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ceu II" sheetId="1" r:id="rId3"/>
    <sheet state="visible" name="Foaie16" sheetId="2" r:id="rId4"/>
    <sheet state="visible" name="Gimnaziu II" sheetId="3" r:id="rId5"/>
    <sheet state="visible" name="Primar II" sheetId="4" r:id="rId6"/>
    <sheet state="visible" name="Liceu final" sheetId="5" r:id="rId7"/>
    <sheet state="visible" name="Primar final" sheetId="6" r:id="rId8"/>
    <sheet state="visible" name="STATISTICA PE CLASE II" sheetId="7" r:id="rId9"/>
    <sheet state="visible" name="Gimnaziu final" sheetId="8" r:id="rId10"/>
    <sheet state="visible" name="STATISTICA PE CLASE I" sheetId="9" r:id="rId11"/>
    <sheet state="hidden" name="STATISTICA PE SCOALA II" sheetId="10" r:id="rId12"/>
    <sheet state="visible" name="Liceu I" sheetId="11" r:id="rId13"/>
    <sheet state="visible" name="STATISTICA PE CLASE FINAL" sheetId="12" r:id="rId14"/>
    <sheet state="visible" name="Gimnaziu I" sheetId="13" r:id="rId15"/>
    <sheet state="visible" name="Primar I" sheetId="14" r:id="rId16"/>
    <sheet state="visible" name="SECRETARIAT SEM I" sheetId="15" r:id="rId17"/>
    <sheet state="visible" name="SECRETARIAT SEM II" sheetId="16" r:id="rId18"/>
    <sheet state="visible" name="SECRETARIAT FINAL" sheetId="17" r:id="rId19"/>
    <sheet state="visible" name="Statistica" sheetId="18" r:id="rId20"/>
    <sheet state="visible" name="FILTRE" sheetId="19" r:id="rId21"/>
  </sheets>
  <definedNames>
    <definedName hidden="1" localSheetId="3" name="_xlnm._FilterDatabase">'Primar II'!$A$5:$AP$503</definedName>
    <definedName hidden="1" localSheetId="0" name="_xlnm._FilterDatabase">'Liceu II'!$A$4:$BK$599</definedName>
    <definedName hidden="1" localSheetId="7" name="_xlnm._FilterDatabase">'Gimnaziu final'!$A$5:$U$348</definedName>
    <definedName hidden="1" localSheetId="13" name="_xlnm._FilterDatabase">'Primar I'!$A$4:$AS$492</definedName>
    <definedName hidden="1" localSheetId="18" name="_xlnm._FilterDatabase">FILTRE!$A$5:$P$1373</definedName>
    <definedName hidden="1" localSheetId="0" name="Z_DFA84FA2_E4B3_4B16_9602_553CA4933347_.wvu.FilterData">'Liceu II'!$BB$1:$BB$603</definedName>
    <definedName hidden="1" localSheetId="0" name="Z_E658B247_DBCF_493A_B6B1_19184B4FB2D9_.wvu.FilterData">'Liceu II'!$A$4:$BK$599</definedName>
    <definedName hidden="1" localSheetId="13" name="Z_E658B247_DBCF_493A_B6B1_19184B4FB2D9_.wvu.FilterData">'Primar I'!$A$4:$AS$492</definedName>
    <definedName hidden="1" localSheetId="0" name="Z_49F65EAF_10E9_4AE4_A07B_288BB5983199_.wvu.FilterData">'Liceu II'!$A$4:$H$599</definedName>
    <definedName hidden="1" localSheetId="13" name="Z_49F65EAF_10E9_4AE4_A07B_288BB5983199_.wvu.FilterData">'Primar I'!$A$4:$AS$492</definedName>
    <definedName hidden="1" localSheetId="0" name="Z_5D6348E5_FA8B_4415_84BE_BA19528E974B_.wvu.FilterData">'Liceu II'!$A$4:$H$599</definedName>
    <definedName hidden="1" localSheetId="13" name="Z_5D6348E5_FA8B_4415_84BE_BA19528E974B_.wvu.FilterData">'Primar I'!$A$4:$AS$492</definedName>
  </definedNames>
  <calcPr/>
  <customWorkbookViews>
    <customWorkbookView activeSheetId="0" maximized="1" tabRatio="600" windowHeight="0" windowWidth="0" guid="{DFA84FA2-E4B3-4B16-9602-553CA4933347}" name="Filtrul 4"/>
    <customWorkbookView activeSheetId="0" maximized="1" tabRatio="600" windowHeight="0" windowWidth="0" guid="{49F65EAF-10E9-4AE4-A07B-288BB5983199}" name="Filtrul 2"/>
    <customWorkbookView activeSheetId="0" maximized="1" tabRatio="600" windowHeight="0" windowWidth="0" guid="{E658B247-DBCF-493A-B6B1-19184B4FB2D9}" name="Filtrul 3"/>
    <customWorkbookView activeSheetId="0" maximized="1" tabRatio="600" windowHeight="0" windowWidth="0" guid="{5D6348E5-FA8B-4415-84BE-BA19528E974B}" name="Filtrul 1"/>
  </customWorkbookViews>
</workbook>
</file>

<file path=xl/sharedStrings.xml><?xml version="1.0" encoding="utf-8"?>
<sst xmlns="http://schemas.openxmlformats.org/spreadsheetml/2006/main" count="91806" uniqueCount="2626">
  <si>
    <t>Liceu, SEM II</t>
  </si>
  <si>
    <t>Nr. CRT</t>
  </si>
  <si>
    <t>NUME</t>
  </si>
  <si>
    <t>PRENUME1</t>
  </si>
  <si>
    <t>PRENUME2</t>
  </si>
  <si>
    <t>PRENUME3</t>
  </si>
  <si>
    <t>SEX</t>
  </si>
  <si>
    <t>CLASA</t>
  </si>
  <si>
    <t>NIVEL</t>
  </si>
  <si>
    <t>PROFIL</t>
  </si>
  <si>
    <t>STATUS ELEV</t>
  </si>
  <si>
    <t>DATA INCEPUT ASOCIERE CURENTA</t>
  </si>
  <si>
    <t>DATA SFARSIT ASOCIERE CURENTA</t>
  </si>
  <si>
    <t>LIMBA MODERNA 1</t>
  </si>
  <si>
    <t>LIMBA MODERNA 2</t>
  </si>
  <si>
    <t>DATA IESIRE DIN SISTEM</t>
  </si>
  <si>
    <t>LIMBA ROMÂNĂ</t>
  </si>
  <si>
    <t>LIMBA ENGLEZĂ</t>
  </si>
  <si>
    <t>LIMBA FR / G</t>
  </si>
  <si>
    <t>LIMBA ITALIANĂ</t>
  </si>
  <si>
    <t>LIMBA LATINĂ</t>
  </si>
  <si>
    <t>ȘTIINȚE</t>
  </si>
  <si>
    <t>MATEMATICĂ</t>
  </si>
  <si>
    <t>FIZICĂ</t>
  </si>
  <si>
    <t>CHIMIE</t>
  </si>
  <si>
    <t>BIOLOGIE</t>
  </si>
  <si>
    <t>ED CIVICĂ / SOCIALĂ</t>
  </si>
  <si>
    <t>ISTORIE</t>
  </si>
  <si>
    <t>GEOGRAFIE</t>
  </si>
  <si>
    <t>LOGICĂ</t>
  </si>
  <si>
    <t>ECONOMIE</t>
  </si>
  <si>
    <t>PSIHOLOGIE</t>
  </si>
  <si>
    <t>FILOSOFIE</t>
  </si>
  <si>
    <t>RELIGIE</t>
  </si>
  <si>
    <t>MUZICĂ</t>
  </si>
  <si>
    <t>DESEN</t>
  </si>
  <si>
    <t>SPORT</t>
  </si>
  <si>
    <t>ED TEHNOLOGICĂ</t>
  </si>
  <si>
    <t>INFORMATICĂ</t>
  </si>
  <si>
    <t>TIC</t>
  </si>
  <si>
    <t>SOCIOLOGIE</t>
  </si>
  <si>
    <t>Educație Ant</t>
  </si>
  <si>
    <t>LIT UNIV</t>
  </si>
  <si>
    <t>OPȚIONAL 1</t>
  </si>
  <si>
    <t>OPȚIONAL 2</t>
  </si>
  <si>
    <t>OPȚIONAL 3</t>
  </si>
  <si>
    <t>OPȚIONAL 4</t>
  </si>
  <si>
    <t>OPȚIONAL 5</t>
  </si>
  <si>
    <t>PLECAȚI</t>
  </si>
  <si>
    <t>OPȚIONAL 6</t>
  </si>
  <si>
    <t>PURTARE</t>
  </si>
  <si>
    <t>MEDIA GENERALĂ</t>
  </si>
  <si>
    <t>Nr obiecte corig.</t>
  </si>
  <si>
    <t>Total absențe</t>
  </si>
  <si>
    <t>Nr abs. nemotivate</t>
  </si>
  <si>
    <t>NU</t>
  </si>
  <si>
    <t>Nr. abs motivate</t>
  </si>
  <si>
    <t>Înscris - început sem</t>
  </si>
  <si>
    <t>TRANSFER</t>
  </si>
  <si>
    <t>EDUCAȚIE CIVICĂ</t>
  </si>
  <si>
    <t>ARTE VIZUALE</t>
  </si>
  <si>
    <t>JOC ŞI MIŞCARE</t>
  </si>
  <si>
    <t>TOTAL ABSENȚE</t>
  </si>
  <si>
    <t>ABANDON</t>
  </si>
  <si>
    <t>EXMATRICULAT</t>
  </si>
  <si>
    <t>EXMATRICULAȚI</t>
  </si>
  <si>
    <t>VENIȚI</t>
  </si>
  <si>
    <t>RĂMAȘI</t>
  </si>
  <si>
    <t>AMÂNAȚI</t>
  </si>
  <si>
    <t>SIT. NEÎNCHEIATĂ</t>
  </si>
  <si>
    <t>I</t>
  </si>
  <si>
    <t>S</t>
  </si>
  <si>
    <t>B</t>
  </si>
  <si>
    <t>FB</t>
  </si>
  <si>
    <t>ANGERER</t>
  </si>
  <si>
    <t>DAN</t>
  </si>
  <si>
    <t>IOAN</t>
  </si>
  <si>
    <t>ANDREI</t>
  </si>
  <si>
    <t>ALEXANDRU</t>
  </si>
  <si>
    <t>M</t>
  </si>
  <si>
    <t>Clasa a V-a A</t>
  </si>
  <si>
    <t>Gimnazial</t>
  </si>
  <si>
    <t>Clasa a I-a A</t>
  </si>
  <si>
    <t>Primar</t>
  </si>
  <si>
    <t>Situaţie şcolară deschisă</t>
  </si>
  <si>
    <t>Limba engleza</t>
  </si>
  <si>
    <t>ALBUȚA</t>
  </si>
  <si>
    <t>DANIEL</t>
  </si>
  <si>
    <t>VASILE</t>
  </si>
  <si>
    <t>Clasa a IX-a A</t>
  </si>
  <si>
    <t>Liceal</t>
  </si>
  <si>
    <t>Matematică - informatică</t>
  </si>
  <si>
    <t>DA</t>
  </si>
  <si>
    <t>ARDELEAN</t>
  </si>
  <si>
    <t>DARIA</t>
  </si>
  <si>
    <t>SELENA</t>
  </si>
  <si>
    <t>F</t>
  </si>
  <si>
    <t>BAN</t>
  </si>
  <si>
    <t>DAMARIS</t>
  </si>
  <si>
    <t>EVELYN</t>
  </si>
  <si>
    <t>BARIȚ</t>
  </si>
  <si>
    <t>RALUCA</t>
  </si>
  <si>
    <t>ANAMARIA</t>
  </si>
  <si>
    <t>BOTAS</t>
  </si>
  <si>
    <t>CLAUDIU</t>
  </si>
  <si>
    <t>MIHAITA</t>
  </si>
  <si>
    <t>ANDREICA</t>
  </si>
  <si>
    <t>ROBERT</t>
  </si>
  <si>
    <t>CIUCUR</t>
  </si>
  <si>
    <t>AYANA</t>
  </si>
  <si>
    <t>MARIA</t>
  </si>
  <si>
    <t>CIURDARIU</t>
  </si>
  <si>
    <t>ANA</t>
  </si>
  <si>
    <t>ALEXIA</t>
  </si>
  <si>
    <t>COSMA</t>
  </si>
  <si>
    <t>DAVID</t>
  </si>
  <si>
    <t>CICORTAȘ</t>
  </si>
  <si>
    <t>BERBECAR</t>
  </si>
  <si>
    <t>OCTAVIAN</t>
  </si>
  <si>
    <t>PAUL</t>
  </si>
  <si>
    <t>SOFIA</t>
  </si>
  <si>
    <t>CUȚARU</t>
  </si>
  <si>
    <t>TEODORA</t>
  </si>
  <si>
    <t>CIOBANU</t>
  </si>
  <si>
    <t>BÎTEA</t>
  </si>
  <si>
    <t>RĂZVAN</t>
  </si>
  <si>
    <t>LUCAS</t>
  </si>
  <si>
    <t>DRAGOMIR</t>
  </si>
  <si>
    <t>MARC</t>
  </si>
  <si>
    <t>CRISTEA-PANTEA</t>
  </si>
  <si>
    <t>TUDOR</t>
  </si>
  <si>
    <t>BONCHIŞ</t>
  </si>
  <si>
    <t>SEBASTIAN</t>
  </si>
  <si>
    <t>DUDAŞ</t>
  </si>
  <si>
    <t>GABRIELA</t>
  </si>
  <si>
    <t>GHEORGHE</t>
  </si>
  <si>
    <t>ALESSIA</t>
  </si>
  <si>
    <t>DUMITREAN</t>
  </si>
  <si>
    <t>Transferat</t>
  </si>
  <si>
    <t>GYÖRGY</t>
  </si>
  <si>
    <t>ȘTEFANIA</t>
  </si>
  <si>
    <t>BOSNEANU</t>
  </si>
  <si>
    <t>VICTOR</t>
  </si>
  <si>
    <t>BOGDAN</t>
  </si>
  <si>
    <t>HERIAK</t>
  </si>
  <si>
    <t>RAUL</t>
  </si>
  <si>
    <t>IERCOŞAN</t>
  </si>
  <si>
    <t>CARINA</t>
  </si>
  <si>
    <t>IGNAT</t>
  </si>
  <si>
    <t>DARIUS</t>
  </si>
  <si>
    <t>GLIGOR</t>
  </si>
  <si>
    <t>GEORGIANA</t>
  </si>
  <si>
    <t>CANDREA-VÂRCIU</t>
  </si>
  <si>
    <t>CĂTĂLIN</t>
  </si>
  <si>
    <t>ILIE</t>
  </si>
  <si>
    <t>JURJ</t>
  </si>
  <si>
    <t>CARPINE</t>
  </si>
  <si>
    <t>MIHAI</t>
  </si>
  <si>
    <t>GOMOIU</t>
  </si>
  <si>
    <t>GEORGE</t>
  </si>
  <si>
    <t>LIONTI</t>
  </si>
  <si>
    <t>IANIS</t>
  </si>
  <si>
    <t>MĂRCOI</t>
  </si>
  <si>
    <t>CULICĂ</t>
  </si>
  <si>
    <t>NAGY</t>
  </si>
  <si>
    <t>MATEI</t>
  </si>
  <si>
    <t>GRIGORAȘ</t>
  </si>
  <si>
    <t>ȘTEFAN</t>
  </si>
  <si>
    <t>FLORANCE</t>
  </si>
  <si>
    <t>VALENCIA</t>
  </si>
  <si>
    <t>NEAG</t>
  </si>
  <si>
    <t>OANCEA</t>
  </si>
  <si>
    <t>VLAD</t>
  </si>
  <si>
    <t>CRISTIAN</t>
  </si>
  <si>
    <t>DRUG</t>
  </si>
  <si>
    <t>ERICK</t>
  </si>
  <si>
    <t>ORDOG-BOCIORT</t>
  </si>
  <si>
    <t>PATRISSIA</t>
  </si>
  <si>
    <t>LĂPĂDUȘ</t>
  </si>
  <si>
    <t>PANTIŞ</t>
  </si>
  <si>
    <t>NORBERT</t>
  </si>
  <si>
    <t>POP</t>
  </si>
  <si>
    <t>GÂNJU</t>
  </si>
  <si>
    <t>SARAH</t>
  </si>
  <si>
    <t>ROGINA</t>
  </si>
  <si>
    <t>LUCA</t>
  </si>
  <si>
    <t>LUCACIU-GREGONOVITS</t>
  </si>
  <si>
    <t>ROXIN</t>
  </si>
  <si>
    <t>ROMULUS</t>
  </si>
  <si>
    <t>DUȚĂ</t>
  </si>
  <si>
    <t>SAVU</t>
  </si>
  <si>
    <t>MAR</t>
  </si>
  <si>
    <t>ADELINA</t>
  </si>
  <si>
    <t>ROXANA</t>
  </si>
  <si>
    <t>SZOBOLAI-CHIFOR</t>
  </si>
  <si>
    <t>BRIANA</t>
  </si>
  <si>
    <t>GIURGIU</t>
  </si>
  <si>
    <t>ANGELO</t>
  </si>
  <si>
    <t>TANCA</t>
  </si>
  <si>
    <t>REBECA</t>
  </si>
  <si>
    <t>IOANA</t>
  </si>
  <si>
    <t>MOLDOVAN</t>
  </si>
  <si>
    <t>TAT</t>
  </si>
  <si>
    <t>ANTONIA</t>
  </si>
  <si>
    <t>NATANAEL</t>
  </si>
  <si>
    <t>HAN</t>
  </si>
  <si>
    <t>LUCIAN</t>
  </si>
  <si>
    <t>TOMA</t>
  </si>
  <si>
    <t>ANCA</t>
  </si>
  <si>
    <t>MIHAELA</t>
  </si>
  <si>
    <t>TRIPON</t>
  </si>
  <si>
    <t>RUXANDRA</t>
  </si>
  <si>
    <t>HERMAN</t>
  </si>
  <si>
    <t>DENIS</t>
  </si>
  <si>
    <t>VALENTIN</t>
  </si>
  <si>
    <t>RUBEN</t>
  </si>
  <si>
    <t>BALAZS</t>
  </si>
  <si>
    <t>SARA</t>
  </si>
  <si>
    <t>Clasa a I-a B</t>
  </si>
  <si>
    <t>ISPRAVNIC</t>
  </si>
  <si>
    <t>MĂLINA</t>
  </si>
  <si>
    <t>BENEA</t>
  </si>
  <si>
    <t>BÎSCĂ</t>
  </si>
  <si>
    <t>NICOLA</t>
  </si>
  <si>
    <t>DANIELA</t>
  </si>
  <si>
    <t>BOCȘE</t>
  </si>
  <si>
    <t>KISS</t>
  </si>
  <si>
    <t>BODEA</t>
  </si>
  <si>
    <t>ROZALIA</t>
  </si>
  <si>
    <t>STOICA</t>
  </si>
  <si>
    <t>CODRIN</t>
  </si>
  <si>
    <t>RUTH</t>
  </si>
  <si>
    <t>ALESIA</t>
  </si>
  <si>
    <t>LOUISE</t>
  </si>
  <si>
    <t>CÂRLOGANU</t>
  </si>
  <si>
    <t>NICOLETA</t>
  </si>
  <si>
    <t>PATRICIA</t>
  </si>
  <si>
    <t>MARIO</t>
  </si>
  <si>
    <t>CERCEL</t>
  </si>
  <si>
    <t>CHEREJI</t>
  </si>
  <si>
    <t>TANIA</t>
  </si>
  <si>
    <t>MOCAN</t>
  </si>
  <si>
    <t>CHEŞA</t>
  </si>
  <si>
    <t>CLARA</t>
  </si>
  <si>
    <t>NATALIA</t>
  </si>
  <si>
    <t>TODERICIU</t>
  </si>
  <si>
    <t>MIRCEA</t>
  </si>
  <si>
    <t>CÎLB</t>
  </si>
  <si>
    <t>ȘERBAN</t>
  </si>
  <si>
    <t>DINU</t>
  </si>
  <si>
    <t>CIONTOȘ</t>
  </si>
  <si>
    <t>ARIANA</t>
  </si>
  <si>
    <t>ALEXANDRA</t>
  </si>
  <si>
    <t>PAŞCA</t>
  </si>
  <si>
    <t>CLAUDIA</t>
  </si>
  <si>
    <t>CUCU</t>
  </si>
  <si>
    <t>AMIR</t>
  </si>
  <si>
    <t>RAANDY</t>
  </si>
  <si>
    <t>DÂMB</t>
  </si>
  <si>
    <t>ANDREEA</t>
  </si>
  <si>
    <t>HĂRĂGUȘ</t>
  </si>
  <si>
    <t>ANASTASIA</t>
  </si>
  <si>
    <t>POENAR</t>
  </si>
  <si>
    <t>ADELIN</t>
  </si>
  <si>
    <t>UNCRUŢ</t>
  </si>
  <si>
    <t>MĂDĂLINA</t>
  </si>
  <si>
    <t>ELENA</t>
  </si>
  <si>
    <t>LAZĂR</t>
  </si>
  <si>
    <t>NECTARIE</t>
  </si>
  <si>
    <t>NICOLAE</t>
  </si>
  <si>
    <t>CASIAN</t>
  </si>
  <si>
    <t>LUNGU</t>
  </si>
  <si>
    <t>EDUARD</t>
  </si>
  <si>
    <t>RISTIN</t>
  </si>
  <si>
    <t>FLORIN</t>
  </si>
  <si>
    <t>MARA</t>
  </si>
  <si>
    <t>IOAS</t>
  </si>
  <si>
    <t>MEDREA</t>
  </si>
  <si>
    <t>ANDRA</t>
  </si>
  <si>
    <t>Clasa a V-a B</t>
  </si>
  <si>
    <t>STANA</t>
  </si>
  <si>
    <t>MIHUȚ</t>
  </si>
  <si>
    <t>BELGIOVINE</t>
  </si>
  <si>
    <t>REBECCA</t>
  </si>
  <si>
    <t>CAIUS</t>
  </si>
  <si>
    <t>IULIA</t>
  </si>
  <si>
    <t>NIŢU</t>
  </si>
  <si>
    <t>AURORA</t>
  </si>
  <si>
    <t>TORAC</t>
  </si>
  <si>
    <t>PEREȘ</t>
  </si>
  <si>
    <t>PÎRV</t>
  </si>
  <si>
    <t>CHIRIAC</t>
  </si>
  <si>
    <t>CRINA</t>
  </si>
  <si>
    <t>DALINA</t>
  </si>
  <si>
    <t>TULCAN</t>
  </si>
  <si>
    <t>Limba germana</t>
  </si>
  <si>
    <t>RAFAEL</t>
  </si>
  <si>
    <t>PIȚIȘ</t>
  </si>
  <si>
    <t>EMANUEL</t>
  </si>
  <si>
    <t>PONTA</t>
  </si>
  <si>
    <t>ELIZA</t>
  </si>
  <si>
    <t>VARGA</t>
  </si>
  <si>
    <t>VICTORIA</t>
  </si>
  <si>
    <t>ADRIANA</t>
  </si>
  <si>
    <t>DÂRLEA</t>
  </si>
  <si>
    <t>ROMAN</t>
  </si>
  <si>
    <t>ARIADNA</t>
  </si>
  <si>
    <t>VÎRTACI</t>
  </si>
  <si>
    <t>SAS</t>
  </si>
  <si>
    <t>TATAR</t>
  </si>
  <si>
    <t>EMILIA</t>
  </si>
  <si>
    <t>AŞTEFĂNOAE</t>
  </si>
  <si>
    <t>Clasa a IX-a B</t>
  </si>
  <si>
    <t>ŢEUDAN</t>
  </si>
  <si>
    <t>BIANCA</t>
  </si>
  <si>
    <t>VICZKUS</t>
  </si>
  <si>
    <t>ANDREA</t>
  </si>
  <si>
    <t>MILENA</t>
  </si>
  <si>
    <t>Clasa a I-a C</t>
  </si>
  <si>
    <t>FĂRCUŢIU</t>
  </si>
  <si>
    <t>ALBERT</t>
  </si>
  <si>
    <t>BÂTEA</t>
  </si>
  <si>
    <t>CAROL</t>
  </si>
  <si>
    <t>BRAKSAI</t>
  </si>
  <si>
    <t>SIMINA</t>
  </si>
  <si>
    <t>CIULEAC</t>
  </si>
  <si>
    <t>FEHER</t>
  </si>
  <si>
    <t>SORIN</t>
  </si>
  <si>
    <t>CODEUS</t>
  </si>
  <si>
    <t>BLAJOVICI</t>
  </si>
  <si>
    <t>BOSANCU</t>
  </si>
  <si>
    <t>DARABUT</t>
  </si>
  <si>
    <t>BRIANNA</t>
  </si>
  <si>
    <t>FORTUNĂ</t>
  </si>
  <si>
    <t>DEMA</t>
  </si>
  <si>
    <t>GABRIEL</t>
  </si>
  <si>
    <t>DIACONU</t>
  </si>
  <si>
    <t>CARP</t>
  </si>
  <si>
    <t>ADRIAN</t>
  </si>
  <si>
    <t>DOCHIA</t>
  </si>
  <si>
    <t>FRANIOV</t>
  </si>
  <si>
    <t>COSMINA</t>
  </si>
  <si>
    <t>GALFI</t>
  </si>
  <si>
    <t>EDINA</t>
  </si>
  <si>
    <t>ILEA</t>
  </si>
  <si>
    <t>LAURA</t>
  </si>
  <si>
    <t>MIRELA</t>
  </si>
  <si>
    <t>CĂTĂNOIU</t>
  </si>
  <si>
    <t>ISAC</t>
  </si>
  <si>
    <t>ALLEN</t>
  </si>
  <si>
    <t>DOMINICK</t>
  </si>
  <si>
    <t>TRISTAN</t>
  </si>
  <si>
    <t>KATONA</t>
  </si>
  <si>
    <t>ERIC</t>
  </si>
  <si>
    <t>CHERESI-DOLGA</t>
  </si>
  <si>
    <t>CRISTINA</t>
  </si>
  <si>
    <t>LJIKAJ</t>
  </si>
  <si>
    <t>LEONA</t>
  </si>
  <si>
    <t>LUPULESCU</t>
  </si>
  <si>
    <t>MĂGULEAN</t>
  </si>
  <si>
    <t>HARBEI</t>
  </si>
  <si>
    <t>MARTON</t>
  </si>
  <si>
    <t>MAIA</t>
  </si>
  <si>
    <t>TATIANA</t>
  </si>
  <si>
    <t>CISMAŞ</t>
  </si>
  <si>
    <t>MATECIUC</t>
  </si>
  <si>
    <t>NAN</t>
  </si>
  <si>
    <t>ANTON</t>
  </si>
  <si>
    <t>NICOARA</t>
  </si>
  <si>
    <t>MELISSA</t>
  </si>
  <si>
    <t>COSTEA</t>
  </si>
  <si>
    <t>HUTAI</t>
  </si>
  <si>
    <t>ALESSANDRA</t>
  </si>
  <si>
    <t>PASCU</t>
  </si>
  <si>
    <t>POPOVICI</t>
  </si>
  <si>
    <t>SOPHIA</t>
  </si>
  <si>
    <t>PUSCAS</t>
  </si>
  <si>
    <t>DANCI</t>
  </si>
  <si>
    <t>REDAI</t>
  </si>
  <si>
    <t>LETIȚIA</t>
  </si>
  <si>
    <t>IAVOROVSCHI</t>
  </si>
  <si>
    <t>SARAC</t>
  </si>
  <si>
    <t>NARCISA</t>
  </si>
  <si>
    <t>DĂNILĂ</t>
  </si>
  <si>
    <t>SELEGEAN</t>
  </si>
  <si>
    <t>FLORENTINA</t>
  </si>
  <si>
    <t>IONUȚ</t>
  </si>
  <si>
    <t>VLADU</t>
  </si>
  <si>
    <t>SOFIANA</t>
  </si>
  <si>
    <t>CODRINA</t>
  </si>
  <si>
    <t>ILYES</t>
  </si>
  <si>
    <t>DOBRICAN</t>
  </si>
  <si>
    <t>IUDITA</t>
  </si>
  <si>
    <t>MORENA</t>
  </si>
  <si>
    <t>ZAHARIA</t>
  </si>
  <si>
    <t>PAULA</t>
  </si>
  <si>
    <t>Clasa a II-a A</t>
  </si>
  <si>
    <t>IORGA</t>
  </si>
  <si>
    <t>ANDRIOAIA-DAN</t>
  </si>
  <si>
    <t>BEJ</t>
  </si>
  <si>
    <t>MARTA</t>
  </si>
  <si>
    <t>JASON</t>
  </si>
  <si>
    <t>ARIANNA</t>
  </si>
  <si>
    <t>BÎRA</t>
  </si>
  <si>
    <t>DENISA</t>
  </si>
  <si>
    <t>BISSOLO</t>
  </si>
  <si>
    <t>THOMAS</t>
  </si>
  <si>
    <t>EDWARD</t>
  </si>
  <si>
    <t>MICLEA</t>
  </si>
  <si>
    <t>FABIO</t>
  </si>
  <si>
    <t>BORDIANU</t>
  </si>
  <si>
    <t>LUIZA</t>
  </si>
  <si>
    <t>BEATRICE</t>
  </si>
  <si>
    <t>BURA</t>
  </si>
  <si>
    <t>ONIŢA</t>
  </si>
  <si>
    <t>DRĂGUȚ</t>
  </si>
  <si>
    <t>IANKO</t>
  </si>
  <si>
    <t>GĂLDEANU</t>
  </si>
  <si>
    <t>GHIRVU</t>
  </si>
  <si>
    <t>KOVACS</t>
  </si>
  <si>
    <t>GOLBAN</t>
  </si>
  <si>
    <t>OLIVIA</t>
  </si>
  <si>
    <t>HENTER</t>
  </si>
  <si>
    <t>IANCU</t>
  </si>
  <si>
    <t>HORHOGEA</t>
  </si>
  <si>
    <t>AMEDEEA</t>
  </si>
  <si>
    <t>PĂSCULESCU</t>
  </si>
  <si>
    <t>ALEX</t>
  </si>
  <si>
    <t>LEBUS</t>
  </si>
  <si>
    <t>LORAND</t>
  </si>
  <si>
    <t>KERTESZ</t>
  </si>
  <si>
    <t>BRUNO</t>
  </si>
  <si>
    <t>NICOLAS</t>
  </si>
  <si>
    <t>MARDARE</t>
  </si>
  <si>
    <t>STEFAN</t>
  </si>
  <si>
    <t>PĂCURAR</t>
  </si>
  <si>
    <t>POPA</t>
  </si>
  <si>
    <t>PETRE</t>
  </si>
  <si>
    <t>JARETH</t>
  </si>
  <si>
    <t>MILES</t>
  </si>
  <si>
    <t>ALISA</t>
  </si>
  <si>
    <t>PURTAN</t>
  </si>
  <si>
    <t>PĂTRUGAN</t>
  </si>
  <si>
    <t>RUSU</t>
  </si>
  <si>
    <t>VERONICA</t>
  </si>
  <si>
    <t>ROŞCA</t>
  </si>
  <si>
    <t>DIANA</t>
  </si>
  <si>
    <t>RUBINO</t>
  </si>
  <si>
    <t>ERIK</t>
  </si>
  <si>
    <t>STERN</t>
  </si>
  <si>
    <t>DOMINIC</t>
  </si>
  <si>
    <t>PATRIK</t>
  </si>
  <si>
    <t>POPESCU</t>
  </si>
  <si>
    <t>ARMAND</t>
  </si>
  <si>
    <t>SĂBĂU</t>
  </si>
  <si>
    <t>SUCIU</t>
  </si>
  <si>
    <t>MARIUS</t>
  </si>
  <si>
    <t>MIRUNA</t>
  </si>
  <si>
    <t>SULEA</t>
  </si>
  <si>
    <t>STOIAN</t>
  </si>
  <si>
    <t>TĂMĂȘILĂ</t>
  </si>
  <si>
    <t>KARINA</t>
  </si>
  <si>
    <t>POTRA</t>
  </si>
  <si>
    <t>VINCZE</t>
  </si>
  <si>
    <t>ALBU</t>
  </si>
  <si>
    <t>ŞTEFANIA</t>
  </si>
  <si>
    <t>Clasa a II-a B</t>
  </si>
  <si>
    <t>ALJARAYDA</t>
  </si>
  <si>
    <t>SAMIA</t>
  </si>
  <si>
    <t>TAMAS</t>
  </si>
  <si>
    <t>RADA</t>
  </si>
  <si>
    <t>AXENTE</t>
  </si>
  <si>
    <t>BABĂU</t>
  </si>
  <si>
    <t>BĂBUȚ</t>
  </si>
  <si>
    <t>ZARA</t>
  </si>
  <si>
    <t>BĂLAN</t>
  </si>
  <si>
    <t>GIULIA</t>
  </si>
  <si>
    <t>TĂŞEDAN</t>
  </si>
  <si>
    <t>CEZARA</t>
  </si>
  <si>
    <t>BERECZKI</t>
  </si>
  <si>
    <t>PATRCIK</t>
  </si>
  <si>
    <t>BOGOŞEL</t>
  </si>
  <si>
    <t>DRAGOŞ</t>
  </si>
  <si>
    <t>Limba franceza</t>
  </si>
  <si>
    <t>SABĂU</t>
  </si>
  <si>
    <t>BRICIU</t>
  </si>
  <si>
    <t>ILINCA</t>
  </si>
  <si>
    <t>CHIRILAȘ</t>
  </si>
  <si>
    <t>TOADER</t>
  </si>
  <si>
    <t>SĂCĂŞAN</t>
  </si>
  <si>
    <t>SAMUEL</t>
  </si>
  <si>
    <t>ŞTEFAN</t>
  </si>
  <si>
    <t>CIRICĂ</t>
  </si>
  <si>
    <t>COCIUBAN</t>
  </si>
  <si>
    <t>MIHNEA</t>
  </si>
  <si>
    <t>ŞIMANDAN</t>
  </si>
  <si>
    <t>COPIL</t>
  </si>
  <si>
    <t>FERȘETA</t>
  </si>
  <si>
    <t>ȘTEFĂNESCU</t>
  </si>
  <si>
    <t>GABOR</t>
  </si>
  <si>
    <t>HUC</t>
  </si>
  <si>
    <t>ILICA</t>
  </si>
  <si>
    <t>ETEEA</t>
  </si>
  <si>
    <t>URSOI</t>
  </si>
  <si>
    <t>DACIAN</t>
  </si>
  <si>
    <t>SAMIR</t>
  </si>
  <si>
    <t>JURCA</t>
  </si>
  <si>
    <t>ALECSANDRU</t>
  </si>
  <si>
    <t>Clasa a V-a C</t>
  </si>
  <si>
    <t>NECTARIA</t>
  </si>
  <si>
    <t>LUPEI</t>
  </si>
  <si>
    <t>MAYA</t>
  </si>
  <si>
    <t>CHRISTINA</t>
  </si>
  <si>
    <t>Clasa a IX-a C</t>
  </si>
  <si>
    <t>APOSTOL</t>
  </si>
  <si>
    <t>IULIAN</t>
  </si>
  <si>
    <t>DAIANA</t>
  </si>
  <si>
    <t>BOCK-SĂLĂTIOAN</t>
  </si>
  <si>
    <t>SCRIPCIUC</t>
  </si>
  <si>
    <t>BONŢE</t>
  </si>
  <si>
    <t>ȘTEFĂNUȚ</t>
  </si>
  <si>
    <t>RADU</t>
  </si>
  <si>
    <t>UȘVAT</t>
  </si>
  <si>
    <t>LEAH</t>
  </si>
  <si>
    <t>BOGOŞI</t>
  </si>
  <si>
    <t>ADINA</t>
  </si>
  <si>
    <t>Filologie</t>
  </si>
  <si>
    <t>ACSÎNTOAIE</t>
  </si>
  <si>
    <t>IASMINA</t>
  </si>
  <si>
    <t>Clasa a II-a C</t>
  </si>
  <si>
    <t>BULBUC</t>
  </si>
  <si>
    <t>BALTAG</t>
  </si>
  <si>
    <t>OLGA</t>
  </si>
  <si>
    <t>BANDL</t>
  </si>
  <si>
    <t>ALEXANDER</t>
  </si>
  <si>
    <t>ANTONIO</t>
  </si>
  <si>
    <t>BERAR</t>
  </si>
  <si>
    <t>BUDAY</t>
  </si>
  <si>
    <t>ANNA</t>
  </si>
  <si>
    <t>BUSUIOC</t>
  </si>
  <si>
    <t>PATRICK</t>
  </si>
  <si>
    <t>CÂLBU</t>
  </si>
  <si>
    <t>NICHOLAS</t>
  </si>
  <si>
    <t>CABA</t>
  </si>
  <si>
    <t>OTILIA</t>
  </si>
  <si>
    <t>Științe ale naturii</t>
  </si>
  <si>
    <t>CALOTESCU</t>
  </si>
  <si>
    <t>CIUBOTARU</t>
  </si>
  <si>
    <t>CÂRLEA</t>
  </si>
  <si>
    <t>CORAȘ</t>
  </si>
  <si>
    <t>PATRIC</t>
  </si>
  <si>
    <t>CIOPATĂ</t>
  </si>
  <si>
    <t>COSTICĂ</t>
  </si>
  <si>
    <t>CSIPAI</t>
  </si>
  <si>
    <t>CLEPCEA</t>
  </si>
  <si>
    <t>IRINA</t>
  </si>
  <si>
    <t>DUMA</t>
  </si>
  <si>
    <t>ANDREAS</t>
  </si>
  <si>
    <t>CORNELIU</t>
  </si>
  <si>
    <t>ILE</t>
  </si>
  <si>
    <t>CRĂCIUNOIU</t>
  </si>
  <si>
    <t>IONEL</t>
  </si>
  <si>
    <t>ROBERTO</t>
  </si>
  <si>
    <t>JURCOANE</t>
  </si>
  <si>
    <t>NICOLE</t>
  </si>
  <si>
    <t>KIS</t>
  </si>
  <si>
    <t>MARK</t>
  </si>
  <si>
    <t>DUNCA</t>
  </si>
  <si>
    <t>LINGURAR</t>
  </si>
  <si>
    <t>DARLEA</t>
  </si>
  <si>
    <t>CARLA</t>
  </si>
  <si>
    <t>VIVIANA</t>
  </si>
  <si>
    <t>MÂNZĂLEANU</t>
  </si>
  <si>
    <t>DENNIS</t>
  </si>
  <si>
    <t>MÎȚI</t>
  </si>
  <si>
    <t>ALICE</t>
  </si>
  <si>
    <t>MURARIU</t>
  </si>
  <si>
    <t>ALIN</t>
  </si>
  <si>
    <t>FARCHIZON</t>
  </si>
  <si>
    <t>JAQUELINE</t>
  </si>
  <si>
    <t>HANC</t>
  </si>
  <si>
    <t>RANCOV</t>
  </si>
  <si>
    <t>MIRON</t>
  </si>
  <si>
    <t>RONZON</t>
  </si>
  <si>
    <t>MATTIA</t>
  </si>
  <si>
    <t>FRUNZA</t>
  </si>
  <si>
    <t>SĂLĂJAN</t>
  </si>
  <si>
    <t>ŞTEŢ</t>
  </si>
  <si>
    <t>OTLACAN</t>
  </si>
  <si>
    <t>ANDRADA</t>
  </si>
  <si>
    <t>TANIA-CARINA</t>
  </si>
  <si>
    <t>FLORINA</t>
  </si>
  <si>
    <t>GHERMAN</t>
  </si>
  <si>
    <t>ACHIMET</t>
  </si>
  <si>
    <t>Clasa a III-a A</t>
  </si>
  <si>
    <t>ANTOCE</t>
  </si>
  <si>
    <t>IONUŢ</t>
  </si>
  <si>
    <t>GONDOR</t>
  </si>
  <si>
    <t>PAULCESC-SCHEL</t>
  </si>
  <si>
    <t>MIRABELA</t>
  </si>
  <si>
    <t>BĂLOI</t>
  </si>
  <si>
    <t>BARCAN</t>
  </si>
  <si>
    <t>PETRIȘOR</t>
  </si>
  <si>
    <t>NATALY</t>
  </si>
  <si>
    <t>BUDIU</t>
  </si>
  <si>
    <t>CEBOTARI</t>
  </si>
  <si>
    <t>JESSICA</t>
  </si>
  <si>
    <t>VANESSA</t>
  </si>
  <si>
    <t>PICA</t>
  </si>
  <si>
    <t>CINTEZA</t>
  </si>
  <si>
    <t>CIOPATA</t>
  </si>
  <si>
    <t>FLAVIUS</t>
  </si>
  <si>
    <t>MARIŞ</t>
  </si>
  <si>
    <t>POPIC</t>
  </si>
  <si>
    <t>SIMENA</t>
  </si>
  <si>
    <t>COHUŢ</t>
  </si>
  <si>
    <t>CORCHIȘ</t>
  </si>
  <si>
    <t>LARISA</t>
  </si>
  <si>
    <t>CORLAN</t>
  </si>
  <si>
    <t>CARMEN</t>
  </si>
  <si>
    <t>CRISAN</t>
  </si>
  <si>
    <t>SARA-MARIA</t>
  </si>
  <si>
    <t>PURDI</t>
  </si>
  <si>
    <t>OANA</t>
  </si>
  <si>
    <t>MOISĂ</t>
  </si>
  <si>
    <t>ADELA</t>
  </si>
  <si>
    <t>DOBRA</t>
  </si>
  <si>
    <t>FURDE</t>
  </si>
  <si>
    <t>MIHAIL</t>
  </si>
  <si>
    <t>RĂDĂȘANU</t>
  </si>
  <si>
    <t>CORALIA</t>
  </si>
  <si>
    <t>SAMIRA</t>
  </si>
  <si>
    <t>IFTIMIE</t>
  </si>
  <si>
    <t>IMOL</t>
  </si>
  <si>
    <t>MOŢ</t>
  </si>
  <si>
    <t>LUCACIU</t>
  </si>
  <si>
    <t>LUANA</t>
  </si>
  <si>
    <t>MUNTEAN</t>
  </si>
  <si>
    <t>NOELLE</t>
  </si>
  <si>
    <t>MIREYA</t>
  </si>
  <si>
    <t>ŞANDOR</t>
  </si>
  <si>
    <t>PALCU</t>
  </si>
  <si>
    <t>SASHA</t>
  </si>
  <si>
    <t>SĂRAC</t>
  </si>
  <si>
    <t>PESTEAN</t>
  </si>
  <si>
    <t>PRUNYI</t>
  </si>
  <si>
    <t>PIELEA</t>
  </si>
  <si>
    <t>ȘICLOVAN-MOLERIU</t>
  </si>
  <si>
    <t>SCORŢEA</t>
  </si>
  <si>
    <t>ȚALAN</t>
  </si>
  <si>
    <t>JASMINE</t>
  </si>
  <si>
    <t>SALA</t>
  </si>
  <si>
    <t>MARISSA</t>
  </si>
  <si>
    <t>TANASIU</t>
  </si>
  <si>
    <t>SELEUŞAN</t>
  </si>
  <si>
    <t>TOBĂ</t>
  </si>
  <si>
    <t>EMANUELA</t>
  </si>
  <si>
    <t>TIMBOTA-BELIU</t>
  </si>
  <si>
    <t>IVAN</t>
  </si>
  <si>
    <t>IAREK</t>
  </si>
  <si>
    <t>ANNAMARIA</t>
  </si>
  <si>
    <t>TUTUNARU</t>
  </si>
  <si>
    <t>LORENA</t>
  </si>
  <si>
    <t>UNC</t>
  </si>
  <si>
    <t>TALIDA</t>
  </si>
  <si>
    <t>VIERU</t>
  </si>
  <si>
    <t>VOLENTIR</t>
  </si>
  <si>
    <t>ANDREESCU</t>
  </si>
  <si>
    <t>UNGUREAN</t>
  </si>
  <si>
    <t>Clasa a III-a B</t>
  </si>
  <si>
    <t>BEATRIS</t>
  </si>
  <si>
    <t>BIBART</t>
  </si>
  <si>
    <t>STAN</t>
  </si>
  <si>
    <t>BOBEICA</t>
  </si>
  <si>
    <t>DARIAN</t>
  </si>
  <si>
    <t>BORA</t>
  </si>
  <si>
    <t>DARIANA</t>
  </si>
  <si>
    <t>BUNICA</t>
  </si>
  <si>
    <t>ALMAŞI</t>
  </si>
  <si>
    <t>Clasa a IX-a D</t>
  </si>
  <si>
    <t>CIOCAN</t>
  </si>
  <si>
    <t>LORIN</t>
  </si>
  <si>
    <t>CORNEA</t>
  </si>
  <si>
    <t>AYAN</t>
  </si>
  <si>
    <t>CESARIA</t>
  </si>
  <si>
    <t>AUFMUTH</t>
  </si>
  <si>
    <t>DIJMARESCU</t>
  </si>
  <si>
    <t>DREGAN</t>
  </si>
  <si>
    <t>RAREȘ</t>
  </si>
  <si>
    <t>FĂRCUȚ</t>
  </si>
  <si>
    <t>CASIANA</t>
  </si>
  <si>
    <t>HEREDEU</t>
  </si>
  <si>
    <t>AVRAM</t>
  </si>
  <si>
    <t>MAHU</t>
  </si>
  <si>
    <t>FABIAN</t>
  </si>
  <si>
    <t>TAIZS</t>
  </si>
  <si>
    <t>MARTINEZ</t>
  </si>
  <si>
    <t>SAFIRA</t>
  </si>
  <si>
    <t>MATEŞ</t>
  </si>
  <si>
    <t>MALVINA</t>
  </si>
  <si>
    <t>MORODAN</t>
  </si>
  <si>
    <t>TERHECI</t>
  </si>
  <si>
    <t>MURARU</t>
  </si>
  <si>
    <t>VIRGIL</t>
  </si>
  <si>
    <t>NICULEASA</t>
  </si>
  <si>
    <t>RAISA</t>
  </si>
  <si>
    <t>OLAH</t>
  </si>
  <si>
    <t>CATALIN</t>
  </si>
  <si>
    <t>ROTARU</t>
  </si>
  <si>
    <t>COSMIN</t>
  </si>
  <si>
    <t>BERCEA</t>
  </si>
  <si>
    <t>CORNEL</t>
  </si>
  <si>
    <t>Clasa a V-a D</t>
  </si>
  <si>
    <t>SERE</t>
  </si>
  <si>
    <t>SEREDAN</t>
  </si>
  <si>
    <t>BORTIŞ</t>
  </si>
  <si>
    <t>SILVIU</t>
  </si>
  <si>
    <t>SOPOTA</t>
  </si>
  <si>
    <t>TODERESCU</t>
  </si>
  <si>
    <t>CONSTANTIN</t>
  </si>
  <si>
    <t>TODOR</t>
  </si>
  <si>
    <t>USCA</t>
  </si>
  <si>
    <t>NORA</t>
  </si>
  <si>
    <t>MINERVA</t>
  </si>
  <si>
    <t>BORZA</t>
  </si>
  <si>
    <t>VÂRLAN</t>
  </si>
  <si>
    <t>VULPE</t>
  </si>
  <si>
    <t>BRIE</t>
  </si>
  <si>
    <t>ATINA</t>
  </si>
  <si>
    <t>Clasa a III-a C</t>
  </si>
  <si>
    <t>BULE</t>
  </si>
  <si>
    <t>RAREŞ</t>
  </si>
  <si>
    <t>BASSO</t>
  </si>
  <si>
    <t>GIOVANI</t>
  </si>
  <si>
    <t>BOSZORMENYI-CÂMPIANU</t>
  </si>
  <si>
    <t>SONIA</t>
  </si>
  <si>
    <t>CIOCÎRLAN</t>
  </si>
  <si>
    <t>CORAŞ</t>
  </si>
  <si>
    <t>CÎMPAN</t>
  </si>
  <si>
    <t>CIOROGARI</t>
  </si>
  <si>
    <t>EVELINE</t>
  </si>
  <si>
    <t>CIOTEA</t>
  </si>
  <si>
    <t>CRÂSTA</t>
  </si>
  <si>
    <t>COTUNA</t>
  </si>
  <si>
    <t>ELISA</t>
  </si>
  <si>
    <t>CORDOŞ L</t>
  </si>
  <si>
    <t>CODIN</t>
  </si>
  <si>
    <t>ADARIA</t>
  </si>
  <si>
    <t>CRIȘAN</t>
  </si>
  <si>
    <t>TIMEEA</t>
  </si>
  <si>
    <t>CRISTEA</t>
  </si>
  <si>
    <t>COSTINA</t>
  </si>
  <si>
    <t>DOANA</t>
  </si>
  <si>
    <t>FELNECAN</t>
  </si>
  <si>
    <t>CRUCEAN</t>
  </si>
  <si>
    <t>DON</t>
  </si>
  <si>
    <t>FERICEAN</t>
  </si>
  <si>
    <t>GHERGA</t>
  </si>
  <si>
    <t>IOJA</t>
  </si>
  <si>
    <t>DĂRĂU</t>
  </si>
  <si>
    <t>JURCĂ</t>
  </si>
  <si>
    <t>DRĂGUŞIN</t>
  </si>
  <si>
    <t>LEUCEA</t>
  </si>
  <si>
    <t>STEFANIA</t>
  </si>
  <si>
    <t>LEZEU</t>
  </si>
  <si>
    <t>DOMIDE</t>
  </si>
  <si>
    <t>MIHAILOVICIU</t>
  </si>
  <si>
    <t>EVA</t>
  </si>
  <si>
    <t>DAMIAN</t>
  </si>
  <si>
    <t>DUMITRU</t>
  </si>
  <si>
    <t>ELIANA</t>
  </si>
  <si>
    <t>MLADIN</t>
  </si>
  <si>
    <t>MOZA</t>
  </si>
  <si>
    <t>ANA-MARIA</t>
  </si>
  <si>
    <t>MELANIA</t>
  </si>
  <si>
    <t>GULEŞ</t>
  </si>
  <si>
    <t>NEAMTIU</t>
  </si>
  <si>
    <t>DRAGOS</t>
  </si>
  <si>
    <t>IOVAN-CODRU</t>
  </si>
  <si>
    <t>NEAMŢIU</t>
  </si>
  <si>
    <t>OARCEA</t>
  </si>
  <si>
    <t>HERDEUȚ</t>
  </si>
  <si>
    <t>CĂLIN</t>
  </si>
  <si>
    <t>PANCESCU</t>
  </si>
  <si>
    <t>ROBERTA</t>
  </si>
  <si>
    <t>DANIIL</t>
  </si>
  <si>
    <t>IONESCU</t>
  </si>
  <si>
    <t>SAPLACAN</t>
  </si>
  <si>
    <t>SLAVILA</t>
  </si>
  <si>
    <t>TALMACIU</t>
  </si>
  <si>
    <t>MOȚ</t>
  </si>
  <si>
    <t>SILVIA</t>
  </si>
  <si>
    <t>MICLEAN</t>
  </si>
  <si>
    <t>TOSATTI</t>
  </si>
  <si>
    <t>ALBAC</t>
  </si>
  <si>
    <t>Clasa a IV-a A</t>
  </si>
  <si>
    <t>JASMIN</t>
  </si>
  <si>
    <t>NEDELEA</t>
  </si>
  <si>
    <t>SOFIAN</t>
  </si>
  <si>
    <t>COLTA</t>
  </si>
  <si>
    <t>MEILE</t>
  </si>
  <si>
    <t>CRAINIC</t>
  </si>
  <si>
    <t>CREŢU-MATEIU</t>
  </si>
  <si>
    <t>NICA</t>
  </si>
  <si>
    <t>CRIŞAN</t>
  </si>
  <si>
    <t>ROSU</t>
  </si>
  <si>
    <t>DODA</t>
  </si>
  <si>
    <t>OPRIŢESCU</t>
  </si>
  <si>
    <t>ALINA</t>
  </si>
  <si>
    <t>FĂRCUŢ</t>
  </si>
  <si>
    <t>VICENŢIU</t>
  </si>
  <si>
    <t>SĂLĂVĂSTRU</t>
  </si>
  <si>
    <t>FILIPAȘ - BELEAN</t>
  </si>
  <si>
    <t>GROZA</t>
  </si>
  <si>
    <t>PAȘCALĂU</t>
  </si>
  <si>
    <t>JECHEREAN</t>
  </si>
  <si>
    <t>AMALIA</t>
  </si>
  <si>
    <t>SIMA</t>
  </si>
  <si>
    <t>NOEMI</t>
  </si>
  <si>
    <t>DELIA</t>
  </si>
  <si>
    <t>LAZEA</t>
  </si>
  <si>
    <t>PEIA</t>
  </si>
  <si>
    <t>TRAISTA</t>
  </si>
  <si>
    <t>LAURENTIU</t>
  </si>
  <si>
    <t>MIHALAŞ</t>
  </si>
  <si>
    <t>MOLERIU</t>
  </si>
  <si>
    <t>ALEXANDRU-MIHAI</t>
  </si>
  <si>
    <t>PĂTROI</t>
  </si>
  <si>
    <t>ADA</t>
  </si>
  <si>
    <t>PISLIGA</t>
  </si>
  <si>
    <t>RAYA</t>
  </si>
  <si>
    <t>ZENG</t>
  </si>
  <si>
    <t>CHENPENG</t>
  </si>
  <si>
    <t>POHACI</t>
  </si>
  <si>
    <t>ADAMCSIK</t>
  </si>
  <si>
    <t>MILIAN</t>
  </si>
  <si>
    <t>Clasa a IX-a E</t>
  </si>
  <si>
    <t>EMIL</t>
  </si>
  <si>
    <t>SOLCAN</t>
  </si>
  <si>
    <t>FLORIAN</t>
  </si>
  <si>
    <t>SIMION</t>
  </si>
  <si>
    <t>SIMON</t>
  </si>
  <si>
    <t>CRISTIANA</t>
  </si>
  <si>
    <t>IUSTIN</t>
  </si>
  <si>
    <t>SPĂTAR</t>
  </si>
  <si>
    <t>VÂRVA</t>
  </si>
  <si>
    <t>ZDREMŢAN</t>
  </si>
  <si>
    <t>CALISA</t>
  </si>
  <si>
    <t>NUCA</t>
  </si>
  <si>
    <t>BALOG</t>
  </si>
  <si>
    <t>LORENZO</t>
  </si>
  <si>
    <t>Clasa a IV-a B</t>
  </si>
  <si>
    <t>DEMIAN-NOAGHI</t>
  </si>
  <si>
    <t>TIMEA</t>
  </si>
  <si>
    <t>BĂTRÂN</t>
  </si>
  <si>
    <t>BLAJ</t>
  </si>
  <si>
    <t>BORLEAN</t>
  </si>
  <si>
    <t>ALBOTA</t>
  </si>
  <si>
    <t>Clasa a VI-a A</t>
  </si>
  <si>
    <t>BOŞNEAG</t>
  </si>
  <si>
    <t>CONŢU</t>
  </si>
  <si>
    <t>COSTANIUC</t>
  </si>
  <si>
    <t>FIRUŢA</t>
  </si>
  <si>
    <t>BITE</t>
  </si>
  <si>
    <t>TAISIA</t>
  </si>
  <si>
    <t>DUCKADAM</t>
  </si>
  <si>
    <t>BORŞ</t>
  </si>
  <si>
    <t>ENACHE</t>
  </si>
  <si>
    <t>PAOLO</t>
  </si>
  <si>
    <t>GIORGIO</t>
  </si>
  <si>
    <t>DUGULESCU</t>
  </si>
  <si>
    <t>FEHERVARI</t>
  </si>
  <si>
    <t>BRANC</t>
  </si>
  <si>
    <t>RIANA</t>
  </si>
  <si>
    <t>CANTEMIR</t>
  </si>
  <si>
    <t>DEIAN</t>
  </si>
  <si>
    <t>GĂICEAN</t>
  </si>
  <si>
    <t>GROSU</t>
  </si>
  <si>
    <t>LAVRIC</t>
  </si>
  <si>
    <t>IFTINCA</t>
  </si>
  <si>
    <t>MARIAN</t>
  </si>
  <si>
    <t>MESZAROS</t>
  </si>
  <si>
    <t>RIHANNA</t>
  </si>
  <si>
    <t>NAE</t>
  </si>
  <si>
    <t>FLORENCIA</t>
  </si>
  <si>
    <t>NICOLETT</t>
  </si>
  <si>
    <t>RADIŢA</t>
  </si>
  <si>
    <t>ŞARPE</t>
  </si>
  <si>
    <t>SORINA</t>
  </si>
  <si>
    <t>ŞEBU</t>
  </si>
  <si>
    <t>LEVAY</t>
  </si>
  <si>
    <t>LAVINIA</t>
  </si>
  <si>
    <t>SPĂTARIU</t>
  </si>
  <si>
    <t>SUCI</t>
  </si>
  <si>
    <t>ORIAKU</t>
  </si>
  <si>
    <t>VANNESSA</t>
  </si>
  <si>
    <t>VALENTINA</t>
  </si>
  <si>
    <t>ALEXE</t>
  </si>
  <si>
    <t>MARIȘ</t>
  </si>
  <si>
    <t>ALISIA</t>
  </si>
  <si>
    <t>TURCUŞ</t>
  </si>
  <si>
    <t>VUŞCAN</t>
  </si>
  <si>
    <t>IASNA</t>
  </si>
  <si>
    <t>BIRO</t>
  </si>
  <si>
    <t>Clasa a IV-a C</t>
  </si>
  <si>
    <t>CHIRILĂ</t>
  </si>
  <si>
    <t>CIOBAN</t>
  </si>
  <si>
    <t>COSOVEANU</t>
  </si>
  <si>
    <t>SABRINA</t>
  </si>
  <si>
    <t>NETEU</t>
  </si>
  <si>
    <t>ȘICLOVAN</t>
  </si>
  <si>
    <t>SERGIU</t>
  </si>
  <si>
    <t>DOLGA</t>
  </si>
  <si>
    <t>GROZAV</t>
  </si>
  <si>
    <t>NORIS</t>
  </si>
  <si>
    <t>NETEZOI</t>
  </si>
  <si>
    <t>GURGHIAN</t>
  </si>
  <si>
    <t>GYENGE</t>
  </si>
  <si>
    <t>FELIX</t>
  </si>
  <si>
    <t>EUGEN</t>
  </si>
  <si>
    <t>IOV</t>
  </si>
  <si>
    <t>AMBRA</t>
  </si>
  <si>
    <t>OLARIU</t>
  </si>
  <si>
    <t>OVIDIU</t>
  </si>
  <si>
    <t>UNGUREANU</t>
  </si>
  <si>
    <t>FLAVIA</t>
  </si>
  <si>
    <t>OPREANU</t>
  </si>
  <si>
    <t>PÂLEA</t>
  </si>
  <si>
    <t>PANDA</t>
  </si>
  <si>
    <t>PĂTCAŞ</t>
  </si>
  <si>
    <t>POPESCU-PLEŞU</t>
  </si>
  <si>
    <t>VALEA</t>
  </si>
  <si>
    <t>PREDA</t>
  </si>
  <si>
    <t>MARINELA</t>
  </si>
  <si>
    <t>RAŢ</t>
  </si>
  <si>
    <t>CIPRIAN</t>
  </si>
  <si>
    <t>ROSENBERG</t>
  </si>
  <si>
    <t>Clasa a VI-a B</t>
  </si>
  <si>
    <t>POENARU</t>
  </si>
  <si>
    <t>ŞAMPEK</t>
  </si>
  <si>
    <t>SELEJAN</t>
  </si>
  <si>
    <t>BALA</t>
  </si>
  <si>
    <t>LUCREŢIA</t>
  </si>
  <si>
    <t>SPĂTARU</t>
  </si>
  <si>
    <t>POROSNICU</t>
  </si>
  <si>
    <t>MANUELA</t>
  </si>
  <si>
    <t>STRATULAT</t>
  </si>
  <si>
    <t>SZOKE</t>
  </si>
  <si>
    <t>BARA</t>
  </si>
  <si>
    <t>AGUD</t>
  </si>
  <si>
    <t>Clasa pregătitoare A</t>
  </si>
  <si>
    <t>RĂZĂILĂ</t>
  </si>
  <si>
    <t>ANDRUȚA</t>
  </si>
  <si>
    <t>RANIA</t>
  </si>
  <si>
    <t>BUZOIANU</t>
  </si>
  <si>
    <t>IRIS</t>
  </si>
  <si>
    <t>BRIGITTE</t>
  </si>
  <si>
    <t>RUJI</t>
  </si>
  <si>
    <t>BOTESCU</t>
  </si>
  <si>
    <t>MARKUS</t>
  </si>
  <si>
    <t>RUS</t>
  </si>
  <si>
    <t>GABRIAN</t>
  </si>
  <si>
    <t>GLORIA</t>
  </si>
  <si>
    <t>BRAICA</t>
  </si>
  <si>
    <t>MINODORA</t>
  </si>
  <si>
    <t>GAVRILESCU</t>
  </si>
  <si>
    <t>CATALEIA</t>
  </si>
  <si>
    <t>SAULIUC</t>
  </si>
  <si>
    <t>GODA</t>
  </si>
  <si>
    <t>CALIN</t>
  </si>
  <si>
    <t>ȘIMĂNDAN</t>
  </si>
  <si>
    <t>GROFU</t>
  </si>
  <si>
    <t>LEȚ</t>
  </si>
  <si>
    <t>VLADIMIR</t>
  </si>
  <si>
    <t>COJOCARIU</t>
  </si>
  <si>
    <t>SUBA</t>
  </si>
  <si>
    <t>IELENA</t>
  </si>
  <si>
    <t>OBLOJA</t>
  </si>
  <si>
    <t>OTLĂCAN</t>
  </si>
  <si>
    <t>VIDICAN</t>
  </si>
  <si>
    <t>PASCALE</t>
  </si>
  <si>
    <t>AURELIAN</t>
  </si>
  <si>
    <t>PINTEAN</t>
  </si>
  <si>
    <t>VUG</t>
  </si>
  <si>
    <t>POTROVIŢA</t>
  </si>
  <si>
    <t>REDAC</t>
  </si>
  <si>
    <t>ROŞOGA</t>
  </si>
  <si>
    <t>VULTURAR</t>
  </si>
  <si>
    <t>SASU</t>
  </si>
  <si>
    <t>GAVRA</t>
  </si>
  <si>
    <t>PAVEL</t>
  </si>
  <si>
    <t>ȘERAN</t>
  </si>
  <si>
    <t>BOGDANA</t>
  </si>
  <si>
    <t>BABALAI</t>
  </si>
  <si>
    <t>TABITA</t>
  </si>
  <si>
    <t>Clasa a X-a A</t>
  </si>
  <si>
    <t>ELIAS</t>
  </si>
  <si>
    <t>TATT</t>
  </si>
  <si>
    <t>HARCU</t>
  </si>
  <si>
    <t>TOMUȚA</t>
  </si>
  <si>
    <t>BELAN</t>
  </si>
  <si>
    <t>TUŞER</t>
  </si>
  <si>
    <t>ULICI</t>
  </si>
  <si>
    <t>BUHA</t>
  </si>
  <si>
    <t>IZABELA</t>
  </si>
  <si>
    <t>Clasa pregătitoare B</t>
  </si>
  <si>
    <t>ATHANASIU</t>
  </si>
  <si>
    <t>CHIFAN</t>
  </si>
  <si>
    <t>BELEI</t>
  </si>
  <si>
    <t>KORDA</t>
  </si>
  <si>
    <t>BIȚ</t>
  </si>
  <si>
    <t>BOCIORT</t>
  </si>
  <si>
    <t>FILIP</t>
  </si>
  <si>
    <t>MAXIMILIAN</t>
  </si>
  <si>
    <t>CHIȘCAN</t>
  </si>
  <si>
    <t>NASTASIA</t>
  </si>
  <si>
    <t>BOSZORMENYI-CÂMPEANU</t>
  </si>
  <si>
    <t>MAN</t>
  </si>
  <si>
    <t>AMIRA</t>
  </si>
  <si>
    <t>BUTTAU</t>
  </si>
  <si>
    <t>COCOŞ</t>
  </si>
  <si>
    <t>COCOȘ</t>
  </si>
  <si>
    <t>MATEAŞ</t>
  </si>
  <si>
    <t>FLOREA</t>
  </si>
  <si>
    <t>GANA</t>
  </si>
  <si>
    <t>MIHUŢA</t>
  </si>
  <si>
    <t>FABIANA</t>
  </si>
  <si>
    <t>GOIAN</t>
  </si>
  <si>
    <t>HURDUCAŞ</t>
  </si>
  <si>
    <t>CROITORU-RUSAN</t>
  </si>
  <si>
    <t>NĂDĂBAN</t>
  </si>
  <si>
    <t>EMMA</t>
  </si>
  <si>
    <t>MOROC</t>
  </si>
  <si>
    <t>CULDA</t>
  </si>
  <si>
    <t>LUIS</t>
  </si>
  <si>
    <t>NISTOR</t>
  </si>
  <si>
    <t>MUREȘANU</t>
  </si>
  <si>
    <t>PARMEGGIANI</t>
  </si>
  <si>
    <t>RICCARDO</t>
  </si>
  <si>
    <t>FINEAS</t>
  </si>
  <si>
    <t>DARKO</t>
  </si>
  <si>
    <t>REGHIȘ</t>
  </si>
  <si>
    <t>DANCIU</t>
  </si>
  <si>
    <t>ROVENȚA</t>
  </si>
  <si>
    <t>MONICA</t>
  </si>
  <si>
    <t>DAVIDE</t>
  </si>
  <si>
    <t>SZATMARI</t>
  </si>
  <si>
    <t>SZLANINKA</t>
  </si>
  <si>
    <t>ȚĂRĂU</t>
  </si>
  <si>
    <t>DUMINICĂ</t>
  </si>
  <si>
    <t>ȚÎRLE</t>
  </si>
  <si>
    <t>ROȘCA</t>
  </si>
  <si>
    <t>ULICA</t>
  </si>
  <si>
    <t>VERMUE</t>
  </si>
  <si>
    <t>HADNAGY</t>
  </si>
  <si>
    <t>BABICI</t>
  </si>
  <si>
    <t>Clasa pregătitoare C</t>
  </si>
  <si>
    <t>BAMFIL</t>
  </si>
  <si>
    <t>JORS</t>
  </si>
  <si>
    <t>BARNA</t>
  </si>
  <si>
    <t>BUNGĂU</t>
  </si>
  <si>
    <t>LUCAS-CRISTIAN</t>
  </si>
  <si>
    <t>TOMOIAGĂ</t>
  </si>
  <si>
    <t>BURCĂ</t>
  </si>
  <si>
    <t>MA</t>
  </si>
  <si>
    <t>NING</t>
  </si>
  <si>
    <t>CEAUȘU</t>
  </si>
  <si>
    <t>CHIRILA</t>
  </si>
  <si>
    <t>KARLA</t>
  </si>
  <si>
    <t>VUCU</t>
  </si>
  <si>
    <t>COVIȚ</t>
  </si>
  <si>
    <t>DĂNUȚ</t>
  </si>
  <si>
    <t>MIHEȚ</t>
  </si>
  <si>
    <t>CZEC</t>
  </si>
  <si>
    <t>MICHEL</t>
  </si>
  <si>
    <t>DEMȘOREAN</t>
  </si>
  <si>
    <t>ADALI</t>
  </si>
  <si>
    <t>YELDA</t>
  </si>
  <si>
    <t>Clasa a VI-a C</t>
  </si>
  <si>
    <t>NECULCEA</t>
  </si>
  <si>
    <t>DRĂGUȘIN</t>
  </si>
  <si>
    <t>DUMBRAVA</t>
  </si>
  <si>
    <t>ANELISE</t>
  </si>
  <si>
    <t>IGRIȘAN</t>
  </si>
  <si>
    <t>NISTORA</t>
  </si>
  <si>
    <t>TIBERIU</t>
  </si>
  <si>
    <t>ANDRIŞ</t>
  </si>
  <si>
    <t>PĂIUȘAN</t>
  </si>
  <si>
    <t>MANCI</t>
  </si>
  <si>
    <t>MARCO</t>
  </si>
  <si>
    <t>NICODIM</t>
  </si>
  <si>
    <t>MĂRGINEAN</t>
  </si>
  <si>
    <t>AZIZ</t>
  </si>
  <si>
    <t>MATICA</t>
  </si>
  <si>
    <t>MOMÎLCĂ</t>
  </si>
  <si>
    <t>DRAGOȘ</t>
  </si>
  <si>
    <t>PEȘTEAN</t>
  </si>
  <si>
    <t>ROȘU</t>
  </si>
  <si>
    <t>POPAN</t>
  </si>
  <si>
    <t>BARIŢ</t>
  </si>
  <si>
    <t>SANDA</t>
  </si>
  <si>
    <t>POTA</t>
  </si>
  <si>
    <t>LADISLAU</t>
  </si>
  <si>
    <t>STANCIU</t>
  </si>
  <si>
    <t>TIRON</t>
  </si>
  <si>
    <t>BÂRLEA</t>
  </si>
  <si>
    <t>SANDU</t>
  </si>
  <si>
    <t>BĂTRÎNA</t>
  </si>
  <si>
    <t>Clasa pregătitoare D</t>
  </si>
  <si>
    <t>STEGERAN</t>
  </si>
  <si>
    <t>BOTEAN</t>
  </si>
  <si>
    <t>BREBAN</t>
  </si>
  <si>
    <t>BURLACU</t>
  </si>
  <si>
    <t>CORCHIŞ</t>
  </si>
  <si>
    <t>COȘERI</t>
  </si>
  <si>
    <t>DRĂGHIA-FAUR</t>
  </si>
  <si>
    <t>GHIURCA</t>
  </si>
  <si>
    <t>HĂLMĂGEAN</t>
  </si>
  <si>
    <t>KRONPASCHI</t>
  </si>
  <si>
    <t>COVACI</t>
  </si>
  <si>
    <t>VILIGA</t>
  </si>
  <si>
    <t>LJORENA</t>
  </si>
  <si>
    <t>FARKAS</t>
  </si>
  <si>
    <t>ELMA</t>
  </si>
  <si>
    <t>LUCAN</t>
  </si>
  <si>
    <t>ARTHUR</t>
  </si>
  <si>
    <t>YUAN</t>
  </si>
  <si>
    <t>JIALIN</t>
  </si>
  <si>
    <t>MIHOC</t>
  </si>
  <si>
    <t>MINUTELLA</t>
  </si>
  <si>
    <t>NICA TĂNAȚCU</t>
  </si>
  <si>
    <t>GINGA</t>
  </si>
  <si>
    <t>PETRAR</t>
  </si>
  <si>
    <t>DOMINIK</t>
  </si>
  <si>
    <t>RAD</t>
  </si>
  <si>
    <t>BUDA</t>
  </si>
  <si>
    <t>Clasa a X-a B</t>
  </si>
  <si>
    <t>ROTARI</t>
  </si>
  <si>
    <t>ARTIOM</t>
  </si>
  <si>
    <t>GRIBOVAN</t>
  </si>
  <si>
    <t>CÂMPEAN</t>
  </si>
  <si>
    <t>ȘOFRAN</t>
  </si>
  <si>
    <t>HORNEA</t>
  </si>
  <si>
    <t>CIOCOIU</t>
  </si>
  <si>
    <t>TĂȘEDAN</t>
  </si>
  <si>
    <t>TOLOȘ</t>
  </si>
  <si>
    <t>AMAYA</t>
  </si>
  <si>
    <t>CIUMPILĂ</t>
  </si>
  <si>
    <t>CARROLA</t>
  </si>
  <si>
    <t>VLĂDULESCU</t>
  </si>
  <si>
    <t>ISABEL</t>
  </si>
  <si>
    <t>MANGUŢA</t>
  </si>
  <si>
    <t>ESTERA</t>
  </si>
  <si>
    <t>DEREVCIUC</t>
  </si>
  <si>
    <t>DIMITRIE</t>
  </si>
  <si>
    <t>MICZIG</t>
  </si>
  <si>
    <t>DUMITRAȘCU</t>
  </si>
  <si>
    <t>GAŞPAR</t>
  </si>
  <si>
    <t>HORIA</t>
  </si>
  <si>
    <t>PETREA</t>
  </si>
  <si>
    <t>Liceu, ANUAL</t>
  </si>
  <si>
    <t>GOCAN</t>
  </si>
  <si>
    <t>SCROB</t>
  </si>
  <si>
    <t>GRADA</t>
  </si>
  <si>
    <t>ŞERBAN</t>
  </si>
  <si>
    <t>NIKOLAS</t>
  </si>
  <si>
    <t>VIVIEN</t>
  </si>
  <si>
    <t>SOTO</t>
  </si>
  <si>
    <t>IMA</t>
  </si>
  <si>
    <t>SUMAQ</t>
  </si>
  <si>
    <t>KOVÁCS</t>
  </si>
  <si>
    <t>BEATRIX</t>
  </si>
  <si>
    <t>STOIA</t>
  </si>
  <si>
    <t>LARISSA</t>
  </si>
  <si>
    <t>TELIAN</t>
  </si>
  <si>
    <t>MĂRUŞTERI</t>
  </si>
  <si>
    <t>MATEOC</t>
  </si>
  <si>
    <t>GILIA</t>
  </si>
  <si>
    <t>VISCHI</t>
  </si>
  <si>
    <t>ELISABETA</t>
  </si>
  <si>
    <t>ACHIM</t>
  </si>
  <si>
    <t>ANITA</t>
  </si>
  <si>
    <t>Clasa a VII-a A</t>
  </si>
  <si>
    <t>MOSORA</t>
  </si>
  <si>
    <t>AVRĂMUŢ</t>
  </si>
  <si>
    <t>IVONA</t>
  </si>
  <si>
    <t>BĂDOIU</t>
  </si>
  <si>
    <t>NEGRE</t>
  </si>
  <si>
    <t>PANAZAN</t>
  </si>
  <si>
    <t>LEONARD</t>
  </si>
  <si>
    <t>BLAGA</t>
  </si>
  <si>
    <t>ANDA</t>
  </si>
  <si>
    <t>PETRUZZELLI</t>
  </si>
  <si>
    <t>SERGIO</t>
  </si>
  <si>
    <t>STEFANO</t>
  </si>
  <si>
    <t>CONDRACHE</t>
  </si>
  <si>
    <t>GIULIANO</t>
  </si>
  <si>
    <t>KRISZTIÁN</t>
  </si>
  <si>
    <t>HOREA</t>
  </si>
  <si>
    <t>SURANY</t>
  </si>
  <si>
    <t>DUCA</t>
  </si>
  <si>
    <t>TAKACS</t>
  </si>
  <si>
    <t>GORBAN</t>
  </si>
  <si>
    <t>GORGAN</t>
  </si>
  <si>
    <t>ȚĂRNĂU</t>
  </si>
  <si>
    <t>HĂRDUŢ</t>
  </si>
  <si>
    <t>TOCAIAN</t>
  </si>
  <si>
    <t>LUCZO</t>
  </si>
  <si>
    <t>TRIF</t>
  </si>
  <si>
    <t>MOLDOVEANU</t>
  </si>
  <si>
    <t>TURLE</t>
  </si>
  <si>
    <t>NEGREA</t>
  </si>
  <si>
    <t>VIDRAN</t>
  </si>
  <si>
    <t>GRAȚIAN</t>
  </si>
  <si>
    <t>NEGRU</t>
  </si>
  <si>
    <t>BEȘLIU</t>
  </si>
  <si>
    <t>Clasa a X-a C</t>
  </si>
  <si>
    <t>BONCHIȘ</t>
  </si>
  <si>
    <t>PINTER</t>
  </si>
  <si>
    <t>BORZAȘI</t>
  </si>
  <si>
    <t>BOȚOC</t>
  </si>
  <si>
    <t>LOIS</t>
  </si>
  <si>
    <t>ȘIMANDAN</t>
  </si>
  <si>
    <t>SRANKO</t>
  </si>
  <si>
    <t>SZABO</t>
  </si>
  <si>
    <t>CRAIU</t>
  </si>
  <si>
    <t>TANŢOŞ</t>
  </si>
  <si>
    <t>FRANCESCA</t>
  </si>
  <si>
    <t>TOMUŢA</t>
  </si>
  <si>
    <t>ANUEL</t>
  </si>
  <si>
    <t>UNCRUȚ</t>
  </si>
  <si>
    <t>FIȚIGĂU</t>
  </si>
  <si>
    <t>ZOPOTA</t>
  </si>
  <si>
    <t>FIZEDEAN</t>
  </si>
  <si>
    <t>IULIANA</t>
  </si>
  <si>
    <t>BOLD</t>
  </si>
  <si>
    <t>SILVANA</t>
  </si>
  <si>
    <t>Clasa a VII-a B</t>
  </si>
  <si>
    <t>GOŞA</t>
  </si>
  <si>
    <t>BURCHIU</t>
  </si>
  <si>
    <t>GULYAS</t>
  </si>
  <si>
    <t>HETEŞ</t>
  </si>
  <si>
    <t>CIUREA</t>
  </si>
  <si>
    <t>IABLONCIC</t>
  </si>
  <si>
    <t>MALVIN</t>
  </si>
  <si>
    <t>CLIPICI</t>
  </si>
  <si>
    <t>TEODOR</t>
  </si>
  <si>
    <t>JOSAN</t>
  </si>
  <si>
    <t>ANTONELA</t>
  </si>
  <si>
    <t>CURT</t>
  </si>
  <si>
    <t>JURCUT</t>
  </si>
  <si>
    <t>CATALINA</t>
  </si>
  <si>
    <t>DORUBEŢ</t>
  </si>
  <si>
    <t>MARKO</t>
  </si>
  <si>
    <t>FARCAŞ</t>
  </si>
  <si>
    <t>MILICICI</t>
  </si>
  <si>
    <t>PODRUMAR</t>
  </si>
  <si>
    <t>GALEA</t>
  </si>
  <si>
    <t>PRUNCUȚ</t>
  </si>
  <si>
    <t>GIOSU</t>
  </si>
  <si>
    <t>MICHAEL</t>
  </si>
  <si>
    <t>RODEAN</t>
  </si>
  <si>
    <t>LANCEA</t>
  </si>
  <si>
    <t>MÂNDRUŢĂU</t>
  </si>
  <si>
    <t>RUŞTI</t>
  </si>
  <si>
    <t>LAURENŢIU</t>
  </si>
  <si>
    <t>MĂNIUŢ</t>
  </si>
  <si>
    <t>STRATAN</t>
  </si>
  <si>
    <t>MIHALE</t>
  </si>
  <si>
    <t>TOLCSER</t>
  </si>
  <si>
    <t>MÎRNE</t>
  </si>
  <si>
    <t>TOMUȚ-POPA</t>
  </si>
  <si>
    <t>NAGIU</t>
  </si>
  <si>
    <t>NEGRĂU</t>
  </si>
  <si>
    <t>NEGRIU</t>
  </si>
  <si>
    <t>UZUM</t>
  </si>
  <si>
    <t>PĂIUŞAN</t>
  </si>
  <si>
    <t>VĂRĂDEAN</t>
  </si>
  <si>
    <t>ALECSIA</t>
  </si>
  <si>
    <t>SECHEREŞ</t>
  </si>
  <si>
    <t>RAMON</t>
  </si>
  <si>
    <t>VIVALDO</t>
  </si>
  <si>
    <t>VINCENZO</t>
  </si>
  <si>
    <t>BACIŞ</t>
  </si>
  <si>
    <t>Clasa a X-a D</t>
  </si>
  <si>
    <t>ŞTEFĂNUT</t>
  </si>
  <si>
    <t>BĂEȘU</t>
  </si>
  <si>
    <t>STEPAN</t>
  </si>
  <si>
    <t>BALAN</t>
  </si>
  <si>
    <t>TEGZEŞ</t>
  </si>
  <si>
    <t>BARTHA</t>
  </si>
  <si>
    <t>ŢIMBOTA-BELIU</t>
  </si>
  <si>
    <t>BOROŞ</t>
  </si>
  <si>
    <t>SIMONA</t>
  </si>
  <si>
    <t>TIMIŞ</t>
  </si>
  <si>
    <t>TODERAŞ</t>
  </si>
  <si>
    <t>DOROTHEA</t>
  </si>
  <si>
    <t>CÂRSTEA</t>
  </si>
  <si>
    <t>CIRIMPEI</t>
  </si>
  <si>
    <t>URSU</t>
  </si>
  <si>
    <t>ANGELA</t>
  </si>
  <si>
    <t>VIDRA</t>
  </si>
  <si>
    <t>Clasa a VII-a C</t>
  </si>
  <si>
    <t>DASCĂLU</t>
  </si>
  <si>
    <t>DEAC</t>
  </si>
  <si>
    <t>BOBECIUC</t>
  </si>
  <si>
    <t>IRONIM</t>
  </si>
  <si>
    <t>DOBA</t>
  </si>
  <si>
    <t>BRÂNDUŞE</t>
  </si>
  <si>
    <t>DRIG</t>
  </si>
  <si>
    <t>GREC</t>
  </si>
  <si>
    <t>BUNACIU</t>
  </si>
  <si>
    <t>HUGEL</t>
  </si>
  <si>
    <t>CIOROBÎTCĂ</t>
  </si>
  <si>
    <t>RAZVAN</t>
  </si>
  <si>
    <t>MARCIUC</t>
  </si>
  <si>
    <t>MARGEA</t>
  </si>
  <si>
    <t>MARTINCHI</t>
  </si>
  <si>
    <t>COVACIU</t>
  </si>
  <si>
    <t>CURTUŢ</t>
  </si>
  <si>
    <t>MILLER</t>
  </si>
  <si>
    <t>MATTHEW</t>
  </si>
  <si>
    <t>RICHARD</t>
  </si>
  <si>
    <t>PAŞCU</t>
  </si>
  <si>
    <t>SALANŢ</t>
  </si>
  <si>
    <t>ROSE</t>
  </si>
  <si>
    <t>GĂULEA</t>
  </si>
  <si>
    <t>DEMIAN</t>
  </si>
  <si>
    <t>GHILEA</t>
  </si>
  <si>
    <t>ȘANDRU</t>
  </si>
  <si>
    <t>REBECA-MIHAELA</t>
  </si>
  <si>
    <t>GUI</t>
  </si>
  <si>
    <t>HAIKOVSKI</t>
  </si>
  <si>
    <t>HAŢEGAN</t>
  </si>
  <si>
    <t>MUREANU</t>
  </si>
  <si>
    <t>MARILENA</t>
  </si>
  <si>
    <t>PETRICĂ</t>
  </si>
  <si>
    <t>ILDIKO</t>
  </si>
  <si>
    <t>TRÎNC</t>
  </si>
  <si>
    <t>VOINEA</t>
  </si>
  <si>
    <t>CORA</t>
  </si>
  <si>
    <t>CLARISA</t>
  </si>
  <si>
    <t>ZAHA</t>
  </si>
  <si>
    <t>Clasa a X-a E</t>
  </si>
  <si>
    <t>STAVILĂ-STOIAN</t>
  </si>
  <si>
    <t>BACIU</t>
  </si>
  <si>
    <t>TARNICERIU</t>
  </si>
  <si>
    <t>BADEA</t>
  </si>
  <si>
    <t>SABINA</t>
  </si>
  <si>
    <t>BÂRSĂUAN</t>
  </si>
  <si>
    <t>IUSTINA</t>
  </si>
  <si>
    <t>IUNIA</t>
  </si>
  <si>
    <t>APOLZAN</t>
  </si>
  <si>
    <t>Clasa a VIII-a A</t>
  </si>
  <si>
    <t>COSTIN</t>
  </si>
  <si>
    <t>BERGHEAUA</t>
  </si>
  <si>
    <t>CREȚU</t>
  </si>
  <si>
    <t>LAVINIU</t>
  </si>
  <si>
    <t>BOBOC</t>
  </si>
  <si>
    <t>D'AMBROSIO</t>
  </si>
  <si>
    <t>BOLOȘ</t>
  </si>
  <si>
    <t>DREGHICI</t>
  </si>
  <si>
    <t>BRIA</t>
  </si>
  <si>
    <t>FAUR</t>
  </si>
  <si>
    <t>LORINE</t>
  </si>
  <si>
    <t>BRÎNDA</t>
  </si>
  <si>
    <t>FLOROI</t>
  </si>
  <si>
    <t>BRÎNDUŞE</t>
  </si>
  <si>
    <t>GALEŞ</t>
  </si>
  <si>
    <t>CRAIVAN</t>
  </si>
  <si>
    <t>CURTICEAN</t>
  </si>
  <si>
    <t>GLAD</t>
  </si>
  <si>
    <t>HELMUT</t>
  </si>
  <si>
    <t>HĂLMĂGEAN-BUGARIU</t>
  </si>
  <si>
    <t>GEORGESCU</t>
  </si>
  <si>
    <t>HĂRDUȚ</t>
  </si>
  <si>
    <t>HNAŞ</t>
  </si>
  <si>
    <t>GIADA</t>
  </si>
  <si>
    <t>JEFLEA</t>
  </si>
  <si>
    <t>DANIA</t>
  </si>
  <si>
    <t>HUBNER</t>
  </si>
  <si>
    <t>NOAH</t>
  </si>
  <si>
    <t>SVETLANA</t>
  </si>
  <si>
    <t>MACEAN</t>
  </si>
  <si>
    <t>INDRIEȘ</t>
  </si>
  <si>
    <t>MACOVEI</t>
  </si>
  <si>
    <t>CARMELA</t>
  </si>
  <si>
    <t>LULUŞA</t>
  </si>
  <si>
    <t>MARTIN</t>
  </si>
  <si>
    <t>ORIANA</t>
  </si>
  <si>
    <t>LUPȘAN</t>
  </si>
  <si>
    <t>MIRCU</t>
  </si>
  <si>
    <t>MELNICIUC</t>
  </si>
  <si>
    <t>NURIA</t>
  </si>
  <si>
    <t>OLTEANU</t>
  </si>
  <si>
    <t>PALEA</t>
  </si>
  <si>
    <t>PĂLTINEANU</t>
  </si>
  <si>
    <t>MICHELLE</t>
  </si>
  <si>
    <t>PÂNTEA</t>
  </si>
  <si>
    <t>PARASCHIV</t>
  </si>
  <si>
    <t>RIVIŞ-TIPEI</t>
  </si>
  <si>
    <t>CĂTĂLINA</t>
  </si>
  <si>
    <t>RUCĂREAN</t>
  </si>
  <si>
    <t>PUPĂZĂ</t>
  </si>
  <si>
    <t>YVONA</t>
  </si>
  <si>
    <t>STĂNOI</t>
  </si>
  <si>
    <t>SAZARAZ</t>
  </si>
  <si>
    <t>DALIA</t>
  </si>
  <si>
    <t>TAŞCĂ</t>
  </si>
  <si>
    <t>LUCIA</t>
  </si>
  <si>
    <t>Clasa a XI-a A</t>
  </si>
  <si>
    <t>BRIGITTA</t>
  </si>
  <si>
    <t>BALIGA</t>
  </si>
  <si>
    <t>ANTAL</t>
  </si>
  <si>
    <t>Clasa a VIII-a B</t>
  </si>
  <si>
    <t>BÎRLEAN</t>
  </si>
  <si>
    <t>ANAMI</t>
  </si>
  <si>
    <t>BOARIU</t>
  </si>
  <si>
    <t>BALACIU</t>
  </si>
  <si>
    <t>ALICIA</t>
  </si>
  <si>
    <t>BODESCU</t>
  </si>
  <si>
    <t>BĂTRÎN</t>
  </si>
  <si>
    <t>GEANINA</t>
  </si>
  <si>
    <t>RUJIŢA</t>
  </si>
  <si>
    <t>BORCEA</t>
  </si>
  <si>
    <t>BOLCA</t>
  </si>
  <si>
    <t>COCIUBA</t>
  </si>
  <si>
    <t>BURZO</t>
  </si>
  <si>
    <t>CORODAN</t>
  </si>
  <si>
    <t>CATI</t>
  </si>
  <si>
    <t>COSTUT</t>
  </si>
  <si>
    <t>DEVIS</t>
  </si>
  <si>
    <t>DEMETER</t>
  </si>
  <si>
    <t>AMINAH</t>
  </si>
  <si>
    <t>TAMARA</t>
  </si>
  <si>
    <t>DOLCA</t>
  </si>
  <si>
    <t>DRĂGOI</t>
  </si>
  <si>
    <t>DALIN</t>
  </si>
  <si>
    <t>FÎNAŢĂ</t>
  </si>
  <si>
    <t>DREBITCA</t>
  </si>
  <si>
    <t>GHIȚISOR</t>
  </si>
  <si>
    <t>GLENŢOAICA</t>
  </si>
  <si>
    <t>DRUGEA</t>
  </si>
  <si>
    <t>FICUȚ</t>
  </si>
  <si>
    <t>TEO</t>
  </si>
  <si>
    <t>FLONTA</t>
  </si>
  <si>
    <t>FUGĂTĂ</t>
  </si>
  <si>
    <t>ILISIE</t>
  </si>
  <si>
    <t>VALERIA</t>
  </si>
  <si>
    <t>JOLDEA</t>
  </si>
  <si>
    <t>HĂLĂNGĂU</t>
  </si>
  <si>
    <t>HUŢAN</t>
  </si>
  <si>
    <t>KOMAROMI</t>
  </si>
  <si>
    <t>BEATRIZ</t>
  </si>
  <si>
    <t>JULEAN</t>
  </si>
  <si>
    <t>LEŢ</t>
  </si>
  <si>
    <t>OLAR</t>
  </si>
  <si>
    <t>MARCU</t>
  </si>
  <si>
    <t>TONI</t>
  </si>
  <si>
    <t>PAVEN</t>
  </si>
  <si>
    <t>PETRIŞOR</t>
  </si>
  <si>
    <t>PANĂ</t>
  </si>
  <si>
    <t>PFAFFENRATH</t>
  </si>
  <si>
    <t>ROZ</t>
  </si>
  <si>
    <t>OTNIEL</t>
  </si>
  <si>
    <t>RĂILEANU</t>
  </si>
  <si>
    <t>SĂCĂLEANU</t>
  </si>
  <si>
    <t>DOREL</t>
  </si>
  <si>
    <t>ANICĂI</t>
  </si>
  <si>
    <t>DORINA</t>
  </si>
  <si>
    <t>Clasa a VIII-a C</t>
  </si>
  <si>
    <t>PETRU</t>
  </si>
  <si>
    <t>TĂBĂCAR</t>
  </si>
  <si>
    <t>BOLGOVICI</t>
  </si>
  <si>
    <t>JENIFFER</t>
  </si>
  <si>
    <t>BOTA</t>
  </si>
  <si>
    <t>BENIAMIN</t>
  </si>
  <si>
    <t>VÎRCI</t>
  </si>
  <si>
    <t>OCTAVIANA</t>
  </si>
  <si>
    <t>ADAMESCU</t>
  </si>
  <si>
    <t>Clasa a XI-a B</t>
  </si>
  <si>
    <t>BĂLAJ</t>
  </si>
  <si>
    <t>ALEXIS</t>
  </si>
  <si>
    <t>BĂŞCĂRĂU</t>
  </si>
  <si>
    <t>GHENDER</t>
  </si>
  <si>
    <t>CALBĂU</t>
  </si>
  <si>
    <t>ARRIA</t>
  </si>
  <si>
    <t>HOLHOS VAIDA</t>
  </si>
  <si>
    <t>CHIRCĂ</t>
  </si>
  <si>
    <t>CHIȘ</t>
  </si>
  <si>
    <t>CORINA</t>
  </si>
  <si>
    <t>CORCHEŞ</t>
  </si>
  <si>
    <t>MĂCINIC</t>
  </si>
  <si>
    <t>DUMITRACHE</t>
  </si>
  <si>
    <t>LIDIA</t>
  </si>
  <si>
    <t>CSILLA</t>
  </si>
  <si>
    <t>FIŢ</t>
  </si>
  <si>
    <t>HERȚEG</t>
  </si>
  <si>
    <t>PETRUŢ</t>
  </si>
  <si>
    <t>LOREDANA</t>
  </si>
  <si>
    <t>KAUPERT</t>
  </si>
  <si>
    <t>RICARDO</t>
  </si>
  <si>
    <t>LÎMOTA</t>
  </si>
  <si>
    <t>RIANNA</t>
  </si>
  <si>
    <t>MOLOTCA</t>
  </si>
  <si>
    <t>DENIZIA</t>
  </si>
  <si>
    <t>IGOR</t>
  </si>
  <si>
    <t>OPŞITAR</t>
  </si>
  <si>
    <t>EFREM</t>
  </si>
  <si>
    <t>SACHELARU</t>
  </si>
  <si>
    <t>MĂDĂLIN</t>
  </si>
  <si>
    <t>TODOS</t>
  </si>
  <si>
    <t>RAFAELA</t>
  </si>
  <si>
    <t>VANINI</t>
  </si>
  <si>
    <t>GIORGIA</t>
  </si>
  <si>
    <t>TULEA</t>
  </si>
  <si>
    <t>URSA</t>
  </si>
  <si>
    <t>PASQUALE</t>
  </si>
  <si>
    <t>ZOIŢA</t>
  </si>
  <si>
    <t>ARDELEAN-STANCIU</t>
  </si>
  <si>
    <t>Clasa a XI-a C</t>
  </si>
  <si>
    <t>BERINDE</t>
  </si>
  <si>
    <t>JULIA</t>
  </si>
  <si>
    <t>BOROICA</t>
  </si>
  <si>
    <t>CHEȘA</t>
  </si>
  <si>
    <t>FĂDOR</t>
  </si>
  <si>
    <t>FĂTU</t>
  </si>
  <si>
    <t>FOGHIȘ-SUCIGAN</t>
  </si>
  <si>
    <t>GAVRILĂ-ARDELEAN</t>
  </si>
  <si>
    <t>HARA</t>
  </si>
  <si>
    <t>IAGĂR</t>
  </si>
  <si>
    <t>Inscris inceput an scolar</t>
  </si>
  <si>
    <t>IGA</t>
  </si>
  <si>
    <t>MIRIAM</t>
  </si>
  <si>
    <t>LUNGA</t>
  </si>
  <si>
    <t>MATIOCA</t>
  </si>
  <si>
    <t>MOGA</t>
  </si>
  <si>
    <t>NEAGU</t>
  </si>
  <si>
    <t>OPRESCU</t>
  </si>
  <si>
    <t>VIOLETA</t>
  </si>
  <si>
    <t>MARINA</t>
  </si>
  <si>
    <t>RACOLȚA</t>
  </si>
  <si>
    <t>ROŢ</t>
  </si>
  <si>
    <t>ROMINA</t>
  </si>
  <si>
    <t>SZILAGYI</t>
  </si>
  <si>
    <t>ZĂNOAGĂ</t>
  </si>
  <si>
    <t>BELKO</t>
  </si>
  <si>
    <t>Clasa a XI-a D</t>
  </si>
  <si>
    <t>BOTH</t>
  </si>
  <si>
    <t>BRÎNDUȘE</t>
  </si>
  <si>
    <t>CRĂCIUN</t>
  </si>
  <si>
    <t>CZEGLEDI</t>
  </si>
  <si>
    <t>DOBOŞ</t>
  </si>
  <si>
    <t>DUDĂU</t>
  </si>
  <si>
    <t>FRITEA</t>
  </si>
  <si>
    <t>ANISA</t>
  </si>
  <si>
    <t>RAHELA</t>
  </si>
  <si>
    <t>HAPENCIUC</t>
  </si>
  <si>
    <t>HUANG</t>
  </si>
  <si>
    <t>ZHEN</t>
  </si>
  <si>
    <t>KOPE</t>
  </si>
  <si>
    <t>MILIŢESCU</t>
  </si>
  <si>
    <t>MOCUȚA</t>
  </si>
  <si>
    <t>IULIUS</t>
  </si>
  <si>
    <t>NEGREAN</t>
  </si>
  <si>
    <t>RAMONA</t>
  </si>
  <si>
    <t>OLARU</t>
  </si>
  <si>
    <t>PASC</t>
  </si>
  <si>
    <t>SFÎRLEA</t>
  </si>
  <si>
    <t>ȘFARC</t>
  </si>
  <si>
    <t>SITARIU</t>
  </si>
  <si>
    <t>SANDRA</t>
  </si>
  <si>
    <t>SZEKELY</t>
  </si>
  <si>
    <t>VANEA</t>
  </si>
  <si>
    <t>LIANA</t>
  </si>
  <si>
    <t>VĂTUI</t>
  </si>
  <si>
    <t>ANGELE</t>
  </si>
  <si>
    <t>Clasa a XI-a E</t>
  </si>
  <si>
    <t>BREHA-PUŞCAŞU</t>
  </si>
  <si>
    <t>BUXAI</t>
  </si>
  <si>
    <t>CHIFU</t>
  </si>
  <si>
    <t>CONTRAŞ</t>
  </si>
  <si>
    <t>FARKAŞ</t>
  </si>
  <si>
    <t>IOSEFINA</t>
  </si>
  <si>
    <t>GHEORGHEOSU</t>
  </si>
  <si>
    <t>BERNADETTE</t>
  </si>
  <si>
    <t>JIDOI</t>
  </si>
  <si>
    <t>MANTA</t>
  </si>
  <si>
    <t>MATEIU</t>
  </si>
  <si>
    <t>MOROȘAN</t>
  </si>
  <si>
    <t>PANȚIRUC</t>
  </si>
  <si>
    <t>IONELA</t>
  </si>
  <si>
    <t>PODHORA</t>
  </si>
  <si>
    <t>RIȘCO</t>
  </si>
  <si>
    <t>IOSIF</t>
  </si>
  <si>
    <t>SANDOR-VÎLCEANU</t>
  </si>
  <si>
    <t>ŞTIUCĂ</t>
  </si>
  <si>
    <t>GIORGIANA</t>
  </si>
  <si>
    <t>SUBIAK</t>
  </si>
  <si>
    <t>SULINŢAN</t>
  </si>
  <si>
    <t>ERICH</t>
  </si>
  <si>
    <t>MATEO</t>
  </si>
  <si>
    <t>TRACANELLA</t>
  </si>
  <si>
    <t>MARIANTONIETA</t>
  </si>
  <si>
    <t>UNDIS</t>
  </si>
  <si>
    <t>VUIN</t>
  </si>
  <si>
    <t>ALDEA</t>
  </si>
  <si>
    <t>Clasa a XII-a A</t>
  </si>
  <si>
    <t>ALMAȘI</t>
  </si>
  <si>
    <t>BĂDĂU</t>
  </si>
  <si>
    <t>BERLA</t>
  </si>
  <si>
    <t>CHIȘCĂ</t>
  </si>
  <si>
    <t>VIOREL</t>
  </si>
  <si>
    <t>DÎRLEA</t>
  </si>
  <si>
    <t>ANEMONA</t>
  </si>
  <si>
    <t>DOROBANŢU</t>
  </si>
  <si>
    <t>DOSAN</t>
  </si>
  <si>
    <t>ENEA</t>
  </si>
  <si>
    <t>FOLTUŢ</t>
  </si>
  <si>
    <t>GORBĂ</t>
  </si>
  <si>
    <t>ILINCEA</t>
  </si>
  <si>
    <t>INDRIE</t>
  </si>
  <si>
    <t>ROLAND</t>
  </si>
  <si>
    <t>MAGARGIU</t>
  </si>
  <si>
    <t>LAURIAN</t>
  </si>
  <si>
    <t>NIȚĂ</t>
  </si>
  <si>
    <t>TODEA</t>
  </si>
  <si>
    <t>VELECICO</t>
  </si>
  <si>
    <t>AKKAYA</t>
  </si>
  <si>
    <t>ADEM</t>
  </si>
  <si>
    <t>CEZAR</t>
  </si>
  <si>
    <t>Clasa a XII-a B</t>
  </si>
  <si>
    <t>ARATO</t>
  </si>
  <si>
    <t>TOBIAS</t>
  </si>
  <si>
    <t>BOŢOC</t>
  </si>
  <si>
    <t>GRETA</t>
  </si>
  <si>
    <t>BRONZ</t>
  </si>
  <si>
    <t>CHIŞ</t>
  </si>
  <si>
    <t>CIOCU</t>
  </si>
  <si>
    <t>COVULIUC</t>
  </si>
  <si>
    <t>FILIMON</t>
  </si>
  <si>
    <t>FLUERAŞ</t>
  </si>
  <si>
    <t>HEGHEA</t>
  </si>
  <si>
    <t>HONIGES</t>
  </si>
  <si>
    <t>ADALBERT</t>
  </si>
  <si>
    <t>IUHASZ</t>
  </si>
  <si>
    <t>LUPŞA</t>
  </si>
  <si>
    <t>RAFFAELL</t>
  </si>
  <si>
    <t>MURG</t>
  </si>
  <si>
    <t>NEMEŞ</t>
  </si>
  <si>
    <t>NEMOIANU</t>
  </si>
  <si>
    <t>NENADOV</t>
  </si>
  <si>
    <t>MIRIANA</t>
  </si>
  <si>
    <t>ALEKSANDRA</t>
  </si>
  <si>
    <t>SIMIAN</t>
  </si>
  <si>
    <t>ANEMARI</t>
  </si>
  <si>
    <t>SIMIGHIAN</t>
  </si>
  <si>
    <t>ȘODINCA</t>
  </si>
  <si>
    <t>ZAKAI</t>
  </si>
  <si>
    <t>BAIDOC</t>
  </si>
  <si>
    <t>ANCUŢA</t>
  </si>
  <si>
    <t>Clasa a XII-a C</t>
  </si>
  <si>
    <t>BĂLĂBAN</t>
  </si>
  <si>
    <t>DEBORA</t>
  </si>
  <si>
    <t>BALOGH</t>
  </si>
  <si>
    <t>BARBU</t>
  </si>
  <si>
    <t>BOICU</t>
  </si>
  <si>
    <t>BOLDOR</t>
  </si>
  <si>
    <t>CARA</t>
  </si>
  <si>
    <t>BULBOACĂ</t>
  </si>
  <si>
    <t>BUZGĂU</t>
  </si>
  <si>
    <t>CATANUSO</t>
  </si>
  <si>
    <t>CHIARA</t>
  </si>
  <si>
    <t>GAG</t>
  </si>
  <si>
    <t>IOEL</t>
  </si>
  <si>
    <t>IONATAN</t>
  </si>
  <si>
    <t>GARTNER</t>
  </si>
  <si>
    <t>LIGIA</t>
  </si>
  <si>
    <t>HĂIDĂUȚU</t>
  </si>
  <si>
    <t>HURMUZACHE</t>
  </si>
  <si>
    <t>LĂPĂDAT</t>
  </si>
  <si>
    <t>MESEŞAN</t>
  </si>
  <si>
    <t>CAMELIA</t>
  </si>
  <si>
    <t>MIHIŢ</t>
  </si>
  <si>
    <t>MOLOCI</t>
  </si>
  <si>
    <t>PETYO</t>
  </si>
  <si>
    <t>INGRID</t>
  </si>
  <si>
    <t>CYNTHIA</t>
  </si>
  <si>
    <t>ANIELLA</t>
  </si>
  <si>
    <t>PREUTU</t>
  </si>
  <si>
    <t>Clasa a XII-a D</t>
  </si>
  <si>
    <t>BERLAN</t>
  </si>
  <si>
    <t>SPIRIDON</t>
  </si>
  <si>
    <t>BORȘOȘ</t>
  </si>
  <si>
    <t>SUZANA</t>
  </si>
  <si>
    <t>BRUȚIU</t>
  </si>
  <si>
    <t>CHELMĂGAN</t>
  </si>
  <si>
    <t>CIUR</t>
  </si>
  <si>
    <t>DETA</t>
  </si>
  <si>
    <t>GANDI</t>
  </si>
  <si>
    <t>GOROH</t>
  </si>
  <si>
    <t>HEGYI</t>
  </si>
  <si>
    <t>DENES</t>
  </si>
  <si>
    <t>HODOȘAN</t>
  </si>
  <si>
    <t>LUCIANA</t>
  </si>
  <si>
    <t>OPREA</t>
  </si>
  <si>
    <t>PAGOTTO</t>
  </si>
  <si>
    <t>FILIPPO</t>
  </si>
  <si>
    <t>PUŞCAŞ</t>
  </si>
  <si>
    <t>SÂRBUŢ</t>
  </si>
  <si>
    <t>KAROL</t>
  </si>
  <si>
    <t>ŢEPELE</t>
  </si>
  <si>
    <t>RENATE</t>
  </si>
  <si>
    <t>TRAIAN</t>
  </si>
  <si>
    <t>VANCU</t>
  </si>
  <si>
    <t>ANABELLE</t>
  </si>
  <si>
    <t>NAOMI</t>
  </si>
  <si>
    <t>VATLAVIC</t>
  </si>
  <si>
    <t>ZHAO</t>
  </si>
  <si>
    <t>PENGYU</t>
  </si>
  <si>
    <t>ZILIO</t>
  </si>
  <si>
    <t>GIUDITA</t>
  </si>
  <si>
    <t>Clasa a XII-a E</t>
  </si>
  <si>
    <t>BĂRBĂTEI</t>
  </si>
  <si>
    <t>BĂRBOȘELU</t>
  </si>
  <si>
    <t>BORDAȘ</t>
  </si>
  <si>
    <t>BOŢA</t>
  </si>
  <si>
    <t>CORDOȘ</t>
  </si>
  <si>
    <t>COSTANTEA</t>
  </si>
  <si>
    <t>ANTONIE</t>
  </si>
  <si>
    <t>GAFENCU</t>
  </si>
  <si>
    <t>HUIAN</t>
  </si>
  <si>
    <t>JURJE</t>
  </si>
  <si>
    <t>MARIANA</t>
  </si>
  <si>
    <t>GRAŢIELA</t>
  </si>
  <si>
    <t>MARTALOGU</t>
  </si>
  <si>
    <t>MOROCZ</t>
  </si>
  <si>
    <t>NEDESCU</t>
  </si>
  <si>
    <t>OPRIŞ</t>
  </si>
  <si>
    <t>PRUTEANU</t>
  </si>
  <si>
    <t>CODRUȚ</t>
  </si>
  <si>
    <t>REBELEŞ</t>
  </si>
  <si>
    <t>SNEIDER</t>
  </si>
  <si>
    <t>ARPAD</t>
  </si>
  <si>
    <t>SOLYOM</t>
  </si>
  <si>
    <t>ŞTEFANCU</t>
  </si>
  <si>
    <t>URSUŢIU</t>
  </si>
  <si>
    <t>STATISTICA LICEU</t>
  </si>
  <si>
    <t>SEM II</t>
  </si>
  <si>
    <t>STATISTICA GIMNAZIU</t>
  </si>
  <si>
    <t>STATISTICA PRIMAR</t>
  </si>
  <si>
    <t>Alege clasa</t>
  </si>
  <si>
    <t>Total elevi</t>
  </si>
  <si>
    <t>Grupa mare A</t>
  </si>
  <si>
    <t>Grupa mare B</t>
  </si>
  <si>
    <t>medii intre</t>
  </si>
  <si>
    <t>Medii purtare</t>
  </si>
  <si>
    <t>Calificative /MEDII</t>
  </si>
  <si>
    <t>Calificative purtare</t>
  </si>
  <si>
    <t>Grupa mare C</t>
  </si>
  <si>
    <t>5 - 5,99</t>
  </si>
  <si>
    <t>sub 7</t>
  </si>
  <si>
    <t>sub 8</t>
  </si>
  <si>
    <t>Clasa I A</t>
  </si>
  <si>
    <t>Clasa I B</t>
  </si>
  <si>
    <t>6 - 6,99</t>
  </si>
  <si>
    <t>7 - 7,99</t>
  </si>
  <si>
    <t>8 - 7,99</t>
  </si>
  <si>
    <t>Clasa I C</t>
  </si>
  <si>
    <t>8 - 8,99</t>
  </si>
  <si>
    <t>9 - 8,99</t>
  </si>
  <si>
    <t>9 - 9,99</t>
  </si>
  <si>
    <t>10 - 9,99</t>
  </si>
  <si>
    <t>9 - 10</t>
  </si>
  <si>
    <t>Nr. elevi înscriși</t>
  </si>
  <si>
    <t>corigenți</t>
  </si>
  <si>
    <t>total corigenți</t>
  </si>
  <si>
    <t>Nr. plecați - transfer</t>
  </si>
  <si>
    <t>total promovați</t>
  </si>
  <si>
    <t>Nr corigenți la</t>
  </si>
  <si>
    <t>Nr. plecați - abandon</t>
  </si>
  <si>
    <t>1 obiect</t>
  </si>
  <si>
    <t>2 obiecte</t>
  </si>
  <si>
    <t>Nr. exmatriculați</t>
  </si>
  <si>
    <t>3 obiecte</t>
  </si>
  <si>
    <t>Nr. elevi veniți</t>
  </si>
  <si>
    <t>peste 3 obiecte</t>
  </si>
  <si>
    <t>Nr. elevi rămași</t>
  </si>
  <si>
    <t>Nr ore absentate</t>
  </si>
  <si>
    <t>total</t>
  </si>
  <si>
    <t>Nr. elevi amânați</t>
  </si>
  <si>
    <t>nemotivate</t>
  </si>
  <si>
    <t>motivate</t>
  </si>
  <si>
    <t>SEM I</t>
  </si>
  <si>
    <t>STATISTICA PE LICEU SEMESTRUL AL II - LEA</t>
  </si>
  <si>
    <t>NIVEL ÎNVĂȚĂMÂNT</t>
  </si>
  <si>
    <t>ÎNSCRIȘI</t>
  </si>
  <si>
    <t>ALTE SITUAȚII</t>
  </si>
  <si>
    <t>PROMOVAȚI</t>
  </si>
  <si>
    <t>CORIGENȚI</t>
  </si>
  <si>
    <t>NEÎNCHEIAȚI</t>
  </si>
  <si>
    <t>Înscris - început an</t>
  </si>
  <si>
    <t>TRANSFERAT</t>
  </si>
  <si>
    <t>Alege nivelul</t>
  </si>
  <si>
    <t>NUMAR CALIFICATIVE</t>
  </si>
  <si>
    <t>KRISZTIAN</t>
  </si>
  <si>
    <t>BOTIS</t>
  </si>
  <si>
    <t>media clasei</t>
  </si>
  <si>
    <t>total ramasi</t>
  </si>
  <si>
    <t>amanati</t>
  </si>
  <si>
    <t>BULZAN</t>
  </si>
  <si>
    <t>BURSAŞ PREDA</t>
  </si>
  <si>
    <t>JUAN</t>
  </si>
  <si>
    <t>CARLOS</t>
  </si>
  <si>
    <t>CIONTEA</t>
  </si>
  <si>
    <t>CIUPE</t>
  </si>
  <si>
    <t>NAIANA</t>
  </si>
  <si>
    <t>DRIGA</t>
  </si>
  <si>
    <t>DUMITRIU</t>
  </si>
  <si>
    <t>GUIU</t>
  </si>
  <si>
    <t>FINAL</t>
  </si>
  <si>
    <t>MARE</t>
  </si>
  <si>
    <t>NOELIA</t>
  </si>
  <si>
    <t>MUST</t>
  </si>
  <si>
    <t>DENIEL</t>
  </si>
  <si>
    <t>NEDELCU</t>
  </si>
  <si>
    <t>PĂSCUŢ</t>
  </si>
  <si>
    <t>PINTEA</t>
  </si>
  <si>
    <t>RACOLŢA</t>
  </si>
  <si>
    <t>RĂSCOL-TIMOFTE</t>
  </si>
  <si>
    <t>ROMCEA</t>
  </si>
  <si>
    <t>STOICOVICI</t>
  </si>
  <si>
    <t>BALȘ</t>
  </si>
  <si>
    <t>BALTĂ</t>
  </si>
  <si>
    <t>BENE</t>
  </si>
  <si>
    <t>CHIUHAN</t>
  </si>
  <si>
    <t>CIUCĂ</t>
  </si>
  <si>
    <t>CUCEU</t>
  </si>
  <si>
    <t>LUISA</t>
  </si>
  <si>
    <t>DRAGA</t>
  </si>
  <si>
    <t>MARCEL</t>
  </si>
  <si>
    <t>GREGORETTI</t>
  </si>
  <si>
    <t>HORGA</t>
  </si>
  <si>
    <t>LEȘAN</t>
  </si>
  <si>
    <t>LUNGU-FAUR</t>
  </si>
  <si>
    <t>MOLNAR</t>
  </si>
  <si>
    <t>ȚÎRU</t>
  </si>
  <si>
    <t>DEMŞOREAN TATAR</t>
  </si>
  <si>
    <t>FLORICĂ</t>
  </si>
  <si>
    <t>HALMAGEAN</t>
  </si>
  <si>
    <t>ANDRES</t>
  </si>
  <si>
    <t>LAZARINA</t>
  </si>
  <si>
    <t>KRIEGER-FALCUSAN</t>
  </si>
  <si>
    <t>BOCHIS</t>
  </si>
  <si>
    <t>KRIEGER-FALCUŞAN</t>
  </si>
  <si>
    <t>LAMOŞ</t>
  </si>
  <si>
    <t>LEUCA</t>
  </si>
  <si>
    <t>ALESSIO</t>
  </si>
  <si>
    <t>CHRISTIAN</t>
  </si>
  <si>
    <t>BOTOROAGĂ</t>
  </si>
  <si>
    <t>LIPITOR</t>
  </si>
  <si>
    <t>BRADE</t>
  </si>
  <si>
    <t>MARIS</t>
  </si>
  <si>
    <t>COMAN</t>
  </si>
  <si>
    <t>YANNIS</t>
  </si>
  <si>
    <t>NOEL</t>
  </si>
  <si>
    <t>DIACONESCU</t>
  </si>
  <si>
    <t>HANNA</t>
  </si>
  <si>
    <t>FOCA</t>
  </si>
  <si>
    <t>ONEȘ</t>
  </si>
  <si>
    <t>GAVRILĂ</t>
  </si>
  <si>
    <t>ERIKA</t>
  </si>
  <si>
    <t>HARABOR</t>
  </si>
  <si>
    <t>PETERFI</t>
  </si>
  <si>
    <t>HUNOR</t>
  </si>
  <si>
    <t>NIKOLASZ</t>
  </si>
  <si>
    <t>POCOLA</t>
  </si>
  <si>
    <t>NEMEȘ</t>
  </si>
  <si>
    <t>ORZ</t>
  </si>
  <si>
    <t>ALEXA</t>
  </si>
  <si>
    <t>SCHREIBER</t>
  </si>
  <si>
    <t>PETREAN-VICOL</t>
  </si>
  <si>
    <t>PIKLOR-PUȘA</t>
  </si>
  <si>
    <t>SIMULESC</t>
  </si>
  <si>
    <t>PLĂMĂDEALĂ</t>
  </si>
  <si>
    <t>ŞTEFEA</t>
  </si>
  <si>
    <t>RAȚ</t>
  </si>
  <si>
    <t>RUGEA</t>
  </si>
  <si>
    <t>VELICIU</t>
  </si>
  <si>
    <t>VID</t>
  </si>
  <si>
    <t>TAPASZTO</t>
  </si>
  <si>
    <t>VIKTORIA</t>
  </si>
  <si>
    <t>IZABELLA</t>
  </si>
  <si>
    <t>ŢIMBAL</t>
  </si>
  <si>
    <t>BACI</t>
  </si>
  <si>
    <t>TOMOȘ</t>
  </si>
  <si>
    <t>ZUBA</t>
  </si>
  <si>
    <t>BALCĂU</t>
  </si>
  <si>
    <t>BALINT</t>
  </si>
  <si>
    <t>HENRIETTA</t>
  </si>
  <si>
    <t>BĂRĂSCU</t>
  </si>
  <si>
    <t>BATRIN</t>
  </si>
  <si>
    <t>GAVRILETE</t>
  </si>
  <si>
    <t>DOBREA</t>
  </si>
  <si>
    <t>FOFIU</t>
  </si>
  <si>
    <t>GAȘPAR</t>
  </si>
  <si>
    <t>MARCELA</t>
  </si>
  <si>
    <t>MUREŞAN</t>
  </si>
  <si>
    <t>KEREZSI</t>
  </si>
  <si>
    <t>LUPEA</t>
  </si>
  <si>
    <t>MĂDUŢA</t>
  </si>
  <si>
    <t>MORNĂILĂ</t>
  </si>
  <si>
    <t>ALBERTINA</t>
  </si>
  <si>
    <t>SCUTURICI</t>
  </si>
  <si>
    <t>SLOBODA</t>
  </si>
  <si>
    <t>STURZ-LAZĂR</t>
  </si>
  <si>
    <t>FLAVIAN</t>
  </si>
  <si>
    <t>TEACĂ</t>
  </si>
  <si>
    <t>ȚUGUI</t>
  </si>
  <si>
    <t>URDAŞ</t>
  </si>
  <si>
    <t>VARVARI</t>
  </si>
  <si>
    <t>ZAMFIR</t>
  </si>
  <si>
    <t>BERZOVAN</t>
  </si>
  <si>
    <t>BUNDEA</t>
  </si>
  <si>
    <t>CĂLĂŢEANU</t>
  </si>
  <si>
    <t>COŞE</t>
  </si>
  <si>
    <t>DEHELEAN</t>
  </si>
  <si>
    <t>DELAMARIAN</t>
  </si>
  <si>
    <t>IMOLA</t>
  </si>
  <si>
    <t>DOBRE</t>
  </si>
  <si>
    <t>DOBREI</t>
  </si>
  <si>
    <t>CHRISTIANNA</t>
  </si>
  <si>
    <t>HIDIDIŞ</t>
  </si>
  <si>
    <t>HOJDA</t>
  </si>
  <si>
    <t>VANCEA</t>
  </si>
  <si>
    <t>JIGĂU</t>
  </si>
  <si>
    <t>LAZAR</t>
  </si>
  <si>
    <t>MARUȘCA</t>
  </si>
  <si>
    <t>MICAN</t>
  </si>
  <si>
    <t>MORAR</t>
  </si>
  <si>
    <t>CECILIA</t>
  </si>
  <si>
    <t>SECOŞAN</t>
  </si>
  <si>
    <t>COŢOLAN</t>
  </si>
  <si>
    <t>TURCU</t>
  </si>
  <si>
    <t>SMARANDA</t>
  </si>
  <si>
    <t>ŢURLEA</t>
  </si>
  <si>
    <t>UJICĂ</t>
  </si>
  <si>
    <t>WU</t>
  </si>
  <si>
    <t>CHENCHEN</t>
  </si>
  <si>
    <t>NADIA</t>
  </si>
  <si>
    <t>NEAGOTĂ</t>
  </si>
  <si>
    <t>PRICĂ</t>
  </si>
  <si>
    <t>ŞULEA</t>
  </si>
  <si>
    <t>GERMAN</t>
  </si>
  <si>
    <t>VÂRTACI</t>
  </si>
  <si>
    <t>AMELIA</t>
  </si>
  <si>
    <t>BORLAN</t>
  </si>
  <si>
    <t>MONDECK</t>
  </si>
  <si>
    <t>CICORTAŞ</t>
  </si>
  <si>
    <t>GRIGORAŞ</t>
  </si>
  <si>
    <t>VASI</t>
  </si>
  <si>
    <t>FALUDI</t>
  </si>
  <si>
    <t>CARLO</t>
  </si>
  <si>
    <t>CUREA</t>
  </si>
  <si>
    <t>CZERNAK</t>
  </si>
  <si>
    <t>GALETAR</t>
  </si>
  <si>
    <t>LAZA</t>
  </si>
  <si>
    <t>BUŞA</t>
  </si>
  <si>
    <t>CORBAN</t>
  </si>
  <si>
    <t>FEŢEANU</t>
  </si>
  <si>
    <t>ELEAZAR</t>
  </si>
  <si>
    <t>TIMOTEI</t>
  </si>
  <si>
    <t>SILION</t>
  </si>
  <si>
    <t>GIULIANA</t>
  </si>
  <si>
    <t>VEREŞEZAN</t>
  </si>
  <si>
    <t>EMILIAN</t>
  </si>
  <si>
    <t>LUCREZIA</t>
  </si>
  <si>
    <t>Clasa a VI-a D</t>
  </si>
  <si>
    <t>SIMO</t>
  </si>
  <si>
    <t>RENATA</t>
  </si>
  <si>
    <t>MERCEDES</t>
  </si>
  <si>
    <t>CORBĂCERI</t>
  </si>
  <si>
    <t>CZAKO</t>
  </si>
  <si>
    <t>GOTESMAN</t>
  </si>
  <si>
    <t>MAGUREAN</t>
  </si>
  <si>
    <t>BĂBĂLAI</t>
  </si>
  <si>
    <t>NEGOIŢESCU</t>
  </si>
  <si>
    <t>ALEXIE</t>
  </si>
  <si>
    <t>PAȘCA</t>
  </si>
  <si>
    <t>ANYA</t>
  </si>
  <si>
    <t>Clasa a I-a D</t>
  </si>
  <si>
    <t>DINCĂ</t>
  </si>
  <si>
    <t>PIAZZESE</t>
  </si>
  <si>
    <t>DROZD</t>
  </si>
  <si>
    <t>STANCULEA</t>
  </si>
  <si>
    <t>ANAMRIA</t>
  </si>
  <si>
    <t>SERAFIM</t>
  </si>
  <si>
    <t xml:space="preserve">NU
</t>
  </si>
  <si>
    <t>PETER</t>
  </si>
  <si>
    <t>MINA</t>
  </si>
  <si>
    <t>ARDEUAN</t>
  </si>
  <si>
    <t>MUREȘAN</t>
  </si>
  <si>
    <t>NICOLI</t>
  </si>
  <si>
    <t>NIRONCA</t>
  </si>
  <si>
    <t>PUȘCAȘ</t>
  </si>
  <si>
    <t>BOBEICĂ</t>
  </si>
  <si>
    <t>SITUATIE STATISTICA SEM I  AN SCOLAR  2019 - 2020</t>
  </si>
  <si>
    <t>Inscrisi la inceputul anului scolar</t>
  </si>
  <si>
    <t>din care fete</t>
  </si>
  <si>
    <t>Plecati</t>
  </si>
  <si>
    <t>din care FETE</t>
  </si>
  <si>
    <t>Abandon</t>
  </si>
  <si>
    <t>ȘTEFANA</t>
  </si>
  <si>
    <t>Veniti</t>
  </si>
  <si>
    <t>Ramasi sem I</t>
  </si>
  <si>
    <t>Total promovati</t>
  </si>
  <si>
    <t>5-5,99</t>
  </si>
  <si>
    <t>6-6,99</t>
  </si>
  <si>
    <t>7-7,99</t>
  </si>
  <si>
    <t>8-8,99</t>
  </si>
  <si>
    <t>Total corigenti</t>
  </si>
  <si>
    <t>1 ob</t>
  </si>
  <si>
    <t>2 ob</t>
  </si>
  <si>
    <t>3 ob.</t>
  </si>
  <si>
    <t>4ob.</t>
  </si>
  <si>
    <t>Total absente</t>
  </si>
  <si>
    <t>Motivate</t>
  </si>
  <si>
    <t>Nemotivate</t>
  </si>
  <si>
    <t>Note la purtare sub 7</t>
  </si>
  <si>
    <t>Amânati</t>
  </si>
  <si>
    <t>DRILĂ</t>
  </si>
  <si>
    <t>BAIDUCA</t>
  </si>
  <si>
    <t>BANCIU</t>
  </si>
  <si>
    <t>JULLIA</t>
  </si>
  <si>
    <t>BIZĂU</t>
  </si>
  <si>
    <t>ALISSA</t>
  </si>
  <si>
    <t>BUGARI</t>
  </si>
  <si>
    <t>FLORA</t>
  </si>
  <si>
    <t>DUNĂVETE</t>
  </si>
  <si>
    <t>ENE</t>
  </si>
  <si>
    <t>FARAGO</t>
  </si>
  <si>
    <t>MEMETE</t>
  </si>
  <si>
    <t>MICULA</t>
  </si>
  <si>
    <t>MIHUT</t>
  </si>
  <si>
    <t>ANNE</t>
  </si>
  <si>
    <t>NEAGA</t>
  </si>
  <si>
    <t>NIȚU</t>
  </si>
  <si>
    <t>PITZKO</t>
  </si>
  <si>
    <t>RAPHAELA</t>
  </si>
  <si>
    <t>PUȘCOV</t>
  </si>
  <si>
    <t>SUINGIU</t>
  </si>
  <si>
    <t>TOL</t>
  </si>
  <si>
    <t>TOROK</t>
  </si>
  <si>
    <t>TURCIN-HALKA</t>
  </si>
  <si>
    <t>ZORAN</t>
  </si>
  <si>
    <t>VANCIA</t>
  </si>
  <si>
    <t>VALERIU</t>
  </si>
  <si>
    <t>BOUKHELE</t>
  </si>
  <si>
    <t>KHALIL</t>
  </si>
  <si>
    <t>BUCOVICEAN</t>
  </si>
  <si>
    <t>DRĂGAN</t>
  </si>
  <si>
    <t>FRENȚI</t>
  </si>
  <si>
    <t>LECA</t>
  </si>
  <si>
    <t>MARGARITTA</t>
  </si>
  <si>
    <t>NEGOIȚESCU</t>
  </si>
  <si>
    <t>SBÎRCEA</t>
  </si>
  <si>
    <t>SÎRB</t>
  </si>
  <si>
    <t>STĂNCILĂ</t>
  </si>
  <si>
    <t>BERCUŢ</t>
  </si>
  <si>
    <t>BOTEZATU</t>
  </si>
  <si>
    <t>BRUMAR</t>
  </si>
  <si>
    <t>TOTAL</t>
  </si>
  <si>
    <t>ARMIN</t>
  </si>
  <si>
    <t>GRYG</t>
  </si>
  <si>
    <t>DAVIDESCU</t>
  </si>
  <si>
    <t>DUDA</t>
  </si>
  <si>
    <t>GYORI</t>
  </si>
  <si>
    <t>HĂNCILĂ</t>
  </si>
  <si>
    <t>HERTEG</t>
  </si>
  <si>
    <t>KNAPIK</t>
  </si>
  <si>
    <t>SERAC</t>
  </si>
  <si>
    <t>MOLOTCĂ</t>
  </si>
  <si>
    <t>JAKLIN</t>
  </si>
  <si>
    <t>VIDA</t>
  </si>
  <si>
    <t>ELISABETH</t>
  </si>
  <si>
    <t>SITUATIE STATISTICA SEM II  AN SCOLAR  2018 - 2019</t>
  </si>
  <si>
    <t>BORZAN</t>
  </si>
  <si>
    <t>DĂNUŢ</t>
  </si>
  <si>
    <t>DARDAI</t>
  </si>
  <si>
    <t>HAZOTĂ</t>
  </si>
  <si>
    <t>MOTOC</t>
  </si>
  <si>
    <t>TOTH</t>
  </si>
  <si>
    <t>DARREN</t>
  </si>
  <si>
    <t>RAYMOND</t>
  </si>
  <si>
    <t>SITUATIE STATISTICA FINAL  AN SCOLAR  2018 - 2019</t>
  </si>
  <si>
    <t>Ramasi sf an</t>
  </si>
  <si>
    <t>TOTAL G.</t>
  </si>
  <si>
    <t>TOTAL pregătitoare</t>
  </si>
  <si>
    <t>TOTAL FINAL</t>
  </si>
  <si>
    <t>STATISTICA GIMNAZIU ȘI LICEU</t>
  </si>
  <si>
    <t>CLASELE</t>
  </si>
  <si>
    <t>Clasa a II-a D</t>
  </si>
  <si>
    <t>Clasa a III-a D</t>
  </si>
  <si>
    <t>Clasa a IV-a D</t>
  </si>
  <si>
    <t>2 obiect</t>
  </si>
  <si>
    <t>4 obiecte</t>
  </si>
  <si>
    <t>de modif formule</t>
  </si>
  <si>
    <t>venit sem I</t>
  </si>
  <si>
    <t>plecat sem I</t>
  </si>
  <si>
    <t>venit sem II</t>
  </si>
  <si>
    <t>plecat sem II</t>
  </si>
  <si>
    <t>INITIALA TATALUI</t>
  </si>
  <si>
    <t>DATA NASTERII</t>
  </si>
  <si>
    <t>LOCUL NASTERII</t>
  </si>
  <si>
    <t>CETATENIE</t>
  </si>
  <si>
    <t>NATIONALITATE</t>
  </si>
  <si>
    <t>LIMBA MATERNA</t>
  </si>
  <si>
    <t>TARA DE ORIGINE</t>
  </si>
  <si>
    <t>COD FORMATIUNE</t>
  </si>
  <si>
    <t>TIP FORMATIUNE</t>
  </si>
  <si>
    <t>TO</t>
  </si>
  <si>
    <t>ARAD</t>
  </si>
  <si>
    <t>Română</t>
  </si>
  <si>
    <t>Limba română</t>
  </si>
  <si>
    <t>România</t>
  </si>
  <si>
    <t>Clasa a VI-a</t>
  </si>
  <si>
    <t>N</t>
  </si>
  <si>
    <t>Clasa a II-a</t>
  </si>
  <si>
    <t>FD</t>
  </si>
  <si>
    <t>Clasa I</t>
  </si>
  <si>
    <t>STRĂINĂTATE</t>
  </si>
  <si>
    <t>Clasa a V-a</t>
  </si>
  <si>
    <t>ADAM</t>
  </si>
  <si>
    <t>MȘ</t>
  </si>
  <si>
    <t>Clasa a XII-a</t>
  </si>
  <si>
    <t>G</t>
  </si>
  <si>
    <t>Clasa a X-a</t>
  </si>
  <si>
    <t>A</t>
  </si>
  <si>
    <t>MUNICIPIUL ARAD</t>
  </si>
  <si>
    <t>Clasa a XI-a</t>
  </si>
  <si>
    <t>ALB</t>
  </si>
  <si>
    <t>Clasa a III-a</t>
  </si>
  <si>
    <t>C</t>
  </si>
  <si>
    <t>TIMIŞOARA</t>
  </si>
  <si>
    <t>D</t>
  </si>
  <si>
    <t>MUNICIPIUL TIMIŞOARA</t>
  </si>
  <si>
    <t>Ş</t>
  </si>
  <si>
    <t>ȘS</t>
  </si>
  <si>
    <t>V</t>
  </si>
  <si>
    <t>MARCUS</t>
  </si>
  <si>
    <t>Clasa a VIII-a</t>
  </si>
  <si>
    <t>J</t>
  </si>
  <si>
    <t>Clasa a IV-a</t>
  </si>
  <si>
    <t>R</t>
  </si>
  <si>
    <t>Maghiară</t>
  </si>
  <si>
    <t>Clasa pregătitoare</t>
  </si>
  <si>
    <t>L</t>
  </si>
  <si>
    <t>SC</t>
  </si>
  <si>
    <t>CHANTAL</t>
  </si>
  <si>
    <t>CA</t>
  </si>
  <si>
    <t>MC</t>
  </si>
  <si>
    <t>ANGHEL</t>
  </si>
  <si>
    <t>ANGHELINA</t>
  </si>
  <si>
    <t>SM</t>
  </si>
  <si>
    <t>Clasa a VII-a</t>
  </si>
  <si>
    <t>NN</t>
  </si>
  <si>
    <t>LILIANA</t>
  </si>
  <si>
    <t>P</t>
  </si>
  <si>
    <t>ORAVIŢA</t>
  </si>
  <si>
    <t>SS</t>
  </si>
  <si>
    <t>MM</t>
  </si>
  <si>
    <t>Clasa a IX-a</t>
  </si>
  <si>
    <t>MF</t>
  </si>
  <si>
    <t>MUNICIPIUL SLATINA</t>
  </si>
  <si>
    <t>LT</t>
  </si>
  <si>
    <t>VASLUI</t>
  </si>
  <si>
    <t>BALASESCU</t>
  </si>
  <si>
    <t>E</t>
  </si>
  <si>
    <t>EVELYNE</t>
  </si>
  <si>
    <t>ELZA</t>
  </si>
  <si>
    <t>OS</t>
  </si>
  <si>
    <t>AB</t>
  </si>
  <si>
    <t>MARIO-BOGDAN</t>
  </si>
  <si>
    <t>MUNICIPIUL BUCUREŞTI</t>
  </si>
  <si>
    <t>BARBATEI</t>
  </si>
  <si>
    <t>DG</t>
  </si>
  <si>
    <t>CN</t>
  </si>
  <si>
    <t>BARICZ</t>
  </si>
  <si>
    <t>LIPOVA</t>
  </si>
  <si>
    <t>BARZESCU</t>
  </si>
  <si>
    <t>BUCUREŞTI SECTORUL 5</t>
  </si>
  <si>
    <t>BATKAY</t>
  </si>
  <si>
    <t>DI</t>
  </si>
  <si>
    <t>BÂDILIŢĂ</t>
  </si>
  <si>
    <t>SP</t>
  </si>
  <si>
    <t>BUCUREŞTI SECTORUL 6</t>
  </si>
  <si>
    <t>MUNICIPIUL BUZĂU</t>
  </si>
  <si>
    <t>VF</t>
  </si>
  <si>
    <t>AR</t>
  </si>
  <si>
    <t>FA</t>
  </si>
  <si>
    <t>CR</t>
  </si>
  <si>
    <t>BECHEŞ</t>
  </si>
  <si>
    <t>BEJAN</t>
  </si>
  <si>
    <t>Grupa mijlocie A</t>
  </si>
  <si>
    <t>Grupa mijlocie</t>
  </si>
  <si>
    <t>Preșcolar</t>
  </si>
  <si>
    <t>Italiană</t>
  </si>
  <si>
    <t>FR</t>
  </si>
  <si>
    <t>Rromă</t>
  </si>
  <si>
    <t>BIRAUAS</t>
  </si>
  <si>
    <t>BISIOC</t>
  </si>
  <si>
    <t>CC</t>
  </si>
  <si>
    <t>BIT</t>
  </si>
  <si>
    <t>Grupa mare</t>
  </si>
  <si>
    <t>CP</t>
  </si>
  <si>
    <t>BLIDIŞEL</t>
  </si>
  <si>
    <t>BE</t>
  </si>
  <si>
    <t>ZORICA</t>
  </si>
  <si>
    <t>ECATERINA</t>
  </si>
  <si>
    <t>O</t>
  </si>
  <si>
    <t>CV</t>
  </si>
  <si>
    <t>BOCSE</t>
  </si>
  <si>
    <t>BOCŞA</t>
  </si>
  <si>
    <t>RM</t>
  </si>
  <si>
    <t>PC</t>
  </si>
  <si>
    <t>BODÎRLĂU</t>
  </si>
  <si>
    <t>AC</t>
  </si>
  <si>
    <t>CHIŞINEU-CRIŞ</t>
  </si>
  <si>
    <t>BOIŢI</t>
  </si>
  <si>
    <t>DF</t>
  </si>
  <si>
    <t>BORBIRO</t>
  </si>
  <si>
    <t>BORDAS</t>
  </si>
  <si>
    <t>TÂRGOVIŞTE</t>
  </si>
  <si>
    <t>BORSOS</t>
  </si>
  <si>
    <t>BOSZORMENYI</t>
  </si>
  <si>
    <t>AI</t>
  </si>
  <si>
    <t>DEVA</t>
  </si>
  <si>
    <t>SF</t>
  </si>
  <si>
    <t>BROTAC</t>
  </si>
  <si>
    <t>DM</t>
  </si>
  <si>
    <t>LC</t>
  </si>
  <si>
    <t>BUCUR</t>
  </si>
  <si>
    <t>MS</t>
  </si>
  <si>
    <t>FV</t>
  </si>
  <si>
    <t>DV</t>
  </si>
  <si>
    <t>BULZ</t>
  </si>
  <si>
    <t>PD</t>
  </si>
  <si>
    <t>BUN</t>
  </si>
  <si>
    <t>NI</t>
  </si>
  <si>
    <t>BUTA</t>
  </si>
  <si>
    <t>EVELIN</t>
  </si>
  <si>
    <t>MADALINA</t>
  </si>
  <si>
    <t>BUZA</t>
  </si>
  <si>
    <t>RICSI</t>
  </si>
  <si>
    <t>OD</t>
  </si>
  <si>
    <t>TÂRGU JIU</t>
  </si>
  <si>
    <t>CARLOGANU</t>
  </si>
  <si>
    <t>PATRICK-NICHOLAS</t>
  </si>
  <si>
    <t>KRISTIAN</t>
  </si>
  <si>
    <t>Grupa mică A</t>
  </si>
  <si>
    <t>Grupa mică</t>
  </si>
  <si>
    <t>IC</t>
  </si>
  <si>
    <t>CRAIOVA</t>
  </si>
  <si>
    <t>CENUŞA</t>
  </si>
  <si>
    <t>ABRUD</t>
  </si>
  <si>
    <t>CI</t>
  </si>
  <si>
    <t>CHESA</t>
  </si>
  <si>
    <t>CF</t>
  </si>
  <si>
    <t>CALAFAT</t>
  </si>
  <si>
    <t>IV</t>
  </si>
  <si>
    <t>CHIRLA</t>
  </si>
  <si>
    <t>CHIS</t>
  </si>
  <si>
    <t>CHISCA</t>
  </si>
  <si>
    <t>MI</t>
  </si>
  <si>
    <t>CILB</t>
  </si>
  <si>
    <t>CIOBOTARU</t>
  </si>
  <si>
    <t>GM</t>
  </si>
  <si>
    <t>CIOROGARIU</t>
  </si>
  <si>
    <t>SARA-ELENA</t>
  </si>
  <si>
    <t>CIULEA</t>
  </si>
  <si>
    <t>VINGA</t>
  </si>
  <si>
    <t>AP</t>
  </si>
  <si>
    <t>CÎMPIAN</t>
  </si>
  <si>
    <t>SI</t>
  </si>
  <si>
    <t>CODOŞ</t>
  </si>
  <si>
    <t>GD</t>
  </si>
  <si>
    <t>MUNICIPIUL SUCEAVA</t>
  </si>
  <si>
    <t>AD</t>
  </si>
  <si>
    <t>IS</t>
  </si>
  <si>
    <t>CORÂCI</t>
  </si>
  <si>
    <t>NV</t>
  </si>
  <si>
    <t>CORDOS</t>
  </si>
  <si>
    <t>NATHAN</t>
  </si>
  <si>
    <t>NO</t>
  </si>
  <si>
    <t>MN</t>
  </si>
  <si>
    <t>IAŞI</t>
  </si>
  <si>
    <t>MD</t>
  </si>
  <si>
    <t>ORAŞ INEU</t>
  </si>
  <si>
    <t>LI</t>
  </si>
  <si>
    <t>BO</t>
  </si>
  <si>
    <t>HUNEDOARA</t>
  </si>
  <si>
    <t>COŞARBĂ</t>
  </si>
  <si>
    <t>COTOCEA</t>
  </si>
  <si>
    <t>COTRĂU</t>
  </si>
  <si>
    <t>GA</t>
  </si>
  <si>
    <t>MUNICIPIUL VASLUI</t>
  </si>
  <si>
    <t>TR</t>
  </si>
  <si>
    <t>CREŢU</t>
  </si>
  <si>
    <t>SUCEAVA</t>
  </si>
  <si>
    <t>DP</t>
  </si>
  <si>
    <t>T</t>
  </si>
  <si>
    <t>RD</t>
  </si>
  <si>
    <t>CSAKO</t>
  </si>
  <si>
    <t>Z</t>
  </si>
  <si>
    <t>SEBIŞ</t>
  </si>
  <si>
    <t>NE</t>
  </si>
  <si>
    <t>CUTARU</t>
  </si>
  <si>
    <t>CUŢARU</t>
  </si>
  <si>
    <t>AN</t>
  </si>
  <si>
    <t>FE</t>
  </si>
  <si>
    <t>ORAŞ DĂBULENI</t>
  </si>
  <si>
    <t>ND</t>
  </si>
  <si>
    <t>RT</t>
  </si>
  <si>
    <t>ORAŞ CHIŞINEU-CRIŞ</t>
  </si>
  <si>
    <t>ST</t>
  </si>
  <si>
    <t>GS</t>
  </si>
  <si>
    <t>DIMB</t>
  </si>
  <si>
    <t>DINEA-OPRIŞ</t>
  </si>
  <si>
    <t>DIRLEA</t>
  </si>
  <si>
    <t>DOBREANU</t>
  </si>
  <si>
    <t>LUGOJ</t>
  </si>
  <si>
    <t>ŞAGU</t>
  </si>
  <si>
    <t>DRUJCA</t>
  </si>
  <si>
    <t>H</t>
  </si>
  <si>
    <t>GR</t>
  </si>
  <si>
    <t>DUKADAM</t>
  </si>
  <si>
    <t>DUMINICA</t>
  </si>
  <si>
    <t>SEGARCEA</t>
  </si>
  <si>
    <t>TA</t>
  </si>
  <si>
    <t>FP</t>
  </si>
  <si>
    <t>ORADEA</t>
  </si>
  <si>
    <t>IM</t>
  </si>
  <si>
    <t>CM</t>
  </si>
  <si>
    <t>FELEA</t>
  </si>
  <si>
    <t>ME</t>
  </si>
  <si>
    <t>FELECAN</t>
  </si>
  <si>
    <t>FEREŞTEAN</t>
  </si>
  <si>
    <t>FERSETA</t>
  </si>
  <si>
    <t>BA</t>
  </si>
  <si>
    <t>FILIPAŞ-BELEAN</t>
  </si>
  <si>
    <t>EI</t>
  </si>
  <si>
    <t>FODOR</t>
  </si>
  <si>
    <t>AG</t>
  </si>
  <si>
    <t>FOGHIS-SUCIGAN</t>
  </si>
  <si>
    <t>IA</t>
  </si>
  <si>
    <t>VM</t>
  </si>
  <si>
    <t>FULGER</t>
  </si>
  <si>
    <t>FUNDEANU</t>
  </si>
  <si>
    <t>EL</t>
  </si>
  <si>
    <t>RADMILLA</t>
  </si>
  <si>
    <t>FURDEA</t>
  </si>
  <si>
    <t>RV</t>
  </si>
  <si>
    <t>GAL</t>
  </si>
  <si>
    <t>BI</t>
  </si>
  <si>
    <t>VL</t>
  </si>
  <si>
    <t>GAZDIK</t>
  </si>
  <si>
    <t>LJ</t>
  </si>
  <si>
    <t>CD</t>
  </si>
  <si>
    <t>CG</t>
  </si>
  <si>
    <t>RC</t>
  </si>
  <si>
    <t>GILEN</t>
  </si>
  <si>
    <t>KIMBERLY</t>
  </si>
  <si>
    <t>MUNICIPIUL REŞIŢA</t>
  </si>
  <si>
    <t>CL</t>
  </si>
  <si>
    <t>ZIMANDU NOU</t>
  </si>
  <si>
    <t>NG</t>
  </si>
  <si>
    <t>GRĂDINAR</t>
  </si>
  <si>
    <t>GRECU</t>
  </si>
  <si>
    <t>MG</t>
  </si>
  <si>
    <t>LEONTIN</t>
  </si>
  <si>
    <t>GULER</t>
  </si>
  <si>
    <t>GUZGĂ</t>
  </si>
  <si>
    <t>HAJAS</t>
  </si>
  <si>
    <t>NADINE</t>
  </si>
  <si>
    <t>HAMZA</t>
  </si>
  <si>
    <t>DARINA</t>
  </si>
  <si>
    <t>HANCILĂ</t>
  </si>
  <si>
    <t>OM</t>
  </si>
  <si>
    <t>HARAGUS</t>
  </si>
  <si>
    <t>DOROHOI</t>
  </si>
  <si>
    <t>HĂJDĂŢAN</t>
  </si>
  <si>
    <t>SD</t>
  </si>
  <si>
    <t>NL</t>
  </si>
  <si>
    <t>HERPAI</t>
  </si>
  <si>
    <t>HIDIŞ</t>
  </si>
  <si>
    <t>HIRINA</t>
  </si>
  <si>
    <t>HOCA</t>
  </si>
  <si>
    <t>HODOSAN</t>
  </si>
  <si>
    <t>HODOŞAN</t>
  </si>
  <si>
    <t>AMEDEEA-MARIA</t>
  </si>
  <si>
    <t>HORIAK</t>
  </si>
  <si>
    <t>HOSSZU</t>
  </si>
  <si>
    <t>Y</t>
  </si>
  <si>
    <t>ID</t>
  </si>
  <si>
    <t>HUPLE</t>
  </si>
  <si>
    <t>Slovenă</t>
  </si>
  <si>
    <t>IBĂNIŞTEANU</t>
  </si>
  <si>
    <t>CARINA-MARIA</t>
  </si>
  <si>
    <t>MUNICIPIUL PAŞCANI</t>
  </si>
  <si>
    <t>VO</t>
  </si>
  <si>
    <t>ILIONI</t>
  </si>
  <si>
    <t>MONA</t>
  </si>
  <si>
    <t>LISA</t>
  </si>
  <si>
    <t>ML</t>
  </si>
  <si>
    <t>INDREICA</t>
  </si>
  <si>
    <t>GT</t>
  </si>
  <si>
    <t>GURAHONŢ</t>
  </si>
  <si>
    <t>IOANOVICI</t>
  </si>
  <si>
    <t>MARIN</t>
  </si>
  <si>
    <t>IŞTOC</t>
  </si>
  <si>
    <t>IUHANIAC</t>
  </si>
  <si>
    <t>LR</t>
  </si>
  <si>
    <t>JUNCĂNARIU-BODEA</t>
  </si>
  <si>
    <t>RA</t>
  </si>
  <si>
    <t>CO</t>
  </si>
  <si>
    <t>JURCUŢ</t>
  </si>
  <si>
    <t>VC</t>
  </si>
  <si>
    <t>TUDOR-DAVID</t>
  </si>
  <si>
    <t>CLUJ-NAPOCA</t>
  </si>
  <si>
    <t>FS</t>
  </si>
  <si>
    <t>LUDOVIC</t>
  </si>
  <si>
    <t>LANZA</t>
  </si>
  <si>
    <t>GIUIA</t>
  </si>
  <si>
    <t>NM</t>
  </si>
  <si>
    <t>NECTARIA-MARIA</t>
  </si>
  <si>
    <t>LIBOTEAN</t>
  </si>
  <si>
    <t>ELEONORA</t>
  </si>
  <si>
    <t>PG</t>
  </si>
  <si>
    <t>Serbia</t>
  </si>
  <si>
    <t>Sârbă</t>
  </si>
  <si>
    <t>LORINCZ</t>
  </si>
  <si>
    <t>LUCA-MARIŞ</t>
  </si>
  <si>
    <t>LUKACS</t>
  </si>
  <si>
    <t>PM</t>
  </si>
  <si>
    <t>IN</t>
  </si>
  <si>
    <t>NS</t>
  </si>
  <si>
    <t>VG</t>
  </si>
  <si>
    <t>MAGER</t>
  </si>
  <si>
    <t>VI</t>
  </si>
  <si>
    <t>DIANDRA</t>
  </si>
  <si>
    <t>MAGULEAN</t>
  </si>
  <si>
    <t>KASIAN</t>
  </si>
  <si>
    <t>MAIER</t>
  </si>
  <si>
    <t>ȘF</t>
  </si>
  <si>
    <t>HAŢEG</t>
  </si>
  <si>
    <t>MARCOI</t>
  </si>
  <si>
    <t>BUCUREŞTI SECTORUL 1</t>
  </si>
  <si>
    <t>Alta, conform cetăţeniei</t>
  </si>
  <si>
    <t>DROBETA-TURNU SEVERIN</t>
  </si>
  <si>
    <t>IONUT</t>
  </si>
  <si>
    <t>IE</t>
  </si>
  <si>
    <t>MĂGUREANU</t>
  </si>
  <si>
    <t>NA</t>
  </si>
  <si>
    <t>METEŞ</t>
  </si>
  <si>
    <t>OV</t>
  </si>
  <si>
    <t>OG</t>
  </si>
  <si>
    <t>MIHĂILĂ</t>
  </si>
  <si>
    <t>FN</t>
  </si>
  <si>
    <t>MIHUŢ</t>
  </si>
  <si>
    <t>MIRCULESCU</t>
  </si>
  <si>
    <t>MIȘCU</t>
  </si>
  <si>
    <t>TE</t>
  </si>
  <si>
    <t>MOCUTA</t>
  </si>
  <si>
    <t>MOISE</t>
  </si>
  <si>
    <t>X</t>
  </si>
  <si>
    <t>DT</t>
  </si>
  <si>
    <t>MOROSAN</t>
  </si>
  <si>
    <t>TM</t>
  </si>
  <si>
    <t>MIREL</t>
  </si>
  <si>
    <t>MURGU</t>
  </si>
  <si>
    <t>AA</t>
  </si>
  <si>
    <t>NAN NAN</t>
  </si>
  <si>
    <t>NĂDĂȘAN</t>
  </si>
  <si>
    <t>-</t>
  </si>
  <si>
    <t>AV</t>
  </si>
  <si>
    <t>DACIANA</t>
  </si>
  <si>
    <t>NITA</t>
  </si>
  <si>
    <t>OAIDA</t>
  </si>
  <si>
    <t>ORAŞ CÂMPENI</t>
  </si>
  <si>
    <t>OCHIŞ</t>
  </si>
  <si>
    <t>GIANINA</t>
  </si>
  <si>
    <t>NĂSĂUD</t>
  </si>
  <si>
    <t>MUNICIPIUL CLUJ-NAPOCA</t>
  </si>
  <si>
    <t>ORBAN</t>
  </si>
  <si>
    <t>ORMANJI</t>
  </si>
  <si>
    <t>RUT</t>
  </si>
  <si>
    <t>PAGUBĂ</t>
  </si>
  <si>
    <t>DD</t>
  </si>
  <si>
    <t>PANDA-HERLO</t>
  </si>
  <si>
    <t>PANTEA</t>
  </si>
  <si>
    <t>PARIŢA</t>
  </si>
  <si>
    <t>PETROŞANI</t>
  </si>
  <si>
    <t>PARV</t>
  </si>
  <si>
    <t>LD</t>
  </si>
  <si>
    <t>PELE</t>
  </si>
  <si>
    <t>PERES</t>
  </si>
  <si>
    <t>PEŞTEAN</t>
  </si>
  <si>
    <t>GV</t>
  </si>
  <si>
    <t>PETRUŞ</t>
  </si>
  <si>
    <t>PETRUŢA</t>
  </si>
  <si>
    <t>PINTICAN</t>
  </si>
  <si>
    <t>PITIS</t>
  </si>
  <si>
    <t>BAIA MARE</t>
  </si>
  <si>
    <t>PÎRVULESCU</t>
  </si>
  <si>
    <t>PÎZDÎRCĂ</t>
  </si>
  <si>
    <t>POINAR</t>
  </si>
  <si>
    <t>GHE</t>
  </si>
  <si>
    <t>POPA-IOVĂNUŢIU</t>
  </si>
  <si>
    <t>EC</t>
  </si>
  <si>
    <t>DEIANA</t>
  </si>
  <si>
    <t>PORUMB</t>
  </si>
  <si>
    <t>TIMENA</t>
  </si>
  <si>
    <t>PRICOP</t>
  </si>
  <si>
    <t>PRODANIUC</t>
  </si>
  <si>
    <t>PROTOPOPESCU</t>
  </si>
  <si>
    <t>PUF</t>
  </si>
  <si>
    <t>SN</t>
  </si>
  <si>
    <t>RACOLTA</t>
  </si>
  <si>
    <t>MUNICIPIUL BRAD</t>
  </si>
  <si>
    <t>GP</t>
  </si>
  <si>
    <t>RAȚ DRAGALINA</t>
  </si>
  <si>
    <t>RĂCHERIU</t>
  </si>
  <si>
    <t>IT</t>
  </si>
  <si>
    <t>ALICE-EVELYN</t>
  </si>
  <si>
    <t>LETITIA</t>
  </si>
  <si>
    <t>REDEŞ</t>
  </si>
  <si>
    <t>RISCO</t>
  </si>
  <si>
    <t>RISTA</t>
  </si>
  <si>
    <t>RIZEA</t>
  </si>
  <si>
    <t>ORŞOVA</t>
  </si>
  <si>
    <t>MUNICIPIUL SIBIU</t>
  </si>
  <si>
    <t>JUSTIN</t>
  </si>
  <si>
    <t>ARWEN</t>
  </si>
  <si>
    <t>ROSCA</t>
  </si>
  <si>
    <t>VALEA BRADULUI</t>
  </si>
  <si>
    <t>Italia</t>
  </si>
  <si>
    <t>ARGENTINA</t>
  </si>
  <si>
    <t>BISTRIŢA</t>
  </si>
  <si>
    <t>DS</t>
  </si>
  <si>
    <t>SALAN</t>
  </si>
  <si>
    <t>SALLAI</t>
  </si>
  <si>
    <t>IAELA</t>
  </si>
  <si>
    <t>SANDOR</t>
  </si>
  <si>
    <t>MUNICIPIUL BAIA MARE</t>
  </si>
  <si>
    <t>SARB</t>
  </si>
  <si>
    <t>IULIA-TATIANA</t>
  </si>
  <si>
    <t>GG</t>
  </si>
  <si>
    <t>SEREDIUC</t>
  </si>
  <si>
    <t>CÂMPULUNG MOLDOVENESC</t>
  </si>
  <si>
    <t>SIDOR</t>
  </si>
  <si>
    <t>II</t>
  </si>
  <si>
    <t>NICUŞOR</t>
  </si>
  <si>
    <t>NARCIS</t>
  </si>
  <si>
    <t>SODINCA</t>
  </si>
  <si>
    <t>SOFINEŢ-CULDA</t>
  </si>
  <si>
    <t>ISABELA</t>
  </si>
  <si>
    <t>SOLYIOM</t>
  </si>
  <si>
    <t>INEU</t>
  </si>
  <si>
    <t>BRAŞOV</t>
  </si>
  <si>
    <t>ET</t>
  </si>
  <si>
    <t>STRUGARI</t>
  </si>
  <si>
    <t>GRIGORE</t>
  </si>
  <si>
    <t>STUPARIU-COHAN</t>
  </si>
  <si>
    <t>FC</t>
  </si>
  <si>
    <t>OE</t>
  </si>
  <si>
    <t>SURUGIU</t>
  </si>
  <si>
    <t>GIANI</t>
  </si>
  <si>
    <t>K</t>
  </si>
  <si>
    <t>HD</t>
  </si>
  <si>
    <t>ȘIMÂNDAN</t>
  </si>
  <si>
    <t>ȘOD</t>
  </si>
  <si>
    <t>ŞOIMU</t>
  </si>
  <si>
    <t>ŞTEFĂNICĂ</t>
  </si>
  <si>
    <t>VE</t>
  </si>
  <si>
    <t>GI</t>
  </si>
  <si>
    <t>TABACAR</t>
  </si>
  <si>
    <t>TALAN</t>
  </si>
  <si>
    <t>TAMBOR</t>
  </si>
  <si>
    <t>IF</t>
  </si>
  <si>
    <t>PV</t>
  </si>
  <si>
    <t>TASEDAN</t>
  </si>
  <si>
    <t>BOZOVICI</t>
  </si>
  <si>
    <t>AF</t>
  </si>
  <si>
    <t>ARLENA</t>
  </si>
  <si>
    <t>TODICA</t>
  </si>
  <si>
    <t>BEIUŞ</t>
  </si>
  <si>
    <t>IG</t>
  </si>
  <si>
    <t>CT</t>
  </si>
  <si>
    <t>PA</t>
  </si>
  <si>
    <t>KAROLINA</t>
  </si>
  <si>
    <t>ON</t>
  </si>
  <si>
    <t>TRIFA</t>
  </si>
  <si>
    <t>TURCIN</t>
  </si>
  <si>
    <t>TURGYAN</t>
  </si>
  <si>
    <t>TĂŞNAD</t>
  </si>
  <si>
    <t>ŢIGAN</t>
  </si>
  <si>
    <t>IȘ</t>
  </si>
  <si>
    <t>ŢIGU</t>
  </si>
  <si>
    <t>URS</t>
  </si>
  <si>
    <t>DO</t>
  </si>
  <si>
    <t>VASIU</t>
  </si>
  <si>
    <t>VĂCĂRIUC</t>
  </si>
  <si>
    <t>BIANCA-MARIA</t>
  </si>
  <si>
    <t>VERES</t>
  </si>
  <si>
    <t>VERESCU</t>
  </si>
  <si>
    <t>VIRCI</t>
  </si>
  <si>
    <t>VÎNĂTU</t>
  </si>
  <si>
    <t>VLADUT</t>
  </si>
  <si>
    <t>VUKOSAVLJEVIC</t>
  </si>
  <si>
    <t>FM</t>
  </si>
  <si>
    <t>ZAPUC</t>
  </si>
  <si>
    <t>HANANI</t>
  </si>
  <si>
    <t>Republica Populară Chineză</t>
  </si>
  <si>
    <t>Chineză</t>
  </si>
  <si>
    <t>YAXUN</t>
  </si>
  <si>
    <t>CADDIE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</si>
</sst>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-mm-yyyy"/>
    <numFmt numFmtId="165" formatCode="d-m-yyyy"/>
    <numFmt numFmtId="166" formatCode="d-m"/>
  </numFmts>
  <fonts count="25">
    <font>
      <sz val="10.0"/>
      <color rgb="FF000000"/>
      <name val="Arial"/>
    </font>
    <font/>
    <font>
      <sz val="11.0"/>
      <color rgb="FF000000"/>
      <name val="Calibri"/>
    </font>
    <font>
      <b/>
    </font>
    <font>
      <sz val="11.0"/>
      <color rgb="FF000000"/>
      <name val="Times New Roman"/>
    </font>
    <font>
      <color rgb="FF000000"/>
      <name val="Arial"/>
    </font>
    <font>
      <name val="Arial"/>
    </font>
    <font>
      <b/>
      <sz val="11.0"/>
      <color rgb="FF000000"/>
      <name val="Calibri"/>
    </font>
    <font>
      <sz val="11.0"/>
      <color rgb="FF000000"/>
      <name val="Docs-Calibri"/>
    </font>
    <font>
      <sz val="11.0"/>
      <color rgb="FF000000"/>
      <name val="Arial"/>
    </font>
    <font>
      <sz val="9.0"/>
      <color rgb="FF000000"/>
      <name val="Roboto"/>
    </font>
    <font>
      <sz val="11.0"/>
      <name val="Calibri"/>
    </font>
    <font>
      <name val="Calibri"/>
    </font>
    <font>
      <sz val="11.0"/>
    </font>
    <font>
      <sz val="11.0"/>
      <color rgb="FF000000"/>
      <name val="Inconsolata"/>
    </font>
    <font>
      <sz val="12.0"/>
      <color rgb="FF000000"/>
      <name val="Calibri"/>
    </font>
    <font>
      <b/>
      <sz val="18.0"/>
    </font>
    <font>
      <color rgb="FF000000"/>
    </font>
    <font>
      <b/>
      <color rgb="FF000000"/>
      <name val="Arial"/>
    </font>
    <font>
      <b/>
      <sz val="12.0"/>
      <color rgb="FF000000"/>
      <name val="Arial"/>
    </font>
    <font>
      <sz val="11.0"/>
      <color rgb="FFA61D4C"/>
      <name val="Inconsolata"/>
    </font>
    <font>
      <b/>
      <sz val="11.0"/>
      <color rgb="FFA61D4C"/>
      <name val="Inconsolata"/>
    </font>
    <font>
      <b/>
      <sz val="9.0"/>
      <color rgb="FF000000"/>
      <name val="Calibri"/>
    </font>
    <font>
      <sz val="11.0"/>
      <color rgb="FF4285F4"/>
      <name val="Inconsolata"/>
    </font>
    <font>
      <b/>
      <sz val="11.0"/>
      <color rgb="FF000000"/>
      <name val="Inconsolata"/>
    </font>
  </fonts>
  <fills count="1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69138"/>
        <bgColor rgb="FFE69138"/>
      </patternFill>
    </fill>
    <fill>
      <patternFill patternType="solid">
        <fgColor rgb="FFFF0000"/>
        <bgColor rgb="FFFF0000"/>
      </patternFill>
    </fill>
    <fill>
      <patternFill patternType="solid">
        <fgColor rgb="FFF1C232"/>
        <bgColor rgb="FFF1C232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2" fontId="1" numFmtId="0" xfId="0" applyFill="1" applyFont="1"/>
    <xf borderId="1" fillId="0" fontId="2" numFmtId="0" xfId="0" applyAlignment="1" applyBorder="1" applyFont="1">
      <alignment horizontal="center" readingOrder="0" shrinkToFit="0" vertical="bottom" wrapText="0"/>
    </xf>
    <xf borderId="0" fillId="0" fontId="3" numFmtId="0" xfId="0" applyAlignment="1" applyFont="1">
      <alignment readingOrder="0"/>
    </xf>
    <xf borderId="1" fillId="0" fontId="2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textRotation="90"/>
    </xf>
    <xf borderId="2" fillId="0" fontId="2" numFmtId="0" xfId="0" applyAlignment="1" applyBorder="1" applyFont="1">
      <alignment readingOrder="0" shrinkToFit="0" vertical="bottom" wrapText="0"/>
    </xf>
    <xf borderId="0" fillId="2" fontId="3" numFmtId="0" xfId="0" applyAlignment="1" applyFont="1">
      <alignment readingOrder="0" textRotation="90"/>
    </xf>
    <xf borderId="1" fillId="0" fontId="3" numFmtId="0" xfId="0" applyAlignment="1" applyBorder="1" applyFont="1">
      <alignment readingOrder="0" textRotation="90"/>
    </xf>
    <xf borderId="1" fillId="0" fontId="1" numFmtId="0" xfId="0" applyAlignment="1" applyBorder="1" applyFont="1">
      <alignment readingOrder="0"/>
    </xf>
    <xf borderId="1" fillId="2" fontId="3" numFmtId="0" xfId="0" applyAlignment="1" applyBorder="1" applyFont="1">
      <alignment readingOrder="0" textRotation="90"/>
    </xf>
    <xf borderId="1" fillId="0" fontId="0" numFmtId="0" xfId="0" applyAlignment="1" applyBorder="1" applyFont="1">
      <alignment readingOrder="0" shrinkToFit="0" textRotation="0" vertical="bottom" wrapText="0"/>
    </xf>
    <xf borderId="1" fillId="0" fontId="3" numFmtId="0" xfId="0" applyAlignment="1" applyBorder="1" applyFont="1">
      <alignment readingOrder="0" textRotation="255"/>
    </xf>
    <xf borderId="1" fillId="0" fontId="2" numFmtId="0" xfId="0" applyAlignment="1" applyBorder="1" applyFont="1">
      <alignment readingOrder="0" shrinkToFit="0" textRotation="90" vertical="bottom" wrapText="0"/>
    </xf>
    <xf borderId="1" fillId="0" fontId="1" numFmtId="0" xfId="0" applyAlignment="1" applyBorder="1" applyFont="1">
      <alignment horizontal="center" readingOrder="0"/>
    </xf>
    <xf borderId="1" fillId="0" fontId="4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horizontal="right" vertical="bottom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0"/>
    </xf>
    <xf borderId="1" fillId="0" fontId="1" numFmtId="0" xfId="0" applyBorder="1" applyFont="1"/>
    <xf borderId="3" fillId="0" fontId="5" numFmtId="0" xfId="0" applyAlignment="1" applyBorder="1" applyFont="1">
      <alignment vertical="bottom"/>
    </xf>
    <xf borderId="1" fillId="0" fontId="2" numFmtId="0" xfId="0" applyAlignment="1" applyBorder="1" applyFont="1">
      <alignment shrinkToFit="0" vertical="bottom" wrapText="0"/>
    </xf>
    <xf borderId="3" fillId="0" fontId="5" numFmtId="164" xfId="0" applyAlignment="1" applyBorder="1" applyFont="1" applyNumberFormat="1">
      <alignment horizontal="right" vertical="bottom"/>
    </xf>
    <xf borderId="1" fillId="0" fontId="2" numFmtId="0" xfId="0" applyAlignment="1" applyBorder="1" applyFont="1">
      <alignment horizontal="right" readingOrder="0" shrinkToFit="0" vertical="bottom" wrapText="0"/>
    </xf>
    <xf borderId="3" fillId="0" fontId="6" numFmtId="0" xfId="0" applyAlignment="1" applyBorder="1" applyFont="1">
      <alignment vertical="bottom"/>
    </xf>
    <xf borderId="1" fillId="0" fontId="3" numFmtId="0" xfId="0" applyAlignment="1" applyBorder="1" applyFont="1">
      <alignment readingOrder="0"/>
    </xf>
    <xf borderId="4" fillId="0" fontId="6" numFmtId="0" xfId="0" applyAlignment="1" applyBorder="1" applyFont="1">
      <alignment readingOrder="0" vertical="bottom"/>
    </xf>
    <xf borderId="3" fillId="0" fontId="6" numFmtId="0" xfId="0" applyAlignment="1" applyBorder="1" applyFont="1">
      <alignment readingOrder="0" vertical="bottom"/>
    </xf>
    <xf borderId="0" fillId="0" fontId="3" numFmtId="0" xfId="0" applyAlignment="1" applyFont="1">
      <alignment readingOrder="0" textRotation="135"/>
    </xf>
    <xf borderId="3" fillId="0" fontId="6" numFmtId="0" xfId="0" applyAlignment="1" applyBorder="1" applyFont="1">
      <alignment vertical="bottom"/>
    </xf>
    <xf borderId="1" fillId="0" fontId="7" numFmtId="0" xfId="0" applyAlignment="1" applyBorder="1" applyFont="1">
      <alignment horizontal="right" readingOrder="0" shrinkToFit="0" vertical="bottom" wrapText="0"/>
    </xf>
    <xf borderId="1" fillId="0" fontId="2" numFmtId="164" xfId="0" applyAlignment="1" applyBorder="1" applyFont="1" applyNumberFormat="1">
      <alignment readingOrder="0" shrinkToFit="0" vertical="bottom" wrapText="0"/>
    </xf>
    <xf borderId="3" fillId="0" fontId="6" numFmtId="0" xfId="0" applyAlignment="1" applyBorder="1" applyFont="1">
      <alignment horizontal="right" vertical="bottom"/>
    </xf>
    <xf borderId="3" fillId="0" fontId="6" numFmtId="0" xfId="0" applyAlignment="1" applyBorder="1" applyFont="1">
      <alignment horizontal="right" readingOrder="0" vertical="bottom"/>
    </xf>
    <xf borderId="4" fillId="0" fontId="6" numFmtId="0" xfId="0" applyAlignment="1" applyBorder="1" applyFont="1">
      <alignment horizontal="right" vertical="bottom"/>
    </xf>
    <xf borderId="5" fillId="0" fontId="5" numFmtId="0" xfId="0" applyAlignment="1" applyBorder="1" applyFont="1">
      <alignment horizontal="right" vertical="bottom"/>
    </xf>
    <xf borderId="4" fillId="0" fontId="5" numFmtId="0" xfId="0" applyAlignment="1" applyBorder="1" applyFont="1">
      <alignment vertical="bottom"/>
    </xf>
    <xf borderId="4" fillId="0" fontId="5" numFmtId="164" xfId="0" applyAlignment="1" applyBorder="1" applyFont="1" applyNumberFormat="1">
      <alignment horizontal="right" vertical="bottom"/>
    </xf>
    <xf borderId="1" fillId="0" fontId="2" numFmtId="0" xfId="0" applyAlignment="1" applyBorder="1" applyFont="1">
      <alignment readingOrder="0" shrinkToFit="0" textRotation="0" vertical="bottom" wrapText="0"/>
    </xf>
    <xf borderId="4" fillId="0" fontId="6" numFmtId="0" xfId="0" applyAlignment="1" applyBorder="1" applyFont="1">
      <alignment vertical="bottom"/>
    </xf>
    <xf borderId="0" fillId="0" fontId="2" numFmtId="0" xfId="0" applyAlignment="1" applyFont="1">
      <alignment shrinkToFit="0" vertical="bottom" wrapText="0"/>
    </xf>
    <xf borderId="4" fillId="0" fontId="6" numFmtId="0" xfId="0" applyAlignment="1" applyBorder="1" applyFont="1">
      <alignment vertical="bottom"/>
    </xf>
    <xf borderId="4" fillId="0" fontId="6" numFmtId="164" xfId="0" applyAlignment="1" applyBorder="1" applyFont="1" applyNumberFormat="1">
      <alignment vertical="bottom"/>
    </xf>
    <xf borderId="4" fillId="0" fontId="6" numFmtId="0" xfId="0" applyAlignment="1" applyBorder="1" applyFont="1">
      <alignment horizontal="right" readingOrder="0" vertical="bottom"/>
    </xf>
    <xf borderId="1" fillId="0" fontId="2" numFmtId="165" xfId="0" applyAlignment="1" applyBorder="1" applyFont="1" applyNumberFormat="1">
      <alignment readingOrder="0" shrinkToFit="0" vertical="bottom" wrapText="0"/>
    </xf>
    <xf borderId="4" fillId="0" fontId="5" numFmtId="0" xfId="0" applyAlignment="1" applyBorder="1" applyFont="1">
      <alignment vertical="bottom"/>
    </xf>
    <xf borderId="1" fillId="0" fontId="0" numFmtId="0" xfId="0" applyAlignment="1" applyBorder="1" applyFont="1">
      <alignment readingOrder="0" shrinkToFit="0" vertical="bottom" wrapText="0"/>
    </xf>
    <xf borderId="1" fillId="0" fontId="0" numFmtId="164" xfId="0" applyAlignment="1" applyBorder="1" applyFont="1" applyNumberFormat="1">
      <alignment readingOrder="0" shrinkToFit="0" vertical="bottom" wrapText="0"/>
    </xf>
    <xf borderId="1" fillId="0" fontId="0" numFmtId="0" xfId="0" applyAlignment="1" applyBorder="1" applyFont="1">
      <alignment shrinkToFit="0" vertical="bottom" wrapText="0"/>
    </xf>
    <xf borderId="1" fillId="0" fontId="0" numFmtId="165" xfId="0" applyAlignment="1" applyBorder="1" applyFont="1" applyNumberFormat="1">
      <alignment readingOrder="0" shrinkToFit="0" vertical="bottom" wrapText="0"/>
    </xf>
    <xf borderId="1" fillId="0" fontId="0" numFmtId="0" xfId="0" applyAlignment="1" applyBorder="1" applyFont="1">
      <alignment shrinkToFit="0" vertical="bottom" wrapText="0"/>
    </xf>
    <xf borderId="0" fillId="2" fontId="8" numFmtId="0" xfId="0" applyAlignment="1" applyFont="1">
      <alignment horizontal="right" readingOrder="0"/>
    </xf>
    <xf borderId="0" fillId="3" fontId="1" numFmtId="0" xfId="0" applyFill="1" applyFont="1"/>
    <xf borderId="0" fillId="2" fontId="2" numFmtId="0" xfId="0" applyAlignment="1" applyFont="1">
      <alignment horizontal="right" readingOrder="0"/>
    </xf>
    <xf borderId="1" fillId="3" fontId="1" numFmtId="0" xfId="0" applyAlignment="1" applyBorder="1" applyFont="1">
      <alignment readingOrder="0"/>
    </xf>
    <xf borderId="1" fillId="3" fontId="2" numFmtId="0" xfId="0" applyAlignment="1" applyBorder="1" applyFont="1">
      <alignment readingOrder="0" shrinkToFit="0" vertical="bottom" wrapText="0"/>
    </xf>
    <xf borderId="1" fillId="3" fontId="2" numFmtId="164" xfId="0" applyAlignment="1" applyBorder="1" applyFont="1" applyNumberFormat="1">
      <alignment readingOrder="0" shrinkToFit="0" vertical="bottom" wrapText="0"/>
    </xf>
    <xf borderId="1" fillId="3" fontId="2" numFmtId="0" xfId="0" applyAlignment="1" applyBorder="1" applyFont="1">
      <alignment shrinkToFit="0" vertical="bottom" wrapText="0"/>
    </xf>
    <xf borderId="1" fillId="2" fontId="2" numFmtId="0" xfId="0" applyAlignment="1" applyBorder="1" applyFont="1">
      <alignment readingOrder="0" shrinkToFit="0" vertical="bottom" wrapText="0"/>
    </xf>
    <xf borderId="1" fillId="2" fontId="2" numFmtId="0" xfId="0" applyAlignment="1" applyBorder="1" applyFont="1">
      <alignment shrinkToFit="0" vertical="bottom" wrapText="0"/>
    </xf>
    <xf borderId="0" fillId="2" fontId="2" numFmtId="0" xfId="0" applyAlignment="1" applyFont="1">
      <alignment shrinkToFit="0" vertical="bottom" wrapText="0"/>
    </xf>
    <xf borderId="1" fillId="0" fontId="2" numFmtId="0" xfId="0" applyAlignment="1" applyBorder="1" applyFont="1">
      <alignment horizontal="right" readingOrder="0" vertical="bottom"/>
    </xf>
    <xf borderId="4" fillId="0" fontId="6" numFmtId="0" xfId="0" applyAlignment="1" applyBorder="1" applyFont="1">
      <alignment horizontal="right" vertical="bottom"/>
    </xf>
    <xf borderId="1" fillId="2" fontId="9" numFmtId="0" xfId="0" applyAlignment="1" applyBorder="1" applyFont="1">
      <alignment readingOrder="0" shrinkToFit="0" vertical="bottom" wrapText="0"/>
    </xf>
    <xf borderId="1" fillId="4" fontId="2" numFmtId="0" xfId="0" applyAlignment="1" applyBorder="1" applyFill="1" applyFont="1">
      <alignment shrinkToFit="0" vertical="bottom" wrapText="0"/>
    </xf>
    <xf borderId="1" fillId="0" fontId="2" numFmtId="0" xfId="0" applyAlignment="1" applyBorder="1" applyFont="1">
      <alignment horizontal="right" vertical="bottom"/>
    </xf>
    <xf borderId="1" fillId="0" fontId="9" numFmtId="0" xfId="0" applyAlignment="1" applyBorder="1" applyFont="1">
      <alignment readingOrder="0" shrinkToFit="0" vertical="bottom" wrapText="0"/>
    </xf>
    <xf borderId="1" fillId="5" fontId="2" numFmtId="0" xfId="0" applyAlignment="1" applyBorder="1" applyFill="1" applyFont="1">
      <alignment shrinkToFit="0" vertical="bottom" wrapText="0"/>
    </xf>
    <xf borderId="1" fillId="0" fontId="10" numFmtId="0" xfId="0" applyAlignment="1" applyBorder="1" applyFont="1">
      <alignment horizontal="right" readingOrder="0" shrinkToFit="0" vertical="bottom" wrapText="0"/>
    </xf>
    <xf borderId="1" fillId="0" fontId="10" numFmtId="0" xfId="0" applyAlignment="1" applyBorder="1" applyFont="1">
      <alignment readingOrder="0" shrinkToFit="0" vertical="bottom" wrapText="0"/>
    </xf>
    <xf borderId="1" fillId="2" fontId="1" numFmtId="0" xfId="0" applyAlignment="1" applyBorder="1" applyFont="1">
      <alignment readingOrder="0"/>
    </xf>
    <xf borderId="1" fillId="2" fontId="2" numFmtId="164" xfId="0" applyAlignment="1" applyBorder="1" applyFont="1" applyNumberFormat="1">
      <alignment readingOrder="0" shrinkToFit="0" vertical="bottom" wrapText="0"/>
    </xf>
    <xf borderId="1" fillId="2" fontId="2" numFmtId="0" xfId="0" applyAlignment="1" applyBorder="1" applyFont="1">
      <alignment horizontal="right" readingOrder="0" shrinkToFit="0" vertical="bottom" wrapText="0"/>
    </xf>
    <xf borderId="1" fillId="0" fontId="11" numFmtId="0" xfId="0" applyAlignment="1" applyBorder="1" applyFont="1">
      <alignment readingOrder="0" shrinkToFit="0" vertical="bottom" wrapText="0"/>
    </xf>
    <xf borderId="0" fillId="0" fontId="12" numFmtId="0" xfId="0" applyFont="1"/>
    <xf borderId="4" fillId="0" fontId="5" numFmtId="165" xfId="0" applyAlignment="1" applyBorder="1" applyFont="1" applyNumberFormat="1">
      <alignment horizontal="right" vertical="bottom"/>
    </xf>
    <xf borderId="0" fillId="0" fontId="5" numFmtId="0" xfId="0" applyAlignment="1" applyFont="1">
      <alignment vertical="bottom"/>
    </xf>
    <xf borderId="0" fillId="0" fontId="5" numFmtId="164" xfId="0" applyAlignment="1" applyFont="1" applyNumberFormat="1">
      <alignment horizontal="right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1" fillId="0" fontId="6" numFmtId="0" xfId="0" applyAlignment="1" applyBorder="1" applyFont="1">
      <alignment vertical="bottom"/>
    </xf>
    <xf borderId="1" fillId="0" fontId="6" numFmtId="0" xfId="0" applyAlignment="1" applyBorder="1" applyFont="1">
      <alignment vertical="bottom"/>
    </xf>
    <xf borderId="0" fillId="0" fontId="5" numFmtId="0" xfId="0" applyAlignment="1" applyFont="1">
      <alignment horizontal="right" vertical="bottom"/>
    </xf>
    <xf borderId="0" fillId="0" fontId="4" numFmtId="0" xfId="0" applyAlignment="1" applyFont="1">
      <alignment readingOrder="0" shrinkToFit="0" vertical="bottom" wrapText="0"/>
    </xf>
    <xf borderId="0" fillId="0" fontId="6" numFmtId="0" xfId="0" applyAlignment="1" applyFont="1">
      <alignment horizontal="right" vertical="bottom"/>
    </xf>
    <xf borderId="1" fillId="2" fontId="0" numFmtId="0" xfId="0" applyAlignment="1" applyBorder="1" applyFont="1">
      <alignment readingOrder="0" shrinkToFit="0" vertical="bottom" wrapText="0"/>
    </xf>
    <xf borderId="1" fillId="2" fontId="0" numFmtId="164" xfId="0" applyAlignment="1" applyBorder="1" applyFont="1" applyNumberFormat="1">
      <alignment readingOrder="0" shrinkToFit="0" vertical="bottom" wrapText="0"/>
    </xf>
    <xf borderId="1" fillId="2" fontId="0" numFmtId="0" xfId="0" applyAlignment="1" applyBorder="1" applyFont="1">
      <alignment shrinkToFit="0" vertical="bottom" wrapText="0"/>
    </xf>
    <xf borderId="1" fillId="2" fontId="0" numFmtId="0" xfId="0" applyAlignment="1" applyBorder="1" applyFont="1">
      <alignment shrinkToFit="0" vertical="bottom" wrapText="0"/>
    </xf>
    <xf borderId="1" fillId="2" fontId="1" numFmtId="0" xfId="0" applyBorder="1" applyFont="1"/>
    <xf borderId="1" fillId="0" fontId="9" numFmtId="0" xfId="0" applyAlignment="1" applyBorder="1" applyFont="1">
      <alignment horizontal="right" readingOrder="0" shrinkToFit="0" vertical="bottom" wrapText="0"/>
    </xf>
    <xf borderId="1" fillId="0" fontId="1" numFmtId="0" xfId="0" applyAlignment="1" applyBorder="1" applyFont="1">
      <alignment readingOrder="0" textRotation="0"/>
    </xf>
    <xf borderId="0" fillId="0" fontId="1" numFmtId="0" xfId="0" applyAlignment="1" applyFont="1">
      <alignment horizontal="center" readingOrder="0"/>
    </xf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shrinkToFit="0" vertical="bottom" wrapText="0"/>
    </xf>
    <xf borderId="0" fillId="0" fontId="0" numFmtId="0" xfId="0" applyAlignment="1" applyFont="1">
      <alignment shrinkToFit="0" vertical="bottom" wrapText="0"/>
    </xf>
    <xf borderId="0" fillId="0" fontId="0" numFmtId="164" xfId="0" applyAlignment="1" applyFont="1" applyNumberForma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1" fillId="6" fontId="2" numFmtId="0" xfId="0" applyAlignment="1" applyBorder="1" applyFill="1" applyFont="1">
      <alignment horizontal="right" readingOrder="0" shrinkToFit="0" vertical="bottom" wrapText="0"/>
    </xf>
    <xf borderId="1" fillId="6" fontId="2" numFmtId="0" xfId="0" applyAlignment="1" applyBorder="1" applyFont="1">
      <alignment readingOrder="0" shrinkToFit="0" vertical="bottom" wrapText="0"/>
    </xf>
    <xf borderId="1" fillId="7" fontId="2" numFmtId="0" xfId="0" applyAlignment="1" applyBorder="1" applyFill="1" applyFont="1">
      <alignment horizontal="right" readingOrder="0" shrinkToFit="0" vertical="bottom" wrapText="0"/>
    </xf>
    <xf borderId="1" fillId="7" fontId="2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horizontal="center" readingOrder="0"/>
    </xf>
    <xf borderId="0" fillId="0" fontId="13" numFmtId="0" xfId="0" applyFont="1"/>
    <xf borderId="0" fillId="0" fontId="3" numFmtId="0" xfId="0" applyFont="1"/>
    <xf borderId="0" fillId="2" fontId="14" numFmtId="0" xfId="0" applyFont="1"/>
    <xf borderId="0" fillId="0" fontId="1" numFmtId="0" xfId="0" applyAlignment="1" applyFont="1">
      <alignment horizontal="left" readingOrder="0"/>
    </xf>
    <xf borderId="0" fillId="0" fontId="13" numFmtId="0" xfId="0" applyFont="1"/>
    <xf borderId="0" fillId="2" fontId="14" numFmtId="0" xfId="0" applyAlignment="1" applyFont="1">
      <alignment readingOrder="0"/>
    </xf>
    <xf borderId="1" fillId="0" fontId="7" numFmtId="0" xfId="0" applyAlignment="1" applyBorder="1" applyFont="1">
      <alignment readingOrder="0" shrinkToFit="0" textRotation="90" vertical="bottom" wrapText="0"/>
    </xf>
    <xf borderId="0" fillId="0" fontId="1" numFmtId="10" xfId="0" applyAlignment="1" applyFont="1" applyNumberFormat="1">
      <alignment readingOrder="0"/>
    </xf>
    <xf borderId="0" fillId="0" fontId="1" numFmtId="10" xfId="0" applyFont="1" applyNumberFormat="1"/>
    <xf borderId="1" fillId="0" fontId="15" numFmtId="0" xfId="0" applyAlignment="1" applyBorder="1" applyFont="1">
      <alignment readingOrder="0" shrinkToFit="0" vertical="bottom" wrapText="0"/>
    </xf>
    <xf borderId="1" fillId="0" fontId="15" numFmtId="0" xfId="0" applyAlignment="1" applyBorder="1" applyFont="1">
      <alignment shrinkToFit="0" vertical="bottom" wrapText="0"/>
    </xf>
    <xf borderId="1" fillId="0" fontId="15" numFmtId="0" xfId="0" applyAlignment="1" applyBorder="1" applyFont="1">
      <alignment shrinkToFit="0" vertical="bottom" wrapText="0"/>
    </xf>
    <xf borderId="1" fillId="2" fontId="2" numFmtId="0" xfId="0" applyAlignment="1" applyBorder="1" applyFont="1">
      <alignment readingOrder="0" shrinkToFit="0" textRotation="0" vertical="bottom" wrapText="0"/>
    </xf>
    <xf borderId="0" fillId="0" fontId="6" numFmtId="0" xfId="0" applyAlignment="1" applyFont="1">
      <alignment readingOrder="0"/>
    </xf>
    <xf borderId="0" fillId="0" fontId="16" numFmtId="0" xfId="0" applyAlignment="1" applyFont="1">
      <alignment readingOrder="0"/>
    </xf>
    <xf borderId="1" fillId="0" fontId="17" numFmtId="0" xfId="0" applyAlignment="1" applyBorder="1" applyFont="1">
      <alignment readingOrder="0"/>
    </xf>
    <xf borderId="1" fillId="0" fontId="18" numFmtId="0" xfId="0" applyAlignment="1" applyBorder="1" applyFont="1">
      <alignment readingOrder="0" shrinkToFit="0" textRotation="90" vertical="bottom" wrapText="0"/>
    </xf>
    <xf borderId="6" fillId="0" fontId="18" numFmtId="0" xfId="0" applyAlignment="1" applyBorder="1" applyFont="1">
      <alignment readingOrder="0" shrinkToFit="0" textRotation="90" vertical="bottom" wrapText="0"/>
    </xf>
    <xf borderId="1" fillId="0" fontId="3" numFmtId="0" xfId="0" applyAlignment="1" applyBorder="1" applyFont="1">
      <alignment textRotation="90"/>
    </xf>
    <xf borderId="1" fillId="0" fontId="18" numFmtId="0" xfId="0" applyAlignment="1" applyBorder="1" applyFont="1">
      <alignment readingOrder="0" shrinkToFit="0" textRotation="0" vertical="center" wrapText="0"/>
    </xf>
    <xf borderId="1" fillId="0" fontId="18" numFmtId="166" xfId="0" applyAlignment="1" applyBorder="1" applyFont="1" applyNumberFormat="1">
      <alignment readingOrder="0" shrinkToFit="0" textRotation="0" vertical="center" wrapText="0"/>
    </xf>
    <xf borderId="1" fillId="0" fontId="18" numFmtId="0" xfId="0" applyAlignment="1" applyBorder="1" applyFont="1">
      <alignment readingOrder="0" shrinkToFit="0" textRotation="0" vertical="bottom" wrapText="0"/>
    </xf>
    <xf borderId="1" fillId="0" fontId="19" numFmtId="0" xfId="0" applyAlignment="1" applyBorder="1" applyFont="1">
      <alignment readingOrder="0" shrinkToFit="0" textRotation="90" vertical="bottom" wrapText="0"/>
    </xf>
    <xf borderId="1" fillId="2" fontId="14" numFmtId="0" xfId="0" applyBorder="1" applyFont="1"/>
    <xf borderId="7" fillId="2" fontId="14" numFmtId="0" xfId="0" applyBorder="1" applyFont="1"/>
    <xf borderId="1" fillId="2" fontId="20" numFmtId="0" xfId="0" applyBorder="1" applyFont="1"/>
    <xf borderId="1" fillId="8" fontId="15" numFmtId="0" xfId="0" applyAlignment="1" applyBorder="1" applyFill="1" applyFont="1">
      <alignment readingOrder="0" shrinkToFit="0" vertical="bottom" wrapText="0"/>
    </xf>
    <xf borderId="1" fillId="8" fontId="14" numFmtId="0" xfId="0" applyBorder="1" applyFont="1"/>
    <xf borderId="0" fillId="0" fontId="6" numFmtId="0" xfId="0" applyAlignment="1" applyFont="1">
      <alignment horizontal="right" vertical="bottom"/>
    </xf>
    <xf borderId="0" fillId="0" fontId="18" numFmtId="0" xfId="0" applyAlignment="1" applyFont="1">
      <alignment readingOrder="0" shrinkToFit="0" textRotation="90" vertical="bottom" wrapText="0"/>
    </xf>
    <xf borderId="1" fillId="8" fontId="21" numFmtId="0" xfId="0" applyBorder="1" applyFont="1"/>
    <xf borderId="1" fillId="8" fontId="1" numFmtId="0" xfId="0" applyBorder="1" applyFont="1"/>
    <xf borderId="1" fillId="9" fontId="22" numFmtId="0" xfId="0" applyAlignment="1" applyBorder="1" applyFill="1" applyFont="1">
      <alignment readingOrder="0" shrinkToFit="0" vertical="bottom" wrapText="0"/>
    </xf>
    <xf borderId="1" fillId="9" fontId="1" numFmtId="0" xfId="0" applyAlignment="1" applyBorder="1" applyFont="1">
      <alignment readingOrder="0"/>
    </xf>
    <xf borderId="1" fillId="2" fontId="23" numFmtId="0" xfId="0" applyBorder="1" applyFont="1"/>
    <xf borderId="1" fillId="8" fontId="24" numFmtId="0" xfId="0" applyBorder="1" applyFont="1"/>
    <xf borderId="0" fillId="8" fontId="1" numFmtId="0" xfId="0" applyFont="1"/>
    <xf borderId="0" fillId="9" fontId="1" numFmtId="0" xfId="0" applyAlignment="1" applyFont="1">
      <alignment readingOrder="0"/>
    </xf>
    <xf borderId="0" fillId="8" fontId="14" numFmtId="0" xfId="0" applyFont="1"/>
    <xf borderId="0" fillId="9" fontId="1" numFmtId="0" xfId="0" applyFont="1"/>
    <xf borderId="1" fillId="9" fontId="1" numFmtId="0" xfId="0" applyBorder="1" applyFont="1"/>
    <xf borderId="0" fillId="7" fontId="1" numFmtId="0" xfId="0" applyAlignment="1" applyFont="1">
      <alignment readingOrder="0"/>
    </xf>
    <xf borderId="0" fillId="7" fontId="1" numFmtId="0" xfId="0" applyFont="1"/>
    <xf borderId="0" fillId="2" fontId="9" numFmtId="0" xfId="0" applyAlignment="1" applyFont="1">
      <alignment readingOrder="0"/>
    </xf>
    <xf borderId="1" fillId="0" fontId="18" numFmtId="0" xfId="0" applyAlignment="1" applyBorder="1" applyFont="1">
      <alignment readingOrder="0" shrinkToFit="0" textRotation="90" vertical="center" wrapText="0"/>
    </xf>
    <xf borderId="1" fillId="0" fontId="1" numFmtId="164" xfId="0" applyAlignment="1" applyBorder="1" applyFont="1" applyNumberFormat="1">
      <alignment readingOrder="0"/>
    </xf>
    <xf borderId="1" fillId="0" fontId="1" numFmtId="165" xfId="0" applyAlignment="1" applyBorder="1" applyFont="1" applyNumberForma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8.0" ySplit="4.0" topLeftCell="I5" activePane="bottomRight" state="frozen"/>
      <selection activeCell="I1" sqref="I1" pane="topRight"/>
      <selection activeCell="A5" sqref="A5" pane="bottomLeft"/>
      <selection activeCell="I5" sqref="I5" pane="bottomRight"/>
    </sheetView>
  </sheetViews>
  <sheetFormatPr customHeight="1" defaultColWidth="14.43" defaultRowHeight="15.75"/>
  <cols>
    <col customWidth="1" min="1" max="1" width="5.71"/>
    <col customWidth="1" min="2" max="2" width="21.71"/>
    <col customWidth="1" min="3" max="3" width="19.29"/>
    <col customWidth="1" min="4" max="4" width="15.0"/>
    <col customWidth="1" min="5" max="5" width="3.29"/>
    <col customWidth="1" min="6" max="6" width="4.86"/>
    <col customWidth="1" min="7" max="7" width="17.86"/>
    <col customWidth="1" min="8" max="8" width="8.0"/>
    <col customWidth="1" hidden="1" min="9" max="16" width="14.71"/>
    <col customWidth="1" min="17" max="17" width="6.0"/>
    <col customWidth="1" min="18" max="19" width="4.57"/>
    <col customWidth="1" min="20" max="20" width="4.0"/>
    <col customWidth="1" min="21" max="21" width="4.86"/>
    <col customWidth="1" min="22" max="22" width="5.71"/>
    <col customWidth="1" min="23" max="26" width="4.57"/>
    <col customWidth="1" min="27" max="27" width="4.71"/>
    <col customWidth="1" min="28" max="28" width="4.57"/>
    <col customWidth="1" min="29" max="29" width="4.29"/>
    <col customWidth="1" min="30" max="30" width="4.43"/>
    <col customWidth="1" min="31" max="31" width="4.14"/>
    <col customWidth="1" min="32" max="49" width="4.57"/>
    <col customWidth="1" min="50" max="50" width="6.43"/>
    <col customWidth="1" min="51" max="51" width="6.14"/>
    <col customWidth="1" hidden="1" min="52" max="52" width="4.57"/>
    <col customWidth="1" min="53" max="56" width="4.57"/>
    <col customWidth="1" min="57" max="57" width="6.43"/>
    <col customWidth="1" min="58" max="58" width="6.57"/>
    <col customWidth="1" min="59" max="61" width="4.57"/>
    <col customWidth="1" min="62" max="62" width="6.71"/>
    <col customWidth="1" min="63" max="63" width="6.0"/>
    <col customWidth="1" min="64" max="65" width="4.57"/>
    <col customWidth="1" min="66" max="68" width="5.0"/>
  </cols>
  <sheetData>
    <row r="1">
      <c r="Q1" s="2" t="s">
        <v>0</v>
      </c>
      <c r="BE1" s="3"/>
    </row>
    <row r="2">
      <c r="BE2" s="3"/>
    </row>
    <row r="3">
      <c r="A3" s="2"/>
      <c r="B3" s="2"/>
      <c r="C3" s="2"/>
      <c r="D3" s="2"/>
      <c r="E3" s="2"/>
      <c r="F3" s="2"/>
      <c r="G3" s="2"/>
      <c r="H3" s="2"/>
      <c r="J3" s="5"/>
      <c r="K3" s="5"/>
      <c r="L3" s="5"/>
      <c r="M3" s="5"/>
      <c r="N3" s="5"/>
      <c r="O3" s="5"/>
      <c r="P3" s="5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5"/>
      <c r="BA3" s="7"/>
      <c r="BB3" s="7"/>
      <c r="BC3" s="7"/>
      <c r="BD3" s="7"/>
      <c r="BE3" s="9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</row>
    <row r="4" ht="63.0" customHeight="1">
      <c r="A4" s="6" t="s">
        <v>1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J4" s="8" t="s">
        <v>9</v>
      </c>
      <c r="K4" s="8" t="s">
        <v>10</v>
      </c>
      <c r="L4" s="8" t="s">
        <v>11</v>
      </c>
      <c r="M4" s="8" t="s">
        <v>12</v>
      </c>
      <c r="N4" s="8" t="s">
        <v>13</v>
      </c>
      <c r="O4" s="8" t="s">
        <v>14</v>
      </c>
      <c r="P4" s="8" t="s">
        <v>15</v>
      </c>
      <c r="Q4" s="10" t="s">
        <v>16</v>
      </c>
      <c r="R4" s="10" t="s">
        <v>17</v>
      </c>
      <c r="S4" s="10" t="s">
        <v>18</v>
      </c>
      <c r="T4" s="10" t="s">
        <v>19</v>
      </c>
      <c r="U4" s="10" t="s">
        <v>20</v>
      </c>
      <c r="V4" s="10" t="s">
        <v>21</v>
      </c>
      <c r="W4" s="10" t="s">
        <v>22</v>
      </c>
      <c r="X4" s="10" t="s">
        <v>23</v>
      </c>
      <c r="Y4" s="10" t="s">
        <v>24</v>
      </c>
      <c r="Z4" s="10" t="s">
        <v>25</v>
      </c>
      <c r="AA4" s="10" t="s">
        <v>26</v>
      </c>
      <c r="AB4" s="10" t="s">
        <v>27</v>
      </c>
      <c r="AC4" s="10" t="s">
        <v>28</v>
      </c>
      <c r="AD4" s="10" t="s">
        <v>29</v>
      </c>
      <c r="AE4" s="10" t="s">
        <v>30</v>
      </c>
      <c r="AF4" s="10" t="s">
        <v>31</v>
      </c>
      <c r="AG4" s="10" t="s">
        <v>32</v>
      </c>
      <c r="AH4" s="10" t="s">
        <v>33</v>
      </c>
      <c r="AI4" s="10" t="s">
        <v>34</v>
      </c>
      <c r="AJ4" s="10" t="s">
        <v>35</v>
      </c>
      <c r="AK4" s="10" t="s">
        <v>36</v>
      </c>
      <c r="AL4" s="10" t="s">
        <v>37</v>
      </c>
      <c r="AM4" s="10" t="s">
        <v>38</v>
      </c>
      <c r="AN4" s="10" t="s">
        <v>39</v>
      </c>
      <c r="AO4" s="10" t="s">
        <v>40</v>
      </c>
      <c r="AP4" s="10" t="s">
        <v>41</v>
      </c>
      <c r="AQ4" s="10" t="s">
        <v>42</v>
      </c>
      <c r="AR4" s="10" t="s">
        <v>43</v>
      </c>
      <c r="AS4" s="10" t="s">
        <v>44</v>
      </c>
      <c r="AT4" s="10" t="s">
        <v>45</v>
      </c>
      <c r="AU4" s="10" t="s">
        <v>46</v>
      </c>
      <c r="AV4" s="10" t="s">
        <v>47</v>
      </c>
      <c r="AW4" s="10" t="s">
        <v>49</v>
      </c>
      <c r="AX4" s="15" t="s">
        <v>50</v>
      </c>
      <c r="AY4" s="10" t="s">
        <v>51</v>
      </c>
      <c r="AZ4" s="27" t="s">
        <v>6</v>
      </c>
      <c r="BA4" s="10" t="s">
        <v>52</v>
      </c>
      <c r="BB4" s="10" t="s">
        <v>53</v>
      </c>
      <c r="BC4" s="10" t="s">
        <v>54</v>
      </c>
      <c r="BD4" s="10" t="s">
        <v>56</v>
      </c>
      <c r="BE4" s="12" t="s">
        <v>57</v>
      </c>
      <c r="BF4" s="14" t="s">
        <v>58</v>
      </c>
      <c r="BG4" s="14" t="s">
        <v>63</v>
      </c>
      <c r="BH4" s="10" t="s">
        <v>64</v>
      </c>
      <c r="BI4" s="10" t="s">
        <v>66</v>
      </c>
      <c r="BJ4" s="10" t="s">
        <v>67</v>
      </c>
      <c r="BK4" s="10" t="s">
        <v>69</v>
      </c>
      <c r="BL4" s="10"/>
      <c r="BN4" s="30"/>
      <c r="BO4" s="7"/>
      <c r="BP4" s="7"/>
    </row>
    <row r="5">
      <c r="A5" s="11">
        <v>1.0</v>
      </c>
      <c r="B5" s="17" t="s">
        <v>86</v>
      </c>
      <c r="C5" s="17" t="s">
        <v>87</v>
      </c>
      <c r="D5" s="17" t="s">
        <v>88</v>
      </c>
      <c r="E5" s="19"/>
      <c r="F5" s="17" t="s">
        <v>79</v>
      </c>
      <c r="G5" s="17" t="s">
        <v>89</v>
      </c>
      <c r="H5" s="11" t="s">
        <v>90</v>
      </c>
      <c r="J5" s="11" t="s">
        <v>91</v>
      </c>
      <c r="K5" s="6" t="s">
        <v>84</v>
      </c>
      <c r="L5" s="33">
        <v>42979.0</v>
      </c>
      <c r="M5" s="11"/>
      <c r="N5" s="23"/>
      <c r="O5" s="23"/>
      <c r="P5" s="23"/>
      <c r="Q5" s="25">
        <v>9.0</v>
      </c>
      <c r="R5" s="25">
        <v>6.0</v>
      </c>
      <c r="S5" s="25">
        <v>8.0</v>
      </c>
      <c r="T5" s="25"/>
      <c r="U5" s="25"/>
      <c r="V5" s="25"/>
      <c r="W5" s="25">
        <v>6.0</v>
      </c>
      <c r="X5" s="25">
        <v>6.0</v>
      </c>
      <c r="Y5" s="25">
        <v>6.0</v>
      </c>
      <c r="Z5" s="25">
        <v>6.0</v>
      </c>
      <c r="AA5" s="25"/>
      <c r="AB5" s="25">
        <v>7.0</v>
      </c>
      <c r="AC5" s="25">
        <v>10.0</v>
      </c>
      <c r="AD5" s="25">
        <v>10.0</v>
      </c>
      <c r="AE5" s="25"/>
      <c r="AF5" s="25"/>
      <c r="AG5" s="25"/>
      <c r="AH5" s="25">
        <v>10.0</v>
      </c>
      <c r="AI5" s="25">
        <v>10.0</v>
      </c>
      <c r="AJ5" s="25">
        <v>10.0</v>
      </c>
      <c r="AK5" s="25">
        <v>10.0</v>
      </c>
      <c r="AL5" s="25"/>
      <c r="AM5" s="25">
        <v>6.0</v>
      </c>
      <c r="AN5" s="25">
        <v>10.0</v>
      </c>
      <c r="AO5" s="25"/>
      <c r="AP5" s="25"/>
      <c r="AQ5" s="25"/>
      <c r="AR5" s="6"/>
      <c r="AS5" s="25"/>
      <c r="AT5" s="25"/>
      <c r="AU5" s="25"/>
      <c r="AV5" s="25"/>
      <c r="AW5" s="25"/>
      <c r="AX5" s="6">
        <v>10.0</v>
      </c>
      <c r="AY5" s="25">
        <f t="shared" ref="AY5:AY599" si="1">IF(and(BA5=0,BK5="NU"),rounddown(AVERAGE(Q5:AX5),2),"")</f>
        <v>8.23</v>
      </c>
      <c r="AZ5" s="23"/>
      <c r="BA5" s="23">
        <f t="shared" ref="BA5:BA214" si="2">IF(BK5="NU", COUNTIF(Q5:AX5,"&lt;5"),0)</f>
        <v>0</v>
      </c>
      <c r="BB5" s="6">
        <v>9.0</v>
      </c>
      <c r="BC5" s="6">
        <v>0.0</v>
      </c>
      <c r="BD5" s="23">
        <f t="shared" ref="BD5:BD599" si="3">BB5-BC5</f>
        <v>9</v>
      </c>
      <c r="BE5" s="6" t="s">
        <v>92</v>
      </c>
      <c r="BF5" s="40" t="s">
        <v>55</v>
      </c>
      <c r="BG5" s="40" t="s">
        <v>55</v>
      </c>
      <c r="BH5" s="6" t="s">
        <v>55</v>
      </c>
      <c r="BI5" s="6" t="s">
        <v>55</v>
      </c>
      <c r="BJ5" s="6" t="s">
        <v>92</v>
      </c>
      <c r="BK5" s="6" t="s">
        <v>55</v>
      </c>
      <c r="BL5" s="23"/>
      <c r="BM5" s="23"/>
      <c r="BN5" s="42"/>
      <c r="BO5" s="42"/>
      <c r="BP5" s="42"/>
    </row>
    <row r="6">
      <c r="A6" s="11">
        <v>2.0</v>
      </c>
      <c r="B6" s="17" t="s">
        <v>106</v>
      </c>
      <c r="C6" s="17" t="s">
        <v>107</v>
      </c>
      <c r="D6" s="20"/>
      <c r="E6" s="19"/>
      <c r="F6" s="17" t="s">
        <v>79</v>
      </c>
      <c r="G6" s="17" t="s">
        <v>89</v>
      </c>
      <c r="H6" s="11" t="s">
        <v>90</v>
      </c>
      <c r="J6" s="11" t="s">
        <v>91</v>
      </c>
      <c r="K6" s="6" t="s">
        <v>84</v>
      </c>
      <c r="L6" s="33">
        <v>42979.0</v>
      </c>
      <c r="M6" s="11"/>
      <c r="N6" s="23"/>
      <c r="O6" s="23"/>
      <c r="P6" s="23"/>
      <c r="Q6" s="25">
        <v>8.0</v>
      </c>
      <c r="R6" s="25">
        <v>5.0</v>
      </c>
      <c r="S6" s="6">
        <v>7.0</v>
      </c>
      <c r="T6" s="6"/>
      <c r="U6" s="6"/>
      <c r="V6" s="6"/>
      <c r="W6" s="6">
        <v>8.0</v>
      </c>
      <c r="X6" s="6">
        <v>7.0</v>
      </c>
      <c r="Y6" s="6">
        <v>5.0</v>
      </c>
      <c r="Z6" s="6">
        <v>8.0</v>
      </c>
      <c r="AA6" s="6"/>
      <c r="AB6" s="6">
        <v>7.0</v>
      </c>
      <c r="AC6" s="6">
        <v>10.0</v>
      </c>
      <c r="AD6" s="6">
        <v>9.0</v>
      </c>
      <c r="AE6" s="6"/>
      <c r="AF6" s="6"/>
      <c r="AG6" s="6"/>
      <c r="AH6" s="6">
        <v>10.0</v>
      </c>
      <c r="AI6" s="6">
        <v>10.0</v>
      </c>
      <c r="AJ6" s="6">
        <v>10.0</v>
      </c>
      <c r="AK6" s="6">
        <v>10.0</v>
      </c>
      <c r="AL6" s="6"/>
      <c r="AM6" s="6">
        <v>7.0</v>
      </c>
      <c r="AN6" s="6">
        <v>9.0</v>
      </c>
      <c r="AO6" s="23"/>
      <c r="AP6" s="23"/>
      <c r="AQ6" s="23"/>
      <c r="AR6" s="6"/>
      <c r="AS6" s="23"/>
      <c r="AT6" s="23"/>
      <c r="AU6" s="23"/>
      <c r="AV6" s="23"/>
      <c r="AW6" s="23"/>
      <c r="AX6" s="6">
        <v>10.0</v>
      </c>
      <c r="AY6" s="25">
        <f t="shared" si="1"/>
        <v>8.23</v>
      </c>
      <c r="AZ6" s="23"/>
      <c r="BA6" s="23">
        <f t="shared" si="2"/>
        <v>0</v>
      </c>
      <c r="BB6" s="6">
        <v>6.0</v>
      </c>
      <c r="BC6" s="6">
        <v>0.0</v>
      </c>
      <c r="BD6" s="23">
        <f t="shared" si="3"/>
        <v>6</v>
      </c>
      <c r="BE6" s="6" t="s">
        <v>92</v>
      </c>
      <c r="BF6" s="40" t="s">
        <v>55</v>
      </c>
      <c r="BG6" s="40" t="s">
        <v>55</v>
      </c>
      <c r="BH6" s="6" t="s">
        <v>55</v>
      </c>
      <c r="BI6" s="6" t="s">
        <v>55</v>
      </c>
      <c r="BJ6" s="6" t="s">
        <v>92</v>
      </c>
      <c r="BK6" s="6" t="s">
        <v>55</v>
      </c>
      <c r="BL6" s="23"/>
      <c r="BM6" s="23"/>
      <c r="BN6" s="42"/>
      <c r="BO6" s="42"/>
      <c r="BP6" s="42"/>
    </row>
    <row r="7">
      <c r="A7" s="11">
        <v>3.0</v>
      </c>
      <c r="B7" s="17" t="s">
        <v>117</v>
      </c>
      <c r="C7" s="17" t="s">
        <v>118</v>
      </c>
      <c r="D7" s="17" t="s">
        <v>119</v>
      </c>
      <c r="E7" s="19"/>
      <c r="F7" s="17" t="s">
        <v>79</v>
      </c>
      <c r="G7" s="17" t="s">
        <v>89</v>
      </c>
      <c r="H7" s="11" t="s">
        <v>90</v>
      </c>
      <c r="J7" s="11" t="s">
        <v>91</v>
      </c>
      <c r="K7" s="6" t="s">
        <v>84</v>
      </c>
      <c r="L7" s="33">
        <v>42979.0</v>
      </c>
      <c r="M7" s="11"/>
      <c r="N7" s="23"/>
      <c r="O7" s="23"/>
      <c r="P7" s="23"/>
      <c r="Q7" s="25">
        <v>9.0</v>
      </c>
      <c r="R7" s="25">
        <v>10.0</v>
      </c>
      <c r="S7" s="6">
        <v>8.0</v>
      </c>
      <c r="T7" s="23"/>
      <c r="U7" s="23"/>
      <c r="V7" s="23"/>
      <c r="W7" s="6">
        <v>8.0</v>
      </c>
      <c r="X7" s="6">
        <v>7.0</v>
      </c>
      <c r="Y7" s="6">
        <v>6.0</v>
      </c>
      <c r="Z7" s="6">
        <v>9.0</v>
      </c>
      <c r="AA7" s="23"/>
      <c r="AB7" s="6">
        <v>7.0</v>
      </c>
      <c r="AC7" s="6">
        <v>10.0</v>
      </c>
      <c r="AD7" s="6">
        <v>7.0</v>
      </c>
      <c r="AE7" s="23"/>
      <c r="AF7" s="23"/>
      <c r="AG7" s="23"/>
      <c r="AH7" s="6">
        <v>10.0</v>
      </c>
      <c r="AI7" s="6">
        <v>10.0</v>
      </c>
      <c r="AJ7" s="6">
        <v>10.0</v>
      </c>
      <c r="AK7" s="6">
        <v>10.0</v>
      </c>
      <c r="AL7" s="23"/>
      <c r="AM7" s="6">
        <v>8.0</v>
      </c>
      <c r="AN7" s="6">
        <v>9.0</v>
      </c>
      <c r="AO7" s="23"/>
      <c r="AP7" s="23"/>
      <c r="AQ7" s="23"/>
      <c r="AR7" s="6"/>
      <c r="AS7" s="23"/>
      <c r="AT7" s="23"/>
      <c r="AU7" s="23"/>
      <c r="AV7" s="23"/>
      <c r="AW7" s="23"/>
      <c r="AX7" s="6">
        <v>10.0</v>
      </c>
      <c r="AY7" s="25">
        <f t="shared" si="1"/>
        <v>8.7</v>
      </c>
      <c r="AZ7" s="23"/>
      <c r="BA7" s="23">
        <f t="shared" si="2"/>
        <v>0</v>
      </c>
      <c r="BB7" s="6">
        <v>7.0</v>
      </c>
      <c r="BC7" s="6">
        <v>0.0</v>
      </c>
      <c r="BD7" s="23">
        <f t="shared" si="3"/>
        <v>7</v>
      </c>
      <c r="BE7" s="6" t="s">
        <v>92</v>
      </c>
      <c r="BF7" s="40" t="s">
        <v>55</v>
      </c>
      <c r="BG7" s="40" t="s">
        <v>55</v>
      </c>
      <c r="BH7" s="6" t="s">
        <v>55</v>
      </c>
      <c r="BI7" s="6" t="s">
        <v>55</v>
      </c>
      <c r="BJ7" s="6" t="s">
        <v>92</v>
      </c>
      <c r="BK7" s="6" t="s">
        <v>55</v>
      </c>
      <c r="BL7" s="23"/>
      <c r="BM7" s="23"/>
      <c r="BN7" s="42"/>
      <c r="BO7" s="42"/>
      <c r="BP7" s="42"/>
    </row>
    <row r="8">
      <c r="A8" s="11">
        <v>4.0</v>
      </c>
      <c r="B8" s="17" t="s">
        <v>124</v>
      </c>
      <c r="C8" s="17" t="s">
        <v>125</v>
      </c>
      <c r="D8" s="19"/>
      <c r="E8" s="19"/>
      <c r="F8" s="17" t="s">
        <v>79</v>
      </c>
      <c r="G8" s="17" t="s">
        <v>89</v>
      </c>
      <c r="H8" s="11" t="s">
        <v>90</v>
      </c>
      <c r="J8" s="11" t="s">
        <v>91</v>
      </c>
      <c r="K8" s="6" t="s">
        <v>84</v>
      </c>
      <c r="L8" s="33">
        <v>42979.0</v>
      </c>
      <c r="M8" s="11"/>
      <c r="N8" s="23"/>
      <c r="O8" s="23"/>
      <c r="P8" s="23"/>
      <c r="Q8" s="25">
        <v>10.0</v>
      </c>
      <c r="R8" s="25">
        <v>9.0</v>
      </c>
      <c r="S8" s="6">
        <v>8.0</v>
      </c>
      <c r="T8" s="23"/>
      <c r="U8" s="23"/>
      <c r="V8" s="23"/>
      <c r="W8" s="6">
        <v>10.0</v>
      </c>
      <c r="X8" s="6">
        <v>8.0</v>
      </c>
      <c r="Y8" s="6">
        <v>8.0</v>
      </c>
      <c r="Z8" s="6">
        <v>10.0</v>
      </c>
      <c r="AA8" s="23"/>
      <c r="AB8" s="6">
        <v>9.0</v>
      </c>
      <c r="AC8" s="6">
        <v>10.0</v>
      </c>
      <c r="AD8" s="6">
        <v>9.0</v>
      </c>
      <c r="AE8" s="23"/>
      <c r="AF8" s="23"/>
      <c r="AG8" s="23"/>
      <c r="AH8" s="6">
        <v>10.0</v>
      </c>
      <c r="AI8" s="6">
        <v>10.0</v>
      </c>
      <c r="AJ8" s="6">
        <v>10.0</v>
      </c>
      <c r="AK8" s="6">
        <v>10.0</v>
      </c>
      <c r="AL8" s="23"/>
      <c r="AM8" s="6">
        <v>9.0</v>
      </c>
      <c r="AN8" s="6">
        <v>10.0</v>
      </c>
      <c r="AO8" s="23"/>
      <c r="AP8" s="23"/>
      <c r="AQ8" s="23"/>
      <c r="AR8" s="6"/>
      <c r="AS8" s="23"/>
      <c r="AT8" s="23"/>
      <c r="AU8" s="23"/>
      <c r="AV8" s="23"/>
      <c r="AW8" s="23"/>
      <c r="AX8" s="6">
        <v>10.0</v>
      </c>
      <c r="AY8" s="25">
        <f t="shared" si="1"/>
        <v>9.41</v>
      </c>
      <c r="AZ8" s="23"/>
      <c r="BA8" s="23">
        <f t="shared" si="2"/>
        <v>0</v>
      </c>
      <c r="BB8" s="6">
        <v>7.0</v>
      </c>
      <c r="BC8" s="6">
        <v>0.0</v>
      </c>
      <c r="BD8" s="23">
        <f t="shared" si="3"/>
        <v>7</v>
      </c>
      <c r="BE8" s="6" t="s">
        <v>92</v>
      </c>
      <c r="BF8" s="40" t="s">
        <v>55</v>
      </c>
      <c r="BG8" s="40" t="s">
        <v>55</v>
      </c>
      <c r="BH8" s="6" t="s">
        <v>55</v>
      </c>
      <c r="BI8" s="6" t="s">
        <v>55</v>
      </c>
      <c r="BJ8" s="6" t="s">
        <v>92</v>
      </c>
      <c r="BK8" s="6" t="s">
        <v>55</v>
      </c>
      <c r="BL8" s="23"/>
      <c r="BM8" s="23"/>
      <c r="BN8" s="42"/>
      <c r="BO8" s="42"/>
      <c r="BP8" s="42"/>
    </row>
    <row r="9">
      <c r="A9" s="11">
        <v>5.0</v>
      </c>
      <c r="B9" s="17" t="s">
        <v>131</v>
      </c>
      <c r="C9" s="17" t="s">
        <v>107</v>
      </c>
      <c r="D9" s="17" t="s">
        <v>132</v>
      </c>
      <c r="E9" s="19"/>
      <c r="F9" s="17" t="s">
        <v>79</v>
      </c>
      <c r="G9" s="17" t="s">
        <v>89</v>
      </c>
      <c r="H9" s="11" t="s">
        <v>90</v>
      </c>
      <c r="J9" s="11" t="s">
        <v>91</v>
      </c>
      <c r="K9" s="6" t="s">
        <v>84</v>
      </c>
      <c r="L9" s="33">
        <v>42979.0</v>
      </c>
      <c r="M9" s="11"/>
      <c r="N9" s="23"/>
      <c r="O9" s="23"/>
      <c r="P9" s="23"/>
      <c r="Q9" s="25">
        <v>9.0</v>
      </c>
      <c r="R9" s="25">
        <v>7.0</v>
      </c>
      <c r="S9" s="25">
        <v>8.0</v>
      </c>
      <c r="T9" s="25"/>
      <c r="U9" s="25"/>
      <c r="V9" s="25"/>
      <c r="W9" s="25">
        <v>5.0</v>
      </c>
      <c r="X9" s="25">
        <v>5.0</v>
      </c>
      <c r="Y9" s="25">
        <v>6.0</v>
      </c>
      <c r="Z9" s="25">
        <v>8.0</v>
      </c>
      <c r="AA9" s="25"/>
      <c r="AB9" s="25">
        <v>7.0</v>
      </c>
      <c r="AC9" s="25">
        <v>10.0</v>
      </c>
      <c r="AD9" s="25">
        <v>6.0</v>
      </c>
      <c r="AE9" s="25"/>
      <c r="AF9" s="25"/>
      <c r="AG9" s="25"/>
      <c r="AH9" s="6">
        <v>10.0</v>
      </c>
      <c r="AI9" s="6">
        <v>10.0</v>
      </c>
      <c r="AJ9" s="6">
        <v>10.0</v>
      </c>
      <c r="AK9" s="6">
        <v>10.0</v>
      </c>
      <c r="AL9" s="25"/>
      <c r="AM9" s="25">
        <v>5.0</v>
      </c>
      <c r="AN9" s="25">
        <v>10.0</v>
      </c>
      <c r="AO9" s="25"/>
      <c r="AP9" s="25"/>
      <c r="AQ9" s="25"/>
      <c r="AR9" s="6"/>
      <c r="AS9" s="25"/>
      <c r="AT9" s="25"/>
      <c r="AU9" s="25"/>
      <c r="AV9" s="25"/>
      <c r="AW9" s="25"/>
      <c r="AX9" s="6">
        <v>10.0</v>
      </c>
      <c r="AY9" s="25">
        <f t="shared" si="1"/>
        <v>8</v>
      </c>
      <c r="AZ9" s="23"/>
      <c r="BA9" s="23">
        <f t="shared" si="2"/>
        <v>0</v>
      </c>
      <c r="BB9" s="6">
        <v>12.0</v>
      </c>
      <c r="BC9" s="6">
        <v>1.0</v>
      </c>
      <c r="BD9" s="23">
        <f t="shared" si="3"/>
        <v>11</v>
      </c>
      <c r="BE9" s="6" t="s">
        <v>92</v>
      </c>
      <c r="BF9" s="40" t="s">
        <v>55</v>
      </c>
      <c r="BG9" s="40" t="s">
        <v>55</v>
      </c>
      <c r="BH9" s="6" t="s">
        <v>55</v>
      </c>
      <c r="BI9" s="6" t="s">
        <v>55</v>
      </c>
      <c r="BJ9" s="6" t="s">
        <v>92</v>
      </c>
      <c r="BK9" s="6" t="s">
        <v>55</v>
      </c>
      <c r="BL9" s="23"/>
      <c r="BM9" s="23"/>
      <c r="BN9" s="42"/>
      <c r="BO9" s="42"/>
      <c r="BP9" s="42"/>
    </row>
    <row r="10">
      <c r="A10" s="11">
        <v>6.0</v>
      </c>
      <c r="B10" s="17" t="s">
        <v>141</v>
      </c>
      <c r="C10" s="17" t="s">
        <v>142</v>
      </c>
      <c r="D10" s="17" t="s">
        <v>143</v>
      </c>
      <c r="E10" s="19"/>
      <c r="F10" s="17" t="s">
        <v>79</v>
      </c>
      <c r="G10" s="17" t="s">
        <v>89</v>
      </c>
      <c r="H10" s="11" t="s">
        <v>90</v>
      </c>
      <c r="J10" s="11" t="s">
        <v>91</v>
      </c>
      <c r="K10" s="6" t="s">
        <v>84</v>
      </c>
      <c r="L10" s="33">
        <v>42979.0</v>
      </c>
      <c r="M10" s="11"/>
      <c r="N10" s="23"/>
      <c r="O10" s="23"/>
      <c r="P10" s="23"/>
      <c r="Q10" s="25">
        <v>8.0</v>
      </c>
      <c r="R10" s="25">
        <v>9.0</v>
      </c>
      <c r="S10" s="25">
        <v>8.0</v>
      </c>
      <c r="T10" s="25"/>
      <c r="U10" s="25"/>
      <c r="V10" s="25"/>
      <c r="W10" s="25">
        <v>5.0</v>
      </c>
      <c r="X10" s="25">
        <v>5.0</v>
      </c>
      <c r="Y10" s="25">
        <v>5.0</v>
      </c>
      <c r="Z10" s="25">
        <v>7.0</v>
      </c>
      <c r="AA10" s="25"/>
      <c r="AB10" s="25">
        <v>6.0</v>
      </c>
      <c r="AC10" s="25">
        <v>9.0</v>
      </c>
      <c r="AD10" s="25">
        <v>8.0</v>
      </c>
      <c r="AE10" s="25"/>
      <c r="AF10" s="25"/>
      <c r="AG10" s="25"/>
      <c r="AH10" s="6">
        <v>10.0</v>
      </c>
      <c r="AI10" s="6">
        <v>10.0</v>
      </c>
      <c r="AJ10" s="6">
        <v>10.0</v>
      </c>
      <c r="AK10" s="6">
        <v>10.0</v>
      </c>
      <c r="AL10" s="25"/>
      <c r="AM10" s="25">
        <v>5.0</v>
      </c>
      <c r="AN10" s="25">
        <v>10.0</v>
      </c>
      <c r="AO10" s="25"/>
      <c r="AP10" s="25"/>
      <c r="AQ10" s="25"/>
      <c r="AR10" s="6"/>
      <c r="AS10" s="25"/>
      <c r="AT10" s="25"/>
      <c r="AU10" s="25"/>
      <c r="AV10" s="25"/>
      <c r="AW10" s="25"/>
      <c r="AX10" s="6">
        <v>10.0</v>
      </c>
      <c r="AY10" s="25">
        <f t="shared" si="1"/>
        <v>7.94</v>
      </c>
      <c r="AZ10" s="23"/>
      <c r="BA10" s="23">
        <f t="shared" si="2"/>
        <v>0</v>
      </c>
      <c r="BB10" s="6">
        <v>32.0</v>
      </c>
      <c r="BC10" s="6">
        <v>0.0</v>
      </c>
      <c r="BD10" s="23">
        <f t="shared" si="3"/>
        <v>32</v>
      </c>
      <c r="BE10" s="6" t="s">
        <v>92</v>
      </c>
      <c r="BF10" s="40" t="s">
        <v>55</v>
      </c>
      <c r="BG10" s="40" t="s">
        <v>55</v>
      </c>
      <c r="BH10" s="6" t="s">
        <v>55</v>
      </c>
      <c r="BI10" s="6" t="s">
        <v>55</v>
      </c>
      <c r="BJ10" s="6" t="s">
        <v>92</v>
      </c>
      <c r="BK10" s="6" t="s">
        <v>55</v>
      </c>
      <c r="BL10" s="23"/>
      <c r="BM10" s="23"/>
      <c r="BN10" s="42"/>
      <c r="BO10" s="42"/>
      <c r="BP10" s="42"/>
    </row>
    <row r="11">
      <c r="A11" s="11">
        <v>7.0</v>
      </c>
      <c r="B11" s="17" t="s">
        <v>152</v>
      </c>
      <c r="C11" s="17" t="s">
        <v>145</v>
      </c>
      <c r="D11" s="17" t="s">
        <v>153</v>
      </c>
      <c r="E11" s="20"/>
      <c r="F11" s="17" t="s">
        <v>79</v>
      </c>
      <c r="G11" s="17" t="s">
        <v>89</v>
      </c>
      <c r="H11" s="11" t="s">
        <v>90</v>
      </c>
      <c r="J11" s="11" t="s">
        <v>91</v>
      </c>
      <c r="K11" s="6" t="s">
        <v>84</v>
      </c>
      <c r="L11" s="33">
        <v>42979.0</v>
      </c>
      <c r="M11" s="11"/>
      <c r="N11" s="23"/>
      <c r="O11" s="23"/>
      <c r="P11" s="23"/>
      <c r="Q11" s="25">
        <v>10.0</v>
      </c>
      <c r="R11" s="25">
        <v>9.0</v>
      </c>
      <c r="S11" s="6">
        <v>9.0</v>
      </c>
      <c r="T11" s="23"/>
      <c r="U11" s="23"/>
      <c r="V11" s="23"/>
      <c r="W11" s="6">
        <v>9.0</v>
      </c>
      <c r="X11" s="6">
        <v>8.0</v>
      </c>
      <c r="Y11" s="6">
        <v>8.0</v>
      </c>
      <c r="Z11" s="6">
        <v>10.0</v>
      </c>
      <c r="AA11" s="23"/>
      <c r="AB11" s="6">
        <v>9.0</v>
      </c>
      <c r="AC11" s="6">
        <v>10.0</v>
      </c>
      <c r="AD11" s="6">
        <v>10.0</v>
      </c>
      <c r="AE11" s="23"/>
      <c r="AF11" s="23"/>
      <c r="AG11" s="23"/>
      <c r="AH11" s="6">
        <v>10.0</v>
      </c>
      <c r="AI11" s="6">
        <v>10.0</v>
      </c>
      <c r="AJ11" s="6">
        <v>10.0</v>
      </c>
      <c r="AK11" s="6">
        <v>10.0</v>
      </c>
      <c r="AL11" s="23"/>
      <c r="AM11" s="6">
        <v>9.0</v>
      </c>
      <c r="AN11" s="6">
        <v>10.0</v>
      </c>
      <c r="AO11" s="23"/>
      <c r="AP11" s="23"/>
      <c r="AQ11" s="23"/>
      <c r="AR11" s="6"/>
      <c r="AS11" s="23"/>
      <c r="AT11" s="23"/>
      <c r="AU11" s="23"/>
      <c r="AV11" s="23"/>
      <c r="AW11" s="23"/>
      <c r="AX11" s="6">
        <v>10.0</v>
      </c>
      <c r="AY11" s="25">
        <f t="shared" si="1"/>
        <v>9.47</v>
      </c>
      <c r="AZ11" s="23"/>
      <c r="BA11" s="23">
        <f t="shared" si="2"/>
        <v>0</v>
      </c>
      <c r="BB11" s="6">
        <v>7.0</v>
      </c>
      <c r="BC11" s="6">
        <v>0.0</v>
      </c>
      <c r="BD11" s="23">
        <f t="shared" si="3"/>
        <v>7</v>
      </c>
      <c r="BE11" s="6" t="s">
        <v>92</v>
      </c>
      <c r="BF11" s="40" t="s">
        <v>55</v>
      </c>
      <c r="BG11" s="40" t="s">
        <v>55</v>
      </c>
      <c r="BH11" s="6" t="s">
        <v>55</v>
      </c>
      <c r="BI11" s="6" t="s">
        <v>55</v>
      </c>
      <c r="BJ11" s="6" t="s">
        <v>92</v>
      </c>
      <c r="BK11" s="6" t="s">
        <v>55</v>
      </c>
      <c r="BL11" s="23"/>
      <c r="BM11" s="23"/>
      <c r="BN11" s="42"/>
      <c r="BO11" s="42"/>
      <c r="BP11" s="42"/>
    </row>
    <row r="12">
      <c r="A12" s="11">
        <v>8.0</v>
      </c>
      <c r="B12" s="17" t="s">
        <v>156</v>
      </c>
      <c r="C12" s="17" t="s">
        <v>157</v>
      </c>
      <c r="D12" s="19"/>
      <c r="E12" s="19"/>
      <c r="F12" s="17" t="s">
        <v>79</v>
      </c>
      <c r="G12" s="17" t="s">
        <v>89</v>
      </c>
      <c r="H12" s="11" t="s">
        <v>90</v>
      </c>
      <c r="J12" s="11" t="s">
        <v>91</v>
      </c>
      <c r="K12" s="6" t="s">
        <v>84</v>
      </c>
      <c r="L12" s="33">
        <v>42979.0</v>
      </c>
      <c r="M12" s="11"/>
      <c r="N12" s="23"/>
      <c r="O12" s="23"/>
      <c r="P12" s="23"/>
      <c r="Q12" s="25">
        <v>9.0</v>
      </c>
      <c r="R12" s="25">
        <v>9.0</v>
      </c>
      <c r="S12" s="25">
        <v>8.0</v>
      </c>
      <c r="T12" s="25"/>
      <c r="U12" s="25"/>
      <c r="V12" s="25"/>
      <c r="W12" s="25">
        <v>6.0</v>
      </c>
      <c r="X12" s="25">
        <v>6.0</v>
      </c>
      <c r="Y12" s="25">
        <v>5.0</v>
      </c>
      <c r="Z12" s="25">
        <v>7.0</v>
      </c>
      <c r="AA12" s="25"/>
      <c r="AB12" s="25">
        <v>10.0</v>
      </c>
      <c r="AC12" s="25">
        <v>10.0</v>
      </c>
      <c r="AD12" s="25">
        <v>8.0</v>
      </c>
      <c r="AE12" s="25"/>
      <c r="AF12" s="25"/>
      <c r="AG12" s="25"/>
      <c r="AH12" s="6">
        <v>10.0</v>
      </c>
      <c r="AI12" s="6">
        <v>10.0</v>
      </c>
      <c r="AJ12" s="6">
        <v>10.0</v>
      </c>
      <c r="AK12" s="6">
        <v>10.0</v>
      </c>
      <c r="AL12" s="25"/>
      <c r="AM12" s="25">
        <v>8.0</v>
      </c>
      <c r="AN12" s="25">
        <v>7.0</v>
      </c>
      <c r="AO12" s="25"/>
      <c r="AP12" s="25"/>
      <c r="AQ12" s="25"/>
      <c r="AR12" s="6"/>
      <c r="AS12" s="25"/>
      <c r="AT12" s="25"/>
      <c r="AU12" s="25"/>
      <c r="AV12" s="25"/>
      <c r="AW12" s="25"/>
      <c r="AX12" s="6">
        <v>10.0</v>
      </c>
      <c r="AY12" s="25">
        <f t="shared" si="1"/>
        <v>8.41</v>
      </c>
      <c r="AZ12" s="23"/>
      <c r="BA12" s="23">
        <f t="shared" si="2"/>
        <v>0</v>
      </c>
      <c r="BB12" s="6">
        <v>24.0</v>
      </c>
      <c r="BC12" s="6">
        <v>0.0</v>
      </c>
      <c r="BD12" s="23">
        <f t="shared" si="3"/>
        <v>24</v>
      </c>
      <c r="BE12" s="6" t="s">
        <v>92</v>
      </c>
      <c r="BF12" s="40" t="s">
        <v>55</v>
      </c>
      <c r="BG12" s="40" t="s">
        <v>55</v>
      </c>
      <c r="BH12" s="6" t="s">
        <v>55</v>
      </c>
      <c r="BI12" s="6" t="s">
        <v>55</v>
      </c>
      <c r="BJ12" s="6" t="s">
        <v>92</v>
      </c>
      <c r="BK12" s="6" t="s">
        <v>55</v>
      </c>
      <c r="BL12" s="23"/>
      <c r="BM12" s="23"/>
      <c r="BN12" s="42"/>
      <c r="BO12" s="42"/>
      <c r="BP12" s="42"/>
    </row>
    <row r="13">
      <c r="A13" s="11">
        <v>9.0</v>
      </c>
      <c r="B13" s="17" t="s">
        <v>163</v>
      </c>
      <c r="C13" s="17" t="s">
        <v>115</v>
      </c>
      <c r="D13" s="17" t="s">
        <v>159</v>
      </c>
      <c r="E13" s="19"/>
      <c r="F13" s="17" t="s">
        <v>79</v>
      </c>
      <c r="G13" s="17" t="s">
        <v>89</v>
      </c>
      <c r="H13" s="11" t="s">
        <v>90</v>
      </c>
      <c r="J13" s="11" t="s">
        <v>91</v>
      </c>
      <c r="K13" s="6" t="s">
        <v>84</v>
      </c>
      <c r="L13" s="33">
        <v>42979.0</v>
      </c>
      <c r="M13" s="11"/>
      <c r="N13" s="23"/>
      <c r="O13" s="23"/>
      <c r="P13" s="23"/>
      <c r="Q13" s="6">
        <v>9.0</v>
      </c>
      <c r="R13" s="6">
        <v>9.0</v>
      </c>
      <c r="S13" s="6">
        <v>9.0</v>
      </c>
      <c r="T13" s="23"/>
      <c r="U13" s="23"/>
      <c r="V13" s="23"/>
      <c r="W13" s="6">
        <v>5.0</v>
      </c>
      <c r="X13" s="6">
        <v>6.0</v>
      </c>
      <c r="Y13" s="6">
        <v>6.0</v>
      </c>
      <c r="Z13" s="6">
        <v>7.0</v>
      </c>
      <c r="AA13" s="23"/>
      <c r="AB13" s="6">
        <v>7.0</v>
      </c>
      <c r="AC13" s="6">
        <v>9.0</v>
      </c>
      <c r="AD13" s="6">
        <v>8.0</v>
      </c>
      <c r="AE13" s="23"/>
      <c r="AF13" s="23"/>
      <c r="AG13" s="23"/>
      <c r="AH13" s="6">
        <v>10.0</v>
      </c>
      <c r="AI13" s="6">
        <v>10.0</v>
      </c>
      <c r="AJ13" s="6">
        <v>10.0</v>
      </c>
      <c r="AK13" s="6">
        <v>10.0</v>
      </c>
      <c r="AL13" s="23"/>
      <c r="AM13" s="6">
        <v>5.0</v>
      </c>
      <c r="AN13" s="6">
        <v>10.0</v>
      </c>
      <c r="AO13" s="23"/>
      <c r="AP13" s="23"/>
      <c r="AQ13" s="23"/>
      <c r="AR13" s="6"/>
      <c r="AS13" s="23"/>
      <c r="AT13" s="23"/>
      <c r="AU13" s="23"/>
      <c r="AV13" s="23"/>
      <c r="AW13" s="23"/>
      <c r="AX13" s="6">
        <v>10.0</v>
      </c>
      <c r="AY13" s="25">
        <f t="shared" si="1"/>
        <v>8.23</v>
      </c>
      <c r="AZ13" s="23"/>
      <c r="BA13" s="23">
        <f t="shared" si="2"/>
        <v>0</v>
      </c>
      <c r="BB13" s="6">
        <v>4.0</v>
      </c>
      <c r="BC13" s="6">
        <v>0.0</v>
      </c>
      <c r="BD13" s="23">
        <f t="shared" si="3"/>
        <v>4</v>
      </c>
      <c r="BE13" s="6" t="s">
        <v>92</v>
      </c>
      <c r="BF13" s="40" t="s">
        <v>55</v>
      </c>
      <c r="BG13" s="40" t="s">
        <v>55</v>
      </c>
      <c r="BH13" s="6" t="s">
        <v>55</v>
      </c>
      <c r="BI13" s="6" t="s">
        <v>55</v>
      </c>
      <c r="BJ13" s="6" t="s">
        <v>92</v>
      </c>
      <c r="BK13" s="6" t="s">
        <v>55</v>
      </c>
      <c r="BL13" s="23"/>
      <c r="BM13" s="23"/>
      <c r="BN13" s="42"/>
      <c r="BO13" s="42"/>
      <c r="BP13" s="42"/>
    </row>
    <row r="14">
      <c r="A14" s="11">
        <v>10.0</v>
      </c>
      <c r="B14" s="17" t="s">
        <v>174</v>
      </c>
      <c r="C14" s="17" t="s">
        <v>175</v>
      </c>
      <c r="D14" s="17" t="s">
        <v>107</v>
      </c>
      <c r="E14" s="19"/>
      <c r="F14" s="17" t="s">
        <v>79</v>
      </c>
      <c r="G14" s="17" t="s">
        <v>89</v>
      </c>
      <c r="H14" s="11" t="s">
        <v>90</v>
      </c>
      <c r="J14" s="11" t="s">
        <v>91</v>
      </c>
      <c r="K14" s="6" t="s">
        <v>84</v>
      </c>
      <c r="L14" s="33">
        <v>42979.0</v>
      </c>
      <c r="M14" s="11"/>
      <c r="N14" s="23"/>
      <c r="O14" s="23"/>
      <c r="P14" s="23"/>
      <c r="Q14" s="6">
        <v>9.0</v>
      </c>
      <c r="R14" s="6">
        <v>8.0</v>
      </c>
      <c r="S14" s="6">
        <v>7.0</v>
      </c>
      <c r="T14" s="23"/>
      <c r="U14" s="23"/>
      <c r="V14" s="23"/>
      <c r="W14" s="6">
        <v>5.0</v>
      </c>
      <c r="X14" s="6">
        <v>6.0</v>
      </c>
      <c r="Y14" s="6">
        <v>6.0</v>
      </c>
      <c r="Z14" s="6">
        <v>8.0</v>
      </c>
      <c r="AA14" s="23"/>
      <c r="AB14" s="6">
        <v>7.0</v>
      </c>
      <c r="AC14" s="6">
        <v>8.0</v>
      </c>
      <c r="AD14" s="6">
        <v>8.0</v>
      </c>
      <c r="AE14" s="23"/>
      <c r="AF14" s="23"/>
      <c r="AG14" s="23"/>
      <c r="AH14" s="6">
        <v>10.0</v>
      </c>
      <c r="AI14" s="6">
        <v>10.0</v>
      </c>
      <c r="AJ14" s="6">
        <v>10.0</v>
      </c>
      <c r="AK14" s="6">
        <v>10.0</v>
      </c>
      <c r="AL14" s="23"/>
      <c r="AM14" s="6">
        <v>8.0</v>
      </c>
      <c r="AN14" s="6">
        <v>10.0</v>
      </c>
      <c r="AO14" s="23"/>
      <c r="AP14" s="23"/>
      <c r="AQ14" s="23"/>
      <c r="AR14" s="6"/>
      <c r="AS14" s="23"/>
      <c r="AT14" s="23"/>
      <c r="AU14" s="23"/>
      <c r="AV14" s="23"/>
      <c r="AW14" s="23"/>
      <c r="AX14" s="6">
        <v>10.0</v>
      </c>
      <c r="AY14" s="25">
        <f t="shared" si="1"/>
        <v>8.23</v>
      </c>
      <c r="AZ14" s="23"/>
      <c r="BA14" s="23">
        <f t="shared" si="2"/>
        <v>0</v>
      </c>
      <c r="BB14" s="6">
        <v>21.0</v>
      </c>
      <c r="BC14" s="6">
        <v>0.0</v>
      </c>
      <c r="BD14" s="23">
        <f t="shared" si="3"/>
        <v>21</v>
      </c>
      <c r="BE14" s="6" t="s">
        <v>92</v>
      </c>
      <c r="BF14" s="40" t="s">
        <v>55</v>
      </c>
      <c r="BG14" s="40" t="s">
        <v>55</v>
      </c>
      <c r="BH14" s="6" t="s">
        <v>55</v>
      </c>
      <c r="BI14" s="6" t="s">
        <v>55</v>
      </c>
      <c r="BJ14" s="6" t="s">
        <v>92</v>
      </c>
      <c r="BK14" s="6" t="s">
        <v>55</v>
      </c>
      <c r="BL14" s="23"/>
      <c r="BM14" s="23"/>
      <c r="BN14" s="42"/>
      <c r="BO14" s="42"/>
      <c r="BP14" s="42"/>
    </row>
    <row r="15">
      <c r="A15" s="11">
        <v>11.0</v>
      </c>
      <c r="B15" s="17" t="s">
        <v>182</v>
      </c>
      <c r="C15" s="17" t="s">
        <v>78</v>
      </c>
      <c r="D15" s="19"/>
      <c r="E15" s="19"/>
      <c r="F15" s="17" t="s">
        <v>79</v>
      </c>
      <c r="G15" s="17" t="s">
        <v>89</v>
      </c>
      <c r="H15" s="11" t="s">
        <v>90</v>
      </c>
      <c r="J15" s="11" t="s">
        <v>91</v>
      </c>
      <c r="K15" s="6" t="s">
        <v>84</v>
      </c>
      <c r="L15" s="33">
        <v>42979.0</v>
      </c>
      <c r="M15" s="11"/>
      <c r="N15" s="23"/>
      <c r="O15" s="23"/>
      <c r="P15" s="23"/>
      <c r="Q15" s="6">
        <v>10.0</v>
      </c>
      <c r="R15" s="6">
        <v>8.0</v>
      </c>
      <c r="S15" s="6">
        <v>9.0</v>
      </c>
      <c r="T15" s="23"/>
      <c r="U15" s="23"/>
      <c r="V15" s="23"/>
      <c r="W15" s="6">
        <v>8.0</v>
      </c>
      <c r="X15" s="6">
        <v>6.0</v>
      </c>
      <c r="Y15" s="6">
        <v>9.0</v>
      </c>
      <c r="Z15" s="6">
        <v>9.0</v>
      </c>
      <c r="AA15" s="23"/>
      <c r="AB15" s="6">
        <v>8.0</v>
      </c>
      <c r="AC15" s="6">
        <v>10.0</v>
      </c>
      <c r="AD15" s="6">
        <v>8.0</v>
      </c>
      <c r="AE15" s="23"/>
      <c r="AF15" s="23"/>
      <c r="AG15" s="23"/>
      <c r="AH15" s="6">
        <v>10.0</v>
      </c>
      <c r="AI15" s="6">
        <v>10.0</v>
      </c>
      <c r="AJ15" s="6">
        <v>10.0</v>
      </c>
      <c r="AK15" s="6">
        <v>10.0</v>
      </c>
      <c r="AL15" s="23"/>
      <c r="AM15" s="6">
        <v>10.0</v>
      </c>
      <c r="AN15" s="6">
        <v>10.0</v>
      </c>
      <c r="AO15" s="23"/>
      <c r="AP15" s="23"/>
      <c r="AQ15" s="23"/>
      <c r="AR15" s="6"/>
      <c r="AS15" s="23"/>
      <c r="AT15" s="23"/>
      <c r="AU15" s="23"/>
      <c r="AV15" s="23"/>
      <c r="AW15" s="23"/>
      <c r="AX15" s="6">
        <v>10.0</v>
      </c>
      <c r="AY15" s="25">
        <f t="shared" si="1"/>
        <v>9.11</v>
      </c>
      <c r="AZ15" s="23"/>
      <c r="BA15" s="23">
        <f t="shared" si="2"/>
        <v>0</v>
      </c>
      <c r="BB15" s="6">
        <v>23.0</v>
      </c>
      <c r="BC15" s="6">
        <v>0.0</v>
      </c>
      <c r="BD15" s="23">
        <f t="shared" si="3"/>
        <v>23</v>
      </c>
      <c r="BE15" s="6" t="s">
        <v>92</v>
      </c>
      <c r="BF15" s="40" t="s">
        <v>55</v>
      </c>
      <c r="BG15" s="40" t="s">
        <v>55</v>
      </c>
      <c r="BH15" s="6" t="s">
        <v>55</v>
      </c>
      <c r="BI15" s="6" t="s">
        <v>55</v>
      </c>
      <c r="BJ15" s="6" t="s">
        <v>92</v>
      </c>
      <c r="BK15" s="6" t="s">
        <v>55</v>
      </c>
      <c r="BL15" s="23"/>
      <c r="BM15" s="23"/>
      <c r="BN15" s="42"/>
      <c r="BO15" s="42"/>
      <c r="BP15" s="42"/>
    </row>
    <row r="16">
      <c r="A16" s="11">
        <v>12.0</v>
      </c>
      <c r="B16" s="17" t="s">
        <v>189</v>
      </c>
      <c r="C16" s="17" t="s">
        <v>78</v>
      </c>
      <c r="D16" s="19"/>
      <c r="E16" s="19"/>
      <c r="F16" s="17" t="s">
        <v>79</v>
      </c>
      <c r="G16" s="17" t="s">
        <v>89</v>
      </c>
      <c r="H16" s="11" t="s">
        <v>90</v>
      </c>
      <c r="J16" s="11"/>
      <c r="K16" s="6"/>
      <c r="L16" s="33"/>
      <c r="M16" s="11"/>
      <c r="N16" s="23"/>
      <c r="O16" s="23"/>
      <c r="P16" s="23"/>
      <c r="Q16" s="6">
        <v>10.0</v>
      </c>
      <c r="R16" s="6">
        <v>8.0</v>
      </c>
      <c r="S16" s="6">
        <v>9.0</v>
      </c>
      <c r="T16" s="23"/>
      <c r="U16" s="23"/>
      <c r="V16" s="23"/>
      <c r="W16" s="6">
        <v>8.0</v>
      </c>
      <c r="X16" s="6">
        <v>7.0</v>
      </c>
      <c r="Y16" s="6">
        <v>9.0</v>
      </c>
      <c r="Z16" s="6">
        <v>10.0</v>
      </c>
      <c r="AA16" s="23"/>
      <c r="AB16" s="6">
        <v>9.0</v>
      </c>
      <c r="AC16" s="6">
        <v>10.0</v>
      </c>
      <c r="AD16" s="6">
        <v>9.0</v>
      </c>
      <c r="AE16" s="23"/>
      <c r="AF16" s="23"/>
      <c r="AG16" s="23"/>
      <c r="AH16" s="6">
        <v>10.0</v>
      </c>
      <c r="AI16" s="6">
        <v>10.0</v>
      </c>
      <c r="AJ16" s="6">
        <v>10.0</v>
      </c>
      <c r="AK16" s="6">
        <v>10.0</v>
      </c>
      <c r="AL16" s="23"/>
      <c r="AM16" s="6">
        <v>7.0</v>
      </c>
      <c r="AN16" s="6">
        <v>10.0</v>
      </c>
      <c r="AO16" s="23"/>
      <c r="AP16" s="23"/>
      <c r="AQ16" s="23"/>
      <c r="AR16" s="6"/>
      <c r="AS16" s="23"/>
      <c r="AT16" s="23"/>
      <c r="AU16" s="23"/>
      <c r="AV16" s="23"/>
      <c r="AW16" s="23"/>
      <c r="AX16" s="6">
        <v>10.0</v>
      </c>
      <c r="AY16" s="25">
        <f t="shared" si="1"/>
        <v>9.17</v>
      </c>
      <c r="AZ16" s="23"/>
      <c r="BA16" s="23">
        <f t="shared" si="2"/>
        <v>0</v>
      </c>
      <c r="BB16" s="2">
        <v>13.0</v>
      </c>
      <c r="BC16" s="6">
        <v>0.0</v>
      </c>
      <c r="BD16" s="23">
        <f t="shared" si="3"/>
        <v>13</v>
      </c>
      <c r="BE16" s="6" t="s">
        <v>55</v>
      </c>
      <c r="BF16" s="40" t="s">
        <v>55</v>
      </c>
      <c r="BG16" s="40" t="s">
        <v>55</v>
      </c>
      <c r="BH16" s="6" t="s">
        <v>55</v>
      </c>
      <c r="BI16" s="6" t="s">
        <v>92</v>
      </c>
      <c r="BJ16" s="6" t="s">
        <v>92</v>
      </c>
      <c r="BK16" s="6" t="s">
        <v>55</v>
      </c>
      <c r="BL16" s="23"/>
      <c r="BM16" s="23"/>
      <c r="BN16" s="42"/>
      <c r="BO16" s="42"/>
      <c r="BP16" s="42"/>
    </row>
    <row r="17">
      <c r="A17" s="11">
        <v>13.0</v>
      </c>
      <c r="B17" s="17" t="s">
        <v>196</v>
      </c>
      <c r="C17" s="17" t="s">
        <v>87</v>
      </c>
      <c r="D17" s="17" t="s">
        <v>197</v>
      </c>
      <c r="E17" s="19"/>
      <c r="F17" s="17" t="s">
        <v>79</v>
      </c>
      <c r="G17" s="17" t="s">
        <v>89</v>
      </c>
      <c r="H17" s="11" t="s">
        <v>90</v>
      </c>
      <c r="J17" s="11" t="s">
        <v>91</v>
      </c>
      <c r="K17" s="6" t="s">
        <v>84</v>
      </c>
      <c r="L17" s="33">
        <v>42979.0</v>
      </c>
      <c r="M17" s="11"/>
      <c r="N17" s="23"/>
      <c r="O17" s="23"/>
      <c r="P17" s="23"/>
      <c r="Q17" s="25">
        <v>9.0</v>
      </c>
      <c r="R17" s="25">
        <v>9.0</v>
      </c>
      <c r="S17" s="25">
        <v>8.0</v>
      </c>
      <c r="T17" s="25"/>
      <c r="U17" s="25"/>
      <c r="V17" s="25"/>
      <c r="W17" s="25">
        <v>8.0</v>
      </c>
      <c r="X17" s="25">
        <v>7.0</v>
      </c>
      <c r="Y17" s="25">
        <v>7.0</v>
      </c>
      <c r="Z17" s="25">
        <v>8.0</v>
      </c>
      <c r="AA17" s="25"/>
      <c r="AB17" s="25">
        <v>8.0</v>
      </c>
      <c r="AC17" s="25">
        <v>10.0</v>
      </c>
      <c r="AD17" s="25">
        <v>7.0</v>
      </c>
      <c r="AE17" s="25"/>
      <c r="AF17" s="25"/>
      <c r="AG17" s="25"/>
      <c r="AH17" s="6">
        <v>10.0</v>
      </c>
      <c r="AI17" s="6">
        <v>10.0</v>
      </c>
      <c r="AJ17" s="6">
        <v>10.0</v>
      </c>
      <c r="AK17" s="6">
        <v>10.0</v>
      </c>
      <c r="AL17" s="25"/>
      <c r="AM17" s="25">
        <v>9.0</v>
      </c>
      <c r="AN17" s="25">
        <v>10.0</v>
      </c>
      <c r="AO17" s="25"/>
      <c r="AP17" s="25"/>
      <c r="AQ17" s="25"/>
      <c r="AR17" s="6"/>
      <c r="AS17" s="25"/>
      <c r="AT17" s="25"/>
      <c r="AU17" s="25"/>
      <c r="AV17" s="25"/>
      <c r="AW17" s="25"/>
      <c r="AX17" s="6">
        <v>10.0</v>
      </c>
      <c r="AY17" s="25">
        <f t="shared" si="1"/>
        <v>8.82</v>
      </c>
      <c r="AZ17" s="23"/>
      <c r="BA17" s="23">
        <f t="shared" si="2"/>
        <v>0</v>
      </c>
      <c r="BB17" s="6">
        <v>41.0</v>
      </c>
      <c r="BC17" s="6">
        <v>0.0</v>
      </c>
      <c r="BD17" s="23">
        <f t="shared" si="3"/>
        <v>41</v>
      </c>
      <c r="BE17" s="6" t="s">
        <v>92</v>
      </c>
      <c r="BF17" s="40" t="s">
        <v>55</v>
      </c>
      <c r="BG17" s="40" t="s">
        <v>55</v>
      </c>
      <c r="BH17" s="6" t="s">
        <v>55</v>
      </c>
      <c r="BI17" s="6" t="s">
        <v>55</v>
      </c>
      <c r="BJ17" s="6" t="s">
        <v>92</v>
      </c>
      <c r="BK17" s="6" t="s">
        <v>55</v>
      </c>
      <c r="BL17" s="23"/>
      <c r="BM17" s="23"/>
      <c r="BN17" s="42"/>
      <c r="BO17" s="42"/>
      <c r="BP17" s="42"/>
    </row>
    <row r="18">
      <c r="A18" s="11">
        <v>14.0</v>
      </c>
      <c r="B18" s="17" t="s">
        <v>205</v>
      </c>
      <c r="C18" s="17" t="s">
        <v>206</v>
      </c>
      <c r="D18" s="17" t="s">
        <v>153</v>
      </c>
      <c r="E18" s="19"/>
      <c r="F18" s="17" t="s">
        <v>79</v>
      </c>
      <c r="G18" s="17" t="s">
        <v>89</v>
      </c>
      <c r="H18" s="11" t="s">
        <v>90</v>
      </c>
      <c r="J18" s="11" t="s">
        <v>91</v>
      </c>
      <c r="K18" s="6" t="s">
        <v>84</v>
      </c>
      <c r="L18" s="33">
        <v>42979.0</v>
      </c>
      <c r="M18" s="11"/>
      <c r="N18" s="23"/>
      <c r="O18" s="23"/>
      <c r="P18" s="23"/>
      <c r="Q18" s="25">
        <v>9.0</v>
      </c>
      <c r="R18" s="25">
        <v>7.0</v>
      </c>
      <c r="S18" s="25">
        <v>6.0</v>
      </c>
      <c r="T18" s="25"/>
      <c r="U18" s="25"/>
      <c r="V18" s="25"/>
      <c r="W18" s="25">
        <v>6.0</v>
      </c>
      <c r="X18" s="25">
        <v>5.0</v>
      </c>
      <c r="Y18" s="25">
        <v>5.0</v>
      </c>
      <c r="Z18" s="25">
        <v>6.0</v>
      </c>
      <c r="AA18" s="25"/>
      <c r="AB18" s="25">
        <v>5.0</v>
      </c>
      <c r="AC18" s="25">
        <v>9.0</v>
      </c>
      <c r="AD18" s="25">
        <v>8.0</v>
      </c>
      <c r="AE18" s="25"/>
      <c r="AF18" s="25"/>
      <c r="AG18" s="25"/>
      <c r="AH18" s="6">
        <v>10.0</v>
      </c>
      <c r="AI18" s="6">
        <v>10.0</v>
      </c>
      <c r="AJ18" s="6">
        <v>10.0</v>
      </c>
      <c r="AK18" s="6">
        <v>10.0</v>
      </c>
      <c r="AL18" s="25"/>
      <c r="AM18" s="25">
        <v>5.0</v>
      </c>
      <c r="AN18" s="25">
        <v>10.0</v>
      </c>
      <c r="AO18" s="25"/>
      <c r="AP18" s="25"/>
      <c r="AQ18" s="25"/>
      <c r="AR18" s="6"/>
      <c r="AS18" s="25"/>
      <c r="AT18" s="25"/>
      <c r="AU18" s="25"/>
      <c r="AV18" s="25"/>
      <c r="AW18" s="25"/>
      <c r="AX18" s="6">
        <v>10.0</v>
      </c>
      <c r="AY18" s="25">
        <f t="shared" si="1"/>
        <v>7.7</v>
      </c>
      <c r="AZ18" s="23"/>
      <c r="BA18" s="23">
        <f t="shared" si="2"/>
        <v>0</v>
      </c>
      <c r="BB18" s="6">
        <v>10.0</v>
      </c>
      <c r="BC18" s="6">
        <v>0.0</v>
      </c>
      <c r="BD18" s="23">
        <f t="shared" si="3"/>
        <v>10</v>
      </c>
      <c r="BE18" s="6" t="s">
        <v>92</v>
      </c>
      <c r="BF18" s="40" t="s">
        <v>55</v>
      </c>
      <c r="BG18" s="40" t="s">
        <v>55</v>
      </c>
      <c r="BH18" s="6" t="s">
        <v>55</v>
      </c>
      <c r="BI18" s="6" t="s">
        <v>55</v>
      </c>
      <c r="BJ18" s="6" t="s">
        <v>92</v>
      </c>
      <c r="BK18" s="6" t="s">
        <v>55</v>
      </c>
      <c r="BL18" s="23"/>
      <c r="BM18" s="23"/>
      <c r="BN18" s="42"/>
      <c r="BO18" s="42"/>
      <c r="BP18" s="42"/>
    </row>
    <row r="19">
      <c r="A19" s="11">
        <v>15.0</v>
      </c>
      <c r="B19" s="17" t="s">
        <v>212</v>
      </c>
      <c r="C19" s="17" t="s">
        <v>213</v>
      </c>
      <c r="D19" s="17" t="s">
        <v>214</v>
      </c>
      <c r="E19" s="19"/>
      <c r="F19" s="17" t="s">
        <v>79</v>
      </c>
      <c r="G19" s="17" t="s">
        <v>89</v>
      </c>
      <c r="H19" s="11" t="s">
        <v>90</v>
      </c>
      <c r="J19" s="11" t="s">
        <v>91</v>
      </c>
      <c r="K19" s="6" t="s">
        <v>84</v>
      </c>
      <c r="L19" s="33">
        <v>42979.0</v>
      </c>
      <c r="M19" s="11"/>
      <c r="N19" s="23"/>
      <c r="O19" s="23"/>
      <c r="P19" s="23"/>
      <c r="Q19" s="6">
        <v>9.0</v>
      </c>
      <c r="R19" s="6">
        <v>7.0</v>
      </c>
      <c r="S19" s="6">
        <v>8.0</v>
      </c>
      <c r="T19" s="23"/>
      <c r="U19" s="23"/>
      <c r="V19" s="23"/>
      <c r="W19" s="6">
        <v>10.0</v>
      </c>
      <c r="X19" s="6">
        <v>6.0</v>
      </c>
      <c r="Y19" s="6">
        <v>7.0</v>
      </c>
      <c r="Z19" s="6">
        <v>9.0</v>
      </c>
      <c r="AA19" s="23"/>
      <c r="AB19" s="6">
        <v>6.0</v>
      </c>
      <c r="AC19" s="6">
        <v>10.0</v>
      </c>
      <c r="AD19" s="6">
        <v>9.0</v>
      </c>
      <c r="AE19" s="23"/>
      <c r="AF19" s="23"/>
      <c r="AG19" s="23"/>
      <c r="AH19" s="6">
        <v>10.0</v>
      </c>
      <c r="AI19" s="6">
        <v>10.0</v>
      </c>
      <c r="AJ19" s="6">
        <v>10.0</v>
      </c>
      <c r="AK19" s="6">
        <v>10.0</v>
      </c>
      <c r="AL19" s="23"/>
      <c r="AM19" s="6">
        <v>9.0</v>
      </c>
      <c r="AN19" s="6">
        <v>10.0</v>
      </c>
      <c r="AO19" s="23"/>
      <c r="AP19" s="23"/>
      <c r="AQ19" s="23"/>
      <c r="AR19" s="6"/>
      <c r="AS19" s="23"/>
      <c r="AT19" s="23"/>
      <c r="AU19" s="23"/>
      <c r="AV19" s="23"/>
      <c r="AW19" s="23"/>
      <c r="AX19" s="6">
        <v>10.0</v>
      </c>
      <c r="AY19" s="25">
        <f t="shared" si="1"/>
        <v>8.82</v>
      </c>
      <c r="AZ19" s="23"/>
      <c r="BA19" s="23">
        <f t="shared" si="2"/>
        <v>0</v>
      </c>
      <c r="BB19" s="6">
        <v>5.0</v>
      </c>
      <c r="BC19" s="6">
        <v>0.0</v>
      </c>
      <c r="BD19" s="23">
        <f t="shared" si="3"/>
        <v>5</v>
      </c>
      <c r="BE19" s="6" t="s">
        <v>92</v>
      </c>
      <c r="BF19" s="40" t="s">
        <v>55</v>
      </c>
      <c r="BG19" s="40" t="s">
        <v>55</v>
      </c>
      <c r="BH19" s="6" t="s">
        <v>55</v>
      </c>
      <c r="BI19" s="6" t="s">
        <v>55</v>
      </c>
      <c r="BJ19" s="6" t="s">
        <v>92</v>
      </c>
      <c r="BK19" s="6" t="s">
        <v>55</v>
      </c>
      <c r="BL19" s="23"/>
      <c r="BM19" s="23"/>
      <c r="BN19" s="42"/>
      <c r="BO19" s="42"/>
      <c r="BP19" s="42"/>
    </row>
    <row r="20">
      <c r="A20" s="11">
        <v>16.0</v>
      </c>
      <c r="B20" s="17" t="s">
        <v>219</v>
      </c>
      <c r="C20" s="17" t="s">
        <v>220</v>
      </c>
      <c r="D20" s="17" t="s">
        <v>101</v>
      </c>
      <c r="E20" s="19"/>
      <c r="F20" s="17" t="s">
        <v>96</v>
      </c>
      <c r="G20" s="17" t="s">
        <v>89</v>
      </c>
      <c r="H20" s="11" t="s">
        <v>90</v>
      </c>
      <c r="J20" s="11" t="s">
        <v>91</v>
      </c>
      <c r="K20" s="6" t="s">
        <v>84</v>
      </c>
      <c r="L20" s="33">
        <v>42979.0</v>
      </c>
      <c r="M20" s="11"/>
      <c r="N20" s="23"/>
      <c r="O20" s="23"/>
      <c r="P20" s="23"/>
      <c r="Q20" s="6">
        <v>10.0</v>
      </c>
      <c r="R20" s="6">
        <v>10.0</v>
      </c>
      <c r="S20" s="6">
        <v>10.0</v>
      </c>
      <c r="T20" s="23"/>
      <c r="U20" s="23"/>
      <c r="V20" s="23"/>
      <c r="W20" s="6">
        <v>10.0</v>
      </c>
      <c r="X20" s="6">
        <v>9.0</v>
      </c>
      <c r="Y20" s="6">
        <v>10.0</v>
      </c>
      <c r="Z20" s="6">
        <v>10.0</v>
      </c>
      <c r="AA20" s="23"/>
      <c r="AB20" s="6">
        <v>9.0</v>
      </c>
      <c r="AC20" s="6">
        <v>10.0</v>
      </c>
      <c r="AD20" s="6">
        <v>9.0</v>
      </c>
      <c r="AE20" s="23"/>
      <c r="AF20" s="23"/>
      <c r="AG20" s="23"/>
      <c r="AH20" s="6">
        <v>10.0</v>
      </c>
      <c r="AI20" s="6">
        <v>10.0</v>
      </c>
      <c r="AJ20" s="6">
        <v>10.0</v>
      </c>
      <c r="AK20" s="6">
        <v>10.0</v>
      </c>
      <c r="AL20" s="23"/>
      <c r="AM20" s="6">
        <v>9.0</v>
      </c>
      <c r="AN20" s="6">
        <v>10.0</v>
      </c>
      <c r="AO20" s="23"/>
      <c r="AP20" s="23"/>
      <c r="AQ20" s="23"/>
      <c r="AR20" s="6"/>
      <c r="AS20" s="23"/>
      <c r="AT20" s="23"/>
      <c r="AU20" s="23"/>
      <c r="AV20" s="23"/>
      <c r="AW20" s="23"/>
      <c r="AX20" s="6">
        <v>10.0</v>
      </c>
      <c r="AY20" s="25">
        <f t="shared" si="1"/>
        <v>9.76</v>
      </c>
      <c r="AZ20" s="23"/>
      <c r="BA20" s="23">
        <f t="shared" si="2"/>
        <v>0</v>
      </c>
      <c r="BB20" s="6">
        <v>16.0</v>
      </c>
      <c r="BC20" s="6">
        <v>0.0</v>
      </c>
      <c r="BD20" s="23">
        <f t="shared" si="3"/>
        <v>16</v>
      </c>
      <c r="BE20" s="6" t="s">
        <v>92</v>
      </c>
      <c r="BF20" s="40" t="s">
        <v>55</v>
      </c>
      <c r="BG20" s="40" t="s">
        <v>55</v>
      </c>
      <c r="BH20" s="6" t="s">
        <v>55</v>
      </c>
      <c r="BI20" s="6" t="s">
        <v>55</v>
      </c>
      <c r="BJ20" s="6" t="s">
        <v>92</v>
      </c>
      <c r="BK20" s="6" t="s">
        <v>55</v>
      </c>
      <c r="BL20" s="23"/>
      <c r="BM20" s="23"/>
      <c r="BN20" s="42"/>
      <c r="BO20" s="42"/>
      <c r="BP20" s="42"/>
    </row>
    <row r="21">
      <c r="A21" s="11">
        <v>17.0</v>
      </c>
      <c r="B21" s="17" t="s">
        <v>226</v>
      </c>
      <c r="C21" s="17" t="s">
        <v>102</v>
      </c>
      <c r="D21" s="17" t="s">
        <v>228</v>
      </c>
      <c r="E21" s="19"/>
      <c r="F21" s="17" t="s">
        <v>96</v>
      </c>
      <c r="G21" s="17" t="s">
        <v>89</v>
      </c>
      <c r="H21" s="11" t="s">
        <v>90</v>
      </c>
      <c r="J21" s="11"/>
      <c r="K21" s="6"/>
      <c r="L21" s="33"/>
      <c r="M21" s="11"/>
      <c r="N21" s="23"/>
      <c r="O21" s="23"/>
      <c r="P21" s="23"/>
      <c r="Q21" s="6">
        <v>10.0</v>
      </c>
      <c r="R21" s="6">
        <v>9.0</v>
      </c>
      <c r="S21" s="6">
        <v>9.0</v>
      </c>
      <c r="T21" s="23"/>
      <c r="U21" s="23"/>
      <c r="V21" s="23"/>
      <c r="W21" s="6">
        <v>9.0</v>
      </c>
      <c r="X21" s="6">
        <v>10.0</v>
      </c>
      <c r="Y21" s="6">
        <v>8.0</v>
      </c>
      <c r="Z21" s="6">
        <v>9.0</v>
      </c>
      <c r="AA21" s="23"/>
      <c r="AB21" s="6">
        <v>10.0</v>
      </c>
      <c r="AC21" s="6">
        <v>10.0</v>
      </c>
      <c r="AD21" s="6">
        <v>10.0</v>
      </c>
      <c r="AE21" s="23"/>
      <c r="AF21" s="23"/>
      <c r="AG21" s="23"/>
      <c r="AH21" s="6">
        <v>10.0</v>
      </c>
      <c r="AI21" s="6">
        <v>10.0</v>
      </c>
      <c r="AJ21" s="6">
        <v>10.0</v>
      </c>
      <c r="AK21" s="6">
        <v>10.0</v>
      </c>
      <c r="AL21" s="23"/>
      <c r="AM21" s="6">
        <v>8.0</v>
      </c>
      <c r="AN21" s="6">
        <v>10.0</v>
      </c>
      <c r="AO21" s="23"/>
      <c r="AP21" s="23"/>
      <c r="AQ21" s="23"/>
      <c r="AR21" s="6"/>
      <c r="AS21" s="23"/>
      <c r="AT21" s="23"/>
      <c r="AU21" s="23"/>
      <c r="AV21" s="23"/>
      <c r="AW21" s="23"/>
      <c r="AX21" s="6">
        <v>10.0</v>
      </c>
      <c r="AY21" s="25">
        <f t="shared" si="1"/>
        <v>9.52</v>
      </c>
      <c r="AZ21" s="23"/>
      <c r="BA21" s="23">
        <f t="shared" si="2"/>
        <v>0</v>
      </c>
      <c r="BB21" s="6">
        <v>7.0</v>
      </c>
      <c r="BC21" s="6">
        <v>0.0</v>
      </c>
      <c r="BD21" s="23">
        <f t="shared" si="3"/>
        <v>7</v>
      </c>
      <c r="BE21" s="6" t="s">
        <v>92</v>
      </c>
      <c r="BF21" s="40" t="s">
        <v>55</v>
      </c>
      <c r="BG21" s="40" t="s">
        <v>55</v>
      </c>
      <c r="BH21" s="6" t="s">
        <v>55</v>
      </c>
      <c r="BI21" s="6" t="s">
        <v>55</v>
      </c>
      <c r="BJ21" s="6" t="s">
        <v>92</v>
      </c>
      <c r="BK21" s="6" t="s">
        <v>55</v>
      </c>
      <c r="BL21" s="23"/>
      <c r="BM21" s="23"/>
      <c r="BN21" s="42"/>
      <c r="BO21" s="42"/>
      <c r="BP21" s="42"/>
    </row>
    <row r="22">
      <c r="A22" s="11">
        <v>18.0</v>
      </c>
      <c r="B22" s="17" t="s">
        <v>185</v>
      </c>
      <c r="C22" s="17" t="s">
        <v>237</v>
      </c>
      <c r="D22" s="17" t="s">
        <v>145</v>
      </c>
      <c r="E22" s="19"/>
      <c r="F22" s="17" t="s">
        <v>79</v>
      </c>
      <c r="G22" s="17" t="s">
        <v>89</v>
      </c>
      <c r="H22" s="11" t="s">
        <v>90</v>
      </c>
      <c r="J22" s="11" t="s">
        <v>91</v>
      </c>
      <c r="K22" s="6" t="s">
        <v>84</v>
      </c>
      <c r="L22" s="33">
        <v>42979.0</v>
      </c>
      <c r="M22" s="11"/>
      <c r="N22" s="23"/>
      <c r="O22" s="23"/>
      <c r="P22" s="23"/>
      <c r="Q22" s="6">
        <v>10.0</v>
      </c>
      <c r="R22" s="6">
        <v>10.0</v>
      </c>
      <c r="S22" s="6">
        <v>10.0</v>
      </c>
      <c r="T22" s="23"/>
      <c r="U22" s="23"/>
      <c r="V22" s="23"/>
      <c r="W22" s="6">
        <v>10.0</v>
      </c>
      <c r="X22" s="6">
        <v>9.0</v>
      </c>
      <c r="Y22" s="6">
        <v>10.0</v>
      </c>
      <c r="Z22" s="6">
        <v>10.0</v>
      </c>
      <c r="AA22" s="23"/>
      <c r="AB22" s="6">
        <v>10.0</v>
      </c>
      <c r="AC22" s="6">
        <v>10.0</v>
      </c>
      <c r="AD22" s="6">
        <v>9.0</v>
      </c>
      <c r="AE22" s="23"/>
      <c r="AF22" s="23"/>
      <c r="AG22" s="23"/>
      <c r="AH22" s="6">
        <v>10.0</v>
      </c>
      <c r="AI22" s="6">
        <v>10.0</v>
      </c>
      <c r="AJ22" s="6">
        <v>10.0</v>
      </c>
      <c r="AK22" s="6">
        <v>10.0</v>
      </c>
      <c r="AL22" s="23"/>
      <c r="AM22" s="6">
        <v>9.0</v>
      </c>
      <c r="AN22" s="6">
        <v>10.0</v>
      </c>
      <c r="AO22" s="23"/>
      <c r="AP22" s="23"/>
      <c r="AQ22" s="23"/>
      <c r="AR22" s="6"/>
      <c r="AS22" s="23"/>
      <c r="AT22" s="23"/>
      <c r="AU22" s="23"/>
      <c r="AV22" s="23"/>
      <c r="AW22" s="23"/>
      <c r="AX22" s="6">
        <v>10.0</v>
      </c>
      <c r="AY22" s="25">
        <f t="shared" si="1"/>
        <v>9.82</v>
      </c>
      <c r="AZ22" s="23"/>
      <c r="BA22" s="23">
        <f t="shared" si="2"/>
        <v>0</v>
      </c>
      <c r="BB22" s="6">
        <v>5.0</v>
      </c>
      <c r="BC22" s="6">
        <v>0.0</v>
      </c>
      <c r="BD22" s="23">
        <f t="shared" si="3"/>
        <v>5</v>
      </c>
      <c r="BE22" s="6" t="s">
        <v>92</v>
      </c>
      <c r="BF22" s="40" t="s">
        <v>55</v>
      </c>
      <c r="BG22" s="40" t="s">
        <v>55</v>
      </c>
      <c r="BH22" s="6" t="s">
        <v>55</v>
      </c>
      <c r="BI22" s="6" t="s">
        <v>55</v>
      </c>
      <c r="BJ22" s="6" t="s">
        <v>92</v>
      </c>
      <c r="BK22" s="6" t="s">
        <v>55</v>
      </c>
      <c r="BL22" s="23"/>
      <c r="BM22" s="23"/>
      <c r="BN22" s="42"/>
      <c r="BO22" s="42"/>
      <c r="BP22" s="42"/>
    </row>
    <row r="23">
      <c r="A23" s="11">
        <v>19.0</v>
      </c>
      <c r="B23" s="17" t="s">
        <v>241</v>
      </c>
      <c r="C23" s="17" t="s">
        <v>236</v>
      </c>
      <c r="D23" s="17" t="s">
        <v>140</v>
      </c>
      <c r="E23" s="19"/>
      <c r="F23" s="17" t="s">
        <v>96</v>
      </c>
      <c r="G23" s="17" t="s">
        <v>89</v>
      </c>
      <c r="H23" s="11" t="s">
        <v>90</v>
      </c>
      <c r="J23" s="11" t="s">
        <v>91</v>
      </c>
      <c r="K23" s="6" t="s">
        <v>84</v>
      </c>
      <c r="L23" s="33">
        <v>42979.0</v>
      </c>
      <c r="M23" s="11"/>
      <c r="N23" s="23"/>
      <c r="O23" s="23"/>
      <c r="P23" s="23"/>
      <c r="Q23" s="6">
        <v>10.0</v>
      </c>
      <c r="R23" s="6">
        <v>10.0</v>
      </c>
      <c r="S23" s="6">
        <v>9.0</v>
      </c>
      <c r="T23" s="23"/>
      <c r="U23" s="23"/>
      <c r="V23" s="23"/>
      <c r="W23" s="6">
        <v>9.0</v>
      </c>
      <c r="X23" s="6">
        <v>6.0</v>
      </c>
      <c r="Y23" s="6">
        <v>10.0</v>
      </c>
      <c r="Z23" s="6">
        <v>9.0</v>
      </c>
      <c r="AA23" s="23"/>
      <c r="AB23" s="6">
        <v>9.0</v>
      </c>
      <c r="AC23" s="6">
        <v>10.0</v>
      </c>
      <c r="AD23" s="6">
        <v>9.0</v>
      </c>
      <c r="AE23" s="23"/>
      <c r="AF23" s="23"/>
      <c r="AG23" s="23"/>
      <c r="AH23" s="6">
        <v>10.0</v>
      </c>
      <c r="AI23" s="6">
        <v>10.0</v>
      </c>
      <c r="AJ23" s="6">
        <v>10.0</v>
      </c>
      <c r="AK23" s="6">
        <v>10.0</v>
      </c>
      <c r="AL23" s="23"/>
      <c r="AM23" s="6">
        <v>7.0</v>
      </c>
      <c r="AN23" s="6">
        <v>10.0</v>
      </c>
      <c r="AO23" s="23"/>
      <c r="AP23" s="23"/>
      <c r="AQ23" s="23"/>
      <c r="AR23" s="6"/>
      <c r="AS23" s="23"/>
      <c r="AT23" s="23"/>
      <c r="AU23" s="23"/>
      <c r="AV23" s="23"/>
      <c r="AW23" s="23"/>
      <c r="AX23" s="6">
        <v>10.0</v>
      </c>
      <c r="AY23" s="25">
        <f t="shared" si="1"/>
        <v>9.29</v>
      </c>
      <c r="AZ23" s="23"/>
      <c r="BA23" s="23">
        <f t="shared" si="2"/>
        <v>0</v>
      </c>
      <c r="BB23" s="6">
        <v>10.0</v>
      </c>
      <c r="BC23" s="6">
        <v>0.0</v>
      </c>
      <c r="BD23" s="23">
        <f t="shared" si="3"/>
        <v>10</v>
      </c>
      <c r="BE23" s="6" t="s">
        <v>92</v>
      </c>
      <c r="BF23" s="40" t="s">
        <v>55</v>
      </c>
      <c r="BG23" s="40" t="s">
        <v>55</v>
      </c>
      <c r="BH23" s="6" t="s">
        <v>55</v>
      </c>
      <c r="BI23" s="6" t="s">
        <v>55</v>
      </c>
      <c r="BJ23" s="6" t="s">
        <v>92</v>
      </c>
      <c r="BK23" s="6" t="s">
        <v>55</v>
      </c>
      <c r="BL23" s="23"/>
      <c r="BM23" s="23"/>
      <c r="BN23" s="42"/>
      <c r="BO23" s="42"/>
      <c r="BP23" s="42"/>
    </row>
    <row r="24">
      <c r="A24" s="11">
        <v>20.0</v>
      </c>
      <c r="B24" s="17" t="s">
        <v>253</v>
      </c>
      <c r="C24" s="17" t="s">
        <v>254</v>
      </c>
      <c r="D24" s="17" t="s">
        <v>252</v>
      </c>
      <c r="E24" s="19"/>
      <c r="F24" s="17" t="s">
        <v>96</v>
      </c>
      <c r="G24" s="17" t="s">
        <v>89</v>
      </c>
      <c r="H24" s="11" t="s">
        <v>90</v>
      </c>
      <c r="J24" s="11" t="s">
        <v>91</v>
      </c>
      <c r="K24" s="6" t="s">
        <v>84</v>
      </c>
      <c r="L24" s="33">
        <v>42979.0</v>
      </c>
      <c r="M24" s="11"/>
      <c r="N24" s="23"/>
      <c r="O24" s="23"/>
      <c r="P24" s="23"/>
      <c r="Q24" s="6">
        <v>10.0</v>
      </c>
      <c r="R24" s="6">
        <v>9.0</v>
      </c>
      <c r="S24" s="6">
        <v>9.0</v>
      </c>
      <c r="T24" s="23"/>
      <c r="U24" s="23"/>
      <c r="V24" s="23"/>
      <c r="W24" s="6">
        <v>7.0</v>
      </c>
      <c r="X24" s="6">
        <v>6.0</v>
      </c>
      <c r="Y24" s="6">
        <v>8.0</v>
      </c>
      <c r="Z24" s="6">
        <v>9.0</v>
      </c>
      <c r="AA24" s="23"/>
      <c r="AB24" s="6">
        <v>9.0</v>
      </c>
      <c r="AC24" s="6">
        <v>10.0</v>
      </c>
      <c r="AD24" s="6">
        <v>9.0</v>
      </c>
      <c r="AE24" s="23"/>
      <c r="AF24" s="23"/>
      <c r="AG24" s="23"/>
      <c r="AH24" s="6">
        <v>10.0</v>
      </c>
      <c r="AI24" s="6">
        <v>10.0</v>
      </c>
      <c r="AJ24" s="6">
        <v>10.0</v>
      </c>
      <c r="AK24" s="6">
        <v>10.0</v>
      </c>
      <c r="AL24" s="23"/>
      <c r="AM24" s="6">
        <v>7.0</v>
      </c>
      <c r="AN24" s="6">
        <v>10.0</v>
      </c>
      <c r="AO24" s="23"/>
      <c r="AP24" s="23"/>
      <c r="AQ24" s="23"/>
      <c r="AR24" s="6"/>
      <c r="AS24" s="23"/>
      <c r="AT24" s="23"/>
      <c r="AU24" s="23"/>
      <c r="AV24" s="23"/>
      <c r="AW24" s="23"/>
      <c r="AX24" s="6">
        <v>10.0</v>
      </c>
      <c r="AY24" s="25">
        <f t="shared" si="1"/>
        <v>9</v>
      </c>
      <c r="AZ24" s="23"/>
      <c r="BA24" s="23">
        <f t="shared" si="2"/>
        <v>0</v>
      </c>
      <c r="BB24" s="6">
        <v>13.0</v>
      </c>
      <c r="BC24" s="6">
        <v>0.0</v>
      </c>
      <c r="BD24" s="23">
        <f t="shared" si="3"/>
        <v>13</v>
      </c>
      <c r="BE24" s="6" t="s">
        <v>92</v>
      </c>
      <c r="BF24" s="40" t="s">
        <v>55</v>
      </c>
      <c r="BG24" s="40" t="s">
        <v>55</v>
      </c>
      <c r="BH24" s="6" t="s">
        <v>55</v>
      </c>
      <c r="BI24" s="6" t="s">
        <v>55</v>
      </c>
      <c r="BJ24" s="6" t="s">
        <v>92</v>
      </c>
      <c r="BK24" s="6" t="s">
        <v>55</v>
      </c>
      <c r="BL24" s="23"/>
      <c r="BM24" s="23"/>
      <c r="BN24" s="42"/>
      <c r="BO24" s="42"/>
      <c r="BP24" s="42"/>
    </row>
    <row r="25">
      <c r="A25" s="11">
        <v>21.0</v>
      </c>
      <c r="B25" s="17" t="s">
        <v>262</v>
      </c>
      <c r="C25" s="17" t="s">
        <v>149</v>
      </c>
      <c r="D25" s="17" t="s">
        <v>263</v>
      </c>
      <c r="E25" s="19"/>
      <c r="F25" s="17" t="s">
        <v>79</v>
      </c>
      <c r="G25" s="17" t="s">
        <v>89</v>
      </c>
      <c r="H25" s="11" t="s">
        <v>90</v>
      </c>
      <c r="J25" s="11" t="s">
        <v>91</v>
      </c>
      <c r="K25" s="6" t="s">
        <v>84</v>
      </c>
      <c r="L25" s="33">
        <v>42979.0</v>
      </c>
      <c r="M25" s="11"/>
      <c r="N25" s="23"/>
      <c r="O25" s="23"/>
      <c r="P25" s="23"/>
      <c r="Q25" s="6">
        <v>8.0</v>
      </c>
      <c r="R25" s="6">
        <v>9.0</v>
      </c>
      <c r="S25" s="6">
        <v>9.0</v>
      </c>
      <c r="T25" s="23"/>
      <c r="U25" s="23"/>
      <c r="V25" s="23"/>
      <c r="W25" s="6">
        <v>8.0</v>
      </c>
      <c r="X25" s="6">
        <v>7.0</v>
      </c>
      <c r="Y25" s="6">
        <v>7.0</v>
      </c>
      <c r="Z25" s="6">
        <v>9.0</v>
      </c>
      <c r="AA25" s="23"/>
      <c r="AB25" s="6">
        <v>9.0</v>
      </c>
      <c r="AC25" s="6">
        <v>10.0</v>
      </c>
      <c r="AD25" s="6">
        <v>10.0</v>
      </c>
      <c r="AE25" s="23"/>
      <c r="AF25" s="23"/>
      <c r="AG25" s="23"/>
      <c r="AH25" s="6">
        <v>10.0</v>
      </c>
      <c r="AI25" s="6">
        <v>10.0</v>
      </c>
      <c r="AJ25" s="6">
        <v>10.0</v>
      </c>
      <c r="AK25" s="6">
        <v>10.0</v>
      </c>
      <c r="AL25" s="23"/>
      <c r="AM25" s="6">
        <v>8.0</v>
      </c>
      <c r="AN25" s="6">
        <v>10.0</v>
      </c>
      <c r="AO25" s="23"/>
      <c r="AP25" s="23"/>
      <c r="AQ25" s="23"/>
      <c r="AR25" s="6"/>
      <c r="AS25" s="23"/>
      <c r="AT25" s="23"/>
      <c r="AU25" s="23"/>
      <c r="AV25" s="23"/>
      <c r="AW25" s="23"/>
      <c r="AX25" s="6">
        <v>10.0</v>
      </c>
      <c r="AY25" s="25">
        <f t="shared" si="1"/>
        <v>9.05</v>
      </c>
      <c r="AZ25" s="23"/>
      <c r="BA25" s="23">
        <f t="shared" si="2"/>
        <v>0</v>
      </c>
      <c r="BB25" s="6">
        <v>10.0</v>
      </c>
      <c r="BC25" s="6">
        <v>0.0</v>
      </c>
      <c r="BD25" s="23">
        <f t="shared" si="3"/>
        <v>10</v>
      </c>
      <c r="BE25" s="6" t="s">
        <v>92</v>
      </c>
      <c r="BF25" s="40" t="s">
        <v>55</v>
      </c>
      <c r="BG25" s="40" t="s">
        <v>55</v>
      </c>
      <c r="BH25" s="6" t="s">
        <v>55</v>
      </c>
      <c r="BI25" s="6" t="s">
        <v>55</v>
      </c>
      <c r="BJ25" s="6" t="s">
        <v>92</v>
      </c>
      <c r="BK25" s="6" t="s">
        <v>55</v>
      </c>
      <c r="BL25" s="23"/>
      <c r="BM25" s="23"/>
      <c r="BN25" s="42"/>
      <c r="BO25" s="42"/>
      <c r="BP25" s="42"/>
    </row>
    <row r="26">
      <c r="A26" s="11">
        <v>22.0</v>
      </c>
      <c r="B26" s="17" t="s">
        <v>273</v>
      </c>
      <c r="C26" s="17" t="s">
        <v>145</v>
      </c>
      <c r="D26" s="17" t="s">
        <v>274</v>
      </c>
      <c r="E26" s="19"/>
      <c r="F26" s="17" t="s">
        <v>79</v>
      </c>
      <c r="G26" s="17" t="s">
        <v>89</v>
      </c>
      <c r="H26" s="11" t="s">
        <v>90</v>
      </c>
      <c r="J26" s="11" t="s">
        <v>91</v>
      </c>
      <c r="K26" s="6" t="s">
        <v>84</v>
      </c>
      <c r="L26" s="33">
        <v>42979.0</v>
      </c>
      <c r="M26" s="11"/>
      <c r="N26" s="23"/>
      <c r="O26" s="23"/>
      <c r="P26" s="23"/>
      <c r="Q26" s="25">
        <v>9.0</v>
      </c>
      <c r="R26" s="25">
        <v>8.0</v>
      </c>
      <c r="S26" s="25">
        <v>9.0</v>
      </c>
      <c r="T26" s="25"/>
      <c r="U26" s="25"/>
      <c r="V26" s="25"/>
      <c r="W26" s="25">
        <v>7.0</v>
      </c>
      <c r="X26" s="25">
        <v>7.0</v>
      </c>
      <c r="Y26" s="25">
        <v>5.0</v>
      </c>
      <c r="Z26" s="25">
        <v>7.0</v>
      </c>
      <c r="AA26" s="25"/>
      <c r="AB26" s="25">
        <v>8.0</v>
      </c>
      <c r="AC26" s="25">
        <v>10.0</v>
      </c>
      <c r="AD26" s="25">
        <v>6.0</v>
      </c>
      <c r="AE26" s="25"/>
      <c r="AF26" s="25"/>
      <c r="AG26" s="25"/>
      <c r="AH26" s="6">
        <v>10.0</v>
      </c>
      <c r="AI26" s="6">
        <v>10.0</v>
      </c>
      <c r="AJ26" s="6">
        <v>10.0</v>
      </c>
      <c r="AK26" s="6">
        <v>10.0</v>
      </c>
      <c r="AL26" s="25"/>
      <c r="AM26" s="25">
        <v>7.0</v>
      </c>
      <c r="AN26" s="25">
        <v>10.0</v>
      </c>
      <c r="AO26" s="25"/>
      <c r="AP26" s="25"/>
      <c r="AQ26" s="25"/>
      <c r="AR26" s="6"/>
      <c r="AS26" s="25"/>
      <c r="AT26" s="25"/>
      <c r="AU26" s="25"/>
      <c r="AV26" s="25"/>
      <c r="AW26" s="25"/>
      <c r="AX26" s="6">
        <v>10.0</v>
      </c>
      <c r="AY26" s="25">
        <f t="shared" si="1"/>
        <v>8.41</v>
      </c>
      <c r="AZ26" s="23"/>
      <c r="BA26" s="23">
        <f t="shared" si="2"/>
        <v>0</v>
      </c>
      <c r="BB26" s="6">
        <v>34.0</v>
      </c>
      <c r="BC26" s="6">
        <v>0.0</v>
      </c>
      <c r="BD26" s="23">
        <f t="shared" si="3"/>
        <v>34</v>
      </c>
      <c r="BE26" s="6" t="s">
        <v>92</v>
      </c>
      <c r="BF26" s="40" t="s">
        <v>55</v>
      </c>
      <c r="BG26" s="40" t="s">
        <v>55</v>
      </c>
      <c r="BH26" s="6" t="s">
        <v>55</v>
      </c>
      <c r="BI26" s="6" t="s">
        <v>55</v>
      </c>
      <c r="BJ26" s="6" t="s">
        <v>92</v>
      </c>
      <c r="BK26" s="6" t="s">
        <v>55</v>
      </c>
      <c r="BL26" s="23"/>
      <c r="BM26" s="23"/>
      <c r="BN26" s="42"/>
      <c r="BO26" s="42"/>
      <c r="BP26" s="42"/>
    </row>
    <row r="27">
      <c r="A27" s="11">
        <v>23.0</v>
      </c>
      <c r="B27" s="17" t="s">
        <v>280</v>
      </c>
      <c r="C27" s="17" t="s">
        <v>77</v>
      </c>
      <c r="D27" s="20"/>
      <c r="E27" s="19"/>
      <c r="F27" s="17" t="s">
        <v>79</v>
      </c>
      <c r="G27" s="17" t="s">
        <v>89</v>
      </c>
      <c r="H27" s="11" t="s">
        <v>90</v>
      </c>
      <c r="J27" s="11" t="s">
        <v>91</v>
      </c>
      <c r="K27" s="6" t="s">
        <v>84</v>
      </c>
      <c r="L27" s="33">
        <v>42979.0</v>
      </c>
      <c r="M27" s="11"/>
      <c r="N27" s="23"/>
      <c r="O27" s="23"/>
      <c r="P27" s="23"/>
      <c r="Q27" s="25">
        <v>9.0</v>
      </c>
      <c r="R27" s="25">
        <v>9.0</v>
      </c>
      <c r="S27" s="25">
        <v>10.0</v>
      </c>
      <c r="T27" s="25"/>
      <c r="U27" s="25"/>
      <c r="V27" s="25"/>
      <c r="W27" s="25">
        <v>9.0</v>
      </c>
      <c r="X27" s="25">
        <v>8.0</v>
      </c>
      <c r="Y27" s="25">
        <v>9.0</v>
      </c>
      <c r="Z27" s="25">
        <v>8.0</v>
      </c>
      <c r="AA27" s="25"/>
      <c r="AB27" s="25">
        <v>9.0</v>
      </c>
      <c r="AC27" s="25">
        <v>10.0</v>
      </c>
      <c r="AD27" s="25">
        <v>8.0</v>
      </c>
      <c r="AE27" s="25"/>
      <c r="AF27" s="25"/>
      <c r="AG27" s="25"/>
      <c r="AH27" s="6">
        <v>10.0</v>
      </c>
      <c r="AI27" s="6">
        <v>10.0</v>
      </c>
      <c r="AJ27" s="6">
        <v>10.0</v>
      </c>
      <c r="AK27" s="6">
        <v>10.0</v>
      </c>
      <c r="AL27" s="25"/>
      <c r="AM27" s="25">
        <v>10.0</v>
      </c>
      <c r="AN27" s="25">
        <v>10.0</v>
      </c>
      <c r="AO27" s="25"/>
      <c r="AP27" s="25"/>
      <c r="AQ27" s="25"/>
      <c r="AR27" s="6"/>
      <c r="AS27" s="25"/>
      <c r="AT27" s="25"/>
      <c r="AU27" s="25"/>
      <c r="AV27" s="25"/>
      <c r="AW27" s="25"/>
      <c r="AX27" s="6">
        <v>10.0</v>
      </c>
      <c r="AY27" s="25">
        <f t="shared" si="1"/>
        <v>9.35</v>
      </c>
      <c r="AZ27" s="23"/>
      <c r="BA27" s="23">
        <f t="shared" si="2"/>
        <v>0</v>
      </c>
      <c r="BB27" s="6">
        <v>13.0</v>
      </c>
      <c r="BC27" s="6">
        <v>0.0</v>
      </c>
      <c r="BD27" s="23">
        <f t="shared" si="3"/>
        <v>13</v>
      </c>
      <c r="BE27" s="6" t="s">
        <v>92</v>
      </c>
      <c r="BF27" s="40" t="s">
        <v>55</v>
      </c>
      <c r="BG27" s="40" t="s">
        <v>55</v>
      </c>
      <c r="BH27" s="6" t="s">
        <v>55</v>
      </c>
      <c r="BI27" s="6" t="s">
        <v>55</v>
      </c>
      <c r="BJ27" s="6" t="s">
        <v>92</v>
      </c>
      <c r="BK27" s="6" t="s">
        <v>55</v>
      </c>
      <c r="BL27" s="23"/>
      <c r="BM27" s="23"/>
      <c r="BN27" s="42"/>
      <c r="BO27" s="42"/>
      <c r="BP27" s="42"/>
    </row>
    <row r="28">
      <c r="A28" s="11">
        <v>24.0</v>
      </c>
      <c r="B28" s="17" t="s">
        <v>280</v>
      </c>
      <c r="C28" s="17" t="s">
        <v>115</v>
      </c>
      <c r="D28" s="17" t="s">
        <v>284</v>
      </c>
      <c r="E28" s="19"/>
      <c r="F28" s="17" t="s">
        <v>79</v>
      </c>
      <c r="G28" s="17" t="s">
        <v>89</v>
      </c>
      <c r="H28" s="11" t="s">
        <v>90</v>
      </c>
      <c r="J28" s="11" t="s">
        <v>91</v>
      </c>
      <c r="K28" s="6" t="s">
        <v>84</v>
      </c>
      <c r="L28" s="33">
        <v>42979.0</v>
      </c>
      <c r="M28" s="11"/>
      <c r="N28" s="23"/>
      <c r="O28" s="23"/>
      <c r="P28" s="23"/>
      <c r="Q28" s="25">
        <v>9.0</v>
      </c>
      <c r="R28" s="25">
        <v>9.0</v>
      </c>
      <c r="S28" s="25">
        <v>8.0</v>
      </c>
      <c r="T28" s="25"/>
      <c r="U28" s="25"/>
      <c r="V28" s="25"/>
      <c r="W28" s="25">
        <v>8.0</v>
      </c>
      <c r="X28" s="25">
        <v>7.0</v>
      </c>
      <c r="Y28" s="25">
        <v>6.0</v>
      </c>
      <c r="Z28" s="25">
        <v>9.0</v>
      </c>
      <c r="AA28" s="25"/>
      <c r="AB28" s="25">
        <v>8.0</v>
      </c>
      <c r="AC28" s="25">
        <v>10.0</v>
      </c>
      <c r="AD28" s="25">
        <v>9.0</v>
      </c>
      <c r="AE28" s="25"/>
      <c r="AF28" s="25"/>
      <c r="AG28" s="25"/>
      <c r="AH28" s="6">
        <v>10.0</v>
      </c>
      <c r="AI28" s="6">
        <v>10.0</v>
      </c>
      <c r="AJ28" s="6">
        <v>10.0</v>
      </c>
      <c r="AK28" s="6">
        <v>10.0</v>
      </c>
      <c r="AL28" s="25"/>
      <c r="AM28" s="25">
        <v>8.0</v>
      </c>
      <c r="AN28" s="25">
        <v>10.0</v>
      </c>
      <c r="AO28" s="25"/>
      <c r="AP28" s="25"/>
      <c r="AQ28" s="25"/>
      <c r="AR28" s="6"/>
      <c r="AS28" s="25"/>
      <c r="AT28" s="25"/>
      <c r="AU28" s="25"/>
      <c r="AV28" s="25"/>
      <c r="AW28" s="25"/>
      <c r="AX28" s="6">
        <v>10.0</v>
      </c>
      <c r="AY28" s="25">
        <f t="shared" si="1"/>
        <v>8.88</v>
      </c>
      <c r="AZ28" s="23"/>
      <c r="BA28" s="23">
        <f t="shared" si="2"/>
        <v>0</v>
      </c>
      <c r="BB28" s="6">
        <v>5.0</v>
      </c>
      <c r="BC28" s="6">
        <v>0.0</v>
      </c>
      <c r="BD28" s="23">
        <f t="shared" si="3"/>
        <v>5</v>
      </c>
      <c r="BE28" s="6" t="s">
        <v>92</v>
      </c>
      <c r="BF28" s="40" t="s">
        <v>55</v>
      </c>
      <c r="BG28" s="40" t="s">
        <v>55</v>
      </c>
      <c r="BH28" s="6" t="s">
        <v>55</v>
      </c>
      <c r="BI28" s="6" t="s">
        <v>55</v>
      </c>
      <c r="BJ28" s="6" t="s">
        <v>92</v>
      </c>
      <c r="BK28" s="6" t="s">
        <v>55</v>
      </c>
      <c r="BL28" s="23"/>
      <c r="BM28" s="23"/>
      <c r="BN28" s="42"/>
      <c r="BO28" s="42"/>
      <c r="BP28" s="42"/>
    </row>
    <row r="29">
      <c r="A29" s="11">
        <v>25.0</v>
      </c>
      <c r="B29" s="17" t="s">
        <v>288</v>
      </c>
      <c r="C29" s="17" t="s">
        <v>125</v>
      </c>
      <c r="D29" s="20"/>
      <c r="E29" s="19"/>
      <c r="F29" s="17" t="s">
        <v>79</v>
      </c>
      <c r="G29" s="17" t="s">
        <v>89</v>
      </c>
      <c r="H29" s="11" t="s">
        <v>90</v>
      </c>
      <c r="J29" s="11" t="s">
        <v>91</v>
      </c>
      <c r="K29" s="6" t="s">
        <v>84</v>
      </c>
      <c r="L29" s="33">
        <v>42979.0</v>
      </c>
      <c r="M29" s="11"/>
      <c r="N29" s="23"/>
      <c r="O29" s="23"/>
      <c r="P29" s="23"/>
      <c r="Q29" s="25">
        <v>10.0</v>
      </c>
      <c r="R29" s="25">
        <v>9.0</v>
      </c>
      <c r="S29" s="25">
        <v>10.0</v>
      </c>
      <c r="T29" s="25"/>
      <c r="U29" s="25"/>
      <c r="V29" s="25"/>
      <c r="W29" s="25">
        <v>7.0</v>
      </c>
      <c r="X29" s="25">
        <v>6.0</v>
      </c>
      <c r="Y29" s="25">
        <v>9.0</v>
      </c>
      <c r="Z29" s="25">
        <v>9.0</v>
      </c>
      <c r="AA29" s="25"/>
      <c r="AB29" s="25">
        <v>7.0</v>
      </c>
      <c r="AC29" s="25">
        <v>10.0</v>
      </c>
      <c r="AD29" s="25">
        <v>8.0</v>
      </c>
      <c r="AE29" s="25"/>
      <c r="AF29" s="25"/>
      <c r="AG29" s="25"/>
      <c r="AH29" s="6">
        <v>10.0</v>
      </c>
      <c r="AI29" s="6">
        <v>10.0</v>
      </c>
      <c r="AJ29" s="6">
        <v>10.0</v>
      </c>
      <c r="AK29" s="6">
        <v>10.0</v>
      </c>
      <c r="AL29" s="25"/>
      <c r="AM29" s="25">
        <v>7.0</v>
      </c>
      <c r="AN29" s="25">
        <v>10.0</v>
      </c>
      <c r="AO29" s="25"/>
      <c r="AP29" s="25"/>
      <c r="AQ29" s="25"/>
      <c r="AR29" s="6"/>
      <c r="AS29" s="25"/>
      <c r="AT29" s="25"/>
      <c r="AU29" s="25"/>
      <c r="AV29" s="25"/>
      <c r="AW29" s="25"/>
      <c r="AX29" s="6">
        <v>10.0</v>
      </c>
      <c r="AY29" s="25">
        <f t="shared" si="1"/>
        <v>8.94</v>
      </c>
      <c r="AZ29" s="23"/>
      <c r="BA29" s="23">
        <f t="shared" si="2"/>
        <v>0</v>
      </c>
      <c r="BB29" s="6">
        <v>9.0</v>
      </c>
      <c r="BC29" s="6">
        <v>0.0</v>
      </c>
      <c r="BD29" s="23">
        <f t="shared" si="3"/>
        <v>9</v>
      </c>
      <c r="BE29" s="6" t="s">
        <v>92</v>
      </c>
      <c r="BF29" s="40" t="s">
        <v>55</v>
      </c>
      <c r="BG29" s="40" t="s">
        <v>55</v>
      </c>
      <c r="BH29" s="6" t="s">
        <v>55</v>
      </c>
      <c r="BI29" s="6" t="s">
        <v>55</v>
      </c>
      <c r="BJ29" s="6" t="s">
        <v>92</v>
      </c>
      <c r="BK29" s="6" t="s">
        <v>55</v>
      </c>
      <c r="BL29" s="23"/>
      <c r="BM29" s="23"/>
      <c r="BN29" s="42"/>
      <c r="BO29" s="42"/>
      <c r="BP29" s="42"/>
    </row>
    <row r="30">
      <c r="A30" s="11">
        <v>26.0</v>
      </c>
      <c r="B30" s="17" t="s">
        <v>294</v>
      </c>
      <c r="C30" s="17" t="s">
        <v>149</v>
      </c>
      <c r="D30" s="17" t="s">
        <v>296</v>
      </c>
      <c r="E30" s="19"/>
      <c r="F30" s="17" t="s">
        <v>79</v>
      </c>
      <c r="G30" s="17" t="s">
        <v>89</v>
      </c>
      <c r="H30" s="11" t="s">
        <v>90</v>
      </c>
      <c r="J30" s="11" t="s">
        <v>91</v>
      </c>
      <c r="K30" s="6" t="s">
        <v>84</v>
      </c>
      <c r="L30" s="33">
        <v>42979.0</v>
      </c>
      <c r="M30" s="11"/>
      <c r="N30" s="23"/>
      <c r="O30" s="23"/>
      <c r="P30" s="23"/>
      <c r="Q30" s="25">
        <v>7.0</v>
      </c>
      <c r="R30" s="25">
        <v>10.0</v>
      </c>
      <c r="S30" s="25">
        <v>8.0</v>
      </c>
      <c r="T30" s="25"/>
      <c r="U30" s="25"/>
      <c r="V30" s="25"/>
      <c r="W30" s="25">
        <v>5.0</v>
      </c>
      <c r="X30" s="25">
        <v>6.0</v>
      </c>
      <c r="Y30" s="25">
        <v>6.0</v>
      </c>
      <c r="Z30" s="25">
        <v>8.0</v>
      </c>
      <c r="AA30" s="25"/>
      <c r="AB30" s="25">
        <v>6.0</v>
      </c>
      <c r="AC30" s="25">
        <v>8.0</v>
      </c>
      <c r="AD30" s="25">
        <v>6.0</v>
      </c>
      <c r="AE30" s="25"/>
      <c r="AF30" s="25"/>
      <c r="AG30" s="25"/>
      <c r="AH30" s="6">
        <v>10.0</v>
      </c>
      <c r="AI30" s="6">
        <v>10.0</v>
      </c>
      <c r="AJ30" s="6">
        <v>10.0</v>
      </c>
      <c r="AK30" s="6">
        <v>10.0</v>
      </c>
      <c r="AL30" s="25"/>
      <c r="AM30" s="25">
        <v>7.0</v>
      </c>
      <c r="AN30" s="25">
        <v>10.0</v>
      </c>
      <c r="AO30" s="25"/>
      <c r="AP30" s="25"/>
      <c r="AQ30" s="25"/>
      <c r="AR30" s="6"/>
      <c r="AS30" s="25"/>
      <c r="AT30" s="25"/>
      <c r="AU30" s="25"/>
      <c r="AV30" s="25"/>
      <c r="AW30" s="25"/>
      <c r="AX30" s="6">
        <v>10.0</v>
      </c>
      <c r="AY30" s="25">
        <f t="shared" si="1"/>
        <v>8.05</v>
      </c>
      <c r="AZ30" s="23"/>
      <c r="BA30" s="23">
        <f t="shared" si="2"/>
        <v>0</v>
      </c>
      <c r="BB30" s="6">
        <v>12.0</v>
      </c>
      <c r="BC30" s="6">
        <v>1.0</v>
      </c>
      <c r="BD30" s="23">
        <f t="shared" si="3"/>
        <v>11</v>
      </c>
      <c r="BE30" s="6" t="s">
        <v>92</v>
      </c>
      <c r="BF30" s="40" t="s">
        <v>55</v>
      </c>
      <c r="BG30" s="40" t="s">
        <v>55</v>
      </c>
      <c r="BH30" s="6" t="s">
        <v>55</v>
      </c>
      <c r="BI30" s="6" t="s">
        <v>55</v>
      </c>
      <c r="BJ30" s="6" t="s">
        <v>92</v>
      </c>
      <c r="BK30" s="6" t="s">
        <v>55</v>
      </c>
      <c r="BL30" s="23"/>
      <c r="BM30" s="23"/>
      <c r="BN30" s="42"/>
      <c r="BO30" s="42"/>
      <c r="BP30" s="42"/>
    </row>
    <row r="31">
      <c r="A31" s="11">
        <v>27.0</v>
      </c>
      <c r="B31" s="17" t="s">
        <v>301</v>
      </c>
      <c r="C31" s="17" t="s">
        <v>302</v>
      </c>
      <c r="D31" s="17" t="s">
        <v>303</v>
      </c>
      <c r="E31" s="19"/>
      <c r="F31" s="17" t="s">
        <v>96</v>
      </c>
      <c r="G31" s="17" t="s">
        <v>89</v>
      </c>
      <c r="H31" s="11" t="s">
        <v>90</v>
      </c>
      <c r="J31" s="11" t="s">
        <v>91</v>
      </c>
      <c r="K31" s="6" t="s">
        <v>84</v>
      </c>
      <c r="L31" s="33">
        <v>42979.0</v>
      </c>
      <c r="M31" s="11"/>
      <c r="N31" s="23"/>
      <c r="O31" s="23"/>
      <c r="P31" s="23"/>
      <c r="Q31" s="6">
        <v>10.0</v>
      </c>
      <c r="R31" s="6">
        <v>10.0</v>
      </c>
      <c r="S31" s="6">
        <v>10.0</v>
      </c>
      <c r="T31" s="23"/>
      <c r="U31" s="23"/>
      <c r="V31" s="23"/>
      <c r="W31" s="6">
        <v>9.0</v>
      </c>
      <c r="X31" s="6">
        <v>9.0</v>
      </c>
      <c r="Y31" s="6">
        <v>9.0</v>
      </c>
      <c r="Z31" s="6">
        <v>10.0</v>
      </c>
      <c r="AA31" s="23"/>
      <c r="AB31" s="6">
        <v>9.0</v>
      </c>
      <c r="AC31" s="6">
        <v>10.0</v>
      </c>
      <c r="AD31" s="6">
        <v>10.0</v>
      </c>
      <c r="AE31" s="23"/>
      <c r="AF31" s="23"/>
      <c r="AG31" s="23"/>
      <c r="AH31" s="6">
        <v>10.0</v>
      </c>
      <c r="AI31" s="6">
        <v>10.0</v>
      </c>
      <c r="AJ31" s="6">
        <v>10.0</v>
      </c>
      <c r="AK31" s="6">
        <v>10.0</v>
      </c>
      <c r="AL31" s="23"/>
      <c r="AM31" s="6">
        <v>8.0</v>
      </c>
      <c r="AN31" s="6">
        <v>10.0</v>
      </c>
      <c r="AO31" s="23"/>
      <c r="AP31" s="23"/>
      <c r="AQ31" s="23"/>
      <c r="AR31" s="6"/>
      <c r="AS31" s="23"/>
      <c r="AT31" s="23"/>
      <c r="AU31" s="23"/>
      <c r="AV31" s="23"/>
      <c r="AW31" s="23"/>
      <c r="AX31" s="6">
        <v>10.0</v>
      </c>
      <c r="AY31" s="25">
        <f t="shared" si="1"/>
        <v>9.64</v>
      </c>
      <c r="AZ31" s="23"/>
      <c r="BA31" s="23">
        <f t="shared" si="2"/>
        <v>0</v>
      </c>
      <c r="BB31" s="6">
        <v>19.0</v>
      </c>
      <c r="BC31" s="6">
        <v>19.0</v>
      </c>
      <c r="BD31" s="23">
        <f t="shared" si="3"/>
        <v>0</v>
      </c>
      <c r="BE31" s="6" t="s">
        <v>92</v>
      </c>
      <c r="BF31" s="40" t="s">
        <v>55</v>
      </c>
      <c r="BG31" s="40" t="s">
        <v>55</v>
      </c>
      <c r="BH31" s="6" t="s">
        <v>55</v>
      </c>
      <c r="BI31" s="6" t="s">
        <v>55</v>
      </c>
      <c r="BJ31" s="6" t="s">
        <v>92</v>
      </c>
      <c r="BK31" s="6" t="s">
        <v>55</v>
      </c>
      <c r="BL31" s="23"/>
      <c r="BM31" s="23"/>
      <c r="BN31" s="42"/>
      <c r="BO31" s="42"/>
      <c r="BP31" s="42"/>
    </row>
    <row r="32">
      <c r="A32" s="11">
        <v>28.0</v>
      </c>
      <c r="B32" s="17" t="s">
        <v>307</v>
      </c>
      <c r="C32" s="17" t="s">
        <v>259</v>
      </c>
      <c r="D32" s="17" t="s">
        <v>101</v>
      </c>
      <c r="E32" s="20"/>
      <c r="F32" s="17" t="s">
        <v>96</v>
      </c>
      <c r="G32" s="17" t="s">
        <v>89</v>
      </c>
      <c r="H32" s="11" t="s">
        <v>90</v>
      </c>
      <c r="J32" s="11" t="s">
        <v>91</v>
      </c>
      <c r="K32" s="6" t="s">
        <v>84</v>
      </c>
      <c r="L32" s="33">
        <v>42979.0</v>
      </c>
      <c r="M32" s="11"/>
      <c r="N32" s="23"/>
      <c r="O32" s="23"/>
      <c r="P32" s="23"/>
      <c r="Q32" s="6">
        <v>10.0</v>
      </c>
      <c r="R32" s="6">
        <v>8.0</v>
      </c>
      <c r="S32" s="6">
        <v>8.0</v>
      </c>
      <c r="T32" s="23"/>
      <c r="U32" s="23"/>
      <c r="V32" s="23"/>
      <c r="W32" s="6">
        <v>8.0</v>
      </c>
      <c r="X32" s="6">
        <v>7.0</v>
      </c>
      <c r="Y32" s="6">
        <v>8.0</v>
      </c>
      <c r="Z32" s="6">
        <v>9.0</v>
      </c>
      <c r="AA32" s="6"/>
      <c r="AB32" s="6">
        <v>9.0</v>
      </c>
      <c r="AC32" s="6">
        <v>10.0</v>
      </c>
      <c r="AD32" s="6">
        <v>9.0</v>
      </c>
      <c r="AE32" s="23"/>
      <c r="AF32" s="23"/>
      <c r="AG32" s="23"/>
      <c r="AH32" s="6">
        <v>10.0</v>
      </c>
      <c r="AI32" s="6">
        <v>10.0</v>
      </c>
      <c r="AJ32" s="6">
        <v>10.0</v>
      </c>
      <c r="AK32" s="6">
        <v>10.0</v>
      </c>
      <c r="AL32" s="23"/>
      <c r="AM32" s="6">
        <v>8.0</v>
      </c>
      <c r="AN32" s="6">
        <v>10.0</v>
      </c>
      <c r="AO32" s="23"/>
      <c r="AP32" s="23"/>
      <c r="AQ32" s="23"/>
      <c r="AR32" s="6"/>
      <c r="AS32" s="23"/>
      <c r="AT32" s="23"/>
      <c r="AU32" s="23"/>
      <c r="AV32" s="23"/>
      <c r="AW32" s="23"/>
      <c r="AX32" s="6">
        <v>10.0</v>
      </c>
      <c r="AY32" s="25">
        <f t="shared" si="1"/>
        <v>9.05</v>
      </c>
      <c r="AZ32" s="23"/>
      <c r="BA32" s="23">
        <f t="shared" si="2"/>
        <v>0</v>
      </c>
      <c r="BB32" s="6">
        <v>16.0</v>
      </c>
      <c r="BC32" s="6">
        <v>16.0</v>
      </c>
      <c r="BD32" s="23">
        <f t="shared" si="3"/>
        <v>0</v>
      </c>
      <c r="BE32" s="6" t="s">
        <v>92</v>
      </c>
      <c r="BF32" s="40" t="s">
        <v>55</v>
      </c>
      <c r="BG32" s="40" t="s">
        <v>55</v>
      </c>
      <c r="BH32" s="6" t="s">
        <v>55</v>
      </c>
      <c r="BI32" s="6" t="s">
        <v>55</v>
      </c>
      <c r="BJ32" s="6" t="s">
        <v>92</v>
      </c>
      <c r="BK32" s="6" t="s">
        <v>55</v>
      </c>
      <c r="BL32" s="23"/>
      <c r="BM32" s="23"/>
      <c r="BN32" s="42"/>
      <c r="BO32" s="42"/>
      <c r="BP32" s="42"/>
    </row>
    <row r="33">
      <c r="A33" s="11">
        <v>29.0</v>
      </c>
      <c r="B33" s="17" t="s">
        <v>311</v>
      </c>
      <c r="C33" s="17" t="s">
        <v>259</v>
      </c>
      <c r="D33" s="20"/>
      <c r="E33" s="19"/>
      <c r="F33" s="17" t="s">
        <v>96</v>
      </c>
      <c r="G33" s="17" t="s">
        <v>312</v>
      </c>
      <c r="H33" s="11" t="s">
        <v>90</v>
      </c>
      <c r="I33" s="54"/>
      <c r="J33" s="56"/>
      <c r="K33" s="57"/>
      <c r="L33" s="58"/>
      <c r="M33" s="56"/>
      <c r="N33" s="59"/>
      <c r="O33" s="59"/>
      <c r="P33" s="59"/>
      <c r="Q33" s="60">
        <v>10.0</v>
      </c>
      <c r="R33" s="60">
        <v>9.0</v>
      </c>
      <c r="S33" s="60">
        <v>10.0</v>
      </c>
      <c r="T33" s="61"/>
      <c r="U33" s="61"/>
      <c r="V33" s="61"/>
      <c r="W33" s="60">
        <v>9.0</v>
      </c>
      <c r="X33" s="60">
        <v>9.0</v>
      </c>
      <c r="Y33" s="60">
        <v>10.0</v>
      </c>
      <c r="Z33" s="60">
        <v>9.0</v>
      </c>
      <c r="AA33" s="61"/>
      <c r="AB33" s="60">
        <v>10.0</v>
      </c>
      <c r="AC33" s="60">
        <v>10.0</v>
      </c>
      <c r="AD33" s="60">
        <v>10.0</v>
      </c>
      <c r="AE33" s="61"/>
      <c r="AF33" s="61"/>
      <c r="AG33" s="61"/>
      <c r="AH33" s="60">
        <v>10.0</v>
      </c>
      <c r="AI33" s="60">
        <v>10.0</v>
      </c>
      <c r="AJ33" s="6">
        <v>10.0</v>
      </c>
      <c r="AK33" s="6">
        <v>10.0</v>
      </c>
      <c r="AL33" s="6"/>
      <c r="AM33" s="6">
        <v>7.0</v>
      </c>
      <c r="AN33" s="6">
        <v>10.0</v>
      </c>
      <c r="AO33" s="6"/>
      <c r="AP33" s="6"/>
      <c r="AQ33" s="6"/>
      <c r="AR33" s="6"/>
      <c r="AS33" s="6"/>
      <c r="AT33" s="6"/>
      <c r="AU33" s="6"/>
      <c r="AV33" s="59"/>
      <c r="AW33" s="59"/>
      <c r="AX33" s="25">
        <v>10.0</v>
      </c>
      <c r="AY33" s="25">
        <f t="shared" si="1"/>
        <v>9.58</v>
      </c>
      <c r="AZ33" s="59"/>
      <c r="BA33" s="23">
        <f t="shared" si="2"/>
        <v>0</v>
      </c>
      <c r="BB33" s="6">
        <v>11.0</v>
      </c>
      <c r="BC33" s="6">
        <v>0.0</v>
      </c>
      <c r="BD33" s="23">
        <f t="shared" si="3"/>
        <v>11</v>
      </c>
      <c r="BE33" s="6" t="s">
        <v>92</v>
      </c>
      <c r="BF33" s="40" t="s">
        <v>55</v>
      </c>
      <c r="BG33" s="40" t="s">
        <v>55</v>
      </c>
      <c r="BH33" s="6" t="s">
        <v>55</v>
      </c>
      <c r="BI33" s="6" t="s">
        <v>55</v>
      </c>
      <c r="BJ33" s="6" t="s">
        <v>92</v>
      </c>
      <c r="BK33" s="6" t="s">
        <v>55</v>
      </c>
      <c r="BL33" s="61"/>
      <c r="BM33" s="61"/>
      <c r="BN33" s="62"/>
      <c r="BO33" s="62"/>
      <c r="BP33" s="62"/>
    </row>
    <row r="34">
      <c r="A34" s="11">
        <v>30.0</v>
      </c>
      <c r="B34" s="17" t="s">
        <v>329</v>
      </c>
      <c r="C34" s="17" t="s">
        <v>87</v>
      </c>
      <c r="D34" s="17" t="s">
        <v>78</v>
      </c>
      <c r="E34" s="19"/>
      <c r="F34" s="17" t="s">
        <v>79</v>
      </c>
      <c r="G34" s="17" t="s">
        <v>312</v>
      </c>
      <c r="H34" s="11" t="s">
        <v>90</v>
      </c>
      <c r="J34" s="11" t="s">
        <v>91</v>
      </c>
      <c r="K34" s="6" t="s">
        <v>84</v>
      </c>
      <c r="L34" s="33">
        <v>42979.0</v>
      </c>
      <c r="M34" s="11"/>
      <c r="N34" s="23"/>
      <c r="O34" s="23"/>
      <c r="P34" s="23"/>
      <c r="Q34" s="60">
        <v>9.0</v>
      </c>
      <c r="R34" s="60">
        <v>10.0</v>
      </c>
      <c r="S34" s="60">
        <v>8.0</v>
      </c>
      <c r="T34" s="61"/>
      <c r="U34" s="61"/>
      <c r="V34" s="61"/>
      <c r="W34" s="60">
        <v>8.0</v>
      </c>
      <c r="X34" s="60">
        <v>8.0</v>
      </c>
      <c r="Y34" s="60">
        <v>9.0</v>
      </c>
      <c r="Z34" s="60">
        <v>9.0</v>
      </c>
      <c r="AA34" s="61"/>
      <c r="AB34" s="60">
        <v>10.0</v>
      </c>
      <c r="AC34" s="60">
        <v>10.0</v>
      </c>
      <c r="AD34" s="60">
        <v>10.0</v>
      </c>
      <c r="AE34" s="61"/>
      <c r="AF34" s="61"/>
      <c r="AG34" s="61"/>
      <c r="AH34" s="60">
        <v>10.0</v>
      </c>
      <c r="AI34" s="60">
        <v>10.0</v>
      </c>
      <c r="AJ34" s="6">
        <v>10.0</v>
      </c>
      <c r="AK34" s="6">
        <v>10.0</v>
      </c>
      <c r="AL34" s="6"/>
      <c r="AM34" s="6">
        <v>7.0</v>
      </c>
      <c r="AN34" s="6">
        <v>10.0</v>
      </c>
      <c r="AO34" s="6"/>
      <c r="AP34" s="6"/>
      <c r="AQ34" s="6"/>
      <c r="AR34" s="6"/>
      <c r="AS34" s="6"/>
      <c r="AT34" s="6"/>
      <c r="AU34" s="6"/>
      <c r="AV34" s="23"/>
      <c r="AW34" s="23"/>
      <c r="AX34" s="6">
        <v>10.0</v>
      </c>
      <c r="AY34" s="25">
        <f t="shared" si="1"/>
        <v>9.29</v>
      </c>
      <c r="AZ34" s="23"/>
      <c r="BA34" s="23">
        <f t="shared" si="2"/>
        <v>0</v>
      </c>
      <c r="BB34" s="6">
        <v>17.0</v>
      </c>
      <c r="BC34" s="6">
        <v>0.0</v>
      </c>
      <c r="BD34" s="23">
        <f t="shared" si="3"/>
        <v>17</v>
      </c>
      <c r="BE34" s="6" t="s">
        <v>92</v>
      </c>
      <c r="BF34" s="40" t="s">
        <v>55</v>
      </c>
      <c r="BG34" s="40" t="s">
        <v>55</v>
      </c>
      <c r="BH34" s="6" t="s">
        <v>55</v>
      </c>
      <c r="BI34" s="6" t="s">
        <v>55</v>
      </c>
      <c r="BJ34" s="6" t="s">
        <v>92</v>
      </c>
      <c r="BK34" s="6" t="s">
        <v>55</v>
      </c>
      <c r="BL34" s="61"/>
      <c r="BM34" s="61"/>
      <c r="BN34" s="62"/>
      <c r="BO34" s="62"/>
      <c r="BP34" s="62"/>
    </row>
    <row r="35">
      <c r="A35" s="11">
        <v>31.0</v>
      </c>
      <c r="B35" s="17" t="s">
        <v>330</v>
      </c>
      <c r="C35" s="17" t="s">
        <v>102</v>
      </c>
      <c r="D35" s="20"/>
      <c r="E35" s="19"/>
      <c r="F35" s="17" t="s">
        <v>96</v>
      </c>
      <c r="G35" s="17" t="s">
        <v>312</v>
      </c>
      <c r="H35" s="11" t="s">
        <v>90</v>
      </c>
      <c r="I35" s="54"/>
      <c r="J35" s="56"/>
      <c r="K35" s="57"/>
      <c r="L35" s="58"/>
      <c r="M35" s="56"/>
      <c r="N35" s="59"/>
      <c r="O35" s="59"/>
      <c r="P35" s="59"/>
      <c r="Q35" s="60">
        <v>9.0</v>
      </c>
      <c r="R35" s="60">
        <v>9.0</v>
      </c>
      <c r="S35" s="60">
        <v>9.0</v>
      </c>
      <c r="T35" s="60"/>
      <c r="U35" s="61"/>
      <c r="V35" s="65"/>
      <c r="W35" s="65">
        <v>7.0</v>
      </c>
      <c r="X35" s="60">
        <v>8.0</v>
      </c>
      <c r="Y35" s="60">
        <v>9.0</v>
      </c>
      <c r="Z35" s="60">
        <v>10.0</v>
      </c>
      <c r="AA35" s="61"/>
      <c r="AB35" s="60">
        <v>9.0</v>
      </c>
      <c r="AC35" s="60">
        <v>10.0</v>
      </c>
      <c r="AD35" s="60">
        <v>9.0</v>
      </c>
      <c r="AE35" s="61"/>
      <c r="AF35" s="61"/>
      <c r="AG35" s="61"/>
      <c r="AH35" s="60">
        <v>10.0</v>
      </c>
      <c r="AI35" s="60">
        <v>10.0</v>
      </c>
      <c r="AJ35" s="6">
        <v>10.0</v>
      </c>
      <c r="AK35" s="6">
        <v>10.0</v>
      </c>
      <c r="AL35" s="6"/>
      <c r="AM35" s="6">
        <v>7.0</v>
      </c>
      <c r="AN35" s="6">
        <v>10.0</v>
      </c>
      <c r="AO35" s="6"/>
      <c r="AP35" s="6"/>
      <c r="AQ35" s="6"/>
      <c r="AR35" s="6"/>
      <c r="AS35" s="6"/>
      <c r="AT35" s="6"/>
      <c r="AU35" s="6"/>
      <c r="AV35" s="59"/>
      <c r="AW35" s="59"/>
      <c r="AX35" s="6">
        <v>10.0</v>
      </c>
      <c r="AY35" s="25">
        <f t="shared" si="1"/>
        <v>9.17</v>
      </c>
      <c r="AZ35" s="59"/>
      <c r="BA35" s="23">
        <f t="shared" si="2"/>
        <v>0</v>
      </c>
      <c r="BB35" s="6">
        <v>38.0</v>
      </c>
      <c r="BC35" s="6">
        <v>0.0</v>
      </c>
      <c r="BD35" s="23">
        <f t="shared" si="3"/>
        <v>38</v>
      </c>
      <c r="BE35" s="6" t="s">
        <v>92</v>
      </c>
      <c r="BF35" s="40" t="s">
        <v>55</v>
      </c>
      <c r="BG35" s="40" t="s">
        <v>55</v>
      </c>
      <c r="BH35" s="6" t="s">
        <v>55</v>
      </c>
      <c r="BI35" s="6" t="s">
        <v>55</v>
      </c>
      <c r="BJ35" s="6" t="s">
        <v>92</v>
      </c>
      <c r="BK35" s="6" t="s">
        <v>55</v>
      </c>
      <c r="BL35" s="61"/>
      <c r="BM35" s="61"/>
      <c r="BN35" s="62"/>
      <c r="BO35" s="62"/>
      <c r="BP35" s="62"/>
    </row>
    <row r="36">
      <c r="A36" s="11">
        <v>32.0</v>
      </c>
      <c r="B36" s="17" t="s">
        <v>337</v>
      </c>
      <c r="C36" s="17" t="s">
        <v>338</v>
      </c>
      <c r="D36" s="20"/>
      <c r="E36" s="19"/>
      <c r="F36" s="17" t="s">
        <v>79</v>
      </c>
      <c r="G36" s="17" t="s">
        <v>312</v>
      </c>
      <c r="H36" s="11" t="s">
        <v>90</v>
      </c>
      <c r="J36" s="11" t="s">
        <v>91</v>
      </c>
      <c r="K36" s="6" t="s">
        <v>84</v>
      </c>
      <c r="L36" s="33">
        <v>42979.0</v>
      </c>
      <c r="M36" s="11"/>
      <c r="N36" s="23"/>
      <c r="O36" s="23"/>
      <c r="P36" s="23"/>
      <c r="Q36" s="60">
        <v>8.0</v>
      </c>
      <c r="R36" s="60">
        <v>7.0</v>
      </c>
      <c r="S36" s="60">
        <v>7.0</v>
      </c>
      <c r="T36" s="60"/>
      <c r="U36" s="60"/>
      <c r="V36" s="65"/>
      <c r="W36" s="65">
        <v>5.0</v>
      </c>
      <c r="X36" s="60">
        <v>6.0</v>
      </c>
      <c r="Y36" s="60">
        <v>8.0</v>
      </c>
      <c r="Z36" s="60">
        <v>8.0</v>
      </c>
      <c r="AA36" s="61"/>
      <c r="AB36" s="60">
        <v>7.0</v>
      </c>
      <c r="AC36" s="60">
        <v>7.0</v>
      </c>
      <c r="AD36" s="60">
        <v>8.0</v>
      </c>
      <c r="AE36" s="61"/>
      <c r="AF36" s="61"/>
      <c r="AG36" s="61"/>
      <c r="AH36" s="60">
        <v>10.0</v>
      </c>
      <c r="AI36" s="60">
        <v>10.0</v>
      </c>
      <c r="AJ36" s="6">
        <v>10.0</v>
      </c>
      <c r="AK36" s="6">
        <v>10.0</v>
      </c>
      <c r="AL36" s="23"/>
      <c r="AM36" s="6">
        <v>6.0</v>
      </c>
      <c r="AN36" s="6">
        <v>9.0</v>
      </c>
      <c r="AO36" s="23"/>
      <c r="AP36" s="23"/>
      <c r="AQ36" s="23"/>
      <c r="AR36" s="6"/>
      <c r="AS36" s="23"/>
      <c r="AT36" s="23"/>
      <c r="AU36" s="23"/>
      <c r="AV36" s="23"/>
      <c r="AW36" s="23"/>
      <c r="AX36" s="6">
        <v>10.0</v>
      </c>
      <c r="AY36" s="25">
        <f t="shared" si="1"/>
        <v>8</v>
      </c>
      <c r="AZ36" s="23"/>
      <c r="BA36" s="23">
        <f t="shared" si="2"/>
        <v>0</v>
      </c>
      <c r="BB36" s="6">
        <v>33.0</v>
      </c>
      <c r="BC36" s="6">
        <v>0.0</v>
      </c>
      <c r="BD36" s="23">
        <f t="shared" si="3"/>
        <v>33</v>
      </c>
      <c r="BE36" s="6" t="s">
        <v>92</v>
      </c>
      <c r="BF36" s="6" t="s">
        <v>55</v>
      </c>
      <c r="BG36" s="6" t="s">
        <v>55</v>
      </c>
      <c r="BH36" s="6" t="s">
        <v>55</v>
      </c>
      <c r="BI36" s="6" t="s">
        <v>55</v>
      </c>
      <c r="BJ36" s="6" t="s">
        <v>92</v>
      </c>
      <c r="BK36" s="6" t="s">
        <v>55</v>
      </c>
      <c r="BL36" s="23"/>
      <c r="BM36" s="23"/>
      <c r="BN36" s="42"/>
      <c r="BO36" s="42"/>
      <c r="BP36" s="42"/>
    </row>
    <row r="37">
      <c r="A37" s="11">
        <v>33.0</v>
      </c>
      <c r="B37" s="17" t="s">
        <v>347</v>
      </c>
      <c r="C37" s="17" t="s">
        <v>203</v>
      </c>
      <c r="D37" s="17" t="s">
        <v>266</v>
      </c>
      <c r="E37" s="19"/>
      <c r="F37" s="17" t="s">
        <v>96</v>
      </c>
      <c r="G37" s="17" t="s">
        <v>312</v>
      </c>
      <c r="H37" s="11" t="s">
        <v>90</v>
      </c>
      <c r="J37" s="11" t="s">
        <v>91</v>
      </c>
      <c r="K37" s="6" t="s">
        <v>84</v>
      </c>
      <c r="L37" s="33">
        <v>42979.0</v>
      </c>
      <c r="M37" s="11"/>
      <c r="N37" s="23"/>
      <c r="O37" s="23"/>
      <c r="P37" s="23"/>
      <c r="Q37" s="6">
        <v>9.0</v>
      </c>
      <c r="R37" s="6">
        <v>8.0</v>
      </c>
      <c r="S37" s="6">
        <v>9.0</v>
      </c>
      <c r="T37" s="23"/>
      <c r="U37" s="23"/>
      <c r="V37" s="6"/>
      <c r="W37" s="6">
        <v>5.0</v>
      </c>
      <c r="X37" s="6">
        <v>7.0</v>
      </c>
      <c r="Y37" s="6">
        <v>8.0</v>
      </c>
      <c r="Z37" s="6">
        <v>9.0</v>
      </c>
      <c r="AA37" s="23"/>
      <c r="AB37" s="6">
        <v>8.0</v>
      </c>
      <c r="AC37" s="6">
        <v>9.0</v>
      </c>
      <c r="AD37" s="6">
        <v>10.0</v>
      </c>
      <c r="AE37" s="23"/>
      <c r="AF37" s="23"/>
      <c r="AG37" s="23"/>
      <c r="AH37" s="6">
        <v>10.0</v>
      </c>
      <c r="AI37" s="6">
        <v>10.0</v>
      </c>
      <c r="AJ37" s="6">
        <v>10.0</v>
      </c>
      <c r="AK37" s="6"/>
      <c r="AL37" s="23"/>
      <c r="AM37" s="6">
        <v>5.0</v>
      </c>
      <c r="AN37" s="6">
        <v>10.0</v>
      </c>
      <c r="AO37" s="23"/>
      <c r="AP37" s="23"/>
      <c r="AQ37" s="23"/>
      <c r="AR37" s="6"/>
      <c r="AS37" s="23"/>
      <c r="AT37" s="23"/>
      <c r="AU37" s="23"/>
      <c r="AV37" s="23"/>
      <c r="AW37" s="23"/>
      <c r="AX37" s="6">
        <v>10.0</v>
      </c>
      <c r="AY37" s="25">
        <f t="shared" si="1"/>
        <v>8.56</v>
      </c>
      <c r="AZ37" s="23"/>
      <c r="BA37" s="23">
        <f t="shared" si="2"/>
        <v>0</v>
      </c>
      <c r="BB37" s="6">
        <v>33.0</v>
      </c>
      <c r="BC37" s="6">
        <v>0.0</v>
      </c>
      <c r="BD37" s="23">
        <f t="shared" si="3"/>
        <v>33</v>
      </c>
      <c r="BE37" s="6" t="s">
        <v>92</v>
      </c>
      <c r="BF37" s="6" t="s">
        <v>55</v>
      </c>
      <c r="BG37" s="6" t="s">
        <v>55</v>
      </c>
      <c r="BH37" s="6" t="s">
        <v>55</v>
      </c>
      <c r="BI37" s="6" t="s">
        <v>55</v>
      </c>
      <c r="BJ37" s="6" t="s">
        <v>92</v>
      </c>
      <c r="BK37" s="6" t="s">
        <v>55</v>
      </c>
      <c r="BL37" s="23"/>
      <c r="BM37" s="23"/>
      <c r="BN37" s="42"/>
      <c r="BO37" s="42"/>
      <c r="BP37" s="42"/>
    </row>
    <row r="38">
      <c r="A38" s="11">
        <v>34.0</v>
      </c>
      <c r="B38" s="17" t="s">
        <v>354</v>
      </c>
      <c r="C38" s="17" t="s">
        <v>223</v>
      </c>
      <c r="D38" s="17" t="s">
        <v>355</v>
      </c>
      <c r="E38" s="19"/>
      <c r="F38" s="17" t="s">
        <v>96</v>
      </c>
      <c r="G38" s="17" t="s">
        <v>312</v>
      </c>
      <c r="H38" s="11" t="s">
        <v>90</v>
      </c>
      <c r="J38" s="11" t="s">
        <v>91</v>
      </c>
      <c r="K38" s="6" t="s">
        <v>84</v>
      </c>
      <c r="L38" s="33">
        <v>42979.0</v>
      </c>
      <c r="M38" s="11"/>
      <c r="N38" s="23"/>
      <c r="O38" s="23"/>
      <c r="P38" s="23"/>
      <c r="Q38" s="6">
        <v>8.0</v>
      </c>
      <c r="R38" s="6">
        <v>7.0</v>
      </c>
      <c r="S38" s="6">
        <v>8.0</v>
      </c>
      <c r="T38" s="23"/>
      <c r="U38" s="23"/>
      <c r="V38" s="6"/>
      <c r="W38" s="6">
        <v>6.0</v>
      </c>
      <c r="X38" s="6">
        <v>5.0</v>
      </c>
      <c r="Y38" s="6">
        <v>9.0</v>
      </c>
      <c r="Z38" s="6">
        <v>8.0</v>
      </c>
      <c r="AA38" s="23"/>
      <c r="AB38" s="6">
        <v>8.0</v>
      </c>
      <c r="AC38" s="6">
        <v>7.0</v>
      </c>
      <c r="AD38" s="6">
        <v>10.0</v>
      </c>
      <c r="AE38" s="23"/>
      <c r="AF38" s="23"/>
      <c r="AG38" s="23"/>
      <c r="AH38" s="6">
        <v>10.0</v>
      </c>
      <c r="AI38" s="6">
        <v>10.0</v>
      </c>
      <c r="AJ38" s="6">
        <v>10.0</v>
      </c>
      <c r="AK38" s="6">
        <v>10.0</v>
      </c>
      <c r="AL38" s="23"/>
      <c r="AM38" s="6">
        <v>6.0</v>
      </c>
      <c r="AN38" s="6">
        <v>9.0</v>
      </c>
      <c r="AO38" s="23"/>
      <c r="AP38" s="23"/>
      <c r="AQ38" s="23"/>
      <c r="AR38" s="6"/>
      <c r="AS38" s="23"/>
      <c r="AT38" s="23"/>
      <c r="AU38" s="23"/>
      <c r="AV38" s="23"/>
      <c r="AW38" s="23"/>
      <c r="AX38" s="6">
        <v>10.0</v>
      </c>
      <c r="AY38" s="25">
        <f t="shared" si="1"/>
        <v>8.29</v>
      </c>
      <c r="AZ38" s="23"/>
      <c r="BA38" s="23">
        <f t="shared" si="2"/>
        <v>0</v>
      </c>
      <c r="BB38" s="6">
        <v>39.0</v>
      </c>
      <c r="BC38" s="6">
        <v>2.0</v>
      </c>
      <c r="BD38" s="23">
        <f t="shared" si="3"/>
        <v>37</v>
      </c>
      <c r="BE38" s="6" t="s">
        <v>92</v>
      </c>
      <c r="BF38" s="6" t="s">
        <v>55</v>
      </c>
      <c r="BG38" s="6" t="s">
        <v>55</v>
      </c>
      <c r="BH38" s="6" t="s">
        <v>55</v>
      </c>
      <c r="BI38" s="6" t="s">
        <v>55</v>
      </c>
      <c r="BJ38" s="6" t="s">
        <v>92</v>
      </c>
      <c r="BK38" s="6" t="s">
        <v>55</v>
      </c>
      <c r="BL38" s="23"/>
      <c r="BM38" s="23"/>
      <c r="BN38" s="42"/>
      <c r="BO38" s="42"/>
      <c r="BP38" s="42"/>
    </row>
    <row r="39">
      <c r="A39" s="11">
        <v>35.0</v>
      </c>
      <c r="B39" s="17" t="s">
        <v>364</v>
      </c>
      <c r="C39" s="17" t="s">
        <v>77</v>
      </c>
      <c r="D39" s="17" t="s">
        <v>87</v>
      </c>
      <c r="E39" s="19"/>
      <c r="F39" s="17" t="s">
        <v>79</v>
      </c>
      <c r="G39" s="17" t="s">
        <v>312</v>
      </c>
      <c r="H39" s="11" t="s">
        <v>90</v>
      </c>
      <c r="J39" s="11" t="s">
        <v>91</v>
      </c>
      <c r="K39" s="6" t="s">
        <v>84</v>
      </c>
      <c r="L39" s="33">
        <v>42979.0</v>
      </c>
      <c r="M39" s="11"/>
      <c r="N39" s="23"/>
      <c r="O39" s="23"/>
      <c r="P39" s="23"/>
      <c r="Q39" s="6">
        <v>9.0</v>
      </c>
      <c r="R39" s="6">
        <v>8.0</v>
      </c>
      <c r="S39" s="6">
        <v>7.0</v>
      </c>
      <c r="T39" s="23"/>
      <c r="U39" s="23"/>
      <c r="V39" s="6"/>
      <c r="W39" s="6">
        <v>7.0</v>
      </c>
      <c r="X39" s="6">
        <v>9.0</v>
      </c>
      <c r="Y39" s="6">
        <v>9.0</v>
      </c>
      <c r="Z39" s="6">
        <v>8.0</v>
      </c>
      <c r="AA39" s="23"/>
      <c r="AB39" s="6">
        <v>10.0</v>
      </c>
      <c r="AC39" s="6">
        <v>10.0</v>
      </c>
      <c r="AD39" s="6">
        <v>10.0</v>
      </c>
      <c r="AE39" s="23"/>
      <c r="AF39" s="23"/>
      <c r="AG39" s="23"/>
      <c r="AH39" s="6">
        <v>10.0</v>
      </c>
      <c r="AI39" s="6">
        <v>10.0</v>
      </c>
      <c r="AJ39" s="6">
        <v>10.0</v>
      </c>
      <c r="AK39" s="6">
        <v>10.0</v>
      </c>
      <c r="AL39" s="23"/>
      <c r="AM39" s="6">
        <v>7.0</v>
      </c>
      <c r="AN39" s="6">
        <v>10.0</v>
      </c>
      <c r="AO39" s="23"/>
      <c r="AP39" s="23"/>
      <c r="AQ39" s="23"/>
      <c r="AR39" s="6"/>
      <c r="AS39" s="23"/>
      <c r="AT39" s="23"/>
      <c r="AU39" s="23"/>
      <c r="AV39" s="23"/>
      <c r="AW39" s="23"/>
      <c r="AX39" s="6">
        <v>10.0</v>
      </c>
      <c r="AY39" s="25">
        <f t="shared" si="1"/>
        <v>9.05</v>
      </c>
      <c r="AZ39" s="23"/>
      <c r="BA39" s="23">
        <f t="shared" si="2"/>
        <v>0</v>
      </c>
      <c r="BB39" s="6">
        <v>34.0</v>
      </c>
      <c r="BC39" s="6">
        <v>0.0</v>
      </c>
      <c r="BD39" s="23">
        <f t="shared" si="3"/>
        <v>34</v>
      </c>
      <c r="BE39" s="6" t="s">
        <v>92</v>
      </c>
      <c r="BF39" s="6" t="s">
        <v>55</v>
      </c>
      <c r="BG39" s="6" t="s">
        <v>55</v>
      </c>
      <c r="BH39" s="6" t="s">
        <v>55</v>
      </c>
      <c r="BI39" s="6" t="s">
        <v>55</v>
      </c>
      <c r="BJ39" s="6" t="s">
        <v>92</v>
      </c>
      <c r="BK39" s="6" t="s">
        <v>55</v>
      </c>
      <c r="BL39" s="23"/>
      <c r="BM39" s="23"/>
      <c r="BN39" s="42"/>
      <c r="BO39" s="42"/>
      <c r="BP39" s="42"/>
    </row>
    <row r="40">
      <c r="A40" s="11">
        <v>36.0</v>
      </c>
      <c r="B40" s="17" t="s">
        <v>370</v>
      </c>
      <c r="C40" s="17" t="s">
        <v>119</v>
      </c>
      <c r="D40" s="20"/>
      <c r="E40" s="19"/>
      <c r="F40" s="17" t="s">
        <v>79</v>
      </c>
      <c r="G40" s="17" t="s">
        <v>312</v>
      </c>
      <c r="H40" s="11" t="s">
        <v>90</v>
      </c>
      <c r="J40" s="11" t="s">
        <v>91</v>
      </c>
      <c r="K40" s="6" t="s">
        <v>84</v>
      </c>
      <c r="L40" s="33">
        <v>42979.0</v>
      </c>
      <c r="M40" s="11"/>
      <c r="N40" s="23"/>
      <c r="O40" s="23"/>
      <c r="P40" s="23"/>
      <c r="Q40" s="25">
        <v>7.0</v>
      </c>
      <c r="R40" s="25">
        <v>7.0</v>
      </c>
      <c r="S40" s="25">
        <v>6.0</v>
      </c>
      <c r="T40" s="25"/>
      <c r="U40" s="25"/>
      <c r="V40" s="25"/>
      <c r="W40" s="25">
        <v>6.0</v>
      </c>
      <c r="X40" s="25">
        <v>5.0</v>
      </c>
      <c r="Y40" s="25">
        <v>8.0</v>
      </c>
      <c r="Z40" s="25">
        <v>5.0</v>
      </c>
      <c r="AA40" s="25"/>
      <c r="AB40" s="25">
        <v>7.0</v>
      </c>
      <c r="AC40" s="25">
        <v>6.0</v>
      </c>
      <c r="AD40" s="25">
        <v>8.0</v>
      </c>
      <c r="AE40" s="25"/>
      <c r="AF40" s="25"/>
      <c r="AG40" s="25"/>
      <c r="AH40" s="25">
        <v>10.0</v>
      </c>
      <c r="AI40" s="25">
        <v>10.0</v>
      </c>
      <c r="AJ40" s="25">
        <v>10.0</v>
      </c>
      <c r="AK40" s="25">
        <v>10.0</v>
      </c>
      <c r="AL40" s="25"/>
      <c r="AM40" s="25">
        <v>5.0</v>
      </c>
      <c r="AN40" s="25">
        <v>10.0</v>
      </c>
      <c r="AO40" s="25"/>
      <c r="AP40" s="25"/>
      <c r="AQ40" s="25"/>
      <c r="AR40" s="6"/>
      <c r="AS40" s="25"/>
      <c r="AT40" s="25"/>
      <c r="AU40" s="25"/>
      <c r="AV40" s="25"/>
      <c r="AW40" s="25"/>
      <c r="AX40" s="25">
        <v>10.0</v>
      </c>
      <c r="AY40" s="25">
        <f t="shared" si="1"/>
        <v>7.64</v>
      </c>
      <c r="AZ40" s="23"/>
      <c r="BA40" s="23">
        <f t="shared" si="2"/>
        <v>0</v>
      </c>
      <c r="BB40" s="6">
        <v>62.0</v>
      </c>
      <c r="BC40" s="6">
        <v>6.0</v>
      </c>
      <c r="BD40" s="23">
        <f t="shared" si="3"/>
        <v>56</v>
      </c>
      <c r="BE40" s="6" t="s">
        <v>92</v>
      </c>
      <c r="BF40" s="6" t="s">
        <v>55</v>
      </c>
      <c r="BG40" s="6" t="s">
        <v>55</v>
      </c>
      <c r="BH40" s="6" t="s">
        <v>55</v>
      </c>
      <c r="BI40" s="6" t="s">
        <v>55</v>
      </c>
      <c r="BJ40" s="6" t="s">
        <v>92</v>
      </c>
      <c r="BK40" s="6" t="s">
        <v>55</v>
      </c>
      <c r="BL40" s="23"/>
      <c r="BM40" s="23"/>
      <c r="BN40" s="42"/>
      <c r="BO40" s="42"/>
      <c r="BP40" s="42"/>
    </row>
    <row r="41">
      <c r="A41" s="11">
        <v>37.0</v>
      </c>
      <c r="B41" s="17" t="s">
        <v>377</v>
      </c>
      <c r="C41" s="17" t="s">
        <v>338</v>
      </c>
      <c r="D41" s="19"/>
      <c r="E41" s="19"/>
      <c r="F41" s="17" t="s">
        <v>79</v>
      </c>
      <c r="G41" s="17" t="s">
        <v>312</v>
      </c>
      <c r="H41" s="11" t="s">
        <v>90</v>
      </c>
      <c r="J41" s="11" t="s">
        <v>91</v>
      </c>
      <c r="K41" s="6" t="s">
        <v>84</v>
      </c>
      <c r="L41" s="33">
        <v>42979.0</v>
      </c>
      <c r="M41" s="11"/>
      <c r="N41" s="23"/>
      <c r="O41" s="23"/>
      <c r="P41" s="23"/>
      <c r="Q41" s="25">
        <v>10.0</v>
      </c>
      <c r="R41" s="25">
        <v>10.0</v>
      </c>
      <c r="S41" s="25">
        <v>10.0</v>
      </c>
      <c r="T41" s="25"/>
      <c r="U41" s="25"/>
      <c r="V41" s="25"/>
      <c r="W41" s="25">
        <v>8.0</v>
      </c>
      <c r="X41" s="25">
        <v>9.0</v>
      </c>
      <c r="Y41" s="25">
        <v>10.0</v>
      </c>
      <c r="Z41" s="25">
        <v>10.0</v>
      </c>
      <c r="AA41" s="25"/>
      <c r="AB41" s="25">
        <v>10.0</v>
      </c>
      <c r="AC41" s="25">
        <v>10.0</v>
      </c>
      <c r="AD41" s="25">
        <v>10.0</v>
      </c>
      <c r="AE41" s="25"/>
      <c r="AF41" s="25"/>
      <c r="AG41" s="25"/>
      <c r="AH41" s="25">
        <v>10.0</v>
      </c>
      <c r="AI41" s="25">
        <v>10.0</v>
      </c>
      <c r="AJ41" s="25">
        <v>10.0</v>
      </c>
      <c r="AK41" s="25">
        <v>10.0</v>
      </c>
      <c r="AL41" s="25"/>
      <c r="AM41" s="25">
        <v>8.0</v>
      </c>
      <c r="AN41" s="25">
        <v>10.0</v>
      </c>
      <c r="AO41" s="25"/>
      <c r="AP41" s="25"/>
      <c r="AQ41" s="25"/>
      <c r="AR41" s="6"/>
      <c r="AS41" s="25"/>
      <c r="AT41" s="25"/>
      <c r="AU41" s="25"/>
      <c r="AV41" s="25"/>
      <c r="AW41" s="25"/>
      <c r="AX41" s="25">
        <v>10.0</v>
      </c>
      <c r="AY41" s="25">
        <f t="shared" si="1"/>
        <v>9.7</v>
      </c>
      <c r="AZ41" s="23"/>
      <c r="BA41" s="23">
        <f t="shared" si="2"/>
        <v>0</v>
      </c>
      <c r="BB41" s="6">
        <v>6.0</v>
      </c>
      <c r="BC41" s="6">
        <v>0.0</v>
      </c>
      <c r="BD41" s="23">
        <f t="shared" si="3"/>
        <v>6</v>
      </c>
      <c r="BE41" s="6" t="s">
        <v>92</v>
      </c>
      <c r="BF41" s="6" t="s">
        <v>55</v>
      </c>
      <c r="BG41" s="6" t="s">
        <v>55</v>
      </c>
      <c r="BH41" s="6" t="s">
        <v>55</v>
      </c>
      <c r="BI41" s="6" t="s">
        <v>55</v>
      </c>
      <c r="BJ41" s="6" t="s">
        <v>92</v>
      </c>
      <c r="BK41" s="6" t="s">
        <v>55</v>
      </c>
      <c r="BL41" s="23"/>
      <c r="BM41" s="23"/>
      <c r="BN41" s="42"/>
      <c r="BO41" s="42"/>
      <c r="BP41" s="42"/>
    </row>
    <row r="42">
      <c r="A42" s="11">
        <v>38.0</v>
      </c>
      <c r="B42" s="17" t="s">
        <v>383</v>
      </c>
      <c r="C42" s="17" t="s">
        <v>259</v>
      </c>
      <c r="D42" s="17" t="s">
        <v>385</v>
      </c>
      <c r="E42" s="19"/>
      <c r="F42" s="17" t="s">
        <v>96</v>
      </c>
      <c r="G42" s="17" t="s">
        <v>312</v>
      </c>
      <c r="H42" s="11" t="s">
        <v>90</v>
      </c>
      <c r="J42" s="11" t="s">
        <v>91</v>
      </c>
      <c r="K42" s="6" t="s">
        <v>84</v>
      </c>
      <c r="L42" s="33">
        <v>42979.0</v>
      </c>
      <c r="M42" s="11"/>
      <c r="N42" s="23"/>
      <c r="O42" s="23"/>
      <c r="P42" s="23"/>
      <c r="Q42" s="25">
        <v>10.0</v>
      </c>
      <c r="R42" s="25">
        <v>9.0</v>
      </c>
      <c r="S42" s="25">
        <v>9.0</v>
      </c>
      <c r="T42" s="25"/>
      <c r="U42" s="25"/>
      <c r="V42" s="25"/>
      <c r="W42" s="25">
        <v>8.0</v>
      </c>
      <c r="X42" s="25">
        <v>9.0</v>
      </c>
      <c r="Y42" s="25">
        <v>10.0</v>
      </c>
      <c r="Z42" s="25">
        <v>9.0</v>
      </c>
      <c r="AA42" s="25"/>
      <c r="AB42" s="25">
        <v>10.0</v>
      </c>
      <c r="AC42" s="25">
        <v>10.0</v>
      </c>
      <c r="AD42" s="25">
        <v>10.0</v>
      </c>
      <c r="AE42" s="25"/>
      <c r="AF42" s="25"/>
      <c r="AG42" s="25"/>
      <c r="AH42" s="25">
        <v>10.0</v>
      </c>
      <c r="AI42" s="25">
        <v>10.0</v>
      </c>
      <c r="AJ42" s="25">
        <v>10.0</v>
      </c>
      <c r="AK42" s="25">
        <v>10.0</v>
      </c>
      <c r="AL42" s="25"/>
      <c r="AM42" s="25">
        <v>7.0</v>
      </c>
      <c r="AN42" s="25">
        <v>10.0</v>
      </c>
      <c r="AO42" s="25"/>
      <c r="AP42" s="25"/>
      <c r="AQ42" s="25"/>
      <c r="AR42" s="6"/>
      <c r="AS42" s="25"/>
      <c r="AT42" s="25"/>
      <c r="AU42" s="25"/>
      <c r="AV42" s="25"/>
      <c r="AW42" s="25"/>
      <c r="AX42" s="25">
        <v>10.0</v>
      </c>
      <c r="AY42" s="25">
        <f t="shared" si="1"/>
        <v>9.47</v>
      </c>
      <c r="AZ42" s="23"/>
      <c r="BA42" s="23">
        <f t="shared" si="2"/>
        <v>0</v>
      </c>
      <c r="BB42" s="6">
        <v>17.0</v>
      </c>
      <c r="BC42" s="6">
        <v>0.0</v>
      </c>
      <c r="BD42" s="23">
        <f t="shared" si="3"/>
        <v>17</v>
      </c>
      <c r="BE42" s="6" t="s">
        <v>92</v>
      </c>
      <c r="BF42" s="6" t="s">
        <v>55</v>
      </c>
      <c r="BG42" s="6" t="s">
        <v>55</v>
      </c>
      <c r="BH42" s="6" t="s">
        <v>55</v>
      </c>
      <c r="BI42" s="6" t="s">
        <v>55</v>
      </c>
      <c r="BJ42" s="6" t="s">
        <v>92</v>
      </c>
      <c r="BK42" s="6" t="s">
        <v>55</v>
      </c>
      <c r="BL42" s="23"/>
      <c r="BM42" s="23"/>
      <c r="BN42" s="42"/>
      <c r="BO42" s="42"/>
      <c r="BP42" s="42"/>
    </row>
    <row r="43">
      <c r="A43" s="11">
        <v>39.0</v>
      </c>
      <c r="B43" s="17" t="s">
        <v>391</v>
      </c>
      <c r="C43" s="17" t="s">
        <v>392</v>
      </c>
      <c r="D43" s="17" t="s">
        <v>393</v>
      </c>
      <c r="E43" s="19"/>
      <c r="F43" s="17" t="s">
        <v>96</v>
      </c>
      <c r="G43" s="17" t="s">
        <v>312</v>
      </c>
      <c r="H43" s="11" t="s">
        <v>90</v>
      </c>
      <c r="J43" s="11" t="s">
        <v>91</v>
      </c>
      <c r="K43" s="6" t="s">
        <v>84</v>
      </c>
      <c r="L43" s="33">
        <v>42979.0</v>
      </c>
      <c r="M43" s="11"/>
      <c r="N43" s="23"/>
      <c r="O43" s="23"/>
      <c r="P43" s="23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6"/>
      <c r="AS43" s="25"/>
      <c r="AT43" s="25"/>
      <c r="AU43" s="25"/>
      <c r="AV43" s="25"/>
      <c r="AW43" s="25"/>
      <c r="AX43" s="25"/>
      <c r="AY43" s="25" t="str">
        <f t="shared" si="1"/>
        <v/>
      </c>
      <c r="AZ43" s="23"/>
      <c r="BA43" s="23">
        <f t="shared" si="2"/>
        <v>0</v>
      </c>
      <c r="BB43" s="6"/>
      <c r="BC43" s="6"/>
      <c r="BD43" s="23">
        <f t="shared" si="3"/>
        <v>0</v>
      </c>
      <c r="BE43" s="6"/>
      <c r="BF43" s="6" t="s">
        <v>92</v>
      </c>
      <c r="BG43" s="6"/>
      <c r="BH43" s="6"/>
      <c r="BI43" s="6"/>
      <c r="BJ43" s="6" t="s">
        <v>55</v>
      </c>
      <c r="BK43" s="6"/>
      <c r="BL43" s="23"/>
      <c r="BM43" s="23"/>
      <c r="BN43" s="42"/>
      <c r="BO43" s="42"/>
      <c r="BP43" s="42"/>
    </row>
    <row r="44">
      <c r="A44" s="11">
        <v>40.0</v>
      </c>
      <c r="B44" s="17" t="s">
        <v>189</v>
      </c>
      <c r="C44" s="17" t="s">
        <v>78</v>
      </c>
      <c r="D44" s="17" t="s">
        <v>159</v>
      </c>
      <c r="E44" s="19"/>
      <c r="F44" s="17" t="s">
        <v>79</v>
      </c>
      <c r="G44" s="17" t="s">
        <v>312</v>
      </c>
      <c r="H44" s="11" t="s">
        <v>90</v>
      </c>
      <c r="J44" s="11" t="s">
        <v>91</v>
      </c>
      <c r="K44" s="6" t="s">
        <v>84</v>
      </c>
      <c r="L44" s="33">
        <v>42979.0</v>
      </c>
      <c r="M44" s="11"/>
      <c r="N44" s="23"/>
      <c r="O44" s="23"/>
      <c r="P44" s="23"/>
      <c r="Q44" s="6"/>
      <c r="R44" s="6"/>
      <c r="S44" s="6"/>
      <c r="T44" s="23"/>
      <c r="U44" s="23"/>
      <c r="V44" s="6"/>
      <c r="W44" s="6"/>
      <c r="X44" s="6"/>
      <c r="Y44" s="6"/>
      <c r="Z44" s="6"/>
      <c r="AA44" s="23"/>
      <c r="AB44" s="6"/>
      <c r="AC44" s="6"/>
      <c r="AD44" s="6"/>
      <c r="AE44" s="23"/>
      <c r="AF44" s="23"/>
      <c r="AG44" s="23"/>
      <c r="AH44" s="6"/>
      <c r="AI44" s="6"/>
      <c r="AJ44" s="6"/>
      <c r="AK44" s="6"/>
      <c r="AL44" s="23"/>
      <c r="AM44" s="6"/>
      <c r="AN44" s="6"/>
      <c r="AO44" s="23"/>
      <c r="AP44" s="23"/>
      <c r="AQ44" s="23"/>
      <c r="AR44" s="6"/>
      <c r="AS44" s="23"/>
      <c r="AT44" s="23"/>
      <c r="AU44" s="23"/>
      <c r="AV44" s="23"/>
      <c r="AW44" s="23"/>
      <c r="AX44" s="6"/>
      <c r="AY44" s="25" t="str">
        <f t="shared" si="1"/>
        <v/>
      </c>
      <c r="AZ44" s="23"/>
      <c r="BA44" s="23">
        <f t="shared" si="2"/>
        <v>0</v>
      </c>
      <c r="BB44" s="6"/>
      <c r="BC44" s="6"/>
      <c r="BD44" s="23">
        <f t="shared" si="3"/>
        <v>0</v>
      </c>
      <c r="BE44" s="6"/>
      <c r="BF44" s="6" t="s">
        <v>92</v>
      </c>
      <c r="BG44" s="6"/>
      <c r="BH44" s="6"/>
      <c r="BI44" s="6"/>
      <c r="BJ44" s="6" t="s">
        <v>55</v>
      </c>
      <c r="BK44" s="6"/>
      <c r="BL44" s="23"/>
      <c r="BM44" s="23"/>
      <c r="BN44" s="42"/>
      <c r="BO44" s="42"/>
      <c r="BP44" s="42"/>
    </row>
    <row r="45">
      <c r="A45" s="11">
        <v>41.0</v>
      </c>
      <c r="B45" s="17" t="s">
        <v>150</v>
      </c>
      <c r="C45" s="17" t="s">
        <v>404</v>
      </c>
      <c r="D45" s="19"/>
      <c r="E45" s="19"/>
      <c r="F45" s="17" t="s">
        <v>96</v>
      </c>
      <c r="G45" s="17" t="s">
        <v>312</v>
      </c>
      <c r="H45" s="11" t="s">
        <v>90</v>
      </c>
      <c r="J45" s="11" t="s">
        <v>91</v>
      </c>
      <c r="K45" s="6" t="s">
        <v>84</v>
      </c>
      <c r="L45" s="33">
        <v>42979.0</v>
      </c>
      <c r="M45" s="11"/>
      <c r="N45" s="23"/>
      <c r="O45" s="23"/>
      <c r="P45" s="23"/>
      <c r="Q45" s="6">
        <v>9.0</v>
      </c>
      <c r="R45" s="6">
        <v>7.0</v>
      </c>
      <c r="S45" s="6">
        <v>9.0</v>
      </c>
      <c r="T45" s="23"/>
      <c r="U45" s="23"/>
      <c r="V45" s="6"/>
      <c r="W45" s="6">
        <v>8.0</v>
      </c>
      <c r="X45" s="6">
        <v>9.0</v>
      </c>
      <c r="Y45" s="6">
        <v>9.0</v>
      </c>
      <c r="Z45" s="6">
        <v>9.0</v>
      </c>
      <c r="AA45" s="23"/>
      <c r="AB45" s="6">
        <v>9.0</v>
      </c>
      <c r="AC45" s="6">
        <v>10.0</v>
      </c>
      <c r="AD45" s="6">
        <v>9.0</v>
      </c>
      <c r="AE45" s="23"/>
      <c r="AF45" s="23"/>
      <c r="AG45" s="23"/>
      <c r="AH45" s="6">
        <v>10.0</v>
      </c>
      <c r="AI45" s="6">
        <v>10.0</v>
      </c>
      <c r="AJ45" s="6">
        <v>10.0</v>
      </c>
      <c r="AK45" s="6">
        <v>10.0</v>
      </c>
      <c r="AL45" s="23"/>
      <c r="AM45" s="6">
        <v>7.0</v>
      </c>
      <c r="AN45" s="6">
        <v>10.0</v>
      </c>
      <c r="AO45" s="23"/>
      <c r="AP45" s="23"/>
      <c r="AQ45" s="23"/>
      <c r="AR45" s="6"/>
      <c r="AS45" s="23"/>
      <c r="AT45" s="23"/>
      <c r="AU45" s="23"/>
      <c r="AV45" s="23"/>
      <c r="AW45" s="23"/>
      <c r="AX45" s="6">
        <v>10.0</v>
      </c>
      <c r="AY45" s="25">
        <f t="shared" si="1"/>
        <v>9.11</v>
      </c>
      <c r="AZ45" s="23"/>
      <c r="BA45" s="23">
        <f t="shared" si="2"/>
        <v>0</v>
      </c>
      <c r="BB45" s="6">
        <v>31.0</v>
      </c>
      <c r="BC45" s="6">
        <v>0.0</v>
      </c>
      <c r="BD45" s="23">
        <f t="shared" si="3"/>
        <v>31</v>
      </c>
      <c r="BE45" s="6" t="s">
        <v>92</v>
      </c>
      <c r="BF45" s="6" t="s">
        <v>55</v>
      </c>
      <c r="BG45" s="6" t="s">
        <v>55</v>
      </c>
      <c r="BH45" s="6" t="s">
        <v>55</v>
      </c>
      <c r="BI45" s="6" t="s">
        <v>55</v>
      </c>
      <c r="BJ45" s="6" t="s">
        <v>92</v>
      </c>
      <c r="BK45" s="6" t="s">
        <v>55</v>
      </c>
      <c r="BL45" s="23"/>
      <c r="BM45" s="23"/>
      <c r="BN45" s="42"/>
      <c r="BO45" s="42"/>
      <c r="BP45" s="42"/>
    </row>
    <row r="46">
      <c r="A46" s="11">
        <v>42.0</v>
      </c>
      <c r="B46" s="17" t="s">
        <v>416</v>
      </c>
      <c r="C46" s="17" t="s">
        <v>335</v>
      </c>
      <c r="D46" s="20"/>
      <c r="E46" s="19"/>
      <c r="F46" s="17" t="s">
        <v>79</v>
      </c>
      <c r="G46" s="17" t="s">
        <v>312</v>
      </c>
      <c r="H46" s="11" t="s">
        <v>90</v>
      </c>
      <c r="J46" s="11" t="s">
        <v>91</v>
      </c>
      <c r="K46" s="6" t="s">
        <v>84</v>
      </c>
      <c r="L46" s="33">
        <v>42979.0</v>
      </c>
      <c r="M46" s="11"/>
      <c r="N46" s="23"/>
      <c r="O46" s="23"/>
      <c r="P46" s="23"/>
      <c r="Q46" s="6">
        <v>9.0</v>
      </c>
      <c r="R46" s="6">
        <v>8.0</v>
      </c>
      <c r="S46" s="6">
        <v>7.0</v>
      </c>
      <c r="T46" s="23"/>
      <c r="U46" s="23"/>
      <c r="V46" s="6"/>
      <c r="W46" s="6">
        <v>7.0</v>
      </c>
      <c r="X46" s="6">
        <v>9.0</v>
      </c>
      <c r="Y46" s="6">
        <v>9.0</v>
      </c>
      <c r="Z46" s="6">
        <v>8.0</v>
      </c>
      <c r="AA46" s="23"/>
      <c r="AB46" s="6">
        <v>9.0</v>
      </c>
      <c r="AC46" s="6">
        <v>8.0</v>
      </c>
      <c r="AD46" s="6">
        <v>9.0</v>
      </c>
      <c r="AE46" s="23"/>
      <c r="AF46" s="23"/>
      <c r="AG46" s="23"/>
      <c r="AH46" s="6">
        <v>10.0</v>
      </c>
      <c r="AI46" s="6">
        <v>10.0</v>
      </c>
      <c r="AJ46" s="6">
        <v>10.0</v>
      </c>
      <c r="AK46" s="6">
        <v>10.0</v>
      </c>
      <c r="AL46" s="23"/>
      <c r="AM46" s="6">
        <v>6.0</v>
      </c>
      <c r="AN46" s="6">
        <v>10.0</v>
      </c>
      <c r="AO46" s="23"/>
      <c r="AP46" s="23"/>
      <c r="AQ46" s="23"/>
      <c r="AR46" s="6"/>
      <c r="AS46" s="23"/>
      <c r="AT46" s="23"/>
      <c r="AU46" s="23"/>
      <c r="AV46" s="23"/>
      <c r="AW46" s="23"/>
      <c r="AX46" s="6">
        <v>10.0</v>
      </c>
      <c r="AY46" s="25">
        <f t="shared" si="1"/>
        <v>8.76</v>
      </c>
      <c r="AZ46" s="23"/>
      <c r="BA46" s="23">
        <f t="shared" si="2"/>
        <v>0</v>
      </c>
      <c r="BB46" s="6">
        <v>25.0</v>
      </c>
      <c r="BC46" s="6">
        <v>0.0</v>
      </c>
      <c r="BD46" s="23">
        <f t="shared" si="3"/>
        <v>25</v>
      </c>
      <c r="BE46" s="6" t="s">
        <v>92</v>
      </c>
      <c r="BF46" s="6" t="s">
        <v>55</v>
      </c>
      <c r="BG46" s="6" t="s">
        <v>55</v>
      </c>
      <c r="BH46" s="6" t="s">
        <v>55</v>
      </c>
      <c r="BI46" s="6" t="s">
        <v>55</v>
      </c>
      <c r="BJ46" s="6" t="s">
        <v>92</v>
      </c>
      <c r="BK46" s="6" t="s">
        <v>55</v>
      </c>
      <c r="BL46" s="23"/>
      <c r="BM46" s="23"/>
      <c r="BN46" s="42"/>
      <c r="BO46" s="42"/>
      <c r="BP46" s="42"/>
    </row>
    <row r="47">
      <c r="A47" s="11">
        <v>43.0</v>
      </c>
      <c r="B47" s="17" t="s">
        <v>419</v>
      </c>
      <c r="C47" s="17" t="s">
        <v>77</v>
      </c>
      <c r="D47" s="17" t="s">
        <v>157</v>
      </c>
      <c r="E47" s="19"/>
      <c r="F47" s="17" t="s">
        <v>79</v>
      </c>
      <c r="G47" s="17" t="s">
        <v>312</v>
      </c>
      <c r="H47" s="11" t="s">
        <v>90</v>
      </c>
      <c r="J47" s="11" t="s">
        <v>91</v>
      </c>
      <c r="K47" s="6" t="s">
        <v>84</v>
      </c>
      <c r="L47" s="33">
        <v>42979.0</v>
      </c>
      <c r="M47" s="11"/>
      <c r="N47" s="23"/>
      <c r="O47" s="23"/>
      <c r="P47" s="23"/>
      <c r="Q47" s="25">
        <v>8.0</v>
      </c>
      <c r="R47" s="25">
        <v>10.0</v>
      </c>
      <c r="S47" s="25">
        <v>9.0</v>
      </c>
      <c r="T47" s="25"/>
      <c r="U47" s="25"/>
      <c r="V47" s="25"/>
      <c r="W47" s="25">
        <v>8.0</v>
      </c>
      <c r="X47" s="25">
        <v>10.0</v>
      </c>
      <c r="Y47" s="25">
        <v>9.0</v>
      </c>
      <c r="Z47" s="25">
        <v>9.0</v>
      </c>
      <c r="AA47" s="25"/>
      <c r="AB47" s="25">
        <v>9.0</v>
      </c>
      <c r="AC47" s="25">
        <v>10.0</v>
      </c>
      <c r="AD47" s="25">
        <v>9.0</v>
      </c>
      <c r="AE47" s="25"/>
      <c r="AF47" s="25"/>
      <c r="AG47" s="25"/>
      <c r="AH47" s="25">
        <v>10.0</v>
      </c>
      <c r="AI47" s="25">
        <v>10.0</v>
      </c>
      <c r="AJ47" s="25">
        <v>10.0</v>
      </c>
      <c r="AK47" s="25">
        <v>10.0</v>
      </c>
      <c r="AL47" s="25"/>
      <c r="AM47" s="25">
        <v>8.0</v>
      </c>
      <c r="AN47" s="25">
        <v>10.0</v>
      </c>
      <c r="AO47" s="25"/>
      <c r="AP47" s="25"/>
      <c r="AQ47" s="25"/>
      <c r="AR47" s="6"/>
      <c r="AS47" s="25"/>
      <c r="AT47" s="25"/>
      <c r="AU47" s="25"/>
      <c r="AV47" s="25"/>
      <c r="AW47" s="25"/>
      <c r="AX47" s="25">
        <v>10.0</v>
      </c>
      <c r="AY47" s="25">
        <f t="shared" si="1"/>
        <v>9.35</v>
      </c>
      <c r="AZ47" s="23"/>
      <c r="BA47" s="23">
        <f t="shared" si="2"/>
        <v>0</v>
      </c>
      <c r="BB47" s="6">
        <v>18.0</v>
      </c>
      <c r="BC47" s="6">
        <v>0.0</v>
      </c>
      <c r="BD47" s="23">
        <f t="shared" si="3"/>
        <v>18</v>
      </c>
      <c r="BE47" s="6" t="s">
        <v>92</v>
      </c>
      <c r="BF47" s="6" t="s">
        <v>55</v>
      </c>
      <c r="BG47" s="6" t="s">
        <v>55</v>
      </c>
      <c r="BH47" s="6" t="s">
        <v>55</v>
      </c>
      <c r="BI47" s="6" t="s">
        <v>55</v>
      </c>
      <c r="BJ47" s="6" t="s">
        <v>92</v>
      </c>
      <c r="BK47" s="6" t="s">
        <v>55</v>
      </c>
      <c r="BL47" s="23"/>
      <c r="BM47" s="23"/>
      <c r="BN47" s="42"/>
      <c r="BO47" s="42"/>
      <c r="BP47" s="42"/>
    </row>
    <row r="48">
      <c r="A48" s="11">
        <v>44.0</v>
      </c>
      <c r="B48" s="17" t="s">
        <v>428</v>
      </c>
      <c r="C48" s="17" t="s">
        <v>429</v>
      </c>
      <c r="D48" s="17" t="s">
        <v>115</v>
      </c>
      <c r="E48" s="19"/>
      <c r="F48" s="17" t="s">
        <v>79</v>
      </c>
      <c r="G48" s="17" t="s">
        <v>312</v>
      </c>
      <c r="H48" s="11" t="s">
        <v>90</v>
      </c>
      <c r="J48" s="11" t="s">
        <v>91</v>
      </c>
      <c r="K48" s="6" t="s">
        <v>84</v>
      </c>
      <c r="L48" s="33">
        <v>42979.0</v>
      </c>
      <c r="M48" s="11"/>
      <c r="N48" s="23"/>
      <c r="O48" s="23"/>
      <c r="P48" s="23"/>
      <c r="Q48" s="25">
        <v>9.0</v>
      </c>
      <c r="R48" s="25">
        <v>7.0</v>
      </c>
      <c r="S48" s="25">
        <v>9.0</v>
      </c>
      <c r="T48" s="25"/>
      <c r="U48" s="25"/>
      <c r="V48" s="25"/>
      <c r="W48" s="25">
        <v>8.0</v>
      </c>
      <c r="X48" s="25">
        <v>8.0</v>
      </c>
      <c r="Y48" s="25">
        <v>9.0</v>
      </c>
      <c r="Z48" s="25">
        <v>9.0</v>
      </c>
      <c r="AA48" s="25"/>
      <c r="AB48" s="25">
        <v>10.0</v>
      </c>
      <c r="AC48" s="25">
        <v>8.0</v>
      </c>
      <c r="AD48" s="25">
        <v>9.0</v>
      </c>
      <c r="AE48" s="25"/>
      <c r="AF48" s="25"/>
      <c r="AG48" s="25"/>
      <c r="AH48" s="25">
        <v>10.0</v>
      </c>
      <c r="AI48" s="25">
        <v>10.0</v>
      </c>
      <c r="AJ48" s="25">
        <v>10.0</v>
      </c>
      <c r="AK48" s="25">
        <v>10.0</v>
      </c>
      <c r="AL48" s="25"/>
      <c r="AM48" s="25">
        <v>9.0</v>
      </c>
      <c r="AN48" s="25">
        <v>10.0</v>
      </c>
      <c r="AO48" s="25"/>
      <c r="AP48" s="25"/>
      <c r="AQ48" s="25"/>
      <c r="AR48" s="6"/>
      <c r="AS48" s="25"/>
      <c r="AT48" s="25"/>
      <c r="AU48" s="25"/>
      <c r="AV48" s="25"/>
      <c r="AW48" s="25"/>
      <c r="AX48" s="25">
        <v>10.0</v>
      </c>
      <c r="AY48" s="25">
        <f t="shared" si="1"/>
        <v>9.11</v>
      </c>
      <c r="AZ48" s="23"/>
      <c r="BA48" s="23">
        <f t="shared" si="2"/>
        <v>0</v>
      </c>
      <c r="BB48" s="6">
        <v>24.0</v>
      </c>
      <c r="BC48" s="6">
        <v>0.0</v>
      </c>
      <c r="BD48" s="23">
        <f t="shared" si="3"/>
        <v>24</v>
      </c>
      <c r="BE48" s="6" t="s">
        <v>92</v>
      </c>
      <c r="BF48" s="6" t="s">
        <v>55</v>
      </c>
      <c r="BG48" s="6" t="s">
        <v>55</v>
      </c>
      <c r="BH48" s="6" t="s">
        <v>55</v>
      </c>
      <c r="BI48" s="6" t="s">
        <v>55</v>
      </c>
      <c r="BJ48" s="6" t="s">
        <v>92</v>
      </c>
      <c r="BK48" s="6" t="s">
        <v>55</v>
      </c>
      <c r="BL48" s="23"/>
      <c r="BM48" s="23"/>
      <c r="BN48" s="42"/>
      <c r="BO48" s="42"/>
      <c r="BP48" s="42"/>
    </row>
    <row r="49">
      <c r="A49" s="11">
        <v>45.0</v>
      </c>
      <c r="B49" s="17" t="s">
        <v>433</v>
      </c>
      <c r="C49" s="17" t="s">
        <v>434</v>
      </c>
      <c r="D49" s="17" t="s">
        <v>77</v>
      </c>
      <c r="E49" s="19"/>
      <c r="F49" s="17" t="s">
        <v>79</v>
      </c>
      <c r="G49" s="17" t="s">
        <v>312</v>
      </c>
      <c r="H49" s="11" t="s">
        <v>90</v>
      </c>
      <c r="J49" s="11" t="s">
        <v>91</v>
      </c>
      <c r="K49" s="6" t="s">
        <v>84</v>
      </c>
      <c r="L49" s="33">
        <v>42979.0</v>
      </c>
      <c r="M49" s="11"/>
      <c r="N49" s="23"/>
      <c r="O49" s="23"/>
      <c r="P49" s="23"/>
      <c r="Q49" s="6">
        <v>7.0</v>
      </c>
      <c r="R49" s="6">
        <v>8.0</v>
      </c>
      <c r="S49" s="6">
        <v>8.0</v>
      </c>
      <c r="T49" s="23"/>
      <c r="U49" s="23"/>
      <c r="V49" s="6"/>
      <c r="W49" s="6">
        <v>7.0</v>
      </c>
      <c r="X49" s="6">
        <v>7.0</v>
      </c>
      <c r="Y49" s="6">
        <v>9.0</v>
      </c>
      <c r="Z49" s="6">
        <v>9.0</v>
      </c>
      <c r="AA49" s="23"/>
      <c r="AB49" s="6">
        <v>9.0</v>
      </c>
      <c r="AC49" s="6">
        <v>8.0</v>
      </c>
      <c r="AD49" s="6">
        <v>10.0</v>
      </c>
      <c r="AE49" s="23"/>
      <c r="AF49" s="23"/>
      <c r="AG49" s="23"/>
      <c r="AH49" s="6">
        <v>10.0</v>
      </c>
      <c r="AI49" s="6">
        <v>10.0</v>
      </c>
      <c r="AJ49" s="6">
        <v>10.0</v>
      </c>
      <c r="AK49" s="6">
        <v>10.0</v>
      </c>
      <c r="AL49" s="23"/>
      <c r="AM49" s="6">
        <v>7.0</v>
      </c>
      <c r="AN49" s="6">
        <v>10.0</v>
      </c>
      <c r="AO49" s="23"/>
      <c r="AP49" s="23"/>
      <c r="AQ49" s="23"/>
      <c r="AR49" s="6"/>
      <c r="AS49" s="23"/>
      <c r="AT49" s="23"/>
      <c r="AU49" s="23"/>
      <c r="AV49" s="23"/>
      <c r="AW49" s="23"/>
      <c r="AX49" s="6">
        <v>10.0</v>
      </c>
      <c r="AY49" s="25">
        <f t="shared" si="1"/>
        <v>8.76</v>
      </c>
      <c r="AZ49" s="23"/>
      <c r="BA49" s="23">
        <f t="shared" si="2"/>
        <v>0</v>
      </c>
      <c r="BB49" s="6">
        <v>21.0</v>
      </c>
      <c r="BC49" s="6">
        <v>0.0</v>
      </c>
      <c r="BD49" s="23">
        <f t="shared" si="3"/>
        <v>21</v>
      </c>
      <c r="BE49" s="6" t="s">
        <v>92</v>
      </c>
      <c r="BF49" s="6" t="s">
        <v>55</v>
      </c>
      <c r="BG49" s="6" t="s">
        <v>55</v>
      </c>
      <c r="BH49" s="6" t="s">
        <v>55</v>
      </c>
      <c r="BI49" s="6" t="s">
        <v>55</v>
      </c>
      <c r="BJ49" s="6" t="s">
        <v>92</v>
      </c>
      <c r="BK49" s="6" t="s">
        <v>55</v>
      </c>
      <c r="BL49" s="23"/>
      <c r="BM49" s="23"/>
      <c r="BN49" s="42"/>
      <c r="BO49" s="42"/>
      <c r="BP49" s="42"/>
    </row>
    <row r="50">
      <c r="A50" s="11">
        <v>46.0</v>
      </c>
      <c r="B50" s="17" t="s">
        <v>442</v>
      </c>
      <c r="C50" s="17" t="s">
        <v>266</v>
      </c>
      <c r="D50" s="17" t="s">
        <v>444</v>
      </c>
      <c r="E50" s="19"/>
      <c r="F50" s="17" t="s">
        <v>96</v>
      </c>
      <c r="G50" s="17" t="s">
        <v>312</v>
      </c>
      <c r="H50" s="11" t="s">
        <v>90</v>
      </c>
      <c r="J50" s="11" t="s">
        <v>91</v>
      </c>
      <c r="K50" s="6" t="s">
        <v>84</v>
      </c>
      <c r="L50" s="33">
        <v>42979.0</v>
      </c>
      <c r="M50" s="11"/>
      <c r="N50" s="23"/>
      <c r="O50" s="23"/>
      <c r="P50" s="23"/>
      <c r="Q50" s="6">
        <v>9.0</v>
      </c>
      <c r="R50" s="6">
        <v>7.0</v>
      </c>
      <c r="S50" s="6">
        <v>10.0</v>
      </c>
      <c r="T50" s="23"/>
      <c r="U50" s="23"/>
      <c r="V50" s="6"/>
      <c r="W50" s="6">
        <v>6.0</v>
      </c>
      <c r="X50" s="6">
        <v>8.0</v>
      </c>
      <c r="Y50" s="6">
        <v>10.0</v>
      </c>
      <c r="Z50" s="6">
        <v>8.0</v>
      </c>
      <c r="AA50" s="23"/>
      <c r="AB50" s="6">
        <v>10.0</v>
      </c>
      <c r="AC50" s="6">
        <v>10.0</v>
      </c>
      <c r="AD50" s="6">
        <v>10.0</v>
      </c>
      <c r="AE50" s="23"/>
      <c r="AF50" s="23"/>
      <c r="AG50" s="23"/>
      <c r="AH50" s="6">
        <v>10.0</v>
      </c>
      <c r="AI50" s="6">
        <v>10.0</v>
      </c>
      <c r="AJ50" s="6">
        <v>10.0</v>
      </c>
      <c r="AK50" s="6">
        <v>10.0</v>
      </c>
      <c r="AL50" s="23"/>
      <c r="AM50" s="6">
        <v>7.0</v>
      </c>
      <c r="AN50" s="6">
        <v>9.0</v>
      </c>
      <c r="AO50" s="23"/>
      <c r="AP50" s="23"/>
      <c r="AQ50" s="23"/>
      <c r="AR50" s="6"/>
      <c r="AS50" s="23"/>
      <c r="AT50" s="23"/>
      <c r="AU50" s="23"/>
      <c r="AV50" s="23"/>
      <c r="AW50" s="23"/>
      <c r="AX50" s="6">
        <v>10.0</v>
      </c>
      <c r="AY50" s="25">
        <f t="shared" si="1"/>
        <v>9.05</v>
      </c>
      <c r="AZ50" s="23"/>
      <c r="BA50" s="23">
        <f t="shared" si="2"/>
        <v>0</v>
      </c>
      <c r="BB50" s="6">
        <v>24.0</v>
      </c>
      <c r="BC50" s="6">
        <v>0.0</v>
      </c>
      <c r="BD50" s="23">
        <f t="shared" si="3"/>
        <v>24</v>
      </c>
      <c r="BE50" s="6" t="s">
        <v>92</v>
      </c>
      <c r="BF50" s="6" t="s">
        <v>55</v>
      </c>
      <c r="BG50" s="6" t="s">
        <v>55</v>
      </c>
      <c r="BH50" s="6" t="s">
        <v>55</v>
      </c>
      <c r="BI50" s="6" t="s">
        <v>55</v>
      </c>
      <c r="BJ50" s="6" t="s">
        <v>92</v>
      </c>
      <c r="BK50" s="6" t="s">
        <v>55</v>
      </c>
      <c r="BL50" s="23"/>
      <c r="BM50" s="23"/>
      <c r="BN50" s="42"/>
      <c r="BO50" s="42"/>
      <c r="BP50" s="42"/>
    </row>
    <row r="51">
      <c r="A51" s="11">
        <v>47.0</v>
      </c>
      <c r="B51" s="17" t="s">
        <v>452</v>
      </c>
      <c r="C51" s="17" t="s">
        <v>453</v>
      </c>
      <c r="D51" s="17" t="s">
        <v>274</v>
      </c>
      <c r="E51" s="19"/>
      <c r="F51" s="17" t="s">
        <v>79</v>
      </c>
      <c r="G51" s="17" t="s">
        <v>312</v>
      </c>
      <c r="H51" s="11" t="s">
        <v>90</v>
      </c>
      <c r="J51" s="11" t="s">
        <v>91</v>
      </c>
      <c r="K51" s="6" t="s">
        <v>84</v>
      </c>
      <c r="L51" s="33">
        <v>42979.0</v>
      </c>
      <c r="M51" s="11"/>
      <c r="N51" s="23"/>
      <c r="O51" s="23"/>
      <c r="P51" s="23"/>
      <c r="Q51" s="6">
        <v>9.0</v>
      </c>
      <c r="R51" s="6">
        <v>9.0</v>
      </c>
      <c r="S51" s="6">
        <v>9.0</v>
      </c>
      <c r="T51" s="23"/>
      <c r="U51" s="23"/>
      <c r="V51" s="6"/>
      <c r="W51" s="6">
        <v>7.0</v>
      </c>
      <c r="X51" s="6">
        <v>8.0</v>
      </c>
      <c r="Y51" s="6">
        <v>10.0</v>
      </c>
      <c r="Z51" s="6">
        <v>9.0</v>
      </c>
      <c r="AA51" s="23"/>
      <c r="AB51" s="6">
        <v>10.0</v>
      </c>
      <c r="AC51" s="6">
        <v>9.0</v>
      </c>
      <c r="AD51" s="6">
        <v>10.0</v>
      </c>
      <c r="AE51" s="23"/>
      <c r="AF51" s="23"/>
      <c r="AG51" s="23"/>
      <c r="AH51" s="6">
        <v>10.0</v>
      </c>
      <c r="AI51" s="6">
        <v>10.0</v>
      </c>
      <c r="AJ51" s="6">
        <v>10.0</v>
      </c>
      <c r="AK51" s="6">
        <v>10.0</v>
      </c>
      <c r="AL51" s="23"/>
      <c r="AM51" s="6">
        <v>5.0</v>
      </c>
      <c r="AN51" s="6">
        <v>10.0</v>
      </c>
      <c r="AO51" s="23"/>
      <c r="AP51" s="23"/>
      <c r="AQ51" s="23"/>
      <c r="AR51" s="6"/>
      <c r="AS51" s="23"/>
      <c r="AT51" s="23"/>
      <c r="AU51" s="23"/>
      <c r="AV51" s="23"/>
      <c r="AW51" s="23"/>
      <c r="AX51" s="6">
        <v>10.0</v>
      </c>
      <c r="AY51" s="25">
        <f t="shared" si="1"/>
        <v>9.11</v>
      </c>
      <c r="AZ51" s="23"/>
      <c r="BA51" s="23">
        <f t="shared" si="2"/>
        <v>0</v>
      </c>
      <c r="BB51" s="6">
        <v>23.0</v>
      </c>
      <c r="BC51" s="6">
        <v>0.0</v>
      </c>
      <c r="BD51" s="23">
        <f t="shared" si="3"/>
        <v>23</v>
      </c>
      <c r="BE51" s="6" t="s">
        <v>92</v>
      </c>
      <c r="BF51" s="6" t="s">
        <v>55</v>
      </c>
      <c r="BG51" s="6" t="s">
        <v>55</v>
      </c>
      <c r="BH51" s="6" t="s">
        <v>55</v>
      </c>
      <c r="BI51" s="6" t="s">
        <v>55</v>
      </c>
      <c r="BJ51" s="6" t="s">
        <v>92</v>
      </c>
      <c r="BK51" s="6" t="s">
        <v>55</v>
      </c>
      <c r="BL51" s="23"/>
      <c r="BM51" s="23"/>
      <c r="BN51" s="42"/>
      <c r="BO51" s="42"/>
      <c r="BP51" s="42"/>
    </row>
    <row r="52">
      <c r="A52" s="11">
        <v>48.0</v>
      </c>
      <c r="B52" s="17" t="s">
        <v>462</v>
      </c>
      <c r="C52" s="17" t="s">
        <v>285</v>
      </c>
      <c r="D52" s="19"/>
      <c r="E52" s="19"/>
      <c r="F52" s="17" t="s">
        <v>96</v>
      </c>
      <c r="G52" s="17" t="s">
        <v>312</v>
      </c>
      <c r="H52" s="11" t="s">
        <v>90</v>
      </c>
      <c r="J52" s="11" t="s">
        <v>91</v>
      </c>
      <c r="K52" s="6" t="s">
        <v>84</v>
      </c>
      <c r="L52" s="33">
        <v>42979.0</v>
      </c>
      <c r="M52" s="11"/>
      <c r="N52" s="23"/>
      <c r="O52" s="23"/>
      <c r="P52" s="23"/>
      <c r="Q52" s="6">
        <v>9.0</v>
      </c>
      <c r="R52" s="6">
        <v>8.0</v>
      </c>
      <c r="S52" s="6">
        <v>8.0</v>
      </c>
      <c r="T52" s="23"/>
      <c r="U52" s="23"/>
      <c r="V52" s="6"/>
      <c r="W52" s="6">
        <v>6.0</v>
      </c>
      <c r="X52" s="6">
        <v>8.0</v>
      </c>
      <c r="Y52" s="6">
        <v>9.0</v>
      </c>
      <c r="Z52" s="6">
        <v>9.0</v>
      </c>
      <c r="AA52" s="23"/>
      <c r="AB52" s="6">
        <v>8.0</v>
      </c>
      <c r="AC52" s="6">
        <v>8.0</v>
      </c>
      <c r="AD52" s="6">
        <v>10.0</v>
      </c>
      <c r="AE52" s="23"/>
      <c r="AF52" s="23"/>
      <c r="AG52" s="23"/>
      <c r="AH52" s="6">
        <v>10.0</v>
      </c>
      <c r="AI52" s="6">
        <v>10.0</v>
      </c>
      <c r="AJ52" s="6">
        <v>10.0</v>
      </c>
      <c r="AK52" s="6">
        <v>10.0</v>
      </c>
      <c r="AL52" s="23"/>
      <c r="AM52" s="6">
        <v>6.0</v>
      </c>
      <c r="AN52" s="6">
        <v>10.0</v>
      </c>
      <c r="AO52" s="23"/>
      <c r="AP52" s="23"/>
      <c r="AQ52" s="23"/>
      <c r="AR52" s="6"/>
      <c r="AS52" s="23"/>
      <c r="AT52" s="23"/>
      <c r="AU52" s="23"/>
      <c r="AV52" s="23"/>
      <c r="AW52" s="23"/>
      <c r="AX52" s="6">
        <v>10.0</v>
      </c>
      <c r="AY52" s="25">
        <f t="shared" si="1"/>
        <v>8.76</v>
      </c>
      <c r="AZ52" s="23"/>
      <c r="BA52" s="23">
        <f t="shared" si="2"/>
        <v>0</v>
      </c>
      <c r="BB52" s="6">
        <v>39.0</v>
      </c>
      <c r="BC52" s="6">
        <v>0.0</v>
      </c>
      <c r="BD52" s="23">
        <f t="shared" si="3"/>
        <v>39</v>
      </c>
      <c r="BE52" s="6" t="s">
        <v>92</v>
      </c>
      <c r="BF52" s="6" t="s">
        <v>55</v>
      </c>
      <c r="BG52" s="6" t="s">
        <v>55</v>
      </c>
      <c r="BH52" s="6" t="s">
        <v>55</v>
      </c>
      <c r="BI52" s="6" t="s">
        <v>55</v>
      </c>
      <c r="BJ52" s="6" t="s">
        <v>92</v>
      </c>
      <c r="BK52" s="6" t="s">
        <v>55</v>
      </c>
      <c r="BL52" s="23"/>
      <c r="BM52" s="23"/>
      <c r="BN52" s="42"/>
      <c r="BO52" s="42"/>
      <c r="BP52" s="42"/>
    </row>
    <row r="53">
      <c r="A53" s="11">
        <v>49.0</v>
      </c>
      <c r="B53" s="17" t="s">
        <v>305</v>
      </c>
      <c r="C53" s="17" t="s">
        <v>119</v>
      </c>
      <c r="D53" s="17" t="s">
        <v>77</v>
      </c>
      <c r="E53" s="19"/>
      <c r="F53" s="17" t="s">
        <v>79</v>
      </c>
      <c r="G53" s="17" t="s">
        <v>312</v>
      </c>
      <c r="H53" s="11" t="s">
        <v>90</v>
      </c>
      <c r="J53" s="11" t="s">
        <v>91</v>
      </c>
      <c r="K53" s="6" t="s">
        <v>84</v>
      </c>
      <c r="L53" s="33">
        <v>42979.0</v>
      </c>
      <c r="M53" s="11"/>
      <c r="N53" s="23"/>
      <c r="O53" s="23"/>
      <c r="P53" s="23"/>
      <c r="Q53" s="6">
        <v>7.0</v>
      </c>
      <c r="R53" s="6">
        <v>7.0</v>
      </c>
      <c r="S53" s="6">
        <v>8.0</v>
      </c>
      <c r="T53" s="23"/>
      <c r="U53" s="23"/>
      <c r="V53" s="6"/>
      <c r="W53" s="6">
        <v>5.0</v>
      </c>
      <c r="X53" s="6">
        <v>8.0</v>
      </c>
      <c r="Y53" s="6">
        <v>9.0</v>
      </c>
      <c r="Z53" s="6">
        <v>9.0</v>
      </c>
      <c r="AA53" s="23"/>
      <c r="AB53" s="6">
        <v>8.0</v>
      </c>
      <c r="AC53" s="6">
        <v>7.0</v>
      </c>
      <c r="AD53" s="6">
        <v>9.0</v>
      </c>
      <c r="AE53" s="23"/>
      <c r="AF53" s="23"/>
      <c r="AG53" s="23"/>
      <c r="AH53" s="6">
        <v>10.0</v>
      </c>
      <c r="AI53" s="6">
        <v>10.0</v>
      </c>
      <c r="AJ53" s="6">
        <v>10.0</v>
      </c>
      <c r="AK53" s="6">
        <v>10.0</v>
      </c>
      <c r="AL53" s="23"/>
      <c r="AM53" s="6">
        <v>6.0</v>
      </c>
      <c r="AN53" s="6">
        <v>9.0</v>
      </c>
      <c r="AO53" s="23"/>
      <c r="AP53" s="23"/>
      <c r="AQ53" s="23"/>
      <c r="AR53" s="6"/>
      <c r="AS53" s="23"/>
      <c r="AT53" s="23"/>
      <c r="AU53" s="23"/>
      <c r="AV53" s="23"/>
      <c r="AW53" s="23"/>
      <c r="AX53" s="6">
        <v>10.0</v>
      </c>
      <c r="AY53" s="25">
        <f t="shared" si="1"/>
        <v>8.35</v>
      </c>
      <c r="AZ53" s="23"/>
      <c r="BA53" s="23">
        <f t="shared" si="2"/>
        <v>0</v>
      </c>
      <c r="BB53" s="6">
        <v>21.0</v>
      </c>
      <c r="BC53" s="6">
        <v>0.0</v>
      </c>
      <c r="BD53" s="23">
        <f t="shared" si="3"/>
        <v>21</v>
      </c>
      <c r="BE53" s="6" t="s">
        <v>92</v>
      </c>
      <c r="BF53" s="6" t="s">
        <v>55</v>
      </c>
      <c r="BG53" s="6" t="s">
        <v>55</v>
      </c>
      <c r="BH53" s="6" t="s">
        <v>55</v>
      </c>
      <c r="BI53" s="6" t="s">
        <v>55</v>
      </c>
      <c r="BJ53" s="6" t="s">
        <v>92</v>
      </c>
      <c r="BK53" s="6" t="s">
        <v>55</v>
      </c>
      <c r="BL53" s="23"/>
      <c r="BM53" s="23"/>
      <c r="BN53" s="42"/>
      <c r="BO53" s="42"/>
      <c r="BP53" s="42"/>
    </row>
    <row r="54">
      <c r="A54" s="11">
        <v>50.0</v>
      </c>
      <c r="B54" s="17" t="s">
        <v>445</v>
      </c>
      <c r="C54" s="17" t="s">
        <v>125</v>
      </c>
      <c r="D54" s="17" t="s">
        <v>76</v>
      </c>
      <c r="E54" s="19"/>
      <c r="F54" s="17" t="s">
        <v>79</v>
      </c>
      <c r="G54" s="17" t="s">
        <v>312</v>
      </c>
      <c r="H54" s="11" t="s">
        <v>90</v>
      </c>
      <c r="J54" s="11" t="s">
        <v>91</v>
      </c>
      <c r="K54" s="6" t="s">
        <v>84</v>
      </c>
      <c r="L54" s="33">
        <v>42979.0</v>
      </c>
      <c r="M54" s="11"/>
      <c r="N54" s="23"/>
      <c r="O54" s="23"/>
      <c r="P54" s="23"/>
      <c r="Q54" s="6">
        <v>8.0</v>
      </c>
      <c r="R54" s="6">
        <v>9.0</v>
      </c>
      <c r="S54" s="68">
        <v>9.0</v>
      </c>
      <c r="T54" s="23"/>
      <c r="U54" s="23"/>
      <c r="V54" s="6"/>
      <c r="W54" s="6">
        <v>10.0</v>
      </c>
      <c r="X54" s="6">
        <v>9.0</v>
      </c>
      <c r="Y54" s="6">
        <v>9.0</v>
      </c>
      <c r="Z54" s="6">
        <v>10.0</v>
      </c>
      <c r="AA54" s="23"/>
      <c r="AB54" s="6">
        <v>10.0</v>
      </c>
      <c r="AC54" s="6">
        <v>10.0</v>
      </c>
      <c r="AD54" s="6">
        <v>10.0</v>
      </c>
      <c r="AE54" s="23"/>
      <c r="AF54" s="23"/>
      <c r="AG54" s="23"/>
      <c r="AH54" s="6">
        <v>10.0</v>
      </c>
      <c r="AI54" s="6">
        <v>10.0</v>
      </c>
      <c r="AJ54" s="6">
        <v>10.0</v>
      </c>
      <c r="AK54" s="6">
        <v>10.0</v>
      </c>
      <c r="AL54" s="23"/>
      <c r="AM54" s="6">
        <v>8.0</v>
      </c>
      <c r="AN54" s="6">
        <v>9.0</v>
      </c>
      <c r="AO54" s="23"/>
      <c r="AP54" s="23"/>
      <c r="AQ54" s="23"/>
      <c r="AR54" s="6"/>
      <c r="AS54" s="23"/>
      <c r="AT54" s="23"/>
      <c r="AU54" s="23"/>
      <c r="AV54" s="23"/>
      <c r="AW54" s="23"/>
      <c r="AX54" s="6">
        <v>10.0</v>
      </c>
      <c r="AY54" s="25">
        <f t="shared" si="1"/>
        <v>9.47</v>
      </c>
      <c r="AZ54" s="23"/>
      <c r="BA54" s="23">
        <f t="shared" si="2"/>
        <v>0</v>
      </c>
      <c r="BB54" s="6">
        <v>12.0</v>
      </c>
      <c r="BC54" s="6">
        <v>0.0</v>
      </c>
      <c r="BD54" s="23">
        <f t="shared" si="3"/>
        <v>12</v>
      </c>
      <c r="BE54" s="6" t="s">
        <v>92</v>
      </c>
      <c r="BF54" s="6" t="s">
        <v>55</v>
      </c>
      <c r="BG54" s="6" t="s">
        <v>55</v>
      </c>
      <c r="BH54" s="6" t="s">
        <v>55</v>
      </c>
      <c r="BI54" s="6" t="s">
        <v>55</v>
      </c>
      <c r="BJ54" s="6" t="s">
        <v>92</v>
      </c>
      <c r="BK54" s="6" t="s">
        <v>55</v>
      </c>
      <c r="BL54" s="23"/>
      <c r="BM54" s="23"/>
      <c r="BN54" s="42"/>
      <c r="BO54" s="42"/>
      <c r="BP54" s="42"/>
    </row>
    <row r="55">
      <c r="A55" s="11">
        <v>51.0</v>
      </c>
      <c r="B55" s="17" t="s">
        <v>484</v>
      </c>
      <c r="C55" s="17" t="s">
        <v>237</v>
      </c>
      <c r="D55" s="17" t="s">
        <v>115</v>
      </c>
      <c r="E55" s="19"/>
      <c r="F55" s="17" t="s">
        <v>79</v>
      </c>
      <c r="G55" s="17" t="s">
        <v>312</v>
      </c>
      <c r="H55" s="11" t="s">
        <v>90</v>
      </c>
      <c r="J55" s="11" t="s">
        <v>91</v>
      </c>
      <c r="K55" s="6" t="s">
        <v>84</v>
      </c>
      <c r="L55" s="33">
        <v>42979.0</v>
      </c>
      <c r="M55" s="11"/>
      <c r="N55" s="23"/>
      <c r="O55" s="23"/>
      <c r="P55" s="23"/>
      <c r="Q55" s="25">
        <v>7.0</v>
      </c>
      <c r="R55" s="25">
        <v>9.0</v>
      </c>
      <c r="S55" s="25">
        <v>8.0</v>
      </c>
      <c r="T55" s="25"/>
      <c r="U55" s="25"/>
      <c r="V55" s="25"/>
      <c r="W55" s="25">
        <v>6.0</v>
      </c>
      <c r="X55" s="25">
        <v>9.0</v>
      </c>
      <c r="Y55" s="25">
        <v>9.0</v>
      </c>
      <c r="Z55" s="25">
        <v>10.0</v>
      </c>
      <c r="AA55" s="25"/>
      <c r="AB55" s="25">
        <v>10.0</v>
      </c>
      <c r="AC55" s="25">
        <v>10.0</v>
      </c>
      <c r="AD55" s="25">
        <v>10.0</v>
      </c>
      <c r="AE55" s="25"/>
      <c r="AF55" s="25"/>
      <c r="AG55" s="25"/>
      <c r="AH55" s="25">
        <v>10.0</v>
      </c>
      <c r="AI55" s="25">
        <v>10.0</v>
      </c>
      <c r="AJ55" s="25">
        <v>10.0</v>
      </c>
      <c r="AK55" s="25">
        <v>10.0</v>
      </c>
      <c r="AL55" s="25"/>
      <c r="AM55" s="25">
        <v>6.0</v>
      </c>
      <c r="AN55" s="25">
        <v>10.0</v>
      </c>
      <c r="AO55" s="25"/>
      <c r="AP55" s="25"/>
      <c r="AQ55" s="25"/>
      <c r="AR55" s="6"/>
      <c r="AS55" s="25"/>
      <c r="AT55" s="25"/>
      <c r="AU55" s="25"/>
      <c r="AV55" s="25"/>
      <c r="AW55" s="25"/>
      <c r="AX55" s="25">
        <v>10.0</v>
      </c>
      <c r="AY55" s="25">
        <f t="shared" si="1"/>
        <v>9.05</v>
      </c>
      <c r="AZ55" s="23"/>
      <c r="BA55" s="23">
        <f t="shared" si="2"/>
        <v>0</v>
      </c>
      <c r="BB55" s="6">
        <v>79.0</v>
      </c>
      <c r="BC55" s="6">
        <v>4.0</v>
      </c>
      <c r="BD55" s="23">
        <f t="shared" si="3"/>
        <v>75</v>
      </c>
      <c r="BE55" s="6" t="s">
        <v>92</v>
      </c>
      <c r="BF55" s="6" t="s">
        <v>55</v>
      </c>
      <c r="BG55" s="6" t="s">
        <v>55</v>
      </c>
      <c r="BH55" s="6" t="s">
        <v>55</v>
      </c>
      <c r="BI55" s="6" t="s">
        <v>55</v>
      </c>
      <c r="BJ55" s="6" t="s">
        <v>92</v>
      </c>
      <c r="BK55" s="6" t="s">
        <v>55</v>
      </c>
      <c r="BL55" s="23"/>
      <c r="BM55" s="23"/>
      <c r="BN55" s="42"/>
      <c r="BO55" s="42"/>
      <c r="BP55" s="42"/>
    </row>
    <row r="56">
      <c r="A56" s="11">
        <v>52.0</v>
      </c>
      <c r="B56" s="17" t="s">
        <v>489</v>
      </c>
      <c r="C56" s="17" t="s">
        <v>490</v>
      </c>
      <c r="D56" s="17" t="s">
        <v>491</v>
      </c>
      <c r="E56" s="20"/>
      <c r="F56" s="17" t="s">
        <v>79</v>
      </c>
      <c r="G56" s="17" t="s">
        <v>312</v>
      </c>
      <c r="H56" s="11" t="s">
        <v>90</v>
      </c>
      <c r="J56" s="11" t="s">
        <v>91</v>
      </c>
      <c r="K56" s="6" t="s">
        <v>84</v>
      </c>
      <c r="L56" s="33">
        <v>42979.0</v>
      </c>
      <c r="M56" s="11"/>
      <c r="N56" s="23"/>
      <c r="O56" s="23"/>
      <c r="P56" s="23"/>
      <c r="Q56" s="25">
        <v>8.0</v>
      </c>
      <c r="R56" s="25">
        <v>7.0</v>
      </c>
      <c r="S56" s="25">
        <v>9.0</v>
      </c>
      <c r="T56" s="25"/>
      <c r="U56" s="25"/>
      <c r="V56" s="25"/>
      <c r="W56" s="25">
        <v>5.0</v>
      </c>
      <c r="X56" s="25">
        <v>8.0</v>
      </c>
      <c r="Y56" s="25">
        <v>7.0</v>
      </c>
      <c r="Z56" s="25">
        <v>9.0</v>
      </c>
      <c r="AA56" s="25"/>
      <c r="AB56" s="25">
        <v>7.0</v>
      </c>
      <c r="AC56" s="25">
        <v>9.0</v>
      </c>
      <c r="AD56" s="25">
        <v>8.0</v>
      </c>
      <c r="AE56" s="25"/>
      <c r="AF56" s="25"/>
      <c r="AG56" s="25"/>
      <c r="AH56" s="25">
        <v>10.0</v>
      </c>
      <c r="AI56" s="25">
        <v>10.0</v>
      </c>
      <c r="AJ56" s="25">
        <v>10.0</v>
      </c>
      <c r="AK56" s="25">
        <v>10.0</v>
      </c>
      <c r="AL56" s="25"/>
      <c r="AM56" s="25">
        <v>5.0</v>
      </c>
      <c r="AN56" s="25">
        <v>8.0</v>
      </c>
      <c r="AO56" s="25"/>
      <c r="AP56" s="25"/>
      <c r="AQ56" s="25"/>
      <c r="AR56" s="6"/>
      <c r="AS56" s="25"/>
      <c r="AT56" s="25"/>
      <c r="AU56" s="25"/>
      <c r="AV56" s="25"/>
      <c r="AW56" s="25"/>
      <c r="AX56" s="25">
        <v>10.0</v>
      </c>
      <c r="AY56" s="25">
        <f t="shared" si="1"/>
        <v>8.23</v>
      </c>
      <c r="AZ56" s="23"/>
      <c r="BA56" s="23">
        <f t="shared" si="2"/>
        <v>0</v>
      </c>
      <c r="BB56" s="6">
        <v>4.0</v>
      </c>
      <c r="BC56" s="6">
        <v>0.0</v>
      </c>
      <c r="BD56" s="23">
        <f t="shared" si="3"/>
        <v>4</v>
      </c>
      <c r="BE56" s="6" t="s">
        <v>92</v>
      </c>
      <c r="BF56" s="6" t="s">
        <v>55</v>
      </c>
      <c r="BG56" s="6" t="s">
        <v>55</v>
      </c>
      <c r="BH56" s="6" t="s">
        <v>55</v>
      </c>
      <c r="BI56" s="6" t="s">
        <v>55</v>
      </c>
      <c r="BJ56" s="6" t="s">
        <v>92</v>
      </c>
      <c r="BK56" s="6" t="s">
        <v>55</v>
      </c>
      <c r="BL56" s="23"/>
      <c r="BM56" s="23"/>
      <c r="BN56" s="42"/>
      <c r="BO56" s="42"/>
      <c r="BP56" s="42"/>
    </row>
    <row r="57">
      <c r="A57" s="11">
        <v>53.0</v>
      </c>
      <c r="B57" s="17" t="s">
        <v>495</v>
      </c>
      <c r="C57" s="17" t="s">
        <v>451</v>
      </c>
      <c r="D57" s="17" t="s">
        <v>338</v>
      </c>
      <c r="E57" s="19"/>
      <c r="F57" s="17" t="s">
        <v>79</v>
      </c>
      <c r="G57" s="17" t="s">
        <v>312</v>
      </c>
      <c r="H57" s="11" t="s">
        <v>90</v>
      </c>
      <c r="J57" s="11" t="s">
        <v>91</v>
      </c>
      <c r="K57" s="6" t="s">
        <v>84</v>
      </c>
      <c r="L57" s="33">
        <v>42979.0</v>
      </c>
      <c r="M57" s="11"/>
      <c r="N57" s="23"/>
      <c r="O57" s="23"/>
      <c r="P57" s="23"/>
      <c r="Q57" s="25">
        <v>9.0</v>
      </c>
      <c r="R57" s="25">
        <v>10.0</v>
      </c>
      <c r="S57" s="25">
        <v>10.0</v>
      </c>
      <c r="T57" s="25"/>
      <c r="U57" s="25"/>
      <c r="V57" s="25"/>
      <c r="W57" s="25">
        <v>10.0</v>
      </c>
      <c r="X57" s="25">
        <v>9.0</v>
      </c>
      <c r="Y57" s="25">
        <v>10.0</v>
      </c>
      <c r="Z57" s="25">
        <v>10.0</v>
      </c>
      <c r="AA57" s="25"/>
      <c r="AB57" s="25">
        <v>10.0</v>
      </c>
      <c r="AC57" s="25">
        <v>10.0</v>
      </c>
      <c r="AD57" s="25">
        <v>10.0</v>
      </c>
      <c r="AE57" s="25"/>
      <c r="AF57" s="25"/>
      <c r="AG57" s="25"/>
      <c r="AH57" s="25">
        <v>10.0</v>
      </c>
      <c r="AI57" s="25">
        <v>10.0</v>
      </c>
      <c r="AJ57" s="25">
        <v>10.0</v>
      </c>
      <c r="AK57" s="25">
        <v>10.0</v>
      </c>
      <c r="AL57" s="25"/>
      <c r="AM57" s="25">
        <v>10.0</v>
      </c>
      <c r="AN57" s="25">
        <v>10.0</v>
      </c>
      <c r="AO57" s="25"/>
      <c r="AP57" s="25"/>
      <c r="AQ57" s="25"/>
      <c r="AR57" s="6"/>
      <c r="AS57" s="25"/>
      <c r="AT57" s="25"/>
      <c r="AU57" s="25"/>
      <c r="AV57" s="25"/>
      <c r="AW57" s="25"/>
      <c r="AX57" s="25">
        <v>10.0</v>
      </c>
      <c r="AY57" s="25">
        <f t="shared" si="1"/>
        <v>9.88</v>
      </c>
      <c r="AZ57" s="23"/>
      <c r="BA57" s="23">
        <f t="shared" si="2"/>
        <v>0</v>
      </c>
      <c r="BB57" s="6">
        <v>83.0</v>
      </c>
      <c r="BC57" s="6">
        <v>0.0</v>
      </c>
      <c r="BD57" s="23">
        <f t="shared" si="3"/>
        <v>83</v>
      </c>
      <c r="BE57" s="6" t="s">
        <v>92</v>
      </c>
      <c r="BF57" s="6" t="s">
        <v>55</v>
      </c>
      <c r="BG57" s="6" t="s">
        <v>55</v>
      </c>
      <c r="BH57" s="6" t="s">
        <v>55</v>
      </c>
      <c r="BI57" s="6" t="s">
        <v>55</v>
      </c>
      <c r="BJ57" s="6" t="s">
        <v>92</v>
      </c>
      <c r="BK57" s="6" t="s">
        <v>55</v>
      </c>
      <c r="BL57" s="23"/>
      <c r="BM57" s="23"/>
      <c r="BN57" s="42"/>
      <c r="BO57" s="42"/>
      <c r="BP57" s="42"/>
    </row>
    <row r="58">
      <c r="A58" s="11">
        <v>54.0</v>
      </c>
      <c r="B58" s="17" t="s">
        <v>498</v>
      </c>
      <c r="C58" s="17" t="s">
        <v>338</v>
      </c>
      <c r="D58" s="17" t="s">
        <v>172</v>
      </c>
      <c r="E58" s="19"/>
      <c r="F58" s="17" t="s">
        <v>79</v>
      </c>
      <c r="G58" s="17" t="s">
        <v>312</v>
      </c>
      <c r="H58" s="11" t="s">
        <v>90</v>
      </c>
      <c r="J58" s="11" t="s">
        <v>91</v>
      </c>
      <c r="K58" s="6" t="s">
        <v>84</v>
      </c>
      <c r="L58" s="33">
        <v>42979.0</v>
      </c>
      <c r="M58" s="11"/>
      <c r="N58" s="23"/>
      <c r="O58" s="23"/>
      <c r="P58" s="23"/>
      <c r="Q58" s="25">
        <v>9.0</v>
      </c>
      <c r="R58" s="25">
        <v>9.0</v>
      </c>
      <c r="S58" s="25">
        <v>9.0</v>
      </c>
      <c r="T58" s="25"/>
      <c r="U58" s="25"/>
      <c r="V58" s="25"/>
      <c r="W58" s="25">
        <v>8.0</v>
      </c>
      <c r="X58" s="25">
        <v>9.0</v>
      </c>
      <c r="Y58" s="25">
        <v>8.0</v>
      </c>
      <c r="Z58" s="25">
        <v>10.0</v>
      </c>
      <c r="AA58" s="25"/>
      <c r="AB58" s="25">
        <v>9.0</v>
      </c>
      <c r="AC58" s="25">
        <v>9.0</v>
      </c>
      <c r="AD58" s="25">
        <v>10.0</v>
      </c>
      <c r="AE58" s="25"/>
      <c r="AF58" s="25"/>
      <c r="AG58" s="25"/>
      <c r="AH58" s="25">
        <v>10.0</v>
      </c>
      <c r="AI58" s="25">
        <v>10.0</v>
      </c>
      <c r="AJ58" s="25">
        <v>10.0</v>
      </c>
      <c r="AK58" s="25">
        <v>10.0</v>
      </c>
      <c r="AL58" s="25"/>
      <c r="AM58" s="25">
        <v>7.0</v>
      </c>
      <c r="AN58" s="25">
        <v>10.0</v>
      </c>
      <c r="AO58" s="25"/>
      <c r="AP58" s="25"/>
      <c r="AQ58" s="25"/>
      <c r="AR58" s="6"/>
      <c r="AS58" s="25"/>
      <c r="AT58" s="25"/>
      <c r="AU58" s="25"/>
      <c r="AV58" s="25"/>
      <c r="AW58" s="25"/>
      <c r="AX58" s="25">
        <v>10.0</v>
      </c>
      <c r="AY58" s="25">
        <f t="shared" si="1"/>
        <v>9.23</v>
      </c>
      <c r="AZ58" s="23"/>
      <c r="BA58" s="23">
        <f t="shared" si="2"/>
        <v>0</v>
      </c>
      <c r="BB58" s="6">
        <v>48.0</v>
      </c>
      <c r="BC58" s="6">
        <v>0.0</v>
      </c>
      <c r="BD58" s="23">
        <f t="shared" si="3"/>
        <v>48</v>
      </c>
      <c r="BE58" s="6" t="s">
        <v>92</v>
      </c>
      <c r="BF58" s="6" t="s">
        <v>55</v>
      </c>
      <c r="BG58" s="6" t="s">
        <v>55</v>
      </c>
      <c r="BH58" s="6" t="s">
        <v>55</v>
      </c>
      <c r="BI58" s="6" t="s">
        <v>55</v>
      </c>
      <c r="BJ58" s="6" t="s">
        <v>92</v>
      </c>
      <c r="BK58" s="6" t="s">
        <v>55</v>
      </c>
      <c r="BL58" s="23"/>
      <c r="BM58" s="23"/>
      <c r="BN58" s="42"/>
      <c r="BO58" s="42"/>
      <c r="BP58" s="42"/>
    </row>
    <row r="59">
      <c r="A59" s="11">
        <v>55.0</v>
      </c>
      <c r="B59" s="17" t="s">
        <v>503</v>
      </c>
      <c r="C59" s="17" t="s">
        <v>107</v>
      </c>
      <c r="D59" s="17" t="s">
        <v>504</v>
      </c>
      <c r="E59" s="19"/>
      <c r="F59" s="17" t="s">
        <v>79</v>
      </c>
      <c r="G59" s="17" t="s">
        <v>312</v>
      </c>
      <c r="H59" s="11" t="s">
        <v>90</v>
      </c>
      <c r="J59" s="11" t="s">
        <v>91</v>
      </c>
      <c r="K59" s="6" t="s">
        <v>84</v>
      </c>
      <c r="L59" s="33">
        <v>42979.0</v>
      </c>
      <c r="M59" s="11"/>
      <c r="N59" s="23"/>
      <c r="O59" s="23"/>
      <c r="P59" s="23"/>
      <c r="Q59" s="25">
        <v>7.0</v>
      </c>
      <c r="R59" s="25">
        <v>7.0</v>
      </c>
      <c r="S59" s="25">
        <v>7.0</v>
      </c>
      <c r="T59" s="25"/>
      <c r="U59" s="25"/>
      <c r="V59" s="25"/>
      <c r="W59" s="25">
        <v>7.0</v>
      </c>
      <c r="X59" s="25">
        <v>7.0</v>
      </c>
      <c r="Y59" s="25">
        <v>10.0</v>
      </c>
      <c r="Z59" s="25">
        <v>9.0</v>
      </c>
      <c r="AA59" s="25"/>
      <c r="AB59" s="25">
        <v>10.0</v>
      </c>
      <c r="AC59" s="25">
        <v>9.0</v>
      </c>
      <c r="AD59" s="25">
        <v>10.0</v>
      </c>
      <c r="AE59" s="25"/>
      <c r="AF59" s="25"/>
      <c r="AG59" s="25"/>
      <c r="AH59" s="25">
        <v>10.0</v>
      </c>
      <c r="AI59" s="25">
        <v>10.0</v>
      </c>
      <c r="AJ59" s="25">
        <v>10.0</v>
      </c>
      <c r="AK59" s="25">
        <v>10.0</v>
      </c>
      <c r="AL59" s="25"/>
      <c r="AM59" s="25">
        <v>8.0</v>
      </c>
      <c r="AN59" s="25">
        <v>10.0</v>
      </c>
      <c r="AO59" s="25"/>
      <c r="AP59" s="25"/>
      <c r="AQ59" s="25"/>
      <c r="AR59" s="6"/>
      <c r="AS59" s="25"/>
      <c r="AT59" s="25"/>
      <c r="AU59" s="25"/>
      <c r="AV59" s="25"/>
      <c r="AW59" s="25"/>
      <c r="AX59" s="25">
        <v>10.0</v>
      </c>
      <c r="AY59" s="25">
        <f t="shared" si="1"/>
        <v>8.88</v>
      </c>
      <c r="AZ59" s="23"/>
      <c r="BA59" s="23">
        <f t="shared" si="2"/>
        <v>0</v>
      </c>
      <c r="BB59" s="6">
        <v>23.0</v>
      </c>
      <c r="BC59" s="6">
        <v>0.0</v>
      </c>
      <c r="BD59" s="23">
        <f t="shared" si="3"/>
        <v>23</v>
      </c>
      <c r="BE59" s="6" t="s">
        <v>92</v>
      </c>
      <c r="BF59" s="6" t="s">
        <v>55</v>
      </c>
      <c r="BG59" s="6" t="s">
        <v>55</v>
      </c>
      <c r="BH59" s="6" t="s">
        <v>55</v>
      </c>
      <c r="BI59" s="6" t="s">
        <v>55</v>
      </c>
      <c r="BJ59" s="6" t="s">
        <v>92</v>
      </c>
      <c r="BK59" s="6" t="s">
        <v>55</v>
      </c>
      <c r="BL59" s="23"/>
      <c r="BM59" s="23"/>
      <c r="BN59" s="42"/>
      <c r="BO59" s="42"/>
      <c r="BP59" s="42"/>
    </row>
    <row r="60">
      <c r="A60" s="11">
        <v>56.0</v>
      </c>
      <c r="B60" s="17" t="s">
        <v>93</v>
      </c>
      <c r="C60" s="17" t="s">
        <v>512</v>
      </c>
      <c r="D60" s="20"/>
      <c r="E60" s="19"/>
      <c r="F60" s="17" t="s">
        <v>96</v>
      </c>
      <c r="G60" s="17" t="s">
        <v>513</v>
      </c>
      <c r="H60" s="11" t="s">
        <v>90</v>
      </c>
      <c r="J60" s="11" t="s">
        <v>91</v>
      </c>
      <c r="K60" s="6" t="s">
        <v>84</v>
      </c>
      <c r="L60" s="33">
        <v>42979.0</v>
      </c>
      <c r="M60" s="11"/>
      <c r="N60" s="23"/>
      <c r="O60" s="23"/>
      <c r="P60" s="23"/>
      <c r="Q60" s="25">
        <v>9.0</v>
      </c>
      <c r="R60" s="25">
        <v>9.0</v>
      </c>
      <c r="S60" s="25">
        <v>9.0</v>
      </c>
      <c r="T60" s="25"/>
      <c r="U60" s="25"/>
      <c r="V60" s="25"/>
      <c r="W60" s="25">
        <v>7.0</v>
      </c>
      <c r="X60" s="25">
        <v>10.0</v>
      </c>
      <c r="Y60" s="25">
        <v>8.0</v>
      </c>
      <c r="Z60" s="25">
        <v>9.0</v>
      </c>
      <c r="AA60" s="25"/>
      <c r="AB60" s="25">
        <v>9.0</v>
      </c>
      <c r="AC60" s="25">
        <v>10.0</v>
      </c>
      <c r="AD60" s="25">
        <v>10.0</v>
      </c>
      <c r="AE60" s="25"/>
      <c r="AF60" s="25"/>
      <c r="AG60" s="25"/>
      <c r="AH60" s="25">
        <v>10.0</v>
      </c>
      <c r="AI60" s="25">
        <v>10.0</v>
      </c>
      <c r="AJ60" s="25">
        <v>10.0</v>
      </c>
      <c r="AK60" s="25">
        <v>10.0</v>
      </c>
      <c r="AL60" s="25"/>
      <c r="AM60" s="25">
        <v>10.0</v>
      </c>
      <c r="AN60" s="25">
        <v>10.0</v>
      </c>
      <c r="AO60" s="25"/>
      <c r="AP60" s="25"/>
      <c r="AQ60" s="25"/>
      <c r="AR60" s="6"/>
      <c r="AS60" s="25"/>
      <c r="AT60" s="25"/>
      <c r="AU60" s="25"/>
      <c r="AV60" s="25"/>
      <c r="AW60" s="25"/>
      <c r="AX60" s="25">
        <v>10.0</v>
      </c>
      <c r="AY60" s="25">
        <f t="shared" si="1"/>
        <v>9.41</v>
      </c>
      <c r="AZ60" s="23"/>
      <c r="BA60" s="23">
        <f t="shared" si="2"/>
        <v>0</v>
      </c>
      <c r="BB60" s="6">
        <v>6.0</v>
      </c>
      <c r="BC60" s="6">
        <v>0.0</v>
      </c>
      <c r="BD60" s="23">
        <f t="shared" si="3"/>
        <v>6</v>
      </c>
      <c r="BE60" s="6" t="s">
        <v>92</v>
      </c>
      <c r="BF60" s="6" t="s">
        <v>55</v>
      </c>
      <c r="BG60" s="6" t="s">
        <v>55</v>
      </c>
      <c r="BH60" s="6" t="s">
        <v>55</v>
      </c>
      <c r="BI60" s="6" t="s">
        <v>55</v>
      </c>
      <c r="BJ60" s="6" t="s">
        <v>92</v>
      </c>
      <c r="BK60" s="6" t="s">
        <v>55</v>
      </c>
      <c r="BL60" s="23"/>
      <c r="BM60" s="23"/>
      <c r="BN60" s="42"/>
      <c r="BO60" s="42"/>
      <c r="BP60" s="42"/>
    </row>
    <row r="61">
      <c r="A61" s="11">
        <v>57.0</v>
      </c>
      <c r="B61" s="17" t="s">
        <v>517</v>
      </c>
      <c r="C61" s="17" t="s">
        <v>102</v>
      </c>
      <c r="D61" s="20"/>
      <c r="E61" s="19"/>
      <c r="F61" s="17" t="s">
        <v>96</v>
      </c>
      <c r="G61" s="17" t="s">
        <v>513</v>
      </c>
      <c r="H61" s="11" t="s">
        <v>90</v>
      </c>
      <c r="J61" s="11" t="s">
        <v>91</v>
      </c>
      <c r="K61" s="6" t="s">
        <v>84</v>
      </c>
      <c r="L61" s="33">
        <v>42979.0</v>
      </c>
      <c r="M61" s="11"/>
      <c r="N61" s="23"/>
      <c r="O61" s="23"/>
      <c r="P61" s="23"/>
      <c r="Q61" s="25">
        <v>9.0</v>
      </c>
      <c r="R61" s="25">
        <v>9.0</v>
      </c>
      <c r="S61" s="25">
        <v>10.0</v>
      </c>
      <c r="T61" s="25"/>
      <c r="U61" s="25"/>
      <c r="V61" s="25"/>
      <c r="W61" s="25">
        <v>8.0</v>
      </c>
      <c r="X61" s="25">
        <v>8.0</v>
      </c>
      <c r="Y61" s="25">
        <v>8.0</v>
      </c>
      <c r="Z61" s="25">
        <v>10.0</v>
      </c>
      <c r="AA61" s="25"/>
      <c r="AB61" s="25">
        <v>10.0</v>
      </c>
      <c r="AC61" s="25">
        <v>10.0</v>
      </c>
      <c r="AD61" s="25">
        <v>10.0</v>
      </c>
      <c r="AE61" s="25"/>
      <c r="AF61" s="25"/>
      <c r="AG61" s="25"/>
      <c r="AH61" s="25">
        <v>10.0</v>
      </c>
      <c r="AI61" s="25">
        <v>10.0</v>
      </c>
      <c r="AJ61" s="25">
        <v>10.0</v>
      </c>
      <c r="AK61" s="25">
        <v>10.0</v>
      </c>
      <c r="AL61" s="25"/>
      <c r="AM61" s="25">
        <v>9.0</v>
      </c>
      <c r="AN61" s="25">
        <v>10.0</v>
      </c>
      <c r="AO61" s="25"/>
      <c r="AP61" s="25"/>
      <c r="AQ61" s="25"/>
      <c r="AR61" s="6"/>
      <c r="AS61" s="25"/>
      <c r="AT61" s="25"/>
      <c r="AU61" s="25"/>
      <c r="AV61" s="25"/>
      <c r="AW61" s="25"/>
      <c r="AX61" s="25">
        <v>10.0</v>
      </c>
      <c r="AY61" s="25">
        <f t="shared" si="1"/>
        <v>9.47</v>
      </c>
      <c r="AZ61" s="23"/>
      <c r="BA61" s="23">
        <f t="shared" si="2"/>
        <v>0</v>
      </c>
      <c r="BB61" s="6">
        <v>24.0</v>
      </c>
      <c r="BC61" s="6">
        <v>0.0</v>
      </c>
      <c r="BD61" s="23">
        <f t="shared" si="3"/>
        <v>24</v>
      </c>
      <c r="BE61" s="6" t="s">
        <v>92</v>
      </c>
      <c r="BF61" s="6" t="s">
        <v>55</v>
      </c>
      <c r="BG61" s="6" t="s">
        <v>55</v>
      </c>
      <c r="BH61" s="6" t="s">
        <v>55</v>
      </c>
      <c r="BI61" s="6" t="s">
        <v>55</v>
      </c>
      <c r="BJ61" s="6" t="s">
        <v>92</v>
      </c>
      <c r="BK61" s="6" t="s">
        <v>55</v>
      </c>
      <c r="BL61" s="23"/>
      <c r="BM61" s="23"/>
      <c r="BN61" s="42"/>
      <c r="BO61" s="42"/>
      <c r="BP61" s="42"/>
    </row>
    <row r="62">
      <c r="A62" s="11">
        <v>58.0</v>
      </c>
      <c r="B62" s="17" t="s">
        <v>524</v>
      </c>
      <c r="C62" s="17" t="s">
        <v>525</v>
      </c>
      <c r="D62" s="17" t="s">
        <v>314</v>
      </c>
      <c r="E62" s="19"/>
      <c r="F62" s="17" t="s">
        <v>96</v>
      </c>
      <c r="G62" s="17" t="s">
        <v>513</v>
      </c>
      <c r="H62" s="11" t="s">
        <v>90</v>
      </c>
      <c r="J62" s="11" t="s">
        <v>526</v>
      </c>
      <c r="K62" s="6" t="s">
        <v>84</v>
      </c>
      <c r="L62" s="33">
        <v>42979.0</v>
      </c>
      <c r="M62" s="11"/>
      <c r="N62" s="23"/>
      <c r="O62" s="23"/>
      <c r="P62" s="23"/>
      <c r="Q62" s="25">
        <v>8.0</v>
      </c>
      <c r="R62" s="25">
        <v>9.0</v>
      </c>
      <c r="S62" s="25">
        <v>8.0</v>
      </c>
      <c r="T62" s="25"/>
      <c r="U62" s="25"/>
      <c r="V62" s="25"/>
      <c r="W62" s="25">
        <v>5.0</v>
      </c>
      <c r="X62" s="25">
        <v>6.0</v>
      </c>
      <c r="Y62" s="25">
        <v>5.0</v>
      </c>
      <c r="Z62" s="25">
        <v>7.0</v>
      </c>
      <c r="AA62" s="25"/>
      <c r="AB62" s="25">
        <v>8.0</v>
      </c>
      <c r="AC62" s="25">
        <v>9.0</v>
      </c>
      <c r="AD62" s="25">
        <v>9.0</v>
      </c>
      <c r="AE62" s="25"/>
      <c r="AF62" s="25"/>
      <c r="AG62" s="25"/>
      <c r="AH62" s="25">
        <v>10.0</v>
      </c>
      <c r="AI62" s="25">
        <v>10.0</v>
      </c>
      <c r="AJ62" s="25">
        <v>10.0</v>
      </c>
      <c r="AK62" s="25">
        <v>10.0</v>
      </c>
      <c r="AL62" s="25"/>
      <c r="AM62" s="25">
        <v>7.0</v>
      </c>
      <c r="AN62" s="25">
        <v>9.0</v>
      </c>
      <c r="AO62" s="25"/>
      <c r="AP62" s="25"/>
      <c r="AQ62" s="25"/>
      <c r="AR62" s="6"/>
      <c r="AS62" s="25"/>
      <c r="AT62" s="25"/>
      <c r="AU62" s="25"/>
      <c r="AV62" s="25"/>
      <c r="AW62" s="25"/>
      <c r="AX62" s="25">
        <v>10.0</v>
      </c>
      <c r="AY62" s="25">
        <f t="shared" si="1"/>
        <v>8.23</v>
      </c>
      <c r="AZ62" s="23"/>
      <c r="BA62" s="23">
        <f t="shared" si="2"/>
        <v>0</v>
      </c>
      <c r="BB62" s="6">
        <v>32.0</v>
      </c>
      <c r="BC62" s="6">
        <v>0.0</v>
      </c>
      <c r="BD62" s="23">
        <f t="shared" si="3"/>
        <v>32</v>
      </c>
      <c r="BE62" s="6" t="s">
        <v>92</v>
      </c>
      <c r="BF62" s="6" t="s">
        <v>55</v>
      </c>
      <c r="BG62" s="6" t="s">
        <v>55</v>
      </c>
      <c r="BH62" s="6" t="s">
        <v>55</v>
      </c>
      <c r="BI62" s="6" t="s">
        <v>55</v>
      </c>
      <c r="BJ62" s="6" t="s">
        <v>92</v>
      </c>
      <c r="BK62" s="6" t="s">
        <v>55</v>
      </c>
      <c r="BL62" s="23"/>
      <c r="BM62" s="23"/>
      <c r="BN62" s="42"/>
      <c r="BO62" s="42"/>
      <c r="BP62" s="42"/>
    </row>
    <row r="63">
      <c r="A63" s="11">
        <v>59.0</v>
      </c>
      <c r="B63" s="17" t="s">
        <v>485</v>
      </c>
      <c r="C63" s="17" t="s">
        <v>261</v>
      </c>
      <c r="D63" s="17" t="s">
        <v>193</v>
      </c>
      <c r="E63" s="19"/>
      <c r="F63" s="17" t="s">
        <v>96</v>
      </c>
      <c r="G63" s="17" t="s">
        <v>513</v>
      </c>
      <c r="H63" s="11" t="s">
        <v>90</v>
      </c>
      <c r="J63" s="11" t="s">
        <v>91</v>
      </c>
      <c r="K63" s="6" t="s">
        <v>84</v>
      </c>
      <c r="L63" s="33">
        <v>42979.0</v>
      </c>
      <c r="M63" s="11"/>
      <c r="N63" s="23"/>
      <c r="O63" s="23"/>
      <c r="P63" s="23"/>
      <c r="Q63" s="25">
        <v>8.0</v>
      </c>
      <c r="R63" s="25">
        <v>7.0</v>
      </c>
      <c r="S63" s="25">
        <v>9.0</v>
      </c>
      <c r="T63" s="25"/>
      <c r="U63" s="25"/>
      <c r="V63" s="25"/>
      <c r="W63" s="25">
        <v>6.0</v>
      </c>
      <c r="X63" s="25">
        <v>9.0</v>
      </c>
      <c r="Y63" s="25">
        <v>8.0</v>
      </c>
      <c r="Z63" s="25">
        <v>8.0</v>
      </c>
      <c r="AA63" s="25"/>
      <c r="AB63" s="25">
        <v>10.0</v>
      </c>
      <c r="AC63" s="25">
        <v>9.0</v>
      </c>
      <c r="AD63" s="25">
        <v>10.0</v>
      </c>
      <c r="AE63" s="25"/>
      <c r="AF63" s="25"/>
      <c r="AG63" s="25"/>
      <c r="AH63" s="25">
        <v>10.0</v>
      </c>
      <c r="AI63" s="25">
        <v>10.0</v>
      </c>
      <c r="AJ63" s="25">
        <v>10.0</v>
      </c>
      <c r="AK63" s="25">
        <v>10.0</v>
      </c>
      <c r="AL63" s="25"/>
      <c r="AM63" s="25">
        <v>9.0</v>
      </c>
      <c r="AN63" s="25">
        <v>10.0</v>
      </c>
      <c r="AO63" s="25"/>
      <c r="AP63" s="25"/>
      <c r="AQ63" s="25"/>
      <c r="AR63" s="6"/>
      <c r="AS63" s="25"/>
      <c r="AT63" s="25"/>
      <c r="AU63" s="25"/>
      <c r="AV63" s="25"/>
      <c r="AW63" s="25"/>
      <c r="AX63" s="25">
        <v>10.0</v>
      </c>
      <c r="AY63" s="25">
        <f t="shared" si="1"/>
        <v>9</v>
      </c>
      <c r="AZ63" s="23"/>
      <c r="BA63" s="23">
        <f t="shared" si="2"/>
        <v>0</v>
      </c>
      <c r="BB63" s="6">
        <v>14.0</v>
      </c>
      <c r="BC63" s="6">
        <v>0.0</v>
      </c>
      <c r="BD63" s="23">
        <f t="shared" si="3"/>
        <v>14</v>
      </c>
      <c r="BE63" s="6" t="s">
        <v>92</v>
      </c>
      <c r="BF63" s="6" t="s">
        <v>55</v>
      </c>
      <c r="BG63" s="6" t="s">
        <v>55</v>
      </c>
      <c r="BH63" s="6" t="s">
        <v>55</v>
      </c>
      <c r="BI63" s="6" t="s">
        <v>55</v>
      </c>
      <c r="BJ63" s="6" t="s">
        <v>92</v>
      </c>
      <c r="BK63" s="6" t="s">
        <v>55</v>
      </c>
      <c r="BL63" s="23"/>
      <c r="BM63" s="23"/>
      <c r="BN63" s="42"/>
      <c r="BO63" s="42"/>
      <c r="BP63" s="42"/>
    </row>
    <row r="64">
      <c r="A64" s="11">
        <v>60.0</v>
      </c>
      <c r="B64" s="17" t="s">
        <v>537</v>
      </c>
      <c r="C64" s="17" t="s">
        <v>538</v>
      </c>
      <c r="D64" s="17" t="s">
        <v>134</v>
      </c>
      <c r="E64" s="19"/>
      <c r="F64" s="17" t="s">
        <v>96</v>
      </c>
      <c r="G64" s="17" t="s">
        <v>513</v>
      </c>
      <c r="H64" s="11" t="s">
        <v>90</v>
      </c>
      <c r="J64" s="11" t="s">
        <v>91</v>
      </c>
      <c r="K64" s="6" t="s">
        <v>84</v>
      </c>
      <c r="L64" s="33">
        <v>42979.0</v>
      </c>
      <c r="M64" s="11"/>
      <c r="N64" s="23"/>
      <c r="O64" s="23"/>
      <c r="P64" s="23"/>
      <c r="Q64" s="6">
        <v>7.0</v>
      </c>
      <c r="R64" s="6">
        <v>7.0</v>
      </c>
      <c r="S64" s="6">
        <v>8.0</v>
      </c>
      <c r="T64" s="23"/>
      <c r="U64" s="23"/>
      <c r="V64" s="6"/>
      <c r="W64" s="6">
        <v>5.0</v>
      </c>
      <c r="X64" s="6">
        <v>6.0</v>
      </c>
      <c r="Y64" s="6">
        <v>5.0</v>
      </c>
      <c r="Z64" s="6">
        <v>8.0</v>
      </c>
      <c r="AA64" s="23"/>
      <c r="AB64" s="6">
        <v>5.0</v>
      </c>
      <c r="AC64" s="6">
        <v>8.0</v>
      </c>
      <c r="AD64" s="6">
        <v>8.0</v>
      </c>
      <c r="AE64" s="23"/>
      <c r="AF64" s="23"/>
      <c r="AG64" s="23"/>
      <c r="AH64" s="6">
        <v>10.0</v>
      </c>
      <c r="AI64" s="6">
        <v>10.0</v>
      </c>
      <c r="AJ64" s="6">
        <v>10.0</v>
      </c>
      <c r="AK64" s="6">
        <v>10.0</v>
      </c>
      <c r="AL64" s="23"/>
      <c r="AM64" s="6">
        <v>6.0</v>
      </c>
      <c r="AN64" s="6">
        <v>9.0</v>
      </c>
      <c r="AO64" s="23"/>
      <c r="AP64" s="23"/>
      <c r="AQ64" s="23"/>
      <c r="AR64" s="6"/>
      <c r="AS64" s="23"/>
      <c r="AT64" s="23"/>
      <c r="AU64" s="23"/>
      <c r="AV64" s="23"/>
      <c r="AW64" s="23"/>
      <c r="AX64" s="6">
        <v>10.0</v>
      </c>
      <c r="AY64" s="25">
        <f t="shared" si="1"/>
        <v>7.76</v>
      </c>
      <c r="AZ64" s="23"/>
      <c r="BA64" s="23">
        <f t="shared" si="2"/>
        <v>0</v>
      </c>
      <c r="BB64" s="6">
        <v>37.0</v>
      </c>
      <c r="BC64" s="6">
        <v>4.0</v>
      </c>
      <c r="BD64" s="23">
        <f t="shared" si="3"/>
        <v>33</v>
      </c>
      <c r="BE64" s="6" t="s">
        <v>92</v>
      </c>
      <c r="BF64" s="6" t="s">
        <v>55</v>
      </c>
      <c r="BG64" s="6" t="s">
        <v>55</v>
      </c>
      <c r="BH64" s="6" t="s">
        <v>55</v>
      </c>
      <c r="BI64" s="6" t="s">
        <v>55</v>
      </c>
      <c r="BJ64" s="6" t="s">
        <v>92</v>
      </c>
      <c r="BK64" s="6" t="s">
        <v>55</v>
      </c>
      <c r="BL64" s="23"/>
      <c r="BM64" s="23"/>
      <c r="BN64" s="42"/>
      <c r="BO64" s="42"/>
      <c r="BP64" s="42"/>
    </row>
    <row r="65">
      <c r="A65" s="11">
        <v>61.0</v>
      </c>
      <c r="B65" s="17" t="s">
        <v>543</v>
      </c>
      <c r="C65" s="17" t="s">
        <v>252</v>
      </c>
      <c r="D65" s="17" t="s">
        <v>544</v>
      </c>
      <c r="E65" s="19"/>
      <c r="F65" s="17" t="s">
        <v>96</v>
      </c>
      <c r="G65" s="17" t="s">
        <v>513</v>
      </c>
      <c r="H65" s="11" t="s">
        <v>90</v>
      </c>
      <c r="J65" s="11" t="s">
        <v>545</v>
      </c>
      <c r="K65" s="6" t="s">
        <v>84</v>
      </c>
      <c r="L65" s="33">
        <v>42979.0</v>
      </c>
      <c r="M65" s="11"/>
      <c r="N65" s="23"/>
      <c r="O65" s="23"/>
      <c r="P65" s="23"/>
      <c r="Q65" s="25">
        <v>9.0</v>
      </c>
      <c r="R65" s="25">
        <v>6.0</v>
      </c>
      <c r="S65" s="25">
        <v>9.0</v>
      </c>
      <c r="T65" s="25"/>
      <c r="U65" s="25"/>
      <c r="V65" s="25"/>
      <c r="W65" s="25">
        <v>8.0</v>
      </c>
      <c r="X65" s="25">
        <v>8.0</v>
      </c>
      <c r="Y65" s="25">
        <v>9.0</v>
      </c>
      <c r="Z65" s="25">
        <v>9.0</v>
      </c>
      <c r="AA65" s="25"/>
      <c r="AB65" s="25">
        <v>10.0</v>
      </c>
      <c r="AC65" s="25">
        <v>10.0</v>
      </c>
      <c r="AD65" s="25">
        <v>8.0</v>
      </c>
      <c r="AE65" s="25"/>
      <c r="AF65" s="25"/>
      <c r="AG65" s="25"/>
      <c r="AH65" s="25">
        <v>10.0</v>
      </c>
      <c r="AI65" s="25">
        <v>10.0</v>
      </c>
      <c r="AJ65" s="25">
        <v>10.0</v>
      </c>
      <c r="AK65" s="25">
        <v>10.0</v>
      </c>
      <c r="AL65" s="25"/>
      <c r="AM65" s="25">
        <v>7.0</v>
      </c>
      <c r="AN65" s="25">
        <v>10.0</v>
      </c>
      <c r="AO65" s="25"/>
      <c r="AP65" s="25"/>
      <c r="AQ65" s="25"/>
      <c r="AR65" s="6"/>
      <c r="AS65" s="25"/>
      <c r="AT65" s="25"/>
      <c r="AU65" s="25"/>
      <c r="AV65" s="25"/>
      <c r="AW65" s="25"/>
      <c r="AX65" s="25">
        <v>10.0</v>
      </c>
      <c r="AY65" s="25">
        <f t="shared" si="1"/>
        <v>9</v>
      </c>
      <c r="AZ65" s="23"/>
      <c r="BA65" s="23">
        <f t="shared" si="2"/>
        <v>0</v>
      </c>
      <c r="BB65" s="6">
        <v>20.0</v>
      </c>
      <c r="BC65" s="6">
        <v>0.0</v>
      </c>
      <c r="BD65" s="23">
        <f t="shared" si="3"/>
        <v>20</v>
      </c>
      <c r="BE65" s="6" t="s">
        <v>92</v>
      </c>
      <c r="BF65" s="6" t="s">
        <v>55</v>
      </c>
      <c r="BG65" s="6" t="s">
        <v>55</v>
      </c>
      <c r="BH65" s="6" t="s">
        <v>55</v>
      </c>
      <c r="BI65" s="6" t="s">
        <v>55</v>
      </c>
      <c r="BJ65" s="6" t="s">
        <v>92</v>
      </c>
      <c r="BK65" s="6" t="s">
        <v>55</v>
      </c>
      <c r="BL65" s="23"/>
      <c r="BM65" s="23"/>
      <c r="BN65" s="42"/>
      <c r="BO65" s="42"/>
      <c r="BP65" s="42"/>
    </row>
    <row r="66">
      <c r="A66" s="11">
        <v>62.0</v>
      </c>
      <c r="B66" s="17" t="s">
        <v>548</v>
      </c>
      <c r="C66" s="17" t="s">
        <v>259</v>
      </c>
      <c r="D66" s="17" t="s">
        <v>134</v>
      </c>
      <c r="E66" s="19"/>
      <c r="F66" s="17" t="s">
        <v>96</v>
      </c>
      <c r="G66" s="17" t="s">
        <v>513</v>
      </c>
      <c r="H66" s="11" t="s">
        <v>90</v>
      </c>
      <c r="J66" s="11" t="s">
        <v>545</v>
      </c>
      <c r="K66" s="6" t="s">
        <v>84</v>
      </c>
      <c r="L66" s="33">
        <v>42979.0</v>
      </c>
      <c r="M66" s="11"/>
      <c r="N66" s="23"/>
      <c r="O66" s="23"/>
      <c r="P66" s="23"/>
      <c r="Q66" s="25">
        <v>8.0</v>
      </c>
      <c r="R66" s="25">
        <v>8.0</v>
      </c>
      <c r="S66" s="25">
        <v>10.0</v>
      </c>
      <c r="T66" s="25"/>
      <c r="U66" s="25"/>
      <c r="V66" s="25"/>
      <c r="W66" s="25">
        <v>6.0</v>
      </c>
      <c r="X66" s="25">
        <v>8.0</v>
      </c>
      <c r="Y66" s="25">
        <v>7.0</v>
      </c>
      <c r="Z66" s="25">
        <v>9.0</v>
      </c>
      <c r="AA66" s="25"/>
      <c r="AB66" s="25">
        <v>10.0</v>
      </c>
      <c r="AC66" s="25">
        <v>10.0</v>
      </c>
      <c r="AD66" s="25">
        <v>10.0</v>
      </c>
      <c r="AE66" s="25"/>
      <c r="AF66" s="25"/>
      <c r="AG66" s="25"/>
      <c r="AH66" s="25">
        <v>10.0</v>
      </c>
      <c r="AI66" s="25">
        <v>10.0</v>
      </c>
      <c r="AJ66" s="25">
        <v>10.0</v>
      </c>
      <c r="AK66" s="25">
        <v>10.0</v>
      </c>
      <c r="AL66" s="25"/>
      <c r="AM66" s="25">
        <v>9.0</v>
      </c>
      <c r="AN66" s="25">
        <v>10.0</v>
      </c>
      <c r="AO66" s="25"/>
      <c r="AP66" s="25"/>
      <c r="AQ66" s="25"/>
      <c r="AR66" s="6"/>
      <c r="AS66" s="25"/>
      <c r="AT66" s="25"/>
      <c r="AU66" s="25"/>
      <c r="AV66" s="25"/>
      <c r="AW66" s="25"/>
      <c r="AX66" s="25">
        <v>10.0</v>
      </c>
      <c r="AY66" s="25">
        <f t="shared" si="1"/>
        <v>9.11</v>
      </c>
      <c r="AZ66" s="23"/>
      <c r="BA66" s="23">
        <f t="shared" si="2"/>
        <v>0</v>
      </c>
      <c r="BB66" s="6">
        <v>5.0</v>
      </c>
      <c r="BC66" s="6">
        <v>0.0</v>
      </c>
      <c r="BD66" s="23">
        <f t="shared" si="3"/>
        <v>5</v>
      </c>
      <c r="BE66" s="6" t="s">
        <v>92</v>
      </c>
      <c r="BF66" s="6" t="s">
        <v>55</v>
      </c>
      <c r="BG66" s="6" t="s">
        <v>55</v>
      </c>
      <c r="BH66" s="6" t="s">
        <v>55</v>
      </c>
      <c r="BI66" s="6" t="s">
        <v>55</v>
      </c>
      <c r="BJ66" s="6" t="s">
        <v>92</v>
      </c>
      <c r="BK66" s="6" t="s">
        <v>55</v>
      </c>
      <c r="BL66" s="23"/>
      <c r="BM66" s="23"/>
      <c r="BN66" s="42"/>
      <c r="BO66" s="42"/>
      <c r="BP66" s="42"/>
    </row>
    <row r="67">
      <c r="A67" s="11">
        <v>63.0</v>
      </c>
      <c r="B67" s="17" t="s">
        <v>554</v>
      </c>
      <c r="C67" s="17" t="s">
        <v>314</v>
      </c>
      <c r="D67" s="17" t="s">
        <v>555</v>
      </c>
      <c r="E67" s="19"/>
      <c r="F67" s="17" t="s">
        <v>96</v>
      </c>
      <c r="G67" s="17" t="s">
        <v>513</v>
      </c>
      <c r="H67" s="11" t="s">
        <v>90</v>
      </c>
      <c r="J67" s="11" t="s">
        <v>545</v>
      </c>
      <c r="K67" s="6" t="s">
        <v>84</v>
      </c>
      <c r="L67" s="33">
        <v>42979.0</v>
      </c>
      <c r="M67" s="11"/>
      <c r="N67" s="23"/>
      <c r="O67" s="23"/>
      <c r="P67" s="23"/>
      <c r="Q67" s="25">
        <v>9.0</v>
      </c>
      <c r="R67" s="25">
        <v>10.0</v>
      </c>
      <c r="S67" s="25">
        <v>9.0</v>
      </c>
      <c r="T67" s="25"/>
      <c r="U67" s="25"/>
      <c r="V67" s="25"/>
      <c r="W67" s="25">
        <v>7.0</v>
      </c>
      <c r="X67" s="25">
        <v>8.0</v>
      </c>
      <c r="Y67" s="25">
        <v>9.0</v>
      </c>
      <c r="Z67" s="25">
        <v>10.0</v>
      </c>
      <c r="AA67" s="25"/>
      <c r="AB67" s="25">
        <v>10.0</v>
      </c>
      <c r="AC67" s="25">
        <v>10.0</v>
      </c>
      <c r="AD67" s="25">
        <v>10.0</v>
      </c>
      <c r="AE67" s="25"/>
      <c r="AF67" s="25"/>
      <c r="AG67" s="25"/>
      <c r="AH67" s="25">
        <v>10.0</v>
      </c>
      <c r="AI67" s="25">
        <v>10.0</v>
      </c>
      <c r="AJ67" s="25">
        <v>10.0</v>
      </c>
      <c r="AK67" s="25">
        <v>10.0</v>
      </c>
      <c r="AL67" s="25"/>
      <c r="AM67" s="25">
        <v>10.0</v>
      </c>
      <c r="AN67" s="25">
        <v>10.0</v>
      </c>
      <c r="AO67" s="25"/>
      <c r="AP67" s="25"/>
      <c r="AQ67" s="25"/>
      <c r="AR67" s="6"/>
      <c r="AS67" s="25"/>
      <c r="AT67" s="25"/>
      <c r="AU67" s="25"/>
      <c r="AV67" s="25"/>
      <c r="AW67" s="25"/>
      <c r="AX67" s="25">
        <v>10.0</v>
      </c>
      <c r="AY67" s="25">
        <f t="shared" si="1"/>
        <v>9.52</v>
      </c>
      <c r="AZ67" s="23"/>
      <c r="BA67" s="23">
        <f t="shared" si="2"/>
        <v>0</v>
      </c>
      <c r="BB67" s="6">
        <v>27.0</v>
      </c>
      <c r="BC67" s="6">
        <v>0.0</v>
      </c>
      <c r="BD67" s="23">
        <f t="shared" si="3"/>
        <v>27</v>
      </c>
      <c r="BE67" s="6" t="s">
        <v>92</v>
      </c>
      <c r="BF67" s="6" t="s">
        <v>55</v>
      </c>
      <c r="BG67" s="6" t="s">
        <v>55</v>
      </c>
      <c r="BH67" s="6" t="s">
        <v>55</v>
      </c>
      <c r="BI67" s="6" t="s">
        <v>55</v>
      </c>
      <c r="BJ67" s="6" t="s">
        <v>92</v>
      </c>
      <c r="BK67" s="6" t="s">
        <v>55</v>
      </c>
      <c r="BL67" s="23"/>
      <c r="BM67" s="23"/>
      <c r="BN67" s="42"/>
      <c r="BO67" s="42"/>
      <c r="BP67" s="42"/>
    </row>
    <row r="68">
      <c r="A68" s="11">
        <v>64.0</v>
      </c>
      <c r="B68" s="17" t="s">
        <v>560</v>
      </c>
      <c r="C68" s="17" t="s">
        <v>254</v>
      </c>
      <c r="D68" s="20"/>
      <c r="E68" s="19"/>
      <c r="F68" s="17" t="s">
        <v>96</v>
      </c>
      <c r="G68" s="17" t="s">
        <v>513</v>
      </c>
      <c r="H68" s="11" t="s">
        <v>90</v>
      </c>
      <c r="J68" s="11" t="s">
        <v>545</v>
      </c>
      <c r="K68" s="6" t="s">
        <v>84</v>
      </c>
      <c r="L68" s="33">
        <v>42979.0</v>
      </c>
      <c r="M68" s="11"/>
      <c r="N68" s="23"/>
      <c r="O68" s="23"/>
      <c r="P68" s="23"/>
      <c r="Q68" s="6">
        <v>9.0</v>
      </c>
      <c r="R68" s="6">
        <v>9.0</v>
      </c>
      <c r="S68" s="6">
        <v>10.0</v>
      </c>
      <c r="T68" s="23"/>
      <c r="U68" s="23"/>
      <c r="V68" s="6"/>
      <c r="W68" s="6">
        <v>6.0</v>
      </c>
      <c r="X68" s="6">
        <v>8.0</v>
      </c>
      <c r="Y68" s="6">
        <v>6.0</v>
      </c>
      <c r="Z68" s="6">
        <v>8.0</v>
      </c>
      <c r="AA68" s="23"/>
      <c r="AB68" s="6">
        <v>9.0</v>
      </c>
      <c r="AC68" s="6">
        <v>10.0</v>
      </c>
      <c r="AD68" s="6">
        <v>10.0</v>
      </c>
      <c r="AE68" s="23"/>
      <c r="AF68" s="23"/>
      <c r="AG68" s="23"/>
      <c r="AH68" s="6">
        <v>10.0</v>
      </c>
      <c r="AI68" s="6">
        <v>10.0</v>
      </c>
      <c r="AJ68" s="6">
        <v>10.0</v>
      </c>
      <c r="AK68" s="6">
        <v>10.0</v>
      </c>
      <c r="AL68" s="23"/>
      <c r="AM68" s="6">
        <v>10.0</v>
      </c>
      <c r="AN68" s="6">
        <v>10.0</v>
      </c>
      <c r="AO68" s="23"/>
      <c r="AP68" s="23"/>
      <c r="AQ68" s="23"/>
      <c r="AR68" s="6"/>
      <c r="AS68" s="23"/>
      <c r="AT68" s="23"/>
      <c r="AU68" s="23"/>
      <c r="AV68" s="23"/>
      <c r="AW68" s="23"/>
      <c r="AX68" s="25">
        <v>10.0</v>
      </c>
      <c r="AY68" s="25">
        <f t="shared" si="1"/>
        <v>9.11</v>
      </c>
      <c r="AZ68" s="23"/>
      <c r="BA68" s="23">
        <f t="shared" si="2"/>
        <v>0</v>
      </c>
      <c r="BB68" s="6">
        <v>33.0</v>
      </c>
      <c r="BC68" s="6">
        <v>0.0</v>
      </c>
      <c r="BD68" s="23">
        <f t="shared" si="3"/>
        <v>33</v>
      </c>
      <c r="BE68" s="6" t="s">
        <v>92</v>
      </c>
      <c r="BF68" s="6" t="s">
        <v>55</v>
      </c>
      <c r="BG68" s="6" t="s">
        <v>55</v>
      </c>
      <c r="BH68" s="6" t="s">
        <v>55</v>
      </c>
      <c r="BI68" s="6" t="s">
        <v>55</v>
      </c>
      <c r="BJ68" s="6" t="s">
        <v>92</v>
      </c>
      <c r="BK68" s="6" t="s">
        <v>55</v>
      </c>
      <c r="BL68" s="23"/>
      <c r="BM68" s="23"/>
      <c r="BN68" s="42"/>
      <c r="BO68" s="42"/>
      <c r="BP68" s="42"/>
    </row>
    <row r="69">
      <c r="A69" s="11">
        <v>65.0</v>
      </c>
      <c r="B69" s="17" t="s">
        <v>569</v>
      </c>
      <c r="C69" s="17" t="s">
        <v>570</v>
      </c>
      <c r="D69" s="17" t="s">
        <v>571</v>
      </c>
      <c r="E69" s="19"/>
      <c r="F69" s="17" t="s">
        <v>96</v>
      </c>
      <c r="G69" s="17" t="s">
        <v>513</v>
      </c>
      <c r="H69" s="11" t="s">
        <v>90</v>
      </c>
      <c r="J69" s="11" t="s">
        <v>545</v>
      </c>
      <c r="K69" s="6" t="s">
        <v>84</v>
      </c>
      <c r="L69" s="33">
        <v>42979.0</v>
      </c>
      <c r="M69" s="11"/>
      <c r="N69" s="23"/>
      <c r="O69" s="23"/>
      <c r="P69" s="23"/>
      <c r="Q69" s="6">
        <v>9.0</v>
      </c>
      <c r="R69" s="6">
        <v>8.0</v>
      </c>
      <c r="S69" s="6">
        <v>8.0</v>
      </c>
      <c r="T69" s="23"/>
      <c r="U69" s="23"/>
      <c r="V69" s="6"/>
      <c r="W69" s="6">
        <v>7.0</v>
      </c>
      <c r="X69" s="6">
        <v>8.0</v>
      </c>
      <c r="Y69" s="6">
        <v>8.0</v>
      </c>
      <c r="Z69" s="6">
        <v>9.0</v>
      </c>
      <c r="AA69" s="23"/>
      <c r="AB69" s="6">
        <v>10.0</v>
      </c>
      <c r="AC69" s="6">
        <v>10.0</v>
      </c>
      <c r="AD69" s="6">
        <v>10.0</v>
      </c>
      <c r="AE69" s="23"/>
      <c r="AF69" s="23"/>
      <c r="AG69" s="23"/>
      <c r="AH69" s="6">
        <v>10.0</v>
      </c>
      <c r="AI69" s="6">
        <v>10.0</v>
      </c>
      <c r="AJ69" s="6">
        <v>10.0</v>
      </c>
      <c r="AK69" s="6">
        <v>10.0</v>
      </c>
      <c r="AL69" s="23"/>
      <c r="AM69" s="6">
        <v>8.0</v>
      </c>
      <c r="AN69" s="6">
        <v>10.0</v>
      </c>
      <c r="AO69" s="23"/>
      <c r="AP69" s="23"/>
      <c r="AQ69" s="23"/>
      <c r="AR69" s="6"/>
      <c r="AS69" s="23"/>
      <c r="AT69" s="23"/>
      <c r="AU69" s="23"/>
      <c r="AV69" s="23"/>
      <c r="AW69" s="23"/>
      <c r="AX69" s="25">
        <v>10.0</v>
      </c>
      <c r="AY69" s="25">
        <f t="shared" si="1"/>
        <v>9.11</v>
      </c>
      <c r="AZ69" s="23"/>
      <c r="BA69" s="23">
        <f t="shared" si="2"/>
        <v>0</v>
      </c>
      <c r="BB69" s="6">
        <v>4.0</v>
      </c>
      <c r="BC69" s="6">
        <v>0.0</v>
      </c>
      <c r="BD69" s="23">
        <f t="shared" si="3"/>
        <v>4</v>
      </c>
      <c r="BE69" s="6" t="s">
        <v>92</v>
      </c>
      <c r="BF69" s="6" t="s">
        <v>55</v>
      </c>
      <c r="BG69" s="6" t="s">
        <v>55</v>
      </c>
      <c r="BH69" s="6" t="s">
        <v>55</v>
      </c>
      <c r="BI69" s="6" t="s">
        <v>55</v>
      </c>
      <c r="BJ69" s="6" t="s">
        <v>92</v>
      </c>
      <c r="BK69" s="6" t="s">
        <v>55</v>
      </c>
      <c r="BL69" s="23"/>
      <c r="BM69" s="23"/>
      <c r="BN69" s="42"/>
      <c r="BO69" s="42"/>
      <c r="BP69" s="42"/>
    </row>
    <row r="70">
      <c r="A70" s="11">
        <v>66.0</v>
      </c>
      <c r="B70" s="17" t="s">
        <v>580</v>
      </c>
      <c r="C70" s="17" t="s">
        <v>200</v>
      </c>
      <c r="D70" s="17" t="s">
        <v>110</v>
      </c>
      <c r="E70" s="20"/>
      <c r="F70" s="17" t="s">
        <v>96</v>
      </c>
      <c r="G70" s="17" t="s">
        <v>513</v>
      </c>
      <c r="H70" s="11" t="s">
        <v>90</v>
      </c>
      <c r="J70" s="11" t="s">
        <v>545</v>
      </c>
      <c r="K70" s="6" t="s">
        <v>84</v>
      </c>
      <c r="L70" s="33">
        <v>42979.0</v>
      </c>
      <c r="M70" s="11"/>
      <c r="N70" s="23"/>
      <c r="O70" s="23"/>
      <c r="P70" s="23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6"/>
      <c r="AS70" s="25"/>
      <c r="AT70" s="25"/>
      <c r="AU70" s="25"/>
      <c r="AV70" s="25"/>
      <c r="AW70" s="25"/>
      <c r="AX70" s="25"/>
      <c r="AY70" s="25" t="str">
        <f t="shared" si="1"/>
        <v>#DIV/0!</v>
      </c>
      <c r="AZ70" s="23"/>
      <c r="BA70" s="23">
        <f t="shared" si="2"/>
        <v>0</v>
      </c>
      <c r="BB70" s="6"/>
      <c r="BC70" s="6"/>
      <c r="BD70" s="23">
        <f t="shared" si="3"/>
        <v>0</v>
      </c>
      <c r="BE70" s="6" t="s">
        <v>92</v>
      </c>
      <c r="BF70" s="6" t="s">
        <v>92</v>
      </c>
      <c r="BG70" s="6" t="s">
        <v>55</v>
      </c>
      <c r="BH70" s="6" t="s">
        <v>55</v>
      </c>
      <c r="BI70" s="6" t="s">
        <v>55</v>
      </c>
      <c r="BJ70" s="6" t="s">
        <v>55</v>
      </c>
      <c r="BK70" s="6" t="s">
        <v>55</v>
      </c>
      <c r="BL70" s="23"/>
      <c r="BM70" s="23"/>
      <c r="BN70" s="42"/>
      <c r="BO70" s="42"/>
      <c r="BP70" s="42"/>
    </row>
    <row r="71">
      <c r="A71" s="11">
        <v>67.0</v>
      </c>
      <c r="B71" s="17" t="s">
        <v>582</v>
      </c>
      <c r="C71" s="17" t="s">
        <v>395</v>
      </c>
      <c r="D71" s="17" t="s">
        <v>525</v>
      </c>
      <c r="E71" s="19"/>
      <c r="F71" s="17" t="s">
        <v>96</v>
      </c>
      <c r="G71" s="17" t="s">
        <v>513</v>
      </c>
      <c r="H71" s="11" t="s">
        <v>90</v>
      </c>
      <c r="J71" s="11" t="s">
        <v>545</v>
      </c>
      <c r="K71" s="6" t="s">
        <v>84</v>
      </c>
      <c r="L71" s="33">
        <v>42979.0</v>
      </c>
      <c r="M71" s="11"/>
      <c r="N71" s="23"/>
      <c r="O71" s="23"/>
      <c r="P71" s="23"/>
      <c r="Q71" s="25">
        <v>10.0</v>
      </c>
      <c r="R71" s="25">
        <v>8.0</v>
      </c>
      <c r="S71" s="25">
        <v>10.0</v>
      </c>
      <c r="T71" s="25"/>
      <c r="U71" s="25"/>
      <c r="V71" s="25"/>
      <c r="W71" s="25">
        <v>7.0</v>
      </c>
      <c r="X71" s="25">
        <v>8.0</v>
      </c>
      <c r="Y71" s="25">
        <v>10.0</v>
      </c>
      <c r="Z71" s="25">
        <v>10.0</v>
      </c>
      <c r="AA71" s="25"/>
      <c r="AB71" s="25">
        <v>10.0</v>
      </c>
      <c r="AC71" s="25">
        <v>10.0</v>
      </c>
      <c r="AD71" s="25">
        <v>9.0</v>
      </c>
      <c r="AE71" s="25"/>
      <c r="AF71" s="25"/>
      <c r="AG71" s="25"/>
      <c r="AH71" s="25">
        <v>10.0</v>
      </c>
      <c r="AI71" s="25">
        <v>10.0</v>
      </c>
      <c r="AJ71" s="25">
        <v>10.0</v>
      </c>
      <c r="AK71" s="25">
        <v>10.0</v>
      </c>
      <c r="AL71" s="25"/>
      <c r="AM71" s="25">
        <v>9.0</v>
      </c>
      <c r="AN71" s="25">
        <v>10.0</v>
      </c>
      <c r="AO71" s="25"/>
      <c r="AP71" s="25"/>
      <c r="AQ71" s="25"/>
      <c r="AR71" s="6"/>
      <c r="AS71" s="25"/>
      <c r="AT71" s="25"/>
      <c r="AU71" s="25"/>
      <c r="AV71" s="25"/>
      <c r="AW71" s="25"/>
      <c r="AX71" s="25">
        <v>10.0</v>
      </c>
      <c r="AY71" s="25">
        <f t="shared" si="1"/>
        <v>9.47</v>
      </c>
      <c r="AZ71" s="23"/>
      <c r="BA71" s="23">
        <f t="shared" si="2"/>
        <v>0</v>
      </c>
      <c r="BB71" s="6">
        <v>5.0</v>
      </c>
      <c r="BC71" s="6">
        <v>0.0</v>
      </c>
      <c r="BD71" s="23">
        <f t="shared" si="3"/>
        <v>5</v>
      </c>
      <c r="BE71" s="6" t="s">
        <v>92</v>
      </c>
      <c r="BF71" s="6" t="s">
        <v>55</v>
      </c>
      <c r="BG71" s="6" t="s">
        <v>55</v>
      </c>
      <c r="BH71" s="6" t="s">
        <v>55</v>
      </c>
      <c r="BI71" s="6" t="s">
        <v>55</v>
      </c>
      <c r="BJ71" s="6" t="s">
        <v>92</v>
      </c>
      <c r="BK71" s="6" t="s">
        <v>55</v>
      </c>
      <c r="BL71" s="23"/>
      <c r="BM71" s="23"/>
      <c r="BN71" s="42"/>
      <c r="BO71" s="42"/>
      <c r="BP71" s="42"/>
    </row>
    <row r="72">
      <c r="A72" s="11">
        <v>68.0</v>
      </c>
      <c r="B72" s="17" t="s">
        <v>588</v>
      </c>
      <c r="C72" s="17" t="s">
        <v>589</v>
      </c>
      <c r="D72" s="17" t="s">
        <v>591</v>
      </c>
      <c r="E72" s="19"/>
      <c r="F72" s="17" t="s">
        <v>96</v>
      </c>
      <c r="G72" s="17" t="s">
        <v>513</v>
      </c>
      <c r="H72" s="11" t="s">
        <v>90</v>
      </c>
      <c r="J72" s="11" t="s">
        <v>545</v>
      </c>
      <c r="K72" s="6" t="s">
        <v>84</v>
      </c>
      <c r="L72" s="33">
        <v>42979.0</v>
      </c>
      <c r="M72" s="11"/>
      <c r="N72" s="23"/>
      <c r="O72" s="23"/>
      <c r="P72" s="23"/>
      <c r="Q72" s="25">
        <v>9.0</v>
      </c>
      <c r="R72" s="25">
        <v>9.0</v>
      </c>
      <c r="S72" s="25">
        <v>10.0</v>
      </c>
      <c r="T72" s="25"/>
      <c r="U72" s="25"/>
      <c r="V72" s="25"/>
      <c r="W72" s="25">
        <v>9.0</v>
      </c>
      <c r="X72" s="25">
        <v>9.0</v>
      </c>
      <c r="Y72" s="25">
        <v>10.0</v>
      </c>
      <c r="Z72" s="25">
        <v>10.0</v>
      </c>
      <c r="AA72" s="25"/>
      <c r="AB72" s="25">
        <v>10.0</v>
      </c>
      <c r="AC72" s="25">
        <v>10.0</v>
      </c>
      <c r="AD72" s="25">
        <v>10.0</v>
      </c>
      <c r="AE72" s="25"/>
      <c r="AF72" s="25"/>
      <c r="AG72" s="25"/>
      <c r="AH72" s="25">
        <v>10.0</v>
      </c>
      <c r="AI72" s="25">
        <v>10.0</v>
      </c>
      <c r="AJ72" s="25">
        <v>10.0</v>
      </c>
      <c r="AK72" s="25">
        <v>10.0</v>
      </c>
      <c r="AL72" s="25"/>
      <c r="AM72" s="25">
        <v>8.0</v>
      </c>
      <c r="AN72" s="25">
        <v>10.0</v>
      </c>
      <c r="AO72" s="25"/>
      <c r="AP72" s="25"/>
      <c r="AQ72" s="25"/>
      <c r="AR72" s="6"/>
      <c r="AS72" s="25"/>
      <c r="AT72" s="25"/>
      <c r="AU72" s="25"/>
      <c r="AV72" s="25"/>
      <c r="AW72" s="25"/>
      <c r="AX72" s="25">
        <v>10.0</v>
      </c>
      <c r="AY72" s="25">
        <f t="shared" si="1"/>
        <v>9.64</v>
      </c>
      <c r="AZ72" s="23"/>
      <c r="BA72" s="23">
        <f t="shared" si="2"/>
        <v>0</v>
      </c>
      <c r="BB72" s="6">
        <v>3.0</v>
      </c>
      <c r="BC72" s="6">
        <v>0.0</v>
      </c>
      <c r="BD72" s="23">
        <f t="shared" si="3"/>
        <v>3</v>
      </c>
      <c r="BE72" s="6" t="s">
        <v>92</v>
      </c>
      <c r="BF72" s="6" t="s">
        <v>55</v>
      </c>
      <c r="BG72" s="6" t="s">
        <v>55</v>
      </c>
      <c r="BH72" s="6" t="s">
        <v>55</v>
      </c>
      <c r="BI72" s="6" t="s">
        <v>55</v>
      </c>
      <c r="BJ72" s="6" t="s">
        <v>92</v>
      </c>
      <c r="BK72" s="6" t="s">
        <v>55</v>
      </c>
      <c r="BL72" s="23"/>
      <c r="BM72" s="23"/>
      <c r="BN72" s="42"/>
      <c r="BO72" s="42"/>
      <c r="BP72" s="42"/>
    </row>
    <row r="73">
      <c r="A73" s="11">
        <v>69.0</v>
      </c>
      <c r="B73" s="17" t="s">
        <v>598</v>
      </c>
      <c r="C73" s="17" t="s">
        <v>404</v>
      </c>
      <c r="D73" s="17" t="s">
        <v>110</v>
      </c>
      <c r="E73" s="19"/>
      <c r="F73" s="17" t="s">
        <v>96</v>
      </c>
      <c r="G73" s="17" t="s">
        <v>513</v>
      </c>
      <c r="H73" s="11" t="s">
        <v>90</v>
      </c>
      <c r="J73" s="11" t="s">
        <v>545</v>
      </c>
      <c r="K73" s="6" t="s">
        <v>84</v>
      </c>
      <c r="L73" s="33">
        <v>42979.0</v>
      </c>
      <c r="M73" s="11"/>
      <c r="N73" s="23"/>
      <c r="O73" s="23"/>
      <c r="P73" s="23"/>
      <c r="Q73" s="25">
        <v>10.0</v>
      </c>
      <c r="R73" s="25">
        <v>10.0</v>
      </c>
      <c r="S73" s="25">
        <v>10.0</v>
      </c>
      <c r="T73" s="25"/>
      <c r="U73" s="25"/>
      <c r="V73" s="25"/>
      <c r="W73" s="25">
        <v>10.0</v>
      </c>
      <c r="X73" s="25">
        <v>9.0</v>
      </c>
      <c r="Y73" s="25">
        <v>10.0</v>
      </c>
      <c r="Z73" s="25">
        <v>10.0</v>
      </c>
      <c r="AA73" s="25"/>
      <c r="AB73" s="25">
        <v>10.0</v>
      </c>
      <c r="AC73" s="25">
        <v>10.0</v>
      </c>
      <c r="AD73" s="25">
        <v>10.0</v>
      </c>
      <c r="AE73" s="25"/>
      <c r="AF73" s="25"/>
      <c r="AG73" s="25"/>
      <c r="AH73" s="25">
        <v>10.0</v>
      </c>
      <c r="AI73" s="25">
        <v>10.0</v>
      </c>
      <c r="AJ73" s="25">
        <v>10.0</v>
      </c>
      <c r="AK73" s="25">
        <v>10.0</v>
      </c>
      <c r="AL73" s="25"/>
      <c r="AM73" s="25">
        <v>10.0</v>
      </c>
      <c r="AN73" s="25">
        <v>10.0</v>
      </c>
      <c r="AO73" s="25"/>
      <c r="AP73" s="25"/>
      <c r="AQ73" s="25"/>
      <c r="AR73" s="6"/>
      <c r="AS73" s="25"/>
      <c r="AT73" s="25"/>
      <c r="AU73" s="25"/>
      <c r="AV73" s="25"/>
      <c r="AW73" s="25"/>
      <c r="AX73" s="25">
        <v>10.0</v>
      </c>
      <c r="AY73" s="25">
        <f t="shared" si="1"/>
        <v>9.94</v>
      </c>
      <c r="AZ73" s="23"/>
      <c r="BA73" s="23">
        <f t="shared" si="2"/>
        <v>0</v>
      </c>
      <c r="BB73" s="6">
        <v>9.0</v>
      </c>
      <c r="BC73" s="6">
        <v>0.0</v>
      </c>
      <c r="BD73" s="23">
        <f t="shared" si="3"/>
        <v>9</v>
      </c>
      <c r="BE73" s="6" t="s">
        <v>92</v>
      </c>
      <c r="BF73" s="6" t="s">
        <v>55</v>
      </c>
      <c r="BG73" s="6" t="s">
        <v>55</v>
      </c>
      <c r="BH73" s="6" t="s">
        <v>55</v>
      </c>
      <c r="BI73" s="6" t="s">
        <v>55</v>
      </c>
      <c r="BJ73" s="6" t="s">
        <v>92</v>
      </c>
      <c r="BK73" s="6" t="s">
        <v>55</v>
      </c>
      <c r="BL73" s="23"/>
      <c r="BM73" s="23"/>
      <c r="BN73" s="42"/>
      <c r="BO73" s="42"/>
      <c r="BP73" s="42"/>
    </row>
    <row r="74">
      <c r="A74" s="11">
        <v>70.0</v>
      </c>
      <c r="B74" s="17" t="s">
        <v>602</v>
      </c>
      <c r="C74" s="17" t="s">
        <v>115</v>
      </c>
      <c r="D74" s="17" t="s">
        <v>159</v>
      </c>
      <c r="E74" s="19"/>
      <c r="F74" s="17" t="s">
        <v>79</v>
      </c>
      <c r="G74" s="17" t="s">
        <v>513</v>
      </c>
      <c r="H74" s="11" t="s">
        <v>90</v>
      </c>
      <c r="J74" s="11" t="s">
        <v>545</v>
      </c>
      <c r="K74" s="6" t="s">
        <v>84</v>
      </c>
      <c r="L74" s="33">
        <v>42979.0</v>
      </c>
      <c r="M74" s="11"/>
      <c r="N74" s="23"/>
      <c r="O74" s="23"/>
      <c r="P74" s="23"/>
      <c r="Q74" s="25">
        <v>8.0</v>
      </c>
      <c r="R74" s="25">
        <v>7.0</v>
      </c>
      <c r="S74" s="25">
        <v>8.0</v>
      </c>
      <c r="T74" s="25"/>
      <c r="U74" s="25"/>
      <c r="V74" s="25"/>
      <c r="W74" s="25">
        <v>6.0</v>
      </c>
      <c r="X74" s="25">
        <v>8.0</v>
      </c>
      <c r="Y74" s="25">
        <v>6.0</v>
      </c>
      <c r="Z74" s="25">
        <v>8.0</v>
      </c>
      <c r="AA74" s="25"/>
      <c r="AB74" s="25">
        <v>8.0</v>
      </c>
      <c r="AC74" s="25">
        <v>10.0</v>
      </c>
      <c r="AD74" s="25">
        <v>9.0</v>
      </c>
      <c r="AE74" s="25"/>
      <c r="AF74" s="25"/>
      <c r="AG74" s="25"/>
      <c r="AH74" s="25">
        <v>10.0</v>
      </c>
      <c r="AI74" s="25">
        <v>10.0</v>
      </c>
      <c r="AJ74" s="25">
        <v>10.0</v>
      </c>
      <c r="AK74" s="25">
        <v>10.0</v>
      </c>
      <c r="AL74" s="25"/>
      <c r="AM74" s="25">
        <v>9.0</v>
      </c>
      <c r="AN74" s="25">
        <v>10.0</v>
      </c>
      <c r="AO74" s="25"/>
      <c r="AP74" s="25"/>
      <c r="AQ74" s="25"/>
      <c r="AR74" s="6"/>
      <c r="AS74" s="25"/>
      <c r="AT74" s="25"/>
      <c r="AU74" s="25"/>
      <c r="AV74" s="25"/>
      <c r="AW74" s="25"/>
      <c r="AX74" s="25">
        <v>10.0</v>
      </c>
      <c r="AY74" s="25">
        <f t="shared" si="1"/>
        <v>8.64</v>
      </c>
      <c r="AZ74" s="23"/>
      <c r="BA74" s="23">
        <f t="shared" si="2"/>
        <v>0</v>
      </c>
      <c r="BB74" s="6">
        <v>17.0</v>
      </c>
      <c r="BC74" s="6">
        <v>0.0</v>
      </c>
      <c r="BD74" s="23">
        <f t="shared" si="3"/>
        <v>17</v>
      </c>
      <c r="BE74" s="6" t="s">
        <v>92</v>
      </c>
      <c r="BF74" s="6" t="s">
        <v>55</v>
      </c>
      <c r="BG74" s="6" t="s">
        <v>55</v>
      </c>
      <c r="BH74" s="6" t="s">
        <v>55</v>
      </c>
      <c r="BI74" s="6" t="s">
        <v>55</v>
      </c>
      <c r="BJ74" s="6" t="s">
        <v>92</v>
      </c>
      <c r="BK74" s="6" t="s">
        <v>55</v>
      </c>
      <c r="BL74" s="23"/>
      <c r="BM74" s="23"/>
      <c r="BN74" s="42"/>
      <c r="BO74" s="42"/>
      <c r="BP74" s="42"/>
    </row>
    <row r="75">
      <c r="A75" s="11">
        <v>71.0</v>
      </c>
      <c r="B75" s="17" t="s">
        <v>608</v>
      </c>
      <c r="C75" s="17" t="s">
        <v>94</v>
      </c>
      <c r="D75" s="17" t="s">
        <v>209</v>
      </c>
      <c r="E75" s="19"/>
      <c r="F75" s="17" t="s">
        <v>96</v>
      </c>
      <c r="G75" s="17" t="s">
        <v>513</v>
      </c>
      <c r="H75" s="11" t="s">
        <v>90</v>
      </c>
      <c r="J75" s="11" t="s">
        <v>545</v>
      </c>
      <c r="K75" s="6" t="s">
        <v>84</v>
      </c>
      <c r="L75" s="33">
        <v>42979.0</v>
      </c>
      <c r="M75" s="11"/>
      <c r="N75" s="23"/>
      <c r="O75" s="23"/>
      <c r="P75" s="23"/>
      <c r="Q75" s="25">
        <v>9.0</v>
      </c>
      <c r="R75" s="25">
        <v>8.0</v>
      </c>
      <c r="S75" s="25">
        <v>10.0</v>
      </c>
      <c r="T75" s="25"/>
      <c r="U75" s="25"/>
      <c r="V75" s="25"/>
      <c r="W75" s="25">
        <v>5.0</v>
      </c>
      <c r="X75" s="25">
        <v>8.0</v>
      </c>
      <c r="Y75" s="25">
        <v>9.0</v>
      </c>
      <c r="Z75" s="25">
        <v>10.0</v>
      </c>
      <c r="AA75" s="25"/>
      <c r="AB75" s="25">
        <v>8.0</v>
      </c>
      <c r="AC75" s="25">
        <v>9.0</v>
      </c>
      <c r="AD75" s="25">
        <v>9.0</v>
      </c>
      <c r="AE75" s="25"/>
      <c r="AF75" s="25"/>
      <c r="AG75" s="25"/>
      <c r="AH75" s="25">
        <v>10.0</v>
      </c>
      <c r="AI75" s="25">
        <v>10.0</v>
      </c>
      <c r="AJ75" s="25">
        <v>10.0</v>
      </c>
      <c r="AK75" s="25">
        <v>10.0</v>
      </c>
      <c r="AL75" s="25"/>
      <c r="AM75" s="25">
        <v>6.0</v>
      </c>
      <c r="AN75" s="25">
        <v>10.0</v>
      </c>
      <c r="AO75" s="25"/>
      <c r="AP75" s="25"/>
      <c r="AQ75" s="25"/>
      <c r="AR75" s="6"/>
      <c r="AS75" s="25"/>
      <c r="AT75" s="25"/>
      <c r="AU75" s="25"/>
      <c r="AV75" s="25"/>
      <c r="AW75" s="25"/>
      <c r="AX75" s="25">
        <v>10.0</v>
      </c>
      <c r="AY75" s="25">
        <f t="shared" si="1"/>
        <v>8.88</v>
      </c>
      <c r="AZ75" s="23"/>
      <c r="BA75" s="23">
        <f t="shared" si="2"/>
        <v>0</v>
      </c>
      <c r="BB75" s="6">
        <v>32.0</v>
      </c>
      <c r="BC75" s="6">
        <v>0.0</v>
      </c>
      <c r="BD75" s="23">
        <f t="shared" si="3"/>
        <v>32</v>
      </c>
      <c r="BE75" s="6" t="s">
        <v>92</v>
      </c>
      <c r="BF75" s="6" t="s">
        <v>55</v>
      </c>
      <c r="BG75" s="6" t="s">
        <v>55</v>
      </c>
      <c r="BH75" s="6" t="s">
        <v>55</v>
      </c>
      <c r="BI75" s="6" t="s">
        <v>55</v>
      </c>
      <c r="BJ75" s="6" t="s">
        <v>92</v>
      </c>
      <c r="BK75" s="6" t="s">
        <v>55</v>
      </c>
      <c r="BL75" s="23"/>
      <c r="BM75" s="23"/>
      <c r="BN75" s="42"/>
      <c r="BO75" s="42"/>
      <c r="BP75" s="42"/>
    </row>
    <row r="76">
      <c r="A76" s="11">
        <v>72.0</v>
      </c>
      <c r="B76" s="17" t="s">
        <v>613</v>
      </c>
      <c r="C76" s="17" t="s">
        <v>252</v>
      </c>
      <c r="D76" s="17" t="s">
        <v>614</v>
      </c>
      <c r="E76" s="19"/>
      <c r="F76" s="17" t="s">
        <v>96</v>
      </c>
      <c r="G76" s="17" t="s">
        <v>513</v>
      </c>
      <c r="H76" s="11" t="s">
        <v>90</v>
      </c>
      <c r="J76" s="11" t="s">
        <v>545</v>
      </c>
      <c r="K76" s="6" t="s">
        <v>84</v>
      </c>
      <c r="L76" s="33">
        <v>42979.0</v>
      </c>
      <c r="M76" s="11"/>
      <c r="N76" s="23"/>
      <c r="O76" s="23"/>
      <c r="P76" s="23"/>
      <c r="Q76" s="6">
        <v>9.0</v>
      </c>
      <c r="R76" s="6">
        <v>9.0</v>
      </c>
      <c r="S76" s="6">
        <v>10.0</v>
      </c>
      <c r="T76" s="23"/>
      <c r="U76" s="23"/>
      <c r="V76" s="6"/>
      <c r="W76" s="6">
        <v>7.0</v>
      </c>
      <c r="X76" s="6">
        <v>10.0</v>
      </c>
      <c r="Y76" s="6">
        <v>7.0</v>
      </c>
      <c r="Z76" s="6">
        <v>9.0</v>
      </c>
      <c r="AA76" s="23"/>
      <c r="AB76" s="6">
        <v>8.0</v>
      </c>
      <c r="AC76" s="6">
        <v>10.0</v>
      </c>
      <c r="AD76" s="6">
        <v>9.0</v>
      </c>
      <c r="AE76" s="23"/>
      <c r="AF76" s="23"/>
      <c r="AG76" s="23"/>
      <c r="AH76" s="6">
        <v>10.0</v>
      </c>
      <c r="AI76" s="6">
        <v>10.0</v>
      </c>
      <c r="AJ76" s="6">
        <v>10.0</v>
      </c>
      <c r="AK76" s="6">
        <v>10.0</v>
      </c>
      <c r="AL76" s="23"/>
      <c r="AM76" s="6">
        <v>9.0</v>
      </c>
      <c r="AN76" s="6">
        <v>10.0</v>
      </c>
      <c r="AO76" s="23"/>
      <c r="AP76" s="23"/>
      <c r="AQ76" s="23"/>
      <c r="AR76" s="6"/>
      <c r="AS76" s="23"/>
      <c r="AT76" s="23"/>
      <c r="AU76" s="23"/>
      <c r="AV76" s="23"/>
      <c r="AW76" s="23"/>
      <c r="AX76" s="25">
        <v>10.0</v>
      </c>
      <c r="AY76" s="25">
        <f t="shared" si="1"/>
        <v>9.23</v>
      </c>
      <c r="AZ76" s="23"/>
      <c r="BA76" s="23">
        <f t="shared" si="2"/>
        <v>0</v>
      </c>
      <c r="BB76" s="6">
        <v>4.0</v>
      </c>
      <c r="BC76" s="6">
        <v>0.0</v>
      </c>
      <c r="BD76" s="23">
        <f t="shared" si="3"/>
        <v>4</v>
      </c>
      <c r="BE76" s="6" t="s">
        <v>92</v>
      </c>
      <c r="BF76" s="6" t="s">
        <v>55</v>
      </c>
      <c r="BG76" s="6" t="s">
        <v>55</v>
      </c>
      <c r="BH76" s="6" t="s">
        <v>55</v>
      </c>
      <c r="BI76" s="6" t="s">
        <v>55</v>
      </c>
      <c r="BJ76" s="6" t="s">
        <v>92</v>
      </c>
      <c r="BK76" s="6" t="s">
        <v>55</v>
      </c>
      <c r="BL76" s="23"/>
      <c r="BM76" s="23"/>
      <c r="BN76" s="42"/>
      <c r="BO76" s="42"/>
      <c r="BP76" s="42"/>
    </row>
    <row r="77">
      <c r="A77" s="11">
        <v>73.0</v>
      </c>
      <c r="B77" s="17" t="s">
        <v>374</v>
      </c>
      <c r="C77" s="17" t="s">
        <v>259</v>
      </c>
      <c r="D77" s="17" t="s">
        <v>619</v>
      </c>
      <c r="E77" s="19"/>
      <c r="F77" s="17" t="s">
        <v>96</v>
      </c>
      <c r="G77" s="17" t="s">
        <v>513</v>
      </c>
      <c r="H77" s="11" t="s">
        <v>90</v>
      </c>
      <c r="J77" s="11" t="s">
        <v>545</v>
      </c>
      <c r="K77" s="6" t="s">
        <v>84</v>
      </c>
      <c r="L77" s="33">
        <v>42979.0</v>
      </c>
      <c r="M77" s="11"/>
      <c r="N77" s="23"/>
      <c r="O77" s="23"/>
      <c r="P77" s="23"/>
      <c r="Q77" s="25">
        <v>9.0</v>
      </c>
      <c r="R77" s="25">
        <v>8.0</v>
      </c>
      <c r="S77" s="25">
        <v>10.0</v>
      </c>
      <c r="T77" s="25"/>
      <c r="U77" s="25"/>
      <c r="V77" s="25"/>
      <c r="W77" s="25">
        <v>7.0</v>
      </c>
      <c r="X77" s="25">
        <v>8.0</v>
      </c>
      <c r="Y77" s="25">
        <v>9.0</v>
      </c>
      <c r="Z77" s="25">
        <v>9.0</v>
      </c>
      <c r="AA77" s="25"/>
      <c r="AB77" s="25">
        <v>10.0</v>
      </c>
      <c r="AC77" s="25">
        <v>10.0</v>
      </c>
      <c r="AD77" s="25">
        <v>10.0</v>
      </c>
      <c r="AE77" s="25"/>
      <c r="AF77" s="25"/>
      <c r="AG77" s="25"/>
      <c r="AH77" s="25">
        <v>10.0</v>
      </c>
      <c r="AI77" s="25">
        <v>10.0</v>
      </c>
      <c r="AJ77" s="25">
        <v>10.0</v>
      </c>
      <c r="AK77" s="25">
        <v>10.0</v>
      </c>
      <c r="AL77" s="25"/>
      <c r="AM77" s="25">
        <v>10.0</v>
      </c>
      <c r="AN77" s="25">
        <v>10.0</v>
      </c>
      <c r="AO77" s="25"/>
      <c r="AP77" s="25"/>
      <c r="AQ77" s="25"/>
      <c r="AR77" s="6"/>
      <c r="AS77" s="25"/>
      <c r="AT77" s="25"/>
      <c r="AU77" s="25"/>
      <c r="AV77" s="25"/>
      <c r="AW77" s="25"/>
      <c r="AX77" s="25">
        <v>10.0</v>
      </c>
      <c r="AY77" s="25">
        <f t="shared" si="1"/>
        <v>9.41</v>
      </c>
      <c r="AZ77" s="23"/>
      <c r="BA77" s="23">
        <f t="shared" si="2"/>
        <v>0</v>
      </c>
      <c r="BB77" s="6">
        <v>4.0</v>
      </c>
      <c r="BC77" s="6">
        <v>0.0</v>
      </c>
      <c r="BD77" s="23">
        <f t="shared" si="3"/>
        <v>4</v>
      </c>
      <c r="BE77" s="6" t="s">
        <v>92</v>
      </c>
      <c r="BF77" s="6" t="s">
        <v>55</v>
      </c>
      <c r="BG77" s="6" t="s">
        <v>55</v>
      </c>
      <c r="BH77" s="6" t="s">
        <v>55</v>
      </c>
      <c r="BI77" s="6" t="s">
        <v>55</v>
      </c>
      <c r="BJ77" s="6" t="s">
        <v>92</v>
      </c>
      <c r="BK77" s="6" t="s">
        <v>55</v>
      </c>
      <c r="BL77" s="23"/>
      <c r="BM77" s="23"/>
      <c r="BN77" s="42"/>
      <c r="BO77" s="42"/>
      <c r="BP77" s="42"/>
    </row>
    <row r="78">
      <c r="A78" s="11">
        <v>74.0</v>
      </c>
      <c r="B78" s="17" t="s">
        <v>622</v>
      </c>
      <c r="C78" s="17" t="s">
        <v>446</v>
      </c>
      <c r="D78" s="17" t="s">
        <v>623</v>
      </c>
      <c r="E78" s="19"/>
      <c r="F78" s="17" t="s">
        <v>96</v>
      </c>
      <c r="G78" s="17" t="s">
        <v>513</v>
      </c>
      <c r="H78" s="11" t="s">
        <v>90</v>
      </c>
      <c r="J78" s="11" t="s">
        <v>545</v>
      </c>
      <c r="K78" s="6" t="s">
        <v>84</v>
      </c>
      <c r="L78" s="33">
        <v>42979.0</v>
      </c>
      <c r="M78" s="11"/>
      <c r="N78" s="23"/>
      <c r="O78" s="23"/>
      <c r="P78" s="23"/>
      <c r="Q78" s="6">
        <v>10.0</v>
      </c>
      <c r="R78" s="6">
        <v>10.0</v>
      </c>
      <c r="S78" s="6">
        <v>10.0</v>
      </c>
      <c r="T78" s="23"/>
      <c r="U78" s="23"/>
      <c r="V78" s="6"/>
      <c r="W78" s="6">
        <v>9.0</v>
      </c>
      <c r="X78" s="6">
        <v>9.0</v>
      </c>
      <c r="Y78" s="6">
        <v>10.0</v>
      </c>
      <c r="Z78" s="6">
        <v>10.0</v>
      </c>
      <c r="AA78" s="23"/>
      <c r="AB78" s="6">
        <v>10.0</v>
      </c>
      <c r="AC78" s="6">
        <v>10.0</v>
      </c>
      <c r="AD78" s="6">
        <v>10.0</v>
      </c>
      <c r="AE78" s="23"/>
      <c r="AF78" s="23"/>
      <c r="AG78" s="23"/>
      <c r="AH78" s="6">
        <v>10.0</v>
      </c>
      <c r="AI78" s="6">
        <v>10.0</v>
      </c>
      <c r="AJ78" s="6">
        <v>10.0</v>
      </c>
      <c r="AK78" s="6">
        <v>10.0</v>
      </c>
      <c r="AL78" s="23"/>
      <c r="AM78" s="6">
        <v>10.0</v>
      </c>
      <c r="AN78" s="6">
        <v>10.0</v>
      </c>
      <c r="AO78" s="23"/>
      <c r="AP78" s="23"/>
      <c r="AQ78" s="23"/>
      <c r="AR78" s="6"/>
      <c r="AS78" s="23"/>
      <c r="AT78" s="23"/>
      <c r="AU78" s="23"/>
      <c r="AV78" s="23"/>
      <c r="AW78" s="23"/>
      <c r="AX78" s="25">
        <v>10.0</v>
      </c>
      <c r="AY78" s="25">
        <f t="shared" si="1"/>
        <v>9.88</v>
      </c>
      <c r="AZ78" s="23"/>
      <c r="BA78" s="23">
        <f t="shared" si="2"/>
        <v>0</v>
      </c>
      <c r="BB78" s="6">
        <v>22.0</v>
      </c>
      <c r="BC78" s="6">
        <v>0.0</v>
      </c>
      <c r="BD78" s="23">
        <f t="shared" si="3"/>
        <v>22</v>
      </c>
      <c r="BE78" s="6" t="s">
        <v>92</v>
      </c>
      <c r="BF78" s="6" t="s">
        <v>55</v>
      </c>
      <c r="BG78" s="6" t="s">
        <v>55</v>
      </c>
      <c r="BH78" s="6" t="s">
        <v>55</v>
      </c>
      <c r="BI78" s="6" t="s">
        <v>55</v>
      </c>
      <c r="BJ78" s="6" t="s">
        <v>92</v>
      </c>
      <c r="BK78" s="6" t="s">
        <v>55</v>
      </c>
      <c r="BL78" s="23"/>
      <c r="BM78" s="23"/>
      <c r="BN78" s="42"/>
      <c r="BO78" s="42"/>
      <c r="BP78" s="42"/>
    </row>
    <row r="79">
      <c r="A79" s="11">
        <v>75.0</v>
      </c>
      <c r="B79" s="17" t="s">
        <v>629</v>
      </c>
      <c r="C79" s="17" t="s">
        <v>630</v>
      </c>
      <c r="D79" s="17" t="s">
        <v>631</v>
      </c>
      <c r="E79" s="17" t="s">
        <v>110</v>
      </c>
      <c r="F79" s="17" t="s">
        <v>96</v>
      </c>
      <c r="G79" s="17" t="s">
        <v>513</v>
      </c>
      <c r="H79" s="11" t="s">
        <v>90</v>
      </c>
      <c r="J79" s="11" t="s">
        <v>545</v>
      </c>
      <c r="K79" s="6" t="s">
        <v>84</v>
      </c>
      <c r="L79" s="33">
        <v>42979.0</v>
      </c>
      <c r="M79" s="11"/>
      <c r="N79" s="23"/>
      <c r="O79" s="23"/>
      <c r="P79" s="23"/>
      <c r="Q79" s="25">
        <v>10.0</v>
      </c>
      <c r="R79" s="25">
        <v>8.0</v>
      </c>
      <c r="S79" s="25">
        <v>9.0</v>
      </c>
      <c r="T79" s="25"/>
      <c r="U79" s="25"/>
      <c r="V79" s="25"/>
      <c r="W79" s="25">
        <v>8.0</v>
      </c>
      <c r="X79" s="25">
        <v>9.0</v>
      </c>
      <c r="Y79" s="25">
        <v>7.0</v>
      </c>
      <c r="Z79" s="25">
        <v>10.0</v>
      </c>
      <c r="AA79" s="25"/>
      <c r="AB79" s="25">
        <v>6.0</v>
      </c>
      <c r="AC79" s="25">
        <v>10.0</v>
      </c>
      <c r="AD79" s="25">
        <v>9.0</v>
      </c>
      <c r="AE79" s="25"/>
      <c r="AF79" s="25"/>
      <c r="AG79" s="25"/>
      <c r="AH79" s="25">
        <v>10.0</v>
      </c>
      <c r="AI79" s="25">
        <v>10.0</v>
      </c>
      <c r="AJ79" s="25">
        <v>10.0</v>
      </c>
      <c r="AK79" s="25">
        <v>10.0</v>
      </c>
      <c r="AL79" s="25"/>
      <c r="AM79" s="25">
        <v>10.0</v>
      </c>
      <c r="AN79" s="25">
        <v>10.0</v>
      </c>
      <c r="AO79" s="25"/>
      <c r="AP79" s="25"/>
      <c r="AQ79" s="25"/>
      <c r="AR79" s="6"/>
      <c r="AS79" s="25"/>
      <c r="AT79" s="25"/>
      <c r="AU79" s="25"/>
      <c r="AV79" s="25"/>
      <c r="AW79" s="25"/>
      <c r="AX79" s="25">
        <v>10.0</v>
      </c>
      <c r="AY79" s="25">
        <f t="shared" si="1"/>
        <v>9.17</v>
      </c>
      <c r="AZ79" s="23"/>
      <c r="BA79" s="23">
        <f t="shared" si="2"/>
        <v>0</v>
      </c>
      <c r="BB79" s="6">
        <v>20.0</v>
      </c>
      <c r="BC79" s="6">
        <v>0.0</v>
      </c>
      <c r="BD79" s="23">
        <f t="shared" si="3"/>
        <v>20</v>
      </c>
      <c r="BE79" s="6" t="s">
        <v>92</v>
      </c>
      <c r="BF79" s="6" t="s">
        <v>55</v>
      </c>
      <c r="BG79" s="6" t="s">
        <v>55</v>
      </c>
      <c r="BH79" s="6" t="s">
        <v>55</v>
      </c>
      <c r="BI79" s="6" t="s">
        <v>55</v>
      </c>
      <c r="BJ79" s="6" t="s">
        <v>92</v>
      </c>
      <c r="BK79" s="6" t="s">
        <v>55</v>
      </c>
      <c r="BL79" s="23"/>
      <c r="BM79" s="23"/>
      <c r="BN79" s="42"/>
      <c r="BO79" s="42"/>
      <c r="BP79" s="42"/>
    </row>
    <row r="80">
      <c r="A80" s="11">
        <v>76.0</v>
      </c>
      <c r="B80" s="17" t="s">
        <v>640</v>
      </c>
      <c r="C80" s="17" t="s">
        <v>77</v>
      </c>
      <c r="D80" s="17" t="s">
        <v>157</v>
      </c>
      <c r="E80" s="19"/>
      <c r="F80" s="17" t="s">
        <v>79</v>
      </c>
      <c r="G80" s="17" t="s">
        <v>513</v>
      </c>
      <c r="H80" s="11" t="s">
        <v>90</v>
      </c>
      <c r="J80" s="11" t="s">
        <v>545</v>
      </c>
      <c r="K80" s="6" t="s">
        <v>84</v>
      </c>
      <c r="L80" s="33">
        <v>42979.0</v>
      </c>
      <c r="M80" s="11"/>
      <c r="N80" s="23"/>
      <c r="O80" s="23"/>
      <c r="P80" s="23"/>
      <c r="Q80" s="6">
        <v>8.0</v>
      </c>
      <c r="R80" s="6">
        <v>9.0</v>
      </c>
      <c r="S80" s="6">
        <v>9.0</v>
      </c>
      <c r="T80" s="23"/>
      <c r="U80" s="23"/>
      <c r="V80" s="6"/>
      <c r="W80" s="6">
        <v>5.0</v>
      </c>
      <c r="X80" s="6">
        <v>7.0</v>
      </c>
      <c r="Y80" s="6">
        <v>5.0</v>
      </c>
      <c r="Z80" s="6">
        <v>7.0</v>
      </c>
      <c r="AA80" s="23"/>
      <c r="AB80" s="6">
        <v>5.0</v>
      </c>
      <c r="AC80" s="6">
        <v>7.0</v>
      </c>
      <c r="AD80" s="6">
        <v>7.0</v>
      </c>
      <c r="AE80" s="23"/>
      <c r="AF80" s="23"/>
      <c r="AG80" s="23"/>
      <c r="AH80" s="6">
        <v>10.0</v>
      </c>
      <c r="AI80" s="6">
        <v>10.0</v>
      </c>
      <c r="AJ80" s="6">
        <v>10.0</v>
      </c>
      <c r="AK80" s="6">
        <v>10.0</v>
      </c>
      <c r="AL80" s="23"/>
      <c r="AM80" s="6">
        <v>6.0</v>
      </c>
      <c r="AN80" s="6">
        <v>10.0</v>
      </c>
      <c r="AO80" s="23"/>
      <c r="AP80" s="23"/>
      <c r="AQ80" s="23"/>
      <c r="AR80" s="6"/>
      <c r="AS80" s="23"/>
      <c r="AT80" s="23"/>
      <c r="AU80" s="23"/>
      <c r="AV80" s="23"/>
      <c r="AW80" s="23"/>
      <c r="AX80" s="25">
        <v>10.0</v>
      </c>
      <c r="AY80" s="25">
        <f t="shared" si="1"/>
        <v>7.94</v>
      </c>
      <c r="AZ80" s="23"/>
      <c r="BA80" s="23">
        <f t="shared" si="2"/>
        <v>0</v>
      </c>
      <c r="BB80" s="6">
        <v>18.0</v>
      </c>
      <c r="BC80" s="6">
        <v>0.0</v>
      </c>
      <c r="BD80" s="23">
        <f t="shared" si="3"/>
        <v>18</v>
      </c>
      <c r="BE80" s="6" t="s">
        <v>92</v>
      </c>
      <c r="BF80" s="6" t="s">
        <v>55</v>
      </c>
      <c r="BG80" s="6" t="s">
        <v>55</v>
      </c>
      <c r="BH80" s="6" t="s">
        <v>55</v>
      </c>
      <c r="BI80" s="6" t="s">
        <v>55</v>
      </c>
      <c r="BJ80" s="6" t="s">
        <v>92</v>
      </c>
      <c r="BK80" s="6" t="s">
        <v>55</v>
      </c>
      <c r="BL80" s="23"/>
      <c r="BM80" s="23"/>
      <c r="BN80" s="42"/>
      <c r="BO80" s="42"/>
      <c r="BP80" s="42"/>
    </row>
    <row r="81">
      <c r="A81" s="11">
        <v>77.0</v>
      </c>
      <c r="B81" s="17" t="s">
        <v>643</v>
      </c>
      <c r="C81" s="17" t="s">
        <v>236</v>
      </c>
      <c r="D81" s="17" t="s">
        <v>192</v>
      </c>
      <c r="E81" s="20"/>
      <c r="F81" s="17" t="s">
        <v>96</v>
      </c>
      <c r="G81" s="17" t="s">
        <v>513</v>
      </c>
      <c r="H81" s="11" t="s">
        <v>90</v>
      </c>
      <c r="J81" s="11" t="s">
        <v>545</v>
      </c>
      <c r="K81" s="6" t="s">
        <v>84</v>
      </c>
      <c r="L81" s="33">
        <v>42979.0</v>
      </c>
      <c r="M81" s="11"/>
      <c r="N81" s="23"/>
      <c r="O81" s="23"/>
      <c r="P81" s="23"/>
      <c r="Q81" s="25">
        <v>9.0</v>
      </c>
      <c r="R81" s="25">
        <v>8.0</v>
      </c>
      <c r="S81" s="25">
        <v>9.0</v>
      </c>
      <c r="T81" s="25"/>
      <c r="U81" s="25"/>
      <c r="V81" s="25"/>
      <c r="W81" s="25">
        <v>8.0</v>
      </c>
      <c r="X81" s="25">
        <v>9.0</v>
      </c>
      <c r="Y81" s="25">
        <v>9.0</v>
      </c>
      <c r="Z81" s="25">
        <v>10.0</v>
      </c>
      <c r="AA81" s="25"/>
      <c r="AB81" s="25">
        <v>10.0</v>
      </c>
      <c r="AC81" s="25">
        <v>10.0</v>
      </c>
      <c r="AD81" s="25">
        <v>10.0</v>
      </c>
      <c r="AE81" s="25"/>
      <c r="AF81" s="25"/>
      <c r="AG81" s="25"/>
      <c r="AH81" s="25">
        <v>10.0</v>
      </c>
      <c r="AI81" s="25">
        <v>10.0</v>
      </c>
      <c r="AJ81" s="25">
        <v>10.0</v>
      </c>
      <c r="AK81" s="25">
        <v>10.0</v>
      </c>
      <c r="AL81" s="25"/>
      <c r="AM81" s="25">
        <v>9.0</v>
      </c>
      <c r="AN81" s="25">
        <v>10.0</v>
      </c>
      <c r="AO81" s="25"/>
      <c r="AP81" s="25"/>
      <c r="AQ81" s="25"/>
      <c r="AR81" s="6"/>
      <c r="AS81" s="25"/>
      <c r="AT81" s="25"/>
      <c r="AU81" s="25"/>
      <c r="AV81" s="25"/>
      <c r="AW81" s="25"/>
      <c r="AX81" s="25">
        <v>10.0</v>
      </c>
      <c r="AY81" s="25">
        <f t="shared" si="1"/>
        <v>9.47</v>
      </c>
      <c r="AZ81" s="23"/>
      <c r="BA81" s="23">
        <f t="shared" si="2"/>
        <v>0</v>
      </c>
      <c r="BB81" s="6">
        <v>17.0</v>
      </c>
      <c r="BC81" s="6">
        <v>2.0</v>
      </c>
      <c r="BD81" s="23">
        <f t="shared" si="3"/>
        <v>15</v>
      </c>
      <c r="BE81" s="6" t="s">
        <v>92</v>
      </c>
      <c r="BF81" s="6" t="s">
        <v>55</v>
      </c>
      <c r="BG81" s="6" t="s">
        <v>55</v>
      </c>
      <c r="BH81" s="6" t="s">
        <v>55</v>
      </c>
      <c r="BI81" s="6" t="s">
        <v>55</v>
      </c>
      <c r="BJ81" s="6" t="s">
        <v>92</v>
      </c>
      <c r="BK81" s="6" t="s">
        <v>55</v>
      </c>
      <c r="BL81" s="23"/>
      <c r="BM81" s="23"/>
      <c r="BN81" s="42"/>
      <c r="BO81" s="42"/>
      <c r="BP81" s="42"/>
    </row>
    <row r="82">
      <c r="A82" s="11">
        <v>78.0</v>
      </c>
      <c r="B82" s="17" t="s">
        <v>647</v>
      </c>
      <c r="C82" s="17" t="s">
        <v>115</v>
      </c>
      <c r="D82" s="19"/>
      <c r="E82" s="19"/>
      <c r="F82" s="17" t="s">
        <v>79</v>
      </c>
      <c r="G82" s="17" t="s">
        <v>513</v>
      </c>
      <c r="H82" s="11" t="s">
        <v>90</v>
      </c>
      <c r="J82" s="11" t="s">
        <v>545</v>
      </c>
      <c r="K82" s="6" t="s">
        <v>84</v>
      </c>
      <c r="L82" s="33">
        <v>42979.0</v>
      </c>
      <c r="M82" s="11"/>
      <c r="N82" s="23"/>
      <c r="O82" s="23"/>
      <c r="P82" s="23"/>
      <c r="Q82" s="6">
        <v>10.0</v>
      </c>
      <c r="R82" s="6">
        <v>10.0</v>
      </c>
      <c r="S82" s="6">
        <v>10.0</v>
      </c>
      <c r="T82" s="23"/>
      <c r="U82" s="23"/>
      <c r="V82" s="6"/>
      <c r="W82" s="6">
        <v>8.0</v>
      </c>
      <c r="X82" s="6">
        <v>10.0</v>
      </c>
      <c r="Y82" s="6">
        <v>10.0</v>
      </c>
      <c r="Z82" s="6">
        <v>9.0</v>
      </c>
      <c r="AA82" s="23"/>
      <c r="AB82" s="6">
        <v>10.0</v>
      </c>
      <c r="AC82" s="6">
        <v>10.0</v>
      </c>
      <c r="AD82" s="6">
        <v>10.0</v>
      </c>
      <c r="AE82" s="23"/>
      <c r="AF82" s="23"/>
      <c r="AG82" s="23"/>
      <c r="AH82" s="6">
        <v>10.0</v>
      </c>
      <c r="AI82" s="6">
        <v>10.0</v>
      </c>
      <c r="AJ82" s="6">
        <v>10.0</v>
      </c>
      <c r="AK82" s="6">
        <v>10.0</v>
      </c>
      <c r="AL82" s="23"/>
      <c r="AM82" s="6">
        <v>10.0</v>
      </c>
      <c r="AN82" s="6">
        <v>10.0</v>
      </c>
      <c r="AO82" s="23"/>
      <c r="AP82" s="23"/>
      <c r="AQ82" s="23"/>
      <c r="AR82" s="6"/>
      <c r="AS82" s="23"/>
      <c r="AT82" s="23"/>
      <c r="AU82" s="23"/>
      <c r="AV82" s="23"/>
      <c r="AW82" s="23"/>
      <c r="AX82" s="25">
        <v>10.0</v>
      </c>
      <c r="AY82" s="25">
        <f t="shared" si="1"/>
        <v>9.82</v>
      </c>
      <c r="AZ82" s="23"/>
      <c r="BA82" s="23">
        <f t="shared" si="2"/>
        <v>0</v>
      </c>
      <c r="BB82" s="6">
        <v>7.0</v>
      </c>
      <c r="BC82" s="6">
        <v>0.0</v>
      </c>
      <c r="BD82" s="23">
        <f t="shared" si="3"/>
        <v>7</v>
      </c>
      <c r="BE82" s="6" t="s">
        <v>92</v>
      </c>
      <c r="BF82" s="6" t="s">
        <v>55</v>
      </c>
      <c r="BG82" s="6" t="s">
        <v>55</v>
      </c>
      <c r="BH82" s="6" t="s">
        <v>55</v>
      </c>
      <c r="BI82" s="6" t="s">
        <v>55</v>
      </c>
      <c r="BJ82" s="6" t="s">
        <v>92</v>
      </c>
      <c r="BK82" s="6" t="s">
        <v>55</v>
      </c>
      <c r="BL82" s="23"/>
      <c r="BM82" s="23"/>
      <c r="BN82" s="42"/>
      <c r="BO82" s="42"/>
      <c r="BP82" s="42"/>
    </row>
    <row r="83">
      <c r="A83" s="11">
        <v>79.0</v>
      </c>
      <c r="B83" s="17" t="s">
        <v>649</v>
      </c>
      <c r="C83" s="17" t="s">
        <v>101</v>
      </c>
      <c r="D83" s="17" t="s">
        <v>200</v>
      </c>
      <c r="E83" s="19"/>
      <c r="F83" s="17" t="s">
        <v>96</v>
      </c>
      <c r="G83" s="17" t="s">
        <v>513</v>
      </c>
      <c r="H83" s="11" t="s">
        <v>90</v>
      </c>
      <c r="J83" s="11" t="s">
        <v>545</v>
      </c>
      <c r="K83" s="6" t="s">
        <v>84</v>
      </c>
      <c r="L83" s="33">
        <v>42979.0</v>
      </c>
      <c r="M83" s="11"/>
      <c r="N83" s="23"/>
      <c r="O83" s="23"/>
      <c r="P83" s="23"/>
      <c r="Q83" s="6">
        <v>9.0</v>
      </c>
      <c r="R83" s="6">
        <v>5.0</v>
      </c>
      <c r="S83" s="6">
        <v>9.0</v>
      </c>
      <c r="T83" s="23"/>
      <c r="U83" s="23"/>
      <c r="V83" s="6"/>
      <c r="W83" s="6">
        <v>6.0</v>
      </c>
      <c r="X83" s="6">
        <v>8.0</v>
      </c>
      <c r="Y83" s="6">
        <v>6.0</v>
      </c>
      <c r="Z83" s="6">
        <v>7.0</v>
      </c>
      <c r="AA83" s="23"/>
      <c r="AB83" s="6">
        <v>7.0</v>
      </c>
      <c r="AC83" s="6">
        <v>8.0</v>
      </c>
      <c r="AD83" s="6">
        <v>10.0</v>
      </c>
      <c r="AE83" s="23"/>
      <c r="AF83" s="23"/>
      <c r="AG83" s="23"/>
      <c r="AH83" s="6">
        <v>10.0</v>
      </c>
      <c r="AI83" s="6">
        <v>10.0</v>
      </c>
      <c r="AJ83" s="6">
        <v>10.0</v>
      </c>
      <c r="AK83" s="6">
        <v>10.0</v>
      </c>
      <c r="AL83" s="23"/>
      <c r="AM83" s="6">
        <v>7.0</v>
      </c>
      <c r="AN83" s="6">
        <v>10.0</v>
      </c>
      <c r="AO83" s="23"/>
      <c r="AP83" s="23"/>
      <c r="AQ83" s="23"/>
      <c r="AR83" s="6"/>
      <c r="AS83" s="23"/>
      <c r="AT83" s="23"/>
      <c r="AU83" s="23"/>
      <c r="AV83" s="23"/>
      <c r="AW83" s="23"/>
      <c r="AX83" s="25">
        <v>10.0</v>
      </c>
      <c r="AY83" s="25">
        <f t="shared" si="1"/>
        <v>8.35</v>
      </c>
      <c r="AZ83" s="23"/>
      <c r="BA83" s="23">
        <f t="shared" si="2"/>
        <v>0</v>
      </c>
      <c r="BB83" s="6">
        <v>41.0</v>
      </c>
      <c r="BC83" s="6">
        <v>1.0</v>
      </c>
      <c r="BD83" s="23">
        <f t="shared" si="3"/>
        <v>40</v>
      </c>
      <c r="BE83" s="6" t="s">
        <v>92</v>
      </c>
      <c r="BF83" s="6" t="s">
        <v>55</v>
      </c>
      <c r="BG83" s="6" t="s">
        <v>55</v>
      </c>
      <c r="BH83" s="6" t="s">
        <v>55</v>
      </c>
      <c r="BI83" s="6" t="s">
        <v>55</v>
      </c>
      <c r="BJ83" s="6" t="s">
        <v>92</v>
      </c>
      <c r="BK83" s="6" t="s">
        <v>55</v>
      </c>
      <c r="BL83" s="23"/>
      <c r="BM83" s="23"/>
      <c r="BN83" s="42"/>
      <c r="BO83" s="42"/>
      <c r="BP83" s="42"/>
    </row>
    <row r="84">
      <c r="A84" s="11">
        <v>80.0</v>
      </c>
      <c r="B84" s="17" t="s">
        <v>655</v>
      </c>
      <c r="C84" s="17" t="s">
        <v>656</v>
      </c>
      <c r="D84" s="17" t="s">
        <v>110</v>
      </c>
      <c r="E84" s="19"/>
      <c r="F84" s="17" t="s">
        <v>96</v>
      </c>
      <c r="G84" s="17" t="s">
        <v>513</v>
      </c>
      <c r="H84" s="11" t="s">
        <v>90</v>
      </c>
      <c r="J84" s="11" t="s">
        <v>545</v>
      </c>
      <c r="K84" s="6" t="s">
        <v>84</v>
      </c>
      <c r="L84" s="33">
        <v>42979.0</v>
      </c>
      <c r="M84" s="11"/>
      <c r="N84" s="23"/>
      <c r="O84" s="23"/>
      <c r="P84" s="23"/>
      <c r="Q84" s="25">
        <v>10.0</v>
      </c>
      <c r="R84" s="25">
        <v>9.0</v>
      </c>
      <c r="S84" s="25">
        <v>10.0</v>
      </c>
      <c r="T84" s="25"/>
      <c r="U84" s="25"/>
      <c r="V84" s="25"/>
      <c r="W84" s="25">
        <v>5.0</v>
      </c>
      <c r="X84" s="25">
        <v>8.0</v>
      </c>
      <c r="Y84" s="25">
        <v>6.0</v>
      </c>
      <c r="Z84" s="25">
        <v>9.0</v>
      </c>
      <c r="AA84" s="25"/>
      <c r="AB84" s="25">
        <v>10.0</v>
      </c>
      <c r="AC84" s="25">
        <v>10.0</v>
      </c>
      <c r="AD84" s="25">
        <v>10.0</v>
      </c>
      <c r="AE84" s="25"/>
      <c r="AF84" s="25"/>
      <c r="AG84" s="25"/>
      <c r="AH84" s="25">
        <v>10.0</v>
      </c>
      <c r="AI84" s="25">
        <v>10.0</v>
      </c>
      <c r="AJ84" s="25">
        <v>10.0</v>
      </c>
      <c r="AK84" s="25">
        <v>10.0</v>
      </c>
      <c r="AL84" s="25"/>
      <c r="AM84" s="25">
        <v>9.0</v>
      </c>
      <c r="AN84" s="25">
        <v>10.0</v>
      </c>
      <c r="AO84" s="25"/>
      <c r="AP84" s="25"/>
      <c r="AQ84" s="25"/>
      <c r="AR84" s="6"/>
      <c r="AS84" s="25"/>
      <c r="AT84" s="25"/>
      <c r="AU84" s="25"/>
      <c r="AV84" s="25"/>
      <c r="AW84" s="25"/>
      <c r="AX84" s="25">
        <v>10.0</v>
      </c>
      <c r="AY84" s="25">
        <f t="shared" si="1"/>
        <v>9.17</v>
      </c>
      <c r="AZ84" s="23"/>
      <c r="BA84" s="23">
        <f t="shared" si="2"/>
        <v>0</v>
      </c>
      <c r="BB84" s="6">
        <v>24.0</v>
      </c>
      <c r="BC84" s="6">
        <v>2.0</v>
      </c>
      <c r="BD84" s="23">
        <f t="shared" si="3"/>
        <v>22</v>
      </c>
      <c r="BE84" s="6" t="s">
        <v>92</v>
      </c>
      <c r="BF84" s="6" t="s">
        <v>55</v>
      </c>
      <c r="BG84" s="6" t="s">
        <v>55</v>
      </c>
      <c r="BH84" s="6" t="s">
        <v>55</v>
      </c>
      <c r="BI84" s="6" t="s">
        <v>55</v>
      </c>
      <c r="BJ84" s="6" t="s">
        <v>92</v>
      </c>
      <c r="BK84" s="6" t="s">
        <v>55</v>
      </c>
      <c r="BL84" s="23"/>
      <c r="BM84" s="23"/>
      <c r="BN84" s="42"/>
      <c r="BO84" s="42"/>
      <c r="BP84" s="42"/>
    </row>
    <row r="85">
      <c r="A85" s="11">
        <v>81.0</v>
      </c>
      <c r="B85" s="17" t="s">
        <v>663</v>
      </c>
      <c r="C85" s="17" t="s">
        <v>412</v>
      </c>
      <c r="D85" s="17" t="s">
        <v>664</v>
      </c>
      <c r="E85" s="19"/>
      <c r="F85" s="17" t="s">
        <v>96</v>
      </c>
      <c r="G85" s="17" t="s">
        <v>513</v>
      </c>
      <c r="H85" s="11" t="s">
        <v>90</v>
      </c>
      <c r="J85" s="11" t="s">
        <v>545</v>
      </c>
      <c r="K85" s="6" t="s">
        <v>84</v>
      </c>
      <c r="L85" s="33">
        <v>42979.0</v>
      </c>
      <c r="M85" s="11"/>
      <c r="N85" s="23"/>
      <c r="O85" s="23"/>
      <c r="P85" s="23"/>
      <c r="Q85" s="6">
        <v>10.0</v>
      </c>
      <c r="R85" s="6">
        <v>9.0</v>
      </c>
      <c r="S85" s="6">
        <v>9.0</v>
      </c>
      <c r="T85" s="23"/>
      <c r="U85" s="23"/>
      <c r="V85" s="6"/>
      <c r="W85" s="6">
        <v>8.0</v>
      </c>
      <c r="X85" s="6">
        <v>9.0</v>
      </c>
      <c r="Y85" s="6">
        <v>9.0</v>
      </c>
      <c r="Z85" s="6">
        <v>9.0</v>
      </c>
      <c r="AA85" s="6"/>
      <c r="AB85" s="6">
        <v>10.0</v>
      </c>
      <c r="AC85" s="6">
        <v>9.0</v>
      </c>
      <c r="AD85" s="6">
        <v>9.0</v>
      </c>
      <c r="AE85" s="23"/>
      <c r="AF85" s="23"/>
      <c r="AG85" s="23"/>
      <c r="AH85" s="6">
        <v>10.0</v>
      </c>
      <c r="AI85" s="6">
        <v>10.0</v>
      </c>
      <c r="AJ85" s="6">
        <v>10.0</v>
      </c>
      <c r="AK85" s="6">
        <v>10.0</v>
      </c>
      <c r="AL85" s="23"/>
      <c r="AM85" s="6">
        <v>8.0</v>
      </c>
      <c r="AN85" s="6">
        <v>10.0</v>
      </c>
      <c r="AO85" s="23"/>
      <c r="AP85" s="23"/>
      <c r="AQ85" s="23"/>
      <c r="AR85" s="6"/>
      <c r="AS85" s="23"/>
      <c r="AT85" s="23"/>
      <c r="AU85" s="23"/>
      <c r="AV85" s="23"/>
      <c r="AW85" s="23"/>
      <c r="AX85" s="25">
        <v>10.0</v>
      </c>
      <c r="AY85" s="25">
        <f t="shared" si="1"/>
        <v>9.35</v>
      </c>
      <c r="AZ85" s="23"/>
      <c r="BA85" s="23">
        <f t="shared" si="2"/>
        <v>0</v>
      </c>
      <c r="BB85" s="6">
        <v>5.0</v>
      </c>
      <c r="BC85" s="6">
        <v>0.0</v>
      </c>
      <c r="BD85" s="23">
        <f t="shared" si="3"/>
        <v>5</v>
      </c>
      <c r="BE85" s="6" t="s">
        <v>92</v>
      </c>
      <c r="BF85" s="6" t="s">
        <v>55</v>
      </c>
      <c r="BG85" s="6" t="s">
        <v>55</v>
      </c>
      <c r="BH85" s="6" t="s">
        <v>55</v>
      </c>
      <c r="BI85" s="6" t="s">
        <v>55</v>
      </c>
      <c r="BJ85" s="6" t="s">
        <v>92</v>
      </c>
      <c r="BK85" s="6" t="s">
        <v>55</v>
      </c>
      <c r="BL85" s="23"/>
      <c r="BM85" s="23"/>
      <c r="BN85" s="42"/>
      <c r="BO85" s="42"/>
      <c r="BP85" s="42"/>
    </row>
    <row r="86">
      <c r="A86" s="11">
        <v>82.0</v>
      </c>
      <c r="B86" s="17" t="s">
        <v>668</v>
      </c>
      <c r="C86" s="17" t="s">
        <v>589</v>
      </c>
      <c r="D86" s="17" t="s">
        <v>670</v>
      </c>
      <c r="E86" s="19"/>
      <c r="F86" s="17" t="s">
        <v>96</v>
      </c>
      <c r="G86" s="17" t="s">
        <v>513</v>
      </c>
      <c r="H86" s="11" t="s">
        <v>90</v>
      </c>
      <c r="J86" s="11" t="s">
        <v>545</v>
      </c>
      <c r="K86" s="6" t="s">
        <v>84</v>
      </c>
      <c r="L86" s="33">
        <v>42979.0</v>
      </c>
      <c r="M86" s="11"/>
      <c r="N86" s="23"/>
      <c r="O86" s="23"/>
      <c r="P86" s="23"/>
      <c r="Q86" s="6">
        <v>9.0</v>
      </c>
      <c r="R86" s="6">
        <v>9.0</v>
      </c>
      <c r="S86" s="6">
        <v>7.0</v>
      </c>
      <c r="T86" s="23"/>
      <c r="U86" s="23"/>
      <c r="V86" s="6"/>
      <c r="W86" s="6">
        <v>7.0</v>
      </c>
      <c r="X86" s="6">
        <v>8.0</v>
      </c>
      <c r="Y86" s="6">
        <v>9.0</v>
      </c>
      <c r="Z86" s="6">
        <v>9.0</v>
      </c>
      <c r="AA86" s="23"/>
      <c r="AB86" s="6">
        <v>7.0</v>
      </c>
      <c r="AC86" s="6">
        <v>9.0</v>
      </c>
      <c r="AD86" s="6">
        <v>9.0</v>
      </c>
      <c r="AE86" s="23"/>
      <c r="AF86" s="23"/>
      <c r="AG86" s="23"/>
      <c r="AH86" s="6">
        <v>10.0</v>
      </c>
      <c r="AI86" s="6">
        <v>10.0</v>
      </c>
      <c r="AJ86" s="6">
        <v>10.0</v>
      </c>
      <c r="AK86" s="6">
        <v>10.0</v>
      </c>
      <c r="AL86" s="23"/>
      <c r="AM86" s="6">
        <v>6.0</v>
      </c>
      <c r="AN86" s="6">
        <v>9.0</v>
      </c>
      <c r="AO86" s="23"/>
      <c r="AP86" s="23"/>
      <c r="AQ86" s="23"/>
      <c r="AR86" s="6"/>
      <c r="AS86" s="23"/>
      <c r="AT86" s="23"/>
      <c r="AU86" s="23"/>
      <c r="AV86" s="23"/>
      <c r="AW86" s="23"/>
      <c r="AX86" s="25">
        <v>10.0</v>
      </c>
      <c r="AY86" s="25">
        <f t="shared" si="1"/>
        <v>8.7</v>
      </c>
      <c r="AZ86" s="23"/>
      <c r="BA86" s="23">
        <f t="shared" si="2"/>
        <v>0</v>
      </c>
      <c r="BB86" s="6">
        <v>9.0</v>
      </c>
      <c r="BC86" s="6">
        <v>0.0</v>
      </c>
      <c r="BD86" s="23">
        <f t="shared" si="3"/>
        <v>9</v>
      </c>
      <c r="BE86" s="6" t="s">
        <v>92</v>
      </c>
      <c r="BF86" s="6" t="s">
        <v>55</v>
      </c>
      <c r="BG86" s="6" t="s">
        <v>55</v>
      </c>
      <c r="BH86" s="6" t="s">
        <v>55</v>
      </c>
      <c r="BI86" s="6" t="s">
        <v>55</v>
      </c>
      <c r="BJ86" s="6" t="s">
        <v>92</v>
      </c>
      <c r="BK86" s="6" t="s">
        <v>55</v>
      </c>
      <c r="BL86" s="23"/>
      <c r="BM86" s="23"/>
      <c r="BN86" s="42"/>
      <c r="BO86" s="42"/>
      <c r="BP86" s="42"/>
    </row>
    <row r="87">
      <c r="A87" s="11">
        <v>83.0</v>
      </c>
      <c r="B87" s="17" t="s">
        <v>301</v>
      </c>
      <c r="C87" s="17" t="s">
        <v>272</v>
      </c>
      <c r="D87" s="17" t="s">
        <v>78</v>
      </c>
      <c r="E87" s="19"/>
      <c r="F87" s="17" t="s">
        <v>79</v>
      </c>
      <c r="G87" s="17" t="s">
        <v>513</v>
      </c>
      <c r="H87" s="11" t="s">
        <v>90</v>
      </c>
      <c r="J87" s="11" t="s">
        <v>545</v>
      </c>
      <c r="K87" s="6" t="s">
        <v>84</v>
      </c>
      <c r="L87" s="33">
        <v>42979.0</v>
      </c>
      <c r="M87" s="11"/>
      <c r="N87" s="23"/>
      <c r="O87" s="23"/>
      <c r="P87" s="23"/>
      <c r="Q87" s="25">
        <v>8.0</v>
      </c>
      <c r="R87" s="25">
        <v>9.0</v>
      </c>
      <c r="S87" s="25">
        <v>6.0</v>
      </c>
      <c r="T87" s="25"/>
      <c r="U87" s="25"/>
      <c r="V87" s="25"/>
      <c r="W87" s="25">
        <v>8.0</v>
      </c>
      <c r="X87" s="25">
        <v>9.0</v>
      </c>
      <c r="Y87" s="25">
        <v>10.0</v>
      </c>
      <c r="Z87" s="25">
        <v>8.0</v>
      </c>
      <c r="AA87" s="25"/>
      <c r="AB87" s="25">
        <v>7.0</v>
      </c>
      <c r="AC87" s="25">
        <v>10.0</v>
      </c>
      <c r="AD87" s="25">
        <v>9.0</v>
      </c>
      <c r="AE87" s="25"/>
      <c r="AF87" s="25"/>
      <c r="AG87" s="25"/>
      <c r="AH87" s="25">
        <v>10.0</v>
      </c>
      <c r="AI87" s="25">
        <v>10.0</v>
      </c>
      <c r="AJ87" s="25">
        <v>10.0</v>
      </c>
      <c r="AK87" s="25">
        <v>10.0</v>
      </c>
      <c r="AL87" s="25"/>
      <c r="AM87" s="25">
        <v>10.0</v>
      </c>
      <c r="AN87" s="25">
        <v>10.0</v>
      </c>
      <c r="AO87" s="25"/>
      <c r="AP87" s="25"/>
      <c r="AQ87" s="25"/>
      <c r="AR87" s="6"/>
      <c r="AS87" s="25"/>
      <c r="AT87" s="25"/>
      <c r="AU87" s="25"/>
      <c r="AV87" s="25"/>
      <c r="AW87" s="25"/>
      <c r="AX87" s="25">
        <v>10.0</v>
      </c>
      <c r="AY87" s="25">
        <f t="shared" si="1"/>
        <v>9.05</v>
      </c>
      <c r="AZ87" s="23"/>
      <c r="BA87" s="23">
        <f t="shared" si="2"/>
        <v>0</v>
      </c>
      <c r="BB87" s="6">
        <v>15.0</v>
      </c>
      <c r="BC87" s="6">
        <v>0.0</v>
      </c>
      <c r="BD87" s="23">
        <f t="shared" si="3"/>
        <v>15</v>
      </c>
      <c r="BE87" s="6" t="s">
        <v>92</v>
      </c>
      <c r="BF87" s="6" t="s">
        <v>55</v>
      </c>
      <c r="BG87" s="6" t="s">
        <v>55</v>
      </c>
      <c r="BH87" s="6" t="s">
        <v>55</v>
      </c>
      <c r="BI87" s="6" t="s">
        <v>55</v>
      </c>
      <c r="BJ87" s="6" t="s">
        <v>92</v>
      </c>
      <c r="BK87" s="6" t="s">
        <v>55</v>
      </c>
      <c r="BL87" s="23"/>
      <c r="BM87" s="23"/>
      <c r="BN87" s="42"/>
      <c r="BO87" s="42"/>
      <c r="BP87" s="42"/>
    </row>
    <row r="88">
      <c r="A88" s="11">
        <v>84.0</v>
      </c>
      <c r="B88" s="17" t="s">
        <v>678</v>
      </c>
      <c r="C88" s="17" t="s">
        <v>78</v>
      </c>
      <c r="D88" s="20"/>
      <c r="E88" s="19"/>
      <c r="F88" s="17" t="s">
        <v>79</v>
      </c>
      <c r="G88" s="17" t="s">
        <v>679</v>
      </c>
      <c r="H88" s="11" t="s">
        <v>90</v>
      </c>
      <c r="J88" s="11" t="s">
        <v>545</v>
      </c>
      <c r="K88" s="6" t="s">
        <v>84</v>
      </c>
      <c r="L88" s="33">
        <v>42979.0</v>
      </c>
      <c r="M88" s="11"/>
      <c r="N88" s="23"/>
      <c r="O88" s="23"/>
      <c r="P88" s="23"/>
      <c r="Q88" s="6">
        <v>6.0</v>
      </c>
      <c r="R88" s="6">
        <v>9.0</v>
      </c>
      <c r="S88" s="6">
        <v>8.0</v>
      </c>
      <c r="T88" s="6">
        <v>10.0</v>
      </c>
      <c r="U88" s="6">
        <v>7.0</v>
      </c>
      <c r="V88" s="23"/>
      <c r="W88" s="6">
        <v>5.0</v>
      </c>
      <c r="X88" s="6">
        <v>8.0</v>
      </c>
      <c r="Y88" s="6">
        <v>9.0</v>
      </c>
      <c r="Z88" s="68">
        <v>6.0</v>
      </c>
      <c r="AA88" s="6"/>
      <c r="AB88" s="6">
        <v>6.0</v>
      </c>
      <c r="AC88" s="6">
        <v>9.0</v>
      </c>
      <c r="AD88" s="6">
        <v>9.0</v>
      </c>
      <c r="AE88" s="23"/>
      <c r="AF88" s="23"/>
      <c r="AG88" s="23"/>
      <c r="AH88" s="6">
        <v>10.0</v>
      </c>
      <c r="AI88" s="6">
        <v>10.0</v>
      </c>
      <c r="AJ88" s="6">
        <v>10.0</v>
      </c>
      <c r="AK88" s="6">
        <v>10.0</v>
      </c>
      <c r="AL88" s="23"/>
      <c r="AM88" s="6"/>
      <c r="AN88" s="6">
        <v>10.0</v>
      </c>
      <c r="AO88" s="23"/>
      <c r="AP88" s="23"/>
      <c r="AQ88" s="23"/>
      <c r="AR88" s="6"/>
      <c r="AS88" s="23"/>
      <c r="AT88" s="23"/>
      <c r="AU88" s="23"/>
      <c r="AV88" s="23"/>
      <c r="AW88" s="23"/>
      <c r="AX88" s="25">
        <v>10.0</v>
      </c>
      <c r="AY88" s="25">
        <f t="shared" si="1"/>
        <v>8.44</v>
      </c>
      <c r="AZ88" s="23"/>
      <c r="BA88" s="23">
        <f t="shared" si="2"/>
        <v>0</v>
      </c>
      <c r="BB88" s="6">
        <v>12.0</v>
      </c>
      <c r="BC88" s="6">
        <v>0.0</v>
      </c>
      <c r="BD88" s="23">
        <f t="shared" si="3"/>
        <v>12</v>
      </c>
      <c r="BE88" s="6" t="s">
        <v>55</v>
      </c>
      <c r="BF88" s="6" t="s">
        <v>55</v>
      </c>
      <c r="BG88" s="6" t="s">
        <v>55</v>
      </c>
      <c r="BH88" s="6" t="s">
        <v>55</v>
      </c>
      <c r="BI88" s="6" t="s">
        <v>55</v>
      </c>
      <c r="BJ88" s="6" t="s">
        <v>92</v>
      </c>
      <c r="BK88" s="6" t="s">
        <v>55</v>
      </c>
      <c r="BL88" s="23"/>
      <c r="BM88" s="23"/>
      <c r="BN88" s="42"/>
      <c r="BO88" s="42"/>
      <c r="BP88" s="42"/>
    </row>
    <row r="89">
      <c r="A89" s="11">
        <v>85.0</v>
      </c>
      <c r="B89" s="17" t="s">
        <v>685</v>
      </c>
      <c r="C89" s="17" t="s">
        <v>619</v>
      </c>
      <c r="D89" s="17" t="s">
        <v>112</v>
      </c>
      <c r="E89" s="17" t="s">
        <v>110</v>
      </c>
      <c r="F89" s="17" t="s">
        <v>96</v>
      </c>
      <c r="G89" s="17" t="s">
        <v>679</v>
      </c>
      <c r="H89" s="11" t="s">
        <v>90</v>
      </c>
      <c r="J89" s="11" t="s">
        <v>545</v>
      </c>
      <c r="K89" s="6" t="s">
        <v>84</v>
      </c>
      <c r="L89" s="33">
        <v>42979.0</v>
      </c>
      <c r="M89" s="11"/>
      <c r="N89" s="23"/>
      <c r="O89" s="23"/>
      <c r="P89" s="23"/>
      <c r="Q89" s="6"/>
      <c r="R89" s="6"/>
      <c r="S89" s="6"/>
      <c r="T89" s="23"/>
      <c r="U89" s="23"/>
      <c r="V89" s="23"/>
      <c r="W89" s="6"/>
      <c r="X89" s="6"/>
      <c r="Y89" s="6"/>
      <c r="Z89" s="6"/>
      <c r="AA89" s="23"/>
      <c r="AB89" s="6"/>
      <c r="AC89" s="6"/>
      <c r="AD89" s="6"/>
      <c r="AE89" s="23"/>
      <c r="AF89" s="23"/>
      <c r="AG89" s="23"/>
      <c r="AH89" s="6"/>
      <c r="AI89" s="6"/>
      <c r="AJ89" s="6"/>
      <c r="AK89" s="6"/>
      <c r="AL89" s="23"/>
      <c r="AM89" s="6"/>
      <c r="AN89" s="6"/>
      <c r="AO89" s="23"/>
      <c r="AP89" s="23"/>
      <c r="AQ89" s="23"/>
      <c r="AR89" s="6"/>
      <c r="AS89" s="23"/>
      <c r="AT89" s="23"/>
      <c r="AU89" s="23"/>
      <c r="AV89" s="23"/>
      <c r="AW89" s="23"/>
      <c r="AX89" s="25"/>
      <c r="AY89" s="25" t="str">
        <f t="shared" si="1"/>
        <v/>
      </c>
      <c r="AZ89" s="23"/>
      <c r="BA89" s="23">
        <f t="shared" si="2"/>
        <v>0</v>
      </c>
      <c r="BB89" s="6"/>
      <c r="BC89" s="6"/>
      <c r="BD89" s="23">
        <f t="shared" si="3"/>
        <v>0</v>
      </c>
      <c r="BE89" s="6"/>
      <c r="BF89" s="6"/>
      <c r="BG89" s="6"/>
      <c r="BH89" s="6"/>
      <c r="BI89" s="6"/>
      <c r="BJ89" s="6"/>
      <c r="BK89" s="6"/>
      <c r="BL89" s="23"/>
      <c r="BM89" s="23"/>
      <c r="BN89" s="42"/>
      <c r="BO89" s="42"/>
      <c r="BP89" s="42"/>
    </row>
    <row r="90">
      <c r="A90" s="11">
        <v>86.0</v>
      </c>
      <c r="B90" s="17" t="s">
        <v>692</v>
      </c>
      <c r="C90" s="17" t="s">
        <v>338</v>
      </c>
      <c r="D90" s="17" t="s">
        <v>214</v>
      </c>
      <c r="E90" s="19"/>
      <c r="F90" s="17" t="s">
        <v>79</v>
      </c>
      <c r="G90" s="17" t="s">
        <v>679</v>
      </c>
      <c r="H90" s="11" t="s">
        <v>90</v>
      </c>
      <c r="J90" s="11" t="s">
        <v>545</v>
      </c>
      <c r="K90" s="6" t="s">
        <v>84</v>
      </c>
      <c r="L90" s="33">
        <v>42979.0</v>
      </c>
      <c r="M90" s="11"/>
      <c r="N90" s="23"/>
      <c r="O90" s="23"/>
      <c r="P90" s="23"/>
      <c r="Q90" s="25">
        <v>9.0</v>
      </c>
      <c r="R90" s="25">
        <v>8.0</v>
      </c>
      <c r="S90" s="25">
        <v>9.0</v>
      </c>
      <c r="T90" s="25">
        <v>10.0</v>
      </c>
      <c r="U90" s="25">
        <v>10.0</v>
      </c>
      <c r="V90" s="25"/>
      <c r="W90" s="25">
        <v>7.0</v>
      </c>
      <c r="X90" s="25">
        <v>9.0</v>
      </c>
      <c r="Y90" s="25">
        <v>10.0</v>
      </c>
      <c r="Z90" s="25">
        <v>9.0</v>
      </c>
      <c r="AA90" s="25"/>
      <c r="AB90" s="25">
        <v>7.0</v>
      </c>
      <c r="AC90" s="25">
        <v>10.0</v>
      </c>
      <c r="AD90" s="25">
        <v>10.0</v>
      </c>
      <c r="AE90" s="25"/>
      <c r="AF90" s="25"/>
      <c r="AG90" s="25"/>
      <c r="AH90" s="25">
        <v>10.0</v>
      </c>
      <c r="AI90" s="25">
        <v>10.0</v>
      </c>
      <c r="AJ90" s="25">
        <v>10.0</v>
      </c>
      <c r="AK90" s="25">
        <v>10.0</v>
      </c>
      <c r="AL90" s="25"/>
      <c r="AM90" s="25"/>
      <c r="AN90" s="70">
        <v>10.0</v>
      </c>
      <c r="AO90" s="25"/>
      <c r="AP90" s="25"/>
      <c r="AQ90" s="25"/>
      <c r="AR90" s="6"/>
      <c r="AS90" s="25"/>
      <c r="AT90" s="25"/>
      <c r="AU90" s="25"/>
      <c r="AV90" s="25"/>
      <c r="AW90" s="25"/>
      <c r="AX90" s="25">
        <v>10.0</v>
      </c>
      <c r="AY90" s="25">
        <f t="shared" si="1"/>
        <v>9.33</v>
      </c>
      <c r="AZ90" s="23"/>
      <c r="BA90" s="23">
        <f t="shared" si="2"/>
        <v>0</v>
      </c>
      <c r="BB90" s="71">
        <v>12.0</v>
      </c>
      <c r="BC90" s="6">
        <v>0.0</v>
      </c>
      <c r="BD90" s="23">
        <f t="shared" si="3"/>
        <v>12</v>
      </c>
      <c r="BE90" s="6" t="s">
        <v>55</v>
      </c>
      <c r="BF90" s="6" t="s">
        <v>55</v>
      </c>
      <c r="BG90" s="6" t="s">
        <v>55</v>
      </c>
      <c r="BH90" s="6" t="s">
        <v>55</v>
      </c>
      <c r="BI90" s="6" t="s">
        <v>55</v>
      </c>
      <c r="BJ90" s="6" t="s">
        <v>92</v>
      </c>
      <c r="BK90" s="6" t="s">
        <v>55</v>
      </c>
      <c r="BL90" s="23"/>
      <c r="BM90" s="23"/>
      <c r="BN90" s="42"/>
      <c r="BO90" s="42"/>
      <c r="BP90" s="42"/>
    </row>
    <row r="91">
      <c r="A91" s="11">
        <v>87.0</v>
      </c>
      <c r="B91" s="17" t="s">
        <v>692</v>
      </c>
      <c r="C91" s="17" t="s">
        <v>345</v>
      </c>
      <c r="D91" s="17" t="s">
        <v>355</v>
      </c>
      <c r="E91" s="19"/>
      <c r="F91" s="17" t="s">
        <v>96</v>
      </c>
      <c r="G91" s="17" t="s">
        <v>679</v>
      </c>
      <c r="H91" s="11" t="s">
        <v>90</v>
      </c>
      <c r="J91" s="11" t="s">
        <v>545</v>
      </c>
      <c r="K91" s="6" t="s">
        <v>84</v>
      </c>
      <c r="L91" s="33">
        <v>42979.0</v>
      </c>
      <c r="M91" s="11"/>
      <c r="N91" s="23"/>
      <c r="O91" s="23"/>
      <c r="P91" s="23"/>
      <c r="Q91" s="6">
        <v>8.0</v>
      </c>
      <c r="R91" s="6">
        <v>9.0</v>
      </c>
      <c r="S91" s="6">
        <v>9.0</v>
      </c>
      <c r="T91" s="6">
        <v>10.0</v>
      </c>
      <c r="U91" s="6">
        <v>9.0</v>
      </c>
      <c r="V91" s="23"/>
      <c r="W91" s="6">
        <v>6.0</v>
      </c>
      <c r="X91" s="6">
        <v>8.0</v>
      </c>
      <c r="Y91" s="6">
        <v>10.0</v>
      </c>
      <c r="Z91" s="6">
        <v>8.0</v>
      </c>
      <c r="AA91" s="23"/>
      <c r="AB91" s="6">
        <v>5.0</v>
      </c>
      <c r="AC91" s="6">
        <v>8.0</v>
      </c>
      <c r="AD91" s="6">
        <v>10.0</v>
      </c>
      <c r="AE91" s="23"/>
      <c r="AF91" s="23"/>
      <c r="AG91" s="23"/>
      <c r="AH91" s="6">
        <v>10.0</v>
      </c>
      <c r="AI91" s="6">
        <v>10.0</v>
      </c>
      <c r="AJ91" s="6">
        <v>10.0</v>
      </c>
      <c r="AK91" s="6">
        <v>10.0</v>
      </c>
      <c r="AL91" s="23"/>
      <c r="AM91" s="6"/>
      <c r="AN91" s="6">
        <v>10.0</v>
      </c>
      <c r="AO91" s="23"/>
      <c r="AP91" s="23"/>
      <c r="AQ91" s="23"/>
      <c r="AR91" s="6"/>
      <c r="AS91" s="23"/>
      <c r="AT91" s="23"/>
      <c r="AU91" s="23"/>
      <c r="AV91" s="23"/>
      <c r="AW91" s="23"/>
      <c r="AX91" s="25">
        <v>10.0</v>
      </c>
      <c r="AY91" s="25">
        <f t="shared" si="1"/>
        <v>8.88</v>
      </c>
      <c r="AZ91" s="23"/>
      <c r="BA91" s="23">
        <f t="shared" si="2"/>
        <v>0</v>
      </c>
      <c r="BB91" s="6">
        <v>24.0</v>
      </c>
      <c r="BC91" s="6">
        <v>0.0</v>
      </c>
      <c r="BD91" s="23">
        <f t="shared" si="3"/>
        <v>24</v>
      </c>
      <c r="BE91" s="6" t="s">
        <v>55</v>
      </c>
      <c r="BF91" s="6" t="s">
        <v>55</v>
      </c>
      <c r="BG91" s="6" t="s">
        <v>55</v>
      </c>
      <c r="BH91" s="6" t="s">
        <v>55</v>
      </c>
      <c r="BI91" s="6" t="s">
        <v>55</v>
      </c>
      <c r="BJ91" s="6" t="s">
        <v>92</v>
      </c>
      <c r="BK91" s="6" t="s">
        <v>55</v>
      </c>
      <c r="BL91" s="23"/>
      <c r="BM91" s="23"/>
      <c r="BN91" s="42"/>
      <c r="BO91" s="42"/>
      <c r="BP91" s="42"/>
    </row>
    <row r="92">
      <c r="A92" s="11">
        <v>88.0</v>
      </c>
      <c r="B92" s="17" t="s">
        <v>410</v>
      </c>
      <c r="C92" s="17" t="s">
        <v>283</v>
      </c>
      <c r="D92" s="17" t="s">
        <v>478</v>
      </c>
      <c r="E92" s="19"/>
      <c r="F92" s="17" t="s">
        <v>96</v>
      </c>
      <c r="G92" s="17" t="s">
        <v>679</v>
      </c>
      <c r="H92" s="11" t="s">
        <v>90</v>
      </c>
      <c r="J92" s="11" t="s">
        <v>545</v>
      </c>
      <c r="K92" s="6" t="s">
        <v>84</v>
      </c>
      <c r="L92" s="33">
        <v>42979.0</v>
      </c>
      <c r="M92" s="11"/>
      <c r="N92" s="23"/>
      <c r="O92" s="23"/>
      <c r="P92" s="23"/>
      <c r="Q92" s="25">
        <v>9.0</v>
      </c>
      <c r="R92" s="25">
        <v>7.0</v>
      </c>
      <c r="S92" s="25">
        <v>10.0</v>
      </c>
      <c r="T92" s="25">
        <v>10.0</v>
      </c>
      <c r="U92" s="25">
        <v>9.0</v>
      </c>
      <c r="V92" s="25"/>
      <c r="W92" s="25">
        <v>5.0</v>
      </c>
      <c r="X92" s="25">
        <v>9.0</v>
      </c>
      <c r="Y92" s="25">
        <v>10.0</v>
      </c>
      <c r="Z92" s="25">
        <v>9.0</v>
      </c>
      <c r="AA92" s="25"/>
      <c r="AB92" s="25">
        <v>6.0</v>
      </c>
      <c r="AC92" s="70">
        <v>9.0</v>
      </c>
      <c r="AD92" s="70">
        <v>10.0</v>
      </c>
      <c r="AE92" s="25"/>
      <c r="AF92" s="25"/>
      <c r="AG92" s="25"/>
      <c r="AH92" s="25">
        <v>10.0</v>
      </c>
      <c r="AI92" s="25">
        <v>10.0</v>
      </c>
      <c r="AJ92" s="25">
        <v>10.0</v>
      </c>
      <c r="AK92" s="25">
        <v>10.0</v>
      </c>
      <c r="AL92" s="25"/>
      <c r="AM92" s="25"/>
      <c r="AN92" s="25">
        <v>9.0</v>
      </c>
      <c r="AO92" s="25"/>
      <c r="AP92" s="25"/>
      <c r="AQ92" s="25"/>
      <c r="AR92" s="6"/>
      <c r="AS92" s="25"/>
      <c r="AT92" s="25"/>
      <c r="AU92" s="25"/>
      <c r="AV92" s="25"/>
      <c r="AW92" s="25"/>
      <c r="AX92" s="25">
        <v>10.0</v>
      </c>
      <c r="AY92" s="25">
        <f t="shared" si="1"/>
        <v>9</v>
      </c>
      <c r="AZ92" s="23"/>
      <c r="BA92" s="23">
        <f t="shared" si="2"/>
        <v>0</v>
      </c>
      <c r="BB92" s="6">
        <v>2.0</v>
      </c>
      <c r="BC92" s="6">
        <v>0.0</v>
      </c>
      <c r="BD92" s="23">
        <f t="shared" si="3"/>
        <v>2</v>
      </c>
      <c r="BE92" s="6" t="s">
        <v>55</v>
      </c>
      <c r="BF92" s="6" t="s">
        <v>55</v>
      </c>
      <c r="BG92" s="6" t="s">
        <v>55</v>
      </c>
      <c r="BH92" s="6" t="s">
        <v>55</v>
      </c>
      <c r="BI92" s="6" t="s">
        <v>55</v>
      </c>
      <c r="BJ92" s="6" t="s">
        <v>92</v>
      </c>
      <c r="BK92" s="6" t="s">
        <v>55</v>
      </c>
      <c r="BL92" s="23"/>
      <c r="BM92" s="23"/>
      <c r="BN92" s="42"/>
      <c r="BO92" s="42"/>
      <c r="BP92" s="42"/>
    </row>
    <row r="93">
      <c r="A93" s="11">
        <v>89.0</v>
      </c>
      <c r="B93" s="17" t="s">
        <v>715</v>
      </c>
      <c r="C93" s="17" t="s">
        <v>716</v>
      </c>
      <c r="D93" s="17" t="s">
        <v>149</v>
      </c>
      <c r="E93" s="19"/>
      <c r="F93" s="17" t="s">
        <v>79</v>
      </c>
      <c r="G93" s="17" t="s">
        <v>679</v>
      </c>
      <c r="H93" s="11" t="s">
        <v>90</v>
      </c>
      <c r="J93" s="11" t="s">
        <v>526</v>
      </c>
      <c r="K93" s="6" t="s">
        <v>84</v>
      </c>
      <c r="L93" s="33">
        <v>42979.0</v>
      </c>
      <c r="M93" s="11"/>
      <c r="N93" s="23"/>
      <c r="O93" s="23"/>
      <c r="P93" s="23"/>
      <c r="Q93" s="25">
        <v>7.0</v>
      </c>
      <c r="R93" s="25">
        <v>8.0</v>
      </c>
      <c r="S93" s="25">
        <v>7.0</v>
      </c>
      <c r="T93" s="25">
        <v>10.0</v>
      </c>
      <c r="U93" s="25">
        <v>7.0</v>
      </c>
      <c r="V93" s="25"/>
      <c r="W93" s="25">
        <v>5.0</v>
      </c>
      <c r="X93" s="25">
        <v>8.0</v>
      </c>
      <c r="Y93" s="25">
        <v>8.0</v>
      </c>
      <c r="Z93" s="25">
        <v>7.0</v>
      </c>
      <c r="AA93" s="25"/>
      <c r="AB93" s="25">
        <v>5.0</v>
      </c>
      <c r="AC93" s="25">
        <v>8.0</v>
      </c>
      <c r="AD93" s="25">
        <v>8.0</v>
      </c>
      <c r="AE93" s="25"/>
      <c r="AF93" s="25"/>
      <c r="AG93" s="25"/>
      <c r="AH93" s="25">
        <v>10.0</v>
      </c>
      <c r="AI93" s="25">
        <v>10.0</v>
      </c>
      <c r="AJ93" s="25">
        <v>10.0</v>
      </c>
      <c r="AK93" s="25">
        <v>10.0</v>
      </c>
      <c r="AL93" s="25"/>
      <c r="AM93" s="25"/>
      <c r="AN93" s="25">
        <v>10.0</v>
      </c>
      <c r="AO93" s="25"/>
      <c r="AP93" s="25"/>
      <c r="AQ93" s="25"/>
      <c r="AR93" s="6"/>
      <c r="AS93" s="25"/>
      <c r="AT93" s="25"/>
      <c r="AU93" s="25"/>
      <c r="AV93" s="25"/>
      <c r="AW93" s="25"/>
      <c r="AX93" s="25">
        <v>10.0</v>
      </c>
      <c r="AY93" s="25">
        <f t="shared" si="1"/>
        <v>8.22</v>
      </c>
      <c r="AZ93" s="23"/>
      <c r="BA93" s="23">
        <f t="shared" si="2"/>
        <v>0</v>
      </c>
      <c r="BB93" s="6">
        <v>33.0</v>
      </c>
      <c r="BC93" s="6">
        <v>2.0</v>
      </c>
      <c r="BD93" s="23">
        <f t="shared" si="3"/>
        <v>31</v>
      </c>
      <c r="BE93" s="6" t="s">
        <v>55</v>
      </c>
      <c r="BF93" s="6" t="s">
        <v>55</v>
      </c>
      <c r="BG93" s="6" t="s">
        <v>55</v>
      </c>
      <c r="BH93" s="6" t="s">
        <v>55</v>
      </c>
      <c r="BI93" s="6" t="s">
        <v>55</v>
      </c>
      <c r="BJ93" s="6" t="s">
        <v>92</v>
      </c>
      <c r="BK93" s="6" t="s">
        <v>55</v>
      </c>
      <c r="BL93" s="23"/>
      <c r="BM93" s="23"/>
      <c r="BN93" s="42"/>
      <c r="BO93" s="42"/>
      <c r="BP93" s="42"/>
    </row>
    <row r="94">
      <c r="A94" s="11">
        <v>90.0</v>
      </c>
      <c r="B94" s="17" t="s">
        <v>724</v>
      </c>
      <c r="C94" s="17" t="s">
        <v>252</v>
      </c>
      <c r="D94" s="17" t="s">
        <v>110</v>
      </c>
      <c r="E94" s="19"/>
      <c r="F94" s="17" t="s">
        <v>96</v>
      </c>
      <c r="G94" s="17" t="s">
        <v>679</v>
      </c>
      <c r="H94" s="11" t="s">
        <v>90</v>
      </c>
      <c r="J94" s="11" t="s">
        <v>526</v>
      </c>
      <c r="K94" s="6" t="s">
        <v>84</v>
      </c>
      <c r="L94" s="33">
        <v>42979.0</v>
      </c>
      <c r="M94" s="11"/>
      <c r="N94" s="23"/>
      <c r="O94" s="23"/>
      <c r="P94" s="23"/>
      <c r="Q94" s="25">
        <v>10.0</v>
      </c>
      <c r="R94" s="25">
        <v>8.0</v>
      </c>
      <c r="S94" s="25">
        <v>10.0</v>
      </c>
      <c r="T94" s="25">
        <v>10.0</v>
      </c>
      <c r="U94" s="25">
        <v>9.0</v>
      </c>
      <c r="V94" s="25"/>
      <c r="W94" s="25">
        <v>5.0</v>
      </c>
      <c r="X94" s="25">
        <v>8.0</v>
      </c>
      <c r="Y94" s="25">
        <v>10.0</v>
      </c>
      <c r="Z94" s="25">
        <v>9.0</v>
      </c>
      <c r="AA94" s="25"/>
      <c r="AB94" s="25">
        <v>8.0</v>
      </c>
      <c r="AC94" s="25">
        <v>10.0</v>
      </c>
      <c r="AD94" s="25">
        <v>10.0</v>
      </c>
      <c r="AE94" s="25"/>
      <c r="AF94" s="25"/>
      <c r="AG94" s="25"/>
      <c r="AH94" s="25">
        <v>10.0</v>
      </c>
      <c r="AI94" s="25">
        <v>10.0</v>
      </c>
      <c r="AJ94" s="25">
        <v>10.0</v>
      </c>
      <c r="AK94" s="25">
        <v>10.0</v>
      </c>
      <c r="AL94" s="25"/>
      <c r="AM94" s="25"/>
      <c r="AN94" s="25">
        <v>7.0</v>
      </c>
      <c r="AO94" s="25"/>
      <c r="AP94" s="25"/>
      <c r="AQ94" s="25"/>
      <c r="AR94" s="6"/>
      <c r="AS94" s="25"/>
      <c r="AT94" s="25"/>
      <c r="AU94" s="25"/>
      <c r="AV94" s="25"/>
      <c r="AW94" s="25"/>
      <c r="AX94" s="25">
        <v>10.0</v>
      </c>
      <c r="AY94" s="25">
        <f t="shared" si="1"/>
        <v>9.11</v>
      </c>
      <c r="AZ94" s="23"/>
      <c r="BA94" s="23">
        <f t="shared" si="2"/>
        <v>0</v>
      </c>
      <c r="BB94" s="6">
        <v>7.0</v>
      </c>
      <c r="BC94" s="6">
        <v>0.0</v>
      </c>
      <c r="BD94" s="23">
        <f t="shared" si="3"/>
        <v>7</v>
      </c>
      <c r="BE94" s="6" t="s">
        <v>55</v>
      </c>
      <c r="BF94" s="6" t="s">
        <v>55</v>
      </c>
      <c r="BG94" s="6" t="s">
        <v>55</v>
      </c>
      <c r="BH94" s="6" t="s">
        <v>55</v>
      </c>
      <c r="BI94" s="6" t="s">
        <v>55</v>
      </c>
      <c r="BJ94" s="6" t="s">
        <v>92</v>
      </c>
      <c r="BK94" s="6" t="s">
        <v>55</v>
      </c>
      <c r="BL94" s="23"/>
      <c r="BM94" s="23"/>
      <c r="BN94" s="42"/>
      <c r="BO94" s="42"/>
      <c r="BP94" s="42"/>
    </row>
    <row r="95">
      <c r="A95" s="11">
        <v>91.0</v>
      </c>
      <c r="B95" s="17" t="s">
        <v>727</v>
      </c>
      <c r="C95" s="17" t="s">
        <v>728</v>
      </c>
      <c r="D95" s="17" t="s">
        <v>200</v>
      </c>
      <c r="E95" s="19"/>
      <c r="F95" s="17" t="s">
        <v>96</v>
      </c>
      <c r="G95" s="17" t="s">
        <v>679</v>
      </c>
      <c r="H95" s="11" t="s">
        <v>90</v>
      </c>
      <c r="J95" s="11"/>
      <c r="K95" s="6"/>
      <c r="L95" s="33"/>
      <c r="M95" s="11"/>
      <c r="N95" s="23"/>
      <c r="O95" s="23"/>
      <c r="P95" s="23"/>
      <c r="Q95" s="71">
        <v>8.0</v>
      </c>
      <c r="R95" s="6">
        <v>8.0</v>
      </c>
      <c r="S95" s="6">
        <v>8.0</v>
      </c>
      <c r="T95" s="6">
        <v>10.0</v>
      </c>
      <c r="U95" s="6">
        <v>9.0</v>
      </c>
      <c r="V95" s="6"/>
      <c r="W95" s="6">
        <v>7.0</v>
      </c>
      <c r="X95" s="6">
        <v>8.0</v>
      </c>
      <c r="Y95" s="6">
        <v>10.0</v>
      </c>
      <c r="Z95" s="6">
        <v>9.0</v>
      </c>
      <c r="AA95" s="23"/>
      <c r="AB95" s="6">
        <v>6.0</v>
      </c>
      <c r="AC95" s="6">
        <v>10.0</v>
      </c>
      <c r="AD95" s="6">
        <v>10.0</v>
      </c>
      <c r="AE95" s="23"/>
      <c r="AF95" s="23"/>
      <c r="AG95" s="23"/>
      <c r="AH95" s="6">
        <v>10.0</v>
      </c>
      <c r="AI95" s="6">
        <v>10.0</v>
      </c>
      <c r="AJ95" s="6">
        <v>10.0</v>
      </c>
      <c r="AK95" s="6">
        <v>10.0</v>
      </c>
      <c r="AL95" s="23"/>
      <c r="AM95" s="23"/>
      <c r="AN95" s="6">
        <v>10.0</v>
      </c>
      <c r="AO95" s="23"/>
      <c r="AP95" s="23"/>
      <c r="AQ95" s="23"/>
      <c r="AR95" s="6"/>
      <c r="AS95" s="23"/>
      <c r="AT95" s="23"/>
      <c r="AU95" s="23"/>
      <c r="AV95" s="23"/>
      <c r="AW95" s="23"/>
      <c r="AX95" s="25">
        <v>10.0</v>
      </c>
      <c r="AY95" s="25">
        <f t="shared" si="1"/>
        <v>9.05</v>
      </c>
      <c r="AZ95" s="23"/>
      <c r="BA95" s="23">
        <f t="shared" si="2"/>
        <v>0</v>
      </c>
      <c r="BB95" s="6">
        <v>40.0</v>
      </c>
      <c r="BC95" s="6">
        <v>3.0</v>
      </c>
      <c r="BD95" s="23">
        <f t="shared" si="3"/>
        <v>37</v>
      </c>
      <c r="BE95" s="6" t="s">
        <v>92</v>
      </c>
      <c r="BF95" s="6" t="s">
        <v>92</v>
      </c>
      <c r="BG95" s="6" t="s">
        <v>55</v>
      </c>
      <c r="BH95" s="6" t="s">
        <v>55</v>
      </c>
      <c r="BI95" s="6" t="s">
        <v>55</v>
      </c>
      <c r="BJ95" s="6" t="s">
        <v>92</v>
      </c>
      <c r="BK95" s="6" t="s">
        <v>55</v>
      </c>
      <c r="BL95" s="23"/>
      <c r="BM95" s="23"/>
      <c r="BN95" s="42"/>
      <c r="BO95" s="42"/>
      <c r="BP95" s="42"/>
    </row>
    <row r="96">
      <c r="A96" s="11">
        <v>92.0</v>
      </c>
      <c r="B96" s="17" t="s">
        <v>736</v>
      </c>
      <c r="C96" s="17" t="s">
        <v>132</v>
      </c>
      <c r="D96" s="17" t="s">
        <v>157</v>
      </c>
      <c r="E96" s="19"/>
      <c r="F96" s="17" t="s">
        <v>79</v>
      </c>
      <c r="G96" s="17" t="s">
        <v>679</v>
      </c>
      <c r="H96" s="11" t="s">
        <v>90</v>
      </c>
      <c r="J96" s="11" t="s">
        <v>526</v>
      </c>
      <c r="K96" s="6" t="s">
        <v>84</v>
      </c>
      <c r="L96" s="33">
        <v>42979.0</v>
      </c>
      <c r="M96" s="11"/>
      <c r="N96" s="23"/>
      <c r="O96" s="23"/>
      <c r="P96" s="23"/>
      <c r="Q96" s="6">
        <v>7.0</v>
      </c>
      <c r="R96" s="6">
        <v>6.0</v>
      </c>
      <c r="S96" s="6">
        <v>9.0</v>
      </c>
      <c r="T96" s="6">
        <v>10.0</v>
      </c>
      <c r="U96" s="6">
        <v>8.0</v>
      </c>
      <c r="V96" s="6"/>
      <c r="W96" s="6">
        <v>6.0</v>
      </c>
      <c r="X96" s="6">
        <v>8.0</v>
      </c>
      <c r="Y96" s="6">
        <v>10.0</v>
      </c>
      <c r="Z96" s="6">
        <v>9.0</v>
      </c>
      <c r="AA96" s="23"/>
      <c r="AB96" s="6">
        <v>7.0</v>
      </c>
      <c r="AC96" s="6">
        <v>9.0</v>
      </c>
      <c r="AD96" s="6">
        <v>10.0</v>
      </c>
      <c r="AE96" s="23"/>
      <c r="AF96" s="23"/>
      <c r="AG96" s="23"/>
      <c r="AH96" s="6">
        <v>10.0</v>
      </c>
      <c r="AI96" s="6">
        <v>10.0</v>
      </c>
      <c r="AJ96" s="6">
        <v>10.0</v>
      </c>
      <c r="AK96" s="6">
        <v>10.0</v>
      </c>
      <c r="AL96" s="23"/>
      <c r="AM96" s="23"/>
      <c r="AN96" s="6">
        <v>9.0</v>
      </c>
      <c r="AO96" s="23"/>
      <c r="AP96" s="23"/>
      <c r="AQ96" s="23"/>
      <c r="AR96" s="6"/>
      <c r="AS96" s="23"/>
      <c r="AT96" s="23"/>
      <c r="AU96" s="23"/>
      <c r="AV96" s="23"/>
      <c r="AW96" s="23"/>
      <c r="AX96" s="25">
        <v>10.0</v>
      </c>
      <c r="AY96" s="25">
        <f t="shared" si="1"/>
        <v>8.77</v>
      </c>
      <c r="AZ96" s="23"/>
      <c r="BA96" s="23">
        <f t="shared" si="2"/>
        <v>0</v>
      </c>
      <c r="BB96" s="6">
        <v>14.0</v>
      </c>
      <c r="BC96" s="6">
        <v>0.0</v>
      </c>
      <c r="BD96" s="23">
        <f t="shared" si="3"/>
        <v>14</v>
      </c>
      <c r="BE96" s="6" t="s">
        <v>55</v>
      </c>
      <c r="BF96" s="6" t="s">
        <v>55</v>
      </c>
      <c r="BG96" s="6" t="s">
        <v>55</v>
      </c>
      <c r="BH96" s="6" t="s">
        <v>55</v>
      </c>
      <c r="BI96" s="6" t="s">
        <v>55</v>
      </c>
      <c r="BJ96" s="6" t="s">
        <v>92</v>
      </c>
      <c r="BK96" s="6" t="s">
        <v>55</v>
      </c>
      <c r="BL96" s="23"/>
      <c r="BM96" s="23"/>
      <c r="BN96" s="42"/>
      <c r="BO96" s="42"/>
      <c r="BP96" s="42"/>
    </row>
    <row r="97">
      <c r="A97" s="11">
        <v>93.0</v>
      </c>
      <c r="B97" s="17" t="s">
        <v>742</v>
      </c>
      <c r="C97" s="17" t="s">
        <v>404</v>
      </c>
      <c r="D97" s="17" t="s">
        <v>457</v>
      </c>
      <c r="E97" s="19"/>
      <c r="F97" s="17" t="s">
        <v>96</v>
      </c>
      <c r="G97" s="17" t="s">
        <v>679</v>
      </c>
      <c r="H97" s="11" t="s">
        <v>90</v>
      </c>
      <c r="J97" s="11" t="s">
        <v>526</v>
      </c>
      <c r="K97" s="6" t="s">
        <v>84</v>
      </c>
      <c r="L97" s="33">
        <v>42979.0</v>
      </c>
      <c r="M97" s="11"/>
      <c r="N97" s="23"/>
      <c r="O97" s="23"/>
      <c r="P97" s="23"/>
      <c r="Q97" s="25">
        <v>9.0</v>
      </c>
      <c r="R97" s="25">
        <v>7.0</v>
      </c>
      <c r="S97" s="25">
        <v>9.0</v>
      </c>
      <c r="T97" s="25">
        <v>10.0</v>
      </c>
      <c r="U97" s="25">
        <v>9.0</v>
      </c>
      <c r="V97" s="25"/>
      <c r="W97" s="25">
        <v>5.0</v>
      </c>
      <c r="X97" s="25">
        <v>8.0</v>
      </c>
      <c r="Y97" s="25">
        <v>10.0</v>
      </c>
      <c r="Z97" s="25">
        <v>9.0</v>
      </c>
      <c r="AA97" s="25"/>
      <c r="AB97" s="25">
        <v>6.0</v>
      </c>
      <c r="AC97" s="25">
        <v>8.0</v>
      </c>
      <c r="AD97" s="25">
        <v>8.0</v>
      </c>
      <c r="AE97" s="25"/>
      <c r="AF97" s="25"/>
      <c r="AG97" s="25"/>
      <c r="AH97" s="25">
        <v>10.0</v>
      </c>
      <c r="AI97" s="25">
        <v>10.0</v>
      </c>
      <c r="AJ97" s="25">
        <v>10.0</v>
      </c>
      <c r="AK97" s="25">
        <v>10.0</v>
      </c>
      <c r="AL97" s="25"/>
      <c r="AM97" s="25"/>
      <c r="AN97" s="25">
        <v>9.0</v>
      </c>
      <c r="AO97" s="25"/>
      <c r="AP97" s="25"/>
      <c r="AQ97" s="25"/>
      <c r="AR97" s="6"/>
      <c r="AS97" s="25"/>
      <c r="AT97" s="25"/>
      <c r="AU97" s="25"/>
      <c r="AV97" s="25"/>
      <c r="AW97" s="25"/>
      <c r="AX97" s="25">
        <v>10.0</v>
      </c>
      <c r="AY97" s="25">
        <f t="shared" si="1"/>
        <v>8.72</v>
      </c>
      <c r="AZ97" s="23"/>
      <c r="BA97" s="23">
        <f t="shared" si="2"/>
        <v>0</v>
      </c>
      <c r="BB97" s="6">
        <v>120.0</v>
      </c>
      <c r="BC97" s="6">
        <v>8.0</v>
      </c>
      <c r="BD97" s="23">
        <f t="shared" si="3"/>
        <v>112</v>
      </c>
      <c r="BE97" s="6" t="s">
        <v>55</v>
      </c>
      <c r="BF97" s="6" t="s">
        <v>55</v>
      </c>
      <c r="BG97" s="6" t="s">
        <v>55</v>
      </c>
      <c r="BH97" s="6" t="s">
        <v>55</v>
      </c>
      <c r="BI97" s="6" t="s">
        <v>55</v>
      </c>
      <c r="BJ97" s="6" t="s">
        <v>92</v>
      </c>
      <c r="BK97" s="6" t="s">
        <v>55</v>
      </c>
      <c r="BL97" s="23"/>
      <c r="BM97" s="23"/>
      <c r="BN97" s="42"/>
      <c r="BO97" s="42"/>
      <c r="BP97" s="42"/>
    </row>
    <row r="98">
      <c r="A98" s="11">
        <v>94.0</v>
      </c>
      <c r="B98" s="17" t="s">
        <v>748</v>
      </c>
      <c r="C98" s="17" t="s">
        <v>749</v>
      </c>
      <c r="D98" s="17" t="s">
        <v>528</v>
      </c>
      <c r="E98" s="19"/>
      <c r="F98" s="17" t="s">
        <v>96</v>
      </c>
      <c r="G98" s="17" t="s">
        <v>679</v>
      </c>
      <c r="H98" s="11" t="s">
        <v>90</v>
      </c>
      <c r="J98" s="11" t="s">
        <v>526</v>
      </c>
      <c r="K98" s="6" t="s">
        <v>84</v>
      </c>
      <c r="L98" s="33">
        <v>42979.0</v>
      </c>
      <c r="M98" s="11"/>
      <c r="N98" s="23"/>
      <c r="O98" s="23"/>
      <c r="P98" s="23"/>
      <c r="Q98" s="6">
        <v>9.0</v>
      </c>
      <c r="R98" s="6">
        <v>6.0</v>
      </c>
      <c r="S98" s="6">
        <v>7.0</v>
      </c>
      <c r="T98" s="6">
        <v>10.0</v>
      </c>
      <c r="U98" s="6">
        <v>9.0</v>
      </c>
      <c r="V98" s="6"/>
      <c r="W98" s="6">
        <v>6.0</v>
      </c>
      <c r="X98" s="6">
        <v>8.0</v>
      </c>
      <c r="Y98" s="6">
        <v>10.0</v>
      </c>
      <c r="Z98" s="6">
        <v>10.0</v>
      </c>
      <c r="AA98" s="23"/>
      <c r="AB98" s="6">
        <v>7.0</v>
      </c>
      <c r="AC98" s="6">
        <v>10.0</v>
      </c>
      <c r="AD98" s="6">
        <v>10.0</v>
      </c>
      <c r="AE98" s="23"/>
      <c r="AF98" s="23"/>
      <c r="AG98" s="23"/>
      <c r="AH98" s="6">
        <v>10.0</v>
      </c>
      <c r="AI98" s="6">
        <v>10.0</v>
      </c>
      <c r="AJ98" s="6">
        <v>10.0</v>
      </c>
      <c r="AK98" s="6">
        <v>10.0</v>
      </c>
      <c r="AL98" s="23"/>
      <c r="AM98" s="23"/>
      <c r="AN98" s="6">
        <v>9.0</v>
      </c>
      <c r="AO98" s="23"/>
      <c r="AP98" s="23"/>
      <c r="AQ98" s="23"/>
      <c r="AR98" s="6"/>
      <c r="AS98" s="23"/>
      <c r="AT98" s="23"/>
      <c r="AU98" s="23"/>
      <c r="AV98" s="23"/>
      <c r="AW98" s="23"/>
      <c r="AX98" s="25">
        <v>10.0</v>
      </c>
      <c r="AY98" s="25">
        <f t="shared" si="1"/>
        <v>8.94</v>
      </c>
      <c r="AZ98" s="23"/>
      <c r="BA98" s="23">
        <f t="shared" si="2"/>
        <v>0</v>
      </c>
      <c r="BB98" s="6">
        <v>69.0</v>
      </c>
      <c r="BC98" s="6">
        <v>0.0</v>
      </c>
      <c r="BD98" s="23">
        <f t="shared" si="3"/>
        <v>69</v>
      </c>
      <c r="BE98" s="6" t="s">
        <v>55</v>
      </c>
      <c r="BF98" s="6" t="s">
        <v>55</v>
      </c>
      <c r="BG98" s="6" t="s">
        <v>55</v>
      </c>
      <c r="BH98" s="6" t="s">
        <v>55</v>
      </c>
      <c r="BI98" s="6" t="s">
        <v>55</v>
      </c>
      <c r="BJ98" s="6" t="s">
        <v>92</v>
      </c>
      <c r="BK98" s="6" t="s">
        <v>55</v>
      </c>
      <c r="BL98" s="23"/>
      <c r="BM98" s="23"/>
      <c r="BN98" s="42"/>
      <c r="BO98" s="42"/>
      <c r="BP98" s="42"/>
    </row>
    <row r="99">
      <c r="A99" s="11">
        <v>95.0</v>
      </c>
      <c r="B99" s="17" t="s">
        <v>754</v>
      </c>
      <c r="C99" s="17" t="s">
        <v>310</v>
      </c>
      <c r="D99" s="20"/>
      <c r="E99" s="19"/>
      <c r="F99" s="17" t="s">
        <v>96</v>
      </c>
      <c r="G99" s="17" t="s">
        <v>679</v>
      </c>
      <c r="H99" s="11" t="s">
        <v>90</v>
      </c>
      <c r="J99" s="11" t="s">
        <v>526</v>
      </c>
      <c r="K99" s="6" t="s">
        <v>84</v>
      </c>
      <c r="L99" s="33">
        <v>42979.0</v>
      </c>
      <c r="M99" s="11"/>
      <c r="N99" s="23"/>
      <c r="O99" s="23"/>
      <c r="P99" s="23"/>
      <c r="Q99" s="6">
        <v>8.0</v>
      </c>
      <c r="R99" s="6">
        <v>8.0</v>
      </c>
      <c r="S99" s="6">
        <v>8.0</v>
      </c>
      <c r="T99" s="6">
        <v>10.0</v>
      </c>
      <c r="U99" s="6">
        <v>7.0</v>
      </c>
      <c r="V99" s="6"/>
      <c r="W99" s="6">
        <v>6.0</v>
      </c>
      <c r="X99" s="6">
        <v>7.0</v>
      </c>
      <c r="Y99" s="6">
        <v>10.0</v>
      </c>
      <c r="Z99" s="6">
        <v>7.0</v>
      </c>
      <c r="AA99" s="23"/>
      <c r="AB99" s="6">
        <v>5.0</v>
      </c>
      <c r="AC99" s="6">
        <v>7.0</v>
      </c>
      <c r="AD99" s="6">
        <v>10.0</v>
      </c>
      <c r="AE99" s="23"/>
      <c r="AF99" s="23"/>
      <c r="AG99" s="23"/>
      <c r="AH99" s="6">
        <v>10.0</v>
      </c>
      <c r="AI99" s="6">
        <v>10.0</v>
      </c>
      <c r="AJ99" s="6">
        <v>10.0</v>
      </c>
      <c r="AK99" s="6">
        <v>10.0</v>
      </c>
      <c r="AL99" s="23"/>
      <c r="AM99" s="23"/>
      <c r="AN99" s="6">
        <v>10.0</v>
      </c>
      <c r="AO99" s="23"/>
      <c r="AP99" s="23"/>
      <c r="AQ99" s="23"/>
      <c r="AR99" s="6"/>
      <c r="AS99" s="23"/>
      <c r="AT99" s="23"/>
      <c r="AU99" s="23"/>
      <c r="AV99" s="23"/>
      <c r="AW99" s="23"/>
      <c r="AX99" s="25">
        <v>10.0</v>
      </c>
      <c r="AY99" s="25">
        <f t="shared" si="1"/>
        <v>8.5</v>
      </c>
      <c r="AZ99" s="23"/>
      <c r="BA99" s="23">
        <f t="shared" si="2"/>
        <v>0</v>
      </c>
      <c r="BB99" s="6">
        <v>53.0</v>
      </c>
      <c r="BC99" s="6">
        <v>5.0</v>
      </c>
      <c r="BD99" s="23">
        <f t="shared" si="3"/>
        <v>48</v>
      </c>
      <c r="BE99" s="6" t="s">
        <v>55</v>
      </c>
      <c r="BF99" s="6" t="s">
        <v>55</v>
      </c>
      <c r="BG99" s="6" t="s">
        <v>55</v>
      </c>
      <c r="BH99" s="6" t="s">
        <v>55</v>
      </c>
      <c r="BI99" s="6" t="s">
        <v>55</v>
      </c>
      <c r="BJ99" s="6" t="s">
        <v>92</v>
      </c>
      <c r="BK99" s="6" t="s">
        <v>55</v>
      </c>
      <c r="BL99" s="23"/>
      <c r="BM99" s="23"/>
      <c r="BN99" s="42"/>
      <c r="BO99" s="42"/>
      <c r="BP99" s="42"/>
    </row>
    <row r="100">
      <c r="A100" s="11">
        <v>96.0</v>
      </c>
      <c r="B100" s="17" t="s">
        <v>759</v>
      </c>
      <c r="C100" s="17" t="s">
        <v>252</v>
      </c>
      <c r="D100" s="17" t="s">
        <v>591</v>
      </c>
      <c r="E100" s="19"/>
      <c r="F100" s="17" t="s">
        <v>96</v>
      </c>
      <c r="G100" s="17" t="s">
        <v>679</v>
      </c>
      <c r="H100" s="11" t="s">
        <v>90</v>
      </c>
      <c r="J100" s="11" t="s">
        <v>526</v>
      </c>
      <c r="K100" s="6" t="s">
        <v>84</v>
      </c>
      <c r="L100" s="33">
        <v>42979.0</v>
      </c>
      <c r="M100" s="11"/>
      <c r="N100" s="23"/>
      <c r="O100" s="23"/>
      <c r="P100" s="23"/>
      <c r="Q100" s="6">
        <v>9.0</v>
      </c>
      <c r="R100" s="6">
        <v>7.0</v>
      </c>
      <c r="S100" s="6">
        <v>9.0</v>
      </c>
      <c r="T100" s="6">
        <v>10.0</v>
      </c>
      <c r="U100" s="6">
        <v>9.0</v>
      </c>
      <c r="V100" s="6"/>
      <c r="W100" s="6">
        <v>9.0</v>
      </c>
      <c r="X100" s="6">
        <v>9.0</v>
      </c>
      <c r="Y100" s="6">
        <v>10.0</v>
      </c>
      <c r="Z100" s="6">
        <v>9.0</v>
      </c>
      <c r="AA100" s="23"/>
      <c r="AB100" s="6">
        <v>7.0</v>
      </c>
      <c r="AC100" s="6">
        <v>9.0</v>
      </c>
      <c r="AD100" s="6">
        <v>10.0</v>
      </c>
      <c r="AE100" s="23"/>
      <c r="AF100" s="23"/>
      <c r="AG100" s="23"/>
      <c r="AH100" s="6">
        <v>10.0</v>
      </c>
      <c r="AI100" s="6">
        <v>10.0</v>
      </c>
      <c r="AJ100" s="6">
        <v>10.0</v>
      </c>
      <c r="AK100" s="6">
        <v>10.0</v>
      </c>
      <c r="AL100" s="23"/>
      <c r="AM100" s="6"/>
      <c r="AN100" s="71">
        <v>9.0</v>
      </c>
      <c r="AO100" s="23"/>
      <c r="AP100" s="23"/>
      <c r="AQ100" s="23"/>
      <c r="AR100" s="6"/>
      <c r="AS100" s="23"/>
      <c r="AT100" s="23"/>
      <c r="AU100" s="23"/>
      <c r="AV100" s="23"/>
      <c r="AW100" s="23"/>
      <c r="AX100" s="6">
        <v>10.0</v>
      </c>
      <c r="AY100" s="25">
        <f t="shared" si="1"/>
        <v>9.22</v>
      </c>
      <c r="AZ100" s="23"/>
      <c r="BA100" s="23">
        <f t="shared" si="2"/>
        <v>0</v>
      </c>
      <c r="BB100" s="6">
        <v>14.0</v>
      </c>
      <c r="BC100" s="6">
        <v>0.0</v>
      </c>
      <c r="BD100" s="23">
        <f t="shared" si="3"/>
        <v>14</v>
      </c>
      <c r="BE100" s="6" t="s">
        <v>55</v>
      </c>
      <c r="BF100" s="6" t="s">
        <v>55</v>
      </c>
      <c r="BG100" s="6" t="s">
        <v>55</v>
      </c>
      <c r="BH100" s="6" t="s">
        <v>55</v>
      </c>
      <c r="BI100" s="6" t="s">
        <v>55</v>
      </c>
      <c r="BJ100" s="6" t="s">
        <v>92</v>
      </c>
      <c r="BK100" s="6" t="s">
        <v>55</v>
      </c>
      <c r="BL100" s="23"/>
      <c r="BM100" s="23"/>
      <c r="BN100" s="42"/>
      <c r="BO100" s="42"/>
      <c r="BP100" s="42"/>
    </row>
    <row r="101">
      <c r="A101" s="11">
        <v>97.0</v>
      </c>
      <c r="B101" s="17" t="s">
        <v>765</v>
      </c>
      <c r="C101" s="17" t="s">
        <v>611</v>
      </c>
      <c r="D101" s="17" t="s">
        <v>87</v>
      </c>
      <c r="E101" s="19"/>
      <c r="F101" s="17" t="s">
        <v>79</v>
      </c>
      <c r="G101" s="17" t="s">
        <v>679</v>
      </c>
      <c r="H101" s="11" t="s">
        <v>90</v>
      </c>
      <c r="J101" s="11" t="s">
        <v>526</v>
      </c>
      <c r="K101" s="6" t="s">
        <v>84</v>
      </c>
      <c r="L101" s="33">
        <v>42979.0</v>
      </c>
      <c r="M101" s="11"/>
      <c r="N101" s="23"/>
      <c r="O101" s="23"/>
      <c r="P101" s="23"/>
      <c r="Q101" s="6">
        <v>8.0</v>
      </c>
      <c r="R101" s="6">
        <v>8.0</v>
      </c>
      <c r="S101" s="6">
        <v>9.0</v>
      </c>
      <c r="T101" s="6">
        <v>10.0</v>
      </c>
      <c r="U101" s="6">
        <v>9.0</v>
      </c>
      <c r="V101" s="6"/>
      <c r="W101" s="6">
        <v>8.0</v>
      </c>
      <c r="X101" s="6">
        <v>9.0</v>
      </c>
      <c r="Y101" s="6">
        <v>10.0</v>
      </c>
      <c r="Z101" s="6">
        <v>7.0</v>
      </c>
      <c r="AA101" s="23"/>
      <c r="AB101" s="6">
        <v>9.0</v>
      </c>
      <c r="AC101" s="6">
        <v>10.0</v>
      </c>
      <c r="AD101" s="6">
        <v>10.0</v>
      </c>
      <c r="AE101" s="23"/>
      <c r="AF101" s="23"/>
      <c r="AG101" s="23"/>
      <c r="AH101" s="6">
        <v>10.0</v>
      </c>
      <c r="AI101" s="6">
        <v>10.0</v>
      </c>
      <c r="AJ101" s="6">
        <v>10.0</v>
      </c>
      <c r="AK101" s="6">
        <v>10.0</v>
      </c>
      <c r="AL101" s="23"/>
      <c r="AM101" s="23"/>
      <c r="AN101" s="6">
        <v>9.0</v>
      </c>
      <c r="AO101" s="23"/>
      <c r="AP101" s="23"/>
      <c r="AQ101" s="23"/>
      <c r="AR101" s="6"/>
      <c r="AS101" s="23"/>
      <c r="AT101" s="23"/>
      <c r="AU101" s="23"/>
      <c r="AV101" s="23"/>
      <c r="AW101" s="23"/>
      <c r="AX101" s="6">
        <v>10.0</v>
      </c>
      <c r="AY101" s="25">
        <f t="shared" si="1"/>
        <v>9.22</v>
      </c>
      <c r="AZ101" s="23"/>
      <c r="BA101" s="23">
        <f t="shared" si="2"/>
        <v>0</v>
      </c>
      <c r="BB101" s="6">
        <v>2.0</v>
      </c>
      <c r="BC101" s="6">
        <v>0.0</v>
      </c>
      <c r="BD101" s="23">
        <f t="shared" si="3"/>
        <v>2</v>
      </c>
      <c r="BE101" s="6" t="s">
        <v>55</v>
      </c>
      <c r="BF101" s="6" t="s">
        <v>55</v>
      </c>
      <c r="BG101" s="6" t="s">
        <v>55</v>
      </c>
      <c r="BH101" s="6" t="s">
        <v>55</v>
      </c>
      <c r="BI101" s="6" t="s">
        <v>55</v>
      </c>
      <c r="BJ101" s="6" t="s">
        <v>92</v>
      </c>
      <c r="BK101" s="6" t="s">
        <v>55</v>
      </c>
      <c r="BL101" s="23"/>
      <c r="BM101" s="23"/>
      <c r="BN101" s="42"/>
      <c r="BO101" s="42"/>
      <c r="BP101" s="42"/>
    </row>
    <row r="102">
      <c r="A102" s="11">
        <v>98.0</v>
      </c>
      <c r="B102" s="17" t="s">
        <v>769</v>
      </c>
      <c r="C102" s="17" t="s">
        <v>770</v>
      </c>
      <c r="D102" s="17" t="s">
        <v>200</v>
      </c>
      <c r="E102" s="19"/>
      <c r="F102" s="17" t="s">
        <v>96</v>
      </c>
      <c r="G102" s="17" t="s">
        <v>679</v>
      </c>
      <c r="H102" s="11" t="s">
        <v>90</v>
      </c>
      <c r="J102" s="11" t="s">
        <v>526</v>
      </c>
      <c r="K102" s="6" t="s">
        <v>84</v>
      </c>
      <c r="L102" s="33">
        <v>42979.0</v>
      </c>
      <c r="M102" s="11"/>
      <c r="N102" s="23"/>
      <c r="O102" s="23"/>
      <c r="P102" s="23"/>
      <c r="Q102" s="6">
        <v>8.0</v>
      </c>
      <c r="R102" s="6">
        <v>8.0</v>
      </c>
      <c r="S102" s="6">
        <v>9.0</v>
      </c>
      <c r="T102" s="6">
        <v>10.0</v>
      </c>
      <c r="U102" s="6">
        <v>9.0</v>
      </c>
      <c r="V102" s="6"/>
      <c r="W102" s="6">
        <v>9.0</v>
      </c>
      <c r="X102" s="6">
        <v>9.0</v>
      </c>
      <c r="Y102" s="6">
        <v>10.0</v>
      </c>
      <c r="Z102" s="6">
        <v>10.0</v>
      </c>
      <c r="AA102" s="23"/>
      <c r="AB102" s="6">
        <v>6.0</v>
      </c>
      <c r="AC102" s="6">
        <v>9.0</v>
      </c>
      <c r="AD102" s="6">
        <v>10.0</v>
      </c>
      <c r="AE102" s="23"/>
      <c r="AF102" s="23"/>
      <c r="AG102" s="23"/>
      <c r="AH102" s="6">
        <v>10.0</v>
      </c>
      <c r="AI102" s="6">
        <v>10.0</v>
      </c>
      <c r="AJ102" s="6">
        <v>10.0</v>
      </c>
      <c r="AK102" s="6">
        <v>10.0</v>
      </c>
      <c r="AL102" s="23"/>
      <c r="AM102" s="23"/>
      <c r="AN102" s="6">
        <v>10.0</v>
      </c>
      <c r="AO102" s="23"/>
      <c r="AP102" s="23"/>
      <c r="AQ102" s="23"/>
      <c r="AR102" s="6"/>
      <c r="AS102" s="23"/>
      <c r="AT102" s="23"/>
      <c r="AU102" s="23"/>
      <c r="AV102" s="23"/>
      <c r="AW102" s="23"/>
      <c r="AX102" s="6">
        <v>10.0</v>
      </c>
      <c r="AY102" s="25">
        <f t="shared" si="1"/>
        <v>9.27</v>
      </c>
      <c r="AZ102" s="23"/>
      <c r="BA102" s="23">
        <f t="shared" si="2"/>
        <v>0</v>
      </c>
      <c r="BB102" s="6">
        <v>6.0</v>
      </c>
      <c r="BC102" s="6">
        <v>0.0</v>
      </c>
      <c r="BD102" s="23">
        <f t="shared" si="3"/>
        <v>6</v>
      </c>
      <c r="BE102" s="6" t="s">
        <v>55</v>
      </c>
      <c r="BF102" s="6" t="s">
        <v>55</v>
      </c>
      <c r="BG102" s="6" t="s">
        <v>55</v>
      </c>
      <c r="BH102" s="6" t="s">
        <v>55</v>
      </c>
      <c r="BI102" s="6" t="s">
        <v>55</v>
      </c>
      <c r="BJ102" s="6" t="s">
        <v>92</v>
      </c>
      <c r="BK102" s="6" t="s">
        <v>55</v>
      </c>
      <c r="BL102" s="23"/>
      <c r="BM102" s="23"/>
      <c r="BN102" s="42"/>
      <c r="BO102" s="42"/>
      <c r="BP102" s="42"/>
    </row>
    <row r="103">
      <c r="A103" s="11">
        <v>99.0</v>
      </c>
      <c r="B103" s="17" t="s">
        <v>499</v>
      </c>
      <c r="C103" s="17" t="s">
        <v>251</v>
      </c>
      <c r="D103" s="17" t="s">
        <v>774</v>
      </c>
      <c r="E103" s="19"/>
      <c r="F103" s="17" t="s">
        <v>96</v>
      </c>
      <c r="G103" s="17" t="s">
        <v>679</v>
      </c>
      <c r="H103" s="11" t="s">
        <v>90</v>
      </c>
      <c r="J103" s="11" t="s">
        <v>526</v>
      </c>
      <c r="K103" s="6" t="s">
        <v>84</v>
      </c>
      <c r="L103" s="33">
        <v>42979.0</v>
      </c>
      <c r="M103" s="11"/>
      <c r="N103" s="23"/>
      <c r="O103" s="23"/>
      <c r="P103" s="23"/>
      <c r="Q103" s="25">
        <v>9.0</v>
      </c>
      <c r="R103" s="25">
        <v>8.0</v>
      </c>
      <c r="S103" s="25">
        <v>7.0</v>
      </c>
      <c r="T103" s="25">
        <v>10.0</v>
      </c>
      <c r="U103" s="25">
        <v>8.0</v>
      </c>
      <c r="V103" s="25"/>
      <c r="W103" s="25">
        <v>6.0</v>
      </c>
      <c r="X103" s="25">
        <v>8.0</v>
      </c>
      <c r="Y103" s="25">
        <v>10.0</v>
      </c>
      <c r="Z103" s="25">
        <v>9.0</v>
      </c>
      <c r="AA103" s="25"/>
      <c r="AB103" s="25">
        <v>5.0</v>
      </c>
      <c r="AC103" s="25">
        <v>9.0</v>
      </c>
      <c r="AD103" s="25">
        <v>10.0</v>
      </c>
      <c r="AE103" s="25"/>
      <c r="AF103" s="25"/>
      <c r="AG103" s="25"/>
      <c r="AH103" s="25">
        <v>10.0</v>
      </c>
      <c r="AI103" s="25">
        <v>10.0</v>
      </c>
      <c r="AJ103" s="25">
        <v>10.0</v>
      </c>
      <c r="AK103" s="25">
        <v>10.0</v>
      </c>
      <c r="AL103" s="25"/>
      <c r="AM103" s="25"/>
      <c r="AN103" s="70">
        <v>10.0</v>
      </c>
      <c r="AO103" s="25"/>
      <c r="AP103" s="25"/>
      <c r="AQ103" s="25"/>
      <c r="AR103" s="6"/>
      <c r="AS103" s="25"/>
      <c r="AT103" s="25"/>
      <c r="AU103" s="25"/>
      <c r="AV103" s="25"/>
      <c r="AW103" s="25"/>
      <c r="AX103" s="25">
        <v>10.0</v>
      </c>
      <c r="AY103" s="25">
        <f t="shared" si="1"/>
        <v>8.83</v>
      </c>
      <c r="AZ103" s="23"/>
      <c r="BA103" s="23">
        <f t="shared" si="2"/>
        <v>0</v>
      </c>
      <c r="BB103" s="6">
        <v>4.0</v>
      </c>
      <c r="BC103" s="71">
        <v>0.0</v>
      </c>
      <c r="BD103" s="23">
        <f t="shared" si="3"/>
        <v>4</v>
      </c>
      <c r="BE103" s="6" t="s">
        <v>55</v>
      </c>
      <c r="BF103" s="6" t="s">
        <v>55</v>
      </c>
      <c r="BG103" s="6" t="s">
        <v>55</v>
      </c>
      <c r="BH103" s="6" t="s">
        <v>55</v>
      </c>
      <c r="BI103" s="6" t="s">
        <v>55</v>
      </c>
      <c r="BJ103" s="6" t="s">
        <v>92</v>
      </c>
      <c r="BK103" s="6" t="s">
        <v>55</v>
      </c>
      <c r="BL103" s="23"/>
      <c r="BM103" s="23"/>
      <c r="BN103" s="42"/>
      <c r="BO103" s="42"/>
      <c r="BP103" s="42"/>
    </row>
    <row r="104">
      <c r="A104" s="11">
        <v>100.0</v>
      </c>
      <c r="B104" s="17" t="s">
        <v>196</v>
      </c>
      <c r="C104" s="17" t="s">
        <v>149</v>
      </c>
      <c r="D104" s="17" t="s">
        <v>153</v>
      </c>
      <c r="E104" s="19"/>
      <c r="F104" s="17" t="s">
        <v>79</v>
      </c>
      <c r="G104" s="17" t="s">
        <v>679</v>
      </c>
      <c r="H104" s="11" t="s">
        <v>90</v>
      </c>
      <c r="J104" s="11" t="s">
        <v>526</v>
      </c>
      <c r="K104" s="6" t="s">
        <v>84</v>
      </c>
      <c r="L104" s="33">
        <v>42979.0</v>
      </c>
      <c r="M104" s="11"/>
      <c r="N104" s="23"/>
      <c r="O104" s="23"/>
      <c r="P104" s="23"/>
      <c r="Q104" s="6">
        <v>8.0</v>
      </c>
      <c r="R104" s="6">
        <v>8.0</v>
      </c>
      <c r="S104" s="6">
        <v>8.0</v>
      </c>
      <c r="T104" s="6">
        <v>10.0</v>
      </c>
      <c r="U104" s="6">
        <v>5.0</v>
      </c>
      <c r="V104" s="6"/>
      <c r="W104" s="6">
        <v>5.0</v>
      </c>
      <c r="X104" s="6">
        <v>8.0</v>
      </c>
      <c r="Y104" s="6">
        <v>8.0</v>
      </c>
      <c r="Z104" s="6">
        <v>9.0</v>
      </c>
      <c r="AA104" s="23"/>
      <c r="AB104" s="6">
        <v>6.0</v>
      </c>
      <c r="AC104" s="6">
        <v>8.0</v>
      </c>
      <c r="AD104" s="6">
        <v>10.0</v>
      </c>
      <c r="AE104" s="23"/>
      <c r="AF104" s="23"/>
      <c r="AG104" s="23"/>
      <c r="AH104" s="6">
        <v>10.0</v>
      </c>
      <c r="AI104" s="6">
        <v>10.0</v>
      </c>
      <c r="AJ104" s="6">
        <v>10.0</v>
      </c>
      <c r="AK104" s="6">
        <v>10.0</v>
      </c>
      <c r="AL104" s="23"/>
      <c r="AM104" s="23"/>
      <c r="AN104" s="6">
        <v>10.0</v>
      </c>
      <c r="AO104" s="23"/>
      <c r="AP104" s="23"/>
      <c r="AQ104" s="23"/>
      <c r="AR104" s="6"/>
      <c r="AS104" s="23"/>
      <c r="AT104" s="23"/>
      <c r="AU104" s="23"/>
      <c r="AV104" s="23"/>
      <c r="AW104" s="23"/>
      <c r="AX104" s="6">
        <v>10.0</v>
      </c>
      <c r="AY104" s="25">
        <f t="shared" si="1"/>
        <v>8.5</v>
      </c>
      <c r="AZ104" s="23"/>
      <c r="BA104" s="23">
        <f t="shared" si="2"/>
        <v>0</v>
      </c>
      <c r="BB104" s="6">
        <v>56.0</v>
      </c>
      <c r="BC104" s="6">
        <v>8.0</v>
      </c>
      <c r="BD104" s="23">
        <f t="shared" si="3"/>
        <v>48</v>
      </c>
      <c r="BE104" s="6" t="s">
        <v>55</v>
      </c>
      <c r="BF104" s="6" t="s">
        <v>55</v>
      </c>
      <c r="BG104" s="6" t="s">
        <v>55</v>
      </c>
      <c r="BH104" s="6" t="s">
        <v>55</v>
      </c>
      <c r="BI104" s="6" t="s">
        <v>55</v>
      </c>
      <c r="BJ104" s="6" t="s">
        <v>92</v>
      </c>
      <c r="BK104" s="6" t="s">
        <v>55</v>
      </c>
      <c r="BL104" s="23"/>
      <c r="BM104" s="23"/>
      <c r="BN104" s="42"/>
      <c r="BO104" s="42"/>
      <c r="BP104" s="42"/>
    </row>
    <row r="105">
      <c r="A105" s="11">
        <v>101.0</v>
      </c>
      <c r="B105" s="17" t="s">
        <v>778</v>
      </c>
      <c r="C105" s="17" t="s">
        <v>107</v>
      </c>
      <c r="D105" s="17" t="s">
        <v>77</v>
      </c>
      <c r="E105" s="19"/>
      <c r="F105" s="17" t="s">
        <v>79</v>
      </c>
      <c r="G105" s="17" t="s">
        <v>679</v>
      </c>
      <c r="H105" s="11" t="s">
        <v>90</v>
      </c>
      <c r="J105" s="11" t="s">
        <v>526</v>
      </c>
      <c r="K105" s="6" t="s">
        <v>84</v>
      </c>
      <c r="L105" s="33">
        <v>42979.0</v>
      </c>
      <c r="M105" s="11"/>
      <c r="N105" s="23"/>
      <c r="O105" s="23"/>
      <c r="P105" s="23"/>
      <c r="Q105" s="25">
        <v>7.0</v>
      </c>
      <c r="R105" s="25">
        <v>5.0</v>
      </c>
      <c r="S105" s="25">
        <v>8.0</v>
      </c>
      <c r="T105" s="25">
        <v>10.0</v>
      </c>
      <c r="U105" s="25">
        <v>9.0</v>
      </c>
      <c r="V105" s="25"/>
      <c r="W105" s="25">
        <v>8.0</v>
      </c>
      <c r="X105" s="25">
        <v>9.0</v>
      </c>
      <c r="Y105" s="25">
        <v>10.0</v>
      </c>
      <c r="Z105" s="25">
        <v>9.0</v>
      </c>
      <c r="AA105" s="25"/>
      <c r="AB105" s="25">
        <v>8.0</v>
      </c>
      <c r="AC105" s="25">
        <v>9.0</v>
      </c>
      <c r="AD105" s="25">
        <v>10.0</v>
      </c>
      <c r="AE105" s="25"/>
      <c r="AF105" s="25"/>
      <c r="AG105" s="25"/>
      <c r="AH105" s="25">
        <v>10.0</v>
      </c>
      <c r="AI105" s="25">
        <v>10.0</v>
      </c>
      <c r="AJ105" s="25">
        <v>10.0</v>
      </c>
      <c r="AK105" s="25"/>
      <c r="AL105" s="25"/>
      <c r="AM105" s="25"/>
      <c r="AN105" s="25">
        <v>10.0</v>
      </c>
      <c r="AO105" s="25"/>
      <c r="AP105" s="25"/>
      <c r="AQ105" s="25"/>
      <c r="AR105" s="6"/>
      <c r="AS105" s="25"/>
      <c r="AT105" s="25"/>
      <c r="AU105" s="25"/>
      <c r="AV105" s="25"/>
      <c r="AW105" s="25"/>
      <c r="AX105" s="25">
        <v>10.0</v>
      </c>
      <c r="AY105" s="25">
        <f t="shared" si="1"/>
        <v>8.94</v>
      </c>
      <c r="AZ105" s="23"/>
      <c r="BA105" s="23">
        <f t="shared" si="2"/>
        <v>0</v>
      </c>
      <c r="BB105" s="6">
        <v>83.0</v>
      </c>
      <c r="BC105" s="6">
        <v>0.0</v>
      </c>
      <c r="BD105" s="23">
        <f t="shared" si="3"/>
        <v>83</v>
      </c>
      <c r="BE105" s="6" t="s">
        <v>55</v>
      </c>
      <c r="BF105" s="6" t="s">
        <v>55</v>
      </c>
      <c r="BG105" s="6" t="s">
        <v>55</v>
      </c>
      <c r="BH105" s="6" t="s">
        <v>55</v>
      </c>
      <c r="BI105" s="6" t="s">
        <v>55</v>
      </c>
      <c r="BJ105" s="6" t="s">
        <v>92</v>
      </c>
      <c r="BK105" s="6" t="s">
        <v>55</v>
      </c>
      <c r="BL105" s="23"/>
      <c r="BM105" s="23"/>
      <c r="BN105" s="42"/>
      <c r="BO105" s="42"/>
      <c r="BP105" s="42"/>
    </row>
    <row r="106">
      <c r="A106" s="11">
        <v>102.0</v>
      </c>
      <c r="B106" s="17" t="s">
        <v>226</v>
      </c>
      <c r="C106" s="17" t="s">
        <v>192</v>
      </c>
      <c r="D106" s="17" t="s">
        <v>784</v>
      </c>
      <c r="E106" s="19"/>
      <c r="F106" s="17" t="s">
        <v>96</v>
      </c>
      <c r="G106" s="17" t="s">
        <v>679</v>
      </c>
      <c r="H106" s="11" t="s">
        <v>90</v>
      </c>
      <c r="J106" s="11" t="s">
        <v>526</v>
      </c>
      <c r="K106" s="6" t="s">
        <v>84</v>
      </c>
      <c r="L106" s="33">
        <v>42979.0</v>
      </c>
      <c r="M106" s="11"/>
      <c r="N106" s="23"/>
      <c r="O106" s="23"/>
      <c r="P106" s="23"/>
      <c r="Q106" s="6">
        <v>9.0</v>
      </c>
      <c r="R106" s="6">
        <v>7.0</v>
      </c>
      <c r="S106" s="6">
        <v>7.0</v>
      </c>
      <c r="T106" s="6">
        <v>10.0</v>
      </c>
      <c r="U106" s="6">
        <v>9.0</v>
      </c>
      <c r="V106" s="6"/>
      <c r="W106" s="6">
        <v>7.0</v>
      </c>
      <c r="X106" s="6">
        <v>9.0</v>
      </c>
      <c r="Y106" s="6">
        <v>10.0</v>
      </c>
      <c r="Z106" s="6">
        <v>8.0</v>
      </c>
      <c r="AA106" s="23"/>
      <c r="AB106" s="6">
        <v>8.0</v>
      </c>
      <c r="AC106" s="6">
        <v>10.0</v>
      </c>
      <c r="AD106" s="6">
        <v>10.0</v>
      </c>
      <c r="AE106" s="23"/>
      <c r="AF106" s="23"/>
      <c r="AG106" s="23"/>
      <c r="AH106" s="6">
        <v>10.0</v>
      </c>
      <c r="AI106" s="6">
        <v>10.0</v>
      </c>
      <c r="AJ106" s="6">
        <v>10.0</v>
      </c>
      <c r="AK106" s="6">
        <v>10.0</v>
      </c>
      <c r="AL106" s="23"/>
      <c r="AM106" s="23"/>
      <c r="AN106" s="6">
        <v>10.0</v>
      </c>
      <c r="AO106" s="23"/>
      <c r="AP106" s="23"/>
      <c r="AQ106" s="23"/>
      <c r="AR106" s="6"/>
      <c r="AS106" s="23"/>
      <c r="AT106" s="23"/>
      <c r="AU106" s="23"/>
      <c r="AV106" s="23"/>
      <c r="AW106" s="23"/>
      <c r="AX106" s="6">
        <v>10.0</v>
      </c>
      <c r="AY106" s="25">
        <f t="shared" si="1"/>
        <v>9.11</v>
      </c>
      <c r="AZ106" s="23"/>
      <c r="BA106" s="23">
        <f t="shared" si="2"/>
        <v>0</v>
      </c>
      <c r="BB106" s="6">
        <v>13.0</v>
      </c>
      <c r="BC106" s="6">
        <v>0.0</v>
      </c>
      <c r="BD106" s="23">
        <f t="shared" si="3"/>
        <v>13</v>
      </c>
      <c r="BE106" s="6" t="s">
        <v>55</v>
      </c>
      <c r="BF106" s="6" t="s">
        <v>55</v>
      </c>
      <c r="BG106" s="6" t="s">
        <v>55</v>
      </c>
      <c r="BH106" s="6" t="s">
        <v>55</v>
      </c>
      <c r="BI106" s="6" t="s">
        <v>55</v>
      </c>
      <c r="BJ106" s="6" t="s">
        <v>92</v>
      </c>
      <c r="BK106" s="6" t="s">
        <v>55</v>
      </c>
      <c r="BL106" s="23"/>
      <c r="BM106" s="23"/>
      <c r="BN106" s="42"/>
      <c r="BO106" s="42"/>
      <c r="BP106" s="42"/>
    </row>
    <row r="107">
      <c r="A107" s="11">
        <v>103.0</v>
      </c>
      <c r="B107" s="17" t="s">
        <v>698</v>
      </c>
      <c r="C107" s="17" t="s">
        <v>404</v>
      </c>
      <c r="D107" s="17" t="s">
        <v>252</v>
      </c>
      <c r="E107" s="19"/>
      <c r="F107" s="17" t="s">
        <v>96</v>
      </c>
      <c r="G107" s="17" t="s">
        <v>679</v>
      </c>
      <c r="H107" s="11" t="s">
        <v>90</v>
      </c>
      <c r="J107" s="11" t="s">
        <v>526</v>
      </c>
      <c r="K107" s="6" t="s">
        <v>84</v>
      </c>
      <c r="L107" s="33">
        <v>42979.0</v>
      </c>
      <c r="M107" s="11"/>
      <c r="N107" s="23"/>
      <c r="O107" s="23"/>
      <c r="P107" s="23"/>
      <c r="Q107" s="6">
        <v>9.0</v>
      </c>
      <c r="R107" s="6">
        <v>6.0</v>
      </c>
      <c r="S107" s="6">
        <v>7.0</v>
      </c>
      <c r="T107" s="6">
        <v>10.0</v>
      </c>
      <c r="U107" s="6">
        <v>10.0</v>
      </c>
      <c r="V107" s="6"/>
      <c r="W107" s="6">
        <v>8.0</v>
      </c>
      <c r="X107" s="6">
        <v>9.0</v>
      </c>
      <c r="Y107" s="6">
        <v>10.0</v>
      </c>
      <c r="Z107" s="6">
        <v>10.0</v>
      </c>
      <c r="AA107" s="23"/>
      <c r="AB107" s="6">
        <v>10.0</v>
      </c>
      <c r="AC107" s="6">
        <v>9.0</v>
      </c>
      <c r="AD107" s="6">
        <v>10.0</v>
      </c>
      <c r="AE107" s="23"/>
      <c r="AF107" s="23"/>
      <c r="AG107" s="23"/>
      <c r="AH107" s="6">
        <v>10.0</v>
      </c>
      <c r="AI107" s="6">
        <v>10.0</v>
      </c>
      <c r="AJ107" s="6">
        <v>10.0</v>
      </c>
      <c r="AK107" s="6">
        <v>10.0</v>
      </c>
      <c r="AL107" s="23"/>
      <c r="AM107" s="23"/>
      <c r="AN107" s="6">
        <v>10.0</v>
      </c>
      <c r="AO107" s="23"/>
      <c r="AP107" s="23"/>
      <c r="AQ107" s="23"/>
      <c r="AR107" s="6"/>
      <c r="AS107" s="23"/>
      <c r="AT107" s="23"/>
      <c r="AU107" s="23"/>
      <c r="AV107" s="23"/>
      <c r="AW107" s="23"/>
      <c r="AX107" s="6">
        <v>10.0</v>
      </c>
      <c r="AY107" s="25">
        <f t="shared" si="1"/>
        <v>9.33</v>
      </c>
      <c r="AZ107" s="23"/>
      <c r="BA107" s="23">
        <f t="shared" si="2"/>
        <v>0</v>
      </c>
      <c r="BB107" s="6">
        <v>3.0</v>
      </c>
      <c r="BC107" s="6">
        <v>0.0</v>
      </c>
      <c r="BD107" s="23">
        <f t="shared" si="3"/>
        <v>3</v>
      </c>
      <c r="BE107" s="6" t="s">
        <v>55</v>
      </c>
      <c r="BF107" s="6" t="s">
        <v>55</v>
      </c>
      <c r="BG107" s="6" t="s">
        <v>55</v>
      </c>
      <c r="BH107" s="6" t="s">
        <v>55</v>
      </c>
      <c r="BI107" s="6" t="s">
        <v>55</v>
      </c>
      <c r="BJ107" s="6" t="s">
        <v>92</v>
      </c>
      <c r="BK107" s="6" t="s">
        <v>55</v>
      </c>
      <c r="BL107" s="23"/>
      <c r="BM107" s="23"/>
      <c r="BN107" s="42"/>
      <c r="BO107" s="42"/>
      <c r="BP107" s="42"/>
    </row>
    <row r="108">
      <c r="A108" s="11">
        <v>104.0</v>
      </c>
      <c r="B108" s="17" t="s">
        <v>790</v>
      </c>
      <c r="C108" s="17" t="s">
        <v>252</v>
      </c>
      <c r="D108" s="17" t="s">
        <v>791</v>
      </c>
      <c r="E108" s="19"/>
      <c r="F108" s="17" t="s">
        <v>96</v>
      </c>
      <c r="G108" s="17" t="s">
        <v>679</v>
      </c>
      <c r="H108" s="11" t="s">
        <v>90</v>
      </c>
      <c r="J108" s="11"/>
      <c r="K108" s="6"/>
      <c r="L108" s="33"/>
      <c r="M108" s="11"/>
      <c r="N108" s="23"/>
      <c r="O108" s="23"/>
      <c r="P108" s="23"/>
      <c r="Q108" s="6">
        <v>9.0</v>
      </c>
      <c r="R108" s="6">
        <v>8.0</v>
      </c>
      <c r="S108" s="6">
        <v>9.0</v>
      </c>
      <c r="T108" s="6">
        <v>10.0</v>
      </c>
      <c r="U108" s="6">
        <v>9.0</v>
      </c>
      <c r="V108" s="6"/>
      <c r="W108" s="6">
        <v>9.0</v>
      </c>
      <c r="X108" s="6">
        <v>8.0</v>
      </c>
      <c r="Y108" s="6">
        <v>10.0</v>
      </c>
      <c r="Z108" s="6">
        <v>9.0</v>
      </c>
      <c r="AA108" s="23"/>
      <c r="AB108" s="6">
        <v>10.0</v>
      </c>
      <c r="AC108" s="6">
        <v>10.0</v>
      </c>
      <c r="AD108" s="6">
        <v>9.0</v>
      </c>
      <c r="AE108" s="23"/>
      <c r="AF108" s="23"/>
      <c r="AG108" s="23"/>
      <c r="AH108" s="6">
        <v>10.0</v>
      </c>
      <c r="AI108" s="6">
        <v>10.0</v>
      </c>
      <c r="AJ108" s="6">
        <v>10.0</v>
      </c>
      <c r="AK108" s="6">
        <v>10.0</v>
      </c>
      <c r="AL108" s="6"/>
      <c r="AM108" s="23"/>
      <c r="AN108" s="6">
        <v>10.0</v>
      </c>
      <c r="AO108" s="23"/>
      <c r="AP108" s="23"/>
      <c r="AQ108" s="23"/>
      <c r="AR108" s="6"/>
      <c r="AS108" s="23"/>
      <c r="AT108" s="23"/>
      <c r="AU108" s="23"/>
      <c r="AV108" s="23"/>
      <c r="AW108" s="23"/>
      <c r="AX108" s="6">
        <v>10.0</v>
      </c>
      <c r="AY108" s="25">
        <f t="shared" si="1"/>
        <v>9.44</v>
      </c>
      <c r="AZ108" s="23"/>
      <c r="BA108" s="23">
        <f t="shared" si="2"/>
        <v>0</v>
      </c>
      <c r="BB108" s="6">
        <v>62.0</v>
      </c>
      <c r="BC108" s="6">
        <v>5.0</v>
      </c>
      <c r="BD108" s="23">
        <f t="shared" si="3"/>
        <v>57</v>
      </c>
      <c r="BE108" s="6" t="s">
        <v>55</v>
      </c>
      <c r="BF108" s="6" t="s">
        <v>55</v>
      </c>
      <c r="BG108" s="6" t="s">
        <v>55</v>
      </c>
      <c r="BH108" s="6" t="s">
        <v>55</v>
      </c>
      <c r="BI108" s="6" t="s">
        <v>55</v>
      </c>
      <c r="BJ108" s="6" t="s">
        <v>92</v>
      </c>
      <c r="BK108" s="6" t="s">
        <v>55</v>
      </c>
      <c r="BL108" s="23"/>
      <c r="BM108" s="23"/>
      <c r="BN108" s="42"/>
      <c r="BO108" s="42"/>
      <c r="BP108" s="42"/>
    </row>
    <row r="109">
      <c r="A109" s="11">
        <v>105.0</v>
      </c>
      <c r="B109" s="17" t="s">
        <v>437</v>
      </c>
      <c r="C109" s="17" t="s">
        <v>796</v>
      </c>
      <c r="D109" s="17" t="s">
        <v>200</v>
      </c>
      <c r="E109" s="19"/>
      <c r="F109" s="17" t="s">
        <v>96</v>
      </c>
      <c r="G109" s="17" t="s">
        <v>679</v>
      </c>
      <c r="H109" s="11" t="s">
        <v>90</v>
      </c>
      <c r="J109" s="11" t="s">
        <v>526</v>
      </c>
      <c r="K109" s="6" t="s">
        <v>84</v>
      </c>
      <c r="L109" s="33">
        <v>42979.0</v>
      </c>
      <c r="M109" s="11"/>
      <c r="N109" s="23"/>
      <c r="O109" s="23"/>
      <c r="P109" s="23"/>
      <c r="Q109" s="6">
        <v>8.0</v>
      </c>
      <c r="R109" s="6">
        <v>9.0</v>
      </c>
      <c r="S109" s="6">
        <v>10.0</v>
      </c>
      <c r="T109" s="6">
        <v>10.0</v>
      </c>
      <c r="U109" s="6">
        <v>5.0</v>
      </c>
      <c r="V109" s="6"/>
      <c r="W109" s="6">
        <v>6.0</v>
      </c>
      <c r="X109" s="6">
        <v>7.0</v>
      </c>
      <c r="Y109" s="6">
        <v>10.0</v>
      </c>
      <c r="Z109" s="6">
        <v>7.0</v>
      </c>
      <c r="AA109" s="23"/>
      <c r="AB109" s="6">
        <v>5.0</v>
      </c>
      <c r="AC109" s="6">
        <v>7.0</v>
      </c>
      <c r="AD109" s="6">
        <v>10.0</v>
      </c>
      <c r="AE109" s="23"/>
      <c r="AF109" s="23"/>
      <c r="AG109" s="23"/>
      <c r="AH109" s="6">
        <v>10.0</v>
      </c>
      <c r="AI109" s="6">
        <v>10.0</v>
      </c>
      <c r="AJ109" s="6">
        <v>10.0</v>
      </c>
      <c r="AK109" s="6">
        <v>10.0</v>
      </c>
      <c r="AL109" s="23"/>
      <c r="AM109" s="23"/>
      <c r="AN109" s="6">
        <v>10.0</v>
      </c>
      <c r="AO109" s="23"/>
      <c r="AP109" s="23"/>
      <c r="AQ109" s="23"/>
      <c r="AR109" s="6"/>
      <c r="AS109" s="23"/>
      <c r="AT109" s="23"/>
      <c r="AU109" s="23"/>
      <c r="AV109" s="23"/>
      <c r="AW109" s="23"/>
      <c r="AX109" s="6">
        <v>10.0</v>
      </c>
      <c r="AY109" s="25">
        <f t="shared" si="1"/>
        <v>8.55</v>
      </c>
      <c r="AZ109" s="23"/>
      <c r="BA109" s="23">
        <f t="shared" si="2"/>
        <v>0</v>
      </c>
      <c r="BB109" s="6">
        <v>71.0</v>
      </c>
      <c r="BC109" s="6">
        <v>0.0</v>
      </c>
      <c r="BD109" s="23">
        <f t="shared" si="3"/>
        <v>71</v>
      </c>
      <c r="BE109" s="6" t="s">
        <v>55</v>
      </c>
      <c r="BF109" s="6" t="s">
        <v>55</v>
      </c>
      <c r="BG109" s="6" t="s">
        <v>55</v>
      </c>
      <c r="BH109" s="6" t="s">
        <v>55</v>
      </c>
      <c r="BI109" s="6" t="s">
        <v>92</v>
      </c>
      <c r="BJ109" s="6" t="s">
        <v>92</v>
      </c>
      <c r="BK109" s="6" t="s">
        <v>55</v>
      </c>
      <c r="BL109" s="23"/>
      <c r="BM109" s="23"/>
      <c r="BN109" s="42"/>
      <c r="BO109" s="42"/>
      <c r="BP109" s="42"/>
    </row>
    <row r="110">
      <c r="A110" s="11">
        <v>106.0</v>
      </c>
      <c r="B110" s="17" t="s">
        <v>181</v>
      </c>
      <c r="C110" s="17" t="s">
        <v>265</v>
      </c>
      <c r="D110" s="17" t="s">
        <v>110</v>
      </c>
      <c r="E110" s="19"/>
      <c r="F110" s="17" t="s">
        <v>96</v>
      </c>
      <c r="G110" s="17" t="s">
        <v>679</v>
      </c>
      <c r="H110" s="11" t="s">
        <v>90</v>
      </c>
      <c r="J110" s="11" t="s">
        <v>526</v>
      </c>
      <c r="K110" s="6" t="s">
        <v>84</v>
      </c>
      <c r="L110" s="33">
        <v>42979.0</v>
      </c>
      <c r="M110" s="11"/>
      <c r="N110" s="23"/>
      <c r="O110" s="23"/>
      <c r="P110" s="23"/>
      <c r="Q110" s="6">
        <v>9.0</v>
      </c>
      <c r="R110" s="6">
        <v>8.0</v>
      </c>
      <c r="S110" s="6">
        <v>9.0</v>
      </c>
      <c r="T110" s="6">
        <v>10.0</v>
      </c>
      <c r="U110" s="6">
        <v>9.0</v>
      </c>
      <c r="V110" s="6"/>
      <c r="W110" s="6">
        <v>6.0</v>
      </c>
      <c r="X110" s="6">
        <v>9.0</v>
      </c>
      <c r="Y110" s="6">
        <v>10.0</v>
      </c>
      <c r="Z110" s="6">
        <v>10.0</v>
      </c>
      <c r="AA110" s="23"/>
      <c r="AB110" s="6">
        <v>9.0</v>
      </c>
      <c r="AC110" s="6">
        <v>10.0</v>
      </c>
      <c r="AD110" s="6">
        <v>10.0</v>
      </c>
      <c r="AE110" s="23"/>
      <c r="AF110" s="23"/>
      <c r="AG110" s="23"/>
      <c r="AH110" s="6">
        <v>10.0</v>
      </c>
      <c r="AI110" s="6">
        <v>10.0</v>
      </c>
      <c r="AJ110" s="6">
        <v>10.0</v>
      </c>
      <c r="AK110" s="6">
        <v>10.0</v>
      </c>
      <c r="AL110" s="23"/>
      <c r="AM110" s="23"/>
      <c r="AN110" s="6">
        <v>9.0</v>
      </c>
      <c r="AO110" s="23"/>
      <c r="AP110" s="23"/>
      <c r="AQ110" s="23"/>
      <c r="AR110" s="6"/>
      <c r="AS110" s="23"/>
      <c r="AT110" s="23"/>
      <c r="AU110" s="23"/>
      <c r="AV110" s="23"/>
      <c r="AW110" s="23"/>
      <c r="AX110" s="6">
        <v>10.0</v>
      </c>
      <c r="AY110" s="25">
        <f t="shared" si="1"/>
        <v>9.33</v>
      </c>
      <c r="AZ110" s="23"/>
      <c r="BA110" s="23">
        <f t="shared" si="2"/>
        <v>0</v>
      </c>
      <c r="BB110" s="6">
        <v>25.0</v>
      </c>
      <c r="BC110" s="71">
        <v>0.0</v>
      </c>
      <c r="BD110" s="23">
        <f t="shared" si="3"/>
        <v>25</v>
      </c>
      <c r="BE110" s="6" t="s">
        <v>55</v>
      </c>
      <c r="BF110" s="6" t="s">
        <v>55</v>
      </c>
      <c r="BG110" s="6" t="s">
        <v>55</v>
      </c>
      <c r="BH110" s="6" t="s">
        <v>55</v>
      </c>
      <c r="BI110" s="6" t="s">
        <v>55</v>
      </c>
      <c r="BJ110" s="6" t="s">
        <v>92</v>
      </c>
      <c r="BK110" s="6" t="s">
        <v>55</v>
      </c>
      <c r="BL110" s="23"/>
      <c r="BM110" s="23"/>
      <c r="BN110" s="42"/>
      <c r="BO110" s="42"/>
      <c r="BP110" s="42"/>
    </row>
    <row r="111">
      <c r="A111" s="11">
        <v>107.0</v>
      </c>
      <c r="B111" s="17" t="s">
        <v>436</v>
      </c>
      <c r="C111" s="17" t="s">
        <v>798</v>
      </c>
      <c r="D111" s="20"/>
      <c r="E111" s="19"/>
      <c r="F111" s="17" t="s">
        <v>79</v>
      </c>
      <c r="G111" s="17" t="s">
        <v>679</v>
      </c>
      <c r="H111" s="11" t="s">
        <v>90</v>
      </c>
      <c r="J111" s="11" t="s">
        <v>526</v>
      </c>
      <c r="K111" s="6" t="s">
        <v>84</v>
      </c>
      <c r="L111" s="33">
        <v>42979.0</v>
      </c>
      <c r="M111" s="11"/>
      <c r="N111" s="23"/>
      <c r="O111" s="23"/>
      <c r="P111" s="23"/>
      <c r="Q111" s="6">
        <v>8.0</v>
      </c>
      <c r="R111" s="6">
        <v>7.0</v>
      </c>
      <c r="S111" s="6">
        <v>10.0</v>
      </c>
      <c r="T111" s="6">
        <v>10.0</v>
      </c>
      <c r="U111" s="6">
        <v>9.0</v>
      </c>
      <c r="V111" s="6"/>
      <c r="W111" s="6">
        <v>7.0</v>
      </c>
      <c r="X111" s="6">
        <v>9.0</v>
      </c>
      <c r="Y111" s="6">
        <v>10.0</v>
      </c>
      <c r="Z111" s="6">
        <v>9.0</v>
      </c>
      <c r="AA111" s="23"/>
      <c r="AB111" s="6">
        <v>7.0</v>
      </c>
      <c r="AC111" s="6">
        <v>9.0</v>
      </c>
      <c r="AD111" s="6">
        <v>9.0</v>
      </c>
      <c r="AE111" s="23"/>
      <c r="AF111" s="6"/>
      <c r="AG111" s="23"/>
      <c r="AH111" s="71">
        <v>10.0</v>
      </c>
      <c r="AI111" s="6">
        <v>10.0</v>
      </c>
      <c r="AJ111" s="6">
        <v>10.0</v>
      </c>
      <c r="AK111" s="6">
        <v>10.0</v>
      </c>
      <c r="AL111" s="23"/>
      <c r="AM111" s="23"/>
      <c r="AN111" s="6">
        <v>10.0</v>
      </c>
      <c r="AO111" s="23"/>
      <c r="AP111" s="23"/>
      <c r="AQ111" s="23"/>
      <c r="AR111" s="6"/>
      <c r="AS111" s="23"/>
      <c r="AT111" s="23"/>
      <c r="AU111" s="23"/>
      <c r="AV111" s="23"/>
      <c r="AW111" s="23"/>
      <c r="AX111" s="6">
        <v>10.0</v>
      </c>
      <c r="AY111" s="25">
        <f t="shared" si="1"/>
        <v>9.11</v>
      </c>
      <c r="AZ111" s="23"/>
      <c r="BA111" s="23">
        <f t="shared" si="2"/>
        <v>0</v>
      </c>
      <c r="BB111" s="6">
        <v>20.0</v>
      </c>
      <c r="BC111" s="6">
        <v>0.0</v>
      </c>
      <c r="BD111" s="23">
        <f t="shared" si="3"/>
        <v>20</v>
      </c>
      <c r="BE111" s="6" t="s">
        <v>55</v>
      </c>
      <c r="BF111" s="6" t="s">
        <v>55</v>
      </c>
      <c r="BG111" s="6" t="s">
        <v>55</v>
      </c>
      <c r="BH111" s="6" t="s">
        <v>55</v>
      </c>
      <c r="BI111" s="6" t="s">
        <v>55</v>
      </c>
      <c r="BJ111" s="6" t="s">
        <v>92</v>
      </c>
      <c r="BK111" s="6" t="s">
        <v>55</v>
      </c>
      <c r="BL111" s="23"/>
      <c r="BM111" s="23"/>
      <c r="BN111" s="42"/>
      <c r="BO111" s="42"/>
      <c r="BP111" s="42"/>
    </row>
    <row r="112">
      <c r="A112" s="11">
        <v>108.0</v>
      </c>
      <c r="B112" s="17" t="s">
        <v>805</v>
      </c>
      <c r="C112" s="17" t="s">
        <v>625</v>
      </c>
      <c r="D112" s="17" t="s">
        <v>236</v>
      </c>
      <c r="E112" s="19"/>
      <c r="F112" s="17" t="s">
        <v>96</v>
      </c>
      <c r="G112" s="17" t="s">
        <v>679</v>
      </c>
      <c r="H112" s="11" t="s">
        <v>90</v>
      </c>
      <c r="J112" s="11" t="s">
        <v>526</v>
      </c>
      <c r="K112" s="6" t="s">
        <v>84</v>
      </c>
      <c r="L112" s="33">
        <v>42979.0</v>
      </c>
      <c r="M112" s="11"/>
      <c r="N112" s="23"/>
      <c r="O112" s="23"/>
      <c r="P112" s="23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6"/>
      <c r="AS112" s="25"/>
      <c r="AT112" s="25"/>
      <c r="AU112" s="25"/>
      <c r="AV112" s="25"/>
      <c r="AW112" s="25"/>
      <c r="AX112" s="25"/>
      <c r="AY112" s="25" t="str">
        <f t="shared" si="1"/>
        <v/>
      </c>
      <c r="AZ112" s="23"/>
      <c r="BA112" s="23">
        <f t="shared" si="2"/>
        <v>0</v>
      </c>
      <c r="BB112" s="6"/>
      <c r="BC112" s="6"/>
      <c r="BD112" s="23">
        <f t="shared" si="3"/>
        <v>0</v>
      </c>
      <c r="BE112" s="6"/>
      <c r="BF112" s="6"/>
      <c r="BG112" s="6"/>
      <c r="BH112" s="6"/>
      <c r="BI112" s="6"/>
      <c r="BJ112" s="6"/>
      <c r="BK112" s="6"/>
      <c r="BL112" s="23"/>
      <c r="BM112" s="23"/>
      <c r="BN112" s="42"/>
      <c r="BO112" s="42"/>
      <c r="BP112" s="42"/>
    </row>
    <row r="113">
      <c r="A113" s="11">
        <v>109.0</v>
      </c>
      <c r="B113" s="17" t="s">
        <v>811</v>
      </c>
      <c r="C113" s="17" t="s">
        <v>617</v>
      </c>
      <c r="D113" s="17" t="s">
        <v>589</v>
      </c>
      <c r="E113" s="19"/>
      <c r="F113" s="17" t="s">
        <v>96</v>
      </c>
      <c r="G113" s="17" t="s">
        <v>679</v>
      </c>
      <c r="H113" s="11" t="s">
        <v>90</v>
      </c>
      <c r="J113" s="11" t="s">
        <v>526</v>
      </c>
      <c r="K113" s="6" t="s">
        <v>84</v>
      </c>
      <c r="L113" s="33">
        <v>42979.0</v>
      </c>
      <c r="M113" s="11"/>
      <c r="N113" s="23"/>
      <c r="O113" s="23"/>
      <c r="P113" s="23"/>
      <c r="Q113" s="6">
        <v>10.0</v>
      </c>
      <c r="R113" s="6">
        <v>8.0</v>
      </c>
      <c r="S113" s="6">
        <v>9.0</v>
      </c>
      <c r="T113" s="6">
        <v>10.0</v>
      </c>
      <c r="U113" s="6">
        <v>9.0</v>
      </c>
      <c r="V113" s="6"/>
      <c r="W113" s="71">
        <v>6.0</v>
      </c>
      <c r="X113" s="6">
        <v>8.0</v>
      </c>
      <c r="Y113" s="6">
        <v>10.0</v>
      </c>
      <c r="Z113" s="6">
        <v>9.0</v>
      </c>
      <c r="AA113" s="23"/>
      <c r="AB113" s="6">
        <v>7.0</v>
      </c>
      <c r="AC113" s="6">
        <v>9.0</v>
      </c>
      <c r="AD113" s="6">
        <v>9.0</v>
      </c>
      <c r="AE113" s="23"/>
      <c r="AF113" s="23"/>
      <c r="AG113" s="23"/>
      <c r="AH113" s="6">
        <v>10.0</v>
      </c>
      <c r="AI113" s="6">
        <v>10.0</v>
      </c>
      <c r="AJ113" s="6">
        <v>10.0</v>
      </c>
      <c r="AK113" s="6">
        <v>10.0</v>
      </c>
      <c r="AL113" s="23"/>
      <c r="AM113" s="23"/>
      <c r="AN113" s="6">
        <v>10.0</v>
      </c>
      <c r="AO113" s="23"/>
      <c r="AP113" s="23"/>
      <c r="AQ113" s="23"/>
      <c r="AR113" s="6"/>
      <c r="AS113" s="23"/>
      <c r="AT113" s="23"/>
      <c r="AU113" s="23"/>
      <c r="AV113" s="23"/>
      <c r="AW113" s="23"/>
      <c r="AX113" s="6">
        <v>10.0</v>
      </c>
      <c r="AY113" s="25">
        <f t="shared" si="1"/>
        <v>9.11</v>
      </c>
      <c r="AZ113" s="23"/>
      <c r="BA113" s="23">
        <f t="shared" si="2"/>
        <v>0</v>
      </c>
      <c r="BB113" s="6">
        <v>24.0</v>
      </c>
      <c r="BC113" s="6">
        <v>0.0</v>
      </c>
      <c r="BD113" s="23">
        <f t="shared" si="3"/>
        <v>24</v>
      </c>
      <c r="BE113" s="6" t="s">
        <v>55</v>
      </c>
      <c r="BF113" s="6" t="s">
        <v>55</v>
      </c>
      <c r="BG113" s="6" t="s">
        <v>55</v>
      </c>
      <c r="BH113" s="6" t="s">
        <v>55</v>
      </c>
      <c r="BI113" s="6" t="s">
        <v>55</v>
      </c>
      <c r="BJ113" s="6" t="s">
        <v>92</v>
      </c>
      <c r="BK113" s="6" t="s">
        <v>55</v>
      </c>
      <c r="BL113" s="23"/>
      <c r="BM113" s="23"/>
      <c r="BN113" s="42"/>
      <c r="BO113" s="42"/>
      <c r="BP113" s="42"/>
    </row>
    <row r="114">
      <c r="A114" s="11">
        <v>110.0</v>
      </c>
      <c r="B114" s="17" t="s">
        <v>817</v>
      </c>
      <c r="C114" s="17" t="s">
        <v>818</v>
      </c>
      <c r="D114" s="17" t="s">
        <v>223</v>
      </c>
      <c r="E114" s="17" t="s">
        <v>819</v>
      </c>
      <c r="F114" s="17" t="s">
        <v>96</v>
      </c>
      <c r="G114" s="17" t="s">
        <v>679</v>
      </c>
      <c r="H114" s="11" t="s">
        <v>90</v>
      </c>
      <c r="J114" s="11" t="s">
        <v>526</v>
      </c>
      <c r="K114" s="6" t="s">
        <v>84</v>
      </c>
      <c r="L114" s="33">
        <v>42979.0</v>
      </c>
      <c r="M114" s="11"/>
      <c r="N114" s="23"/>
      <c r="O114" s="23"/>
      <c r="P114" s="23"/>
      <c r="Q114" s="25">
        <v>10.0</v>
      </c>
      <c r="R114" s="25">
        <v>9.0</v>
      </c>
      <c r="S114" s="25">
        <v>10.0</v>
      </c>
      <c r="T114" s="25">
        <v>10.0</v>
      </c>
      <c r="U114" s="25">
        <v>10.0</v>
      </c>
      <c r="V114" s="25"/>
      <c r="W114" s="25">
        <v>8.0</v>
      </c>
      <c r="X114" s="25">
        <v>10.0</v>
      </c>
      <c r="Y114" s="25">
        <v>10.0</v>
      </c>
      <c r="Z114" s="25">
        <v>9.0</v>
      </c>
      <c r="AA114" s="25"/>
      <c r="AB114" s="25">
        <v>8.0</v>
      </c>
      <c r="AC114" s="25">
        <v>10.0</v>
      </c>
      <c r="AD114" s="25">
        <v>10.0</v>
      </c>
      <c r="AE114" s="25"/>
      <c r="AF114" s="25"/>
      <c r="AG114" s="25"/>
      <c r="AH114" s="25">
        <v>10.0</v>
      </c>
      <c r="AI114" s="25">
        <v>10.0</v>
      </c>
      <c r="AJ114" s="25">
        <v>10.0</v>
      </c>
      <c r="AK114" s="25">
        <v>10.0</v>
      </c>
      <c r="AL114" s="25"/>
      <c r="AM114" s="25"/>
      <c r="AN114" s="25">
        <v>10.0</v>
      </c>
      <c r="AO114" s="25"/>
      <c r="AP114" s="25"/>
      <c r="AQ114" s="25"/>
      <c r="AR114" s="6"/>
      <c r="AS114" s="25"/>
      <c r="AT114" s="25"/>
      <c r="AU114" s="25"/>
      <c r="AV114" s="25"/>
      <c r="AW114" s="25"/>
      <c r="AX114" s="25">
        <v>10.0</v>
      </c>
      <c r="AY114" s="25">
        <f t="shared" si="1"/>
        <v>9.66</v>
      </c>
      <c r="AZ114" s="23"/>
      <c r="BA114" s="23">
        <f t="shared" si="2"/>
        <v>0</v>
      </c>
      <c r="BB114" s="6">
        <v>9.0</v>
      </c>
      <c r="BC114" s="6">
        <v>0.0</v>
      </c>
      <c r="BD114" s="23">
        <f t="shared" si="3"/>
        <v>9</v>
      </c>
      <c r="BE114" s="6" t="s">
        <v>55</v>
      </c>
      <c r="BF114" s="6" t="s">
        <v>55</v>
      </c>
      <c r="BG114" s="6" t="s">
        <v>55</v>
      </c>
      <c r="BH114" s="6" t="s">
        <v>55</v>
      </c>
      <c r="BI114" s="6" t="s">
        <v>55</v>
      </c>
      <c r="BJ114" s="6" t="s">
        <v>92</v>
      </c>
      <c r="BK114" s="6" t="s">
        <v>55</v>
      </c>
      <c r="BL114" s="23"/>
      <c r="BM114" s="23"/>
      <c r="BN114" s="42"/>
      <c r="BO114" s="42"/>
      <c r="BP114" s="42"/>
    </row>
    <row r="115">
      <c r="A115" s="11">
        <v>111.0</v>
      </c>
      <c r="B115" s="17" t="s">
        <v>822</v>
      </c>
      <c r="C115" s="17" t="s">
        <v>823</v>
      </c>
      <c r="D115" s="17" t="s">
        <v>145</v>
      </c>
      <c r="E115" s="19"/>
      <c r="F115" s="17" t="s">
        <v>79</v>
      </c>
      <c r="G115" s="17" t="s">
        <v>679</v>
      </c>
      <c r="H115" s="11" t="s">
        <v>90</v>
      </c>
      <c r="J115" s="11" t="s">
        <v>526</v>
      </c>
      <c r="K115" s="6" t="s">
        <v>84</v>
      </c>
      <c r="L115" s="33">
        <v>42979.0</v>
      </c>
      <c r="M115" s="11"/>
      <c r="N115" s="23"/>
      <c r="O115" s="23"/>
      <c r="P115" s="23"/>
      <c r="Q115" s="6">
        <v>7.0</v>
      </c>
      <c r="R115" s="6">
        <v>8.0</v>
      </c>
      <c r="S115" s="6">
        <v>7.0</v>
      </c>
      <c r="T115" s="6">
        <v>10.0</v>
      </c>
      <c r="U115" s="6">
        <v>5.0</v>
      </c>
      <c r="V115" s="6"/>
      <c r="W115" s="6">
        <v>5.0</v>
      </c>
      <c r="X115" s="6">
        <v>8.0</v>
      </c>
      <c r="Y115" s="6">
        <v>10.0</v>
      </c>
      <c r="Z115" s="6">
        <v>8.0</v>
      </c>
      <c r="AA115" s="6"/>
      <c r="AB115" s="6">
        <v>7.0</v>
      </c>
      <c r="AC115" s="6">
        <v>9.0</v>
      </c>
      <c r="AD115" s="6">
        <v>10.0</v>
      </c>
      <c r="AE115" s="23"/>
      <c r="AF115" s="23"/>
      <c r="AG115" s="23"/>
      <c r="AH115" s="6">
        <v>10.0</v>
      </c>
      <c r="AI115" s="6">
        <v>10.0</v>
      </c>
      <c r="AJ115" s="6">
        <v>10.0</v>
      </c>
      <c r="AK115" s="6">
        <v>10.0</v>
      </c>
      <c r="AL115" s="23"/>
      <c r="AM115" s="23"/>
      <c r="AN115" s="6">
        <v>9.0</v>
      </c>
      <c r="AO115" s="23"/>
      <c r="AP115" s="23"/>
      <c r="AQ115" s="23"/>
      <c r="AR115" s="6"/>
      <c r="AS115" s="23"/>
      <c r="AT115" s="23"/>
      <c r="AU115" s="23"/>
      <c r="AV115" s="23"/>
      <c r="AW115" s="23"/>
      <c r="AX115" s="6">
        <v>10.0</v>
      </c>
      <c r="AY115" s="25">
        <f t="shared" si="1"/>
        <v>8.5</v>
      </c>
      <c r="AZ115" s="23"/>
      <c r="BA115" s="23">
        <f t="shared" si="2"/>
        <v>0</v>
      </c>
      <c r="BB115" s="6">
        <v>6.0</v>
      </c>
      <c r="BC115" s="6"/>
      <c r="BD115" s="23">
        <f t="shared" si="3"/>
        <v>6</v>
      </c>
      <c r="BE115" s="6" t="s">
        <v>55</v>
      </c>
      <c r="BF115" s="6" t="s">
        <v>55</v>
      </c>
      <c r="BG115" s="6" t="s">
        <v>55</v>
      </c>
      <c r="BH115" s="6" t="s">
        <v>55</v>
      </c>
      <c r="BI115" s="6" t="s">
        <v>55</v>
      </c>
      <c r="BJ115" s="6" t="s">
        <v>92</v>
      </c>
      <c r="BK115" s="6" t="s">
        <v>55</v>
      </c>
      <c r="BL115" s="23"/>
      <c r="BM115" s="23"/>
      <c r="BN115" s="42"/>
      <c r="BO115" s="42"/>
      <c r="BP115" s="42"/>
    </row>
    <row r="116">
      <c r="A116" s="11">
        <v>112.0</v>
      </c>
      <c r="B116" s="17" t="s">
        <v>463</v>
      </c>
      <c r="C116" s="17" t="s">
        <v>355</v>
      </c>
      <c r="D116" s="17" t="s">
        <v>316</v>
      </c>
      <c r="E116" s="19"/>
      <c r="F116" s="17" t="s">
        <v>96</v>
      </c>
      <c r="G116" s="17" t="s">
        <v>679</v>
      </c>
      <c r="H116" s="11" t="s">
        <v>90</v>
      </c>
      <c r="J116" s="11" t="s">
        <v>526</v>
      </c>
      <c r="K116" s="6" t="s">
        <v>84</v>
      </c>
      <c r="L116" s="33">
        <v>42979.0</v>
      </c>
      <c r="M116" s="11"/>
      <c r="N116" s="23"/>
      <c r="O116" s="23"/>
      <c r="P116" s="23"/>
      <c r="Q116" s="6">
        <v>9.0</v>
      </c>
      <c r="R116" s="6">
        <v>9.0</v>
      </c>
      <c r="S116" s="6">
        <v>10.0</v>
      </c>
      <c r="T116" s="6">
        <v>10.0</v>
      </c>
      <c r="U116" s="6">
        <v>10.0</v>
      </c>
      <c r="V116" s="6"/>
      <c r="W116" s="6">
        <v>7.0</v>
      </c>
      <c r="X116" s="6">
        <v>10.0</v>
      </c>
      <c r="Y116" s="6">
        <v>10.0</v>
      </c>
      <c r="Z116" s="6">
        <v>10.0</v>
      </c>
      <c r="AA116" s="23"/>
      <c r="AB116" s="6">
        <v>9.0</v>
      </c>
      <c r="AC116" s="6">
        <v>10.0</v>
      </c>
      <c r="AD116" s="6">
        <v>10.0</v>
      </c>
      <c r="AE116" s="23"/>
      <c r="AF116" s="23"/>
      <c r="AG116" s="23"/>
      <c r="AH116" s="6">
        <v>10.0</v>
      </c>
      <c r="AI116" s="6">
        <v>10.0</v>
      </c>
      <c r="AJ116" s="6">
        <v>10.0</v>
      </c>
      <c r="AK116" s="6">
        <v>10.0</v>
      </c>
      <c r="AL116" s="6"/>
      <c r="AM116" s="23"/>
      <c r="AN116" s="6">
        <v>10.0</v>
      </c>
      <c r="AO116" s="23"/>
      <c r="AP116" s="23"/>
      <c r="AQ116" s="23"/>
      <c r="AR116" s="6"/>
      <c r="AS116" s="23"/>
      <c r="AT116" s="23"/>
      <c r="AU116" s="23"/>
      <c r="AV116" s="23"/>
      <c r="AW116" s="23"/>
      <c r="AX116" s="6">
        <v>10.0</v>
      </c>
      <c r="AY116" s="25">
        <f t="shared" si="1"/>
        <v>9.66</v>
      </c>
      <c r="AZ116" s="23"/>
      <c r="BA116" s="23">
        <f t="shared" si="2"/>
        <v>0</v>
      </c>
      <c r="BB116" s="6">
        <v>1.0</v>
      </c>
      <c r="BC116" s="6">
        <v>0.0</v>
      </c>
      <c r="BD116" s="23">
        <f t="shared" si="3"/>
        <v>1</v>
      </c>
      <c r="BE116" s="6" t="s">
        <v>55</v>
      </c>
      <c r="BF116" s="6" t="s">
        <v>55</v>
      </c>
      <c r="BG116" s="6" t="s">
        <v>55</v>
      </c>
      <c r="BH116" s="6" t="s">
        <v>55</v>
      </c>
      <c r="BI116" s="6" t="s">
        <v>55</v>
      </c>
      <c r="BJ116" s="6" t="s">
        <v>92</v>
      </c>
      <c r="BK116" s="6" t="s">
        <v>55</v>
      </c>
      <c r="BL116" s="23"/>
      <c r="BM116" s="23"/>
      <c r="BN116" s="42"/>
      <c r="BO116" s="42"/>
      <c r="BP116" s="42"/>
    </row>
    <row r="117">
      <c r="A117" s="11">
        <v>113.0</v>
      </c>
      <c r="B117" s="17" t="s">
        <v>831</v>
      </c>
      <c r="C117" s="17" t="s">
        <v>832</v>
      </c>
      <c r="D117" s="19"/>
      <c r="E117" s="19"/>
      <c r="F117" s="17" t="s">
        <v>79</v>
      </c>
      <c r="G117" s="17" t="s">
        <v>679</v>
      </c>
      <c r="H117" s="11" t="s">
        <v>90</v>
      </c>
      <c r="J117" s="11" t="s">
        <v>526</v>
      </c>
      <c r="K117" s="6" t="s">
        <v>84</v>
      </c>
      <c r="L117" s="33">
        <v>42979.0</v>
      </c>
      <c r="M117" s="11"/>
      <c r="N117" s="23"/>
      <c r="O117" s="23"/>
      <c r="P117" s="23"/>
      <c r="Q117" s="25">
        <v>6.0</v>
      </c>
      <c r="R117" s="25">
        <v>7.0</v>
      </c>
      <c r="S117" s="25">
        <v>5.0</v>
      </c>
      <c r="T117" s="25">
        <v>8.0</v>
      </c>
      <c r="U117" s="25">
        <v>5.0</v>
      </c>
      <c r="V117" s="25"/>
      <c r="W117" s="25">
        <v>5.0</v>
      </c>
      <c r="X117" s="25">
        <v>6.0</v>
      </c>
      <c r="Y117" s="25">
        <v>7.0</v>
      </c>
      <c r="Z117" s="25">
        <v>7.0</v>
      </c>
      <c r="AA117" s="25"/>
      <c r="AB117" s="25">
        <v>5.0</v>
      </c>
      <c r="AC117" s="25">
        <v>5.0</v>
      </c>
      <c r="AD117" s="25">
        <v>8.0</v>
      </c>
      <c r="AE117" s="25"/>
      <c r="AF117" s="25"/>
      <c r="AG117" s="25"/>
      <c r="AH117" s="25"/>
      <c r="AI117" s="25">
        <v>10.0</v>
      </c>
      <c r="AJ117" s="25">
        <v>10.0</v>
      </c>
      <c r="AK117" s="25">
        <v>10.0</v>
      </c>
      <c r="AL117" s="25"/>
      <c r="AM117" s="25"/>
      <c r="AN117" s="25">
        <v>9.0</v>
      </c>
      <c r="AO117" s="25"/>
      <c r="AP117" s="25"/>
      <c r="AQ117" s="25"/>
      <c r="AR117" s="6"/>
      <c r="AS117" s="25"/>
      <c r="AT117" s="25"/>
      <c r="AU117" s="25"/>
      <c r="AV117" s="25"/>
      <c r="AW117" s="25"/>
      <c r="AX117" s="25">
        <v>10.0</v>
      </c>
      <c r="AY117" s="25">
        <f t="shared" si="1"/>
        <v>7.23</v>
      </c>
      <c r="AZ117" s="23"/>
      <c r="BA117" s="23">
        <f t="shared" si="2"/>
        <v>0</v>
      </c>
      <c r="BB117" s="6">
        <v>2.0</v>
      </c>
      <c r="BC117" s="6">
        <v>0.0</v>
      </c>
      <c r="BD117" s="23">
        <f t="shared" si="3"/>
        <v>2</v>
      </c>
      <c r="BE117" s="6" t="s">
        <v>55</v>
      </c>
      <c r="BF117" s="6" t="s">
        <v>55</v>
      </c>
      <c r="BG117" s="6" t="s">
        <v>55</v>
      </c>
      <c r="BH117" s="6" t="s">
        <v>55</v>
      </c>
      <c r="BI117" s="6" t="s">
        <v>55</v>
      </c>
      <c r="BJ117" s="6" t="s">
        <v>92</v>
      </c>
      <c r="BK117" s="6" t="s">
        <v>55</v>
      </c>
      <c r="BL117" s="23"/>
      <c r="BM117" s="23"/>
      <c r="BN117" s="42"/>
      <c r="BO117" s="42"/>
      <c r="BP117" s="42"/>
    </row>
    <row r="118">
      <c r="A118" s="11">
        <v>114.0</v>
      </c>
      <c r="B118" s="17" t="s">
        <v>834</v>
      </c>
      <c r="C118" s="17" t="s">
        <v>427</v>
      </c>
      <c r="D118" s="17" t="s">
        <v>835</v>
      </c>
      <c r="E118" s="19"/>
      <c r="F118" s="17" t="s">
        <v>79</v>
      </c>
      <c r="G118" s="17" t="s">
        <v>836</v>
      </c>
      <c r="H118" s="11" t="s">
        <v>90</v>
      </c>
      <c r="J118" s="11" t="s">
        <v>526</v>
      </c>
      <c r="K118" s="6" t="s">
        <v>84</v>
      </c>
      <c r="L118" s="33">
        <v>42979.0</v>
      </c>
      <c r="M118" s="11"/>
      <c r="N118" s="23"/>
      <c r="O118" s="23"/>
      <c r="P118" s="23"/>
      <c r="Q118" s="25">
        <v>9.0</v>
      </c>
      <c r="R118" s="25">
        <v>7.0</v>
      </c>
      <c r="S118" s="25">
        <v>8.0</v>
      </c>
      <c r="T118" s="25"/>
      <c r="U118" s="25">
        <v>9.0</v>
      </c>
      <c r="V118" s="25"/>
      <c r="W118" s="25">
        <v>7.0</v>
      </c>
      <c r="X118" s="25">
        <v>8.0</v>
      </c>
      <c r="Y118" s="25">
        <v>6.0</v>
      </c>
      <c r="Z118" s="25">
        <v>8.0</v>
      </c>
      <c r="AA118" s="25"/>
      <c r="AB118" s="25">
        <v>6.0</v>
      </c>
      <c r="AC118" s="25">
        <v>9.0</v>
      </c>
      <c r="AD118" s="25">
        <v>8.0</v>
      </c>
      <c r="AE118" s="25"/>
      <c r="AF118" s="25"/>
      <c r="AG118" s="25"/>
      <c r="AH118" s="25">
        <v>10.0</v>
      </c>
      <c r="AI118" s="25">
        <v>10.0</v>
      </c>
      <c r="AJ118" s="25">
        <v>10.0</v>
      </c>
      <c r="AK118" s="25">
        <v>10.0</v>
      </c>
      <c r="AL118" s="25"/>
      <c r="AM118" s="25"/>
      <c r="AN118" s="25">
        <v>10.0</v>
      </c>
      <c r="AO118" s="25"/>
      <c r="AP118" s="25"/>
      <c r="AQ118" s="25"/>
      <c r="AR118" s="6">
        <v>9.0</v>
      </c>
      <c r="AS118" s="25"/>
      <c r="AT118" s="25"/>
      <c r="AU118" s="25"/>
      <c r="AV118" s="25"/>
      <c r="AW118" s="25"/>
      <c r="AX118" s="25">
        <v>10.0</v>
      </c>
      <c r="AY118" s="25">
        <f t="shared" si="1"/>
        <v>8.55</v>
      </c>
      <c r="AZ118" s="23"/>
      <c r="BA118" s="23">
        <f t="shared" si="2"/>
        <v>0</v>
      </c>
      <c r="BB118" s="71">
        <v>64.0</v>
      </c>
      <c r="BC118" s="6">
        <v>9.0</v>
      </c>
      <c r="BD118" s="23">
        <f t="shared" si="3"/>
        <v>55</v>
      </c>
      <c r="BE118" s="6" t="s">
        <v>92</v>
      </c>
      <c r="BF118" s="6" t="s">
        <v>55</v>
      </c>
      <c r="BG118" s="6" t="s">
        <v>55</v>
      </c>
      <c r="BH118" s="6" t="s">
        <v>55</v>
      </c>
      <c r="BI118" s="6" t="s">
        <v>55</v>
      </c>
      <c r="BJ118" s="6" t="s">
        <v>92</v>
      </c>
      <c r="BK118" s="6" t="s">
        <v>55</v>
      </c>
      <c r="BL118" s="23"/>
      <c r="BM118" s="23"/>
      <c r="BN118" s="42"/>
      <c r="BO118" s="42"/>
      <c r="BP118" s="42"/>
    </row>
    <row r="119">
      <c r="A119" s="11">
        <v>115.0</v>
      </c>
      <c r="B119" s="17" t="s">
        <v>124</v>
      </c>
      <c r="C119" s="17" t="s">
        <v>842</v>
      </c>
      <c r="D119" s="17" t="s">
        <v>113</v>
      </c>
      <c r="E119" s="19"/>
      <c r="F119" s="17" t="s">
        <v>96</v>
      </c>
      <c r="G119" s="17" t="s">
        <v>836</v>
      </c>
      <c r="H119" s="11" t="s">
        <v>90</v>
      </c>
      <c r="J119" s="11" t="s">
        <v>91</v>
      </c>
      <c r="K119" s="6" t="s">
        <v>84</v>
      </c>
      <c r="L119" s="33">
        <v>42979.0</v>
      </c>
      <c r="M119" s="11"/>
      <c r="N119" s="23"/>
      <c r="O119" s="23"/>
      <c r="P119" s="23"/>
      <c r="Q119" s="6">
        <v>10.0</v>
      </c>
      <c r="R119" s="6">
        <v>7.0</v>
      </c>
      <c r="S119" s="6">
        <v>9.0</v>
      </c>
      <c r="T119" s="6"/>
      <c r="U119" s="6">
        <v>10.0</v>
      </c>
      <c r="V119" s="6"/>
      <c r="W119" s="6">
        <v>9.0</v>
      </c>
      <c r="X119" s="6">
        <v>9.0</v>
      </c>
      <c r="Y119" s="6">
        <v>8.0</v>
      </c>
      <c r="Z119" s="6">
        <v>10.0</v>
      </c>
      <c r="AA119" s="23"/>
      <c r="AB119" s="6">
        <v>7.0</v>
      </c>
      <c r="AC119" s="6">
        <v>9.0</v>
      </c>
      <c r="AD119" s="6">
        <v>9.0</v>
      </c>
      <c r="AE119" s="6"/>
      <c r="AF119" s="6"/>
      <c r="AG119" s="6"/>
      <c r="AH119" s="6">
        <v>10.0</v>
      </c>
      <c r="AI119" s="6">
        <v>10.0</v>
      </c>
      <c r="AJ119" s="6">
        <v>10.0</v>
      </c>
      <c r="AK119" s="6">
        <v>10.0</v>
      </c>
      <c r="AL119" s="23"/>
      <c r="AM119" s="6"/>
      <c r="AN119" s="6">
        <v>10.0</v>
      </c>
      <c r="AO119" s="23"/>
      <c r="AP119" s="23"/>
      <c r="AQ119" s="23"/>
      <c r="AR119" s="6">
        <v>10.0</v>
      </c>
      <c r="AS119" s="23"/>
      <c r="AT119" s="23"/>
      <c r="AU119" s="23"/>
      <c r="AV119" s="23"/>
      <c r="AW119" s="23"/>
      <c r="AX119" s="6">
        <v>10.0</v>
      </c>
      <c r="AY119" s="25">
        <f t="shared" si="1"/>
        <v>9.27</v>
      </c>
      <c r="AZ119" s="23"/>
      <c r="BA119" s="23">
        <f t="shared" si="2"/>
        <v>0</v>
      </c>
      <c r="BB119" s="6">
        <v>11.0</v>
      </c>
      <c r="BC119" s="6">
        <v>6.0</v>
      </c>
      <c r="BD119" s="23">
        <f t="shared" si="3"/>
        <v>5</v>
      </c>
      <c r="BE119" s="6" t="s">
        <v>92</v>
      </c>
      <c r="BF119" s="6" t="s">
        <v>55</v>
      </c>
      <c r="BG119" s="6" t="s">
        <v>55</v>
      </c>
      <c r="BH119" s="6" t="s">
        <v>55</v>
      </c>
      <c r="BI119" s="6" t="s">
        <v>55</v>
      </c>
      <c r="BJ119" s="6" t="s">
        <v>92</v>
      </c>
      <c r="BK119" s="6" t="s">
        <v>55</v>
      </c>
      <c r="BL119" s="23"/>
      <c r="BM119" s="23"/>
      <c r="BN119" s="42"/>
      <c r="BO119" s="42"/>
      <c r="BP119" s="42"/>
    </row>
    <row r="120">
      <c r="A120" s="11">
        <v>116.0</v>
      </c>
      <c r="B120" s="17" t="s">
        <v>227</v>
      </c>
      <c r="C120" s="17" t="s">
        <v>446</v>
      </c>
      <c r="D120" s="17" t="s">
        <v>110</v>
      </c>
      <c r="E120" s="19"/>
      <c r="F120" s="17" t="s">
        <v>96</v>
      </c>
      <c r="G120" s="17" t="s">
        <v>836</v>
      </c>
      <c r="H120" s="11" t="s">
        <v>90</v>
      </c>
      <c r="J120" s="11" t="s">
        <v>526</v>
      </c>
      <c r="K120" s="6" t="s">
        <v>84</v>
      </c>
      <c r="L120" s="33">
        <v>42979.0</v>
      </c>
      <c r="M120" s="11"/>
      <c r="N120" s="23"/>
      <c r="O120" s="23"/>
      <c r="P120" s="23"/>
      <c r="Q120" s="6">
        <v>10.0</v>
      </c>
      <c r="R120" s="6">
        <v>10.0</v>
      </c>
      <c r="S120" s="6">
        <v>10.0</v>
      </c>
      <c r="T120" s="6"/>
      <c r="U120" s="6">
        <v>10.0</v>
      </c>
      <c r="V120" s="6"/>
      <c r="W120" s="6">
        <v>10.0</v>
      </c>
      <c r="X120" s="6">
        <v>10.0</v>
      </c>
      <c r="Y120" s="6">
        <v>9.0</v>
      </c>
      <c r="Z120" s="6">
        <v>10.0</v>
      </c>
      <c r="AA120" s="23"/>
      <c r="AB120" s="6">
        <v>8.0</v>
      </c>
      <c r="AC120" s="6">
        <v>10.0</v>
      </c>
      <c r="AD120" s="6">
        <v>10.0</v>
      </c>
      <c r="AE120" s="23"/>
      <c r="AF120" s="23"/>
      <c r="AG120" s="23"/>
      <c r="AH120" s="6">
        <v>10.0</v>
      </c>
      <c r="AI120" s="6">
        <v>10.0</v>
      </c>
      <c r="AJ120" s="6">
        <v>10.0</v>
      </c>
      <c r="AK120" s="6">
        <v>10.0</v>
      </c>
      <c r="AL120" s="23"/>
      <c r="AM120" s="23"/>
      <c r="AN120" s="6">
        <v>10.0</v>
      </c>
      <c r="AO120" s="23"/>
      <c r="AP120" s="23"/>
      <c r="AQ120" s="23"/>
      <c r="AR120" s="6">
        <v>10.0</v>
      </c>
      <c r="AS120" s="23"/>
      <c r="AT120" s="23"/>
      <c r="AU120" s="23"/>
      <c r="AV120" s="23"/>
      <c r="AW120" s="23"/>
      <c r="AX120" s="6">
        <v>10.0</v>
      </c>
      <c r="AY120" s="25">
        <f t="shared" si="1"/>
        <v>9.83</v>
      </c>
      <c r="AZ120" s="23"/>
      <c r="BA120" s="23">
        <f t="shared" si="2"/>
        <v>0</v>
      </c>
      <c r="BB120" s="6">
        <v>25.0</v>
      </c>
      <c r="BC120" s="6">
        <v>2.0</v>
      </c>
      <c r="BD120" s="23">
        <f t="shared" si="3"/>
        <v>23</v>
      </c>
      <c r="BE120" s="6" t="s">
        <v>92</v>
      </c>
      <c r="BF120" s="6" t="s">
        <v>55</v>
      </c>
      <c r="BG120" s="6" t="s">
        <v>55</v>
      </c>
      <c r="BH120" s="6" t="s">
        <v>55</v>
      </c>
      <c r="BI120" s="6" t="s">
        <v>55</v>
      </c>
      <c r="BJ120" s="6" t="s">
        <v>92</v>
      </c>
      <c r="BK120" s="6" t="s">
        <v>55</v>
      </c>
      <c r="BL120" s="23"/>
      <c r="BM120" s="23"/>
      <c r="BN120" s="42"/>
      <c r="BO120" s="42"/>
      <c r="BP120" s="42"/>
    </row>
    <row r="121">
      <c r="A121" s="11">
        <v>117.0</v>
      </c>
      <c r="B121" s="17" t="s">
        <v>852</v>
      </c>
      <c r="C121" s="17" t="s">
        <v>853</v>
      </c>
      <c r="D121" s="17" t="s">
        <v>236</v>
      </c>
      <c r="E121" s="19"/>
      <c r="F121" s="17" t="s">
        <v>96</v>
      </c>
      <c r="G121" s="17" t="s">
        <v>836</v>
      </c>
      <c r="H121" s="11" t="s">
        <v>90</v>
      </c>
      <c r="J121" s="11" t="s">
        <v>526</v>
      </c>
      <c r="K121" s="6" t="s">
        <v>84</v>
      </c>
      <c r="L121" s="33">
        <v>42979.0</v>
      </c>
      <c r="M121" s="11"/>
      <c r="N121" s="23"/>
      <c r="O121" s="23"/>
      <c r="P121" s="23"/>
      <c r="Q121" s="6">
        <v>10.0</v>
      </c>
      <c r="R121" s="6">
        <v>8.0</v>
      </c>
      <c r="S121" s="6">
        <v>8.0</v>
      </c>
      <c r="T121" s="6"/>
      <c r="U121" s="6">
        <v>9.0</v>
      </c>
      <c r="V121" s="6"/>
      <c r="W121" s="6">
        <v>7.0</v>
      </c>
      <c r="X121" s="6">
        <v>8.0</v>
      </c>
      <c r="Y121" s="6">
        <v>7.0</v>
      </c>
      <c r="Z121" s="6">
        <v>10.0</v>
      </c>
      <c r="AA121" s="23"/>
      <c r="AB121" s="6">
        <v>8.0</v>
      </c>
      <c r="AC121" s="6">
        <v>10.0</v>
      </c>
      <c r="AD121" s="6">
        <v>10.0</v>
      </c>
      <c r="AE121" s="23"/>
      <c r="AF121" s="23"/>
      <c r="AG121" s="23"/>
      <c r="AH121" s="6">
        <v>10.0</v>
      </c>
      <c r="AI121" s="6">
        <v>10.0</v>
      </c>
      <c r="AJ121" s="6">
        <v>10.0</v>
      </c>
      <c r="AK121" s="6">
        <v>10.0</v>
      </c>
      <c r="AL121" s="23"/>
      <c r="AM121" s="23"/>
      <c r="AN121" s="6">
        <v>10.0</v>
      </c>
      <c r="AO121" s="23"/>
      <c r="AP121" s="23"/>
      <c r="AQ121" s="23"/>
      <c r="AR121" s="6">
        <v>10.0</v>
      </c>
      <c r="AS121" s="23"/>
      <c r="AT121" s="23"/>
      <c r="AU121" s="23"/>
      <c r="AV121" s="23"/>
      <c r="AW121" s="23"/>
      <c r="AX121" s="6">
        <v>10.0</v>
      </c>
      <c r="AY121" s="25">
        <f t="shared" si="1"/>
        <v>9.16</v>
      </c>
      <c r="AZ121" s="23"/>
      <c r="BA121" s="23">
        <f t="shared" si="2"/>
        <v>0</v>
      </c>
      <c r="BB121" s="6">
        <v>34.0</v>
      </c>
      <c r="BC121" s="6">
        <v>8.0</v>
      </c>
      <c r="BD121" s="23">
        <f t="shared" si="3"/>
        <v>26</v>
      </c>
      <c r="BE121" s="6" t="s">
        <v>92</v>
      </c>
      <c r="BF121" s="6" t="s">
        <v>55</v>
      </c>
      <c r="BG121" s="6" t="s">
        <v>55</v>
      </c>
      <c r="BH121" s="6" t="s">
        <v>55</v>
      </c>
      <c r="BI121" s="6" t="s">
        <v>55</v>
      </c>
      <c r="BJ121" s="6" t="s">
        <v>92</v>
      </c>
      <c r="BK121" s="6" t="s">
        <v>55</v>
      </c>
      <c r="BL121" s="23"/>
      <c r="BM121" s="23"/>
      <c r="BN121" s="42"/>
      <c r="BO121" s="42"/>
      <c r="BP121" s="42"/>
    </row>
    <row r="122">
      <c r="A122" s="11">
        <v>118.0</v>
      </c>
      <c r="B122" s="17" t="s">
        <v>391</v>
      </c>
      <c r="C122" s="17" t="s">
        <v>392</v>
      </c>
      <c r="D122" s="17" t="s">
        <v>393</v>
      </c>
      <c r="E122" s="19"/>
      <c r="F122" s="17" t="s">
        <v>96</v>
      </c>
      <c r="G122" s="17" t="s">
        <v>836</v>
      </c>
      <c r="H122" s="11" t="s">
        <v>90</v>
      </c>
      <c r="I122" s="3"/>
      <c r="J122" s="72"/>
      <c r="K122" s="60"/>
      <c r="L122" s="73"/>
      <c r="M122" s="72"/>
      <c r="N122" s="61"/>
      <c r="O122" s="61"/>
      <c r="P122" s="61"/>
      <c r="Q122" s="74">
        <v>10.0</v>
      </c>
      <c r="R122" s="74">
        <v>8.0</v>
      </c>
      <c r="S122" s="74">
        <v>9.0</v>
      </c>
      <c r="T122" s="74"/>
      <c r="U122" s="74">
        <v>9.0</v>
      </c>
      <c r="V122" s="74"/>
      <c r="W122" s="74">
        <v>9.0</v>
      </c>
      <c r="X122" s="74">
        <v>10.0</v>
      </c>
      <c r="Y122" s="74">
        <v>10.0</v>
      </c>
      <c r="Z122" s="74">
        <v>9.0</v>
      </c>
      <c r="AA122" s="74"/>
      <c r="AB122" s="74">
        <v>7.0</v>
      </c>
      <c r="AC122" s="74">
        <v>9.0</v>
      </c>
      <c r="AD122" s="74">
        <v>10.0</v>
      </c>
      <c r="AE122" s="74"/>
      <c r="AF122" s="74"/>
      <c r="AG122" s="74"/>
      <c r="AH122" s="74">
        <v>10.0</v>
      </c>
      <c r="AI122" s="74">
        <v>10.0</v>
      </c>
      <c r="AJ122" s="74">
        <v>10.0</v>
      </c>
      <c r="AK122" s="74">
        <v>10.0</v>
      </c>
      <c r="AL122" s="74"/>
      <c r="AM122" s="74"/>
      <c r="AN122" s="74">
        <v>10.0</v>
      </c>
      <c r="AO122" s="74"/>
      <c r="AP122" s="74"/>
      <c r="AQ122" s="74"/>
      <c r="AR122" s="60">
        <v>10.0</v>
      </c>
      <c r="AS122" s="74"/>
      <c r="AT122" s="74"/>
      <c r="AU122" s="74"/>
      <c r="AV122" s="74"/>
      <c r="AW122" s="74"/>
      <c r="AX122" s="74">
        <v>10.0</v>
      </c>
      <c r="AY122" s="25">
        <f t="shared" si="1"/>
        <v>9.44</v>
      </c>
      <c r="AZ122" s="61"/>
      <c r="BA122" s="23">
        <f t="shared" si="2"/>
        <v>0</v>
      </c>
      <c r="BB122" s="60">
        <v>8.0</v>
      </c>
      <c r="BC122" s="60">
        <v>4.0</v>
      </c>
      <c r="BD122" s="23">
        <f t="shared" si="3"/>
        <v>4</v>
      </c>
      <c r="BE122" s="60" t="s">
        <v>92</v>
      </c>
      <c r="BF122" s="60" t="s">
        <v>55</v>
      </c>
      <c r="BG122" s="60" t="s">
        <v>55</v>
      </c>
      <c r="BH122" s="60" t="s">
        <v>55</v>
      </c>
      <c r="BI122" s="60" t="s">
        <v>55</v>
      </c>
      <c r="BJ122" s="60" t="s">
        <v>92</v>
      </c>
      <c r="BK122" s="60" t="s">
        <v>55</v>
      </c>
      <c r="BL122" s="61"/>
      <c r="BM122" s="61"/>
      <c r="BN122" s="62"/>
      <c r="BO122" s="62"/>
      <c r="BP122" s="62"/>
    </row>
    <row r="123">
      <c r="A123" s="11">
        <v>119.0</v>
      </c>
      <c r="B123" s="17" t="s">
        <v>867</v>
      </c>
      <c r="C123" s="17" t="s">
        <v>868</v>
      </c>
      <c r="D123" s="17" t="s">
        <v>869</v>
      </c>
      <c r="E123" s="19"/>
      <c r="F123" s="17" t="s">
        <v>79</v>
      </c>
      <c r="G123" s="17" t="s">
        <v>836</v>
      </c>
      <c r="H123" s="72" t="s">
        <v>90</v>
      </c>
      <c r="I123" s="3"/>
      <c r="J123" s="72"/>
      <c r="K123" s="60"/>
      <c r="L123" s="73"/>
      <c r="M123" s="72"/>
      <c r="N123" s="61"/>
      <c r="O123" s="61"/>
      <c r="P123" s="61"/>
      <c r="Q123" s="74">
        <v>9.0</v>
      </c>
      <c r="R123" s="74">
        <v>10.0</v>
      </c>
      <c r="S123" s="74">
        <v>6.0</v>
      </c>
      <c r="T123" s="74"/>
      <c r="U123" s="74">
        <v>7.0</v>
      </c>
      <c r="V123" s="74"/>
      <c r="W123" s="74">
        <v>5.0</v>
      </c>
      <c r="X123" s="74">
        <v>6.0</v>
      </c>
      <c r="Y123" s="74">
        <v>7.0</v>
      </c>
      <c r="Z123" s="74">
        <v>9.0</v>
      </c>
      <c r="AA123" s="74"/>
      <c r="AB123" s="74">
        <v>5.0</v>
      </c>
      <c r="AC123" s="74">
        <v>7.0</v>
      </c>
      <c r="AD123" s="74">
        <v>8.0</v>
      </c>
      <c r="AE123" s="74"/>
      <c r="AF123" s="74"/>
      <c r="AG123" s="74"/>
      <c r="AH123" s="74">
        <v>10.0</v>
      </c>
      <c r="AI123" s="74">
        <v>10.0</v>
      </c>
      <c r="AJ123" s="74">
        <v>10.0</v>
      </c>
      <c r="AK123" s="74">
        <v>10.0</v>
      </c>
      <c r="AL123" s="74"/>
      <c r="AM123" s="74"/>
      <c r="AN123" s="74">
        <v>9.0</v>
      </c>
      <c r="AO123" s="74"/>
      <c r="AP123" s="74"/>
      <c r="AQ123" s="74"/>
      <c r="AR123" s="60">
        <v>10.0</v>
      </c>
      <c r="AS123" s="74"/>
      <c r="AT123" s="74"/>
      <c r="AU123" s="74"/>
      <c r="AV123" s="74"/>
      <c r="AW123" s="74"/>
      <c r="AX123" s="74">
        <v>10.0</v>
      </c>
      <c r="AY123" s="25">
        <f t="shared" si="1"/>
        <v>8.22</v>
      </c>
      <c r="AZ123" s="61"/>
      <c r="BA123" s="23">
        <f t="shared" si="2"/>
        <v>0</v>
      </c>
      <c r="BB123" s="60">
        <v>14.0</v>
      </c>
      <c r="BC123" s="60">
        <v>7.0</v>
      </c>
      <c r="BD123" s="23">
        <f t="shared" si="3"/>
        <v>7</v>
      </c>
      <c r="BE123" s="60" t="s">
        <v>92</v>
      </c>
      <c r="BF123" s="60" t="s">
        <v>55</v>
      </c>
      <c r="BG123" s="60" t="s">
        <v>55</v>
      </c>
      <c r="BH123" s="60" t="s">
        <v>55</v>
      </c>
      <c r="BI123" s="60" t="s">
        <v>55</v>
      </c>
      <c r="BJ123" s="60" t="s">
        <v>92</v>
      </c>
      <c r="BK123" s="60" t="s">
        <v>55</v>
      </c>
      <c r="BL123" s="61"/>
      <c r="BM123" s="61"/>
      <c r="BN123" s="62"/>
      <c r="BO123" s="62"/>
      <c r="BP123" s="62"/>
    </row>
    <row r="124">
      <c r="A124" s="11">
        <v>120.0</v>
      </c>
      <c r="B124" s="17" t="s">
        <v>871</v>
      </c>
      <c r="C124" s="17" t="s">
        <v>623</v>
      </c>
      <c r="D124" s="17" t="s">
        <v>842</v>
      </c>
      <c r="E124" s="19"/>
      <c r="F124" s="17" t="s">
        <v>96</v>
      </c>
      <c r="G124" s="17" t="s">
        <v>836</v>
      </c>
      <c r="H124" s="72" t="s">
        <v>90</v>
      </c>
      <c r="I124" s="3"/>
      <c r="J124" s="72" t="s">
        <v>526</v>
      </c>
      <c r="K124" s="60" t="s">
        <v>84</v>
      </c>
      <c r="L124" s="73">
        <v>42979.0</v>
      </c>
      <c r="M124" s="72"/>
      <c r="N124" s="61"/>
      <c r="O124" s="61"/>
      <c r="P124" s="61"/>
      <c r="Q124" s="74">
        <v>9.0</v>
      </c>
      <c r="R124" s="74">
        <v>7.0</v>
      </c>
      <c r="S124" s="74">
        <v>9.0</v>
      </c>
      <c r="T124" s="74"/>
      <c r="U124" s="74">
        <v>7.0</v>
      </c>
      <c r="V124" s="74"/>
      <c r="W124" s="74">
        <v>6.0</v>
      </c>
      <c r="X124" s="74">
        <v>8.0</v>
      </c>
      <c r="Y124" s="74">
        <v>7.0</v>
      </c>
      <c r="Z124" s="74">
        <v>10.0</v>
      </c>
      <c r="AA124" s="74"/>
      <c r="AB124" s="74">
        <v>5.0</v>
      </c>
      <c r="AC124" s="74">
        <v>7.0</v>
      </c>
      <c r="AD124" s="74">
        <v>8.0</v>
      </c>
      <c r="AE124" s="74"/>
      <c r="AF124" s="74"/>
      <c r="AG124" s="74"/>
      <c r="AH124" s="74">
        <v>10.0</v>
      </c>
      <c r="AI124" s="74">
        <v>10.0</v>
      </c>
      <c r="AJ124" s="74">
        <v>10.0</v>
      </c>
      <c r="AK124" s="74">
        <v>10.0</v>
      </c>
      <c r="AL124" s="74"/>
      <c r="AM124" s="74"/>
      <c r="AN124" s="74">
        <v>10.0</v>
      </c>
      <c r="AO124" s="74"/>
      <c r="AP124" s="74"/>
      <c r="AQ124" s="74"/>
      <c r="AR124" s="60">
        <v>10.0</v>
      </c>
      <c r="AS124" s="74"/>
      <c r="AT124" s="74"/>
      <c r="AU124" s="74"/>
      <c r="AV124" s="74"/>
      <c r="AW124" s="74"/>
      <c r="AX124" s="74">
        <v>10.0</v>
      </c>
      <c r="AY124" s="25">
        <f t="shared" si="1"/>
        <v>8.5</v>
      </c>
      <c r="AZ124" s="61"/>
      <c r="BA124" s="23">
        <f t="shared" si="2"/>
        <v>0</v>
      </c>
      <c r="BB124" s="60">
        <v>93.0</v>
      </c>
      <c r="BC124" s="60">
        <v>4.0</v>
      </c>
      <c r="BD124" s="23">
        <f t="shared" si="3"/>
        <v>89</v>
      </c>
      <c r="BE124" s="60" t="s">
        <v>92</v>
      </c>
      <c r="BF124" s="60" t="s">
        <v>55</v>
      </c>
      <c r="BG124" s="60" t="s">
        <v>55</v>
      </c>
      <c r="BH124" s="60" t="s">
        <v>55</v>
      </c>
      <c r="BI124" s="60" t="s">
        <v>55</v>
      </c>
      <c r="BJ124" s="60" t="s">
        <v>92</v>
      </c>
      <c r="BK124" s="60" t="s">
        <v>55</v>
      </c>
      <c r="BL124" s="61"/>
      <c r="BM124" s="61"/>
      <c r="BN124" s="62"/>
      <c r="BO124" s="62"/>
      <c r="BP124" s="62"/>
    </row>
    <row r="125">
      <c r="A125" s="11">
        <v>121.0</v>
      </c>
      <c r="B125" s="17" t="s">
        <v>876</v>
      </c>
      <c r="C125" s="17" t="s">
        <v>251</v>
      </c>
      <c r="D125" s="17" t="s">
        <v>122</v>
      </c>
      <c r="E125" s="19"/>
      <c r="F125" s="17" t="s">
        <v>96</v>
      </c>
      <c r="G125" s="17" t="s">
        <v>836</v>
      </c>
      <c r="H125" s="72" t="s">
        <v>90</v>
      </c>
      <c r="I125" s="3"/>
      <c r="J125" s="72" t="s">
        <v>526</v>
      </c>
      <c r="K125" s="60" t="s">
        <v>84</v>
      </c>
      <c r="L125" s="73">
        <v>42979.0</v>
      </c>
      <c r="M125" s="72"/>
      <c r="N125" s="61"/>
      <c r="O125" s="61"/>
      <c r="P125" s="61"/>
      <c r="Q125" s="74">
        <v>10.0</v>
      </c>
      <c r="R125" s="74">
        <v>8.0</v>
      </c>
      <c r="S125" s="74">
        <v>9.0</v>
      </c>
      <c r="T125" s="74"/>
      <c r="U125" s="74">
        <v>10.0</v>
      </c>
      <c r="V125" s="74"/>
      <c r="W125" s="74">
        <v>9.0</v>
      </c>
      <c r="X125" s="74">
        <v>9.0</v>
      </c>
      <c r="Y125" s="74">
        <v>7.0</v>
      </c>
      <c r="Z125" s="74">
        <v>9.0</v>
      </c>
      <c r="AA125" s="74"/>
      <c r="AB125" s="74">
        <v>9.0</v>
      </c>
      <c r="AC125" s="74">
        <v>10.0</v>
      </c>
      <c r="AD125" s="74">
        <v>9.0</v>
      </c>
      <c r="AE125" s="74"/>
      <c r="AF125" s="74"/>
      <c r="AG125" s="74"/>
      <c r="AH125" s="74">
        <v>10.0</v>
      </c>
      <c r="AI125" s="74">
        <v>10.0</v>
      </c>
      <c r="AJ125" s="74">
        <v>10.0</v>
      </c>
      <c r="AK125" s="74">
        <v>10.0</v>
      </c>
      <c r="AL125" s="74"/>
      <c r="AM125" s="74"/>
      <c r="AN125" s="74">
        <v>10.0</v>
      </c>
      <c r="AO125" s="74"/>
      <c r="AP125" s="74"/>
      <c r="AQ125" s="74"/>
      <c r="AR125" s="60">
        <v>10.0</v>
      </c>
      <c r="AS125" s="74"/>
      <c r="AT125" s="74"/>
      <c r="AU125" s="74"/>
      <c r="AV125" s="74"/>
      <c r="AW125" s="74"/>
      <c r="AX125" s="74">
        <v>10.0</v>
      </c>
      <c r="AY125" s="25">
        <f t="shared" si="1"/>
        <v>9.38</v>
      </c>
      <c r="AZ125" s="61"/>
      <c r="BA125" s="23">
        <f t="shared" si="2"/>
        <v>0</v>
      </c>
      <c r="BB125" s="60">
        <v>10.0</v>
      </c>
      <c r="BC125" s="60">
        <v>8.0</v>
      </c>
      <c r="BD125" s="23">
        <f t="shared" si="3"/>
        <v>2</v>
      </c>
      <c r="BE125" s="60" t="s">
        <v>92</v>
      </c>
      <c r="BF125" s="60" t="s">
        <v>55</v>
      </c>
      <c r="BG125" s="60" t="s">
        <v>55</v>
      </c>
      <c r="BH125" s="60" t="s">
        <v>55</v>
      </c>
      <c r="BI125" s="60" t="s">
        <v>55</v>
      </c>
      <c r="BJ125" s="60" t="s">
        <v>92</v>
      </c>
      <c r="BK125" s="60" t="s">
        <v>55</v>
      </c>
      <c r="BL125" s="61"/>
      <c r="BM125" s="61"/>
      <c r="BN125" s="62"/>
      <c r="BO125" s="62"/>
      <c r="BP125" s="62"/>
    </row>
    <row r="126">
      <c r="A126" s="11">
        <v>122.0</v>
      </c>
      <c r="B126" s="17" t="s">
        <v>877</v>
      </c>
      <c r="C126" s="17" t="s">
        <v>773</v>
      </c>
      <c r="D126" s="20"/>
      <c r="E126" s="19"/>
      <c r="F126" s="17" t="s">
        <v>96</v>
      </c>
      <c r="G126" s="17" t="s">
        <v>836</v>
      </c>
      <c r="H126" s="72" t="s">
        <v>90</v>
      </c>
      <c r="I126" s="3"/>
      <c r="J126" s="72" t="s">
        <v>526</v>
      </c>
      <c r="K126" s="60" t="s">
        <v>84</v>
      </c>
      <c r="L126" s="73">
        <v>42979.0</v>
      </c>
      <c r="M126" s="72"/>
      <c r="N126" s="61"/>
      <c r="O126" s="61"/>
      <c r="P126" s="61"/>
      <c r="Q126" s="74">
        <v>9.0</v>
      </c>
      <c r="R126" s="74">
        <v>9.0</v>
      </c>
      <c r="S126" s="74">
        <v>9.0</v>
      </c>
      <c r="T126" s="74"/>
      <c r="U126" s="74">
        <v>10.0</v>
      </c>
      <c r="V126" s="74"/>
      <c r="W126" s="74">
        <v>10.0</v>
      </c>
      <c r="X126" s="74">
        <v>9.0</v>
      </c>
      <c r="Y126" s="74">
        <v>9.0</v>
      </c>
      <c r="Z126" s="74">
        <v>9.0</v>
      </c>
      <c r="AA126" s="74"/>
      <c r="AB126" s="74">
        <v>9.0</v>
      </c>
      <c r="AC126" s="74">
        <v>10.0</v>
      </c>
      <c r="AD126" s="74">
        <v>10.0</v>
      </c>
      <c r="AE126" s="74"/>
      <c r="AF126" s="74"/>
      <c r="AG126" s="74"/>
      <c r="AH126" s="74">
        <v>10.0</v>
      </c>
      <c r="AI126" s="74">
        <v>10.0</v>
      </c>
      <c r="AJ126" s="74">
        <v>10.0</v>
      </c>
      <c r="AK126" s="74">
        <v>10.0</v>
      </c>
      <c r="AL126" s="74"/>
      <c r="AM126" s="74"/>
      <c r="AN126" s="74">
        <v>10.0</v>
      </c>
      <c r="AO126" s="74"/>
      <c r="AP126" s="74"/>
      <c r="AQ126" s="74"/>
      <c r="AR126" s="60">
        <v>10.0</v>
      </c>
      <c r="AS126" s="74"/>
      <c r="AT126" s="74"/>
      <c r="AU126" s="74"/>
      <c r="AV126" s="74"/>
      <c r="AW126" s="74"/>
      <c r="AX126" s="74">
        <v>10.0</v>
      </c>
      <c r="AY126" s="25">
        <f t="shared" si="1"/>
        <v>9.61</v>
      </c>
      <c r="AZ126" s="61"/>
      <c r="BA126" s="23">
        <f t="shared" si="2"/>
        <v>0</v>
      </c>
      <c r="BB126" s="60">
        <v>68.0</v>
      </c>
      <c r="BC126" s="60">
        <v>4.0</v>
      </c>
      <c r="BD126" s="23">
        <f t="shared" si="3"/>
        <v>64</v>
      </c>
      <c r="BE126" s="60" t="s">
        <v>92</v>
      </c>
      <c r="BF126" s="60" t="s">
        <v>55</v>
      </c>
      <c r="BG126" s="60" t="s">
        <v>55</v>
      </c>
      <c r="BH126" s="60" t="s">
        <v>55</v>
      </c>
      <c r="BI126" s="60" t="s">
        <v>55</v>
      </c>
      <c r="BJ126" s="60" t="s">
        <v>92</v>
      </c>
      <c r="BK126" s="60" t="s">
        <v>55</v>
      </c>
      <c r="BL126" s="61"/>
      <c r="BM126" s="61"/>
      <c r="BN126" s="62"/>
      <c r="BO126" s="62"/>
      <c r="BP126" s="62"/>
    </row>
    <row r="127">
      <c r="A127" s="11">
        <v>123.0</v>
      </c>
      <c r="B127" s="17" t="s">
        <v>813</v>
      </c>
      <c r="C127" s="17" t="s">
        <v>203</v>
      </c>
      <c r="D127" s="20"/>
      <c r="E127" s="19"/>
      <c r="F127" s="17" t="s">
        <v>96</v>
      </c>
      <c r="G127" s="17" t="s">
        <v>836</v>
      </c>
      <c r="H127" s="72" t="s">
        <v>90</v>
      </c>
      <c r="I127" s="3"/>
      <c r="J127" s="72"/>
      <c r="K127" s="60"/>
      <c r="L127" s="73"/>
      <c r="M127" s="72"/>
      <c r="N127" s="61"/>
      <c r="O127" s="61"/>
      <c r="P127" s="61"/>
      <c r="Q127" s="74">
        <v>10.0</v>
      </c>
      <c r="R127" s="74">
        <v>7.0</v>
      </c>
      <c r="S127" s="74">
        <v>9.0</v>
      </c>
      <c r="T127" s="74"/>
      <c r="U127" s="74">
        <v>9.0</v>
      </c>
      <c r="V127" s="74"/>
      <c r="W127" s="74">
        <v>8.0</v>
      </c>
      <c r="X127" s="74">
        <v>8.0</v>
      </c>
      <c r="Y127" s="74">
        <v>8.0</v>
      </c>
      <c r="Z127" s="74">
        <v>10.0</v>
      </c>
      <c r="AA127" s="74"/>
      <c r="AB127" s="74">
        <v>10.0</v>
      </c>
      <c r="AC127" s="74">
        <v>10.0</v>
      </c>
      <c r="AD127" s="74">
        <v>10.0</v>
      </c>
      <c r="AE127" s="74"/>
      <c r="AF127" s="74"/>
      <c r="AG127" s="74"/>
      <c r="AH127" s="74">
        <v>10.0</v>
      </c>
      <c r="AI127" s="74">
        <v>10.0</v>
      </c>
      <c r="AJ127" s="74">
        <v>10.0</v>
      </c>
      <c r="AK127" s="74">
        <v>10.0</v>
      </c>
      <c r="AL127" s="74"/>
      <c r="AM127" s="74"/>
      <c r="AN127" s="74">
        <v>10.0</v>
      </c>
      <c r="AO127" s="74"/>
      <c r="AP127" s="74"/>
      <c r="AQ127" s="74"/>
      <c r="AR127" s="60">
        <v>10.0</v>
      </c>
      <c r="AS127" s="74"/>
      <c r="AT127" s="74"/>
      <c r="AU127" s="74"/>
      <c r="AV127" s="74"/>
      <c r="AW127" s="74"/>
      <c r="AX127" s="74">
        <v>10.0</v>
      </c>
      <c r="AY127" s="25">
        <f t="shared" si="1"/>
        <v>9.38</v>
      </c>
      <c r="AZ127" s="61"/>
      <c r="BA127" s="23">
        <f t="shared" si="2"/>
        <v>0</v>
      </c>
      <c r="BB127" s="60">
        <v>25.0</v>
      </c>
      <c r="BC127" s="60">
        <v>1.0</v>
      </c>
      <c r="BD127" s="23">
        <f t="shared" si="3"/>
        <v>24</v>
      </c>
      <c r="BE127" s="60" t="s">
        <v>92</v>
      </c>
      <c r="BF127" s="60" t="s">
        <v>55</v>
      </c>
      <c r="BG127" s="60" t="s">
        <v>55</v>
      </c>
      <c r="BH127" s="60" t="s">
        <v>55</v>
      </c>
      <c r="BI127" s="60" t="s">
        <v>55</v>
      </c>
      <c r="BJ127" s="60" t="s">
        <v>92</v>
      </c>
      <c r="BK127" s="60" t="s">
        <v>55</v>
      </c>
      <c r="BL127" s="61"/>
      <c r="BM127" s="61"/>
      <c r="BN127" s="62"/>
      <c r="BO127" s="62"/>
      <c r="BP127" s="62"/>
    </row>
    <row r="128">
      <c r="A128" s="11">
        <v>124.0</v>
      </c>
      <c r="B128" s="17" t="s">
        <v>890</v>
      </c>
      <c r="C128" s="17" t="s">
        <v>891</v>
      </c>
      <c r="D128" s="17" t="s">
        <v>235</v>
      </c>
      <c r="E128" s="19"/>
      <c r="F128" s="17" t="s">
        <v>96</v>
      </c>
      <c r="G128" s="17" t="s">
        <v>836</v>
      </c>
      <c r="H128" s="11" t="s">
        <v>90</v>
      </c>
      <c r="J128" s="11" t="s">
        <v>526</v>
      </c>
      <c r="K128" s="6" t="s">
        <v>84</v>
      </c>
      <c r="L128" s="33">
        <v>42979.0</v>
      </c>
      <c r="M128" s="11"/>
      <c r="N128" s="23"/>
      <c r="O128" s="23"/>
      <c r="P128" s="23"/>
      <c r="Q128" s="25">
        <v>10.0</v>
      </c>
      <c r="R128" s="25">
        <v>9.0</v>
      </c>
      <c r="S128" s="25">
        <v>9.0</v>
      </c>
      <c r="T128" s="25"/>
      <c r="U128" s="25">
        <v>9.0</v>
      </c>
      <c r="V128" s="25"/>
      <c r="W128" s="25">
        <v>9.0</v>
      </c>
      <c r="X128" s="25">
        <v>9.0</v>
      </c>
      <c r="Y128" s="25">
        <v>8.0</v>
      </c>
      <c r="Z128" s="25">
        <v>10.0</v>
      </c>
      <c r="AA128" s="25"/>
      <c r="AB128" s="25">
        <v>10.0</v>
      </c>
      <c r="AC128" s="25">
        <v>10.0</v>
      </c>
      <c r="AD128" s="25">
        <v>10.0</v>
      </c>
      <c r="AE128" s="25"/>
      <c r="AF128" s="25"/>
      <c r="AG128" s="25"/>
      <c r="AH128" s="25">
        <v>10.0</v>
      </c>
      <c r="AI128" s="25">
        <v>10.0</v>
      </c>
      <c r="AJ128" s="25">
        <v>10.0</v>
      </c>
      <c r="AK128" s="25">
        <v>10.0</v>
      </c>
      <c r="AL128" s="25"/>
      <c r="AM128" s="25"/>
      <c r="AN128" s="25">
        <v>10.0</v>
      </c>
      <c r="AO128" s="25"/>
      <c r="AP128" s="25"/>
      <c r="AQ128" s="25"/>
      <c r="AR128" s="6">
        <v>10.0</v>
      </c>
      <c r="AS128" s="25"/>
      <c r="AT128" s="25"/>
      <c r="AU128" s="25"/>
      <c r="AV128" s="25"/>
      <c r="AW128" s="25"/>
      <c r="AX128" s="25">
        <v>10.0</v>
      </c>
      <c r="AY128" s="25">
        <f t="shared" si="1"/>
        <v>9.61</v>
      </c>
      <c r="AZ128" s="23"/>
      <c r="BA128" s="23">
        <f t="shared" si="2"/>
        <v>0</v>
      </c>
      <c r="BB128" s="6">
        <v>18.0</v>
      </c>
      <c r="BC128" s="6">
        <v>1.0</v>
      </c>
      <c r="BD128" s="23">
        <f t="shared" si="3"/>
        <v>17</v>
      </c>
      <c r="BE128" s="6" t="s">
        <v>92</v>
      </c>
      <c r="BF128" s="6" t="s">
        <v>55</v>
      </c>
      <c r="BG128" s="6" t="s">
        <v>55</v>
      </c>
      <c r="BH128" s="6" t="s">
        <v>55</v>
      </c>
      <c r="BI128" s="6" t="s">
        <v>55</v>
      </c>
      <c r="BJ128" s="6" t="s">
        <v>92</v>
      </c>
      <c r="BK128" s="6" t="s">
        <v>55</v>
      </c>
      <c r="BL128" s="23"/>
      <c r="BM128" s="23"/>
      <c r="BN128" s="42"/>
      <c r="BO128" s="42"/>
      <c r="BP128" s="42"/>
    </row>
    <row r="129">
      <c r="A129" s="11">
        <v>125.0</v>
      </c>
      <c r="B129" s="17" t="s">
        <v>898</v>
      </c>
      <c r="C129" s="17" t="s">
        <v>899</v>
      </c>
      <c r="D129" s="20"/>
      <c r="E129" s="19"/>
      <c r="F129" s="17" t="s">
        <v>96</v>
      </c>
      <c r="G129" s="17" t="s">
        <v>836</v>
      </c>
      <c r="H129" s="11" t="s">
        <v>90</v>
      </c>
      <c r="J129" s="11" t="s">
        <v>526</v>
      </c>
      <c r="K129" s="6" t="s">
        <v>84</v>
      </c>
      <c r="L129" s="33">
        <v>42979.0</v>
      </c>
      <c r="M129" s="11"/>
      <c r="N129" s="23"/>
      <c r="O129" s="23"/>
      <c r="P129" s="23"/>
      <c r="Q129" s="25">
        <v>10.0</v>
      </c>
      <c r="R129" s="25">
        <v>9.0</v>
      </c>
      <c r="S129" s="25">
        <v>8.0</v>
      </c>
      <c r="T129" s="25"/>
      <c r="U129" s="25">
        <v>10.0</v>
      </c>
      <c r="V129" s="25"/>
      <c r="W129" s="25">
        <v>9.0</v>
      </c>
      <c r="X129" s="25">
        <v>8.0</v>
      </c>
      <c r="Y129" s="25">
        <v>8.0</v>
      </c>
      <c r="Z129" s="25">
        <v>10.0</v>
      </c>
      <c r="AA129" s="25"/>
      <c r="AB129" s="25">
        <v>5.0</v>
      </c>
      <c r="AC129" s="25">
        <v>9.0</v>
      </c>
      <c r="AD129" s="25">
        <v>10.0</v>
      </c>
      <c r="AE129" s="25"/>
      <c r="AF129" s="25"/>
      <c r="AG129" s="25"/>
      <c r="AH129" s="25">
        <v>10.0</v>
      </c>
      <c r="AI129" s="25">
        <v>10.0</v>
      </c>
      <c r="AJ129" s="25">
        <v>10.0</v>
      </c>
      <c r="AK129" s="25">
        <v>10.0</v>
      </c>
      <c r="AL129" s="25"/>
      <c r="AM129" s="25"/>
      <c r="AN129" s="25">
        <v>10.0</v>
      </c>
      <c r="AO129" s="25"/>
      <c r="AP129" s="25"/>
      <c r="AQ129" s="25"/>
      <c r="AR129" s="6">
        <v>10.0</v>
      </c>
      <c r="AS129" s="25"/>
      <c r="AT129" s="25"/>
      <c r="AU129" s="25"/>
      <c r="AV129" s="25"/>
      <c r="AW129" s="25"/>
      <c r="AX129" s="25">
        <v>10.0</v>
      </c>
      <c r="AY129" s="25">
        <f t="shared" si="1"/>
        <v>9.22</v>
      </c>
      <c r="AZ129" s="23"/>
      <c r="BA129" s="23">
        <f t="shared" si="2"/>
        <v>0</v>
      </c>
      <c r="BB129" s="6">
        <v>11.0</v>
      </c>
      <c r="BC129" s="6">
        <v>0.0</v>
      </c>
      <c r="BD129" s="23">
        <f t="shared" si="3"/>
        <v>11</v>
      </c>
      <c r="BE129" s="6" t="s">
        <v>92</v>
      </c>
      <c r="BF129" s="6" t="s">
        <v>55</v>
      </c>
      <c r="BG129" s="6" t="s">
        <v>55</v>
      </c>
      <c r="BH129" s="6" t="s">
        <v>55</v>
      </c>
      <c r="BI129" s="6" t="s">
        <v>55</v>
      </c>
      <c r="BJ129" s="6" t="s">
        <v>92</v>
      </c>
      <c r="BK129" s="6" t="s">
        <v>55</v>
      </c>
      <c r="BL129" s="23"/>
      <c r="BM129" s="23"/>
      <c r="BN129" s="42"/>
      <c r="BO129" s="42"/>
      <c r="BP129" s="42"/>
    </row>
    <row r="130">
      <c r="A130" s="11">
        <v>126.0</v>
      </c>
      <c r="B130" s="17" t="s">
        <v>408</v>
      </c>
      <c r="C130" s="17" t="s">
        <v>314</v>
      </c>
      <c r="D130" s="20"/>
      <c r="E130" s="19"/>
      <c r="F130" s="17" t="s">
        <v>96</v>
      </c>
      <c r="G130" s="17" t="s">
        <v>836</v>
      </c>
      <c r="H130" s="11" t="s">
        <v>90</v>
      </c>
      <c r="J130" s="11" t="s">
        <v>526</v>
      </c>
      <c r="K130" s="6" t="s">
        <v>84</v>
      </c>
      <c r="L130" s="33">
        <v>42979.0</v>
      </c>
      <c r="M130" s="11"/>
      <c r="N130" s="23"/>
      <c r="O130" s="23"/>
      <c r="P130" s="23"/>
      <c r="Q130" s="6">
        <v>9.0</v>
      </c>
      <c r="R130" s="6">
        <v>9.0</v>
      </c>
      <c r="S130" s="6">
        <v>10.0</v>
      </c>
      <c r="T130" s="23"/>
      <c r="U130" s="6">
        <v>10.0</v>
      </c>
      <c r="V130" s="23"/>
      <c r="W130" s="6">
        <v>7.0</v>
      </c>
      <c r="X130" s="6">
        <v>9.0</v>
      </c>
      <c r="Y130" s="6">
        <v>7.0</v>
      </c>
      <c r="Z130" s="6">
        <v>10.0</v>
      </c>
      <c r="AA130" s="23"/>
      <c r="AB130" s="6">
        <v>7.0</v>
      </c>
      <c r="AC130" s="6">
        <v>9.0</v>
      </c>
      <c r="AD130" s="6">
        <v>9.0</v>
      </c>
      <c r="AE130" s="23"/>
      <c r="AF130" s="23"/>
      <c r="AG130" s="23"/>
      <c r="AH130" s="6">
        <v>10.0</v>
      </c>
      <c r="AI130" s="6">
        <v>10.0</v>
      </c>
      <c r="AJ130" s="6">
        <v>10.0</v>
      </c>
      <c r="AK130" s="6">
        <v>10.0</v>
      </c>
      <c r="AL130" s="23"/>
      <c r="AM130" s="6"/>
      <c r="AN130" s="6">
        <v>10.0</v>
      </c>
      <c r="AO130" s="23"/>
      <c r="AP130" s="23"/>
      <c r="AQ130" s="23"/>
      <c r="AR130" s="6">
        <v>10.0</v>
      </c>
      <c r="AS130" s="23"/>
      <c r="AT130" s="23"/>
      <c r="AU130" s="23"/>
      <c r="AV130" s="23"/>
      <c r="AW130" s="23"/>
      <c r="AX130" s="6">
        <v>10.0</v>
      </c>
      <c r="AY130" s="25">
        <f t="shared" si="1"/>
        <v>9.22</v>
      </c>
      <c r="AZ130" s="23"/>
      <c r="BA130" s="23">
        <f t="shared" si="2"/>
        <v>0</v>
      </c>
      <c r="BB130" s="6">
        <v>89.0</v>
      </c>
      <c r="BC130" s="6">
        <v>4.0</v>
      </c>
      <c r="BD130" s="23">
        <f t="shared" si="3"/>
        <v>85</v>
      </c>
      <c r="BE130" s="6" t="s">
        <v>92</v>
      </c>
      <c r="BF130" s="6" t="s">
        <v>55</v>
      </c>
      <c r="BG130" s="6" t="s">
        <v>55</v>
      </c>
      <c r="BH130" s="6" t="s">
        <v>55</v>
      </c>
      <c r="BI130" s="6" t="s">
        <v>55</v>
      </c>
      <c r="BJ130" s="6" t="s">
        <v>92</v>
      </c>
      <c r="BK130" s="6" t="s">
        <v>55</v>
      </c>
      <c r="BL130" s="23"/>
      <c r="BM130" s="23"/>
      <c r="BN130" s="42"/>
      <c r="BO130" s="42"/>
      <c r="BP130" s="42"/>
    </row>
    <row r="131">
      <c r="A131" s="11">
        <v>127.0</v>
      </c>
      <c r="B131" s="17" t="s">
        <v>909</v>
      </c>
      <c r="C131" s="17" t="s">
        <v>77</v>
      </c>
      <c r="D131" s="17" t="s">
        <v>681</v>
      </c>
      <c r="E131" s="19"/>
      <c r="F131" s="17" t="s">
        <v>79</v>
      </c>
      <c r="G131" s="17" t="s">
        <v>836</v>
      </c>
      <c r="H131" s="11" t="s">
        <v>90</v>
      </c>
      <c r="J131" s="11" t="s">
        <v>526</v>
      </c>
      <c r="K131" s="6" t="s">
        <v>84</v>
      </c>
      <c r="L131" s="33">
        <v>42979.0</v>
      </c>
      <c r="M131" s="11"/>
      <c r="N131" s="23"/>
      <c r="O131" s="23"/>
      <c r="P131" s="23"/>
      <c r="Q131" s="25">
        <v>9.0</v>
      </c>
      <c r="R131" s="25">
        <v>9.0</v>
      </c>
      <c r="S131" s="25">
        <v>9.0</v>
      </c>
      <c r="T131" s="25"/>
      <c r="U131" s="25">
        <v>8.0</v>
      </c>
      <c r="V131" s="25"/>
      <c r="W131" s="25">
        <v>7.0</v>
      </c>
      <c r="X131" s="25">
        <v>7.0</v>
      </c>
      <c r="Y131" s="25">
        <v>7.0</v>
      </c>
      <c r="Z131" s="25">
        <v>10.0</v>
      </c>
      <c r="AA131" s="25"/>
      <c r="AB131" s="25">
        <v>7.0</v>
      </c>
      <c r="AC131" s="25">
        <v>8.0</v>
      </c>
      <c r="AD131" s="25">
        <v>10.0</v>
      </c>
      <c r="AE131" s="25"/>
      <c r="AF131" s="25"/>
      <c r="AG131" s="25"/>
      <c r="AH131" s="25">
        <v>10.0</v>
      </c>
      <c r="AI131" s="25">
        <v>10.0</v>
      </c>
      <c r="AJ131" s="25">
        <v>10.0</v>
      </c>
      <c r="AK131" s="25">
        <v>10.0</v>
      </c>
      <c r="AL131" s="25"/>
      <c r="AM131" s="25"/>
      <c r="AN131" s="25">
        <v>9.0</v>
      </c>
      <c r="AO131" s="25"/>
      <c r="AP131" s="25"/>
      <c r="AQ131" s="25"/>
      <c r="AR131" s="6">
        <v>10.0</v>
      </c>
      <c r="AS131" s="25"/>
      <c r="AT131" s="25"/>
      <c r="AU131" s="25"/>
      <c r="AV131" s="25"/>
      <c r="AW131" s="25"/>
      <c r="AX131" s="25">
        <v>10.0</v>
      </c>
      <c r="AY131" s="25">
        <f t="shared" si="1"/>
        <v>8.88</v>
      </c>
      <c r="AZ131" s="23"/>
      <c r="BA131" s="23">
        <f t="shared" si="2"/>
        <v>0</v>
      </c>
      <c r="BB131" s="6">
        <v>63.0</v>
      </c>
      <c r="BC131" s="6">
        <v>7.0</v>
      </c>
      <c r="BD131" s="23">
        <f t="shared" si="3"/>
        <v>56</v>
      </c>
      <c r="BE131" s="6" t="s">
        <v>92</v>
      </c>
      <c r="BF131" s="6" t="s">
        <v>55</v>
      </c>
      <c r="BG131" s="6" t="s">
        <v>55</v>
      </c>
      <c r="BH131" s="6" t="s">
        <v>55</v>
      </c>
      <c r="BI131" s="6" t="s">
        <v>55</v>
      </c>
      <c r="BJ131" s="6" t="s">
        <v>92</v>
      </c>
      <c r="BK131" s="6" t="s">
        <v>55</v>
      </c>
      <c r="BL131" s="23"/>
      <c r="BM131" s="23"/>
      <c r="BN131" s="42"/>
      <c r="BO131" s="42"/>
      <c r="BP131" s="42"/>
    </row>
    <row r="132">
      <c r="A132" s="11">
        <v>128.0</v>
      </c>
      <c r="B132" s="17" t="s">
        <v>915</v>
      </c>
      <c r="C132" s="17" t="s">
        <v>224</v>
      </c>
      <c r="D132" s="17" t="s">
        <v>385</v>
      </c>
      <c r="E132" s="19"/>
      <c r="F132" s="17" t="s">
        <v>96</v>
      </c>
      <c r="G132" s="17" t="s">
        <v>836</v>
      </c>
      <c r="H132" s="11" t="s">
        <v>90</v>
      </c>
      <c r="J132" s="11" t="s">
        <v>526</v>
      </c>
      <c r="K132" s="6" t="s">
        <v>84</v>
      </c>
      <c r="L132" s="33">
        <v>42979.0</v>
      </c>
      <c r="M132" s="11"/>
      <c r="N132" s="23"/>
      <c r="O132" s="23"/>
      <c r="P132" s="23"/>
      <c r="Q132" s="6">
        <v>10.0</v>
      </c>
      <c r="R132" s="6">
        <v>9.0</v>
      </c>
      <c r="S132" s="6">
        <v>7.0</v>
      </c>
      <c r="T132" s="23"/>
      <c r="U132" s="6">
        <v>8.0</v>
      </c>
      <c r="V132" s="23"/>
      <c r="W132" s="6">
        <v>6.0</v>
      </c>
      <c r="X132" s="6">
        <v>7.0</v>
      </c>
      <c r="Y132" s="6">
        <v>6.0</v>
      </c>
      <c r="Z132" s="6">
        <v>9.0</v>
      </c>
      <c r="AA132" s="23"/>
      <c r="AB132" s="6">
        <v>5.0</v>
      </c>
      <c r="AC132" s="6">
        <v>9.0</v>
      </c>
      <c r="AD132" s="6">
        <v>8.0</v>
      </c>
      <c r="AE132" s="23"/>
      <c r="AF132" s="23"/>
      <c r="AG132" s="23"/>
      <c r="AH132" s="6">
        <v>10.0</v>
      </c>
      <c r="AI132" s="6">
        <v>10.0</v>
      </c>
      <c r="AJ132" s="6">
        <v>10.0</v>
      </c>
      <c r="AK132" s="6">
        <v>10.0</v>
      </c>
      <c r="AL132" s="23"/>
      <c r="AM132" s="6"/>
      <c r="AN132" s="6">
        <v>10.0</v>
      </c>
      <c r="AO132" s="23"/>
      <c r="AP132" s="23"/>
      <c r="AQ132" s="23"/>
      <c r="AR132" s="6">
        <v>10.0</v>
      </c>
      <c r="AS132" s="23"/>
      <c r="AT132" s="23"/>
      <c r="AU132" s="23"/>
      <c r="AV132" s="23"/>
      <c r="AW132" s="23"/>
      <c r="AX132" s="6">
        <v>10.0</v>
      </c>
      <c r="AY132" s="25">
        <f t="shared" si="1"/>
        <v>8.55</v>
      </c>
      <c r="AZ132" s="23"/>
      <c r="BA132" s="23">
        <f t="shared" si="2"/>
        <v>0</v>
      </c>
      <c r="BB132" s="6">
        <v>9.0</v>
      </c>
      <c r="BC132" s="6">
        <v>6.0</v>
      </c>
      <c r="BD132" s="23">
        <f t="shared" si="3"/>
        <v>3</v>
      </c>
      <c r="BE132" s="6" t="s">
        <v>92</v>
      </c>
      <c r="BF132" s="6" t="s">
        <v>55</v>
      </c>
      <c r="BG132" s="6" t="s">
        <v>55</v>
      </c>
      <c r="BH132" s="6" t="s">
        <v>55</v>
      </c>
      <c r="BI132" s="6" t="s">
        <v>55</v>
      </c>
      <c r="BJ132" s="6" t="s">
        <v>92</v>
      </c>
      <c r="BK132" s="6" t="s">
        <v>55</v>
      </c>
      <c r="BL132" s="23"/>
      <c r="BM132" s="23"/>
      <c r="BN132" s="42"/>
      <c r="BO132" s="42"/>
      <c r="BP132" s="42"/>
    </row>
    <row r="133">
      <c r="A133" s="11">
        <v>129.0</v>
      </c>
      <c r="B133" s="17" t="s">
        <v>922</v>
      </c>
      <c r="C133" s="17" t="s">
        <v>528</v>
      </c>
      <c r="D133" s="17" t="s">
        <v>193</v>
      </c>
      <c r="E133" s="19"/>
      <c r="F133" s="17" t="s">
        <v>96</v>
      </c>
      <c r="G133" s="17" t="s">
        <v>836</v>
      </c>
      <c r="H133" s="11" t="s">
        <v>90</v>
      </c>
      <c r="J133" s="11" t="s">
        <v>526</v>
      </c>
      <c r="K133" s="6" t="s">
        <v>84</v>
      </c>
      <c r="L133" s="33">
        <v>42979.0</v>
      </c>
      <c r="M133" s="11"/>
      <c r="N133" s="23"/>
      <c r="O133" s="23"/>
      <c r="P133" s="23"/>
      <c r="Q133" s="6">
        <v>9.0</v>
      </c>
      <c r="R133" s="6">
        <v>9.0</v>
      </c>
      <c r="S133" s="6">
        <v>8.0</v>
      </c>
      <c r="T133" s="6"/>
      <c r="U133" s="6">
        <v>10.0</v>
      </c>
      <c r="V133" s="23"/>
      <c r="W133" s="6">
        <v>10.0</v>
      </c>
      <c r="X133" s="6">
        <v>10.0</v>
      </c>
      <c r="Y133" s="6">
        <v>9.0</v>
      </c>
      <c r="Z133" s="6">
        <v>9.0</v>
      </c>
      <c r="AA133" s="23"/>
      <c r="AB133" s="6">
        <v>8.0</v>
      </c>
      <c r="AC133" s="6">
        <v>10.0</v>
      </c>
      <c r="AD133" s="6">
        <v>10.0</v>
      </c>
      <c r="AE133" s="23"/>
      <c r="AF133" s="23"/>
      <c r="AG133" s="23"/>
      <c r="AH133" s="6">
        <v>10.0</v>
      </c>
      <c r="AI133" s="6">
        <v>10.0</v>
      </c>
      <c r="AJ133" s="6">
        <v>10.0</v>
      </c>
      <c r="AK133" s="6">
        <v>10.0</v>
      </c>
      <c r="AL133" s="23"/>
      <c r="AM133" s="6"/>
      <c r="AN133" s="6">
        <v>10.0</v>
      </c>
      <c r="AO133" s="23"/>
      <c r="AP133" s="23"/>
      <c r="AQ133" s="23"/>
      <c r="AR133" s="6">
        <v>10.0</v>
      </c>
      <c r="AS133" s="23"/>
      <c r="AT133" s="23"/>
      <c r="AU133" s="23"/>
      <c r="AV133" s="23"/>
      <c r="AW133" s="23"/>
      <c r="AX133" s="6">
        <v>10.0</v>
      </c>
      <c r="AY133" s="25">
        <f t="shared" si="1"/>
        <v>9.55</v>
      </c>
      <c r="AZ133" s="23"/>
      <c r="BA133" s="23">
        <f t="shared" si="2"/>
        <v>0</v>
      </c>
      <c r="BB133" s="6">
        <v>18.0</v>
      </c>
      <c r="BC133" s="6">
        <v>9.0</v>
      </c>
      <c r="BD133" s="23">
        <f t="shared" si="3"/>
        <v>9</v>
      </c>
      <c r="BE133" s="6" t="s">
        <v>92</v>
      </c>
      <c r="BF133" s="6" t="s">
        <v>55</v>
      </c>
      <c r="BG133" s="6" t="s">
        <v>55</v>
      </c>
      <c r="BH133" s="6" t="s">
        <v>55</v>
      </c>
      <c r="BI133" s="6" t="s">
        <v>55</v>
      </c>
      <c r="BJ133" s="6" t="s">
        <v>92</v>
      </c>
      <c r="BK133" s="6" t="s">
        <v>55</v>
      </c>
      <c r="BL133" s="23"/>
      <c r="BM133" s="23"/>
      <c r="BN133" s="42"/>
      <c r="BO133" s="42"/>
      <c r="BP133" s="42"/>
    </row>
    <row r="134">
      <c r="A134" s="11">
        <v>130.0</v>
      </c>
      <c r="B134" s="17" t="s">
        <v>928</v>
      </c>
      <c r="C134" s="17" t="s">
        <v>173</v>
      </c>
      <c r="D134" s="17" t="s">
        <v>78</v>
      </c>
      <c r="E134" s="19"/>
      <c r="F134" s="17" t="s">
        <v>79</v>
      </c>
      <c r="G134" s="17" t="s">
        <v>836</v>
      </c>
      <c r="H134" s="11" t="s">
        <v>90</v>
      </c>
      <c r="J134" s="11" t="s">
        <v>526</v>
      </c>
      <c r="K134" s="6" t="s">
        <v>84</v>
      </c>
      <c r="L134" s="33">
        <v>42979.0</v>
      </c>
      <c r="M134" s="11"/>
      <c r="N134" s="23"/>
      <c r="O134" s="23"/>
      <c r="P134" s="23"/>
      <c r="Q134" s="25">
        <v>9.0</v>
      </c>
      <c r="R134" s="25">
        <v>8.0</v>
      </c>
      <c r="S134" s="25">
        <v>9.0</v>
      </c>
      <c r="T134" s="25"/>
      <c r="U134" s="25">
        <v>9.0</v>
      </c>
      <c r="V134" s="25"/>
      <c r="W134" s="25">
        <v>7.0</v>
      </c>
      <c r="X134" s="25">
        <v>9.0</v>
      </c>
      <c r="Y134" s="25">
        <v>9.0</v>
      </c>
      <c r="Z134" s="25">
        <v>10.0</v>
      </c>
      <c r="AA134" s="25"/>
      <c r="AB134" s="25">
        <v>5.0</v>
      </c>
      <c r="AC134" s="25">
        <v>9.0</v>
      </c>
      <c r="AD134" s="25">
        <v>10.0</v>
      </c>
      <c r="AE134" s="25"/>
      <c r="AF134" s="25"/>
      <c r="AG134" s="25"/>
      <c r="AH134" s="25">
        <v>10.0</v>
      </c>
      <c r="AI134" s="25">
        <v>10.0</v>
      </c>
      <c r="AJ134" s="25">
        <v>10.0</v>
      </c>
      <c r="AK134" s="25">
        <v>10.0</v>
      </c>
      <c r="AL134" s="25"/>
      <c r="AM134" s="25"/>
      <c r="AN134" s="25">
        <v>8.0</v>
      </c>
      <c r="AO134" s="25"/>
      <c r="AP134" s="25"/>
      <c r="AQ134" s="25"/>
      <c r="AR134" s="6">
        <v>10.0</v>
      </c>
      <c r="AS134" s="25"/>
      <c r="AT134" s="25"/>
      <c r="AU134" s="25"/>
      <c r="AV134" s="25"/>
      <c r="AW134" s="25"/>
      <c r="AX134" s="25">
        <v>10.0</v>
      </c>
      <c r="AY134" s="25">
        <f t="shared" si="1"/>
        <v>9</v>
      </c>
      <c r="AZ134" s="23"/>
      <c r="BA134" s="23">
        <f t="shared" si="2"/>
        <v>0</v>
      </c>
      <c r="BB134" s="6">
        <v>13.0</v>
      </c>
      <c r="BC134" s="6">
        <v>4.0</v>
      </c>
      <c r="BD134" s="23">
        <f t="shared" si="3"/>
        <v>9</v>
      </c>
      <c r="BE134" s="6" t="s">
        <v>92</v>
      </c>
      <c r="BF134" s="6" t="s">
        <v>55</v>
      </c>
      <c r="BG134" s="6" t="s">
        <v>55</v>
      </c>
      <c r="BH134" s="6" t="s">
        <v>55</v>
      </c>
      <c r="BI134" s="6" t="s">
        <v>55</v>
      </c>
      <c r="BJ134" s="6" t="s">
        <v>92</v>
      </c>
      <c r="BK134" s="6" t="s">
        <v>55</v>
      </c>
      <c r="BL134" s="23"/>
      <c r="BM134" s="23"/>
      <c r="BN134" s="42"/>
      <c r="BO134" s="42"/>
      <c r="BP134" s="42"/>
    </row>
    <row r="135">
      <c r="A135" s="11">
        <v>131.0</v>
      </c>
      <c r="B135" s="17" t="s">
        <v>373</v>
      </c>
      <c r="C135" s="17" t="s">
        <v>259</v>
      </c>
      <c r="D135" s="17" t="s">
        <v>891</v>
      </c>
      <c r="E135" s="19"/>
      <c r="F135" s="17" t="s">
        <v>96</v>
      </c>
      <c r="G135" s="17" t="s">
        <v>836</v>
      </c>
      <c r="H135" s="11" t="s">
        <v>90</v>
      </c>
      <c r="J135" s="11" t="s">
        <v>526</v>
      </c>
      <c r="K135" s="6" t="s">
        <v>84</v>
      </c>
      <c r="L135" s="33">
        <v>42979.0</v>
      </c>
      <c r="M135" s="11"/>
      <c r="N135" s="23"/>
      <c r="O135" s="23"/>
      <c r="P135" s="23"/>
      <c r="Q135" s="25">
        <v>10.0</v>
      </c>
      <c r="R135" s="25">
        <v>10.0</v>
      </c>
      <c r="S135" s="25">
        <v>10.0</v>
      </c>
      <c r="T135" s="25"/>
      <c r="U135" s="25">
        <v>10.0</v>
      </c>
      <c r="V135" s="25"/>
      <c r="W135" s="25">
        <v>9.0</v>
      </c>
      <c r="X135" s="25">
        <v>10.0</v>
      </c>
      <c r="Y135" s="25">
        <v>9.0</v>
      </c>
      <c r="Z135" s="25">
        <v>10.0</v>
      </c>
      <c r="AA135" s="25"/>
      <c r="AB135" s="25">
        <v>9.0</v>
      </c>
      <c r="AC135" s="25">
        <v>10.0</v>
      </c>
      <c r="AD135" s="25">
        <v>10.0</v>
      </c>
      <c r="AE135" s="25"/>
      <c r="AF135" s="25"/>
      <c r="AG135" s="25"/>
      <c r="AH135" s="25">
        <v>10.0</v>
      </c>
      <c r="AI135" s="25">
        <v>10.0</v>
      </c>
      <c r="AJ135" s="25">
        <v>10.0</v>
      </c>
      <c r="AK135" s="25">
        <v>10.0</v>
      </c>
      <c r="AL135" s="25"/>
      <c r="AM135" s="25"/>
      <c r="AN135" s="25">
        <v>10.0</v>
      </c>
      <c r="AO135" s="25"/>
      <c r="AP135" s="25"/>
      <c r="AQ135" s="25"/>
      <c r="AR135" s="6">
        <v>10.0</v>
      </c>
      <c r="AS135" s="25"/>
      <c r="AT135" s="25"/>
      <c r="AU135" s="25"/>
      <c r="AV135" s="25"/>
      <c r="AW135" s="25"/>
      <c r="AX135" s="25">
        <v>10.0</v>
      </c>
      <c r="AY135" s="25">
        <f t="shared" si="1"/>
        <v>9.83</v>
      </c>
      <c r="AZ135" s="23"/>
      <c r="BA135" s="23">
        <f t="shared" si="2"/>
        <v>0</v>
      </c>
      <c r="BB135" s="6">
        <v>17.0</v>
      </c>
      <c r="BC135" s="6">
        <v>7.0</v>
      </c>
      <c r="BD135" s="23">
        <f t="shared" si="3"/>
        <v>10</v>
      </c>
      <c r="BE135" s="6" t="s">
        <v>92</v>
      </c>
      <c r="BF135" s="6" t="s">
        <v>55</v>
      </c>
      <c r="BG135" s="6" t="s">
        <v>55</v>
      </c>
      <c r="BH135" s="6" t="s">
        <v>55</v>
      </c>
      <c r="BI135" s="6" t="s">
        <v>55</v>
      </c>
      <c r="BJ135" s="6" t="s">
        <v>92</v>
      </c>
      <c r="BK135" s="6" t="s">
        <v>55</v>
      </c>
      <c r="BL135" s="23"/>
      <c r="BM135" s="23"/>
      <c r="BN135" s="42"/>
      <c r="BO135" s="42"/>
      <c r="BP135" s="42"/>
    </row>
    <row r="136">
      <c r="A136" s="11">
        <v>132.0</v>
      </c>
      <c r="B136" s="17" t="s">
        <v>938</v>
      </c>
      <c r="C136" s="17" t="s">
        <v>193</v>
      </c>
      <c r="D136" s="17" t="s">
        <v>259</v>
      </c>
      <c r="E136" s="19"/>
      <c r="F136" s="17" t="s">
        <v>96</v>
      </c>
      <c r="G136" s="17" t="s">
        <v>836</v>
      </c>
      <c r="H136" s="11" t="s">
        <v>90</v>
      </c>
      <c r="J136" s="11" t="s">
        <v>526</v>
      </c>
      <c r="K136" s="6" t="s">
        <v>84</v>
      </c>
      <c r="L136" s="33">
        <v>42979.0</v>
      </c>
      <c r="M136" s="11"/>
      <c r="N136" s="23"/>
      <c r="O136" s="23"/>
      <c r="P136" s="23"/>
      <c r="Q136" s="6">
        <v>9.0</v>
      </c>
      <c r="R136" s="6">
        <v>8.0</v>
      </c>
      <c r="S136" s="6">
        <v>9.0</v>
      </c>
      <c r="T136" s="23"/>
      <c r="U136" s="6">
        <v>8.0</v>
      </c>
      <c r="V136" s="23"/>
      <c r="W136" s="6">
        <v>8.0</v>
      </c>
      <c r="X136" s="6">
        <v>9.0</v>
      </c>
      <c r="Y136" s="6">
        <v>6.0</v>
      </c>
      <c r="Z136" s="6">
        <v>9.0</v>
      </c>
      <c r="AA136" s="23"/>
      <c r="AB136" s="6">
        <v>5.0</v>
      </c>
      <c r="AC136" s="6">
        <v>10.0</v>
      </c>
      <c r="AD136" s="6">
        <v>9.0</v>
      </c>
      <c r="AE136" s="23"/>
      <c r="AF136" s="23"/>
      <c r="AG136" s="23"/>
      <c r="AH136" s="6">
        <v>10.0</v>
      </c>
      <c r="AI136" s="6">
        <v>10.0</v>
      </c>
      <c r="AJ136" s="6">
        <v>10.0</v>
      </c>
      <c r="AK136" s="6">
        <v>10.0</v>
      </c>
      <c r="AL136" s="23"/>
      <c r="AM136" s="6"/>
      <c r="AN136" s="6">
        <v>10.0</v>
      </c>
      <c r="AO136" s="23"/>
      <c r="AP136" s="23"/>
      <c r="AQ136" s="23"/>
      <c r="AR136" s="6">
        <v>10.0</v>
      </c>
      <c r="AS136" s="23"/>
      <c r="AT136" s="23"/>
      <c r="AU136" s="23"/>
      <c r="AV136" s="23"/>
      <c r="AW136" s="23"/>
      <c r="AX136" s="6">
        <v>10.0</v>
      </c>
      <c r="AY136" s="25">
        <f t="shared" si="1"/>
        <v>8.88</v>
      </c>
      <c r="AZ136" s="23"/>
      <c r="BA136" s="23">
        <f t="shared" si="2"/>
        <v>0</v>
      </c>
      <c r="BB136" s="6">
        <v>4.0</v>
      </c>
      <c r="BC136" s="6">
        <v>2.0</v>
      </c>
      <c r="BD136" s="23">
        <f t="shared" si="3"/>
        <v>2</v>
      </c>
      <c r="BE136" s="6" t="s">
        <v>92</v>
      </c>
      <c r="BF136" s="6" t="s">
        <v>55</v>
      </c>
      <c r="BG136" s="6" t="s">
        <v>55</v>
      </c>
      <c r="BH136" s="6" t="s">
        <v>55</v>
      </c>
      <c r="BI136" s="6" t="s">
        <v>55</v>
      </c>
      <c r="BJ136" s="6" t="s">
        <v>92</v>
      </c>
      <c r="BK136" s="6" t="s">
        <v>55</v>
      </c>
      <c r="BL136" s="23"/>
      <c r="BM136" s="23"/>
      <c r="BN136" s="42"/>
      <c r="BO136" s="42"/>
      <c r="BP136" s="42"/>
    </row>
    <row r="137">
      <c r="A137" s="11">
        <v>133.0</v>
      </c>
      <c r="B137" s="17" t="s">
        <v>944</v>
      </c>
      <c r="C137" s="17" t="s">
        <v>945</v>
      </c>
      <c r="D137" s="20"/>
      <c r="E137" s="19"/>
      <c r="F137" s="17" t="s">
        <v>96</v>
      </c>
      <c r="G137" s="17" t="s">
        <v>836</v>
      </c>
      <c r="H137" s="11" t="s">
        <v>90</v>
      </c>
      <c r="J137" s="11" t="s">
        <v>526</v>
      </c>
      <c r="K137" s="6" t="s">
        <v>84</v>
      </c>
      <c r="L137" s="33">
        <v>42979.0</v>
      </c>
      <c r="M137" s="11"/>
      <c r="N137" s="23"/>
      <c r="O137" s="23"/>
      <c r="P137" s="23"/>
      <c r="Q137" s="6">
        <v>9.0</v>
      </c>
      <c r="R137" s="6">
        <v>7.0</v>
      </c>
      <c r="S137" s="6">
        <v>10.0</v>
      </c>
      <c r="T137" s="23"/>
      <c r="U137" s="6">
        <v>9.0</v>
      </c>
      <c r="V137" s="23"/>
      <c r="W137" s="6">
        <v>7.0</v>
      </c>
      <c r="X137" s="6">
        <v>9.0</v>
      </c>
      <c r="Y137" s="6">
        <v>8.0</v>
      </c>
      <c r="Z137" s="6">
        <v>9.0</v>
      </c>
      <c r="AA137" s="23"/>
      <c r="AB137" s="6">
        <v>8.0</v>
      </c>
      <c r="AC137" s="6">
        <v>10.0</v>
      </c>
      <c r="AD137" s="6">
        <v>9.0</v>
      </c>
      <c r="AE137" s="23"/>
      <c r="AF137" s="23"/>
      <c r="AG137" s="23"/>
      <c r="AH137" s="6">
        <v>10.0</v>
      </c>
      <c r="AI137" s="6">
        <v>10.0</v>
      </c>
      <c r="AJ137" s="6">
        <v>10.0</v>
      </c>
      <c r="AK137" s="6">
        <v>10.0</v>
      </c>
      <c r="AL137" s="23"/>
      <c r="AM137" s="6"/>
      <c r="AN137" s="6">
        <v>10.0</v>
      </c>
      <c r="AO137" s="23"/>
      <c r="AP137" s="23"/>
      <c r="AQ137" s="23"/>
      <c r="AR137" s="6">
        <v>10.0</v>
      </c>
      <c r="AS137" s="23"/>
      <c r="AT137" s="23"/>
      <c r="AU137" s="23"/>
      <c r="AV137" s="23"/>
      <c r="AW137" s="23"/>
      <c r="AX137" s="6">
        <v>10.0</v>
      </c>
      <c r="AY137" s="25">
        <f t="shared" si="1"/>
        <v>9.16</v>
      </c>
      <c r="AZ137" s="23"/>
      <c r="BA137" s="23">
        <f t="shared" si="2"/>
        <v>0</v>
      </c>
      <c r="BB137" s="6">
        <v>6.0</v>
      </c>
      <c r="BC137" s="6">
        <v>2.0</v>
      </c>
      <c r="BD137" s="23">
        <f t="shared" si="3"/>
        <v>4</v>
      </c>
      <c r="BE137" s="6" t="s">
        <v>92</v>
      </c>
      <c r="BF137" s="6" t="s">
        <v>55</v>
      </c>
      <c r="BG137" s="6" t="s">
        <v>55</v>
      </c>
      <c r="BH137" s="6" t="s">
        <v>55</v>
      </c>
      <c r="BI137" s="6" t="s">
        <v>55</v>
      </c>
      <c r="BJ137" s="6" t="s">
        <v>92</v>
      </c>
      <c r="BK137" s="6" t="s">
        <v>55</v>
      </c>
      <c r="BL137" s="23"/>
      <c r="BM137" s="23"/>
      <c r="BN137" s="42"/>
      <c r="BO137" s="42"/>
      <c r="BP137" s="42"/>
    </row>
    <row r="138">
      <c r="A138" s="11">
        <v>134.0</v>
      </c>
      <c r="B138" s="17" t="s">
        <v>951</v>
      </c>
      <c r="C138" s="17" t="s">
        <v>240</v>
      </c>
      <c r="D138" s="17" t="s">
        <v>252</v>
      </c>
      <c r="E138" s="19"/>
      <c r="F138" s="17" t="s">
        <v>96</v>
      </c>
      <c r="G138" s="17" t="s">
        <v>836</v>
      </c>
      <c r="H138" s="11" t="s">
        <v>90</v>
      </c>
      <c r="J138" s="11" t="s">
        <v>526</v>
      </c>
      <c r="K138" s="6" t="s">
        <v>84</v>
      </c>
      <c r="L138" s="33">
        <v>42979.0</v>
      </c>
      <c r="M138" s="11"/>
      <c r="N138" s="23"/>
      <c r="O138" s="23"/>
      <c r="P138" s="23"/>
      <c r="Q138" s="25">
        <v>10.0</v>
      </c>
      <c r="R138" s="25">
        <v>9.0</v>
      </c>
      <c r="S138" s="25">
        <v>9.0</v>
      </c>
      <c r="T138" s="25"/>
      <c r="U138" s="25">
        <v>9.0</v>
      </c>
      <c r="V138" s="25"/>
      <c r="W138" s="25">
        <v>5.0</v>
      </c>
      <c r="X138" s="25">
        <v>9.0</v>
      </c>
      <c r="Y138" s="25">
        <v>7.0</v>
      </c>
      <c r="Z138" s="25">
        <v>10.0</v>
      </c>
      <c r="AA138" s="25"/>
      <c r="AB138" s="25">
        <v>7.0</v>
      </c>
      <c r="AC138" s="25">
        <v>9.0</v>
      </c>
      <c r="AD138" s="25">
        <v>10.0</v>
      </c>
      <c r="AE138" s="25"/>
      <c r="AF138" s="25"/>
      <c r="AG138" s="25"/>
      <c r="AH138" s="25">
        <v>10.0</v>
      </c>
      <c r="AI138" s="25">
        <v>10.0</v>
      </c>
      <c r="AJ138" s="25">
        <v>10.0</v>
      </c>
      <c r="AK138" s="25">
        <v>10.0</v>
      </c>
      <c r="AL138" s="25"/>
      <c r="AM138" s="25"/>
      <c r="AN138" s="25">
        <v>10.0</v>
      </c>
      <c r="AO138" s="25"/>
      <c r="AP138" s="25"/>
      <c r="AQ138" s="25"/>
      <c r="AR138" s="6">
        <v>10.0</v>
      </c>
      <c r="AS138" s="25"/>
      <c r="AT138" s="25"/>
      <c r="AU138" s="25"/>
      <c r="AV138" s="25"/>
      <c r="AW138" s="25"/>
      <c r="AX138" s="25">
        <v>10.0</v>
      </c>
      <c r="AY138" s="25">
        <f t="shared" si="1"/>
        <v>9.11</v>
      </c>
      <c r="AZ138" s="23"/>
      <c r="BA138" s="23">
        <f t="shared" si="2"/>
        <v>0</v>
      </c>
      <c r="BB138" s="6">
        <v>1.0</v>
      </c>
      <c r="BC138" s="6">
        <v>0.0</v>
      </c>
      <c r="BD138" s="23">
        <f t="shared" si="3"/>
        <v>1</v>
      </c>
      <c r="BE138" s="6" t="s">
        <v>92</v>
      </c>
      <c r="BF138" s="6" t="s">
        <v>55</v>
      </c>
      <c r="BG138" s="6" t="s">
        <v>55</v>
      </c>
      <c r="BH138" s="6" t="s">
        <v>55</v>
      </c>
      <c r="BI138" s="6" t="s">
        <v>55</v>
      </c>
      <c r="BJ138" s="6" t="s">
        <v>92</v>
      </c>
      <c r="BK138" s="6" t="s">
        <v>55</v>
      </c>
      <c r="BL138" s="23"/>
      <c r="BM138" s="23"/>
      <c r="BN138" s="42"/>
      <c r="BO138" s="42"/>
      <c r="BP138" s="42"/>
    </row>
    <row r="139">
      <c r="A139" s="11">
        <v>135.0</v>
      </c>
      <c r="B139" s="17" t="s">
        <v>957</v>
      </c>
      <c r="C139" s="17" t="s">
        <v>270</v>
      </c>
      <c r="D139" s="17" t="s">
        <v>77</v>
      </c>
      <c r="E139" s="19"/>
      <c r="F139" s="17" t="s">
        <v>79</v>
      </c>
      <c r="G139" s="17" t="s">
        <v>836</v>
      </c>
      <c r="H139" s="11" t="s">
        <v>90</v>
      </c>
      <c r="J139" s="11" t="s">
        <v>526</v>
      </c>
      <c r="K139" s="6" t="s">
        <v>84</v>
      </c>
      <c r="L139" s="33">
        <v>42979.0</v>
      </c>
      <c r="M139" s="11"/>
      <c r="N139" s="23"/>
      <c r="O139" s="23"/>
      <c r="P139" s="23"/>
      <c r="Q139" s="6">
        <v>8.0</v>
      </c>
      <c r="R139" s="6">
        <v>8.0</v>
      </c>
      <c r="S139" s="6">
        <v>7.0</v>
      </c>
      <c r="T139" s="23"/>
      <c r="U139" s="6">
        <v>8.0</v>
      </c>
      <c r="V139" s="6"/>
      <c r="W139" s="6">
        <v>5.0</v>
      </c>
      <c r="X139" s="6">
        <v>7.0</v>
      </c>
      <c r="Y139" s="6">
        <v>8.0</v>
      </c>
      <c r="Z139" s="6">
        <v>8.0</v>
      </c>
      <c r="AA139" s="23"/>
      <c r="AB139" s="6">
        <v>5.0</v>
      </c>
      <c r="AC139" s="6">
        <v>6.0</v>
      </c>
      <c r="AD139" s="6">
        <v>9.0</v>
      </c>
      <c r="AE139" s="23"/>
      <c r="AF139" s="23"/>
      <c r="AG139" s="23"/>
      <c r="AH139" s="6">
        <v>10.0</v>
      </c>
      <c r="AI139" s="6">
        <v>10.0</v>
      </c>
      <c r="AJ139" s="6">
        <v>10.0</v>
      </c>
      <c r="AK139" s="6">
        <v>10.0</v>
      </c>
      <c r="AL139" s="23"/>
      <c r="AM139" s="6"/>
      <c r="AN139" s="6">
        <v>7.0</v>
      </c>
      <c r="AO139" s="23"/>
      <c r="AP139" s="23"/>
      <c r="AQ139" s="23"/>
      <c r="AR139" s="6">
        <v>10.0</v>
      </c>
      <c r="AS139" s="23"/>
      <c r="AT139" s="23"/>
      <c r="AU139" s="23"/>
      <c r="AV139" s="23"/>
      <c r="AW139" s="23"/>
      <c r="AX139" s="6">
        <v>10.0</v>
      </c>
      <c r="AY139" s="25">
        <f t="shared" si="1"/>
        <v>8.11</v>
      </c>
      <c r="AZ139" s="23"/>
      <c r="BA139" s="23">
        <f t="shared" si="2"/>
        <v>0</v>
      </c>
      <c r="BB139" s="6">
        <v>13.0</v>
      </c>
      <c r="BC139" s="6">
        <v>6.0</v>
      </c>
      <c r="BD139" s="23">
        <f t="shared" si="3"/>
        <v>7</v>
      </c>
      <c r="BE139" s="6" t="s">
        <v>92</v>
      </c>
      <c r="BF139" s="6" t="s">
        <v>55</v>
      </c>
      <c r="BG139" s="6" t="s">
        <v>55</v>
      </c>
      <c r="BH139" s="6" t="s">
        <v>55</v>
      </c>
      <c r="BI139" s="6" t="s">
        <v>55</v>
      </c>
      <c r="BJ139" s="6" t="s">
        <v>92</v>
      </c>
      <c r="BK139" s="6" t="s">
        <v>55</v>
      </c>
      <c r="BL139" s="23"/>
      <c r="BM139" s="23"/>
      <c r="BN139" s="42"/>
      <c r="BO139" s="42"/>
      <c r="BP139" s="42"/>
    </row>
    <row r="140">
      <c r="A140" s="11">
        <v>136.0</v>
      </c>
      <c r="B140" s="17" t="s">
        <v>960</v>
      </c>
      <c r="C140" s="17" t="s">
        <v>110</v>
      </c>
      <c r="D140" s="20"/>
      <c r="E140" s="19"/>
      <c r="F140" s="17" t="s">
        <v>96</v>
      </c>
      <c r="G140" s="17" t="s">
        <v>836</v>
      </c>
      <c r="H140" s="11" t="s">
        <v>90</v>
      </c>
      <c r="J140" s="11" t="s">
        <v>526</v>
      </c>
      <c r="K140" s="6" t="s">
        <v>84</v>
      </c>
      <c r="L140" s="33">
        <v>42979.0</v>
      </c>
      <c r="M140" s="11"/>
      <c r="N140" s="23"/>
      <c r="O140" s="23"/>
      <c r="P140" s="23"/>
      <c r="Q140" s="6">
        <v>10.0</v>
      </c>
      <c r="R140" s="6">
        <v>7.0</v>
      </c>
      <c r="S140" s="6">
        <v>9.0</v>
      </c>
      <c r="T140" s="23"/>
      <c r="U140" s="6">
        <v>8.0</v>
      </c>
      <c r="V140" s="23"/>
      <c r="W140" s="6">
        <v>7.0</v>
      </c>
      <c r="X140" s="6">
        <v>7.0</v>
      </c>
      <c r="Y140" s="6">
        <v>5.0</v>
      </c>
      <c r="Z140" s="6">
        <v>9.0</v>
      </c>
      <c r="AA140" s="23"/>
      <c r="AB140" s="6">
        <v>5.0</v>
      </c>
      <c r="AC140" s="6">
        <v>8.0</v>
      </c>
      <c r="AD140" s="6">
        <v>10.0</v>
      </c>
      <c r="AE140" s="23"/>
      <c r="AF140" s="23"/>
      <c r="AG140" s="23"/>
      <c r="AH140" s="6">
        <v>10.0</v>
      </c>
      <c r="AI140" s="6">
        <v>10.0</v>
      </c>
      <c r="AJ140" s="6">
        <v>10.0</v>
      </c>
      <c r="AK140" s="6">
        <v>10.0</v>
      </c>
      <c r="AL140" s="23"/>
      <c r="AM140" s="6"/>
      <c r="AN140" s="6">
        <v>10.0</v>
      </c>
      <c r="AO140" s="23"/>
      <c r="AP140" s="23"/>
      <c r="AQ140" s="23"/>
      <c r="AR140" s="6">
        <v>10.0</v>
      </c>
      <c r="AS140" s="23"/>
      <c r="AT140" s="23"/>
      <c r="AU140" s="23"/>
      <c r="AV140" s="23"/>
      <c r="AW140" s="23"/>
      <c r="AX140" s="6">
        <v>10.0</v>
      </c>
      <c r="AY140" s="25">
        <f t="shared" si="1"/>
        <v>8.61</v>
      </c>
      <c r="AZ140" s="23"/>
      <c r="BA140" s="23">
        <f t="shared" si="2"/>
        <v>0</v>
      </c>
      <c r="BB140" s="6">
        <v>2.0</v>
      </c>
      <c r="BC140" s="6">
        <v>1.0</v>
      </c>
      <c r="BD140" s="23">
        <f t="shared" si="3"/>
        <v>1</v>
      </c>
      <c r="BE140" s="6" t="s">
        <v>92</v>
      </c>
      <c r="BF140" s="6" t="s">
        <v>55</v>
      </c>
      <c r="BG140" s="6" t="s">
        <v>55</v>
      </c>
      <c r="BH140" s="6" t="s">
        <v>55</v>
      </c>
      <c r="BI140" s="6" t="s">
        <v>55</v>
      </c>
      <c r="BJ140" s="6" t="s">
        <v>92</v>
      </c>
      <c r="BK140" s="6" t="s">
        <v>55</v>
      </c>
      <c r="BL140" s="23"/>
      <c r="BM140" s="23"/>
      <c r="BN140" s="42"/>
      <c r="BO140" s="42"/>
      <c r="BP140" s="42"/>
    </row>
    <row r="141">
      <c r="A141" s="11">
        <v>137.0</v>
      </c>
      <c r="B141" s="17" t="s">
        <v>967</v>
      </c>
      <c r="C141" s="17" t="s">
        <v>200</v>
      </c>
      <c r="D141" s="17" t="s">
        <v>808</v>
      </c>
      <c r="E141" s="19"/>
      <c r="F141" s="17" t="s">
        <v>96</v>
      </c>
      <c r="G141" s="17" t="s">
        <v>836</v>
      </c>
      <c r="H141" s="11" t="s">
        <v>90</v>
      </c>
      <c r="J141" s="11" t="s">
        <v>526</v>
      </c>
      <c r="K141" s="6" t="s">
        <v>84</v>
      </c>
      <c r="L141" s="33">
        <v>42979.0</v>
      </c>
      <c r="M141" s="11"/>
      <c r="N141" s="23"/>
      <c r="O141" s="23"/>
      <c r="P141" s="23"/>
      <c r="Q141" s="25">
        <v>9.0</v>
      </c>
      <c r="R141" s="25">
        <v>8.0</v>
      </c>
      <c r="S141" s="25">
        <v>8.0</v>
      </c>
      <c r="T141" s="25"/>
      <c r="U141" s="25">
        <v>9.0</v>
      </c>
      <c r="V141" s="25"/>
      <c r="W141" s="25">
        <v>8.0</v>
      </c>
      <c r="X141" s="25">
        <v>7.0</v>
      </c>
      <c r="Y141" s="25">
        <v>8.0</v>
      </c>
      <c r="Z141" s="25">
        <v>10.0</v>
      </c>
      <c r="AA141" s="25"/>
      <c r="AB141" s="25">
        <v>7.0</v>
      </c>
      <c r="AC141" s="25">
        <v>10.0</v>
      </c>
      <c r="AD141" s="25">
        <v>9.0</v>
      </c>
      <c r="AE141" s="25"/>
      <c r="AF141" s="25"/>
      <c r="AG141" s="25"/>
      <c r="AH141" s="25">
        <v>10.0</v>
      </c>
      <c r="AI141" s="25">
        <v>10.0</v>
      </c>
      <c r="AJ141" s="25">
        <v>10.0</v>
      </c>
      <c r="AK141" s="25">
        <v>10.0</v>
      </c>
      <c r="AL141" s="25"/>
      <c r="AM141" s="25"/>
      <c r="AN141" s="25">
        <v>10.0</v>
      </c>
      <c r="AO141" s="25"/>
      <c r="AP141" s="25"/>
      <c r="AQ141" s="25"/>
      <c r="AR141" s="6">
        <v>10.0</v>
      </c>
      <c r="AS141" s="25"/>
      <c r="AT141" s="25"/>
      <c r="AU141" s="25"/>
      <c r="AV141" s="25"/>
      <c r="AW141" s="25"/>
      <c r="AX141" s="25">
        <v>10.0</v>
      </c>
      <c r="AY141" s="25">
        <f t="shared" si="1"/>
        <v>9.05</v>
      </c>
      <c r="AZ141" s="23"/>
      <c r="BA141" s="23">
        <f t="shared" si="2"/>
        <v>0</v>
      </c>
      <c r="BB141" s="6">
        <v>25.0</v>
      </c>
      <c r="BC141" s="6">
        <v>5.0</v>
      </c>
      <c r="BD141" s="23">
        <f t="shared" si="3"/>
        <v>20</v>
      </c>
      <c r="BE141" s="6" t="s">
        <v>92</v>
      </c>
      <c r="BF141" s="6" t="s">
        <v>55</v>
      </c>
      <c r="BG141" s="6" t="s">
        <v>55</v>
      </c>
      <c r="BH141" s="6" t="s">
        <v>55</v>
      </c>
      <c r="BI141" s="6" t="s">
        <v>55</v>
      </c>
      <c r="BJ141" s="6" t="s">
        <v>92</v>
      </c>
      <c r="BK141" s="6" t="s">
        <v>55</v>
      </c>
      <c r="BL141" s="23"/>
      <c r="BM141" s="23"/>
      <c r="BN141" s="42"/>
      <c r="BO141" s="42"/>
      <c r="BP141" s="42"/>
    </row>
    <row r="142">
      <c r="A142" s="11">
        <v>138.0</v>
      </c>
      <c r="B142" s="17" t="s">
        <v>970</v>
      </c>
      <c r="C142" s="17" t="s">
        <v>617</v>
      </c>
      <c r="D142" s="17" t="s">
        <v>110</v>
      </c>
      <c r="E142" s="19"/>
      <c r="F142" s="17" t="s">
        <v>96</v>
      </c>
      <c r="G142" s="17" t="s">
        <v>836</v>
      </c>
      <c r="H142" s="11" t="s">
        <v>90</v>
      </c>
      <c r="J142" s="11" t="s">
        <v>526</v>
      </c>
      <c r="K142" s="6" t="s">
        <v>84</v>
      </c>
      <c r="L142" s="33">
        <v>42979.0</v>
      </c>
      <c r="M142" s="11"/>
      <c r="N142" s="23"/>
      <c r="O142" s="23"/>
      <c r="P142" s="23"/>
      <c r="Q142" s="6">
        <v>10.0</v>
      </c>
      <c r="R142" s="6">
        <v>9.0</v>
      </c>
      <c r="S142" s="6">
        <v>9.0</v>
      </c>
      <c r="T142" s="23"/>
      <c r="U142" s="6">
        <v>10.0</v>
      </c>
      <c r="V142" s="23"/>
      <c r="W142" s="6">
        <v>8.0</v>
      </c>
      <c r="X142" s="6">
        <v>10.0</v>
      </c>
      <c r="Y142" s="6">
        <v>8.0</v>
      </c>
      <c r="Z142" s="6">
        <v>10.0</v>
      </c>
      <c r="AA142" s="23"/>
      <c r="AB142" s="6">
        <v>8.0</v>
      </c>
      <c r="AC142" s="6">
        <v>10.0</v>
      </c>
      <c r="AD142" s="6">
        <v>10.0</v>
      </c>
      <c r="AE142" s="23"/>
      <c r="AF142" s="23"/>
      <c r="AG142" s="23"/>
      <c r="AH142" s="6">
        <v>10.0</v>
      </c>
      <c r="AI142" s="6">
        <v>10.0</v>
      </c>
      <c r="AJ142" s="6">
        <v>10.0</v>
      </c>
      <c r="AK142" s="6">
        <v>10.0</v>
      </c>
      <c r="AL142" s="23"/>
      <c r="AM142" s="6"/>
      <c r="AN142" s="6">
        <v>9.0</v>
      </c>
      <c r="AO142" s="23"/>
      <c r="AP142" s="23"/>
      <c r="AQ142" s="23"/>
      <c r="AR142" s="6">
        <v>10.0</v>
      </c>
      <c r="AS142" s="23"/>
      <c r="AT142" s="23"/>
      <c r="AU142" s="23"/>
      <c r="AV142" s="23"/>
      <c r="AW142" s="23"/>
      <c r="AX142" s="6">
        <v>10.0</v>
      </c>
      <c r="AY142" s="25">
        <f t="shared" si="1"/>
        <v>9.5</v>
      </c>
      <c r="AZ142" s="23"/>
      <c r="BA142" s="23">
        <f t="shared" si="2"/>
        <v>0</v>
      </c>
      <c r="BB142" s="6">
        <v>22.0</v>
      </c>
      <c r="BC142" s="6">
        <v>8.0</v>
      </c>
      <c r="BD142" s="23">
        <f t="shared" si="3"/>
        <v>14</v>
      </c>
      <c r="BE142" s="6" t="s">
        <v>92</v>
      </c>
      <c r="BF142" s="6" t="s">
        <v>55</v>
      </c>
      <c r="BG142" s="6" t="s">
        <v>55</v>
      </c>
      <c r="BH142" s="6" t="s">
        <v>55</v>
      </c>
      <c r="BI142" s="6" t="s">
        <v>55</v>
      </c>
      <c r="BJ142" s="6" t="s">
        <v>92</v>
      </c>
      <c r="BK142" s="6" t="s">
        <v>55</v>
      </c>
      <c r="BL142" s="23"/>
      <c r="BM142" s="23"/>
      <c r="BN142" s="42"/>
      <c r="BO142" s="42"/>
      <c r="BP142" s="42"/>
    </row>
    <row r="143">
      <c r="A143" s="11">
        <v>139.0</v>
      </c>
      <c r="B143" s="17" t="s">
        <v>975</v>
      </c>
      <c r="C143" s="17" t="s">
        <v>355</v>
      </c>
      <c r="D143" s="17" t="s">
        <v>976</v>
      </c>
      <c r="E143" s="19"/>
      <c r="F143" s="17" t="s">
        <v>96</v>
      </c>
      <c r="G143" s="17" t="s">
        <v>836</v>
      </c>
      <c r="H143" s="11" t="s">
        <v>90</v>
      </c>
      <c r="J143" s="11" t="s">
        <v>526</v>
      </c>
      <c r="K143" s="6" t="s">
        <v>84</v>
      </c>
      <c r="L143" s="33">
        <v>42979.0</v>
      </c>
      <c r="M143" s="11"/>
      <c r="N143" s="23"/>
      <c r="O143" s="23"/>
      <c r="P143" s="23"/>
      <c r="Q143" s="6">
        <v>9.0</v>
      </c>
      <c r="R143" s="6">
        <v>9.0</v>
      </c>
      <c r="S143" s="6">
        <v>8.0</v>
      </c>
      <c r="T143" s="6"/>
      <c r="U143" s="6">
        <v>7.0</v>
      </c>
      <c r="V143" s="6"/>
      <c r="W143" s="6">
        <v>6.0</v>
      </c>
      <c r="X143" s="6">
        <v>6.0</v>
      </c>
      <c r="Y143" s="6">
        <v>6.0</v>
      </c>
      <c r="Z143" s="6">
        <v>9.0</v>
      </c>
      <c r="AA143" s="23"/>
      <c r="AB143" s="6">
        <v>5.0</v>
      </c>
      <c r="AC143" s="6">
        <v>7.0</v>
      </c>
      <c r="AD143" s="6">
        <v>8.0</v>
      </c>
      <c r="AE143" s="23"/>
      <c r="AF143" s="23"/>
      <c r="AG143" s="23"/>
      <c r="AH143" s="6">
        <v>10.0</v>
      </c>
      <c r="AI143" s="6">
        <v>10.0</v>
      </c>
      <c r="AJ143" s="6">
        <v>10.0</v>
      </c>
      <c r="AK143" s="6">
        <v>10.0</v>
      </c>
      <c r="AL143" s="23"/>
      <c r="AM143" s="6"/>
      <c r="AN143" s="6">
        <v>10.0</v>
      </c>
      <c r="AO143" s="23"/>
      <c r="AP143" s="23"/>
      <c r="AQ143" s="23"/>
      <c r="AR143" s="6">
        <v>10.0</v>
      </c>
      <c r="AS143" s="23"/>
      <c r="AT143" s="23"/>
      <c r="AU143" s="23"/>
      <c r="AV143" s="23"/>
      <c r="AW143" s="23"/>
      <c r="AX143" s="6">
        <v>10.0</v>
      </c>
      <c r="AY143" s="25">
        <f t="shared" si="1"/>
        <v>8.33</v>
      </c>
      <c r="AZ143" s="23"/>
      <c r="BA143" s="23">
        <f t="shared" si="2"/>
        <v>0</v>
      </c>
      <c r="BB143" s="6">
        <v>13.0</v>
      </c>
      <c r="BC143" s="6">
        <v>7.0</v>
      </c>
      <c r="BD143" s="23">
        <f t="shared" si="3"/>
        <v>6</v>
      </c>
      <c r="BE143" s="6" t="s">
        <v>92</v>
      </c>
      <c r="BF143" s="6" t="s">
        <v>55</v>
      </c>
      <c r="BG143" s="6" t="s">
        <v>55</v>
      </c>
      <c r="BH143" s="6" t="s">
        <v>55</v>
      </c>
      <c r="BI143" s="6" t="s">
        <v>55</v>
      </c>
      <c r="BJ143" s="6" t="s">
        <v>92</v>
      </c>
      <c r="BK143" s="6" t="s">
        <v>55</v>
      </c>
      <c r="BL143" s="23"/>
      <c r="BM143" s="23"/>
      <c r="BN143" s="42"/>
      <c r="BO143" s="42"/>
      <c r="BP143" s="42"/>
    </row>
    <row r="144">
      <c r="A144" s="11">
        <v>140.0</v>
      </c>
      <c r="B144" s="17" t="s">
        <v>979</v>
      </c>
      <c r="C144" s="17" t="s">
        <v>149</v>
      </c>
      <c r="D144" s="17" t="s">
        <v>981</v>
      </c>
      <c r="E144" s="19"/>
      <c r="F144" s="17" t="s">
        <v>79</v>
      </c>
      <c r="G144" s="17" t="s">
        <v>836</v>
      </c>
      <c r="H144" s="11" t="s">
        <v>90</v>
      </c>
      <c r="J144" s="11" t="s">
        <v>526</v>
      </c>
      <c r="K144" s="6" t="s">
        <v>84</v>
      </c>
      <c r="L144" s="33">
        <v>42979.0</v>
      </c>
      <c r="M144" s="11"/>
      <c r="N144" s="23"/>
      <c r="O144" s="23"/>
      <c r="P144" s="23"/>
      <c r="Q144" s="6">
        <v>9.0</v>
      </c>
      <c r="R144" s="6">
        <v>8.0</v>
      </c>
      <c r="S144" s="6">
        <v>8.0</v>
      </c>
      <c r="T144" s="23"/>
      <c r="U144" s="6">
        <v>10.0</v>
      </c>
      <c r="V144" s="23"/>
      <c r="W144" s="6">
        <v>6.0</v>
      </c>
      <c r="X144" s="6">
        <v>9.0</v>
      </c>
      <c r="Y144" s="6">
        <v>7.0</v>
      </c>
      <c r="Z144" s="6">
        <v>9.0</v>
      </c>
      <c r="AA144" s="23"/>
      <c r="AB144" s="6">
        <v>8.0</v>
      </c>
      <c r="AC144" s="6">
        <v>10.0</v>
      </c>
      <c r="AD144" s="6">
        <v>10.0</v>
      </c>
      <c r="AE144" s="23"/>
      <c r="AF144" s="23"/>
      <c r="AG144" s="23"/>
      <c r="AH144" s="6">
        <v>10.0</v>
      </c>
      <c r="AI144" s="6">
        <v>10.0</v>
      </c>
      <c r="AJ144" s="6">
        <v>10.0</v>
      </c>
      <c r="AK144" s="6">
        <v>10.0</v>
      </c>
      <c r="AL144" s="23"/>
      <c r="AM144" s="6"/>
      <c r="AN144" s="6">
        <v>8.0</v>
      </c>
      <c r="AO144" s="23"/>
      <c r="AP144" s="23"/>
      <c r="AQ144" s="23"/>
      <c r="AR144" s="6">
        <v>10.0</v>
      </c>
      <c r="AS144" s="23"/>
      <c r="AT144" s="23"/>
      <c r="AU144" s="23"/>
      <c r="AV144" s="23"/>
      <c r="AW144" s="23"/>
      <c r="AX144" s="6">
        <v>10.0</v>
      </c>
      <c r="AY144" s="25">
        <f t="shared" si="1"/>
        <v>9</v>
      </c>
      <c r="AZ144" s="23"/>
      <c r="BA144" s="23">
        <f t="shared" si="2"/>
        <v>0</v>
      </c>
      <c r="BB144" s="6">
        <v>10.0</v>
      </c>
      <c r="BC144" s="6">
        <v>3.0</v>
      </c>
      <c r="BD144" s="23">
        <f t="shared" si="3"/>
        <v>7</v>
      </c>
      <c r="BE144" s="6" t="s">
        <v>92</v>
      </c>
      <c r="BF144" s="6" t="s">
        <v>55</v>
      </c>
      <c r="BG144" s="6" t="s">
        <v>55</v>
      </c>
      <c r="BH144" s="6" t="s">
        <v>55</v>
      </c>
      <c r="BI144" s="6" t="s">
        <v>55</v>
      </c>
      <c r="BJ144" s="6" t="s">
        <v>92</v>
      </c>
      <c r="BK144" s="6" t="s">
        <v>55</v>
      </c>
      <c r="BL144" s="23"/>
      <c r="BM144" s="23"/>
      <c r="BN144" s="42"/>
      <c r="BO144" s="42"/>
      <c r="BP144" s="42"/>
    </row>
    <row r="145">
      <c r="A145" s="11">
        <v>141.0</v>
      </c>
      <c r="B145" s="17" t="s">
        <v>983</v>
      </c>
      <c r="C145" s="17" t="s">
        <v>314</v>
      </c>
      <c r="D145" s="17" t="s">
        <v>774</v>
      </c>
      <c r="E145" s="19"/>
      <c r="F145" s="17" t="s">
        <v>96</v>
      </c>
      <c r="G145" s="17" t="s">
        <v>836</v>
      </c>
      <c r="H145" s="11" t="s">
        <v>90</v>
      </c>
      <c r="J145" s="11" t="s">
        <v>526</v>
      </c>
      <c r="K145" s="6" t="s">
        <v>84</v>
      </c>
      <c r="L145" s="33">
        <v>42979.0</v>
      </c>
      <c r="M145" s="11"/>
      <c r="N145" s="23"/>
      <c r="O145" s="23"/>
      <c r="P145" s="23"/>
      <c r="Q145" s="6">
        <v>10.0</v>
      </c>
      <c r="R145" s="6">
        <v>7.0</v>
      </c>
      <c r="S145" s="6">
        <v>9.0</v>
      </c>
      <c r="T145" s="23"/>
      <c r="U145" s="6">
        <v>9.0</v>
      </c>
      <c r="V145" s="23"/>
      <c r="W145" s="6">
        <v>9.0</v>
      </c>
      <c r="X145" s="6">
        <v>9.0</v>
      </c>
      <c r="Y145" s="6">
        <v>9.0</v>
      </c>
      <c r="Z145" s="6">
        <v>10.0</v>
      </c>
      <c r="AA145" s="23"/>
      <c r="AB145" s="6">
        <v>6.0</v>
      </c>
      <c r="AC145" s="6">
        <v>10.0</v>
      </c>
      <c r="AD145" s="6">
        <v>9.0</v>
      </c>
      <c r="AE145" s="23"/>
      <c r="AF145" s="23"/>
      <c r="AG145" s="23"/>
      <c r="AH145" s="6">
        <v>10.0</v>
      </c>
      <c r="AI145" s="6">
        <v>10.0</v>
      </c>
      <c r="AJ145" s="6">
        <v>10.0</v>
      </c>
      <c r="AK145" s="6">
        <v>10.0</v>
      </c>
      <c r="AL145" s="23"/>
      <c r="AM145" s="6"/>
      <c r="AN145" s="6">
        <v>10.0</v>
      </c>
      <c r="AO145" s="23"/>
      <c r="AP145" s="23"/>
      <c r="AQ145" s="23"/>
      <c r="AR145" s="6">
        <v>10.0</v>
      </c>
      <c r="AS145" s="23"/>
      <c r="AT145" s="23"/>
      <c r="AU145" s="23"/>
      <c r="AV145" s="23"/>
      <c r="AW145" s="23"/>
      <c r="AX145" s="6">
        <v>10.0</v>
      </c>
      <c r="AY145" s="25">
        <f t="shared" si="1"/>
        <v>9.27</v>
      </c>
      <c r="AZ145" s="23"/>
      <c r="BA145" s="23">
        <f t="shared" si="2"/>
        <v>0</v>
      </c>
      <c r="BB145" s="6">
        <v>5.0</v>
      </c>
      <c r="BC145" s="6">
        <v>1.0</v>
      </c>
      <c r="BD145" s="23">
        <f t="shared" si="3"/>
        <v>4</v>
      </c>
      <c r="BE145" s="6" t="s">
        <v>92</v>
      </c>
      <c r="BF145" s="6" t="s">
        <v>55</v>
      </c>
      <c r="BG145" s="6" t="s">
        <v>55</v>
      </c>
      <c r="BH145" s="6" t="s">
        <v>55</v>
      </c>
      <c r="BI145" s="6" t="s">
        <v>55</v>
      </c>
      <c r="BJ145" s="6" t="s">
        <v>92</v>
      </c>
      <c r="BK145" s="6" t="s">
        <v>55</v>
      </c>
      <c r="BL145" s="23"/>
      <c r="BM145" s="23"/>
      <c r="BN145" s="42"/>
      <c r="BO145" s="42"/>
      <c r="BP145" s="42"/>
    </row>
    <row r="146">
      <c r="A146" s="11">
        <v>142.0</v>
      </c>
      <c r="B146" s="17" t="s">
        <v>987</v>
      </c>
      <c r="C146" s="17" t="s">
        <v>153</v>
      </c>
      <c r="D146" s="17" t="s">
        <v>577</v>
      </c>
      <c r="E146" s="19"/>
      <c r="F146" s="17" t="s">
        <v>79</v>
      </c>
      <c r="G146" s="17" t="s">
        <v>836</v>
      </c>
      <c r="H146" s="11" t="s">
        <v>90</v>
      </c>
      <c r="J146" s="11" t="s">
        <v>526</v>
      </c>
      <c r="K146" s="6" t="s">
        <v>84</v>
      </c>
      <c r="L146" s="33">
        <v>42979.0</v>
      </c>
      <c r="M146" s="11"/>
      <c r="N146" s="23"/>
      <c r="O146" s="23"/>
      <c r="P146" s="23"/>
      <c r="Q146" s="6">
        <v>8.0</v>
      </c>
      <c r="R146" s="6">
        <v>6.0</v>
      </c>
      <c r="S146" s="6">
        <v>7.0</v>
      </c>
      <c r="T146" s="23"/>
      <c r="U146" s="6">
        <v>9.0</v>
      </c>
      <c r="V146" s="23"/>
      <c r="W146" s="6">
        <v>7.0</v>
      </c>
      <c r="X146" s="6">
        <v>9.0</v>
      </c>
      <c r="Y146" s="6">
        <v>5.0</v>
      </c>
      <c r="Z146" s="6">
        <v>6.0</v>
      </c>
      <c r="AA146" s="23"/>
      <c r="AB146" s="6">
        <v>5.0</v>
      </c>
      <c r="AC146" s="6">
        <v>8.0</v>
      </c>
      <c r="AD146" s="6">
        <v>8.0</v>
      </c>
      <c r="AE146" s="23"/>
      <c r="AF146" s="23"/>
      <c r="AG146" s="23"/>
      <c r="AH146" s="6">
        <v>10.0</v>
      </c>
      <c r="AI146" s="6">
        <v>10.0</v>
      </c>
      <c r="AJ146" s="6">
        <v>10.0</v>
      </c>
      <c r="AK146" s="6">
        <v>10.0</v>
      </c>
      <c r="AL146" s="23"/>
      <c r="AM146" s="6"/>
      <c r="AN146" s="6">
        <v>7.0</v>
      </c>
      <c r="AO146" s="23"/>
      <c r="AP146" s="23"/>
      <c r="AQ146" s="23"/>
      <c r="AR146" s="6">
        <v>9.0</v>
      </c>
      <c r="AS146" s="23"/>
      <c r="AT146" s="23"/>
      <c r="AU146" s="23"/>
      <c r="AV146" s="23"/>
      <c r="AW146" s="23"/>
      <c r="AX146" s="6">
        <v>10.0</v>
      </c>
      <c r="AY146" s="25">
        <f t="shared" si="1"/>
        <v>8</v>
      </c>
      <c r="AZ146" s="23"/>
      <c r="BA146" s="23">
        <f t="shared" si="2"/>
        <v>0</v>
      </c>
      <c r="BB146" s="6">
        <v>187.0</v>
      </c>
      <c r="BC146" s="6">
        <v>0.0</v>
      </c>
      <c r="BD146" s="23">
        <f t="shared" si="3"/>
        <v>187</v>
      </c>
      <c r="BE146" s="6" t="s">
        <v>92</v>
      </c>
      <c r="BF146" s="6" t="s">
        <v>55</v>
      </c>
      <c r="BG146" s="6" t="s">
        <v>55</v>
      </c>
      <c r="BH146" s="6" t="s">
        <v>55</v>
      </c>
      <c r="BI146" s="6" t="s">
        <v>55</v>
      </c>
      <c r="BJ146" s="6" t="s">
        <v>92</v>
      </c>
      <c r="BK146" s="6" t="s">
        <v>55</v>
      </c>
      <c r="BL146" s="23"/>
      <c r="BM146" s="23"/>
      <c r="BN146" s="42"/>
      <c r="BO146" s="42"/>
      <c r="BP146" s="42"/>
    </row>
    <row r="147">
      <c r="A147" s="11">
        <v>143.0</v>
      </c>
      <c r="B147" s="17" t="s">
        <v>993</v>
      </c>
      <c r="C147" s="17" t="s">
        <v>240</v>
      </c>
      <c r="D147" s="17" t="s">
        <v>994</v>
      </c>
      <c r="E147" s="19"/>
      <c r="F147" s="17" t="s">
        <v>96</v>
      </c>
      <c r="G147" s="17" t="s">
        <v>995</v>
      </c>
      <c r="H147" s="11" t="s">
        <v>90</v>
      </c>
      <c r="J147" s="11" t="s">
        <v>526</v>
      </c>
      <c r="K147" s="6" t="s">
        <v>84</v>
      </c>
      <c r="L147" s="33">
        <v>42979.0</v>
      </c>
      <c r="M147" s="11"/>
      <c r="N147" s="23"/>
      <c r="O147" s="23"/>
      <c r="P147" s="23"/>
      <c r="Q147" s="75">
        <v>9.0</v>
      </c>
      <c r="R147" s="75">
        <v>9.0</v>
      </c>
      <c r="S147" s="76">
        <v>10.0</v>
      </c>
      <c r="T147" s="23"/>
      <c r="U147" s="6"/>
      <c r="V147" s="23"/>
      <c r="W147" s="6">
        <v>10.0</v>
      </c>
      <c r="X147" s="6">
        <v>8.0</v>
      </c>
      <c r="Y147" s="6">
        <v>10.0</v>
      </c>
      <c r="Z147" s="6">
        <v>10.0</v>
      </c>
      <c r="AA147" s="23"/>
      <c r="AB147" s="6">
        <v>10.0</v>
      </c>
      <c r="AC147" s="6">
        <v>10.0</v>
      </c>
      <c r="AD147" s="6"/>
      <c r="AE147" s="23"/>
      <c r="AF147" s="6">
        <v>10.0</v>
      </c>
      <c r="AG147" s="23"/>
      <c r="AH147" s="6">
        <v>10.0</v>
      </c>
      <c r="AI147" s="6">
        <v>10.0</v>
      </c>
      <c r="AJ147" s="6">
        <v>10.0</v>
      </c>
      <c r="AK147" s="6">
        <v>10.0</v>
      </c>
      <c r="AL147" s="23"/>
      <c r="AM147" s="6">
        <v>7.0</v>
      </c>
      <c r="AN147" s="6">
        <v>10.0</v>
      </c>
      <c r="AO147" s="23"/>
      <c r="AP147" s="6">
        <v>10.0</v>
      </c>
      <c r="AQ147" s="23"/>
      <c r="AR147" s="6"/>
      <c r="AS147" s="23"/>
      <c r="AT147" s="23"/>
      <c r="AU147" s="23"/>
      <c r="AV147" s="23"/>
      <c r="AW147" s="23"/>
      <c r="AX147" s="6">
        <v>10.0</v>
      </c>
      <c r="AY147" s="25">
        <f t="shared" si="1"/>
        <v>9.61</v>
      </c>
      <c r="AZ147" s="23"/>
      <c r="BA147" s="23">
        <f t="shared" si="2"/>
        <v>0</v>
      </c>
      <c r="BB147" s="6">
        <v>39.0</v>
      </c>
      <c r="BC147" s="6">
        <v>0.0</v>
      </c>
      <c r="BD147" s="23">
        <f t="shared" si="3"/>
        <v>39</v>
      </c>
      <c r="BE147" s="6" t="s">
        <v>92</v>
      </c>
      <c r="BF147" s="6" t="s">
        <v>55</v>
      </c>
      <c r="BG147" s="6" t="s">
        <v>55</v>
      </c>
      <c r="BH147" s="6" t="s">
        <v>55</v>
      </c>
      <c r="BI147" s="6" t="s">
        <v>55</v>
      </c>
      <c r="BJ147" s="6" t="s">
        <v>92</v>
      </c>
      <c r="BK147" s="6" t="s">
        <v>55</v>
      </c>
      <c r="BL147" s="23"/>
      <c r="BM147" s="23"/>
      <c r="BN147" s="42"/>
      <c r="BO147" s="42"/>
      <c r="BP147" s="42"/>
    </row>
    <row r="148">
      <c r="A148" s="11">
        <v>144.0</v>
      </c>
      <c r="B148" s="17" t="s">
        <v>1000</v>
      </c>
      <c r="C148" s="17" t="s">
        <v>134</v>
      </c>
      <c r="D148" s="17" t="s">
        <v>265</v>
      </c>
      <c r="E148" s="19"/>
      <c r="F148" s="17" t="s">
        <v>96</v>
      </c>
      <c r="G148" s="17" t="s">
        <v>995</v>
      </c>
      <c r="H148" s="11" t="s">
        <v>90</v>
      </c>
      <c r="J148" s="11" t="s">
        <v>526</v>
      </c>
      <c r="K148" s="6" t="s">
        <v>84</v>
      </c>
      <c r="L148" s="33">
        <v>42979.0</v>
      </c>
      <c r="M148" s="11"/>
      <c r="N148" s="23"/>
      <c r="O148" s="23"/>
      <c r="P148" s="23"/>
      <c r="Q148" s="6">
        <v>9.0</v>
      </c>
      <c r="R148" s="6">
        <v>9.0</v>
      </c>
      <c r="S148" s="6">
        <v>10.0</v>
      </c>
      <c r="T148" s="23"/>
      <c r="U148" s="6"/>
      <c r="V148" s="23"/>
      <c r="W148" s="6">
        <v>7.0</v>
      </c>
      <c r="X148" s="6">
        <v>8.0</v>
      </c>
      <c r="Y148" s="6">
        <v>9.0</v>
      </c>
      <c r="Z148" s="6">
        <v>10.0</v>
      </c>
      <c r="AA148" s="23"/>
      <c r="AB148" s="6">
        <v>8.0</v>
      </c>
      <c r="AC148" s="6">
        <v>10.0</v>
      </c>
      <c r="AD148" s="6"/>
      <c r="AE148" s="23"/>
      <c r="AF148" s="6">
        <v>10.0</v>
      </c>
      <c r="AG148" s="23"/>
      <c r="AH148" s="6">
        <v>10.0</v>
      </c>
      <c r="AI148" s="6">
        <v>10.0</v>
      </c>
      <c r="AJ148" s="6">
        <v>10.0</v>
      </c>
      <c r="AK148" s="6">
        <v>10.0</v>
      </c>
      <c r="AL148" s="23"/>
      <c r="AM148" s="6">
        <v>6.0</v>
      </c>
      <c r="AN148" s="6">
        <v>10.0</v>
      </c>
      <c r="AO148" s="23"/>
      <c r="AP148" s="6">
        <v>10.0</v>
      </c>
      <c r="AQ148" s="23"/>
      <c r="AR148" s="6"/>
      <c r="AS148" s="23"/>
      <c r="AT148" s="23"/>
      <c r="AU148" s="23"/>
      <c r="AV148" s="23"/>
      <c r="AW148" s="23"/>
      <c r="AX148" s="6">
        <v>10.0</v>
      </c>
      <c r="AY148" s="25">
        <f t="shared" si="1"/>
        <v>9.22</v>
      </c>
      <c r="AZ148" s="23"/>
      <c r="BA148" s="23">
        <f t="shared" si="2"/>
        <v>0</v>
      </c>
      <c r="BB148" s="6">
        <v>9.0</v>
      </c>
      <c r="BC148" s="6">
        <v>0.0</v>
      </c>
      <c r="BD148" s="23">
        <f t="shared" si="3"/>
        <v>9</v>
      </c>
      <c r="BE148" s="6" t="s">
        <v>92</v>
      </c>
      <c r="BF148" s="6" t="s">
        <v>55</v>
      </c>
      <c r="BG148" s="6" t="s">
        <v>55</v>
      </c>
      <c r="BH148" s="6" t="s">
        <v>55</v>
      </c>
      <c r="BI148" s="6" t="s">
        <v>55</v>
      </c>
      <c r="BJ148" s="6" t="s">
        <v>92</v>
      </c>
      <c r="BK148" s="6" t="s">
        <v>55</v>
      </c>
      <c r="BL148" s="23"/>
      <c r="BM148" s="23"/>
      <c r="BN148" s="42"/>
      <c r="BO148" s="42"/>
      <c r="BP148" s="42"/>
    </row>
    <row r="149">
      <c r="A149" s="11">
        <v>145.0</v>
      </c>
      <c r="B149" s="17" t="s">
        <v>1003</v>
      </c>
      <c r="C149" s="17" t="s">
        <v>259</v>
      </c>
      <c r="D149" s="17" t="s">
        <v>101</v>
      </c>
      <c r="E149" s="19"/>
      <c r="F149" s="17" t="s">
        <v>96</v>
      </c>
      <c r="G149" s="17" t="s">
        <v>995</v>
      </c>
      <c r="H149" s="11" t="s">
        <v>90</v>
      </c>
      <c r="J149" s="11" t="s">
        <v>526</v>
      </c>
      <c r="K149" s="6" t="s">
        <v>84</v>
      </c>
      <c r="L149" s="33">
        <v>42979.0</v>
      </c>
      <c r="M149" s="11"/>
      <c r="N149" s="23"/>
      <c r="O149" s="23"/>
      <c r="P149" s="23"/>
      <c r="Q149" s="25">
        <v>8.0</v>
      </c>
      <c r="R149" s="25">
        <v>7.0</v>
      </c>
      <c r="S149" s="25">
        <v>10.0</v>
      </c>
      <c r="T149" s="25"/>
      <c r="U149" s="25"/>
      <c r="V149" s="25"/>
      <c r="W149" s="25">
        <v>6.0</v>
      </c>
      <c r="X149" s="25">
        <v>7.0</v>
      </c>
      <c r="Y149" s="25">
        <v>7.0</v>
      </c>
      <c r="Z149" s="25">
        <v>9.0</v>
      </c>
      <c r="AA149" s="25"/>
      <c r="AB149" s="25">
        <v>8.0</v>
      </c>
      <c r="AC149" s="25">
        <v>10.0</v>
      </c>
      <c r="AD149" s="25"/>
      <c r="AE149" s="25"/>
      <c r="AF149" s="25">
        <v>10.0</v>
      </c>
      <c r="AG149" s="25"/>
      <c r="AH149" s="25">
        <v>10.0</v>
      </c>
      <c r="AI149" s="25">
        <v>10.0</v>
      </c>
      <c r="AJ149" s="25">
        <v>10.0</v>
      </c>
      <c r="AK149" s="25">
        <v>10.0</v>
      </c>
      <c r="AL149" s="25"/>
      <c r="AM149" s="25">
        <v>5.0</v>
      </c>
      <c r="AN149" s="25">
        <v>10.0</v>
      </c>
      <c r="AO149" s="25"/>
      <c r="AP149" s="25">
        <v>10.0</v>
      </c>
      <c r="AQ149" s="25"/>
      <c r="AR149" s="6"/>
      <c r="AS149" s="25"/>
      <c r="AT149" s="25"/>
      <c r="AU149" s="25"/>
      <c r="AV149" s="25"/>
      <c r="AW149" s="25"/>
      <c r="AX149" s="25">
        <v>10.0</v>
      </c>
      <c r="AY149" s="25">
        <f t="shared" si="1"/>
        <v>8.72</v>
      </c>
      <c r="AZ149" s="23"/>
      <c r="BA149" s="23">
        <f t="shared" si="2"/>
        <v>0</v>
      </c>
      <c r="BB149" s="6">
        <v>59.0</v>
      </c>
      <c r="BC149" s="6">
        <v>0.0</v>
      </c>
      <c r="BD149" s="23">
        <f t="shared" si="3"/>
        <v>59</v>
      </c>
      <c r="BE149" s="6" t="s">
        <v>92</v>
      </c>
      <c r="BF149" s="6" t="s">
        <v>55</v>
      </c>
      <c r="BG149" s="6" t="s">
        <v>55</v>
      </c>
      <c r="BH149" s="6" t="s">
        <v>55</v>
      </c>
      <c r="BI149" s="6" t="s">
        <v>55</v>
      </c>
      <c r="BJ149" s="6" t="s">
        <v>92</v>
      </c>
      <c r="BK149" s="6" t="s">
        <v>55</v>
      </c>
      <c r="BL149" s="23"/>
      <c r="BM149" s="23"/>
      <c r="BN149" s="42"/>
      <c r="BO149" s="42"/>
      <c r="BP149" s="42"/>
    </row>
    <row r="150">
      <c r="A150" s="11">
        <v>146.0</v>
      </c>
      <c r="B150" s="17" t="s">
        <v>1007</v>
      </c>
      <c r="C150" s="17" t="s">
        <v>345</v>
      </c>
      <c r="D150" s="17" t="s">
        <v>355</v>
      </c>
      <c r="E150" s="19"/>
      <c r="F150" s="17" t="s">
        <v>96</v>
      </c>
      <c r="G150" s="17" t="s">
        <v>995</v>
      </c>
      <c r="H150" s="11" t="s">
        <v>90</v>
      </c>
      <c r="J150" s="11" t="s">
        <v>526</v>
      </c>
      <c r="K150" s="6" t="s">
        <v>84</v>
      </c>
      <c r="L150" s="33">
        <v>42979.0</v>
      </c>
      <c r="M150" s="11"/>
      <c r="N150" s="23"/>
      <c r="O150" s="23"/>
      <c r="P150" s="23"/>
      <c r="Q150" s="25">
        <v>9.0</v>
      </c>
      <c r="R150" s="25">
        <v>7.0</v>
      </c>
      <c r="S150" s="25">
        <v>10.0</v>
      </c>
      <c r="T150" s="25"/>
      <c r="U150" s="25"/>
      <c r="V150" s="25"/>
      <c r="W150" s="25">
        <v>9.0</v>
      </c>
      <c r="X150" s="25">
        <v>8.0</v>
      </c>
      <c r="Y150" s="25">
        <v>9.0</v>
      </c>
      <c r="Z150" s="25">
        <v>10.0</v>
      </c>
      <c r="AA150" s="25"/>
      <c r="AB150" s="25">
        <v>9.0</v>
      </c>
      <c r="AC150" s="25">
        <v>10.0</v>
      </c>
      <c r="AD150" s="25"/>
      <c r="AE150" s="25"/>
      <c r="AF150" s="25">
        <v>10.0</v>
      </c>
      <c r="AG150" s="25"/>
      <c r="AH150" s="25">
        <v>10.0</v>
      </c>
      <c r="AI150" s="25">
        <v>10.0</v>
      </c>
      <c r="AJ150" s="25">
        <v>10.0</v>
      </c>
      <c r="AK150" s="25">
        <v>10.0</v>
      </c>
      <c r="AL150" s="25"/>
      <c r="AM150" s="25">
        <v>6.0</v>
      </c>
      <c r="AN150" s="25">
        <v>10.0</v>
      </c>
      <c r="AO150" s="25"/>
      <c r="AP150" s="25">
        <v>10.0</v>
      </c>
      <c r="AQ150" s="25"/>
      <c r="AR150" s="6"/>
      <c r="AS150" s="25"/>
      <c r="AT150" s="25"/>
      <c r="AU150" s="25"/>
      <c r="AV150" s="25"/>
      <c r="AW150" s="25"/>
      <c r="AX150" s="25">
        <v>10.0</v>
      </c>
      <c r="AY150" s="25">
        <f t="shared" si="1"/>
        <v>9.27</v>
      </c>
      <c r="AZ150" s="23"/>
      <c r="BA150" s="23">
        <f t="shared" si="2"/>
        <v>0</v>
      </c>
      <c r="BB150" s="6">
        <v>51.0</v>
      </c>
      <c r="BC150" s="6">
        <v>0.0</v>
      </c>
      <c r="BD150" s="23">
        <f t="shared" si="3"/>
        <v>51</v>
      </c>
      <c r="BE150" s="6" t="s">
        <v>92</v>
      </c>
      <c r="BF150" s="6" t="s">
        <v>55</v>
      </c>
      <c r="BG150" s="6" t="s">
        <v>55</v>
      </c>
      <c r="BH150" s="6" t="s">
        <v>55</v>
      </c>
      <c r="BI150" s="6" t="s">
        <v>55</v>
      </c>
      <c r="BJ150" s="6" t="s">
        <v>92</v>
      </c>
      <c r="BK150" s="6" t="s">
        <v>55</v>
      </c>
      <c r="BL150" s="23"/>
      <c r="BM150" s="23"/>
      <c r="BN150" s="42"/>
      <c r="BO150" s="42"/>
      <c r="BP150" s="42"/>
    </row>
    <row r="151">
      <c r="A151" s="11">
        <v>147.0</v>
      </c>
      <c r="B151" s="17" t="s">
        <v>1014</v>
      </c>
      <c r="C151" s="17" t="s">
        <v>1015</v>
      </c>
      <c r="D151" s="19"/>
      <c r="E151" s="19"/>
      <c r="F151" s="17" t="s">
        <v>96</v>
      </c>
      <c r="G151" s="17" t="s">
        <v>995</v>
      </c>
      <c r="H151" s="11" t="s">
        <v>90</v>
      </c>
      <c r="J151" s="11" t="s">
        <v>526</v>
      </c>
      <c r="K151" s="6" t="s">
        <v>84</v>
      </c>
      <c r="L151" s="33">
        <v>42979.0</v>
      </c>
      <c r="M151" s="11"/>
      <c r="N151" s="23"/>
      <c r="O151" s="23"/>
      <c r="P151" s="23"/>
      <c r="Q151" s="6">
        <v>7.0</v>
      </c>
      <c r="R151" s="6">
        <v>5.0</v>
      </c>
      <c r="S151" s="6">
        <v>7.0</v>
      </c>
      <c r="T151" s="23"/>
      <c r="U151" s="6"/>
      <c r="V151" s="23"/>
      <c r="W151" s="6">
        <v>6.0</v>
      </c>
      <c r="X151" s="6">
        <v>7.0</v>
      </c>
      <c r="Y151" s="6">
        <v>5.0</v>
      </c>
      <c r="Z151" s="6">
        <v>6.0</v>
      </c>
      <c r="AA151" s="23"/>
      <c r="AB151" s="6">
        <v>8.0</v>
      </c>
      <c r="AC151" s="6">
        <v>5.0</v>
      </c>
      <c r="AD151" s="6"/>
      <c r="AE151" s="23"/>
      <c r="AF151" s="6">
        <v>10.0</v>
      </c>
      <c r="AG151" s="23"/>
      <c r="AH151" s="6">
        <v>10.0</v>
      </c>
      <c r="AI151" s="6">
        <v>10.0</v>
      </c>
      <c r="AJ151" s="6">
        <v>10.0</v>
      </c>
      <c r="AK151" s="6">
        <v>10.0</v>
      </c>
      <c r="AL151" s="23"/>
      <c r="AM151" s="6">
        <v>5.0</v>
      </c>
      <c r="AN151" s="6">
        <v>9.0</v>
      </c>
      <c r="AO151" s="23"/>
      <c r="AP151" s="6">
        <v>10.0</v>
      </c>
      <c r="AQ151" s="23"/>
      <c r="AR151" s="6"/>
      <c r="AS151" s="23"/>
      <c r="AT151" s="23"/>
      <c r="AU151" s="23"/>
      <c r="AV151" s="23"/>
      <c r="AW151" s="23"/>
      <c r="AX151" s="6">
        <v>9.0</v>
      </c>
      <c r="AY151" s="25">
        <f t="shared" si="1"/>
        <v>7.72</v>
      </c>
      <c r="AZ151" s="23"/>
      <c r="BA151" s="23">
        <f t="shared" si="2"/>
        <v>0</v>
      </c>
      <c r="BB151" s="6">
        <v>95.0</v>
      </c>
      <c r="BC151" s="6">
        <v>19.0</v>
      </c>
      <c r="BD151" s="23">
        <f t="shared" si="3"/>
        <v>76</v>
      </c>
      <c r="BE151" s="6" t="s">
        <v>92</v>
      </c>
      <c r="BF151" s="6" t="s">
        <v>55</v>
      </c>
      <c r="BG151" s="6" t="s">
        <v>55</v>
      </c>
      <c r="BH151" s="6" t="s">
        <v>55</v>
      </c>
      <c r="BI151" s="6" t="s">
        <v>55</v>
      </c>
      <c r="BJ151" s="6" t="s">
        <v>92</v>
      </c>
      <c r="BK151" s="6" t="s">
        <v>55</v>
      </c>
      <c r="BL151" s="23"/>
      <c r="BM151" s="23"/>
      <c r="BN151" s="42"/>
      <c r="BO151" s="42"/>
      <c r="BP151" s="42"/>
    </row>
    <row r="152">
      <c r="A152" s="11">
        <v>148.0</v>
      </c>
      <c r="B152" s="17" t="s">
        <v>1020</v>
      </c>
      <c r="C152" s="17" t="s">
        <v>118</v>
      </c>
      <c r="D152" s="19"/>
      <c r="E152" s="19"/>
      <c r="F152" s="17" t="s">
        <v>79</v>
      </c>
      <c r="G152" s="17" t="s">
        <v>995</v>
      </c>
      <c r="H152" s="11" t="s">
        <v>90</v>
      </c>
      <c r="J152" s="11" t="s">
        <v>526</v>
      </c>
      <c r="K152" s="6" t="s">
        <v>84</v>
      </c>
      <c r="L152" s="33">
        <v>42979.0</v>
      </c>
      <c r="M152" s="11"/>
      <c r="N152" s="23"/>
      <c r="O152" s="23"/>
      <c r="P152" s="23"/>
      <c r="Q152" s="25">
        <v>8.0</v>
      </c>
      <c r="R152" s="25">
        <v>8.0</v>
      </c>
      <c r="S152" s="25">
        <v>10.0</v>
      </c>
      <c r="T152" s="25"/>
      <c r="U152" s="25"/>
      <c r="V152" s="25"/>
      <c r="W152" s="25">
        <v>6.0</v>
      </c>
      <c r="X152" s="25">
        <v>8.0</v>
      </c>
      <c r="Y152" s="25">
        <v>8.0</v>
      </c>
      <c r="Z152" s="25">
        <v>10.0</v>
      </c>
      <c r="AA152" s="25"/>
      <c r="AB152" s="25">
        <v>9.0</v>
      </c>
      <c r="AC152" s="25">
        <v>10.0</v>
      </c>
      <c r="AD152" s="25"/>
      <c r="AE152" s="25"/>
      <c r="AF152" s="25">
        <v>10.0</v>
      </c>
      <c r="AG152" s="25"/>
      <c r="AH152" s="25">
        <v>10.0</v>
      </c>
      <c r="AI152" s="25">
        <v>10.0</v>
      </c>
      <c r="AJ152" s="25">
        <v>10.0</v>
      </c>
      <c r="AK152" s="25">
        <v>10.0</v>
      </c>
      <c r="AL152" s="25"/>
      <c r="AM152" s="25">
        <v>7.0</v>
      </c>
      <c r="AN152" s="25">
        <v>10.0</v>
      </c>
      <c r="AO152" s="25"/>
      <c r="AP152" s="25">
        <v>10.0</v>
      </c>
      <c r="AQ152" s="25"/>
      <c r="AR152" s="6"/>
      <c r="AS152" s="25"/>
      <c r="AT152" s="25"/>
      <c r="AU152" s="25"/>
      <c r="AV152" s="25"/>
      <c r="AW152" s="25"/>
      <c r="AX152" s="25">
        <v>10.0</v>
      </c>
      <c r="AY152" s="25">
        <f t="shared" si="1"/>
        <v>9.11</v>
      </c>
      <c r="AZ152" s="23"/>
      <c r="BA152" s="23">
        <f t="shared" si="2"/>
        <v>0</v>
      </c>
      <c r="BB152" s="6">
        <v>38.0</v>
      </c>
      <c r="BC152" s="6">
        <v>0.0</v>
      </c>
      <c r="BD152" s="23">
        <f t="shared" si="3"/>
        <v>38</v>
      </c>
      <c r="BE152" s="6" t="s">
        <v>92</v>
      </c>
      <c r="BF152" s="6" t="s">
        <v>55</v>
      </c>
      <c r="BG152" s="6" t="s">
        <v>55</v>
      </c>
      <c r="BH152" s="6" t="s">
        <v>55</v>
      </c>
      <c r="BI152" s="6" t="s">
        <v>55</v>
      </c>
      <c r="BJ152" s="6" t="s">
        <v>92</v>
      </c>
      <c r="BK152" s="6" t="s">
        <v>55</v>
      </c>
      <c r="BL152" s="23"/>
      <c r="BM152" s="23"/>
      <c r="BN152" s="42"/>
      <c r="BO152" s="42"/>
      <c r="BP152" s="42"/>
    </row>
    <row r="153">
      <c r="A153" s="11">
        <v>149.0</v>
      </c>
      <c r="B153" s="17" t="s">
        <v>114</v>
      </c>
      <c r="C153" s="17" t="s">
        <v>78</v>
      </c>
      <c r="D153" s="17" t="s">
        <v>214</v>
      </c>
      <c r="E153" s="19"/>
      <c r="F153" s="17" t="s">
        <v>79</v>
      </c>
      <c r="G153" s="17" t="s">
        <v>995</v>
      </c>
      <c r="H153" s="11" t="s">
        <v>90</v>
      </c>
      <c r="J153" s="11" t="s">
        <v>526</v>
      </c>
      <c r="K153" s="6" t="s">
        <v>84</v>
      </c>
      <c r="L153" s="33">
        <v>42979.0</v>
      </c>
      <c r="M153" s="11"/>
      <c r="N153" s="23"/>
      <c r="O153" s="23"/>
      <c r="P153" s="23"/>
      <c r="Q153" s="6">
        <v>6.0</v>
      </c>
      <c r="R153" s="6">
        <v>7.0</v>
      </c>
      <c r="S153" s="6">
        <v>9.0</v>
      </c>
      <c r="T153" s="23"/>
      <c r="U153" s="6"/>
      <c r="V153" s="23"/>
      <c r="W153" s="6">
        <v>6.0</v>
      </c>
      <c r="X153" s="6">
        <v>7.0</v>
      </c>
      <c r="Y153" s="6">
        <v>7.0</v>
      </c>
      <c r="Z153" s="6">
        <v>7.0</v>
      </c>
      <c r="AA153" s="23"/>
      <c r="AB153" s="6">
        <v>7.0</v>
      </c>
      <c r="AC153" s="6">
        <v>10.0</v>
      </c>
      <c r="AD153" s="6"/>
      <c r="AE153" s="23"/>
      <c r="AF153" s="6">
        <v>10.0</v>
      </c>
      <c r="AG153" s="23"/>
      <c r="AH153" s="6">
        <v>10.0</v>
      </c>
      <c r="AI153" s="6">
        <v>10.0</v>
      </c>
      <c r="AJ153" s="6">
        <v>10.0</v>
      </c>
      <c r="AK153" s="6">
        <v>10.0</v>
      </c>
      <c r="AL153" s="23"/>
      <c r="AM153" s="6">
        <v>5.0</v>
      </c>
      <c r="AN153" s="6">
        <v>10.0</v>
      </c>
      <c r="AO153" s="23"/>
      <c r="AP153" s="6">
        <v>10.0</v>
      </c>
      <c r="AQ153" s="23"/>
      <c r="AR153" s="6"/>
      <c r="AS153" s="23"/>
      <c r="AT153" s="23"/>
      <c r="AU153" s="23"/>
      <c r="AV153" s="23"/>
      <c r="AW153" s="23"/>
      <c r="AX153" s="6">
        <v>10.0</v>
      </c>
      <c r="AY153" s="25">
        <f t="shared" si="1"/>
        <v>8.38</v>
      </c>
      <c r="AZ153" s="23"/>
      <c r="BA153" s="23">
        <f t="shared" si="2"/>
        <v>0</v>
      </c>
      <c r="BB153" s="6">
        <v>41.0</v>
      </c>
      <c r="BC153" s="6">
        <v>9.0</v>
      </c>
      <c r="BD153" s="23">
        <f t="shared" si="3"/>
        <v>32</v>
      </c>
      <c r="BE153" s="6" t="s">
        <v>92</v>
      </c>
      <c r="BF153" s="6" t="s">
        <v>55</v>
      </c>
      <c r="BG153" s="6" t="s">
        <v>55</v>
      </c>
      <c r="BH153" s="6" t="s">
        <v>55</v>
      </c>
      <c r="BI153" s="6" t="s">
        <v>55</v>
      </c>
      <c r="BJ153" s="6" t="s">
        <v>92</v>
      </c>
      <c r="BK153" s="6" t="s">
        <v>55</v>
      </c>
      <c r="BL153" s="23"/>
      <c r="BM153" s="23"/>
      <c r="BN153" s="42"/>
      <c r="BO153" s="42"/>
      <c r="BP153" s="42"/>
    </row>
    <row r="154">
      <c r="A154" s="11">
        <v>150.0</v>
      </c>
      <c r="B154" s="17" t="s">
        <v>370</v>
      </c>
      <c r="C154" s="17" t="s">
        <v>104</v>
      </c>
      <c r="D154" s="17" t="s">
        <v>269</v>
      </c>
      <c r="E154" s="17" t="s">
        <v>118</v>
      </c>
      <c r="F154" s="17" t="s">
        <v>79</v>
      </c>
      <c r="G154" s="17" t="s">
        <v>995</v>
      </c>
      <c r="H154" s="11" t="s">
        <v>90</v>
      </c>
      <c r="J154" s="11" t="s">
        <v>526</v>
      </c>
      <c r="K154" s="6" t="s">
        <v>84</v>
      </c>
      <c r="L154" s="33">
        <v>42979.0</v>
      </c>
      <c r="M154" s="11"/>
      <c r="N154" s="23"/>
      <c r="O154" s="23"/>
      <c r="P154" s="23"/>
      <c r="Q154" s="25">
        <v>8.0</v>
      </c>
      <c r="R154" s="25">
        <v>6.0</v>
      </c>
      <c r="S154" s="25">
        <v>10.0</v>
      </c>
      <c r="T154" s="25"/>
      <c r="U154" s="25"/>
      <c r="V154" s="25"/>
      <c r="W154" s="25">
        <v>10.0</v>
      </c>
      <c r="X154" s="25">
        <v>7.0</v>
      </c>
      <c r="Y154" s="25">
        <v>9.0</v>
      </c>
      <c r="Z154" s="25">
        <v>10.0</v>
      </c>
      <c r="AA154" s="25"/>
      <c r="AB154" s="25">
        <v>9.0</v>
      </c>
      <c r="AC154" s="25">
        <v>10.0</v>
      </c>
      <c r="AD154" s="25"/>
      <c r="AE154" s="25"/>
      <c r="AF154" s="25">
        <v>10.0</v>
      </c>
      <c r="AG154" s="25"/>
      <c r="AH154" s="25">
        <v>10.0</v>
      </c>
      <c r="AI154" s="25">
        <v>10.0</v>
      </c>
      <c r="AJ154" s="25">
        <v>10.0</v>
      </c>
      <c r="AK154" s="25">
        <v>10.0</v>
      </c>
      <c r="AL154" s="25"/>
      <c r="AM154" s="25">
        <v>6.0</v>
      </c>
      <c r="AN154" s="25">
        <v>10.0</v>
      </c>
      <c r="AO154" s="25"/>
      <c r="AP154" s="25">
        <v>10.0</v>
      </c>
      <c r="AQ154" s="25"/>
      <c r="AR154" s="6"/>
      <c r="AS154" s="25"/>
      <c r="AT154" s="25"/>
      <c r="AU154" s="25"/>
      <c r="AV154" s="25"/>
      <c r="AW154" s="25"/>
      <c r="AX154" s="25">
        <v>10.0</v>
      </c>
      <c r="AY154" s="25">
        <f t="shared" si="1"/>
        <v>9.16</v>
      </c>
      <c r="AZ154" s="23"/>
      <c r="BA154" s="23">
        <f t="shared" si="2"/>
        <v>0</v>
      </c>
      <c r="BB154" s="6">
        <v>15.0</v>
      </c>
      <c r="BC154" s="6">
        <v>0.0</v>
      </c>
      <c r="BD154" s="23">
        <f t="shared" si="3"/>
        <v>15</v>
      </c>
      <c r="BE154" s="6" t="s">
        <v>92</v>
      </c>
      <c r="BF154" s="6" t="s">
        <v>55</v>
      </c>
      <c r="BG154" s="6" t="s">
        <v>55</v>
      </c>
      <c r="BH154" s="6" t="s">
        <v>55</v>
      </c>
      <c r="BI154" s="6" t="s">
        <v>55</v>
      </c>
      <c r="BJ154" s="6" t="s">
        <v>92</v>
      </c>
      <c r="BK154" s="6" t="s">
        <v>55</v>
      </c>
      <c r="BL154" s="23"/>
      <c r="BM154" s="23"/>
      <c r="BN154" s="42"/>
      <c r="BO154" s="42"/>
      <c r="BP154" s="42"/>
    </row>
    <row r="155">
      <c r="A155" s="11">
        <v>151.0</v>
      </c>
      <c r="B155" s="17" t="s">
        <v>1029</v>
      </c>
      <c r="C155" s="17" t="s">
        <v>77</v>
      </c>
      <c r="D155" s="20"/>
      <c r="E155" s="19"/>
      <c r="F155" s="17" t="s">
        <v>79</v>
      </c>
      <c r="G155" s="17" t="s">
        <v>995</v>
      </c>
      <c r="H155" s="11" t="s">
        <v>90</v>
      </c>
      <c r="J155" s="11" t="s">
        <v>526</v>
      </c>
      <c r="K155" s="6" t="s">
        <v>84</v>
      </c>
      <c r="L155" s="33">
        <v>42979.0</v>
      </c>
      <c r="M155" s="11"/>
      <c r="N155" s="23"/>
      <c r="O155" s="23"/>
      <c r="P155" s="23"/>
      <c r="Q155" s="25">
        <v>7.0</v>
      </c>
      <c r="R155" s="25">
        <v>9.0</v>
      </c>
      <c r="S155" s="25">
        <v>7.0</v>
      </c>
      <c r="T155" s="25"/>
      <c r="U155" s="25"/>
      <c r="V155" s="25"/>
      <c r="W155" s="25">
        <v>8.0</v>
      </c>
      <c r="X155" s="25">
        <v>8.0</v>
      </c>
      <c r="Y155" s="25">
        <v>6.0</v>
      </c>
      <c r="Z155" s="25">
        <v>6.0</v>
      </c>
      <c r="AA155" s="25"/>
      <c r="AB155" s="25">
        <v>9.0</v>
      </c>
      <c r="AC155" s="25">
        <v>7.0</v>
      </c>
      <c r="AD155" s="25"/>
      <c r="AE155" s="25"/>
      <c r="AF155" s="25">
        <v>10.0</v>
      </c>
      <c r="AG155" s="25"/>
      <c r="AH155" s="25">
        <v>10.0</v>
      </c>
      <c r="AI155" s="25">
        <v>10.0</v>
      </c>
      <c r="AJ155" s="25">
        <v>10.0</v>
      </c>
      <c r="AK155" s="25">
        <v>10.0</v>
      </c>
      <c r="AL155" s="25"/>
      <c r="AM155" s="25">
        <v>8.0</v>
      </c>
      <c r="AN155" s="25">
        <v>10.0</v>
      </c>
      <c r="AO155" s="25"/>
      <c r="AP155" s="25">
        <v>10.0</v>
      </c>
      <c r="AQ155" s="25"/>
      <c r="AR155" s="6"/>
      <c r="AS155" s="25"/>
      <c r="AT155" s="25"/>
      <c r="AU155" s="25"/>
      <c r="AV155" s="25"/>
      <c r="AW155" s="25"/>
      <c r="AX155" s="25">
        <v>10.0</v>
      </c>
      <c r="AY155" s="25">
        <f t="shared" si="1"/>
        <v>8.61</v>
      </c>
      <c r="AZ155" s="23"/>
      <c r="BA155" s="23">
        <f t="shared" si="2"/>
        <v>0</v>
      </c>
      <c r="BB155" s="6">
        <v>40.0</v>
      </c>
      <c r="BC155" s="6">
        <v>0.0</v>
      </c>
      <c r="BD155" s="23">
        <f t="shared" si="3"/>
        <v>40</v>
      </c>
      <c r="BE155" s="6" t="s">
        <v>92</v>
      </c>
      <c r="BF155" s="6" t="s">
        <v>55</v>
      </c>
      <c r="BG155" s="6" t="s">
        <v>55</v>
      </c>
      <c r="BH155" s="6" t="s">
        <v>55</v>
      </c>
      <c r="BI155" s="6" t="s">
        <v>55</v>
      </c>
      <c r="BJ155" s="6" t="s">
        <v>92</v>
      </c>
      <c r="BK155" s="6" t="s">
        <v>55</v>
      </c>
      <c r="BL155" s="23"/>
      <c r="BM155" s="23"/>
      <c r="BN155" s="42"/>
      <c r="BO155" s="42"/>
      <c r="BP155" s="42"/>
    </row>
    <row r="156">
      <c r="A156" s="11">
        <v>152.0</v>
      </c>
      <c r="B156" s="17" t="s">
        <v>1033</v>
      </c>
      <c r="C156" s="17" t="s">
        <v>1034</v>
      </c>
      <c r="D156" s="17" t="s">
        <v>298</v>
      </c>
      <c r="E156" s="19"/>
      <c r="F156" s="17" t="s">
        <v>79</v>
      </c>
      <c r="G156" s="17" t="s">
        <v>995</v>
      </c>
      <c r="H156" s="48" t="s">
        <v>90</v>
      </c>
      <c r="J156" s="11" t="s">
        <v>91</v>
      </c>
      <c r="K156" s="48" t="s">
        <v>84</v>
      </c>
      <c r="L156" s="49">
        <v>42979.0</v>
      </c>
      <c r="M156" s="52"/>
      <c r="N156" s="50"/>
      <c r="O156" s="50"/>
      <c r="P156" s="50"/>
      <c r="Q156" s="25">
        <v>8.0</v>
      </c>
      <c r="R156" s="25">
        <v>8.0</v>
      </c>
      <c r="S156" s="25">
        <v>8.0</v>
      </c>
      <c r="T156" s="25"/>
      <c r="U156" s="25"/>
      <c r="V156" s="25"/>
      <c r="W156" s="25">
        <v>7.0</v>
      </c>
      <c r="X156" s="25">
        <v>7.0</v>
      </c>
      <c r="Y156" s="25">
        <v>9.0</v>
      </c>
      <c r="Z156" s="25">
        <v>10.0</v>
      </c>
      <c r="AA156" s="25"/>
      <c r="AB156" s="25">
        <v>8.0</v>
      </c>
      <c r="AC156" s="25">
        <v>10.0</v>
      </c>
      <c r="AD156" s="25"/>
      <c r="AE156" s="25"/>
      <c r="AF156" s="25">
        <v>10.0</v>
      </c>
      <c r="AG156" s="25"/>
      <c r="AH156" s="25">
        <v>10.0</v>
      </c>
      <c r="AI156" s="25">
        <v>10.0</v>
      </c>
      <c r="AJ156" s="25">
        <v>10.0</v>
      </c>
      <c r="AK156" s="25">
        <v>10.0</v>
      </c>
      <c r="AL156" s="25"/>
      <c r="AM156" s="25">
        <v>5.0</v>
      </c>
      <c r="AN156" s="25">
        <v>10.0</v>
      </c>
      <c r="AO156" s="25"/>
      <c r="AP156" s="25">
        <v>10.0</v>
      </c>
      <c r="AQ156" s="25"/>
      <c r="AR156" s="6"/>
      <c r="AS156" s="25"/>
      <c r="AT156" s="25"/>
      <c r="AU156" s="25"/>
      <c r="AV156" s="25"/>
      <c r="AW156" s="25"/>
      <c r="AX156" s="25">
        <v>10.0</v>
      </c>
      <c r="AY156" s="25">
        <f t="shared" si="1"/>
        <v>8.88</v>
      </c>
      <c r="AZ156" s="6" t="s">
        <v>79</v>
      </c>
      <c r="BA156" s="23">
        <f t="shared" si="2"/>
        <v>0</v>
      </c>
      <c r="BB156" s="25">
        <v>42.0</v>
      </c>
      <c r="BC156" s="25">
        <v>8.0</v>
      </c>
      <c r="BD156" s="23">
        <f t="shared" si="3"/>
        <v>34</v>
      </c>
      <c r="BE156" s="6" t="s">
        <v>92</v>
      </c>
      <c r="BF156" s="6" t="s">
        <v>55</v>
      </c>
      <c r="BG156" s="6" t="s">
        <v>55</v>
      </c>
      <c r="BH156" s="6" t="s">
        <v>55</v>
      </c>
      <c r="BI156" s="6" t="s">
        <v>55</v>
      </c>
      <c r="BJ156" s="6" t="s">
        <v>92</v>
      </c>
      <c r="BK156" s="6" t="s">
        <v>55</v>
      </c>
      <c r="BL156" s="23"/>
      <c r="BM156" s="23"/>
      <c r="BN156" s="42"/>
      <c r="BO156" s="42"/>
      <c r="BP156" s="42"/>
    </row>
    <row r="157">
      <c r="A157" s="11">
        <v>153.0</v>
      </c>
      <c r="B157" s="17" t="s">
        <v>75</v>
      </c>
      <c r="C157" s="17" t="s">
        <v>1039</v>
      </c>
      <c r="D157" s="20"/>
      <c r="E157" s="19"/>
      <c r="F157" s="17" t="s">
        <v>79</v>
      </c>
      <c r="G157" s="17" t="s">
        <v>995</v>
      </c>
      <c r="H157" s="48" t="s">
        <v>90</v>
      </c>
      <c r="J157" s="11" t="s">
        <v>91</v>
      </c>
      <c r="K157" s="48" t="s">
        <v>84</v>
      </c>
      <c r="L157" s="49">
        <v>42979.0</v>
      </c>
      <c r="M157" s="52"/>
      <c r="N157" s="50"/>
      <c r="O157" s="50"/>
      <c r="P157" s="50"/>
      <c r="Q157" s="25">
        <v>9.0</v>
      </c>
      <c r="R157" s="25">
        <v>7.0</v>
      </c>
      <c r="S157" s="25">
        <v>5.0</v>
      </c>
      <c r="T157" s="25"/>
      <c r="U157" s="25"/>
      <c r="V157" s="25"/>
      <c r="W157" s="25">
        <v>9.0</v>
      </c>
      <c r="X157" s="25">
        <v>8.0</v>
      </c>
      <c r="Y157" s="25">
        <v>9.0</v>
      </c>
      <c r="Z157" s="25">
        <v>9.0</v>
      </c>
      <c r="AA157" s="25"/>
      <c r="AB157" s="25">
        <v>9.0</v>
      </c>
      <c r="AC157" s="25">
        <v>9.0</v>
      </c>
      <c r="AD157" s="25"/>
      <c r="AE157" s="25"/>
      <c r="AF157" s="25">
        <v>10.0</v>
      </c>
      <c r="AG157" s="25"/>
      <c r="AH157" s="25">
        <v>10.0</v>
      </c>
      <c r="AI157" s="25">
        <v>10.0</v>
      </c>
      <c r="AJ157" s="25">
        <v>10.0</v>
      </c>
      <c r="AK157" s="25">
        <v>10.0</v>
      </c>
      <c r="AL157" s="25"/>
      <c r="AM157" s="25">
        <v>6.0</v>
      </c>
      <c r="AN157" s="25">
        <v>10.0</v>
      </c>
      <c r="AO157" s="25"/>
      <c r="AP157" s="25">
        <v>10.0</v>
      </c>
      <c r="AQ157" s="25"/>
      <c r="AR157" s="6"/>
      <c r="AS157" s="25"/>
      <c r="AT157" s="25"/>
      <c r="AU157" s="25"/>
      <c r="AV157" s="25"/>
      <c r="AW157" s="25"/>
      <c r="AX157" s="25">
        <v>10.0</v>
      </c>
      <c r="AY157" s="25">
        <f t="shared" si="1"/>
        <v>8.88</v>
      </c>
      <c r="AZ157" s="6" t="s">
        <v>79</v>
      </c>
      <c r="BA157" s="23">
        <f t="shared" si="2"/>
        <v>0</v>
      </c>
      <c r="BB157" s="25">
        <v>87.0</v>
      </c>
      <c r="BC157" s="25">
        <v>7.0</v>
      </c>
      <c r="BD157" s="23">
        <f t="shared" si="3"/>
        <v>80</v>
      </c>
      <c r="BE157" s="6" t="s">
        <v>92</v>
      </c>
      <c r="BF157" s="6" t="s">
        <v>55</v>
      </c>
      <c r="BG157" s="6" t="s">
        <v>55</v>
      </c>
      <c r="BH157" s="6" t="s">
        <v>55</v>
      </c>
      <c r="BI157" s="6" t="s">
        <v>55</v>
      </c>
      <c r="BJ157" s="6" t="s">
        <v>92</v>
      </c>
      <c r="BK157" s="6" t="s">
        <v>55</v>
      </c>
      <c r="BL157" s="23"/>
      <c r="BM157" s="23"/>
      <c r="BN157" s="42"/>
      <c r="BO157" s="42"/>
      <c r="BP157" s="42"/>
    </row>
    <row r="158">
      <c r="A158" s="11">
        <v>154.0</v>
      </c>
      <c r="B158" s="17" t="s">
        <v>1042</v>
      </c>
      <c r="C158" s="17" t="s">
        <v>76</v>
      </c>
      <c r="D158" s="20"/>
      <c r="E158" s="19"/>
      <c r="F158" s="17" t="s">
        <v>79</v>
      </c>
      <c r="G158" s="17" t="s">
        <v>995</v>
      </c>
      <c r="H158" s="48" t="s">
        <v>90</v>
      </c>
      <c r="J158" s="11" t="s">
        <v>91</v>
      </c>
      <c r="K158" s="48" t="s">
        <v>84</v>
      </c>
      <c r="L158" s="49">
        <v>42979.0</v>
      </c>
      <c r="M158" s="52"/>
      <c r="N158" s="50"/>
      <c r="O158" s="50"/>
      <c r="P158" s="50"/>
      <c r="Q158" s="25">
        <v>7.0</v>
      </c>
      <c r="R158" s="25">
        <v>6.0</v>
      </c>
      <c r="S158" s="25">
        <v>8.0</v>
      </c>
      <c r="T158" s="25"/>
      <c r="U158" s="25"/>
      <c r="V158" s="25"/>
      <c r="W158" s="25">
        <v>6.0</v>
      </c>
      <c r="X158" s="25">
        <v>7.0</v>
      </c>
      <c r="Y158" s="25">
        <v>9.0</v>
      </c>
      <c r="Z158" s="25">
        <v>9.0</v>
      </c>
      <c r="AA158" s="25"/>
      <c r="AB158" s="25">
        <v>7.0</v>
      </c>
      <c r="AC158" s="25">
        <v>9.0</v>
      </c>
      <c r="AD158" s="25"/>
      <c r="AE158" s="25"/>
      <c r="AF158" s="25">
        <v>10.0</v>
      </c>
      <c r="AG158" s="25"/>
      <c r="AH158" s="25">
        <v>10.0</v>
      </c>
      <c r="AI158" s="25">
        <v>10.0</v>
      </c>
      <c r="AJ158" s="25">
        <v>10.0</v>
      </c>
      <c r="AK158" s="25">
        <v>10.0</v>
      </c>
      <c r="AL158" s="25"/>
      <c r="AM158" s="25">
        <v>5.0</v>
      </c>
      <c r="AN158" s="25">
        <v>10.0</v>
      </c>
      <c r="AO158" s="25"/>
      <c r="AP158" s="25">
        <v>10.0</v>
      </c>
      <c r="AQ158" s="25"/>
      <c r="AR158" s="6"/>
      <c r="AS158" s="25"/>
      <c r="AT158" s="25"/>
      <c r="AU158" s="25"/>
      <c r="AV158" s="25"/>
      <c r="AW158" s="25"/>
      <c r="AX158" s="25">
        <v>10.0</v>
      </c>
      <c r="AY158" s="25">
        <f t="shared" si="1"/>
        <v>8.5</v>
      </c>
      <c r="AZ158" s="6" t="s">
        <v>79</v>
      </c>
      <c r="BA158" s="23">
        <f t="shared" si="2"/>
        <v>0</v>
      </c>
      <c r="BB158" s="25">
        <v>10.0</v>
      </c>
      <c r="BC158" s="25">
        <v>0.0</v>
      </c>
      <c r="BD158" s="23">
        <f t="shared" si="3"/>
        <v>10</v>
      </c>
      <c r="BE158" s="6" t="s">
        <v>92</v>
      </c>
      <c r="BF158" s="6" t="s">
        <v>55</v>
      </c>
      <c r="BG158" s="6" t="s">
        <v>55</v>
      </c>
      <c r="BH158" s="6" t="s">
        <v>55</v>
      </c>
      <c r="BI158" s="6" t="s">
        <v>55</v>
      </c>
      <c r="BJ158" s="6" t="s">
        <v>92</v>
      </c>
      <c r="BK158" s="6" t="s">
        <v>55</v>
      </c>
      <c r="BL158" s="23"/>
      <c r="BM158" s="23"/>
      <c r="BN158" s="42"/>
      <c r="BO158" s="42"/>
      <c r="BP158" s="42"/>
    </row>
    <row r="159">
      <c r="A159" s="11">
        <v>155.0</v>
      </c>
      <c r="B159" s="17" t="s">
        <v>755</v>
      </c>
      <c r="C159" s="17" t="s">
        <v>528</v>
      </c>
      <c r="D159" s="17" t="s">
        <v>200</v>
      </c>
      <c r="E159" s="19"/>
      <c r="F159" s="17" t="s">
        <v>96</v>
      </c>
      <c r="G159" s="17" t="s">
        <v>995</v>
      </c>
      <c r="H159" s="48" t="s">
        <v>90</v>
      </c>
      <c r="J159" s="11" t="s">
        <v>91</v>
      </c>
      <c r="K159" s="48" t="s">
        <v>84</v>
      </c>
      <c r="L159" s="49">
        <v>42979.0</v>
      </c>
      <c r="M159" s="52"/>
      <c r="N159" s="50"/>
      <c r="O159" s="50"/>
      <c r="P159" s="50"/>
      <c r="Q159" s="25">
        <v>9.0</v>
      </c>
      <c r="R159" s="25">
        <v>8.0</v>
      </c>
      <c r="S159" s="25">
        <v>9.0</v>
      </c>
      <c r="T159" s="25"/>
      <c r="U159" s="25"/>
      <c r="V159" s="25"/>
      <c r="W159" s="25">
        <v>9.0</v>
      </c>
      <c r="X159" s="25">
        <v>9.0</v>
      </c>
      <c r="Y159" s="25">
        <v>10.0</v>
      </c>
      <c r="Z159" s="25">
        <v>10.0</v>
      </c>
      <c r="AA159" s="25"/>
      <c r="AB159" s="25">
        <v>10.0</v>
      </c>
      <c r="AC159" s="25">
        <v>10.0</v>
      </c>
      <c r="AD159" s="25"/>
      <c r="AE159" s="25"/>
      <c r="AF159" s="25">
        <v>10.0</v>
      </c>
      <c r="AG159" s="25"/>
      <c r="AH159" s="25">
        <v>10.0</v>
      </c>
      <c r="AI159" s="25">
        <v>10.0</v>
      </c>
      <c r="AJ159" s="25">
        <v>10.0</v>
      </c>
      <c r="AK159" s="25">
        <v>10.0</v>
      </c>
      <c r="AL159" s="25"/>
      <c r="AM159" s="25">
        <v>8.0</v>
      </c>
      <c r="AN159" s="25">
        <v>10.0</v>
      </c>
      <c r="AO159" s="25"/>
      <c r="AP159" s="25">
        <v>10.0</v>
      </c>
      <c r="AQ159" s="25"/>
      <c r="AR159" s="6"/>
      <c r="AS159" s="25"/>
      <c r="AT159" s="25"/>
      <c r="AU159" s="25"/>
      <c r="AV159" s="25"/>
      <c r="AW159" s="25"/>
      <c r="AX159" s="25">
        <v>10.0</v>
      </c>
      <c r="AY159" s="25">
        <f t="shared" si="1"/>
        <v>9.55</v>
      </c>
      <c r="AZ159" s="6" t="s">
        <v>96</v>
      </c>
      <c r="BA159" s="23">
        <f t="shared" si="2"/>
        <v>0</v>
      </c>
      <c r="BB159" s="25">
        <v>21.0</v>
      </c>
      <c r="BC159" s="25">
        <v>0.0</v>
      </c>
      <c r="BD159" s="23">
        <f t="shared" si="3"/>
        <v>21</v>
      </c>
      <c r="BE159" s="6" t="s">
        <v>92</v>
      </c>
      <c r="BF159" s="6" t="s">
        <v>55</v>
      </c>
      <c r="BG159" s="6" t="s">
        <v>55</v>
      </c>
      <c r="BH159" s="6" t="s">
        <v>55</v>
      </c>
      <c r="BI159" s="6" t="s">
        <v>55</v>
      </c>
      <c r="BJ159" s="6" t="s">
        <v>92</v>
      </c>
      <c r="BK159" s="6" t="s">
        <v>55</v>
      </c>
      <c r="BL159" s="23"/>
      <c r="BM159" s="23"/>
      <c r="BN159" s="42"/>
      <c r="BO159" s="42"/>
      <c r="BP159" s="42"/>
    </row>
    <row r="160">
      <c r="A160" s="11">
        <v>156.0</v>
      </c>
      <c r="B160" s="17" t="s">
        <v>1049</v>
      </c>
      <c r="C160" s="17" t="s">
        <v>298</v>
      </c>
      <c r="D160" s="20"/>
      <c r="E160" s="19"/>
      <c r="F160" s="17" t="s">
        <v>79</v>
      </c>
      <c r="G160" s="17" t="s">
        <v>995</v>
      </c>
      <c r="H160" s="48" t="s">
        <v>90</v>
      </c>
      <c r="J160" s="11" t="s">
        <v>91</v>
      </c>
      <c r="K160" s="48" t="s">
        <v>84</v>
      </c>
      <c r="L160" s="49">
        <v>42979.0</v>
      </c>
      <c r="M160" s="52"/>
      <c r="N160" s="50"/>
      <c r="O160" s="50"/>
      <c r="P160" s="50"/>
      <c r="Q160" s="25">
        <v>8.0</v>
      </c>
      <c r="R160" s="25">
        <v>7.0</v>
      </c>
      <c r="S160" s="25">
        <v>5.0</v>
      </c>
      <c r="T160" s="25"/>
      <c r="U160" s="25"/>
      <c r="V160" s="25"/>
      <c r="W160" s="25">
        <v>6.0</v>
      </c>
      <c r="X160" s="25">
        <v>7.0</v>
      </c>
      <c r="Y160" s="25">
        <v>7.0</v>
      </c>
      <c r="Z160" s="25">
        <v>9.0</v>
      </c>
      <c r="AA160" s="25"/>
      <c r="AB160" s="25">
        <v>8.0</v>
      </c>
      <c r="AC160" s="25">
        <v>8.0</v>
      </c>
      <c r="AD160" s="25"/>
      <c r="AE160" s="25"/>
      <c r="AF160" s="25">
        <v>10.0</v>
      </c>
      <c r="AG160" s="25"/>
      <c r="AH160" s="25">
        <v>10.0</v>
      </c>
      <c r="AI160" s="25">
        <v>10.0</v>
      </c>
      <c r="AJ160" s="25">
        <v>10.0</v>
      </c>
      <c r="AK160" s="25">
        <v>10.0</v>
      </c>
      <c r="AL160" s="25"/>
      <c r="AM160" s="25">
        <v>5.0</v>
      </c>
      <c r="AN160" s="25">
        <v>10.0</v>
      </c>
      <c r="AO160" s="25"/>
      <c r="AP160" s="25">
        <v>10.0</v>
      </c>
      <c r="AQ160" s="25"/>
      <c r="AR160" s="6"/>
      <c r="AS160" s="25"/>
      <c r="AT160" s="25"/>
      <c r="AU160" s="25"/>
      <c r="AV160" s="25"/>
      <c r="AW160" s="25"/>
      <c r="AX160" s="25">
        <v>10.0</v>
      </c>
      <c r="AY160" s="25">
        <f t="shared" si="1"/>
        <v>8.33</v>
      </c>
      <c r="AZ160" s="6" t="s">
        <v>96</v>
      </c>
      <c r="BA160" s="23">
        <f t="shared" si="2"/>
        <v>0</v>
      </c>
      <c r="BB160" s="25">
        <v>58.0</v>
      </c>
      <c r="BC160" s="25">
        <v>9.0</v>
      </c>
      <c r="BD160" s="23">
        <f t="shared" si="3"/>
        <v>49</v>
      </c>
      <c r="BE160" s="6" t="s">
        <v>92</v>
      </c>
      <c r="BF160" s="6" t="s">
        <v>55</v>
      </c>
      <c r="BG160" s="6" t="s">
        <v>55</v>
      </c>
      <c r="BH160" s="6" t="s">
        <v>55</v>
      </c>
      <c r="BI160" s="6" t="s">
        <v>55</v>
      </c>
      <c r="BJ160" s="6" t="s">
        <v>92</v>
      </c>
      <c r="BK160" s="6" t="s">
        <v>55</v>
      </c>
      <c r="BL160" s="23"/>
      <c r="BM160" s="23"/>
      <c r="BN160" s="42"/>
      <c r="BO160" s="42"/>
      <c r="BP160" s="42"/>
    </row>
    <row r="161">
      <c r="A161" s="11">
        <v>157.0</v>
      </c>
      <c r="B161" s="17" t="s">
        <v>1054</v>
      </c>
      <c r="C161" s="17" t="s">
        <v>107</v>
      </c>
      <c r="D161" s="20"/>
      <c r="E161" s="19"/>
      <c r="F161" s="17" t="s">
        <v>79</v>
      </c>
      <c r="G161" s="17" t="s">
        <v>995</v>
      </c>
      <c r="H161" s="48" t="s">
        <v>90</v>
      </c>
      <c r="J161" s="11" t="s">
        <v>91</v>
      </c>
      <c r="K161" s="48" t="s">
        <v>84</v>
      </c>
      <c r="L161" s="49">
        <v>42979.0</v>
      </c>
      <c r="M161" s="52"/>
      <c r="N161" s="50"/>
      <c r="O161" s="50"/>
      <c r="P161" s="50"/>
      <c r="Q161" s="25">
        <v>7.0</v>
      </c>
      <c r="R161" s="25">
        <v>9.0</v>
      </c>
      <c r="S161" s="25">
        <v>8.0</v>
      </c>
      <c r="T161" s="25"/>
      <c r="U161" s="25"/>
      <c r="V161" s="25"/>
      <c r="W161" s="25">
        <v>6.0</v>
      </c>
      <c r="X161" s="25">
        <v>8.0</v>
      </c>
      <c r="Y161" s="25">
        <v>7.0</v>
      </c>
      <c r="Z161" s="25">
        <v>9.0</v>
      </c>
      <c r="AA161" s="25"/>
      <c r="AB161" s="25">
        <v>7.0</v>
      </c>
      <c r="AC161" s="25">
        <v>10.0</v>
      </c>
      <c r="AD161" s="25"/>
      <c r="AE161" s="25"/>
      <c r="AF161" s="25">
        <v>10.0</v>
      </c>
      <c r="AG161" s="25"/>
      <c r="AH161" s="25">
        <v>10.0</v>
      </c>
      <c r="AI161" s="25">
        <v>10.0</v>
      </c>
      <c r="AJ161" s="25">
        <v>10.0</v>
      </c>
      <c r="AK161" s="25">
        <v>10.0</v>
      </c>
      <c r="AL161" s="25"/>
      <c r="AM161" s="25">
        <v>6.0</v>
      </c>
      <c r="AN161" s="25">
        <v>10.0</v>
      </c>
      <c r="AO161" s="25"/>
      <c r="AP161" s="25">
        <v>10.0</v>
      </c>
      <c r="AQ161" s="25"/>
      <c r="AR161" s="6"/>
      <c r="AS161" s="25"/>
      <c r="AT161" s="25"/>
      <c r="AU161" s="25"/>
      <c r="AV161" s="25"/>
      <c r="AW161" s="25"/>
      <c r="AX161" s="25">
        <v>10.0</v>
      </c>
      <c r="AY161" s="25">
        <f t="shared" si="1"/>
        <v>8.72</v>
      </c>
      <c r="AZ161" s="6" t="s">
        <v>96</v>
      </c>
      <c r="BA161" s="23">
        <f t="shared" si="2"/>
        <v>0</v>
      </c>
      <c r="BB161" s="25">
        <v>53.0</v>
      </c>
      <c r="BC161" s="25">
        <v>9.0</v>
      </c>
      <c r="BD161" s="23">
        <f t="shared" si="3"/>
        <v>44</v>
      </c>
      <c r="BE161" s="6" t="s">
        <v>92</v>
      </c>
      <c r="BF161" s="6" t="s">
        <v>55</v>
      </c>
      <c r="BG161" s="6" t="s">
        <v>55</v>
      </c>
      <c r="BH161" s="6" t="s">
        <v>55</v>
      </c>
      <c r="BI161" s="6" t="s">
        <v>55</v>
      </c>
      <c r="BJ161" s="6" t="s">
        <v>92</v>
      </c>
      <c r="BK161" s="6" t="s">
        <v>55</v>
      </c>
      <c r="BL161" s="23"/>
      <c r="BM161" s="23"/>
      <c r="BN161" s="42"/>
      <c r="BO161" s="42"/>
      <c r="BP161" s="42"/>
    </row>
    <row r="162">
      <c r="A162" s="11">
        <v>158.0</v>
      </c>
      <c r="B162" s="17" t="s">
        <v>1058</v>
      </c>
      <c r="C162" s="17" t="s">
        <v>132</v>
      </c>
      <c r="D162" s="20"/>
      <c r="E162" s="19"/>
      <c r="F162" s="17" t="s">
        <v>79</v>
      </c>
      <c r="G162" s="17" t="s">
        <v>995</v>
      </c>
      <c r="H162" s="48" t="s">
        <v>90</v>
      </c>
      <c r="J162" s="11" t="s">
        <v>91</v>
      </c>
      <c r="K162" s="48" t="s">
        <v>84</v>
      </c>
      <c r="L162" s="49">
        <v>42979.0</v>
      </c>
      <c r="M162" s="52"/>
      <c r="N162" s="50"/>
      <c r="O162" s="50"/>
      <c r="P162" s="50"/>
      <c r="Q162" s="25">
        <v>9.0</v>
      </c>
      <c r="R162" s="25">
        <v>8.0</v>
      </c>
      <c r="S162" s="25">
        <v>9.0</v>
      </c>
      <c r="T162" s="25"/>
      <c r="U162" s="25"/>
      <c r="V162" s="25"/>
      <c r="W162" s="25">
        <v>8.0</v>
      </c>
      <c r="X162" s="25">
        <v>8.0</v>
      </c>
      <c r="Y162" s="25">
        <v>9.0</v>
      </c>
      <c r="Z162" s="25">
        <v>9.0</v>
      </c>
      <c r="AA162" s="25"/>
      <c r="AB162" s="25">
        <v>9.0</v>
      </c>
      <c r="AC162" s="25">
        <v>10.0</v>
      </c>
      <c r="AD162" s="25"/>
      <c r="AE162" s="25"/>
      <c r="AF162" s="25">
        <v>10.0</v>
      </c>
      <c r="AG162" s="25"/>
      <c r="AH162" s="25">
        <v>10.0</v>
      </c>
      <c r="AI162" s="25">
        <v>10.0</v>
      </c>
      <c r="AJ162" s="25">
        <v>10.0</v>
      </c>
      <c r="AK162" s="25">
        <v>10.0</v>
      </c>
      <c r="AL162" s="25"/>
      <c r="AM162" s="25">
        <v>9.0</v>
      </c>
      <c r="AN162" s="25">
        <v>10.0</v>
      </c>
      <c r="AO162" s="25"/>
      <c r="AP162" s="25">
        <v>10.0</v>
      </c>
      <c r="AQ162" s="25"/>
      <c r="AR162" s="6"/>
      <c r="AS162" s="25"/>
      <c r="AT162" s="25"/>
      <c r="AU162" s="25"/>
      <c r="AV162" s="25"/>
      <c r="AW162" s="25"/>
      <c r="AX162" s="25">
        <v>10.0</v>
      </c>
      <c r="AY162" s="25">
        <f t="shared" si="1"/>
        <v>9.33</v>
      </c>
      <c r="AZ162" s="6" t="s">
        <v>79</v>
      </c>
      <c r="BA162" s="23">
        <f t="shared" si="2"/>
        <v>0</v>
      </c>
      <c r="BB162" s="25">
        <v>27.0</v>
      </c>
      <c r="BC162" s="25">
        <v>0.0</v>
      </c>
      <c r="BD162" s="23">
        <f t="shared" si="3"/>
        <v>27</v>
      </c>
      <c r="BE162" s="6" t="s">
        <v>92</v>
      </c>
      <c r="BF162" s="6" t="s">
        <v>55</v>
      </c>
      <c r="BG162" s="6" t="s">
        <v>55</v>
      </c>
      <c r="BH162" s="6" t="s">
        <v>55</v>
      </c>
      <c r="BI162" s="6" t="s">
        <v>55</v>
      </c>
      <c r="BJ162" s="6" t="s">
        <v>92</v>
      </c>
      <c r="BK162" s="6" t="s">
        <v>55</v>
      </c>
      <c r="BL162" s="23"/>
      <c r="BM162" s="23"/>
      <c r="BN162" s="42"/>
      <c r="BO162" s="42"/>
      <c r="BP162" s="42"/>
    </row>
    <row r="163">
      <c r="A163" s="11">
        <v>159.0</v>
      </c>
      <c r="B163" s="17" t="s">
        <v>1058</v>
      </c>
      <c r="C163" s="17" t="s">
        <v>270</v>
      </c>
      <c r="D163" s="20"/>
      <c r="E163" s="19"/>
      <c r="F163" s="17" t="s">
        <v>79</v>
      </c>
      <c r="G163" s="17" t="s">
        <v>995</v>
      </c>
      <c r="H163" s="48" t="s">
        <v>90</v>
      </c>
      <c r="J163" s="11" t="s">
        <v>91</v>
      </c>
      <c r="K163" s="48" t="s">
        <v>84</v>
      </c>
      <c r="L163" s="49">
        <v>42979.0</v>
      </c>
      <c r="M163" s="52"/>
      <c r="N163" s="50"/>
      <c r="O163" s="50"/>
      <c r="P163" s="50"/>
      <c r="Q163" s="25">
        <v>9.0</v>
      </c>
      <c r="R163" s="25">
        <v>9.0</v>
      </c>
      <c r="S163" s="25">
        <v>10.0</v>
      </c>
      <c r="T163" s="25"/>
      <c r="U163" s="25"/>
      <c r="V163" s="25"/>
      <c r="W163" s="25">
        <v>9.0</v>
      </c>
      <c r="X163" s="25">
        <v>9.0</v>
      </c>
      <c r="Y163" s="25">
        <v>9.0</v>
      </c>
      <c r="Z163" s="25">
        <v>10.0</v>
      </c>
      <c r="AA163" s="25"/>
      <c r="AB163" s="25">
        <v>10.0</v>
      </c>
      <c r="AC163" s="25">
        <v>10.0</v>
      </c>
      <c r="AD163" s="25"/>
      <c r="AE163" s="25"/>
      <c r="AF163" s="25">
        <v>10.0</v>
      </c>
      <c r="AG163" s="25"/>
      <c r="AH163" s="25">
        <v>10.0</v>
      </c>
      <c r="AI163" s="25">
        <v>10.0</v>
      </c>
      <c r="AJ163" s="25">
        <v>10.0</v>
      </c>
      <c r="AK163" s="25">
        <v>10.0</v>
      </c>
      <c r="AL163" s="25"/>
      <c r="AM163" s="25">
        <v>8.0</v>
      </c>
      <c r="AN163" s="25">
        <v>10.0</v>
      </c>
      <c r="AO163" s="25"/>
      <c r="AP163" s="25">
        <v>10.0</v>
      </c>
      <c r="AQ163" s="25"/>
      <c r="AR163" s="6"/>
      <c r="AS163" s="25"/>
      <c r="AT163" s="25"/>
      <c r="AU163" s="25"/>
      <c r="AV163" s="25"/>
      <c r="AW163" s="25"/>
      <c r="AX163" s="25">
        <v>10.0</v>
      </c>
      <c r="AY163" s="25">
        <f t="shared" si="1"/>
        <v>9.61</v>
      </c>
      <c r="AZ163" s="6" t="s">
        <v>79</v>
      </c>
      <c r="BA163" s="23">
        <f t="shared" si="2"/>
        <v>0</v>
      </c>
      <c r="BB163" s="25">
        <v>25.0</v>
      </c>
      <c r="BC163" s="25">
        <v>0.0</v>
      </c>
      <c r="BD163" s="23">
        <f t="shared" si="3"/>
        <v>25</v>
      </c>
      <c r="BE163" s="6" t="s">
        <v>92</v>
      </c>
      <c r="BF163" s="6" t="s">
        <v>55</v>
      </c>
      <c r="BG163" s="6" t="s">
        <v>55</v>
      </c>
      <c r="BH163" s="6" t="s">
        <v>55</v>
      </c>
      <c r="BI163" s="6" t="s">
        <v>55</v>
      </c>
      <c r="BJ163" s="6" t="s">
        <v>92</v>
      </c>
      <c r="BK163" s="6" t="s">
        <v>55</v>
      </c>
      <c r="BL163" s="23"/>
      <c r="BM163" s="23"/>
      <c r="BN163" s="42"/>
      <c r="BO163" s="42"/>
      <c r="BP163" s="42"/>
    </row>
    <row r="164">
      <c r="A164" s="11">
        <v>160.0</v>
      </c>
      <c r="B164" s="17" t="s">
        <v>1064</v>
      </c>
      <c r="C164" s="17" t="s">
        <v>1065</v>
      </c>
      <c r="D164" s="20"/>
      <c r="E164" s="19"/>
      <c r="F164" s="17" t="s">
        <v>79</v>
      </c>
      <c r="G164" s="17" t="s">
        <v>995</v>
      </c>
      <c r="H164" s="48" t="s">
        <v>90</v>
      </c>
      <c r="J164" s="11" t="s">
        <v>91</v>
      </c>
      <c r="K164" s="48" t="s">
        <v>84</v>
      </c>
      <c r="L164" s="49">
        <v>42979.0</v>
      </c>
      <c r="M164" s="52"/>
      <c r="N164" s="50"/>
      <c r="O164" s="50"/>
      <c r="P164" s="50"/>
      <c r="Q164" s="25">
        <v>7.0</v>
      </c>
      <c r="R164" s="25">
        <v>5.0</v>
      </c>
      <c r="S164" s="25">
        <v>7.0</v>
      </c>
      <c r="T164" s="25"/>
      <c r="U164" s="25"/>
      <c r="V164" s="25"/>
      <c r="W164" s="25">
        <v>5.0</v>
      </c>
      <c r="X164" s="25">
        <v>5.0</v>
      </c>
      <c r="Y164" s="25">
        <v>8.0</v>
      </c>
      <c r="Z164" s="25">
        <v>6.0</v>
      </c>
      <c r="AA164" s="25"/>
      <c r="AB164" s="25">
        <v>7.0</v>
      </c>
      <c r="AC164" s="25">
        <v>9.0</v>
      </c>
      <c r="AD164" s="25"/>
      <c r="AE164" s="25"/>
      <c r="AF164" s="25">
        <v>10.0</v>
      </c>
      <c r="AG164" s="25"/>
      <c r="AH164" s="25">
        <v>10.0</v>
      </c>
      <c r="AI164" s="25">
        <v>10.0</v>
      </c>
      <c r="AJ164" s="25">
        <v>10.0</v>
      </c>
      <c r="AK164" s="25">
        <v>10.0</v>
      </c>
      <c r="AL164" s="25"/>
      <c r="AM164" s="25">
        <v>5.0</v>
      </c>
      <c r="AN164" s="25">
        <v>10.0</v>
      </c>
      <c r="AO164" s="25"/>
      <c r="AP164" s="25">
        <v>10.0</v>
      </c>
      <c r="AQ164" s="25"/>
      <c r="AR164" s="6"/>
      <c r="AS164" s="25"/>
      <c r="AT164" s="25"/>
      <c r="AU164" s="25"/>
      <c r="AV164" s="25"/>
      <c r="AW164" s="25"/>
      <c r="AX164" s="25">
        <v>10.0</v>
      </c>
      <c r="AY164" s="25">
        <f t="shared" si="1"/>
        <v>8</v>
      </c>
      <c r="AZ164" s="6" t="s">
        <v>96</v>
      </c>
      <c r="BA164" s="23">
        <f t="shared" si="2"/>
        <v>0</v>
      </c>
      <c r="BB164" s="25">
        <v>11.0</v>
      </c>
      <c r="BC164" s="25">
        <v>0.0</v>
      </c>
      <c r="BD164" s="23">
        <f t="shared" si="3"/>
        <v>11</v>
      </c>
      <c r="BE164" s="6" t="s">
        <v>92</v>
      </c>
      <c r="BF164" s="6" t="s">
        <v>55</v>
      </c>
      <c r="BG164" s="6" t="s">
        <v>55</v>
      </c>
      <c r="BH164" s="6" t="s">
        <v>55</v>
      </c>
      <c r="BI164" s="6" t="s">
        <v>55</v>
      </c>
      <c r="BJ164" s="6" t="s">
        <v>92</v>
      </c>
      <c r="BK164" s="6" t="s">
        <v>55</v>
      </c>
      <c r="BL164" s="23"/>
      <c r="BM164" s="23"/>
      <c r="BN164" s="42"/>
      <c r="BO164" s="42"/>
      <c r="BP164" s="42"/>
    </row>
    <row r="165">
      <c r="A165" s="11">
        <v>161.0</v>
      </c>
      <c r="B165" s="17" t="s">
        <v>1072</v>
      </c>
      <c r="C165" s="17" t="s">
        <v>143</v>
      </c>
      <c r="D165" s="17" t="s">
        <v>167</v>
      </c>
      <c r="E165" s="19"/>
      <c r="F165" s="17" t="s">
        <v>79</v>
      </c>
      <c r="G165" s="17" t="s">
        <v>995</v>
      </c>
      <c r="H165" s="48" t="s">
        <v>90</v>
      </c>
      <c r="J165" s="11" t="s">
        <v>91</v>
      </c>
      <c r="K165" s="48" t="s">
        <v>84</v>
      </c>
      <c r="L165" s="49">
        <v>42981.0</v>
      </c>
      <c r="M165" s="52"/>
      <c r="N165" s="50"/>
      <c r="O165" s="50"/>
      <c r="P165" s="50"/>
      <c r="Q165" s="25">
        <v>7.0</v>
      </c>
      <c r="R165" s="25">
        <v>6.0</v>
      </c>
      <c r="S165" s="25">
        <v>5.0</v>
      </c>
      <c r="T165" s="25"/>
      <c r="U165" s="25"/>
      <c r="V165" s="25"/>
      <c r="W165" s="25">
        <v>6.0</v>
      </c>
      <c r="X165" s="25">
        <v>7.0</v>
      </c>
      <c r="Y165" s="25">
        <v>8.0</v>
      </c>
      <c r="Z165" s="25">
        <v>9.0</v>
      </c>
      <c r="AA165" s="25"/>
      <c r="AB165" s="25">
        <v>6.0</v>
      </c>
      <c r="AC165" s="25">
        <v>9.0</v>
      </c>
      <c r="AD165" s="25"/>
      <c r="AE165" s="25"/>
      <c r="AF165" s="25">
        <v>10.0</v>
      </c>
      <c r="AG165" s="25"/>
      <c r="AH165" s="25">
        <v>10.0</v>
      </c>
      <c r="AI165" s="25">
        <v>10.0</v>
      </c>
      <c r="AJ165" s="25">
        <v>10.0</v>
      </c>
      <c r="AK165" s="25">
        <v>10.0</v>
      </c>
      <c r="AL165" s="25"/>
      <c r="AM165" s="25">
        <v>5.0</v>
      </c>
      <c r="AN165" s="25">
        <v>10.0</v>
      </c>
      <c r="AO165" s="25"/>
      <c r="AP165" s="25">
        <v>10.0</v>
      </c>
      <c r="AQ165" s="25"/>
      <c r="AR165" s="6"/>
      <c r="AS165" s="25"/>
      <c r="AT165" s="25"/>
      <c r="AU165" s="25"/>
      <c r="AV165" s="25"/>
      <c r="AW165" s="25"/>
      <c r="AX165" s="25">
        <v>10.0</v>
      </c>
      <c r="AY165" s="25">
        <f t="shared" si="1"/>
        <v>8.22</v>
      </c>
      <c r="AZ165" s="6" t="s">
        <v>79</v>
      </c>
      <c r="BA165" s="23">
        <f t="shared" si="2"/>
        <v>0</v>
      </c>
      <c r="BB165" s="25">
        <v>28.0</v>
      </c>
      <c r="BC165" s="25">
        <v>8.0</v>
      </c>
      <c r="BD165" s="23">
        <f t="shared" si="3"/>
        <v>20</v>
      </c>
      <c r="BE165" s="6" t="s">
        <v>92</v>
      </c>
      <c r="BF165" s="6" t="s">
        <v>55</v>
      </c>
      <c r="BG165" s="6" t="s">
        <v>55</v>
      </c>
      <c r="BH165" s="6" t="s">
        <v>55</v>
      </c>
      <c r="BI165" s="6" t="s">
        <v>55</v>
      </c>
      <c r="BJ165" s="6" t="s">
        <v>92</v>
      </c>
      <c r="BK165" s="6" t="s">
        <v>55</v>
      </c>
      <c r="BL165" s="23"/>
      <c r="BM165" s="23"/>
      <c r="BN165" s="42"/>
      <c r="BO165" s="42"/>
      <c r="BP165" s="42"/>
    </row>
    <row r="166">
      <c r="A166" s="11">
        <v>162.0</v>
      </c>
      <c r="B166" s="17" t="s">
        <v>1079</v>
      </c>
      <c r="C166" s="17" t="s">
        <v>119</v>
      </c>
      <c r="D166" s="17" t="s">
        <v>335</v>
      </c>
      <c r="E166" s="19"/>
      <c r="F166" s="17" t="s">
        <v>79</v>
      </c>
      <c r="G166" s="17" t="s">
        <v>995</v>
      </c>
      <c r="H166" s="48" t="s">
        <v>90</v>
      </c>
      <c r="J166" s="11" t="s">
        <v>91</v>
      </c>
      <c r="K166" s="48" t="s">
        <v>84</v>
      </c>
      <c r="L166" s="49">
        <v>42983.0</v>
      </c>
      <c r="M166" s="52"/>
      <c r="N166" s="50"/>
      <c r="O166" s="50"/>
      <c r="P166" s="50"/>
      <c r="Q166" s="25">
        <v>7.0</v>
      </c>
      <c r="R166" s="25">
        <v>8.0</v>
      </c>
      <c r="S166" s="25">
        <v>5.0</v>
      </c>
      <c r="T166" s="25"/>
      <c r="U166" s="25"/>
      <c r="V166" s="25"/>
      <c r="W166" s="25">
        <v>7.0</v>
      </c>
      <c r="X166" s="25">
        <v>7.0</v>
      </c>
      <c r="Y166" s="25">
        <v>7.0</v>
      </c>
      <c r="Z166" s="25">
        <v>8.0</v>
      </c>
      <c r="AA166" s="25"/>
      <c r="AB166" s="25">
        <v>7.0</v>
      </c>
      <c r="AC166" s="25">
        <v>9.0</v>
      </c>
      <c r="AD166" s="25"/>
      <c r="AE166" s="25"/>
      <c r="AF166" s="25">
        <v>10.0</v>
      </c>
      <c r="AG166" s="25"/>
      <c r="AH166" s="25">
        <v>10.0</v>
      </c>
      <c r="AI166" s="25">
        <v>10.0</v>
      </c>
      <c r="AJ166" s="25">
        <v>10.0</v>
      </c>
      <c r="AK166" s="25">
        <v>10.0</v>
      </c>
      <c r="AL166" s="25"/>
      <c r="AM166" s="25">
        <v>6.0</v>
      </c>
      <c r="AN166" s="25">
        <v>10.0</v>
      </c>
      <c r="AO166" s="25"/>
      <c r="AP166" s="25">
        <v>10.0</v>
      </c>
      <c r="AQ166" s="25"/>
      <c r="AR166" s="6"/>
      <c r="AS166" s="25"/>
      <c r="AT166" s="25"/>
      <c r="AU166" s="25"/>
      <c r="AV166" s="25"/>
      <c r="AW166" s="25"/>
      <c r="AX166" s="25">
        <v>10.0</v>
      </c>
      <c r="AY166" s="25">
        <f t="shared" si="1"/>
        <v>8.38</v>
      </c>
      <c r="AZ166" s="6" t="s">
        <v>79</v>
      </c>
      <c r="BA166" s="23">
        <f t="shared" si="2"/>
        <v>0</v>
      </c>
      <c r="BB166" s="25">
        <v>21.0</v>
      </c>
      <c r="BC166" s="25">
        <v>4.0</v>
      </c>
      <c r="BD166" s="23">
        <f t="shared" si="3"/>
        <v>17</v>
      </c>
      <c r="BE166" s="6" t="s">
        <v>92</v>
      </c>
      <c r="BF166" s="6" t="s">
        <v>55</v>
      </c>
      <c r="BG166" s="6" t="s">
        <v>55</v>
      </c>
      <c r="BH166" s="6" t="s">
        <v>55</v>
      </c>
      <c r="BI166" s="6" t="s">
        <v>55</v>
      </c>
      <c r="BJ166" s="6" t="s">
        <v>92</v>
      </c>
      <c r="BK166" s="6" t="s">
        <v>55</v>
      </c>
      <c r="BL166" s="23"/>
      <c r="BM166" s="23"/>
      <c r="BN166" s="42"/>
      <c r="BO166" s="42"/>
      <c r="BP166" s="42"/>
    </row>
    <row r="167">
      <c r="A167" s="11">
        <v>163.0</v>
      </c>
      <c r="B167" s="17" t="s">
        <v>1084</v>
      </c>
      <c r="C167" s="17" t="s">
        <v>118</v>
      </c>
      <c r="D167" s="17" t="s">
        <v>1085</v>
      </c>
      <c r="E167" s="19"/>
      <c r="F167" s="17" t="s">
        <v>79</v>
      </c>
      <c r="G167" s="17" t="s">
        <v>995</v>
      </c>
      <c r="H167" s="48" t="s">
        <v>90</v>
      </c>
      <c r="J167" s="11" t="s">
        <v>91</v>
      </c>
      <c r="K167" s="48" t="s">
        <v>84</v>
      </c>
      <c r="L167" s="49">
        <v>42979.0</v>
      </c>
      <c r="M167" s="52"/>
      <c r="N167" s="50"/>
      <c r="O167" s="50"/>
      <c r="P167" s="50"/>
      <c r="Q167" s="25">
        <v>8.0</v>
      </c>
      <c r="R167" s="25">
        <v>9.0</v>
      </c>
      <c r="S167" s="25">
        <v>9.0</v>
      </c>
      <c r="T167" s="25"/>
      <c r="U167" s="25"/>
      <c r="V167" s="25"/>
      <c r="W167" s="25">
        <v>10.0</v>
      </c>
      <c r="X167" s="25">
        <v>10.0</v>
      </c>
      <c r="Y167" s="25">
        <v>9.0</v>
      </c>
      <c r="Z167" s="25">
        <v>10.0</v>
      </c>
      <c r="AA167" s="25"/>
      <c r="AB167" s="25">
        <v>8.0</v>
      </c>
      <c r="AC167" s="25">
        <v>10.0</v>
      </c>
      <c r="AD167" s="25"/>
      <c r="AE167" s="25"/>
      <c r="AF167" s="25">
        <v>10.0</v>
      </c>
      <c r="AG167" s="25"/>
      <c r="AH167" s="25">
        <v>10.0</v>
      </c>
      <c r="AI167" s="25">
        <v>10.0</v>
      </c>
      <c r="AJ167" s="25">
        <v>10.0</v>
      </c>
      <c r="AK167" s="25">
        <v>10.0</v>
      </c>
      <c r="AL167" s="25"/>
      <c r="AM167" s="25">
        <v>9.0</v>
      </c>
      <c r="AN167" s="25">
        <v>10.0</v>
      </c>
      <c r="AO167" s="25"/>
      <c r="AP167" s="25">
        <v>10.0</v>
      </c>
      <c r="AQ167" s="25"/>
      <c r="AR167" s="6"/>
      <c r="AS167" s="25"/>
      <c r="AT167" s="25"/>
      <c r="AU167" s="25"/>
      <c r="AV167" s="25"/>
      <c r="AW167" s="25"/>
      <c r="AX167" s="25">
        <v>10.0</v>
      </c>
      <c r="AY167" s="25">
        <f t="shared" si="1"/>
        <v>9.55</v>
      </c>
      <c r="AZ167" s="6" t="s">
        <v>96</v>
      </c>
      <c r="BA167" s="23">
        <f t="shared" si="2"/>
        <v>0</v>
      </c>
      <c r="BB167" s="25">
        <v>6.0</v>
      </c>
      <c r="BC167" s="25">
        <v>0.0</v>
      </c>
      <c r="BD167" s="23">
        <f t="shared" si="3"/>
        <v>6</v>
      </c>
      <c r="BE167" s="6" t="s">
        <v>92</v>
      </c>
      <c r="BF167" s="6" t="s">
        <v>55</v>
      </c>
      <c r="BG167" s="6" t="s">
        <v>55</v>
      </c>
      <c r="BH167" s="6" t="s">
        <v>55</v>
      </c>
      <c r="BI167" s="6" t="s">
        <v>55</v>
      </c>
      <c r="BJ167" s="6" t="s">
        <v>92</v>
      </c>
      <c r="BK167" s="6" t="s">
        <v>55</v>
      </c>
      <c r="BL167" s="23"/>
      <c r="BM167" s="23"/>
      <c r="BN167" s="42"/>
      <c r="BO167" s="42"/>
      <c r="BP167" s="42"/>
    </row>
    <row r="168">
      <c r="A168" s="11">
        <v>164.0</v>
      </c>
      <c r="B168" s="17" t="s">
        <v>1087</v>
      </c>
      <c r="C168" s="17" t="s">
        <v>130</v>
      </c>
      <c r="D168" s="17" t="s">
        <v>159</v>
      </c>
      <c r="E168" s="19"/>
      <c r="F168" s="17" t="s">
        <v>79</v>
      </c>
      <c r="G168" s="17" t="s">
        <v>995</v>
      </c>
      <c r="H168" s="48" t="s">
        <v>90</v>
      </c>
      <c r="J168" s="11" t="s">
        <v>91</v>
      </c>
      <c r="K168" s="48" t="s">
        <v>84</v>
      </c>
      <c r="L168" s="49">
        <v>42979.0</v>
      </c>
      <c r="M168" s="52"/>
      <c r="N168" s="50"/>
      <c r="O168" s="50"/>
      <c r="P168" s="50"/>
      <c r="Q168" s="25">
        <v>7.0</v>
      </c>
      <c r="R168" s="25">
        <v>9.0</v>
      </c>
      <c r="S168" s="25">
        <v>6.0</v>
      </c>
      <c r="T168" s="25"/>
      <c r="U168" s="25"/>
      <c r="V168" s="25"/>
      <c r="W168" s="25">
        <v>7.0</v>
      </c>
      <c r="X168" s="25">
        <v>7.0</v>
      </c>
      <c r="Y168" s="25">
        <v>8.0</v>
      </c>
      <c r="Z168" s="25">
        <v>8.0</v>
      </c>
      <c r="AA168" s="25"/>
      <c r="AB168" s="25">
        <v>8.0</v>
      </c>
      <c r="AC168" s="25">
        <v>9.0</v>
      </c>
      <c r="AD168" s="25"/>
      <c r="AE168" s="25"/>
      <c r="AF168" s="25">
        <v>10.0</v>
      </c>
      <c r="AG168" s="25"/>
      <c r="AH168" s="25">
        <v>10.0</v>
      </c>
      <c r="AI168" s="25">
        <v>10.0</v>
      </c>
      <c r="AJ168" s="25">
        <v>10.0</v>
      </c>
      <c r="AK168" s="25">
        <v>10.0</v>
      </c>
      <c r="AL168" s="25"/>
      <c r="AM168" s="25">
        <v>8.0</v>
      </c>
      <c r="AN168" s="25">
        <v>10.0</v>
      </c>
      <c r="AO168" s="25"/>
      <c r="AP168" s="25">
        <v>10.0</v>
      </c>
      <c r="AQ168" s="25"/>
      <c r="AR168" s="6"/>
      <c r="AS168" s="25"/>
      <c r="AT168" s="25"/>
      <c r="AU168" s="25"/>
      <c r="AV168" s="25"/>
      <c r="AW168" s="25"/>
      <c r="AX168" s="25">
        <v>10.0</v>
      </c>
      <c r="AY168" s="25">
        <f t="shared" si="1"/>
        <v>8.72</v>
      </c>
      <c r="AZ168" s="6" t="s">
        <v>96</v>
      </c>
      <c r="BA168" s="23">
        <f t="shared" si="2"/>
        <v>0</v>
      </c>
      <c r="BB168" s="25">
        <v>50.0</v>
      </c>
      <c r="BC168" s="25">
        <v>9.0</v>
      </c>
      <c r="BD168" s="23">
        <f t="shared" si="3"/>
        <v>41</v>
      </c>
      <c r="BE168" s="6" t="s">
        <v>92</v>
      </c>
      <c r="BF168" s="6" t="s">
        <v>55</v>
      </c>
      <c r="BG168" s="6" t="s">
        <v>55</v>
      </c>
      <c r="BH168" s="6" t="s">
        <v>55</v>
      </c>
      <c r="BI168" s="6" t="s">
        <v>55</v>
      </c>
      <c r="BJ168" s="6" t="s">
        <v>92</v>
      </c>
      <c r="BK168" s="6" t="s">
        <v>55</v>
      </c>
      <c r="BL168" s="23"/>
      <c r="BM168" s="23"/>
      <c r="BN168" s="42"/>
      <c r="BO168" s="42"/>
      <c r="BP168" s="42"/>
    </row>
    <row r="169">
      <c r="A169" s="11">
        <v>165.0</v>
      </c>
      <c r="B169" s="17" t="s">
        <v>990</v>
      </c>
      <c r="C169" s="17" t="s">
        <v>404</v>
      </c>
      <c r="D169" s="17" t="s">
        <v>784</v>
      </c>
      <c r="E169" s="19"/>
      <c r="F169" s="17" t="s">
        <v>96</v>
      </c>
      <c r="G169" s="17" t="s">
        <v>995</v>
      </c>
      <c r="H169" s="48" t="s">
        <v>90</v>
      </c>
      <c r="J169" s="11" t="s">
        <v>91</v>
      </c>
      <c r="K169" s="48" t="s">
        <v>84</v>
      </c>
      <c r="L169" s="49">
        <v>42979.0</v>
      </c>
      <c r="M169" s="52"/>
      <c r="N169" s="50"/>
      <c r="O169" s="50"/>
      <c r="P169" s="50"/>
      <c r="Q169" s="25">
        <v>5.0</v>
      </c>
      <c r="R169" s="25">
        <v>7.0</v>
      </c>
      <c r="S169" s="25">
        <v>9.0</v>
      </c>
      <c r="T169" s="25"/>
      <c r="U169" s="25"/>
      <c r="V169" s="25"/>
      <c r="W169" s="25">
        <v>7.0</v>
      </c>
      <c r="X169" s="25">
        <v>7.0</v>
      </c>
      <c r="Y169" s="25">
        <v>8.0</v>
      </c>
      <c r="Z169" s="25">
        <v>8.0</v>
      </c>
      <c r="AA169" s="25"/>
      <c r="AB169" s="25">
        <v>9.0</v>
      </c>
      <c r="AC169" s="25">
        <v>10.0</v>
      </c>
      <c r="AD169" s="25"/>
      <c r="AE169" s="25"/>
      <c r="AF169" s="25">
        <v>10.0</v>
      </c>
      <c r="AG169" s="25"/>
      <c r="AH169" s="25">
        <v>10.0</v>
      </c>
      <c r="AI169" s="25">
        <v>10.0</v>
      </c>
      <c r="AJ169" s="25">
        <v>10.0</v>
      </c>
      <c r="AK169" s="25">
        <v>10.0</v>
      </c>
      <c r="AL169" s="25"/>
      <c r="AM169" s="25">
        <v>5.0</v>
      </c>
      <c r="AN169" s="25">
        <v>10.0</v>
      </c>
      <c r="AO169" s="25"/>
      <c r="AP169" s="25">
        <v>10.0</v>
      </c>
      <c r="AQ169" s="25"/>
      <c r="AR169" s="6"/>
      <c r="AS169" s="25"/>
      <c r="AT169" s="25"/>
      <c r="AU169" s="25"/>
      <c r="AV169" s="25"/>
      <c r="AW169" s="25"/>
      <c r="AX169" s="25">
        <v>10.0</v>
      </c>
      <c r="AY169" s="25">
        <f t="shared" si="1"/>
        <v>8.61</v>
      </c>
      <c r="AZ169" s="6" t="s">
        <v>79</v>
      </c>
      <c r="BA169" s="23">
        <f t="shared" si="2"/>
        <v>0</v>
      </c>
      <c r="BB169" s="25">
        <v>13.0</v>
      </c>
      <c r="BC169" s="25">
        <v>0.0</v>
      </c>
      <c r="BD169" s="23">
        <f t="shared" si="3"/>
        <v>13</v>
      </c>
      <c r="BE169" s="6" t="s">
        <v>92</v>
      </c>
      <c r="BF169" s="6" t="s">
        <v>55</v>
      </c>
      <c r="BG169" s="6" t="s">
        <v>55</v>
      </c>
      <c r="BH169" s="6" t="s">
        <v>55</v>
      </c>
      <c r="BI169" s="6" t="s">
        <v>55</v>
      </c>
      <c r="BJ169" s="6" t="s">
        <v>92</v>
      </c>
      <c r="BK169" s="6" t="s">
        <v>55</v>
      </c>
      <c r="BL169" s="23"/>
      <c r="BM169" s="23"/>
      <c r="BN169" s="42"/>
      <c r="BO169" s="42"/>
      <c r="BP169" s="42"/>
    </row>
    <row r="170">
      <c r="A170" s="11">
        <v>166.0</v>
      </c>
      <c r="B170" s="17" t="s">
        <v>436</v>
      </c>
      <c r="C170" s="17" t="s">
        <v>104</v>
      </c>
      <c r="D170" s="17" t="s">
        <v>76</v>
      </c>
      <c r="E170" s="19"/>
      <c r="F170" s="17" t="s">
        <v>79</v>
      </c>
      <c r="G170" s="17" t="s">
        <v>995</v>
      </c>
      <c r="H170" s="48" t="s">
        <v>90</v>
      </c>
      <c r="J170" s="11" t="s">
        <v>91</v>
      </c>
      <c r="K170" s="48" t="s">
        <v>84</v>
      </c>
      <c r="L170" s="49">
        <v>42979.0</v>
      </c>
      <c r="M170" s="52"/>
      <c r="N170" s="50"/>
      <c r="O170" s="50"/>
      <c r="P170" s="50"/>
      <c r="Q170" s="25">
        <v>8.0</v>
      </c>
      <c r="R170" s="25">
        <v>7.0</v>
      </c>
      <c r="S170" s="25">
        <v>7.0</v>
      </c>
      <c r="T170" s="25"/>
      <c r="U170" s="25"/>
      <c r="V170" s="25"/>
      <c r="W170" s="25">
        <v>6.0</v>
      </c>
      <c r="X170" s="25">
        <v>7.0</v>
      </c>
      <c r="Y170" s="25">
        <v>9.0</v>
      </c>
      <c r="Z170" s="25">
        <v>10.0</v>
      </c>
      <c r="AA170" s="25"/>
      <c r="AB170" s="25">
        <v>8.0</v>
      </c>
      <c r="AC170" s="25">
        <v>9.0</v>
      </c>
      <c r="AD170" s="25"/>
      <c r="AE170" s="25"/>
      <c r="AF170" s="25">
        <v>10.0</v>
      </c>
      <c r="AG170" s="25"/>
      <c r="AH170" s="25">
        <v>10.0</v>
      </c>
      <c r="AI170" s="25">
        <v>10.0</v>
      </c>
      <c r="AJ170" s="25">
        <v>10.0</v>
      </c>
      <c r="AK170" s="25">
        <v>10.0</v>
      </c>
      <c r="AL170" s="25"/>
      <c r="AM170" s="25">
        <v>6.0</v>
      </c>
      <c r="AN170" s="25">
        <v>10.0</v>
      </c>
      <c r="AO170" s="25"/>
      <c r="AP170" s="25">
        <v>10.0</v>
      </c>
      <c r="AQ170" s="25"/>
      <c r="AR170" s="6"/>
      <c r="AS170" s="25"/>
      <c r="AT170" s="25"/>
      <c r="AU170" s="25"/>
      <c r="AV170" s="25"/>
      <c r="AW170" s="25"/>
      <c r="AX170" s="25">
        <v>10.0</v>
      </c>
      <c r="AY170" s="25">
        <f t="shared" si="1"/>
        <v>8.72</v>
      </c>
      <c r="AZ170" s="6" t="s">
        <v>96</v>
      </c>
      <c r="BA170" s="23">
        <f t="shared" si="2"/>
        <v>0</v>
      </c>
      <c r="BB170" s="25">
        <v>2.0</v>
      </c>
      <c r="BC170" s="25">
        <v>0.0</v>
      </c>
      <c r="BD170" s="23">
        <f t="shared" si="3"/>
        <v>2</v>
      </c>
      <c r="BE170" s="6" t="s">
        <v>92</v>
      </c>
      <c r="BF170" s="6" t="s">
        <v>55</v>
      </c>
      <c r="BG170" s="6" t="s">
        <v>55</v>
      </c>
      <c r="BH170" s="6" t="s">
        <v>55</v>
      </c>
      <c r="BI170" s="6" t="s">
        <v>55</v>
      </c>
      <c r="BJ170" s="6" t="s">
        <v>92</v>
      </c>
      <c r="BK170" s="6" t="s">
        <v>55</v>
      </c>
      <c r="BL170" s="23"/>
      <c r="BM170" s="23"/>
      <c r="BN170" s="42"/>
      <c r="BO170" s="42"/>
      <c r="BP170" s="42"/>
    </row>
    <row r="171">
      <c r="A171" s="11">
        <v>167.0</v>
      </c>
      <c r="B171" s="17" t="s">
        <v>1098</v>
      </c>
      <c r="C171" s="17" t="s">
        <v>274</v>
      </c>
      <c r="D171" s="17" t="s">
        <v>77</v>
      </c>
      <c r="E171" s="19"/>
      <c r="F171" s="17" t="s">
        <v>79</v>
      </c>
      <c r="G171" s="17" t="s">
        <v>995</v>
      </c>
      <c r="H171" s="48" t="s">
        <v>90</v>
      </c>
      <c r="J171" s="11" t="s">
        <v>91</v>
      </c>
      <c r="K171" s="48" t="s">
        <v>84</v>
      </c>
      <c r="L171" s="49">
        <v>42979.0</v>
      </c>
      <c r="M171" s="52"/>
      <c r="N171" s="50"/>
      <c r="O171" s="50"/>
      <c r="P171" s="50"/>
      <c r="Q171" s="25">
        <v>8.0</v>
      </c>
      <c r="R171" s="25">
        <v>7.0</v>
      </c>
      <c r="S171" s="25">
        <v>8.0</v>
      </c>
      <c r="T171" s="25"/>
      <c r="U171" s="25"/>
      <c r="V171" s="25"/>
      <c r="W171" s="25">
        <v>5.0</v>
      </c>
      <c r="X171" s="25">
        <v>8.0</v>
      </c>
      <c r="Y171" s="25">
        <v>9.0</v>
      </c>
      <c r="Z171" s="25">
        <v>6.0</v>
      </c>
      <c r="AA171" s="25"/>
      <c r="AB171" s="25">
        <v>7.0</v>
      </c>
      <c r="AC171" s="25">
        <v>8.0</v>
      </c>
      <c r="AD171" s="25"/>
      <c r="AE171" s="25"/>
      <c r="AF171" s="25">
        <v>10.0</v>
      </c>
      <c r="AG171" s="25"/>
      <c r="AH171" s="25">
        <v>10.0</v>
      </c>
      <c r="AI171" s="25">
        <v>10.0</v>
      </c>
      <c r="AJ171" s="25">
        <v>10.0</v>
      </c>
      <c r="AK171" s="25">
        <v>10.0</v>
      </c>
      <c r="AL171" s="25"/>
      <c r="AM171" s="25">
        <v>5.0</v>
      </c>
      <c r="AN171" s="25">
        <v>10.0</v>
      </c>
      <c r="AO171" s="25"/>
      <c r="AP171" s="25">
        <v>10.0</v>
      </c>
      <c r="AQ171" s="25"/>
      <c r="AR171" s="6"/>
      <c r="AS171" s="25"/>
      <c r="AT171" s="25"/>
      <c r="AU171" s="25"/>
      <c r="AV171" s="25"/>
      <c r="AW171" s="25"/>
      <c r="AX171" s="25">
        <v>10.0</v>
      </c>
      <c r="AY171" s="25">
        <f t="shared" si="1"/>
        <v>8.38</v>
      </c>
      <c r="AZ171" s="23"/>
      <c r="BA171" s="23">
        <f t="shared" si="2"/>
        <v>0</v>
      </c>
      <c r="BB171" s="6">
        <v>33.0</v>
      </c>
      <c r="BC171" s="6">
        <v>7.0</v>
      </c>
      <c r="BD171" s="23">
        <f t="shared" si="3"/>
        <v>26</v>
      </c>
      <c r="BE171" s="6" t="s">
        <v>92</v>
      </c>
      <c r="BF171" s="6" t="s">
        <v>55</v>
      </c>
      <c r="BG171" s="6" t="s">
        <v>55</v>
      </c>
      <c r="BH171" s="6" t="s">
        <v>55</v>
      </c>
      <c r="BI171" s="6" t="s">
        <v>55</v>
      </c>
      <c r="BJ171" s="6" t="s">
        <v>92</v>
      </c>
      <c r="BK171" s="6" t="s">
        <v>55</v>
      </c>
      <c r="BL171" s="23"/>
      <c r="BM171" s="23"/>
      <c r="BN171" s="42"/>
      <c r="BO171" s="42"/>
      <c r="BP171" s="42"/>
    </row>
    <row r="172">
      <c r="A172" s="11">
        <v>168.0</v>
      </c>
      <c r="B172" s="17" t="s">
        <v>1101</v>
      </c>
      <c r="C172" s="17" t="s">
        <v>1102</v>
      </c>
      <c r="D172" s="17" t="s">
        <v>76</v>
      </c>
      <c r="E172" s="19"/>
      <c r="F172" s="17" t="s">
        <v>79</v>
      </c>
      <c r="G172" s="17" t="s">
        <v>995</v>
      </c>
      <c r="H172" s="48" t="s">
        <v>90</v>
      </c>
      <c r="J172" s="11" t="s">
        <v>91</v>
      </c>
      <c r="K172" s="48" t="s">
        <v>84</v>
      </c>
      <c r="L172" s="49">
        <v>42979.0</v>
      </c>
      <c r="M172" s="52"/>
      <c r="N172" s="50"/>
      <c r="O172" s="50"/>
      <c r="P172" s="50"/>
      <c r="Q172" s="6">
        <v>8.0</v>
      </c>
      <c r="R172" s="6">
        <v>8.0</v>
      </c>
      <c r="S172" s="6">
        <v>8.0</v>
      </c>
      <c r="T172" s="23"/>
      <c r="U172" s="23"/>
      <c r="V172" s="6"/>
      <c r="W172" s="6">
        <v>8.0</v>
      </c>
      <c r="X172" s="6">
        <v>8.0</v>
      </c>
      <c r="Y172" s="6">
        <v>8.0</v>
      </c>
      <c r="Z172" s="6">
        <v>10.0</v>
      </c>
      <c r="AA172" s="23"/>
      <c r="AB172" s="6">
        <v>9.0</v>
      </c>
      <c r="AC172" s="6">
        <v>10.0</v>
      </c>
      <c r="AD172" s="23"/>
      <c r="AE172" s="23"/>
      <c r="AF172" s="6">
        <v>10.0</v>
      </c>
      <c r="AG172" s="23"/>
      <c r="AH172" s="25">
        <v>10.0</v>
      </c>
      <c r="AI172" s="25">
        <v>10.0</v>
      </c>
      <c r="AJ172" s="25">
        <v>10.0</v>
      </c>
      <c r="AK172" s="25">
        <v>10.0</v>
      </c>
      <c r="AL172" s="23"/>
      <c r="AM172" s="6">
        <v>7.0</v>
      </c>
      <c r="AN172" s="6">
        <v>10.0</v>
      </c>
      <c r="AO172" s="6"/>
      <c r="AP172" s="25">
        <v>10.0</v>
      </c>
      <c r="AQ172" s="6"/>
      <c r="AR172" s="6"/>
      <c r="AS172" s="23"/>
      <c r="AT172" s="23"/>
      <c r="AU172" s="23"/>
      <c r="AV172" s="23"/>
      <c r="AW172" s="23"/>
      <c r="AX172" s="25">
        <v>10.0</v>
      </c>
      <c r="AY172" s="25">
        <f t="shared" si="1"/>
        <v>9.11</v>
      </c>
      <c r="AZ172" s="23"/>
      <c r="BA172" s="23">
        <f t="shared" si="2"/>
        <v>0</v>
      </c>
      <c r="BB172" s="6">
        <v>19.0</v>
      </c>
      <c r="BC172" s="6">
        <v>0.0</v>
      </c>
      <c r="BD172" s="23">
        <f t="shared" si="3"/>
        <v>19</v>
      </c>
      <c r="BE172" s="6" t="s">
        <v>92</v>
      </c>
      <c r="BF172" s="6" t="s">
        <v>55</v>
      </c>
      <c r="BG172" s="6" t="s">
        <v>55</v>
      </c>
      <c r="BH172" s="6" t="s">
        <v>55</v>
      </c>
      <c r="BI172" s="6" t="s">
        <v>55</v>
      </c>
      <c r="BJ172" s="6" t="s">
        <v>92</v>
      </c>
      <c r="BK172" s="6" t="s">
        <v>55</v>
      </c>
      <c r="BL172" s="23"/>
      <c r="BM172" s="23"/>
      <c r="BN172" s="42"/>
      <c r="BO172" s="42"/>
      <c r="BP172" s="42"/>
    </row>
    <row r="173">
      <c r="A173" s="11">
        <v>169.0</v>
      </c>
      <c r="B173" s="17" t="s">
        <v>1106</v>
      </c>
      <c r="C173" s="17" t="s">
        <v>355</v>
      </c>
      <c r="D173" s="17" t="s">
        <v>808</v>
      </c>
      <c r="E173" s="19"/>
      <c r="F173" s="17" t="s">
        <v>96</v>
      </c>
      <c r="G173" s="17" t="s">
        <v>995</v>
      </c>
      <c r="H173" s="48" t="s">
        <v>90</v>
      </c>
      <c r="J173" s="11" t="s">
        <v>91</v>
      </c>
      <c r="K173" s="48" t="s">
        <v>84</v>
      </c>
      <c r="L173" s="49">
        <v>42979.0</v>
      </c>
      <c r="M173" s="52"/>
      <c r="N173" s="50"/>
      <c r="O173" s="50"/>
      <c r="P173" s="50"/>
      <c r="Q173" s="6">
        <v>8.0</v>
      </c>
      <c r="R173" s="6">
        <v>9.0</v>
      </c>
      <c r="S173" s="6">
        <v>9.0</v>
      </c>
      <c r="T173" s="23"/>
      <c r="U173" s="23"/>
      <c r="V173" s="6"/>
      <c r="W173" s="6">
        <v>8.0</v>
      </c>
      <c r="X173" s="6">
        <v>7.0</v>
      </c>
      <c r="Y173" s="6">
        <v>8.0</v>
      </c>
      <c r="Z173" s="6">
        <v>9.0</v>
      </c>
      <c r="AA173" s="23"/>
      <c r="AB173" s="6">
        <v>9.0</v>
      </c>
      <c r="AC173" s="6">
        <v>9.0</v>
      </c>
      <c r="AD173" s="23"/>
      <c r="AE173" s="23"/>
      <c r="AF173" s="6">
        <v>10.0</v>
      </c>
      <c r="AG173" s="23"/>
      <c r="AH173" s="25">
        <v>10.0</v>
      </c>
      <c r="AI173" s="25">
        <v>10.0</v>
      </c>
      <c r="AJ173" s="25">
        <v>10.0</v>
      </c>
      <c r="AK173" s="25"/>
      <c r="AL173" s="23"/>
      <c r="AM173" s="6">
        <v>5.0</v>
      </c>
      <c r="AN173" s="6">
        <v>10.0</v>
      </c>
      <c r="AO173" s="6"/>
      <c r="AP173" s="25">
        <v>10.0</v>
      </c>
      <c r="AQ173" s="6"/>
      <c r="AR173" s="6"/>
      <c r="AS173" s="23"/>
      <c r="AT173" s="23"/>
      <c r="AU173" s="23"/>
      <c r="AV173" s="23"/>
      <c r="AW173" s="23"/>
      <c r="AX173" s="25">
        <v>10.0</v>
      </c>
      <c r="AY173" s="25">
        <f t="shared" si="1"/>
        <v>8.88</v>
      </c>
      <c r="AZ173" s="23"/>
      <c r="BA173" s="23">
        <f t="shared" si="2"/>
        <v>0</v>
      </c>
      <c r="BB173" s="6">
        <v>32.0</v>
      </c>
      <c r="BC173" s="6">
        <v>0.0</v>
      </c>
      <c r="BD173" s="23">
        <f t="shared" si="3"/>
        <v>32</v>
      </c>
      <c r="BE173" s="6" t="s">
        <v>92</v>
      </c>
      <c r="BF173" s="6" t="s">
        <v>55</v>
      </c>
      <c r="BG173" s="6" t="s">
        <v>55</v>
      </c>
      <c r="BH173" s="6" t="s">
        <v>55</v>
      </c>
      <c r="BI173" s="6" t="s">
        <v>55</v>
      </c>
      <c r="BJ173" s="6" t="s">
        <v>92</v>
      </c>
      <c r="BK173" s="6" t="s">
        <v>55</v>
      </c>
      <c r="BL173" s="23"/>
      <c r="BM173" s="23"/>
      <c r="BN173" s="42"/>
      <c r="BO173" s="42"/>
      <c r="BP173" s="42"/>
    </row>
    <row r="174">
      <c r="A174" s="11">
        <v>170.0</v>
      </c>
      <c r="B174" s="17" t="s">
        <v>1109</v>
      </c>
      <c r="C174" s="17" t="s">
        <v>149</v>
      </c>
      <c r="D174" s="17" t="s">
        <v>709</v>
      </c>
      <c r="E174" s="19"/>
      <c r="F174" s="17" t="s">
        <v>79</v>
      </c>
      <c r="G174" s="17" t="s">
        <v>995</v>
      </c>
      <c r="H174" s="48" t="s">
        <v>90</v>
      </c>
      <c r="J174" s="11" t="s">
        <v>91</v>
      </c>
      <c r="K174" s="48" t="s">
        <v>84</v>
      </c>
      <c r="L174" s="49">
        <v>42979.0</v>
      </c>
      <c r="M174" s="52"/>
      <c r="N174" s="50"/>
      <c r="O174" s="50"/>
      <c r="P174" s="50"/>
      <c r="Q174" s="25">
        <v>9.0</v>
      </c>
      <c r="R174" s="25">
        <v>9.0</v>
      </c>
      <c r="S174" s="25">
        <v>8.0</v>
      </c>
      <c r="T174" s="25"/>
      <c r="U174" s="25"/>
      <c r="V174" s="25"/>
      <c r="W174" s="25">
        <v>7.0</v>
      </c>
      <c r="X174" s="25">
        <v>8.0</v>
      </c>
      <c r="Y174" s="25">
        <v>7.0</v>
      </c>
      <c r="Z174" s="25">
        <v>10.0</v>
      </c>
      <c r="AA174" s="25"/>
      <c r="AB174" s="25">
        <v>8.0</v>
      </c>
      <c r="AC174" s="25">
        <v>10.0</v>
      </c>
      <c r="AD174" s="25"/>
      <c r="AE174" s="25"/>
      <c r="AF174" s="25">
        <v>10.0</v>
      </c>
      <c r="AG174" s="25"/>
      <c r="AH174" s="25">
        <v>10.0</v>
      </c>
      <c r="AI174" s="25">
        <v>10.0</v>
      </c>
      <c r="AJ174" s="25">
        <v>10.0</v>
      </c>
      <c r="AK174" s="25">
        <v>10.0</v>
      </c>
      <c r="AL174" s="25"/>
      <c r="AM174" s="25">
        <v>8.0</v>
      </c>
      <c r="AN174" s="25">
        <v>10.0</v>
      </c>
      <c r="AO174" s="25"/>
      <c r="AP174" s="25">
        <v>10.0</v>
      </c>
      <c r="AQ174" s="25"/>
      <c r="AR174" s="6"/>
      <c r="AS174" s="25"/>
      <c r="AT174" s="25"/>
      <c r="AU174" s="25"/>
      <c r="AV174" s="25"/>
      <c r="AW174" s="25"/>
      <c r="AX174" s="25">
        <v>10.0</v>
      </c>
      <c r="AY174" s="25">
        <f t="shared" si="1"/>
        <v>9.11</v>
      </c>
      <c r="AZ174" s="23"/>
      <c r="BA174" s="23">
        <f t="shared" si="2"/>
        <v>0</v>
      </c>
      <c r="BB174" s="6">
        <v>44.0</v>
      </c>
      <c r="BC174" s="6">
        <v>5.0</v>
      </c>
      <c r="BD174" s="23">
        <f t="shared" si="3"/>
        <v>39</v>
      </c>
      <c r="BE174" s="6" t="s">
        <v>92</v>
      </c>
      <c r="BF174" s="6" t="s">
        <v>55</v>
      </c>
      <c r="BG174" s="6" t="s">
        <v>55</v>
      </c>
      <c r="BH174" s="6" t="s">
        <v>55</v>
      </c>
      <c r="BI174" s="6" t="s">
        <v>55</v>
      </c>
      <c r="BJ174" s="6" t="s">
        <v>92</v>
      </c>
      <c r="BK174" s="6" t="s">
        <v>55</v>
      </c>
      <c r="BL174" s="23"/>
      <c r="BM174" s="23"/>
      <c r="BN174" s="42"/>
      <c r="BO174" s="42"/>
      <c r="BP174" s="42"/>
    </row>
    <row r="175">
      <c r="A175" s="11">
        <v>171.0</v>
      </c>
      <c r="B175" s="17" t="s">
        <v>455</v>
      </c>
      <c r="C175" s="17" t="s">
        <v>427</v>
      </c>
      <c r="D175" s="17" t="s">
        <v>214</v>
      </c>
      <c r="E175" s="17" t="s">
        <v>77</v>
      </c>
      <c r="F175" s="17" t="s">
        <v>79</v>
      </c>
      <c r="G175" s="17" t="s">
        <v>995</v>
      </c>
      <c r="H175" s="48" t="s">
        <v>90</v>
      </c>
      <c r="J175" s="11" t="s">
        <v>91</v>
      </c>
      <c r="K175" s="48" t="s">
        <v>84</v>
      </c>
      <c r="L175" s="49">
        <v>42979.0</v>
      </c>
      <c r="M175" s="52"/>
      <c r="N175" s="50"/>
      <c r="O175" s="50"/>
      <c r="P175" s="50"/>
      <c r="Q175" s="6">
        <v>7.0</v>
      </c>
      <c r="R175" s="6">
        <v>8.0</v>
      </c>
      <c r="S175" s="6">
        <v>9.0</v>
      </c>
      <c r="T175" s="23"/>
      <c r="U175" s="23"/>
      <c r="V175" s="6"/>
      <c r="W175" s="6">
        <v>5.0</v>
      </c>
      <c r="X175" s="6">
        <v>7.0</v>
      </c>
      <c r="Y175" s="6">
        <v>8.0</v>
      </c>
      <c r="Z175" s="6">
        <v>8.0</v>
      </c>
      <c r="AA175" s="23"/>
      <c r="AB175" s="6">
        <v>7.0</v>
      </c>
      <c r="AC175" s="6">
        <v>9.0</v>
      </c>
      <c r="AD175" s="23"/>
      <c r="AE175" s="23"/>
      <c r="AF175" s="6">
        <v>10.0</v>
      </c>
      <c r="AG175" s="23"/>
      <c r="AH175" s="25">
        <v>10.0</v>
      </c>
      <c r="AI175" s="25">
        <v>10.0</v>
      </c>
      <c r="AJ175" s="25">
        <v>10.0</v>
      </c>
      <c r="AK175" s="25">
        <v>10.0</v>
      </c>
      <c r="AL175" s="23"/>
      <c r="AM175" s="6">
        <v>5.0</v>
      </c>
      <c r="AN175" s="6">
        <v>10.0</v>
      </c>
      <c r="AO175" s="6"/>
      <c r="AP175" s="25">
        <v>10.0</v>
      </c>
      <c r="AQ175" s="6"/>
      <c r="AR175" s="6"/>
      <c r="AS175" s="23"/>
      <c r="AT175" s="23"/>
      <c r="AU175" s="23"/>
      <c r="AV175" s="23"/>
      <c r="AW175" s="23"/>
      <c r="AX175" s="25">
        <v>10.0</v>
      </c>
      <c r="AY175" s="25">
        <f t="shared" si="1"/>
        <v>8.5</v>
      </c>
      <c r="AZ175" s="23"/>
      <c r="BA175" s="23">
        <f t="shared" si="2"/>
        <v>0</v>
      </c>
      <c r="BB175" s="6">
        <v>25.0</v>
      </c>
      <c r="BC175" s="6">
        <v>5.0</v>
      </c>
      <c r="BD175" s="23">
        <f t="shared" si="3"/>
        <v>20</v>
      </c>
      <c r="BE175" s="6" t="s">
        <v>92</v>
      </c>
      <c r="BF175" s="6" t="s">
        <v>55</v>
      </c>
      <c r="BG175" s="6" t="s">
        <v>55</v>
      </c>
      <c r="BH175" s="6" t="s">
        <v>55</v>
      </c>
      <c r="BI175" s="6" t="s">
        <v>55</v>
      </c>
      <c r="BJ175" s="6" t="s">
        <v>92</v>
      </c>
      <c r="BK175" s="6" t="s">
        <v>55</v>
      </c>
      <c r="BL175" s="23"/>
      <c r="BM175" s="23"/>
      <c r="BN175" s="42"/>
      <c r="BO175" s="42"/>
      <c r="BP175" s="42"/>
    </row>
    <row r="176">
      <c r="A176" s="11">
        <v>172.0</v>
      </c>
      <c r="B176" s="17" t="s">
        <v>207</v>
      </c>
      <c r="C176" s="17" t="s">
        <v>145</v>
      </c>
      <c r="D176" s="17" t="s">
        <v>274</v>
      </c>
      <c r="E176" s="19"/>
      <c r="F176" s="17" t="s">
        <v>79</v>
      </c>
      <c r="G176" s="17" t="s">
        <v>995</v>
      </c>
      <c r="H176" s="48" t="s">
        <v>90</v>
      </c>
      <c r="J176" s="11" t="s">
        <v>91</v>
      </c>
      <c r="K176" s="48" t="s">
        <v>84</v>
      </c>
      <c r="L176" s="49">
        <v>42979.0</v>
      </c>
      <c r="M176" s="52"/>
      <c r="N176" s="50"/>
      <c r="O176" s="50"/>
      <c r="P176" s="50"/>
      <c r="Q176" s="6">
        <v>8.0</v>
      </c>
      <c r="R176" s="6">
        <v>6.0</v>
      </c>
      <c r="S176" s="6">
        <v>8.0</v>
      </c>
      <c r="T176" s="23"/>
      <c r="U176" s="23"/>
      <c r="V176" s="6"/>
      <c r="W176" s="6">
        <v>9.0</v>
      </c>
      <c r="X176" s="6">
        <v>8.0</v>
      </c>
      <c r="Y176" s="6">
        <v>9.0</v>
      </c>
      <c r="Z176" s="6">
        <v>10.0</v>
      </c>
      <c r="AA176" s="23"/>
      <c r="AB176" s="6">
        <v>9.0</v>
      </c>
      <c r="AC176" s="6">
        <v>10.0</v>
      </c>
      <c r="AD176" s="23"/>
      <c r="AE176" s="23"/>
      <c r="AF176" s="6">
        <v>10.0</v>
      </c>
      <c r="AG176" s="23"/>
      <c r="AH176" s="25">
        <v>10.0</v>
      </c>
      <c r="AI176" s="25">
        <v>10.0</v>
      </c>
      <c r="AJ176" s="25">
        <v>10.0</v>
      </c>
      <c r="AK176" s="25">
        <v>10.0</v>
      </c>
      <c r="AL176" s="23"/>
      <c r="AM176" s="6">
        <v>8.0</v>
      </c>
      <c r="AN176" s="6">
        <v>10.0</v>
      </c>
      <c r="AO176" s="6"/>
      <c r="AP176" s="25">
        <v>10.0</v>
      </c>
      <c r="AQ176" s="6"/>
      <c r="AR176" s="6"/>
      <c r="AS176" s="23"/>
      <c r="AT176" s="23"/>
      <c r="AU176" s="23"/>
      <c r="AV176" s="23"/>
      <c r="AW176" s="23"/>
      <c r="AX176" s="25">
        <v>10.0</v>
      </c>
      <c r="AY176" s="25">
        <f t="shared" si="1"/>
        <v>9.16</v>
      </c>
      <c r="AZ176" s="23"/>
      <c r="BA176" s="23">
        <f t="shared" si="2"/>
        <v>0</v>
      </c>
      <c r="BB176" s="6">
        <v>3.0</v>
      </c>
      <c r="BC176" s="6">
        <v>0.0</v>
      </c>
      <c r="BD176" s="23">
        <f t="shared" si="3"/>
        <v>3</v>
      </c>
      <c r="BE176" s="6" t="s">
        <v>92</v>
      </c>
      <c r="BF176" s="6" t="s">
        <v>55</v>
      </c>
      <c r="BG176" s="6" t="s">
        <v>55</v>
      </c>
      <c r="BH176" s="6" t="s">
        <v>55</v>
      </c>
      <c r="BI176" s="6" t="s">
        <v>55</v>
      </c>
      <c r="BJ176" s="6" t="s">
        <v>92</v>
      </c>
      <c r="BK176" s="6" t="s">
        <v>55</v>
      </c>
      <c r="BL176" s="23"/>
      <c r="BM176" s="23"/>
      <c r="BN176" s="42"/>
      <c r="BO176" s="42"/>
      <c r="BP176" s="42"/>
    </row>
    <row r="177">
      <c r="A177" s="11">
        <v>173.0</v>
      </c>
      <c r="B177" s="17" t="s">
        <v>1120</v>
      </c>
      <c r="C177" s="17" t="s">
        <v>317</v>
      </c>
      <c r="D177" s="17" t="s">
        <v>94</v>
      </c>
      <c r="E177" s="19"/>
      <c r="F177" s="17" t="s">
        <v>96</v>
      </c>
      <c r="G177" s="17" t="s">
        <v>995</v>
      </c>
      <c r="H177" s="48" t="s">
        <v>90</v>
      </c>
      <c r="J177" s="11" t="s">
        <v>91</v>
      </c>
      <c r="K177" s="48" t="s">
        <v>84</v>
      </c>
      <c r="L177" s="49">
        <v>42979.0</v>
      </c>
      <c r="M177" s="52"/>
      <c r="N177" s="50"/>
      <c r="O177" s="50"/>
      <c r="P177" s="50"/>
      <c r="Q177" s="6">
        <v>7.0</v>
      </c>
      <c r="R177" s="6">
        <v>6.0</v>
      </c>
      <c r="S177" s="6">
        <v>9.0</v>
      </c>
      <c r="T177" s="23"/>
      <c r="U177" s="23"/>
      <c r="V177" s="6"/>
      <c r="W177" s="6">
        <v>7.0</v>
      </c>
      <c r="X177" s="6">
        <v>8.0</v>
      </c>
      <c r="Y177" s="6">
        <v>8.0</v>
      </c>
      <c r="Z177" s="6">
        <v>10.0</v>
      </c>
      <c r="AA177" s="23"/>
      <c r="AB177" s="6">
        <v>6.0</v>
      </c>
      <c r="AC177" s="6">
        <v>8.0</v>
      </c>
      <c r="AD177" s="23"/>
      <c r="AE177" s="23"/>
      <c r="AF177" s="6">
        <v>10.0</v>
      </c>
      <c r="AG177" s="23"/>
      <c r="AH177" s="25">
        <v>10.0</v>
      </c>
      <c r="AI177" s="25">
        <v>10.0</v>
      </c>
      <c r="AJ177" s="25">
        <v>10.0</v>
      </c>
      <c r="AK177" s="25">
        <v>10.0</v>
      </c>
      <c r="AL177" s="23"/>
      <c r="AM177" s="6">
        <v>5.0</v>
      </c>
      <c r="AN177" s="6">
        <v>10.0</v>
      </c>
      <c r="AO177" s="6"/>
      <c r="AP177" s="25">
        <v>10.0</v>
      </c>
      <c r="AQ177" s="6"/>
      <c r="AR177" s="6"/>
      <c r="AS177" s="23"/>
      <c r="AT177" s="23"/>
      <c r="AU177" s="23"/>
      <c r="AV177" s="23"/>
      <c r="AW177" s="23"/>
      <c r="AX177" s="25">
        <v>10.0</v>
      </c>
      <c r="AY177" s="25">
        <f t="shared" si="1"/>
        <v>8.55</v>
      </c>
      <c r="AZ177" s="23"/>
      <c r="BA177" s="23">
        <f t="shared" si="2"/>
        <v>0</v>
      </c>
      <c r="BB177" s="6">
        <v>65.0</v>
      </c>
      <c r="BC177" s="6">
        <v>6.0</v>
      </c>
      <c r="BD177" s="23">
        <f t="shared" si="3"/>
        <v>59</v>
      </c>
      <c r="BE177" s="6" t="s">
        <v>92</v>
      </c>
      <c r="BF177" s="6" t="s">
        <v>55</v>
      </c>
      <c r="BG177" s="6" t="s">
        <v>55</v>
      </c>
      <c r="BH177" s="6" t="s">
        <v>55</v>
      </c>
      <c r="BI177" s="6" t="s">
        <v>55</v>
      </c>
      <c r="BJ177" s="6" t="s">
        <v>92</v>
      </c>
      <c r="BK177" s="6" t="s">
        <v>55</v>
      </c>
      <c r="BL177" s="23"/>
      <c r="BM177" s="23"/>
      <c r="BN177" s="42"/>
      <c r="BO177" s="42"/>
      <c r="BP177" s="42"/>
    </row>
    <row r="178">
      <c r="A178" s="11">
        <v>174.0</v>
      </c>
      <c r="B178" s="17" t="s">
        <v>1126</v>
      </c>
      <c r="C178" s="17" t="s">
        <v>1127</v>
      </c>
      <c r="D178" s="20"/>
      <c r="E178" s="19"/>
      <c r="F178" s="17" t="s">
        <v>79</v>
      </c>
      <c r="G178" s="17" t="s">
        <v>995</v>
      </c>
      <c r="H178" s="48" t="s">
        <v>90</v>
      </c>
      <c r="J178" s="11" t="s">
        <v>91</v>
      </c>
      <c r="K178" s="48" t="s">
        <v>84</v>
      </c>
      <c r="L178" s="49">
        <v>42979.0</v>
      </c>
      <c r="M178" s="52"/>
      <c r="N178" s="50"/>
      <c r="O178" s="50"/>
      <c r="P178" s="50"/>
      <c r="Q178" s="25">
        <v>5.0</v>
      </c>
      <c r="R178" s="25">
        <v>5.0</v>
      </c>
      <c r="S178" s="25">
        <v>6.0</v>
      </c>
      <c r="T178" s="25"/>
      <c r="U178" s="25"/>
      <c r="V178" s="25"/>
      <c r="W178" s="25">
        <v>5.0</v>
      </c>
      <c r="X178" s="25">
        <v>5.0</v>
      </c>
      <c r="Y178" s="25">
        <v>6.0</v>
      </c>
      <c r="Z178" s="25">
        <v>6.0</v>
      </c>
      <c r="AA178" s="25"/>
      <c r="AB178" s="25">
        <v>6.0</v>
      </c>
      <c r="AC178" s="25">
        <v>7.0</v>
      </c>
      <c r="AD178" s="25"/>
      <c r="AE178" s="25"/>
      <c r="AF178" s="25">
        <v>10.0</v>
      </c>
      <c r="AG178" s="25"/>
      <c r="AH178" s="25">
        <v>10.0</v>
      </c>
      <c r="AI178" s="25">
        <v>10.0</v>
      </c>
      <c r="AJ178" s="25">
        <v>10.0</v>
      </c>
      <c r="AK178" s="25">
        <v>10.0</v>
      </c>
      <c r="AL178" s="25"/>
      <c r="AM178" s="25">
        <v>5.0</v>
      </c>
      <c r="AN178" s="25">
        <v>9.0</v>
      </c>
      <c r="AO178" s="25"/>
      <c r="AP178" s="25">
        <v>10.0</v>
      </c>
      <c r="AQ178" s="25"/>
      <c r="AR178" s="6"/>
      <c r="AS178" s="25"/>
      <c r="AT178" s="25"/>
      <c r="AU178" s="25"/>
      <c r="AV178" s="25"/>
      <c r="AW178" s="25"/>
      <c r="AX178" s="25">
        <v>10.0</v>
      </c>
      <c r="AY178" s="25">
        <f t="shared" si="1"/>
        <v>7.5</v>
      </c>
      <c r="AZ178" s="23"/>
      <c r="BA178" s="23">
        <f t="shared" si="2"/>
        <v>0</v>
      </c>
      <c r="BB178" s="6">
        <v>62.0</v>
      </c>
      <c r="BC178" s="6">
        <v>0.0</v>
      </c>
      <c r="BD178" s="23">
        <f t="shared" si="3"/>
        <v>62</v>
      </c>
      <c r="BE178" s="6" t="s">
        <v>92</v>
      </c>
      <c r="BF178" s="6" t="s">
        <v>55</v>
      </c>
      <c r="BG178" s="6" t="s">
        <v>55</v>
      </c>
      <c r="BH178" s="6" t="s">
        <v>55</v>
      </c>
      <c r="BI178" s="6" t="s">
        <v>55</v>
      </c>
      <c r="BJ178" s="6" t="s">
        <v>92</v>
      </c>
      <c r="BK178" s="6" t="s">
        <v>55</v>
      </c>
      <c r="BL178" s="23"/>
      <c r="BM178" s="23"/>
      <c r="BN178" s="42"/>
      <c r="BO178" s="42"/>
      <c r="BP178" s="42"/>
    </row>
    <row r="179">
      <c r="A179" s="11">
        <v>175.0</v>
      </c>
      <c r="B179" s="17" t="s">
        <v>1135</v>
      </c>
      <c r="C179" s="17" t="s">
        <v>145</v>
      </c>
      <c r="D179" s="17" t="s">
        <v>78</v>
      </c>
      <c r="E179" s="19"/>
      <c r="F179" s="17" t="s">
        <v>79</v>
      </c>
      <c r="G179" s="17" t="s">
        <v>1136</v>
      </c>
      <c r="H179" s="48" t="s">
        <v>90</v>
      </c>
      <c r="J179" s="11" t="s">
        <v>91</v>
      </c>
      <c r="K179" s="48" t="s">
        <v>84</v>
      </c>
      <c r="L179" s="49">
        <v>42983.0</v>
      </c>
      <c r="M179" s="52"/>
      <c r="N179" s="50"/>
      <c r="O179" s="50"/>
      <c r="P179" s="50"/>
      <c r="Q179" s="25">
        <v>8.0</v>
      </c>
      <c r="R179" s="25">
        <v>8.0</v>
      </c>
      <c r="S179" s="25">
        <v>7.0</v>
      </c>
      <c r="T179" s="25"/>
      <c r="U179" s="25"/>
      <c r="V179" s="25"/>
      <c r="W179" s="25">
        <v>9.0</v>
      </c>
      <c r="X179" s="25">
        <v>7.0</v>
      </c>
      <c r="Y179" s="25">
        <v>6.0</v>
      </c>
      <c r="Z179" s="25">
        <v>9.0</v>
      </c>
      <c r="AA179" s="25"/>
      <c r="AB179" s="25">
        <v>10.0</v>
      </c>
      <c r="AC179" s="25">
        <v>10.0</v>
      </c>
      <c r="AD179" s="25"/>
      <c r="AE179" s="25"/>
      <c r="AF179" s="25">
        <v>7.0</v>
      </c>
      <c r="AG179" s="25"/>
      <c r="AH179" s="25">
        <v>10.0</v>
      </c>
      <c r="AI179" s="25">
        <v>10.0</v>
      </c>
      <c r="AJ179" s="25">
        <v>10.0</v>
      </c>
      <c r="AK179" s="25">
        <v>10.0</v>
      </c>
      <c r="AL179" s="25"/>
      <c r="AM179" s="25">
        <v>7.0</v>
      </c>
      <c r="AN179" s="25">
        <v>10.0</v>
      </c>
      <c r="AO179" s="25"/>
      <c r="AP179" s="25">
        <v>10.0</v>
      </c>
      <c r="AQ179" s="25"/>
      <c r="AR179" s="6"/>
      <c r="AS179" s="25"/>
      <c r="AT179" s="25"/>
      <c r="AU179" s="25"/>
      <c r="AV179" s="25"/>
      <c r="AW179" s="25"/>
      <c r="AX179" s="25">
        <v>10.0</v>
      </c>
      <c r="AY179" s="25">
        <f t="shared" si="1"/>
        <v>8.77</v>
      </c>
      <c r="AZ179" s="23"/>
      <c r="BA179" s="23">
        <f t="shared" si="2"/>
        <v>0</v>
      </c>
      <c r="BB179" s="6">
        <v>4.0</v>
      </c>
      <c r="BC179" s="6">
        <v>0.0</v>
      </c>
      <c r="BD179" s="23">
        <f t="shared" si="3"/>
        <v>4</v>
      </c>
      <c r="BE179" s="6" t="s">
        <v>92</v>
      </c>
      <c r="BF179" s="6" t="s">
        <v>55</v>
      </c>
      <c r="BG179" s="6" t="s">
        <v>55</v>
      </c>
      <c r="BH179" s="6" t="s">
        <v>55</v>
      </c>
      <c r="BI179" s="6" t="s">
        <v>55</v>
      </c>
      <c r="BJ179" s="6" t="s">
        <v>92</v>
      </c>
      <c r="BK179" s="6" t="s">
        <v>55</v>
      </c>
      <c r="BL179" s="23"/>
      <c r="BM179" s="23"/>
      <c r="BN179" s="42"/>
      <c r="BO179" s="42"/>
      <c r="BP179" s="42"/>
    </row>
    <row r="180">
      <c r="A180" s="11">
        <v>176.0</v>
      </c>
      <c r="B180" s="17" t="s">
        <v>1140</v>
      </c>
      <c r="C180" s="17" t="s">
        <v>285</v>
      </c>
      <c r="D180" s="17" t="s">
        <v>110</v>
      </c>
      <c r="E180" s="19"/>
      <c r="F180" s="17" t="s">
        <v>96</v>
      </c>
      <c r="G180" s="17" t="s">
        <v>1136</v>
      </c>
      <c r="H180" s="48" t="s">
        <v>90</v>
      </c>
      <c r="J180" s="11" t="s">
        <v>91</v>
      </c>
      <c r="K180" s="48" t="s">
        <v>84</v>
      </c>
      <c r="L180" s="49">
        <v>42979.0</v>
      </c>
      <c r="M180" s="52"/>
      <c r="N180" s="50"/>
      <c r="O180" s="50"/>
      <c r="P180" s="50"/>
      <c r="Q180" s="25">
        <v>8.0</v>
      </c>
      <c r="R180" s="25">
        <v>8.0</v>
      </c>
      <c r="S180" s="25">
        <v>7.0</v>
      </c>
      <c r="T180" s="25"/>
      <c r="U180" s="25"/>
      <c r="V180" s="25"/>
      <c r="W180" s="25">
        <v>8.0</v>
      </c>
      <c r="X180" s="25">
        <v>8.0</v>
      </c>
      <c r="Y180" s="25">
        <v>7.0</v>
      </c>
      <c r="Z180" s="25">
        <v>8.0</v>
      </c>
      <c r="AA180" s="25"/>
      <c r="AB180" s="25">
        <v>6.0</v>
      </c>
      <c r="AC180" s="25">
        <v>9.0</v>
      </c>
      <c r="AD180" s="25"/>
      <c r="AE180" s="25"/>
      <c r="AF180" s="25">
        <v>10.0</v>
      </c>
      <c r="AG180" s="25"/>
      <c r="AH180" s="25">
        <v>10.0</v>
      </c>
      <c r="AI180" s="25">
        <v>10.0</v>
      </c>
      <c r="AJ180" s="25">
        <v>10.0</v>
      </c>
      <c r="AK180" s="25">
        <v>10.0</v>
      </c>
      <c r="AL180" s="25"/>
      <c r="AM180" s="25">
        <v>6.0</v>
      </c>
      <c r="AN180" s="25">
        <v>10.0</v>
      </c>
      <c r="AO180" s="25"/>
      <c r="AP180" s="25">
        <v>10.0</v>
      </c>
      <c r="AQ180" s="25"/>
      <c r="AR180" s="6"/>
      <c r="AS180" s="25"/>
      <c r="AT180" s="25"/>
      <c r="AU180" s="25"/>
      <c r="AV180" s="25"/>
      <c r="AW180" s="25"/>
      <c r="AX180" s="25">
        <v>10.0</v>
      </c>
      <c r="AY180" s="25">
        <f t="shared" si="1"/>
        <v>8.61</v>
      </c>
      <c r="AZ180" s="23"/>
      <c r="BA180" s="23">
        <f t="shared" si="2"/>
        <v>0</v>
      </c>
      <c r="BB180" s="6">
        <v>46.0</v>
      </c>
      <c r="BC180" s="6">
        <v>0.0</v>
      </c>
      <c r="BD180" s="23">
        <f t="shared" si="3"/>
        <v>46</v>
      </c>
      <c r="BE180" s="6" t="s">
        <v>92</v>
      </c>
      <c r="BF180" s="6" t="s">
        <v>55</v>
      </c>
      <c r="BG180" s="6" t="s">
        <v>55</v>
      </c>
      <c r="BH180" s="6" t="s">
        <v>55</v>
      </c>
      <c r="BI180" s="6" t="s">
        <v>55</v>
      </c>
      <c r="BJ180" s="6" t="s">
        <v>92</v>
      </c>
      <c r="BK180" s="6" t="s">
        <v>55</v>
      </c>
      <c r="BL180" s="23"/>
      <c r="BM180" s="23"/>
      <c r="BN180" s="42"/>
      <c r="BO180" s="42"/>
      <c r="BP180" s="42"/>
    </row>
    <row r="181">
      <c r="A181" s="11">
        <v>177.0</v>
      </c>
      <c r="B181" s="17" t="s">
        <v>1143</v>
      </c>
      <c r="C181" s="17" t="s">
        <v>87</v>
      </c>
      <c r="D181" s="17" t="s">
        <v>159</v>
      </c>
      <c r="E181" s="19"/>
      <c r="F181" s="17" t="s">
        <v>79</v>
      </c>
      <c r="G181" s="17" t="s">
        <v>1136</v>
      </c>
      <c r="H181" s="48" t="s">
        <v>90</v>
      </c>
      <c r="J181" s="11" t="s">
        <v>91</v>
      </c>
      <c r="K181" s="48" t="s">
        <v>84</v>
      </c>
      <c r="L181" s="49">
        <v>42979.0</v>
      </c>
      <c r="M181" s="52"/>
      <c r="N181" s="50"/>
      <c r="O181" s="50"/>
      <c r="P181" s="50"/>
      <c r="Q181" s="25">
        <v>9.0</v>
      </c>
      <c r="R181" s="25">
        <v>10.0</v>
      </c>
      <c r="S181" s="25">
        <v>10.0</v>
      </c>
      <c r="T181" s="25"/>
      <c r="U181" s="25"/>
      <c r="V181" s="25"/>
      <c r="W181" s="25">
        <v>10.0</v>
      </c>
      <c r="X181" s="25">
        <v>10.0</v>
      </c>
      <c r="Y181" s="25">
        <v>7.0</v>
      </c>
      <c r="Z181" s="25">
        <v>9.0</v>
      </c>
      <c r="AA181" s="25"/>
      <c r="AB181" s="25">
        <v>10.0</v>
      </c>
      <c r="AC181" s="25">
        <v>10.0</v>
      </c>
      <c r="AD181" s="25"/>
      <c r="AE181" s="25"/>
      <c r="AF181" s="25">
        <v>10.0</v>
      </c>
      <c r="AG181" s="25"/>
      <c r="AH181" s="25">
        <v>10.0</v>
      </c>
      <c r="AI181" s="25">
        <v>10.0</v>
      </c>
      <c r="AJ181" s="25">
        <v>10.0</v>
      </c>
      <c r="AK181" s="25">
        <v>10.0</v>
      </c>
      <c r="AL181" s="25"/>
      <c r="AM181" s="25">
        <v>8.0</v>
      </c>
      <c r="AN181" s="25">
        <v>10.0</v>
      </c>
      <c r="AO181" s="25"/>
      <c r="AP181" s="25">
        <v>10.0</v>
      </c>
      <c r="AQ181" s="25"/>
      <c r="AR181" s="6"/>
      <c r="AS181" s="25"/>
      <c r="AT181" s="25"/>
      <c r="AU181" s="25"/>
      <c r="AV181" s="25"/>
      <c r="AW181" s="25"/>
      <c r="AX181" s="25">
        <v>10.0</v>
      </c>
      <c r="AY181" s="25">
        <f t="shared" si="1"/>
        <v>9.61</v>
      </c>
      <c r="AZ181" s="23"/>
      <c r="BA181" s="23">
        <f t="shared" si="2"/>
        <v>0</v>
      </c>
      <c r="BB181" s="6">
        <v>7.0</v>
      </c>
      <c r="BC181" s="6">
        <v>0.0</v>
      </c>
      <c r="BD181" s="23">
        <f t="shared" si="3"/>
        <v>7</v>
      </c>
      <c r="BE181" s="6" t="s">
        <v>92</v>
      </c>
      <c r="BF181" s="6" t="s">
        <v>55</v>
      </c>
      <c r="BG181" s="6" t="s">
        <v>55</v>
      </c>
      <c r="BH181" s="6" t="s">
        <v>55</v>
      </c>
      <c r="BI181" s="6" t="s">
        <v>55</v>
      </c>
      <c r="BJ181" s="6" t="s">
        <v>92</v>
      </c>
      <c r="BK181" s="6" t="s">
        <v>55</v>
      </c>
      <c r="BL181" s="23"/>
      <c r="BM181" s="23"/>
      <c r="BN181" s="42"/>
      <c r="BO181" s="42"/>
      <c r="BP181" s="42"/>
    </row>
    <row r="182">
      <c r="A182" s="11">
        <v>178.0</v>
      </c>
      <c r="B182" s="17" t="s">
        <v>1147</v>
      </c>
      <c r="C182" s="17" t="s">
        <v>451</v>
      </c>
      <c r="D182" s="17" t="s">
        <v>143</v>
      </c>
      <c r="E182" s="19"/>
      <c r="F182" s="17" t="s">
        <v>79</v>
      </c>
      <c r="G182" s="17" t="s">
        <v>1136</v>
      </c>
      <c r="H182" s="48" t="s">
        <v>90</v>
      </c>
      <c r="J182" s="11" t="s">
        <v>91</v>
      </c>
      <c r="K182" s="48" t="s">
        <v>84</v>
      </c>
      <c r="L182" s="49">
        <v>42979.0</v>
      </c>
      <c r="M182" s="52"/>
      <c r="N182" s="50"/>
      <c r="O182" s="50"/>
      <c r="P182" s="50"/>
      <c r="Q182" s="6">
        <v>7.0</v>
      </c>
      <c r="R182" s="6">
        <v>7.0</v>
      </c>
      <c r="S182" s="6">
        <v>7.0</v>
      </c>
      <c r="T182" s="23"/>
      <c r="U182" s="23"/>
      <c r="V182" s="6"/>
      <c r="W182" s="6">
        <v>8.0</v>
      </c>
      <c r="X182" s="6">
        <v>6.0</v>
      </c>
      <c r="Y182" s="6">
        <v>6.0</v>
      </c>
      <c r="Z182" s="6">
        <v>6.0</v>
      </c>
      <c r="AA182" s="23"/>
      <c r="AB182" s="6">
        <v>9.0</v>
      </c>
      <c r="AC182" s="6">
        <v>10.0</v>
      </c>
      <c r="AD182" s="23"/>
      <c r="AE182" s="23"/>
      <c r="AF182" s="6">
        <v>9.0</v>
      </c>
      <c r="AG182" s="23"/>
      <c r="AH182" s="25">
        <v>10.0</v>
      </c>
      <c r="AI182" s="25">
        <v>10.0</v>
      </c>
      <c r="AJ182" s="25">
        <v>10.0</v>
      </c>
      <c r="AK182" s="25">
        <v>10.0</v>
      </c>
      <c r="AL182" s="23"/>
      <c r="AM182" s="6">
        <v>8.0</v>
      </c>
      <c r="AN182" s="6">
        <v>10.0</v>
      </c>
      <c r="AO182" s="6"/>
      <c r="AP182" s="25">
        <v>10.0</v>
      </c>
      <c r="AQ182" s="6"/>
      <c r="AR182" s="6"/>
      <c r="AS182" s="23"/>
      <c r="AT182" s="23"/>
      <c r="AU182" s="23"/>
      <c r="AV182" s="23"/>
      <c r="AW182" s="23"/>
      <c r="AX182" s="6">
        <v>9.0</v>
      </c>
      <c r="AY182" s="25">
        <f t="shared" si="1"/>
        <v>8.44</v>
      </c>
      <c r="AZ182" s="23"/>
      <c r="BA182" s="23">
        <f t="shared" si="2"/>
        <v>0</v>
      </c>
      <c r="BB182" s="6">
        <v>45.0</v>
      </c>
      <c r="BC182" s="6">
        <v>9.0</v>
      </c>
      <c r="BD182" s="23">
        <f t="shared" si="3"/>
        <v>36</v>
      </c>
      <c r="BE182" s="6" t="s">
        <v>92</v>
      </c>
      <c r="BF182" s="6" t="s">
        <v>55</v>
      </c>
      <c r="BG182" s="6" t="s">
        <v>55</v>
      </c>
      <c r="BH182" s="6" t="s">
        <v>55</v>
      </c>
      <c r="BI182" s="6" t="s">
        <v>55</v>
      </c>
      <c r="BJ182" s="6" t="s">
        <v>92</v>
      </c>
      <c r="BK182" s="6" t="s">
        <v>55</v>
      </c>
      <c r="BL182" s="23"/>
      <c r="BM182" s="23"/>
      <c r="BN182" s="42"/>
      <c r="BO182" s="42"/>
      <c r="BP182" s="42"/>
    </row>
    <row r="183">
      <c r="A183" s="11">
        <v>179.0</v>
      </c>
      <c r="B183" s="17" t="s">
        <v>748</v>
      </c>
      <c r="C183" s="17" t="s">
        <v>457</v>
      </c>
      <c r="D183" s="17" t="s">
        <v>200</v>
      </c>
      <c r="E183" s="19"/>
      <c r="F183" s="17" t="s">
        <v>96</v>
      </c>
      <c r="G183" s="17" t="s">
        <v>1136</v>
      </c>
      <c r="H183" s="48" t="s">
        <v>90</v>
      </c>
      <c r="J183" s="11" t="s">
        <v>91</v>
      </c>
      <c r="K183" s="48" t="s">
        <v>84</v>
      </c>
      <c r="L183" s="49">
        <v>42979.0</v>
      </c>
      <c r="M183" s="52"/>
      <c r="N183" s="50"/>
      <c r="O183" s="50"/>
      <c r="P183" s="50"/>
      <c r="Q183" s="6">
        <v>8.0</v>
      </c>
      <c r="R183" s="6">
        <v>9.0</v>
      </c>
      <c r="S183" s="6">
        <v>10.0</v>
      </c>
      <c r="T183" s="23"/>
      <c r="U183" s="23"/>
      <c r="V183" s="6"/>
      <c r="W183" s="6">
        <v>8.0</v>
      </c>
      <c r="X183" s="6">
        <v>9.0</v>
      </c>
      <c r="Y183" s="6">
        <v>7.0</v>
      </c>
      <c r="Z183" s="6">
        <v>9.0</v>
      </c>
      <c r="AA183" s="23"/>
      <c r="AB183" s="6">
        <v>10.0</v>
      </c>
      <c r="AC183" s="6">
        <v>10.0</v>
      </c>
      <c r="AD183" s="23"/>
      <c r="AE183" s="23"/>
      <c r="AF183" s="6">
        <v>10.0</v>
      </c>
      <c r="AG183" s="23"/>
      <c r="AH183" s="25">
        <v>10.0</v>
      </c>
      <c r="AI183" s="25">
        <v>10.0</v>
      </c>
      <c r="AJ183" s="25">
        <v>10.0</v>
      </c>
      <c r="AK183" s="25">
        <v>10.0</v>
      </c>
      <c r="AL183" s="23"/>
      <c r="AM183" s="6">
        <v>6.0</v>
      </c>
      <c r="AN183" s="6">
        <v>10.0</v>
      </c>
      <c r="AO183" s="6"/>
      <c r="AP183" s="25">
        <v>10.0</v>
      </c>
      <c r="AQ183" s="6"/>
      <c r="AR183" s="6"/>
      <c r="AS183" s="23"/>
      <c r="AT183" s="23"/>
      <c r="AU183" s="23"/>
      <c r="AV183" s="23"/>
      <c r="AW183" s="23"/>
      <c r="AX183" s="6">
        <v>10.0</v>
      </c>
      <c r="AY183" s="25">
        <f t="shared" si="1"/>
        <v>9.22</v>
      </c>
      <c r="AZ183" s="23"/>
      <c r="BA183" s="23">
        <f t="shared" si="2"/>
        <v>0</v>
      </c>
      <c r="BB183" s="6">
        <v>17.0</v>
      </c>
      <c r="BC183" s="6">
        <v>0.0</v>
      </c>
      <c r="BD183" s="23">
        <f t="shared" si="3"/>
        <v>17</v>
      </c>
      <c r="BE183" s="6" t="s">
        <v>92</v>
      </c>
      <c r="BF183" s="6" t="s">
        <v>55</v>
      </c>
      <c r="BG183" s="6" t="s">
        <v>55</v>
      </c>
      <c r="BH183" s="6" t="s">
        <v>55</v>
      </c>
      <c r="BI183" s="6" t="s">
        <v>55</v>
      </c>
      <c r="BJ183" s="6" t="s">
        <v>92</v>
      </c>
      <c r="BK183" s="6" t="s">
        <v>55</v>
      </c>
      <c r="BL183" s="23"/>
      <c r="BM183" s="23"/>
      <c r="BN183" s="42"/>
      <c r="BO183" s="42"/>
      <c r="BP183" s="42"/>
    </row>
    <row r="184">
      <c r="A184" s="11">
        <v>180.0</v>
      </c>
      <c r="B184" s="17" t="s">
        <v>1153</v>
      </c>
      <c r="C184" s="17" t="s">
        <v>1154</v>
      </c>
      <c r="D184" s="20"/>
      <c r="E184" s="19"/>
      <c r="F184" s="17" t="s">
        <v>79</v>
      </c>
      <c r="G184" s="17" t="s">
        <v>1136</v>
      </c>
      <c r="H184" s="48" t="s">
        <v>90</v>
      </c>
      <c r="J184" s="11" t="s">
        <v>91</v>
      </c>
      <c r="K184" s="48" t="s">
        <v>84</v>
      </c>
      <c r="L184" s="49">
        <v>42979.0</v>
      </c>
      <c r="M184" s="52"/>
      <c r="N184" s="50"/>
      <c r="O184" s="50"/>
      <c r="P184" s="50"/>
      <c r="Q184" s="6">
        <v>8.0</v>
      </c>
      <c r="R184" s="6">
        <v>9.0</v>
      </c>
      <c r="S184" s="6">
        <v>10.0</v>
      </c>
      <c r="T184" s="23"/>
      <c r="U184" s="23"/>
      <c r="V184" s="6"/>
      <c r="W184" s="6">
        <v>8.0</v>
      </c>
      <c r="X184" s="6">
        <v>8.0</v>
      </c>
      <c r="Y184" s="6">
        <v>8.0</v>
      </c>
      <c r="Z184" s="6">
        <v>9.0</v>
      </c>
      <c r="AA184" s="23"/>
      <c r="AB184" s="6">
        <v>10.0</v>
      </c>
      <c r="AC184" s="6">
        <v>9.0</v>
      </c>
      <c r="AD184" s="23"/>
      <c r="AE184" s="23"/>
      <c r="AF184" s="6">
        <v>8.0</v>
      </c>
      <c r="AG184" s="23"/>
      <c r="AH184" s="25">
        <v>10.0</v>
      </c>
      <c r="AI184" s="25">
        <v>10.0</v>
      </c>
      <c r="AJ184" s="25">
        <v>10.0</v>
      </c>
      <c r="AK184" s="25">
        <v>10.0</v>
      </c>
      <c r="AL184" s="23"/>
      <c r="AM184" s="6">
        <v>5.0</v>
      </c>
      <c r="AN184" s="6">
        <v>10.0</v>
      </c>
      <c r="AO184" s="6"/>
      <c r="AP184" s="25">
        <v>10.0</v>
      </c>
      <c r="AQ184" s="6"/>
      <c r="AR184" s="6"/>
      <c r="AS184" s="23"/>
      <c r="AT184" s="23"/>
      <c r="AU184" s="23"/>
      <c r="AV184" s="23"/>
      <c r="AW184" s="23"/>
      <c r="AX184" s="6">
        <v>10.0</v>
      </c>
      <c r="AY184" s="25">
        <f t="shared" si="1"/>
        <v>9</v>
      </c>
      <c r="AZ184" s="23"/>
      <c r="BA184" s="23">
        <f t="shared" si="2"/>
        <v>0</v>
      </c>
      <c r="BB184" s="6">
        <v>13.0</v>
      </c>
      <c r="BC184" s="6">
        <v>0.0</v>
      </c>
      <c r="BD184" s="23">
        <f t="shared" si="3"/>
        <v>13</v>
      </c>
      <c r="BE184" s="6" t="s">
        <v>92</v>
      </c>
      <c r="BF184" s="6" t="s">
        <v>55</v>
      </c>
      <c r="BG184" s="6" t="s">
        <v>55</v>
      </c>
      <c r="BH184" s="6" t="s">
        <v>55</v>
      </c>
      <c r="BI184" s="6" t="s">
        <v>55</v>
      </c>
      <c r="BJ184" s="6" t="s">
        <v>92</v>
      </c>
      <c r="BK184" s="6" t="s">
        <v>55</v>
      </c>
      <c r="BL184" s="23"/>
      <c r="BM184" s="23"/>
      <c r="BN184" s="42"/>
      <c r="BO184" s="42"/>
      <c r="BP184" s="42"/>
    </row>
    <row r="185">
      <c r="A185" s="11">
        <v>181.0</v>
      </c>
      <c r="B185" s="17" t="s">
        <v>1156</v>
      </c>
      <c r="C185" s="17" t="s">
        <v>625</v>
      </c>
      <c r="D185" s="17" t="s">
        <v>110</v>
      </c>
      <c r="E185" s="20"/>
      <c r="F185" s="17" t="s">
        <v>96</v>
      </c>
      <c r="G185" s="17" t="s">
        <v>1136</v>
      </c>
      <c r="H185" s="48" t="s">
        <v>90</v>
      </c>
      <c r="J185" s="11" t="s">
        <v>91</v>
      </c>
      <c r="K185" s="48" t="s">
        <v>84</v>
      </c>
      <c r="L185" s="49">
        <v>42979.0</v>
      </c>
      <c r="M185" s="52"/>
      <c r="N185" s="50"/>
      <c r="O185" s="50"/>
      <c r="P185" s="50"/>
      <c r="Q185" s="6">
        <v>8.0</v>
      </c>
      <c r="R185" s="6">
        <v>7.0</v>
      </c>
      <c r="S185" s="6">
        <v>6.0</v>
      </c>
      <c r="T185" s="23"/>
      <c r="U185" s="23"/>
      <c r="V185" s="6"/>
      <c r="W185" s="6">
        <v>9.0</v>
      </c>
      <c r="X185" s="6">
        <v>8.0</v>
      </c>
      <c r="Y185" s="6">
        <v>5.0</v>
      </c>
      <c r="Z185" s="6">
        <v>7.0</v>
      </c>
      <c r="AA185" s="23"/>
      <c r="AB185" s="6">
        <v>10.0</v>
      </c>
      <c r="AC185" s="6">
        <v>10.0</v>
      </c>
      <c r="AD185" s="23"/>
      <c r="AE185" s="23"/>
      <c r="AF185" s="6">
        <v>10.0</v>
      </c>
      <c r="AG185" s="23"/>
      <c r="AH185" s="25">
        <v>10.0</v>
      </c>
      <c r="AI185" s="25">
        <v>10.0</v>
      </c>
      <c r="AJ185" s="25">
        <v>10.0</v>
      </c>
      <c r="AK185" s="25">
        <v>10.0</v>
      </c>
      <c r="AL185" s="23"/>
      <c r="AM185" s="6">
        <v>6.0</v>
      </c>
      <c r="AN185" s="6">
        <v>10.0</v>
      </c>
      <c r="AO185" s="6"/>
      <c r="AP185" s="6">
        <v>10.0</v>
      </c>
      <c r="AQ185" s="6"/>
      <c r="AR185" s="6"/>
      <c r="AS185" s="23"/>
      <c r="AT185" s="23"/>
      <c r="AU185" s="23"/>
      <c r="AV185" s="23"/>
      <c r="AW185" s="23"/>
      <c r="AX185" s="6">
        <v>10.0</v>
      </c>
      <c r="AY185" s="25">
        <f t="shared" si="1"/>
        <v>8.66</v>
      </c>
      <c r="AZ185" s="23"/>
      <c r="BA185" s="23">
        <f t="shared" si="2"/>
        <v>0</v>
      </c>
      <c r="BB185" s="6">
        <v>12.0</v>
      </c>
      <c r="BC185" s="6">
        <v>0.0</v>
      </c>
      <c r="BD185" s="23">
        <f t="shared" si="3"/>
        <v>12</v>
      </c>
      <c r="BE185" s="6" t="s">
        <v>92</v>
      </c>
      <c r="BF185" s="6" t="s">
        <v>55</v>
      </c>
      <c r="BG185" s="6" t="s">
        <v>55</v>
      </c>
      <c r="BH185" s="6" t="s">
        <v>55</v>
      </c>
      <c r="BI185" s="6" t="s">
        <v>55</v>
      </c>
      <c r="BJ185" s="6" t="s">
        <v>92</v>
      </c>
      <c r="BK185" s="6" t="s">
        <v>55</v>
      </c>
      <c r="BL185" s="23"/>
      <c r="BM185" s="23"/>
      <c r="BN185" s="42"/>
      <c r="BO185" s="42"/>
      <c r="BP185" s="42"/>
    </row>
    <row r="186">
      <c r="A186" s="11">
        <v>182.0</v>
      </c>
      <c r="B186" s="17" t="s">
        <v>867</v>
      </c>
      <c r="C186" s="17" t="s">
        <v>252</v>
      </c>
      <c r="D186" s="17" t="s">
        <v>200</v>
      </c>
      <c r="E186" s="19"/>
      <c r="F186" s="17" t="s">
        <v>96</v>
      </c>
      <c r="G186" s="17" t="s">
        <v>1136</v>
      </c>
      <c r="H186" s="48" t="s">
        <v>90</v>
      </c>
      <c r="J186" s="11" t="s">
        <v>91</v>
      </c>
      <c r="K186" s="48" t="s">
        <v>84</v>
      </c>
      <c r="L186" s="49">
        <v>42979.0</v>
      </c>
      <c r="M186" s="52"/>
      <c r="N186" s="50"/>
      <c r="O186" s="50"/>
      <c r="P186" s="50"/>
      <c r="Q186" s="25">
        <v>10.0</v>
      </c>
      <c r="R186" s="25">
        <v>10.0</v>
      </c>
      <c r="S186" s="25">
        <v>10.0</v>
      </c>
      <c r="T186" s="25"/>
      <c r="U186" s="25"/>
      <c r="V186" s="25"/>
      <c r="W186" s="25">
        <v>10.0</v>
      </c>
      <c r="X186" s="25">
        <v>9.0</v>
      </c>
      <c r="Y186" s="25">
        <v>9.0</v>
      </c>
      <c r="Z186" s="25">
        <v>10.0</v>
      </c>
      <c r="AA186" s="25"/>
      <c r="AB186" s="25">
        <v>10.0</v>
      </c>
      <c r="AC186" s="25">
        <v>10.0</v>
      </c>
      <c r="AD186" s="25"/>
      <c r="AE186" s="25"/>
      <c r="AF186" s="25">
        <v>8.0</v>
      </c>
      <c r="AG186" s="25"/>
      <c r="AH186" s="25">
        <v>10.0</v>
      </c>
      <c r="AI186" s="25">
        <v>10.0</v>
      </c>
      <c r="AJ186" s="25">
        <v>10.0</v>
      </c>
      <c r="AK186" s="25">
        <v>10.0</v>
      </c>
      <c r="AL186" s="25"/>
      <c r="AM186" s="25">
        <v>7.0</v>
      </c>
      <c r="AN186" s="25">
        <v>10.0</v>
      </c>
      <c r="AO186" s="25"/>
      <c r="AP186" s="6">
        <v>10.0</v>
      </c>
      <c r="AQ186" s="25"/>
      <c r="AR186" s="6"/>
      <c r="AS186" s="25"/>
      <c r="AT186" s="25"/>
      <c r="AU186" s="25"/>
      <c r="AV186" s="25"/>
      <c r="AW186" s="25"/>
      <c r="AX186" s="25">
        <v>10.0</v>
      </c>
      <c r="AY186" s="25">
        <f t="shared" si="1"/>
        <v>9.61</v>
      </c>
      <c r="AZ186" s="23"/>
      <c r="BA186" s="23">
        <f t="shared" si="2"/>
        <v>0</v>
      </c>
      <c r="BB186" s="6">
        <v>12.0</v>
      </c>
      <c r="BC186" s="6">
        <v>0.0</v>
      </c>
      <c r="BD186" s="23">
        <f t="shared" si="3"/>
        <v>12</v>
      </c>
      <c r="BE186" s="6" t="s">
        <v>92</v>
      </c>
      <c r="BF186" s="6" t="s">
        <v>55</v>
      </c>
      <c r="BG186" s="6" t="s">
        <v>55</v>
      </c>
      <c r="BH186" s="6" t="s">
        <v>55</v>
      </c>
      <c r="BI186" s="6" t="s">
        <v>55</v>
      </c>
      <c r="BJ186" s="6" t="s">
        <v>92</v>
      </c>
      <c r="BK186" s="6" t="s">
        <v>55</v>
      </c>
      <c r="BL186" s="23"/>
      <c r="BM186" s="23"/>
      <c r="BN186" s="42"/>
      <c r="BO186" s="42"/>
      <c r="BP186" s="42"/>
    </row>
    <row r="187">
      <c r="A187" s="11">
        <v>183.0</v>
      </c>
      <c r="B187" s="17" t="s">
        <v>1157</v>
      </c>
      <c r="C187" s="17" t="s">
        <v>1158</v>
      </c>
      <c r="D187" s="20"/>
      <c r="E187" s="19"/>
      <c r="F187" s="17" t="s">
        <v>79</v>
      </c>
      <c r="G187" s="17" t="s">
        <v>1136</v>
      </c>
      <c r="H187" s="48" t="s">
        <v>90</v>
      </c>
      <c r="J187" s="11" t="s">
        <v>91</v>
      </c>
      <c r="K187" s="48" t="s">
        <v>84</v>
      </c>
      <c r="L187" s="49">
        <v>42979.0</v>
      </c>
      <c r="M187" s="52"/>
      <c r="N187" s="52"/>
      <c r="O187" s="52"/>
      <c r="P187" s="52"/>
      <c r="Q187" s="6">
        <v>9.0</v>
      </c>
      <c r="R187" s="6">
        <v>7.0</v>
      </c>
      <c r="S187" s="6">
        <v>7.0</v>
      </c>
      <c r="T187" s="23"/>
      <c r="U187" s="23"/>
      <c r="V187" s="6"/>
      <c r="W187" s="6">
        <v>7.0</v>
      </c>
      <c r="X187" s="6">
        <v>6.0</v>
      </c>
      <c r="Y187" s="6">
        <v>6.0</v>
      </c>
      <c r="Z187" s="6">
        <v>6.0</v>
      </c>
      <c r="AA187" s="23"/>
      <c r="AB187" s="6">
        <v>5.0</v>
      </c>
      <c r="AC187" s="6">
        <v>10.0</v>
      </c>
      <c r="AD187" s="23"/>
      <c r="AE187" s="23"/>
      <c r="AF187" s="6">
        <v>9.0</v>
      </c>
      <c r="AG187" s="23"/>
      <c r="AH187" s="25">
        <v>10.0</v>
      </c>
      <c r="AI187" s="25">
        <v>10.0</v>
      </c>
      <c r="AJ187" s="25">
        <v>10.0</v>
      </c>
      <c r="AK187" s="25">
        <v>10.0</v>
      </c>
      <c r="AL187" s="23"/>
      <c r="AM187" s="6">
        <v>9.0</v>
      </c>
      <c r="AN187" s="6">
        <v>10.0</v>
      </c>
      <c r="AO187" s="6"/>
      <c r="AP187" s="6">
        <v>10.0</v>
      </c>
      <c r="AQ187" s="6"/>
      <c r="AR187" s="6"/>
      <c r="AS187" s="23"/>
      <c r="AT187" s="23"/>
      <c r="AU187" s="23"/>
      <c r="AV187" s="23"/>
      <c r="AW187" s="23"/>
      <c r="AX187" s="6">
        <v>10.0</v>
      </c>
      <c r="AY187" s="25">
        <f t="shared" si="1"/>
        <v>8.38</v>
      </c>
      <c r="AZ187" s="23"/>
      <c r="BA187" s="23">
        <f t="shared" si="2"/>
        <v>0</v>
      </c>
      <c r="BB187" s="6">
        <v>34.0</v>
      </c>
      <c r="BC187" s="6">
        <v>0.0</v>
      </c>
      <c r="BD187" s="23">
        <f t="shared" si="3"/>
        <v>34</v>
      </c>
      <c r="BE187" s="6" t="s">
        <v>92</v>
      </c>
      <c r="BF187" s="6" t="s">
        <v>55</v>
      </c>
      <c r="BG187" s="6" t="s">
        <v>55</v>
      </c>
      <c r="BH187" s="6" t="s">
        <v>55</v>
      </c>
      <c r="BI187" s="6" t="s">
        <v>55</v>
      </c>
      <c r="BJ187" s="6" t="s">
        <v>92</v>
      </c>
      <c r="BK187" s="6" t="s">
        <v>55</v>
      </c>
      <c r="BL187" s="23"/>
      <c r="BM187" s="23"/>
      <c r="BN187" s="42"/>
      <c r="BO187" s="42"/>
      <c r="BP187" s="42"/>
    </row>
    <row r="188">
      <c r="A188" s="11">
        <v>184.0</v>
      </c>
      <c r="B188" s="17" t="s">
        <v>1161</v>
      </c>
      <c r="C188" s="17" t="s">
        <v>172</v>
      </c>
      <c r="D188" s="20"/>
      <c r="E188" s="19"/>
      <c r="F188" s="17" t="s">
        <v>79</v>
      </c>
      <c r="G188" s="17" t="s">
        <v>1136</v>
      </c>
      <c r="H188" s="48" t="s">
        <v>90</v>
      </c>
      <c r="J188" s="11" t="s">
        <v>91</v>
      </c>
      <c r="K188" s="48" t="s">
        <v>84</v>
      </c>
      <c r="L188" s="49">
        <v>42979.0</v>
      </c>
      <c r="M188" s="52"/>
      <c r="N188" s="50"/>
      <c r="O188" s="50"/>
      <c r="P188" s="50"/>
      <c r="Q188" s="6">
        <v>7.0</v>
      </c>
      <c r="R188" s="6">
        <v>10.0</v>
      </c>
      <c r="S188" s="6">
        <v>9.0</v>
      </c>
      <c r="T188" s="23"/>
      <c r="U188" s="23"/>
      <c r="V188" s="6"/>
      <c r="W188" s="6">
        <v>5.0</v>
      </c>
      <c r="X188" s="6">
        <v>5.0</v>
      </c>
      <c r="Y188" s="6">
        <v>6.0</v>
      </c>
      <c r="Z188" s="6">
        <v>6.0</v>
      </c>
      <c r="AA188" s="23"/>
      <c r="AB188" s="6">
        <v>10.0</v>
      </c>
      <c r="AC188" s="6">
        <v>9.0</v>
      </c>
      <c r="AD188" s="23"/>
      <c r="AE188" s="23"/>
      <c r="AF188" s="6">
        <v>9.0</v>
      </c>
      <c r="AG188" s="23"/>
      <c r="AH188" s="25">
        <v>10.0</v>
      </c>
      <c r="AI188" s="25">
        <v>10.0</v>
      </c>
      <c r="AJ188" s="25">
        <v>10.0</v>
      </c>
      <c r="AK188" s="25">
        <v>10.0</v>
      </c>
      <c r="AL188" s="23"/>
      <c r="AM188" s="6">
        <v>5.0</v>
      </c>
      <c r="AN188" s="6">
        <v>10.0</v>
      </c>
      <c r="AO188" s="6"/>
      <c r="AP188" s="6">
        <v>10.0</v>
      </c>
      <c r="AQ188" s="6"/>
      <c r="AR188" s="6"/>
      <c r="AS188" s="23"/>
      <c r="AT188" s="23"/>
      <c r="AU188" s="23"/>
      <c r="AV188" s="23"/>
      <c r="AW188" s="23"/>
      <c r="AX188" s="6">
        <v>10.0</v>
      </c>
      <c r="AY188" s="25">
        <f t="shared" si="1"/>
        <v>8.38</v>
      </c>
      <c r="AZ188" s="23"/>
      <c r="BA188" s="23">
        <f t="shared" si="2"/>
        <v>0</v>
      </c>
      <c r="BB188" s="6">
        <v>17.0</v>
      </c>
      <c r="BC188" s="6">
        <v>0.0</v>
      </c>
      <c r="BD188" s="23">
        <f t="shared" si="3"/>
        <v>17</v>
      </c>
      <c r="BE188" s="6" t="s">
        <v>92</v>
      </c>
      <c r="BF188" s="6" t="s">
        <v>55</v>
      </c>
      <c r="BG188" s="6" t="s">
        <v>55</v>
      </c>
      <c r="BH188" s="6" t="s">
        <v>55</v>
      </c>
      <c r="BI188" s="6" t="s">
        <v>55</v>
      </c>
      <c r="BJ188" s="6" t="s">
        <v>92</v>
      </c>
      <c r="BK188" s="6" t="s">
        <v>55</v>
      </c>
      <c r="BL188" s="23"/>
      <c r="BM188" s="23"/>
      <c r="BN188" s="42"/>
      <c r="BO188" s="42"/>
      <c r="BP188" s="42"/>
    </row>
    <row r="189">
      <c r="A189" s="11">
        <v>185.0</v>
      </c>
      <c r="B189" s="17" t="s">
        <v>1163</v>
      </c>
      <c r="C189" s="17" t="s">
        <v>119</v>
      </c>
      <c r="D189" s="17" t="s">
        <v>77</v>
      </c>
      <c r="E189" s="19"/>
      <c r="F189" s="17" t="s">
        <v>79</v>
      </c>
      <c r="G189" s="17" t="s">
        <v>1136</v>
      </c>
      <c r="H189" s="48" t="s">
        <v>90</v>
      </c>
      <c r="J189" s="11" t="s">
        <v>91</v>
      </c>
      <c r="K189" s="48" t="s">
        <v>84</v>
      </c>
      <c r="L189" s="49">
        <v>42979.0</v>
      </c>
      <c r="M189" s="52"/>
      <c r="N189" s="50"/>
      <c r="O189" s="50"/>
      <c r="P189" s="50"/>
      <c r="Q189" s="25">
        <v>6.0</v>
      </c>
      <c r="R189" s="25">
        <v>9.0</v>
      </c>
      <c r="S189" s="25">
        <v>7.0</v>
      </c>
      <c r="T189" s="25"/>
      <c r="U189" s="25"/>
      <c r="V189" s="25"/>
      <c r="W189" s="25">
        <v>6.0</v>
      </c>
      <c r="X189" s="25">
        <v>5.0</v>
      </c>
      <c r="Y189" s="25">
        <v>5.0</v>
      </c>
      <c r="Z189" s="25">
        <v>7.0</v>
      </c>
      <c r="AA189" s="25"/>
      <c r="AB189" s="25">
        <v>10.0</v>
      </c>
      <c r="AC189" s="25">
        <v>9.0</v>
      </c>
      <c r="AD189" s="25"/>
      <c r="AE189" s="25"/>
      <c r="AF189" s="25">
        <v>7.0</v>
      </c>
      <c r="AG189" s="25"/>
      <c r="AH189" s="25">
        <v>10.0</v>
      </c>
      <c r="AI189" s="25">
        <v>10.0</v>
      </c>
      <c r="AJ189" s="25">
        <v>10.0</v>
      </c>
      <c r="AK189" s="25">
        <v>10.0</v>
      </c>
      <c r="AL189" s="25"/>
      <c r="AM189" s="25">
        <v>5.0</v>
      </c>
      <c r="AN189" s="25">
        <v>10.0</v>
      </c>
      <c r="AO189" s="25"/>
      <c r="AP189" s="6">
        <v>10.0</v>
      </c>
      <c r="AQ189" s="25"/>
      <c r="AR189" s="21"/>
      <c r="AS189" s="25"/>
      <c r="AT189" s="25"/>
      <c r="AU189" s="25"/>
      <c r="AV189" s="25"/>
      <c r="AW189" s="25"/>
      <c r="AX189" s="6">
        <v>10.0</v>
      </c>
      <c r="AY189" s="25">
        <f t="shared" si="1"/>
        <v>8.11</v>
      </c>
      <c r="AZ189" s="23"/>
      <c r="BA189" s="23">
        <f t="shared" si="2"/>
        <v>0</v>
      </c>
      <c r="BB189" s="6">
        <v>14.0</v>
      </c>
      <c r="BC189" s="6">
        <v>0.0</v>
      </c>
      <c r="BD189" s="23">
        <f t="shared" si="3"/>
        <v>14</v>
      </c>
      <c r="BE189" s="6" t="s">
        <v>92</v>
      </c>
      <c r="BF189" s="6" t="s">
        <v>55</v>
      </c>
      <c r="BG189" s="6" t="s">
        <v>55</v>
      </c>
      <c r="BH189" s="6" t="s">
        <v>55</v>
      </c>
      <c r="BI189" s="6" t="s">
        <v>55</v>
      </c>
      <c r="BJ189" s="6" t="s">
        <v>92</v>
      </c>
      <c r="BK189" s="6" t="s">
        <v>55</v>
      </c>
      <c r="BL189" s="23"/>
      <c r="BM189" s="23"/>
      <c r="BN189" s="42"/>
      <c r="BO189" s="42"/>
      <c r="BP189" s="42"/>
    </row>
    <row r="190">
      <c r="A190" s="11">
        <v>186.0</v>
      </c>
      <c r="B190" s="17" t="s">
        <v>390</v>
      </c>
      <c r="C190" s="17" t="s">
        <v>99</v>
      </c>
      <c r="D190" s="17" t="s">
        <v>461</v>
      </c>
      <c r="E190" s="19"/>
      <c r="F190" s="17" t="s">
        <v>96</v>
      </c>
      <c r="G190" s="17" t="s">
        <v>1136</v>
      </c>
      <c r="H190" s="48" t="s">
        <v>90</v>
      </c>
      <c r="J190" s="11" t="s">
        <v>91</v>
      </c>
      <c r="K190" s="48" t="s">
        <v>84</v>
      </c>
      <c r="L190" s="49">
        <v>42979.0</v>
      </c>
      <c r="M190" s="52"/>
      <c r="N190" s="50"/>
      <c r="O190" s="50"/>
      <c r="P190" s="50"/>
      <c r="Q190" s="25">
        <v>9.0</v>
      </c>
      <c r="R190" s="25">
        <v>8.0</v>
      </c>
      <c r="S190" s="25">
        <v>7.0</v>
      </c>
      <c r="T190" s="25"/>
      <c r="U190" s="25"/>
      <c r="V190" s="25"/>
      <c r="W190" s="25">
        <v>10.0</v>
      </c>
      <c r="X190" s="25">
        <v>9.0</v>
      </c>
      <c r="Y190" s="25">
        <v>8.0</v>
      </c>
      <c r="Z190" s="25">
        <v>8.0</v>
      </c>
      <c r="AA190" s="25"/>
      <c r="AB190" s="25">
        <v>10.0</v>
      </c>
      <c r="AC190" s="25">
        <v>9.0</v>
      </c>
      <c r="AD190" s="25"/>
      <c r="AE190" s="25"/>
      <c r="AF190" s="25">
        <v>9.0</v>
      </c>
      <c r="AG190" s="25"/>
      <c r="AH190" s="6">
        <v>10.0</v>
      </c>
      <c r="AI190" s="6">
        <v>10.0</v>
      </c>
      <c r="AJ190" s="6">
        <v>10.0</v>
      </c>
      <c r="AK190" s="25">
        <v>10.0</v>
      </c>
      <c r="AL190" s="25"/>
      <c r="AM190" s="25">
        <v>6.0</v>
      </c>
      <c r="AN190" s="25">
        <v>10.0</v>
      </c>
      <c r="AO190" s="25"/>
      <c r="AP190" s="6">
        <v>10.0</v>
      </c>
      <c r="AQ190" s="25"/>
      <c r="AR190" s="21"/>
      <c r="AS190" s="25"/>
      <c r="AT190" s="25"/>
      <c r="AU190" s="25"/>
      <c r="AV190" s="25"/>
      <c r="AW190" s="25"/>
      <c r="AX190" s="6">
        <v>10.0</v>
      </c>
      <c r="AY190" s="25">
        <f t="shared" si="1"/>
        <v>9.05</v>
      </c>
      <c r="AZ190" s="23"/>
      <c r="BA190" s="23">
        <f t="shared" si="2"/>
        <v>0</v>
      </c>
      <c r="BB190" s="6">
        <v>13.0</v>
      </c>
      <c r="BC190" s="6">
        <v>0.0</v>
      </c>
      <c r="BD190" s="23">
        <f t="shared" si="3"/>
        <v>13</v>
      </c>
      <c r="BE190" s="6" t="s">
        <v>92</v>
      </c>
      <c r="BF190" s="6" t="s">
        <v>55</v>
      </c>
      <c r="BG190" s="6" t="s">
        <v>55</v>
      </c>
      <c r="BH190" s="6" t="s">
        <v>55</v>
      </c>
      <c r="BI190" s="6" t="s">
        <v>55</v>
      </c>
      <c r="BJ190" s="6" t="s">
        <v>92</v>
      </c>
      <c r="BK190" s="6" t="s">
        <v>55</v>
      </c>
      <c r="BL190" s="23"/>
      <c r="BM190" s="23"/>
      <c r="BN190" s="42"/>
      <c r="BO190" s="42"/>
      <c r="BP190" s="42"/>
    </row>
    <row r="191">
      <c r="A191" s="11">
        <v>187.0</v>
      </c>
      <c r="B191" s="17" t="s">
        <v>390</v>
      </c>
      <c r="C191" s="17" t="s">
        <v>244</v>
      </c>
      <c r="D191" s="17" t="s">
        <v>1166</v>
      </c>
      <c r="E191" s="19"/>
      <c r="F191" s="17" t="s">
        <v>96</v>
      </c>
      <c r="G191" s="17" t="s">
        <v>1136</v>
      </c>
      <c r="H191" s="48" t="s">
        <v>90</v>
      </c>
      <c r="J191" s="11" t="s">
        <v>91</v>
      </c>
      <c r="K191" s="48" t="s">
        <v>84</v>
      </c>
      <c r="L191" s="49">
        <v>42979.0</v>
      </c>
      <c r="M191" s="52"/>
      <c r="N191" s="52"/>
      <c r="O191" s="52"/>
      <c r="P191" s="52"/>
      <c r="Q191" s="25">
        <v>8.0</v>
      </c>
      <c r="R191" s="25">
        <v>10.0</v>
      </c>
      <c r="S191" s="25">
        <v>9.0</v>
      </c>
      <c r="T191" s="25"/>
      <c r="U191" s="25"/>
      <c r="V191" s="25"/>
      <c r="W191" s="25">
        <v>10.0</v>
      </c>
      <c r="X191" s="25">
        <v>10.0</v>
      </c>
      <c r="Y191" s="25">
        <v>10.0</v>
      </c>
      <c r="Z191" s="25">
        <v>10.0</v>
      </c>
      <c r="AA191" s="25"/>
      <c r="AB191" s="25">
        <v>9.0</v>
      </c>
      <c r="AC191" s="25">
        <v>10.0</v>
      </c>
      <c r="AD191" s="25"/>
      <c r="AE191" s="25"/>
      <c r="AF191" s="25">
        <v>10.0</v>
      </c>
      <c r="AG191" s="25"/>
      <c r="AH191" s="6">
        <v>10.0</v>
      </c>
      <c r="AI191" s="6">
        <v>10.0</v>
      </c>
      <c r="AJ191" s="6">
        <v>10.0</v>
      </c>
      <c r="AK191" s="25">
        <v>10.0</v>
      </c>
      <c r="AL191" s="25"/>
      <c r="AM191" s="25">
        <v>10.0</v>
      </c>
      <c r="AN191" s="25">
        <v>10.0</v>
      </c>
      <c r="AO191" s="25"/>
      <c r="AP191" s="6">
        <v>10.0</v>
      </c>
      <c r="AQ191" s="25"/>
      <c r="AR191" s="21"/>
      <c r="AS191" s="25"/>
      <c r="AT191" s="25"/>
      <c r="AU191" s="25"/>
      <c r="AV191" s="25"/>
      <c r="AW191" s="25"/>
      <c r="AX191" s="6">
        <v>10.0</v>
      </c>
      <c r="AY191" s="25">
        <f t="shared" si="1"/>
        <v>9.77</v>
      </c>
      <c r="AZ191" s="23"/>
      <c r="BA191" s="23">
        <f t="shared" si="2"/>
        <v>0</v>
      </c>
      <c r="BB191" s="6">
        <v>5.0</v>
      </c>
      <c r="BC191" s="6">
        <v>0.0</v>
      </c>
      <c r="BD191" s="23">
        <f t="shared" si="3"/>
        <v>5</v>
      </c>
      <c r="BE191" s="6" t="s">
        <v>92</v>
      </c>
      <c r="BF191" s="6" t="s">
        <v>55</v>
      </c>
      <c r="BG191" s="6" t="s">
        <v>55</v>
      </c>
      <c r="BH191" s="6" t="s">
        <v>55</v>
      </c>
      <c r="BI191" s="6" t="s">
        <v>55</v>
      </c>
      <c r="BJ191" s="6" t="s">
        <v>92</v>
      </c>
      <c r="BK191" s="6" t="s">
        <v>55</v>
      </c>
      <c r="BL191" s="23"/>
      <c r="BM191" s="23"/>
      <c r="BN191" s="42"/>
      <c r="BO191" s="42"/>
      <c r="BP191" s="42"/>
    </row>
    <row r="192">
      <c r="A192" s="11">
        <v>188.0</v>
      </c>
      <c r="B192" s="17" t="s">
        <v>1170</v>
      </c>
      <c r="C192" s="17" t="s">
        <v>1171</v>
      </c>
      <c r="D192" s="17" t="s">
        <v>784</v>
      </c>
      <c r="E192" s="19"/>
      <c r="F192" s="17" t="s">
        <v>96</v>
      </c>
      <c r="G192" s="17" t="s">
        <v>1136</v>
      </c>
      <c r="H192" s="87" t="s">
        <v>90</v>
      </c>
      <c r="I192" s="3"/>
      <c r="J192" s="72"/>
      <c r="K192" s="87"/>
      <c r="L192" s="88"/>
      <c r="M192" s="89"/>
      <c r="N192" s="90"/>
      <c r="O192" s="90"/>
      <c r="P192" s="90"/>
      <c r="Q192" s="74">
        <v>8.0</v>
      </c>
      <c r="R192" s="74">
        <v>9.0</v>
      </c>
      <c r="S192" s="74">
        <v>7.0</v>
      </c>
      <c r="T192" s="74"/>
      <c r="U192" s="74"/>
      <c r="V192" s="74"/>
      <c r="W192" s="74">
        <v>8.0</v>
      </c>
      <c r="X192" s="74">
        <v>8.0</v>
      </c>
      <c r="Y192" s="74">
        <v>8.0</v>
      </c>
      <c r="Z192" s="74">
        <v>9.0</v>
      </c>
      <c r="AA192" s="74"/>
      <c r="AB192" s="74">
        <v>7.0</v>
      </c>
      <c r="AC192" s="74">
        <v>10.0</v>
      </c>
      <c r="AD192" s="74"/>
      <c r="AE192" s="74"/>
      <c r="AF192" s="74">
        <v>10.0</v>
      </c>
      <c r="AG192" s="74"/>
      <c r="AH192" s="60">
        <v>10.0</v>
      </c>
      <c r="AI192" s="60">
        <v>10.0</v>
      </c>
      <c r="AJ192" s="60">
        <v>10.0</v>
      </c>
      <c r="AK192" s="74">
        <v>10.0</v>
      </c>
      <c r="AL192" s="74"/>
      <c r="AM192" s="74">
        <v>8.0</v>
      </c>
      <c r="AN192" s="74">
        <v>10.0</v>
      </c>
      <c r="AO192" s="74"/>
      <c r="AP192" s="60">
        <v>10.0</v>
      </c>
      <c r="AQ192" s="74"/>
      <c r="AR192" s="91"/>
      <c r="AS192" s="74"/>
      <c r="AT192" s="74"/>
      <c r="AU192" s="74"/>
      <c r="AV192" s="74"/>
      <c r="AW192" s="74"/>
      <c r="AX192" s="60">
        <v>10.0</v>
      </c>
      <c r="AY192" s="25">
        <f t="shared" si="1"/>
        <v>9</v>
      </c>
      <c r="AZ192" s="61"/>
      <c r="BA192" s="23">
        <f t="shared" si="2"/>
        <v>0</v>
      </c>
      <c r="BB192" s="60">
        <v>21.0</v>
      </c>
      <c r="BC192" s="60">
        <v>0.0</v>
      </c>
      <c r="BD192" s="23">
        <f t="shared" si="3"/>
        <v>21</v>
      </c>
      <c r="BE192" s="60" t="s">
        <v>92</v>
      </c>
      <c r="BF192" s="60" t="s">
        <v>55</v>
      </c>
      <c r="BG192" s="60" t="s">
        <v>55</v>
      </c>
      <c r="BH192" s="60" t="s">
        <v>55</v>
      </c>
      <c r="BI192" s="60" t="s">
        <v>55</v>
      </c>
      <c r="BJ192" s="6" t="s">
        <v>92</v>
      </c>
      <c r="BK192" s="60" t="s">
        <v>55</v>
      </c>
      <c r="BL192" s="61"/>
      <c r="BM192" s="61"/>
      <c r="BN192" s="62"/>
      <c r="BO192" s="62"/>
      <c r="BP192" s="62"/>
    </row>
    <row r="193">
      <c r="A193" s="11">
        <v>189.0</v>
      </c>
      <c r="B193" s="17" t="s">
        <v>1175</v>
      </c>
      <c r="C193" s="17" t="s">
        <v>78</v>
      </c>
      <c r="D193" s="20"/>
      <c r="E193" s="19"/>
      <c r="F193" s="17" t="s">
        <v>79</v>
      </c>
      <c r="G193" s="17" t="s">
        <v>1136</v>
      </c>
      <c r="H193" s="48" t="s">
        <v>90</v>
      </c>
      <c r="J193" s="11" t="s">
        <v>91</v>
      </c>
      <c r="K193" s="48" t="s">
        <v>84</v>
      </c>
      <c r="L193" s="49">
        <v>42979.0</v>
      </c>
      <c r="M193" s="52"/>
      <c r="N193" s="50"/>
      <c r="O193" s="50"/>
      <c r="P193" s="50"/>
      <c r="Q193" s="25">
        <v>7.0</v>
      </c>
      <c r="R193" s="25">
        <v>10.0</v>
      </c>
      <c r="S193" s="25">
        <v>5.0</v>
      </c>
      <c r="T193" s="25"/>
      <c r="U193" s="25"/>
      <c r="V193" s="25"/>
      <c r="W193" s="25">
        <v>9.0</v>
      </c>
      <c r="X193" s="25">
        <v>7.0</v>
      </c>
      <c r="Y193" s="25">
        <v>6.0</v>
      </c>
      <c r="Z193" s="25">
        <v>9.0</v>
      </c>
      <c r="AA193" s="25"/>
      <c r="AB193" s="25">
        <v>5.0</v>
      </c>
      <c r="AC193" s="25">
        <v>10.0</v>
      </c>
      <c r="AD193" s="25"/>
      <c r="AE193" s="25"/>
      <c r="AF193" s="25">
        <v>9.0</v>
      </c>
      <c r="AG193" s="25"/>
      <c r="AH193" s="6">
        <v>10.0</v>
      </c>
      <c r="AI193" s="6">
        <v>10.0</v>
      </c>
      <c r="AJ193" s="6">
        <v>10.0</v>
      </c>
      <c r="AK193" s="25">
        <v>10.0</v>
      </c>
      <c r="AL193" s="25"/>
      <c r="AM193" s="25">
        <v>10.0</v>
      </c>
      <c r="AN193" s="25">
        <v>10.0</v>
      </c>
      <c r="AO193" s="25"/>
      <c r="AP193" s="6">
        <v>10.0</v>
      </c>
      <c r="AQ193" s="25"/>
      <c r="AR193" s="21"/>
      <c r="AS193" s="25"/>
      <c r="AT193" s="25"/>
      <c r="AU193" s="25"/>
      <c r="AV193" s="25"/>
      <c r="AW193" s="25"/>
      <c r="AX193" s="6">
        <v>10.0</v>
      </c>
      <c r="AY193" s="25">
        <f t="shared" si="1"/>
        <v>8.72</v>
      </c>
      <c r="AZ193" s="23"/>
      <c r="BA193" s="23">
        <f t="shared" si="2"/>
        <v>0</v>
      </c>
      <c r="BB193" s="6">
        <v>15.0</v>
      </c>
      <c r="BC193" s="6">
        <v>0.0</v>
      </c>
      <c r="BD193" s="23">
        <f t="shared" si="3"/>
        <v>15</v>
      </c>
      <c r="BE193" s="6" t="s">
        <v>92</v>
      </c>
      <c r="BF193" s="6" t="s">
        <v>55</v>
      </c>
      <c r="BG193" s="6" t="s">
        <v>55</v>
      </c>
      <c r="BH193" s="6" t="s">
        <v>55</v>
      </c>
      <c r="BI193" s="6" t="s">
        <v>55</v>
      </c>
      <c r="BJ193" s="6" t="s">
        <v>92</v>
      </c>
      <c r="BK193" s="6" t="s">
        <v>55</v>
      </c>
      <c r="BL193" s="23"/>
      <c r="BM193" s="23"/>
      <c r="BN193" s="42"/>
      <c r="BO193" s="42"/>
      <c r="BP193" s="42"/>
    </row>
    <row r="194">
      <c r="A194" s="11">
        <v>190.0</v>
      </c>
      <c r="B194" s="17" t="s">
        <v>1176</v>
      </c>
      <c r="C194" s="17" t="s">
        <v>1177</v>
      </c>
      <c r="D194" s="17" t="s">
        <v>259</v>
      </c>
      <c r="E194" s="19"/>
      <c r="F194" s="17" t="s">
        <v>96</v>
      </c>
      <c r="G194" s="17" t="s">
        <v>1136</v>
      </c>
      <c r="H194" s="48" t="s">
        <v>90</v>
      </c>
      <c r="J194" s="11" t="s">
        <v>91</v>
      </c>
      <c r="K194" s="48" t="s">
        <v>84</v>
      </c>
      <c r="L194" s="49">
        <v>42979.0</v>
      </c>
      <c r="M194" s="52"/>
      <c r="N194" s="50"/>
      <c r="O194" s="50"/>
      <c r="P194" s="50"/>
      <c r="Q194" s="25">
        <v>9.0</v>
      </c>
      <c r="R194" s="25">
        <v>9.0</v>
      </c>
      <c r="S194" s="25">
        <v>10.0</v>
      </c>
      <c r="T194" s="25"/>
      <c r="U194" s="25"/>
      <c r="V194" s="25"/>
      <c r="W194" s="25">
        <v>6.0</v>
      </c>
      <c r="X194" s="25">
        <v>7.0</v>
      </c>
      <c r="Y194" s="25">
        <v>8.0</v>
      </c>
      <c r="Z194" s="25">
        <v>9.0</v>
      </c>
      <c r="AA194" s="25"/>
      <c r="AB194" s="25">
        <v>10.0</v>
      </c>
      <c r="AC194" s="25">
        <v>9.0</v>
      </c>
      <c r="AD194" s="25"/>
      <c r="AE194" s="25"/>
      <c r="AF194" s="25">
        <v>10.0</v>
      </c>
      <c r="AG194" s="25"/>
      <c r="AH194" s="6">
        <v>10.0</v>
      </c>
      <c r="AI194" s="6">
        <v>10.0</v>
      </c>
      <c r="AJ194" s="6">
        <v>10.0</v>
      </c>
      <c r="AK194" s="25">
        <v>10.0</v>
      </c>
      <c r="AL194" s="25"/>
      <c r="AM194" s="25">
        <v>5.0</v>
      </c>
      <c r="AN194" s="25">
        <v>10.0</v>
      </c>
      <c r="AO194" s="25"/>
      <c r="AP194" s="6">
        <v>10.0</v>
      </c>
      <c r="AQ194" s="25"/>
      <c r="AR194" s="21"/>
      <c r="AS194" s="25"/>
      <c r="AT194" s="25"/>
      <c r="AU194" s="25"/>
      <c r="AV194" s="25"/>
      <c r="AW194" s="25"/>
      <c r="AX194" s="6">
        <v>10.0</v>
      </c>
      <c r="AY194" s="25">
        <f t="shared" si="1"/>
        <v>9</v>
      </c>
      <c r="AZ194" s="23"/>
      <c r="BA194" s="23">
        <f t="shared" si="2"/>
        <v>0</v>
      </c>
      <c r="BB194" s="6">
        <v>13.0</v>
      </c>
      <c r="BC194" s="6">
        <v>0.0</v>
      </c>
      <c r="BD194" s="23">
        <f t="shared" si="3"/>
        <v>13</v>
      </c>
      <c r="BE194" s="6" t="s">
        <v>92</v>
      </c>
      <c r="BF194" s="6" t="s">
        <v>55</v>
      </c>
      <c r="BG194" s="6" t="s">
        <v>55</v>
      </c>
      <c r="BH194" s="6" t="s">
        <v>55</v>
      </c>
      <c r="BI194" s="6" t="s">
        <v>55</v>
      </c>
      <c r="BJ194" s="6" t="s">
        <v>92</v>
      </c>
      <c r="BK194" s="6" t="s">
        <v>55</v>
      </c>
      <c r="BL194" s="23"/>
      <c r="BM194" s="23"/>
      <c r="BN194" s="42"/>
      <c r="BO194" s="42"/>
      <c r="BP194" s="42"/>
    </row>
    <row r="195">
      <c r="A195" s="11">
        <v>191.0</v>
      </c>
      <c r="B195" s="17" t="s">
        <v>246</v>
      </c>
      <c r="C195" s="17" t="s">
        <v>143</v>
      </c>
      <c r="D195" s="20"/>
      <c r="E195" s="19"/>
      <c r="F195" s="17" t="s">
        <v>79</v>
      </c>
      <c r="G195" s="17" t="s">
        <v>1136</v>
      </c>
      <c r="H195" s="48" t="s">
        <v>90</v>
      </c>
      <c r="J195" s="11" t="s">
        <v>545</v>
      </c>
      <c r="K195" s="48" t="s">
        <v>84</v>
      </c>
      <c r="L195" s="49">
        <v>42979.0</v>
      </c>
      <c r="M195" s="52"/>
      <c r="N195" s="50"/>
      <c r="O195" s="50"/>
      <c r="P195" s="50"/>
      <c r="Q195" s="25">
        <v>6.0</v>
      </c>
      <c r="R195" s="25">
        <v>9.0</v>
      </c>
      <c r="S195" s="25">
        <v>9.0</v>
      </c>
      <c r="T195" s="25"/>
      <c r="U195" s="25"/>
      <c r="V195" s="25"/>
      <c r="W195" s="25">
        <v>7.0</v>
      </c>
      <c r="X195" s="25">
        <v>5.0</v>
      </c>
      <c r="Y195" s="25">
        <v>6.0</v>
      </c>
      <c r="Z195" s="25">
        <v>5.0</v>
      </c>
      <c r="AA195" s="25"/>
      <c r="AB195" s="25">
        <v>6.0</v>
      </c>
      <c r="AC195" s="25">
        <v>10.0</v>
      </c>
      <c r="AD195" s="25"/>
      <c r="AE195" s="25"/>
      <c r="AF195" s="25">
        <v>7.0</v>
      </c>
      <c r="AG195" s="25"/>
      <c r="AH195" s="6">
        <v>10.0</v>
      </c>
      <c r="AI195" s="6">
        <v>10.0</v>
      </c>
      <c r="AJ195" s="6">
        <v>10.0</v>
      </c>
      <c r="AK195" s="25">
        <v>10.0</v>
      </c>
      <c r="AL195" s="25"/>
      <c r="AM195" s="25">
        <v>5.0</v>
      </c>
      <c r="AN195" s="25">
        <v>10.0</v>
      </c>
      <c r="AO195" s="25"/>
      <c r="AP195" s="6">
        <v>10.0</v>
      </c>
      <c r="AQ195" s="25"/>
      <c r="AR195" s="21"/>
      <c r="AS195" s="25"/>
      <c r="AT195" s="25"/>
      <c r="AU195" s="25"/>
      <c r="AV195" s="25"/>
      <c r="AW195" s="25"/>
      <c r="AX195" s="6">
        <v>10.0</v>
      </c>
      <c r="AY195" s="25">
        <f t="shared" si="1"/>
        <v>8.05</v>
      </c>
      <c r="AZ195" s="23"/>
      <c r="BA195" s="23">
        <f t="shared" si="2"/>
        <v>0</v>
      </c>
      <c r="BB195" s="6">
        <v>31.0</v>
      </c>
      <c r="BC195" s="6">
        <v>9.0</v>
      </c>
      <c r="BD195" s="23">
        <f t="shared" si="3"/>
        <v>22</v>
      </c>
      <c r="BE195" s="6" t="s">
        <v>92</v>
      </c>
      <c r="BF195" s="6" t="s">
        <v>55</v>
      </c>
      <c r="BG195" s="6" t="s">
        <v>55</v>
      </c>
      <c r="BH195" s="6" t="s">
        <v>55</v>
      </c>
      <c r="BI195" s="6" t="s">
        <v>55</v>
      </c>
      <c r="BJ195" s="6" t="s">
        <v>92</v>
      </c>
      <c r="BK195" s="6" t="s">
        <v>55</v>
      </c>
      <c r="BL195" s="23"/>
      <c r="BM195" s="23"/>
      <c r="BN195" s="42"/>
      <c r="BO195" s="42"/>
      <c r="BP195" s="42"/>
    </row>
    <row r="196">
      <c r="A196" s="11">
        <v>192.0</v>
      </c>
      <c r="B196" s="17" t="s">
        <v>1183</v>
      </c>
      <c r="C196" s="17" t="s">
        <v>77</v>
      </c>
      <c r="D196" s="20"/>
      <c r="E196" s="19"/>
      <c r="F196" s="17" t="s">
        <v>79</v>
      </c>
      <c r="G196" s="17" t="s">
        <v>1136</v>
      </c>
      <c r="H196" s="48" t="s">
        <v>90</v>
      </c>
      <c r="J196" s="11" t="s">
        <v>545</v>
      </c>
      <c r="K196" s="48" t="s">
        <v>84</v>
      </c>
      <c r="L196" s="49">
        <v>42979.0</v>
      </c>
      <c r="M196" s="52"/>
      <c r="N196" s="50"/>
      <c r="O196" s="50"/>
      <c r="P196" s="50"/>
      <c r="Q196" s="6">
        <v>6.0</v>
      </c>
      <c r="R196" s="6">
        <v>8.0</v>
      </c>
      <c r="S196" s="6">
        <v>5.0</v>
      </c>
      <c r="T196" s="23"/>
      <c r="U196" s="23"/>
      <c r="V196" s="23"/>
      <c r="W196" s="6">
        <v>5.0</v>
      </c>
      <c r="X196" s="6">
        <v>5.0</v>
      </c>
      <c r="Y196" s="6">
        <v>5.0</v>
      </c>
      <c r="Z196" s="6">
        <v>5.0</v>
      </c>
      <c r="AA196" s="23"/>
      <c r="AB196" s="6">
        <v>4.0</v>
      </c>
      <c r="AC196" s="6">
        <v>6.0</v>
      </c>
      <c r="AD196" s="23"/>
      <c r="AE196" s="23"/>
      <c r="AF196" s="6">
        <v>7.0</v>
      </c>
      <c r="AG196" s="23"/>
      <c r="AH196" s="6">
        <v>10.0</v>
      </c>
      <c r="AI196" s="6">
        <v>10.0</v>
      </c>
      <c r="AJ196" s="6">
        <v>10.0</v>
      </c>
      <c r="AK196" s="6">
        <v>10.0</v>
      </c>
      <c r="AL196" s="23"/>
      <c r="AM196" s="6">
        <v>5.0</v>
      </c>
      <c r="AN196" s="25">
        <v>10.0</v>
      </c>
      <c r="AO196" s="23"/>
      <c r="AP196" s="6">
        <v>10.0</v>
      </c>
      <c r="AQ196" s="23"/>
      <c r="AR196" s="21"/>
      <c r="AS196" s="23"/>
      <c r="AT196" s="23"/>
      <c r="AU196" s="23"/>
      <c r="AV196" s="23"/>
      <c r="AW196" s="23"/>
      <c r="AX196" s="6">
        <v>9.0</v>
      </c>
      <c r="AY196" s="25" t="str">
        <f t="shared" si="1"/>
        <v/>
      </c>
      <c r="AZ196" s="23"/>
      <c r="BA196" s="23">
        <f t="shared" si="2"/>
        <v>1</v>
      </c>
      <c r="BB196" s="6">
        <v>63.0</v>
      </c>
      <c r="BC196" s="6">
        <v>19.0</v>
      </c>
      <c r="BD196" s="23">
        <f t="shared" si="3"/>
        <v>44</v>
      </c>
      <c r="BE196" s="6" t="s">
        <v>92</v>
      </c>
      <c r="BF196" s="6" t="s">
        <v>55</v>
      </c>
      <c r="BG196" s="6" t="s">
        <v>55</v>
      </c>
      <c r="BH196" s="6" t="s">
        <v>55</v>
      </c>
      <c r="BI196" s="6" t="s">
        <v>55</v>
      </c>
      <c r="BJ196" s="6" t="s">
        <v>92</v>
      </c>
      <c r="BK196" s="6" t="s">
        <v>55</v>
      </c>
      <c r="BL196" s="23"/>
      <c r="BM196" s="23"/>
      <c r="BN196" s="42"/>
      <c r="BO196" s="42"/>
      <c r="BP196" s="42"/>
    </row>
    <row r="197">
      <c r="A197" s="11">
        <v>193.0</v>
      </c>
      <c r="B197" s="17" t="s">
        <v>1187</v>
      </c>
      <c r="C197" s="17" t="s">
        <v>107</v>
      </c>
      <c r="D197" s="17" t="s">
        <v>491</v>
      </c>
      <c r="E197" s="19"/>
      <c r="F197" s="17" t="s">
        <v>79</v>
      </c>
      <c r="G197" s="17" t="s">
        <v>1136</v>
      </c>
      <c r="H197" s="48" t="s">
        <v>90</v>
      </c>
      <c r="J197" s="11" t="s">
        <v>545</v>
      </c>
      <c r="K197" s="48" t="s">
        <v>84</v>
      </c>
      <c r="L197" s="49">
        <v>42979.0</v>
      </c>
      <c r="M197" s="52"/>
      <c r="N197" s="50"/>
      <c r="O197" s="50"/>
      <c r="P197" s="50"/>
      <c r="Q197" s="25">
        <v>10.0</v>
      </c>
      <c r="R197" s="25">
        <v>10.0</v>
      </c>
      <c r="S197" s="25">
        <v>10.0</v>
      </c>
      <c r="T197" s="25"/>
      <c r="U197" s="25"/>
      <c r="V197" s="25"/>
      <c r="W197" s="25">
        <v>9.0</v>
      </c>
      <c r="X197" s="25">
        <v>9.0</v>
      </c>
      <c r="Y197" s="25">
        <v>10.0</v>
      </c>
      <c r="Z197" s="25">
        <v>10.0</v>
      </c>
      <c r="AA197" s="25"/>
      <c r="AB197" s="25">
        <v>10.0</v>
      </c>
      <c r="AC197" s="25">
        <v>10.0</v>
      </c>
      <c r="AD197" s="25"/>
      <c r="AE197" s="25"/>
      <c r="AF197" s="25">
        <v>10.0</v>
      </c>
      <c r="AG197" s="25"/>
      <c r="AH197" s="6">
        <v>10.0</v>
      </c>
      <c r="AI197" s="6">
        <v>10.0</v>
      </c>
      <c r="AJ197" s="6">
        <v>10.0</v>
      </c>
      <c r="AK197" s="25">
        <v>10.0</v>
      </c>
      <c r="AL197" s="25"/>
      <c r="AM197" s="25">
        <v>9.0</v>
      </c>
      <c r="AN197" s="25">
        <v>10.0</v>
      </c>
      <c r="AO197" s="25"/>
      <c r="AP197" s="6">
        <v>10.0</v>
      </c>
      <c r="AQ197" s="25"/>
      <c r="AR197" s="21"/>
      <c r="AS197" s="25"/>
      <c r="AT197" s="25"/>
      <c r="AU197" s="25"/>
      <c r="AV197" s="25"/>
      <c r="AW197" s="25"/>
      <c r="AX197" s="6">
        <v>10.0</v>
      </c>
      <c r="AY197" s="25">
        <f t="shared" si="1"/>
        <v>9.83</v>
      </c>
      <c r="AZ197" s="23"/>
      <c r="BA197" s="23">
        <f t="shared" si="2"/>
        <v>0</v>
      </c>
      <c r="BB197" s="6">
        <v>2.0</v>
      </c>
      <c r="BC197" s="6">
        <v>0.0</v>
      </c>
      <c r="BD197" s="23">
        <f t="shared" si="3"/>
        <v>2</v>
      </c>
      <c r="BE197" s="6" t="s">
        <v>92</v>
      </c>
      <c r="BF197" s="6" t="s">
        <v>55</v>
      </c>
      <c r="BG197" s="6" t="s">
        <v>55</v>
      </c>
      <c r="BH197" s="6" t="s">
        <v>55</v>
      </c>
      <c r="BI197" s="6" t="s">
        <v>55</v>
      </c>
      <c r="BJ197" s="6" t="s">
        <v>92</v>
      </c>
      <c r="BK197" s="6" t="s">
        <v>55</v>
      </c>
      <c r="BL197" s="23"/>
      <c r="BM197" s="23"/>
      <c r="BN197" s="42"/>
      <c r="BO197" s="42"/>
      <c r="BP197" s="42"/>
    </row>
    <row r="198">
      <c r="A198" s="11">
        <v>194.0</v>
      </c>
      <c r="B198" s="17" t="s">
        <v>1188</v>
      </c>
      <c r="C198" s="17" t="s">
        <v>119</v>
      </c>
      <c r="D198" s="17" t="s">
        <v>1189</v>
      </c>
      <c r="E198" s="19"/>
      <c r="F198" s="17" t="s">
        <v>79</v>
      </c>
      <c r="G198" s="17" t="s">
        <v>1136</v>
      </c>
      <c r="H198" s="48" t="s">
        <v>90</v>
      </c>
      <c r="J198" s="11" t="s">
        <v>545</v>
      </c>
      <c r="K198" s="48" t="s">
        <v>84</v>
      </c>
      <c r="L198" s="49">
        <v>42979.0</v>
      </c>
      <c r="M198" s="52"/>
      <c r="N198" s="50"/>
      <c r="O198" s="50"/>
      <c r="P198" s="50"/>
      <c r="Q198" s="25">
        <v>7.0</v>
      </c>
      <c r="R198" s="25">
        <v>8.0</v>
      </c>
      <c r="S198" s="25">
        <v>7.0</v>
      </c>
      <c r="T198" s="25"/>
      <c r="U198" s="25"/>
      <c r="V198" s="25"/>
      <c r="W198" s="25">
        <v>5.0</v>
      </c>
      <c r="X198" s="25">
        <v>6.0</v>
      </c>
      <c r="Y198" s="25">
        <v>7.0</v>
      </c>
      <c r="Z198" s="25">
        <v>8.0</v>
      </c>
      <c r="AA198" s="25"/>
      <c r="AB198" s="25">
        <v>8.0</v>
      </c>
      <c r="AC198" s="25">
        <v>10.0</v>
      </c>
      <c r="AD198" s="25"/>
      <c r="AE198" s="25"/>
      <c r="AF198" s="25">
        <v>7.0</v>
      </c>
      <c r="AG198" s="25"/>
      <c r="AH198" s="6">
        <v>10.0</v>
      </c>
      <c r="AI198" s="6">
        <v>10.0</v>
      </c>
      <c r="AJ198" s="6">
        <v>10.0</v>
      </c>
      <c r="AK198" s="25">
        <v>10.0</v>
      </c>
      <c r="AL198" s="25"/>
      <c r="AM198" s="25">
        <v>5.0</v>
      </c>
      <c r="AN198" s="25">
        <v>10.0</v>
      </c>
      <c r="AO198" s="25"/>
      <c r="AP198" s="6">
        <v>10.0</v>
      </c>
      <c r="AQ198" s="25"/>
      <c r="AR198" s="21"/>
      <c r="AS198" s="25"/>
      <c r="AT198" s="25"/>
      <c r="AU198" s="25"/>
      <c r="AV198" s="25"/>
      <c r="AW198" s="25"/>
      <c r="AX198" s="6">
        <v>10.0</v>
      </c>
      <c r="AY198" s="25">
        <f t="shared" si="1"/>
        <v>8.22</v>
      </c>
      <c r="AZ198" s="23"/>
      <c r="BA198" s="23">
        <f t="shared" si="2"/>
        <v>0</v>
      </c>
      <c r="BB198" s="6">
        <v>9.0</v>
      </c>
      <c r="BC198" s="6">
        <v>0.0</v>
      </c>
      <c r="BD198" s="23">
        <f t="shared" si="3"/>
        <v>9</v>
      </c>
      <c r="BE198" s="6" t="s">
        <v>92</v>
      </c>
      <c r="BF198" s="6" t="s">
        <v>55</v>
      </c>
      <c r="BG198" s="6" t="s">
        <v>55</v>
      </c>
      <c r="BH198" s="6" t="s">
        <v>55</v>
      </c>
      <c r="BI198" s="6" t="s">
        <v>55</v>
      </c>
      <c r="BJ198" s="6" t="s">
        <v>92</v>
      </c>
      <c r="BK198" s="6" t="s">
        <v>55</v>
      </c>
      <c r="BL198" s="23"/>
      <c r="BM198" s="23"/>
      <c r="BN198" s="42"/>
      <c r="BO198" s="42"/>
      <c r="BP198" s="42"/>
    </row>
    <row r="199">
      <c r="A199" s="11">
        <v>195.0</v>
      </c>
      <c r="B199" s="17" t="s">
        <v>1192</v>
      </c>
      <c r="C199" s="17" t="s">
        <v>535</v>
      </c>
      <c r="D199" s="17" t="s">
        <v>1193</v>
      </c>
      <c r="E199" s="17" t="s">
        <v>1194</v>
      </c>
      <c r="F199" s="17" t="s">
        <v>79</v>
      </c>
      <c r="G199" s="17" t="s">
        <v>1136</v>
      </c>
      <c r="H199" s="48" t="s">
        <v>90</v>
      </c>
      <c r="J199" s="11" t="s">
        <v>545</v>
      </c>
      <c r="K199" s="48" t="s">
        <v>84</v>
      </c>
      <c r="L199" s="49">
        <v>42979.0</v>
      </c>
      <c r="M199" s="52"/>
      <c r="N199" s="50"/>
      <c r="O199" s="50"/>
      <c r="P199" s="50"/>
      <c r="Q199" s="25">
        <v>7.0</v>
      </c>
      <c r="R199" s="25">
        <v>9.0</v>
      </c>
      <c r="S199" s="25">
        <v>10.0</v>
      </c>
      <c r="T199" s="25"/>
      <c r="U199" s="25"/>
      <c r="V199" s="25"/>
      <c r="W199" s="25">
        <v>6.0</v>
      </c>
      <c r="X199" s="25">
        <v>5.0</v>
      </c>
      <c r="Y199" s="25">
        <v>6.0</v>
      </c>
      <c r="Z199" s="25">
        <v>6.0</v>
      </c>
      <c r="AA199" s="25"/>
      <c r="AB199" s="25">
        <v>7.0</v>
      </c>
      <c r="AC199" s="25">
        <v>8.0</v>
      </c>
      <c r="AD199" s="25"/>
      <c r="AE199" s="25"/>
      <c r="AF199" s="25">
        <v>7.0</v>
      </c>
      <c r="AG199" s="25"/>
      <c r="AH199" s="6">
        <v>10.0</v>
      </c>
      <c r="AI199" s="6">
        <v>10.0</v>
      </c>
      <c r="AJ199" s="6">
        <v>10.0</v>
      </c>
      <c r="AK199" s="25">
        <v>10.0</v>
      </c>
      <c r="AL199" s="25"/>
      <c r="AM199" s="25">
        <v>7.0</v>
      </c>
      <c r="AN199" s="25">
        <v>10.0</v>
      </c>
      <c r="AO199" s="25"/>
      <c r="AP199" s="6">
        <v>10.0</v>
      </c>
      <c r="AQ199" s="25"/>
      <c r="AR199" s="21"/>
      <c r="AS199" s="25"/>
      <c r="AT199" s="25"/>
      <c r="AU199" s="25"/>
      <c r="AV199" s="25"/>
      <c r="AW199" s="25"/>
      <c r="AX199" s="6">
        <v>10.0</v>
      </c>
      <c r="AY199" s="25">
        <f t="shared" si="1"/>
        <v>8.22</v>
      </c>
      <c r="AZ199" s="23"/>
      <c r="BA199" s="23">
        <f t="shared" si="2"/>
        <v>0</v>
      </c>
      <c r="BB199" s="6">
        <v>33.0</v>
      </c>
      <c r="BC199" s="6">
        <v>8.0</v>
      </c>
      <c r="BD199" s="23">
        <f t="shared" si="3"/>
        <v>25</v>
      </c>
      <c r="BE199" s="6" t="s">
        <v>92</v>
      </c>
      <c r="BF199" s="6" t="s">
        <v>55</v>
      </c>
      <c r="BG199" s="6" t="s">
        <v>55</v>
      </c>
      <c r="BH199" s="6" t="s">
        <v>55</v>
      </c>
      <c r="BI199" s="6" t="s">
        <v>55</v>
      </c>
      <c r="BJ199" s="6" t="s">
        <v>92</v>
      </c>
      <c r="BK199" s="6" t="s">
        <v>55</v>
      </c>
      <c r="BL199" s="23"/>
      <c r="BM199" s="23"/>
      <c r="BN199" s="42"/>
      <c r="BO199" s="42"/>
      <c r="BP199" s="42"/>
    </row>
    <row r="200">
      <c r="A200" s="11">
        <v>196.0</v>
      </c>
      <c r="B200" s="17" t="s">
        <v>1164</v>
      </c>
      <c r="C200" s="17" t="s">
        <v>1197</v>
      </c>
      <c r="D200" s="17" t="s">
        <v>1198</v>
      </c>
      <c r="E200" s="19"/>
      <c r="F200" s="17" t="s">
        <v>79</v>
      </c>
      <c r="G200" s="17" t="s">
        <v>1136</v>
      </c>
      <c r="H200" s="48" t="s">
        <v>90</v>
      </c>
      <c r="J200" s="11" t="s">
        <v>545</v>
      </c>
      <c r="K200" s="48" t="s">
        <v>84</v>
      </c>
      <c r="L200" s="49">
        <v>42979.0</v>
      </c>
      <c r="M200" s="52"/>
      <c r="N200" s="50"/>
      <c r="O200" s="50"/>
      <c r="P200" s="50"/>
      <c r="Q200" s="25">
        <v>6.0</v>
      </c>
      <c r="R200" s="25">
        <v>9.0</v>
      </c>
      <c r="S200" s="25">
        <v>5.0</v>
      </c>
      <c r="T200" s="25"/>
      <c r="U200" s="25"/>
      <c r="V200" s="25"/>
      <c r="W200" s="25">
        <v>7.0</v>
      </c>
      <c r="X200" s="25">
        <v>6.0</v>
      </c>
      <c r="Y200" s="25">
        <v>5.0</v>
      </c>
      <c r="Z200" s="25">
        <v>6.0</v>
      </c>
      <c r="AA200" s="25"/>
      <c r="AB200" s="25">
        <v>6.0</v>
      </c>
      <c r="AC200" s="25">
        <v>8.0</v>
      </c>
      <c r="AD200" s="25"/>
      <c r="AE200" s="25"/>
      <c r="AF200" s="25">
        <v>8.0</v>
      </c>
      <c r="AG200" s="25"/>
      <c r="AH200" s="6">
        <v>10.0</v>
      </c>
      <c r="AI200" s="6">
        <v>10.0</v>
      </c>
      <c r="AJ200" s="6">
        <v>10.0</v>
      </c>
      <c r="AK200" s="25">
        <v>10.0</v>
      </c>
      <c r="AL200" s="25"/>
      <c r="AM200" s="25">
        <v>9.0</v>
      </c>
      <c r="AN200" s="25">
        <v>10.0</v>
      </c>
      <c r="AO200" s="25"/>
      <c r="AP200" s="6">
        <v>10.0</v>
      </c>
      <c r="AQ200" s="25"/>
      <c r="AR200" s="21"/>
      <c r="AS200" s="25"/>
      <c r="AT200" s="25"/>
      <c r="AU200" s="25"/>
      <c r="AV200" s="25"/>
      <c r="AW200" s="25"/>
      <c r="AX200" s="6">
        <v>10.0</v>
      </c>
      <c r="AY200" s="25">
        <f t="shared" si="1"/>
        <v>8.05</v>
      </c>
      <c r="AZ200" s="23"/>
      <c r="BA200" s="23">
        <f t="shared" si="2"/>
        <v>0</v>
      </c>
      <c r="BB200" s="6">
        <v>48.0</v>
      </c>
      <c r="BC200" s="6">
        <v>9.0</v>
      </c>
      <c r="BD200" s="23">
        <f t="shared" si="3"/>
        <v>39</v>
      </c>
      <c r="BE200" s="6" t="s">
        <v>92</v>
      </c>
      <c r="BF200" s="6" t="s">
        <v>55</v>
      </c>
      <c r="BG200" s="6" t="s">
        <v>55</v>
      </c>
      <c r="BH200" s="6" t="s">
        <v>55</v>
      </c>
      <c r="BI200" s="6" t="s">
        <v>55</v>
      </c>
      <c r="BJ200" s="6" t="s">
        <v>92</v>
      </c>
      <c r="BK200" s="6" t="s">
        <v>55</v>
      </c>
      <c r="BL200" s="23"/>
      <c r="BM200" s="23"/>
      <c r="BN200" s="42"/>
      <c r="BO200" s="42"/>
      <c r="BP200" s="42"/>
    </row>
    <row r="201">
      <c r="A201" s="11">
        <v>197.0</v>
      </c>
      <c r="B201" s="17" t="s">
        <v>672</v>
      </c>
      <c r="C201" s="17" t="s">
        <v>521</v>
      </c>
      <c r="D201" s="17" t="s">
        <v>143</v>
      </c>
      <c r="E201" s="19"/>
      <c r="F201" s="17" t="s">
        <v>79</v>
      </c>
      <c r="G201" s="17" t="s">
        <v>1136</v>
      </c>
      <c r="H201" s="48" t="s">
        <v>90</v>
      </c>
      <c r="J201" s="11" t="s">
        <v>545</v>
      </c>
      <c r="K201" s="48" t="s">
        <v>84</v>
      </c>
      <c r="L201" s="49">
        <v>42979.0</v>
      </c>
      <c r="M201" s="52"/>
      <c r="N201" s="50"/>
      <c r="O201" s="50"/>
      <c r="P201" s="50"/>
      <c r="Q201" s="25">
        <v>6.0</v>
      </c>
      <c r="R201" s="25">
        <v>9.0</v>
      </c>
      <c r="S201" s="25">
        <v>8.0</v>
      </c>
      <c r="T201" s="25"/>
      <c r="U201" s="25"/>
      <c r="V201" s="25"/>
      <c r="W201" s="25">
        <v>6.0</v>
      </c>
      <c r="X201" s="25">
        <v>5.0</v>
      </c>
      <c r="Y201" s="25">
        <v>6.0</v>
      </c>
      <c r="Z201" s="25">
        <v>7.0</v>
      </c>
      <c r="AA201" s="25"/>
      <c r="AB201" s="25">
        <v>8.0</v>
      </c>
      <c r="AC201" s="25">
        <v>10.0</v>
      </c>
      <c r="AD201" s="25"/>
      <c r="AE201" s="25"/>
      <c r="AF201" s="25">
        <v>8.0</v>
      </c>
      <c r="AG201" s="25"/>
      <c r="AH201" s="6">
        <v>10.0</v>
      </c>
      <c r="AI201" s="6">
        <v>10.0</v>
      </c>
      <c r="AJ201" s="6">
        <v>10.0</v>
      </c>
      <c r="AK201" s="25">
        <v>10.0</v>
      </c>
      <c r="AL201" s="25"/>
      <c r="AM201" s="25">
        <v>5.0</v>
      </c>
      <c r="AN201" s="25">
        <v>7.0</v>
      </c>
      <c r="AO201" s="25"/>
      <c r="AP201" s="6">
        <v>10.0</v>
      </c>
      <c r="AQ201" s="25"/>
      <c r="AR201" s="21"/>
      <c r="AS201" s="25"/>
      <c r="AT201" s="25"/>
      <c r="AU201" s="25"/>
      <c r="AV201" s="25"/>
      <c r="AW201" s="25"/>
      <c r="AX201" s="6">
        <v>10.0</v>
      </c>
      <c r="AY201" s="25">
        <f t="shared" si="1"/>
        <v>8.05</v>
      </c>
      <c r="AZ201" s="23"/>
      <c r="BA201" s="23">
        <f t="shared" si="2"/>
        <v>0</v>
      </c>
      <c r="BB201" s="6"/>
      <c r="BC201" s="6"/>
      <c r="BD201" s="23">
        <f t="shared" si="3"/>
        <v>0</v>
      </c>
      <c r="BE201" s="6" t="s">
        <v>92</v>
      </c>
      <c r="BF201" s="6" t="s">
        <v>55</v>
      </c>
      <c r="BG201" s="6" t="s">
        <v>55</v>
      </c>
      <c r="BH201" s="6" t="s">
        <v>55</v>
      </c>
      <c r="BI201" s="6" t="s">
        <v>55</v>
      </c>
      <c r="BJ201" s="6" t="s">
        <v>92</v>
      </c>
      <c r="BK201" s="6" t="s">
        <v>55</v>
      </c>
      <c r="BL201" s="23"/>
      <c r="BM201" s="23"/>
      <c r="BN201" s="42"/>
      <c r="BO201" s="42"/>
      <c r="BP201" s="42"/>
    </row>
    <row r="202">
      <c r="A202" s="11">
        <v>198.0</v>
      </c>
      <c r="B202" s="17" t="s">
        <v>1199</v>
      </c>
      <c r="C202" s="17" t="s">
        <v>213</v>
      </c>
      <c r="D202" s="17" t="s">
        <v>540</v>
      </c>
      <c r="E202" s="19"/>
      <c r="F202" s="17" t="s">
        <v>79</v>
      </c>
      <c r="G202" s="17" t="s">
        <v>1136</v>
      </c>
      <c r="H202" s="48" t="s">
        <v>90</v>
      </c>
      <c r="J202" s="11" t="s">
        <v>545</v>
      </c>
      <c r="K202" s="48" t="s">
        <v>84</v>
      </c>
      <c r="L202" s="49">
        <v>42979.0</v>
      </c>
      <c r="M202" s="52"/>
      <c r="N202" s="50"/>
      <c r="O202" s="50"/>
      <c r="P202" s="50"/>
      <c r="Q202" s="25">
        <v>6.0</v>
      </c>
      <c r="R202" s="25">
        <v>8.0</v>
      </c>
      <c r="S202" s="25">
        <v>6.0</v>
      </c>
      <c r="T202" s="25"/>
      <c r="U202" s="25"/>
      <c r="V202" s="25"/>
      <c r="W202" s="25">
        <v>7.0</v>
      </c>
      <c r="X202" s="25">
        <v>5.0</v>
      </c>
      <c r="Y202" s="25">
        <v>5.0</v>
      </c>
      <c r="Z202" s="25">
        <v>5.0</v>
      </c>
      <c r="AA202" s="25"/>
      <c r="AB202" s="25">
        <v>5.0</v>
      </c>
      <c r="AC202" s="25">
        <v>10.0</v>
      </c>
      <c r="AD202" s="25"/>
      <c r="AE202" s="25"/>
      <c r="AF202" s="25">
        <v>7.0</v>
      </c>
      <c r="AG202" s="25"/>
      <c r="AH202" s="6">
        <v>10.0</v>
      </c>
      <c r="AI202" s="6">
        <v>10.0</v>
      </c>
      <c r="AJ202" s="6">
        <v>10.0</v>
      </c>
      <c r="AK202" s="25">
        <v>10.0</v>
      </c>
      <c r="AL202" s="25"/>
      <c r="AM202" s="25">
        <v>6.0</v>
      </c>
      <c r="AN202" s="25">
        <v>10.0</v>
      </c>
      <c r="AO202" s="25"/>
      <c r="AP202" s="6">
        <v>10.0</v>
      </c>
      <c r="AQ202" s="25"/>
      <c r="AR202" s="21"/>
      <c r="AS202" s="25"/>
      <c r="AT202" s="25"/>
      <c r="AU202" s="25"/>
      <c r="AV202" s="25"/>
      <c r="AW202" s="25"/>
      <c r="AX202" s="6">
        <v>10.0</v>
      </c>
      <c r="AY202" s="25">
        <f t="shared" si="1"/>
        <v>7.77</v>
      </c>
      <c r="AZ202" s="23"/>
      <c r="BA202" s="23">
        <f t="shared" si="2"/>
        <v>0</v>
      </c>
      <c r="BB202" s="6">
        <v>53.0</v>
      </c>
      <c r="BC202" s="6">
        <v>9.0</v>
      </c>
      <c r="BD202" s="23">
        <f t="shared" si="3"/>
        <v>44</v>
      </c>
      <c r="BE202" s="6" t="s">
        <v>92</v>
      </c>
      <c r="BF202" s="6" t="s">
        <v>55</v>
      </c>
      <c r="BG202" s="6" t="s">
        <v>55</v>
      </c>
      <c r="BH202" s="6" t="s">
        <v>55</v>
      </c>
      <c r="BI202" s="6" t="s">
        <v>55</v>
      </c>
      <c r="BJ202" s="6" t="s">
        <v>92</v>
      </c>
      <c r="BK202" s="6" t="s">
        <v>55</v>
      </c>
      <c r="BL202" s="23"/>
      <c r="BM202" s="23"/>
      <c r="BN202" s="42"/>
      <c r="BO202" s="42"/>
      <c r="BP202" s="42"/>
    </row>
    <row r="203">
      <c r="A203" s="11">
        <v>199.0</v>
      </c>
      <c r="B203" s="17" t="s">
        <v>1201</v>
      </c>
      <c r="C203" s="17" t="s">
        <v>147</v>
      </c>
      <c r="D203" s="17" t="s">
        <v>623</v>
      </c>
      <c r="E203" s="19"/>
      <c r="F203" s="17" t="s">
        <v>96</v>
      </c>
      <c r="G203" s="17" t="s">
        <v>1136</v>
      </c>
      <c r="H203" s="48" t="s">
        <v>90</v>
      </c>
      <c r="J203" s="11" t="s">
        <v>545</v>
      </c>
      <c r="K203" s="48" t="s">
        <v>84</v>
      </c>
      <c r="L203" s="49">
        <v>42979.0</v>
      </c>
      <c r="M203" s="52"/>
      <c r="N203" s="50"/>
      <c r="O203" s="50"/>
      <c r="P203" s="50"/>
      <c r="Q203" s="25">
        <v>9.0</v>
      </c>
      <c r="R203" s="25">
        <v>9.0</v>
      </c>
      <c r="S203" s="25">
        <v>10.0</v>
      </c>
      <c r="T203" s="25"/>
      <c r="U203" s="25"/>
      <c r="V203" s="25"/>
      <c r="W203" s="25">
        <v>8.0</v>
      </c>
      <c r="X203" s="25">
        <v>5.0</v>
      </c>
      <c r="Y203" s="25">
        <v>6.0</v>
      </c>
      <c r="Z203" s="25">
        <v>8.0</v>
      </c>
      <c r="AA203" s="25"/>
      <c r="AB203" s="25">
        <v>10.0</v>
      </c>
      <c r="AC203" s="25">
        <v>10.0</v>
      </c>
      <c r="AD203" s="25"/>
      <c r="AE203" s="25"/>
      <c r="AF203" s="25">
        <v>10.0</v>
      </c>
      <c r="AG203" s="25"/>
      <c r="AH203" s="6">
        <v>10.0</v>
      </c>
      <c r="AI203" s="6">
        <v>10.0</v>
      </c>
      <c r="AJ203" s="6">
        <v>10.0</v>
      </c>
      <c r="AK203" s="25">
        <v>10.0</v>
      </c>
      <c r="AL203" s="25"/>
      <c r="AM203" s="25">
        <v>7.0</v>
      </c>
      <c r="AN203" s="25">
        <v>10.0</v>
      </c>
      <c r="AO203" s="25"/>
      <c r="AP203" s="6">
        <v>10.0</v>
      </c>
      <c r="AQ203" s="25"/>
      <c r="AR203" s="21"/>
      <c r="AS203" s="25"/>
      <c r="AT203" s="25"/>
      <c r="AU203" s="25"/>
      <c r="AV203" s="25"/>
      <c r="AW203" s="25"/>
      <c r="AX203" s="6">
        <v>10.0</v>
      </c>
      <c r="AY203" s="25">
        <f t="shared" si="1"/>
        <v>9</v>
      </c>
      <c r="AZ203" s="23"/>
      <c r="BA203" s="23">
        <f t="shared" si="2"/>
        <v>0</v>
      </c>
      <c r="BB203" s="6">
        <v>12.0</v>
      </c>
      <c r="BC203" s="6">
        <v>0.0</v>
      </c>
      <c r="BD203" s="23">
        <f t="shared" si="3"/>
        <v>12</v>
      </c>
      <c r="BE203" s="6" t="s">
        <v>92</v>
      </c>
      <c r="BF203" s="6" t="s">
        <v>55</v>
      </c>
      <c r="BG203" s="6" t="s">
        <v>55</v>
      </c>
      <c r="BH203" s="6" t="s">
        <v>55</v>
      </c>
      <c r="BI203" s="6" t="s">
        <v>55</v>
      </c>
      <c r="BJ203" s="6" t="s">
        <v>92</v>
      </c>
      <c r="BK203" s="6" t="s">
        <v>55</v>
      </c>
      <c r="BL203" s="23"/>
      <c r="BM203" s="23"/>
      <c r="BN203" s="42"/>
      <c r="BO203" s="42"/>
      <c r="BP203" s="42"/>
    </row>
    <row r="204">
      <c r="A204" s="11">
        <v>200.0</v>
      </c>
      <c r="B204" s="17" t="s">
        <v>1204</v>
      </c>
      <c r="C204" s="17" t="s">
        <v>78</v>
      </c>
      <c r="D204" s="17" t="s">
        <v>338</v>
      </c>
      <c r="E204" s="20"/>
      <c r="F204" s="17" t="s">
        <v>79</v>
      </c>
      <c r="G204" s="17" t="s">
        <v>1136</v>
      </c>
      <c r="H204" s="48" t="s">
        <v>90</v>
      </c>
      <c r="J204" s="11" t="s">
        <v>545</v>
      </c>
      <c r="K204" s="48" t="s">
        <v>84</v>
      </c>
      <c r="L204" s="49">
        <v>42979.0</v>
      </c>
      <c r="M204" s="52"/>
      <c r="N204" s="50"/>
      <c r="O204" s="50"/>
      <c r="P204" s="50"/>
      <c r="Q204" s="25">
        <v>9.0</v>
      </c>
      <c r="R204" s="25">
        <v>10.0</v>
      </c>
      <c r="S204" s="25">
        <v>6.0</v>
      </c>
      <c r="T204" s="25"/>
      <c r="U204" s="25"/>
      <c r="V204" s="25"/>
      <c r="W204" s="25">
        <v>10.0</v>
      </c>
      <c r="X204" s="25">
        <v>9.0</v>
      </c>
      <c r="Y204" s="25">
        <v>10.0</v>
      </c>
      <c r="Z204" s="25">
        <v>10.0</v>
      </c>
      <c r="AA204" s="25"/>
      <c r="AB204" s="25">
        <v>10.0</v>
      </c>
      <c r="AC204" s="25">
        <v>10.0</v>
      </c>
      <c r="AD204" s="25"/>
      <c r="AE204" s="25"/>
      <c r="AF204" s="25">
        <v>10.0</v>
      </c>
      <c r="AG204" s="25"/>
      <c r="AH204" s="6">
        <v>10.0</v>
      </c>
      <c r="AI204" s="6">
        <v>10.0</v>
      </c>
      <c r="AJ204" s="6">
        <v>10.0</v>
      </c>
      <c r="AK204" s="25">
        <v>10.0</v>
      </c>
      <c r="AL204" s="25"/>
      <c r="AM204" s="25">
        <v>9.0</v>
      </c>
      <c r="AN204" s="25">
        <v>10.0</v>
      </c>
      <c r="AO204" s="25"/>
      <c r="AP204" s="6">
        <v>10.0</v>
      </c>
      <c r="AQ204" s="25"/>
      <c r="AR204" s="21"/>
      <c r="AS204" s="25"/>
      <c r="AT204" s="25"/>
      <c r="AU204" s="25"/>
      <c r="AV204" s="25"/>
      <c r="AW204" s="25"/>
      <c r="AX204" s="6">
        <v>10.0</v>
      </c>
      <c r="AY204" s="25">
        <f t="shared" si="1"/>
        <v>9.61</v>
      </c>
      <c r="AZ204" s="23"/>
      <c r="BA204" s="23">
        <f t="shared" si="2"/>
        <v>0</v>
      </c>
      <c r="BB204" s="6"/>
      <c r="BC204" s="6"/>
      <c r="BD204" s="23">
        <f t="shared" si="3"/>
        <v>0</v>
      </c>
      <c r="BE204" s="6" t="s">
        <v>92</v>
      </c>
      <c r="BF204" s="6" t="s">
        <v>55</v>
      </c>
      <c r="BG204" s="6" t="s">
        <v>55</v>
      </c>
      <c r="BH204" s="6" t="s">
        <v>55</v>
      </c>
      <c r="BI204" s="6" t="s">
        <v>55</v>
      </c>
      <c r="BJ204" s="6" t="s">
        <v>92</v>
      </c>
      <c r="BK204" s="6" t="s">
        <v>55</v>
      </c>
      <c r="BL204" s="23"/>
      <c r="BM204" s="23"/>
      <c r="BN204" s="42"/>
      <c r="BO204" s="42"/>
      <c r="BP204" s="42"/>
    </row>
    <row r="205">
      <c r="A205" s="11">
        <v>201.0</v>
      </c>
      <c r="B205" s="17" t="s">
        <v>309</v>
      </c>
      <c r="C205" s="17" t="s">
        <v>259</v>
      </c>
      <c r="D205" s="17" t="s">
        <v>110</v>
      </c>
      <c r="E205" s="19"/>
      <c r="F205" s="17" t="s">
        <v>96</v>
      </c>
      <c r="G205" s="17" t="s">
        <v>1136</v>
      </c>
      <c r="H205" s="48" t="s">
        <v>90</v>
      </c>
      <c r="J205" s="11" t="s">
        <v>545</v>
      </c>
      <c r="K205" s="48" t="s">
        <v>84</v>
      </c>
      <c r="L205" s="49">
        <v>42979.0</v>
      </c>
      <c r="M205" s="52"/>
      <c r="N205" s="50"/>
      <c r="O205" s="50"/>
      <c r="P205" s="50"/>
      <c r="Q205" s="6">
        <v>7.0</v>
      </c>
      <c r="R205" s="6">
        <v>7.0</v>
      </c>
      <c r="S205" s="6">
        <v>5.0</v>
      </c>
      <c r="T205" s="23"/>
      <c r="U205" s="23"/>
      <c r="V205" s="23"/>
      <c r="W205" s="6">
        <v>8.0</v>
      </c>
      <c r="X205" s="6">
        <v>7.0</v>
      </c>
      <c r="Y205" s="6">
        <v>5.0</v>
      </c>
      <c r="Z205" s="6">
        <v>6.0</v>
      </c>
      <c r="AA205" s="23"/>
      <c r="AB205" s="6">
        <v>8.0</v>
      </c>
      <c r="AC205" s="6">
        <v>10.0</v>
      </c>
      <c r="AD205" s="23"/>
      <c r="AE205" s="23"/>
      <c r="AF205" s="6">
        <v>9.0</v>
      </c>
      <c r="AG205" s="23"/>
      <c r="AH205" s="6">
        <v>10.0</v>
      </c>
      <c r="AI205" s="6">
        <v>10.0</v>
      </c>
      <c r="AJ205" s="6">
        <v>10.0</v>
      </c>
      <c r="AK205" s="6">
        <v>10.0</v>
      </c>
      <c r="AL205" s="23"/>
      <c r="AM205" s="6">
        <v>7.0</v>
      </c>
      <c r="AN205" s="25">
        <v>10.0</v>
      </c>
      <c r="AO205" s="23"/>
      <c r="AP205" s="6">
        <v>10.0</v>
      </c>
      <c r="AQ205" s="23"/>
      <c r="AR205" s="21"/>
      <c r="AS205" s="23"/>
      <c r="AT205" s="23"/>
      <c r="AU205" s="23"/>
      <c r="AV205" s="23"/>
      <c r="AW205" s="23"/>
      <c r="AX205" s="6">
        <v>10.0</v>
      </c>
      <c r="AY205" s="25">
        <f t="shared" si="1"/>
        <v>8.27</v>
      </c>
      <c r="AZ205" s="23"/>
      <c r="BA205" s="23">
        <f t="shared" si="2"/>
        <v>0</v>
      </c>
      <c r="BB205" s="6">
        <v>20.0</v>
      </c>
      <c r="BC205" s="6">
        <v>0.0</v>
      </c>
      <c r="BD205" s="23">
        <f t="shared" si="3"/>
        <v>20</v>
      </c>
      <c r="BE205" s="6" t="s">
        <v>92</v>
      </c>
      <c r="BF205" s="6" t="s">
        <v>55</v>
      </c>
      <c r="BG205" s="6" t="s">
        <v>55</v>
      </c>
      <c r="BH205" s="6" t="s">
        <v>55</v>
      </c>
      <c r="BI205" s="6" t="s">
        <v>55</v>
      </c>
      <c r="BJ205" s="6" t="s">
        <v>92</v>
      </c>
      <c r="BK205" s="6" t="s">
        <v>55</v>
      </c>
      <c r="BL205" s="23"/>
      <c r="BM205" s="23"/>
      <c r="BN205" s="42"/>
      <c r="BO205" s="42"/>
      <c r="BP205" s="42"/>
    </row>
    <row r="206">
      <c r="A206" s="11">
        <v>202.0</v>
      </c>
      <c r="B206" s="17" t="s">
        <v>1206</v>
      </c>
      <c r="C206" s="17" t="s">
        <v>259</v>
      </c>
      <c r="D206" s="17" t="s">
        <v>122</v>
      </c>
      <c r="E206" s="19"/>
      <c r="F206" s="17" t="s">
        <v>96</v>
      </c>
      <c r="G206" s="17" t="s">
        <v>1136</v>
      </c>
      <c r="H206" s="48" t="s">
        <v>90</v>
      </c>
      <c r="J206" s="11" t="s">
        <v>545</v>
      </c>
      <c r="K206" s="48" t="s">
        <v>84</v>
      </c>
      <c r="L206" s="49">
        <v>42989.0</v>
      </c>
      <c r="M206" s="52"/>
      <c r="N206" s="48" t="s">
        <v>85</v>
      </c>
      <c r="O206" s="48" t="s">
        <v>483</v>
      </c>
      <c r="P206" s="50"/>
      <c r="Q206" s="6">
        <v>8.0</v>
      </c>
      <c r="R206" s="6">
        <v>9.0</v>
      </c>
      <c r="S206" s="6">
        <v>8.0</v>
      </c>
      <c r="T206" s="23"/>
      <c r="U206" s="23"/>
      <c r="V206" s="23"/>
      <c r="W206" s="6">
        <v>10.0</v>
      </c>
      <c r="X206" s="6">
        <v>8.0</v>
      </c>
      <c r="Y206" s="6">
        <v>5.0</v>
      </c>
      <c r="Z206" s="6">
        <v>8.0</v>
      </c>
      <c r="AA206" s="23"/>
      <c r="AB206" s="6">
        <v>9.0</v>
      </c>
      <c r="AC206" s="6">
        <v>9.0</v>
      </c>
      <c r="AD206" s="23"/>
      <c r="AE206" s="23"/>
      <c r="AF206" s="6">
        <v>9.0</v>
      </c>
      <c r="AG206" s="23"/>
      <c r="AH206" s="6">
        <v>10.0</v>
      </c>
      <c r="AI206" s="6">
        <v>10.0</v>
      </c>
      <c r="AJ206" s="6">
        <v>10.0</v>
      </c>
      <c r="AK206" s="6">
        <v>10.0</v>
      </c>
      <c r="AL206" s="23"/>
      <c r="AM206" s="6">
        <v>7.0</v>
      </c>
      <c r="AN206" s="25">
        <v>10.0</v>
      </c>
      <c r="AO206" s="23"/>
      <c r="AP206" s="6">
        <v>10.0</v>
      </c>
      <c r="AQ206" s="23"/>
      <c r="AR206" s="21"/>
      <c r="AS206" s="23"/>
      <c r="AT206" s="23"/>
      <c r="AU206" s="23"/>
      <c r="AV206" s="23"/>
      <c r="AW206" s="23"/>
      <c r="AX206" s="6">
        <v>10.0</v>
      </c>
      <c r="AY206" s="25">
        <f t="shared" si="1"/>
        <v>8.88</v>
      </c>
      <c r="AZ206" s="23"/>
      <c r="BA206" s="23">
        <f t="shared" si="2"/>
        <v>0</v>
      </c>
      <c r="BB206" s="6">
        <v>57.0</v>
      </c>
      <c r="BC206" s="6">
        <v>0.0</v>
      </c>
      <c r="BD206" s="23">
        <f t="shared" si="3"/>
        <v>57</v>
      </c>
      <c r="BE206" s="6" t="s">
        <v>92</v>
      </c>
      <c r="BF206" s="6" t="s">
        <v>55</v>
      </c>
      <c r="BG206" s="6" t="s">
        <v>55</v>
      </c>
      <c r="BH206" s="6" t="s">
        <v>55</v>
      </c>
      <c r="BI206" s="6" t="s">
        <v>55</v>
      </c>
      <c r="BJ206" s="6" t="s">
        <v>92</v>
      </c>
      <c r="BK206" s="6" t="s">
        <v>55</v>
      </c>
      <c r="BL206" s="23"/>
      <c r="BM206" s="23"/>
      <c r="BN206" s="42"/>
      <c r="BO206" s="42"/>
      <c r="BP206" s="42"/>
    </row>
    <row r="207">
      <c r="A207" s="11">
        <v>203.0</v>
      </c>
      <c r="B207" s="17" t="s">
        <v>1208</v>
      </c>
      <c r="C207" s="17" t="s">
        <v>151</v>
      </c>
      <c r="D207" s="17" t="s">
        <v>1004</v>
      </c>
      <c r="E207" s="19"/>
      <c r="F207" s="17" t="s">
        <v>96</v>
      </c>
      <c r="G207" s="17" t="s">
        <v>1136</v>
      </c>
      <c r="H207" s="48" t="s">
        <v>90</v>
      </c>
      <c r="J207" s="11" t="s">
        <v>545</v>
      </c>
      <c r="K207" s="48" t="s">
        <v>84</v>
      </c>
      <c r="L207" s="49">
        <v>42979.0</v>
      </c>
      <c r="M207" s="52"/>
      <c r="N207" s="50"/>
      <c r="O207" s="50"/>
      <c r="P207" s="50"/>
      <c r="Q207" s="6">
        <v>9.0</v>
      </c>
      <c r="R207" s="6">
        <v>8.0</v>
      </c>
      <c r="S207" s="6">
        <v>5.0</v>
      </c>
      <c r="T207" s="23"/>
      <c r="U207" s="23"/>
      <c r="V207" s="23"/>
      <c r="W207" s="6">
        <v>9.0</v>
      </c>
      <c r="X207" s="6">
        <v>8.0</v>
      </c>
      <c r="Y207" s="6">
        <v>8.0</v>
      </c>
      <c r="Z207" s="6">
        <v>8.0</v>
      </c>
      <c r="AA207" s="23"/>
      <c r="AB207" s="6">
        <v>10.0</v>
      </c>
      <c r="AC207" s="6">
        <v>10.0</v>
      </c>
      <c r="AD207" s="23"/>
      <c r="AE207" s="23"/>
      <c r="AF207" s="6">
        <v>10.0</v>
      </c>
      <c r="AG207" s="23"/>
      <c r="AH207" s="6">
        <v>10.0</v>
      </c>
      <c r="AI207" s="6">
        <v>10.0</v>
      </c>
      <c r="AJ207" s="6">
        <v>10.0</v>
      </c>
      <c r="AK207" s="6">
        <v>10.0</v>
      </c>
      <c r="AL207" s="6"/>
      <c r="AM207" s="6">
        <v>6.0</v>
      </c>
      <c r="AN207" s="25">
        <v>10.0</v>
      </c>
      <c r="AO207" s="23"/>
      <c r="AP207" s="6">
        <v>10.0</v>
      </c>
      <c r="AQ207" s="23"/>
      <c r="AR207" s="21"/>
      <c r="AS207" s="23"/>
      <c r="AT207" s="23"/>
      <c r="AU207" s="23"/>
      <c r="AV207" s="23"/>
      <c r="AW207" s="23"/>
      <c r="AX207" s="6">
        <v>10.0</v>
      </c>
      <c r="AY207" s="25">
        <f t="shared" si="1"/>
        <v>8.94</v>
      </c>
      <c r="AZ207" s="23"/>
      <c r="BA207" s="23">
        <f t="shared" si="2"/>
        <v>0</v>
      </c>
      <c r="BB207" s="6">
        <v>36.0</v>
      </c>
      <c r="BC207" s="6">
        <v>6.0</v>
      </c>
      <c r="BD207" s="23">
        <f t="shared" si="3"/>
        <v>30</v>
      </c>
      <c r="BE207" s="6" t="s">
        <v>92</v>
      </c>
      <c r="BF207" s="6" t="s">
        <v>55</v>
      </c>
      <c r="BG207" s="6" t="s">
        <v>55</v>
      </c>
      <c r="BH207" s="6" t="s">
        <v>55</v>
      </c>
      <c r="BI207" s="6" t="s">
        <v>55</v>
      </c>
      <c r="BJ207" s="6" t="s">
        <v>92</v>
      </c>
      <c r="BK207" s="6" t="s">
        <v>55</v>
      </c>
      <c r="BL207" s="23"/>
      <c r="BM207" s="23"/>
      <c r="BN207" s="42"/>
      <c r="BO207" s="42"/>
      <c r="BP207" s="42"/>
    </row>
    <row r="208">
      <c r="A208" s="11">
        <v>204.0</v>
      </c>
      <c r="B208" s="17" t="s">
        <v>1210</v>
      </c>
      <c r="C208" s="17" t="s">
        <v>404</v>
      </c>
      <c r="D208" s="20"/>
      <c r="E208" s="19"/>
      <c r="F208" s="17" t="s">
        <v>96</v>
      </c>
      <c r="G208" s="17" t="s">
        <v>1136</v>
      </c>
      <c r="H208" s="48" t="s">
        <v>90</v>
      </c>
      <c r="J208" s="11" t="s">
        <v>545</v>
      </c>
      <c r="K208" s="48" t="s">
        <v>84</v>
      </c>
      <c r="L208" s="49">
        <v>42979.0</v>
      </c>
      <c r="M208" s="52"/>
      <c r="N208" s="50"/>
      <c r="O208" s="50"/>
      <c r="P208" s="50"/>
      <c r="Q208" s="6">
        <v>9.0</v>
      </c>
      <c r="R208" s="6">
        <v>7.0</v>
      </c>
      <c r="S208" s="6">
        <v>6.0</v>
      </c>
      <c r="T208" s="23"/>
      <c r="U208" s="23"/>
      <c r="V208" s="23"/>
      <c r="W208" s="6">
        <v>6.0</v>
      </c>
      <c r="X208" s="6">
        <v>6.0</v>
      </c>
      <c r="Y208" s="6">
        <v>6.0</v>
      </c>
      <c r="Z208" s="6">
        <v>8.0</v>
      </c>
      <c r="AA208" s="23"/>
      <c r="AB208" s="6">
        <v>6.0</v>
      </c>
      <c r="AC208" s="6">
        <v>10.0</v>
      </c>
      <c r="AD208" s="23"/>
      <c r="AE208" s="23"/>
      <c r="AF208" s="6">
        <v>9.0</v>
      </c>
      <c r="AG208" s="23"/>
      <c r="AH208" s="6">
        <v>10.0</v>
      </c>
      <c r="AI208" s="6">
        <v>10.0</v>
      </c>
      <c r="AJ208" s="6">
        <v>10.0</v>
      </c>
      <c r="AK208" s="6">
        <v>10.0</v>
      </c>
      <c r="AL208" s="23"/>
      <c r="AM208" s="6">
        <v>5.0</v>
      </c>
      <c r="AN208" s="25">
        <v>10.0</v>
      </c>
      <c r="AO208" s="23"/>
      <c r="AP208" s="6">
        <v>10.0</v>
      </c>
      <c r="AQ208" s="23"/>
      <c r="AR208" s="21"/>
      <c r="AS208" s="23"/>
      <c r="AT208" s="23"/>
      <c r="AU208" s="23"/>
      <c r="AV208" s="23"/>
      <c r="AW208" s="23"/>
      <c r="AX208" s="6">
        <v>10.0</v>
      </c>
      <c r="AY208" s="25">
        <f t="shared" si="1"/>
        <v>8.22</v>
      </c>
      <c r="AZ208" s="23"/>
      <c r="BA208" s="23">
        <f t="shared" si="2"/>
        <v>0</v>
      </c>
      <c r="BB208" s="6">
        <v>28.0</v>
      </c>
      <c r="BC208" s="6">
        <v>0.0</v>
      </c>
      <c r="BD208" s="23">
        <f t="shared" si="3"/>
        <v>28</v>
      </c>
      <c r="BE208" s="6" t="s">
        <v>92</v>
      </c>
      <c r="BF208" s="6" t="s">
        <v>55</v>
      </c>
      <c r="BG208" s="6" t="s">
        <v>55</v>
      </c>
      <c r="BH208" s="6" t="s">
        <v>55</v>
      </c>
      <c r="BI208" s="6" t="s">
        <v>55</v>
      </c>
      <c r="BJ208" s="6" t="s">
        <v>92</v>
      </c>
      <c r="BK208" s="6" t="s">
        <v>55</v>
      </c>
      <c r="BL208" s="23"/>
      <c r="BM208" s="23"/>
      <c r="BN208" s="42"/>
      <c r="BO208" s="42"/>
      <c r="BP208" s="42"/>
    </row>
    <row r="209">
      <c r="A209" s="11">
        <v>205.0</v>
      </c>
      <c r="B209" s="17" t="s">
        <v>1212</v>
      </c>
      <c r="C209" s="17" t="s">
        <v>1213</v>
      </c>
      <c r="D209" s="17" t="s">
        <v>716</v>
      </c>
      <c r="E209" s="20"/>
      <c r="F209" s="17" t="s">
        <v>79</v>
      </c>
      <c r="G209" s="17" t="s">
        <v>1136</v>
      </c>
      <c r="H209" s="48" t="s">
        <v>90</v>
      </c>
      <c r="J209" s="11" t="s">
        <v>545</v>
      </c>
      <c r="K209" s="48" t="s">
        <v>84</v>
      </c>
      <c r="L209" s="49">
        <v>42983.0</v>
      </c>
      <c r="M209" s="52"/>
      <c r="N209" s="50"/>
      <c r="O209" s="50"/>
      <c r="P209" s="50"/>
      <c r="Q209" s="25">
        <v>6.0</v>
      </c>
      <c r="R209" s="25">
        <v>9.0</v>
      </c>
      <c r="S209" s="25">
        <v>7.0</v>
      </c>
      <c r="T209" s="25"/>
      <c r="U209" s="25"/>
      <c r="V209" s="25"/>
      <c r="W209" s="25">
        <v>6.0</v>
      </c>
      <c r="X209" s="25">
        <v>6.0</v>
      </c>
      <c r="Y209" s="25">
        <v>6.0</v>
      </c>
      <c r="Z209" s="25">
        <v>7.0</v>
      </c>
      <c r="AA209" s="25"/>
      <c r="AB209" s="25">
        <v>10.0</v>
      </c>
      <c r="AC209" s="25">
        <v>10.0</v>
      </c>
      <c r="AD209" s="25"/>
      <c r="AE209" s="25"/>
      <c r="AF209" s="25">
        <v>7.0</v>
      </c>
      <c r="AG209" s="25"/>
      <c r="AH209" s="6">
        <v>10.0</v>
      </c>
      <c r="AI209" s="6">
        <v>10.0</v>
      </c>
      <c r="AJ209" s="6">
        <v>10.0</v>
      </c>
      <c r="AK209" s="25">
        <v>10.0</v>
      </c>
      <c r="AL209" s="25"/>
      <c r="AM209" s="25">
        <v>5.0</v>
      </c>
      <c r="AN209" s="25">
        <v>10.0</v>
      </c>
      <c r="AO209" s="25"/>
      <c r="AP209" s="6">
        <v>10.0</v>
      </c>
      <c r="AQ209" s="25"/>
      <c r="AR209" s="21"/>
      <c r="AS209" s="25"/>
      <c r="AT209" s="25"/>
      <c r="AU209" s="25"/>
      <c r="AV209" s="25"/>
      <c r="AW209" s="25"/>
      <c r="AX209" s="6">
        <v>10.0</v>
      </c>
      <c r="AY209" s="25">
        <f t="shared" si="1"/>
        <v>8.27</v>
      </c>
      <c r="AZ209" s="23"/>
      <c r="BA209" s="23">
        <f t="shared" si="2"/>
        <v>0</v>
      </c>
      <c r="BB209" s="6">
        <v>25.0</v>
      </c>
      <c r="BC209" s="6">
        <v>9.0</v>
      </c>
      <c r="BD209" s="23">
        <f t="shared" si="3"/>
        <v>16</v>
      </c>
      <c r="BE209" s="6" t="s">
        <v>92</v>
      </c>
      <c r="BF209" s="6" t="s">
        <v>55</v>
      </c>
      <c r="BG209" s="6" t="s">
        <v>55</v>
      </c>
      <c r="BH209" s="6" t="s">
        <v>55</v>
      </c>
      <c r="BI209" s="6" t="s">
        <v>55</v>
      </c>
      <c r="BJ209" s="6" t="s">
        <v>92</v>
      </c>
      <c r="BK209" s="6" t="s">
        <v>55</v>
      </c>
      <c r="BL209" s="23"/>
      <c r="BM209" s="23"/>
      <c r="BN209" s="42"/>
      <c r="BO209" s="42"/>
      <c r="BP209" s="42"/>
    </row>
    <row r="210">
      <c r="A210" s="11">
        <v>206.0</v>
      </c>
      <c r="B210" s="17" t="s">
        <v>1215</v>
      </c>
      <c r="C210" s="17" t="s">
        <v>252</v>
      </c>
      <c r="D210" s="17" t="s">
        <v>224</v>
      </c>
      <c r="E210" s="19"/>
      <c r="F210" s="17" t="s">
        <v>96</v>
      </c>
      <c r="G210" s="17" t="s">
        <v>1216</v>
      </c>
      <c r="H210" s="48" t="s">
        <v>90</v>
      </c>
      <c r="J210" s="11" t="s">
        <v>545</v>
      </c>
      <c r="K210" s="48" t="s">
        <v>84</v>
      </c>
      <c r="L210" s="49">
        <v>42989.0</v>
      </c>
      <c r="M210" s="52"/>
      <c r="N210" s="48" t="s">
        <v>85</v>
      </c>
      <c r="O210" s="48" t="s">
        <v>295</v>
      </c>
      <c r="P210" s="50"/>
      <c r="Q210" s="6">
        <v>10.0</v>
      </c>
      <c r="R210" s="6">
        <v>8.0</v>
      </c>
      <c r="S210" s="6">
        <v>10.0</v>
      </c>
      <c r="T210" s="23"/>
      <c r="U210" s="23"/>
      <c r="V210" s="23"/>
      <c r="W210" s="6">
        <v>8.0</v>
      </c>
      <c r="X210" s="6">
        <v>7.0</v>
      </c>
      <c r="Y210" s="6">
        <v>9.0</v>
      </c>
      <c r="Z210" s="6">
        <v>10.0</v>
      </c>
      <c r="AA210" s="23"/>
      <c r="AB210" s="6">
        <v>10.0</v>
      </c>
      <c r="AC210" s="6">
        <v>10.0</v>
      </c>
      <c r="AD210" s="23"/>
      <c r="AE210" s="6"/>
      <c r="AF210" s="6">
        <v>10.0</v>
      </c>
      <c r="AG210" s="23"/>
      <c r="AH210" s="6">
        <v>10.0</v>
      </c>
      <c r="AI210" s="6">
        <v>10.0</v>
      </c>
      <c r="AJ210" s="6">
        <v>10.0</v>
      </c>
      <c r="AK210" s="6"/>
      <c r="AL210" s="23"/>
      <c r="AM210" s="6">
        <v>10.0</v>
      </c>
      <c r="AN210" s="25">
        <v>10.0</v>
      </c>
      <c r="AO210" s="23"/>
      <c r="AP210" s="6">
        <v>10.0</v>
      </c>
      <c r="AQ210" s="23"/>
      <c r="AR210" s="21"/>
      <c r="AS210" s="23"/>
      <c r="AT210" s="23"/>
      <c r="AU210" s="23"/>
      <c r="AV210" s="23"/>
      <c r="AW210" s="23"/>
      <c r="AX210" s="6">
        <v>10.0</v>
      </c>
      <c r="AY210" s="25">
        <f t="shared" si="1"/>
        <v>9.52</v>
      </c>
      <c r="AZ210" s="23"/>
      <c r="BA210" s="23">
        <f t="shared" si="2"/>
        <v>0</v>
      </c>
      <c r="BB210" s="6">
        <v>0.0</v>
      </c>
      <c r="BC210" s="6">
        <v>0.0</v>
      </c>
      <c r="BD210" s="23">
        <f t="shared" si="3"/>
        <v>0</v>
      </c>
      <c r="BE210" s="6" t="s">
        <v>92</v>
      </c>
      <c r="BF210" s="6" t="s">
        <v>55</v>
      </c>
      <c r="BG210" s="6" t="s">
        <v>55</v>
      </c>
      <c r="BH210" s="6" t="s">
        <v>55</v>
      </c>
      <c r="BI210" s="6" t="s">
        <v>55</v>
      </c>
      <c r="BJ210" s="6" t="s">
        <v>92</v>
      </c>
      <c r="BK210" s="6" t="s">
        <v>55</v>
      </c>
      <c r="BL210" s="23"/>
      <c r="BM210" s="23"/>
      <c r="BN210" s="42"/>
      <c r="BO210" s="42"/>
      <c r="BP210" s="42"/>
    </row>
    <row r="211">
      <c r="A211" s="11">
        <v>207.0</v>
      </c>
      <c r="B211" s="17" t="s">
        <v>1217</v>
      </c>
      <c r="C211" s="17" t="s">
        <v>213</v>
      </c>
      <c r="D211" s="17" t="s">
        <v>167</v>
      </c>
      <c r="E211" s="19"/>
      <c r="F211" s="17" t="s">
        <v>79</v>
      </c>
      <c r="G211" s="17" t="s">
        <v>1216</v>
      </c>
      <c r="H211" s="48" t="s">
        <v>90</v>
      </c>
      <c r="J211" s="11" t="s">
        <v>545</v>
      </c>
      <c r="K211" s="48" t="s">
        <v>84</v>
      </c>
      <c r="L211" s="49">
        <v>42979.0</v>
      </c>
      <c r="M211" s="52"/>
      <c r="N211" s="50"/>
      <c r="O211" s="50"/>
      <c r="P211" s="50"/>
      <c r="Q211" s="25">
        <v>10.0</v>
      </c>
      <c r="R211" s="25">
        <v>8.0</v>
      </c>
      <c r="S211" s="25">
        <v>9.0</v>
      </c>
      <c r="T211" s="25"/>
      <c r="U211" s="25"/>
      <c r="V211" s="25"/>
      <c r="W211" s="25">
        <v>7.0</v>
      </c>
      <c r="X211" s="25">
        <v>7.0</v>
      </c>
      <c r="Y211" s="25">
        <v>5.0</v>
      </c>
      <c r="Z211" s="25">
        <v>9.0</v>
      </c>
      <c r="AA211" s="25"/>
      <c r="AB211" s="25">
        <v>10.0</v>
      </c>
      <c r="AC211" s="25">
        <v>10.0</v>
      </c>
      <c r="AD211" s="25"/>
      <c r="AE211" s="25"/>
      <c r="AF211" s="25">
        <v>10.0</v>
      </c>
      <c r="AG211" s="25"/>
      <c r="AH211" s="6">
        <v>10.0</v>
      </c>
      <c r="AI211" s="6">
        <v>10.0</v>
      </c>
      <c r="AJ211" s="6">
        <v>10.0</v>
      </c>
      <c r="AK211" s="25"/>
      <c r="AL211" s="25"/>
      <c r="AM211" s="25">
        <v>10.0</v>
      </c>
      <c r="AN211" s="25">
        <v>10.0</v>
      </c>
      <c r="AO211" s="25"/>
      <c r="AP211" s="6">
        <v>10.0</v>
      </c>
      <c r="AQ211" s="25"/>
      <c r="AR211" s="21"/>
      <c r="AS211" s="25"/>
      <c r="AT211" s="25"/>
      <c r="AU211" s="25"/>
      <c r="AV211" s="25"/>
      <c r="AW211" s="25"/>
      <c r="AX211" s="6">
        <v>10.0</v>
      </c>
      <c r="AY211" s="25">
        <f t="shared" si="1"/>
        <v>9.11</v>
      </c>
      <c r="AZ211" s="23"/>
      <c r="BA211" s="23">
        <f t="shared" si="2"/>
        <v>0</v>
      </c>
      <c r="BB211" s="6">
        <v>22.0</v>
      </c>
      <c r="BC211" s="6">
        <v>5.0</v>
      </c>
      <c r="BD211" s="23">
        <f t="shared" si="3"/>
        <v>17</v>
      </c>
      <c r="BE211" s="6" t="s">
        <v>92</v>
      </c>
      <c r="BF211" s="6" t="s">
        <v>55</v>
      </c>
      <c r="BG211" s="6" t="s">
        <v>55</v>
      </c>
      <c r="BH211" s="6" t="s">
        <v>55</v>
      </c>
      <c r="BI211" s="6" t="s">
        <v>55</v>
      </c>
      <c r="BJ211" s="6" t="s">
        <v>92</v>
      </c>
      <c r="BK211" s="6" t="s">
        <v>55</v>
      </c>
      <c r="BL211" s="23"/>
      <c r="BM211" s="23"/>
      <c r="BN211" s="42"/>
      <c r="BO211" s="42"/>
      <c r="BP211" s="42"/>
    </row>
    <row r="212">
      <c r="A212" s="11">
        <v>208.0</v>
      </c>
      <c r="B212" s="17" t="s">
        <v>1219</v>
      </c>
      <c r="C212" s="17" t="s">
        <v>195</v>
      </c>
      <c r="D212" s="17" t="s">
        <v>404</v>
      </c>
      <c r="E212" s="17" t="s">
        <v>110</v>
      </c>
      <c r="F212" s="17" t="s">
        <v>96</v>
      </c>
      <c r="G212" s="17" t="s">
        <v>1216</v>
      </c>
      <c r="H212" s="48" t="s">
        <v>90</v>
      </c>
      <c r="J212" s="11" t="s">
        <v>545</v>
      </c>
      <c r="K212" s="48" t="s">
        <v>84</v>
      </c>
      <c r="L212" s="49">
        <v>42979.0</v>
      </c>
      <c r="M212" s="52"/>
      <c r="N212" s="50"/>
      <c r="O212" s="50"/>
      <c r="P212" s="50"/>
      <c r="Q212" s="6">
        <v>10.0</v>
      </c>
      <c r="R212" s="6">
        <v>9.0</v>
      </c>
      <c r="S212" s="6">
        <v>8.0</v>
      </c>
      <c r="T212" s="23"/>
      <c r="U212" s="23"/>
      <c r="V212" s="23"/>
      <c r="W212" s="6">
        <v>8.0</v>
      </c>
      <c r="X212" s="6">
        <v>7.0</v>
      </c>
      <c r="Y212" s="6">
        <v>5.0</v>
      </c>
      <c r="Z212" s="6">
        <v>9.0</v>
      </c>
      <c r="AA212" s="23"/>
      <c r="AB212" s="6">
        <v>10.0</v>
      </c>
      <c r="AC212" s="6">
        <v>10.0</v>
      </c>
      <c r="AD212" s="23"/>
      <c r="AE212" s="23"/>
      <c r="AF212" s="6">
        <v>10.0</v>
      </c>
      <c r="AG212" s="23"/>
      <c r="AH212" s="6">
        <v>10.0</v>
      </c>
      <c r="AI212" s="6">
        <v>10.0</v>
      </c>
      <c r="AJ212" s="6">
        <v>10.0</v>
      </c>
      <c r="AK212" s="6">
        <v>10.0</v>
      </c>
      <c r="AL212" s="23"/>
      <c r="AM212" s="6">
        <v>10.0</v>
      </c>
      <c r="AN212" s="25">
        <v>10.0</v>
      </c>
      <c r="AO212" s="23"/>
      <c r="AP212" s="6">
        <v>10.0</v>
      </c>
      <c r="AQ212" s="23"/>
      <c r="AR212" s="21"/>
      <c r="AS212" s="23"/>
      <c r="AT212" s="23"/>
      <c r="AU212" s="23"/>
      <c r="AV212" s="23"/>
      <c r="AW212" s="23"/>
      <c r="AX212" s="6">
        <v>10.0</v>
      </c>
      <c r="AY212" s="25">
        <f t="shared" si="1"/>
        <v>9.22</v>
      </c>
      <c r="AZ212" s="23"/>
      <c r="BA212" s="23">
        <f t="shared" si="2"/>
        <v>0</v>
      </c>
      <c r="BB212" s="6">
        <v>10.0</v>
      </c>
      <c r="BC212" s="6">
        <v>5.0</v>
      </c>
      <c r="BD212" s="23">
        <f t="shared" si="3"/>
        <v>5</v>
      </c>
      <c r="BE212" s="6" t="s">
        <v>92</v>
      </c>
      <c r="BF212" s="6" t="s">
        <v>55</v>
      </c>
      <c r="BG212" s="6" t="s">
        <v>55</v>
      </c>
      <c r="BH212" s="6" t="s">
        <v>55</v>
      </c>
      <c r="BI212" s="6" t="s">
        <v>55</v>
      </c>
      <c r="BJ212" s="6" t="s">
        <v>92</v>
      </c>
      <c r="BK212" s="6" t="s">
        <v>55</v>
      </c>
      <c r="BL212" s="23"/>
      <c r="BM212" s="23"/>
      <c r="BN212" s="42"/>
      <c r="BO212" s="42"/>
      <c r="BP212" s="42"/>
    </row>
    <row r="213">
      <c r="A213" s="11">
        <v>209.0</v>
      </c>
      <c r="B213" s="17" t="s">
        <v>1220</v>
      </c>
      <c r="C213" s="17" t="s">
        <v>400</v>
      </c>
      <c r="D213" s="17" t="s">
        <v>1221</v>
      </c>
      <c r="E213" s="19"/>
      <c r="F213" s="17" t="s">
        <v>96</v>
      </c>
      <c r="G213" s="17" t="s">
        <v>1216</v>
      </c>
      <c r="H213" s="48" t="s">
        <v>90</v>
      </c>
      <c r="J213" s="11" t="s">
        <v>545</v>
      </c>
      <c r="K213" s="48" t="s">
        <v>84</v>
      </c>
      <c r="L213" s="49">
        <v>42979.0</v>
      </c>
      <c r="M213" s="52"/>
      <c r="N213" s="50"/>
      <c r="O213" s="50"/>
      <c r="P213" s="50"/>
      <c r="Q213" s="25">
        <v>10.0</v>
      </c>
      <c r="R213" s="25">
        <v>8.0</v>
      </c>
      <c r="S213" s="25">
        <v>10.0</v>
      </c>
      <c r="T213" s="25"/>
      <c r="U213" s="25"/>
      <c r="V213" s="25"/>
      <c r="W213" s="25">
        <v>8.0</v>
      </c>
      <c r="X213" s="25">
        <v>6.0</v>
      </c>
      <c r="Y213" s="25">
        <v>7.0</v>
      </c>
      <c r="Z213" s="25">
        <v>10.0</v>
      </c>
      <c r="AA213" s="25"/>
      <c r="AB213" s="25">
        <v>10.0</v>
      </c>
      <c r="AC213" s="25">
        <v>10.0</v>
      </c>
      <c r="AD213" s="25"/>
      <c r="AE213" s="25"/>
      <c r="AF213" s="25">
        <v>10.0</v>
      </c>
      <c r="AG213" s="25"/>
      <c r="AH213" s="6">
        <v>10.0</v>
      </c>
      <c r="AI213" s="6">
        <v>10.0</v>
      </c>
      <c r="AJ213" s="6">
        <v>10.0</v>
      </c>
      <c r="AK213" s="25">
        <v>10.0</v>
      </c>
      <c r="AL213" s="25"/>
      <c r="AM213" s="25">
        <v>10.0</v>
      </c>
      <c r="AN213" s="25">
        <v>10.0</v>
      </c>
      <c r="AO213" s="25"/>
      <c r="AP213" s="6">
        <v>10.0</v>
      </c>
      <c r="AQ213" s="25"/>
      <c r="AR213" s="21"/>
      <c r="AS213" s="25"/>
      <c r="AT213" s="25"/>
      <c r="AU213" s="25"/>
      <c r="AV213" s="25"/>
      <c r="AW213" s="25"/>
      <c r="AX213" s="6">
        <v>10.0</v>
      </c>
      <c r="AY213" s="25">
        <f t="shared" si="1"/>
        <v>9.38</v>
      </c>
      <c r="AZ213" s="23"/>
      <c r="BA213" s="23">
        <f t="shared" si="2"/>
        <v>0</v>
      </c>
      <c r="BB213" s="6">
        <v>0.0</v>
      </c>
      <c r="BC213" s="6">
        <v>0.0</v>
      </c>
      <c r="BD213" s="23">
        <f t="shared" si="3"/>
        <v>0</v>
      </c>
      <c r="BE213" s="6" t="s">
        <v>92</v>
      </c>
      <c r="BF213" s="6" t="s">
        <v>55</v>
      </c>
      <c r="BG213" s="6" t="s">
        <v>55</v>
      </c>
      <c r="BH213" s="6" t="s">
        <v>55</v>
      </c>
      <c r="BI213" s="6" t="s">
        <v>55</v>
      </c>
      <c r="BJ213" s="6" t="s">
        <v>92</v>
      </c>
      <c r="BK213" s="6" t="s">
        <v>55</v>
      </c>
      <c r="BL213" s="23"/>
      <c r="BM213" s="23"/>
      <c r="BN213" s="42"/>
      <c r="BO213" s="42"/>
      <c r="BP213" s="42"/>
    </row>
    <row r="214">
      <c r="A214" s="11">
        <v>210.0</v>
      </c>
      <c r="B214" s="17" t="s">
        <v>496</v>
      </c>
      <c r="C214" s="17" t="s">
        <v>259</v>
      </c>
      <c r="D214" s="17" t="s">
        <v>110</v>
      </c>
      <c r="E214" s="19"/>
      <c r="F214" s="17" t="s">
        <v>96</v>
      </c>
      <c r="G214" s="17" t="s">
        <v>1216</v>
      </c>
      <c r="H214" s="48" t="s">
        <v>90</v>
      </c>
      <c r="J214" s="11" t="s">
        <v>545</v>
      </c>
      <c r="K214" s="48" t="s">
        <v>84</v>
      </c>
      <c r="L214" s="49">
        <v>42979.0</v>
      </c>
      <c r="M214" s="52"/>
      <c r="N214" s="50"/>
      <c r="O214" s="50"/>
      <c r="P214" s="50"/>
      <c r="Q214" s="6">
        <v>10.0</v>
      </c>
      <c r="R214" s="6">
        <v>10.0</v>
      </c>
      <c r="S214" s="6">
        <v>10.0</v>
      </c>
      <c r="T214" s="23"/>
      <c r="U214" s="23"/>
      <c r="V214" s="23"/>
      <c r="W214" s="6">
        <v>10.0</v>
      </c>
      <c r="X214" s="6">
        <v>10.0</v>
      </c>
      <c r="Y214" s="6">
        <v>10.0</v>
      </c>
      <c r="Z214" s="6">
        <v>10.0</v>
      </c>
      <c r="AA214" s="23"/>
      <c r="AB214" s="6">
        <v>10.0</v>
      </c>
      <c r="AC214" s="6">
        <v>10.0</v>
      </c>
      <c r="AD214" s="23"/>
      <c r="AE214" s="23"/>
      <c r="AF214" s="6">
        <v>10.0</v>
      </c>
      <c r="AG214" s="23"/>
      <c r="AH214" s="6">
        <v>10.0</v>
      </c>
      <c r="AI214" s="6">
        <v>10.0</v>
      </c>
      <c r="AJ214" s="6">
        <v>10.0</v>
      </c>
      <c r="AK214" s="6">
        <v>10.0</v>
      </c>
      <c r="AL214" s="23"/>
      <c r="AM214" s="6">
        <v>10.0</v>
      </c>
      <c r="AN214" s="6">
        <v>10.0</v>
      </c>
      <c r="AO214" s="6"/>
      <c r="AP214" s="6">
        <v>10.0</v>
      </c>
      <c r="AQ214" s="23"/>
      <c r="AR214" s="21"/>
      <c r="AS214" s="23"/>
      <c r="AT214" s="23"/>
      <c r="AU214" s="23"/>
      <c r="AV214" s="23"/>
      <c r="AW214" s="23"/>
      <c r="AX214" s="6">
        <v>10.0</v>
      </c>
      <c r="AY214" s="25">
        <f t="shared" si="1"/>
        <v>10</v>
      </c>
      <c r="AZ214" s="23"/>
      <c r="BA214" s="23">
        <f t="shared" si="2"/>
        <v>0</v>
      </c>
      <c r="BB214" s="6">
        <v>4.0</v>
      </c>
      <c r="BC214" s="6">
        <v>2.0</v>
      </c>
      <c r="BD214" s="23">
        <f t="shared" si="3"/>
        <v>2</v>
      </c>
      <c r="BE214" s="6" t="s">
        <v>92</v>
      </c>
      <c r="BF214" s="6" t="s">
        <v>55</v>
      </c>
      <c r="BG214" s="6" t="s">
        <v>55</v>
      </c>
      <c r="BH214" s="6" t="s">
        <v>55</v>
      </c>
      <c r="BI214" s="6" t="s">
        <v>55</v>
      </c>
      <c r="BJ214" s="6" t="s">
        <v>92</v>
      </c>
      <c r="BK214" s="6" t="s">
        <v>55</v>
      </c>
      <c r="BL214" s="23"/>
      <c r="BM214" s="23"/>
      <c r="BN214" s="42"/>
      <c r="BO214" s="42"/>
      <c r="BP214" s="42"/>
    </row>
    <row r="215">
      <c r="A215" s="11">
        <v>211.0</v>
      </c>
      <c r="B215" s="17" t="s">
        <v>1225</v>
      </c>
      <c r="C215" s="17" t="s">
        <v>816</v>
      </c>
      <c r="D215" s="20"/>
      <c r="E215" s="19"/>
      <c r="F215" s="17" t="s">
        <v>96</v>
      </c>
      <c r="G215" s="17" t="s">
        <v>1216</v>
      </c>
      <c r="H215" s="48" t="s">
        <v>90</v>
      </c>
      <c r="J215" s="11" t="s">
        <v>545</v>
      </c>
      <c r="K215" s="48" t="s">
        <v>84</v>
      </c>
      <c r="L215" s="49">
        <v>42979.0</v>
      </c>
      <c r="M215" s="52"/>
      <c r="N215" s="50"/>
      <c r="O215" s="50"/>
      <c r="P215" s="50"/>
      <c r="Q215" s="25">
        <v>10.0</v>
      </c>
      <c r="R215" s="25">
        <v>8.0</v>
      </c>
      <c r="S215" s="25">
        <v>9.0</v>
      </c>
      <c r="T215" s="25"/>
      <c r="U215" s="25"/>
      <c r="V215" s="25"/>
      <c r="W215" s="25">
        <v>8.0</v>
      </c>
      <c r="X215" s="25">
        <v>6.0</v>
      </c>
      <c r="Y215" s="25">
        <v>9.0</v>
      </c>
      <c r="Z215" s="25">
        <v>9.0</v>
      </c>
      <c r="AA215" s="25"/>
      <c r="AB215" s="25">
        <v>10.0</v>
      </c>
      <c r="AC215" s="25">
        <v>10.0</v>
      </c>
      <c r="AD215" s="25"/>
      <c r="AE215" s="25"/>
      <c r="AF215" s="25">
        <v>10.0</v>
      </c>
      <c r="AG215" s="25"/>
      <c r="AH215" s="25">
        <v>10.0</v>
      </c>
      <c r="AI215" s="25">
        <v>10.0</v>
      </c>
      <c r="AJ215" s="25">
        <v>10.0</v>
      </c>
      <c r="AK215" s="25">
        <v>10.0</v>
      </c>
      <c r="AL215" s="25"/>
      <c r="AM215" s="25">
        <v>10.0</v>
      </c>
      <c r="AN215" s="25">
        <v>10.0</v>
      </c>
      <c r="AO215" s="25"/>
      <c r="AP215" s="6">
        <v>10.0</v>
      </c>
      <c r="AQ215" s="25"/>
      <c r="AR215" s="21"/>
      <c r="AS215" s="25"/>
      <c r="AT215" s="25"/>
      <c r="AU215" s="25"/>
      <c r="AV215" s="25"/>
      <c r="AW215" s="25"/>
      <c r="AX215" s="25">
        <v>10.0</v>
      </c>
      <c r="AY215" s="25">
        <f t="shared" si="1"/>
        <v>9.38</v>
      </c>
      <c r="AZ215" s="23"/>
      <c r="BA215" s="6">
        <v>0.0</v>
      </c>
      <c r="BB215" s="6">
        <v>67.0</v>
      </c>
      <c r="BC215" s="6">
        <v>5.0</v>
      </c>
      <c r="BD215" s="23">
        <f t="shared" si="3"/>
        <v>62</v>
      </c>
      <c r="BE215" s="6" t="s">
        <v>92</v>
      </c>
      <c r="BF215" s="6" t="s">
        <v>55</v>
      </c>
      <c r="BG215" s="6" t="s">
        <v>55</v>
      </c>
      <c r="BH215" s="6" t="s">
        <v>55</v>
      </c>
      <c r="BI215" s="6" t="s">
        <v>55</v>
      </c>
      <c r="BJ215" s="6" t="s">
        <v>92</v>
      </c>
      <c r="BK215" s="6" t="s">
        <v>55</v>
      </c>
      <c r="BL215" s="23"/>
      <c r="BM215" s="23"/>
      <c r="BN215" s="42"/>
      <c r="BO215" s="42"/>
      <c r="BP215" s="42"/>
    </row>
    <row r="216">
      <c r="A216" s="11">
        <v>212.0</v>
      </c>
      <c r="B216" s="17" t="s">
        <v>804</v>
      </c>
      <c r="C216" s="17" t="s">
        <v>1227</v>
      </c>
      <c r="D216" s="17" t="s">
        <v>110</v>
      </c>
      <c r="E216" s="19"/>
      <c r="F216" s="17" t="s">
        <v>96</v>
      </c>
      <c r="G216" s="17" t="s">
        <v>1216</v>
      </c>
      <c r="H216" s="48" t="s">
        <v>90</v>
      </c>
      <c r="J216" s="11" t="s">
        <v>545</v>
      </c>
      <c r="K216" s="48" t="s">
        <v>84</v>
      </c>
      <c r="L216" s="49">
        <v>42979.0</v>
      </c>
      <c r="M216" s="52"/>
      <c r="N216" s="50"/>
      <c r="O216" s="50"/>
      <c r="P216" s="50"/>
      <c r="Q216" s="25">
        <v>7.0</v>
      </c>
      <c r="R216" s="25">
        <v>6.0</v>
      </c>
      <c r="S216" s="25">
        <v>7.0</v>
      </c>
      <c r="T216" s="25"/>
      <c r="U216" s="25"/>
      <c r="V216" s="25"/>
      <c r="W216" s="25">
        <v>6.0</v>
      </c>
      <c r="X216" s="25">
        <v>4.0</v>
      </c>
      <c r="Y216" s="25">
        <v>5.0</v>
      </c>
      <c r="Z216" s="25">
        <v>8.0</v>
      </c>
      <c r="AA216" s="25"/>
      <c r="AB216" s="25">
        <v>8.0</v>
      </c>
      <c r="AC216" s="25">
        <v>9.0</v>
      </c>
      <c r="AD216" s="25"/>
      <c r="AE216" s="25"/>
      <c r="AF216" s="25">
        <v>10.0</v>
      </c>
      <c r="AG216" s="25"/>
      <c r="AH216" s="25">
        <v>10.0</v>
      </c>
      <c r="AI216" s="25">
        <v>10.0</v>
      </c>
      <c r="AJ216" s="25">
        <v>10.0</v>
      </c>
      <c r="AK216" s="25">
        <v>10.0</v>
      </c>
      <c r="AL216" s="25"/>
      <c r="AM216" s="25">
        <v>10.0</v>
      </c>
      <c r="AN216" s="25">
        <v>10.0</v>
      </c>
      <c r="AO216" s="25"/>
      <c r="AP216" s="6">
        <v>10.0</v>
      </c>
      <c r="AQ216" s="25"/>
      <c r="AR216" s="21"/>
      <c r="AS216" s="25"/>
      <c r="AT216" s="25"/>
      <c r="AU216" s="25"/>
      <c r="AV216" s="25"/>
      <c r="AW216" s="25"/>
      <c r="AX216" s="25">
        <v>10.0</v>
      </c>
      <c r="AY216" s="25" t="str">
        <f t="shared" si="1"/>
        <v/>
      </c>
      <c r="AZ216" s="23"/>
      <c r="BA216" s="23">
        <f t="shared" ref="BA216:BA599" si="4">IF(BK216="NU", COUNTIF(Q216:AX216,"&lt;5"),0)</f>
        <v>1</v>
      </c>
      <c r="BB216" s="6">
        <v>77.0</v>
      </c>
      <c r="BC216" s="6">
        <v>9.0</v>
      </c>
      <c r="BD216" s="23">
        <f t="shared" si="3"/>
        <v>68</v>
      </c>
      <c r="BE216" s="6" t="s">
        <v>92</v>
      </c>
      <c r="BF216" s="6" t="s">
        <v>55</v>
      </c>
      <c r="BG216" s="6" t="s">
        <v>55</v>
      </c>
      <c r="BH216" s="6" t="s">
        <v>55</v>
      </c>
      <c r="BI216" s="6" t="s">
        <v>55</v>
      </c>
      <c r="BJ216" s="6" t="s">
        <v>92</v>
      </c>
      <c r="BK216" s="6" t="s">
        <v>55</v>
      </c>
      <c r="BL216" s="23"/>
      <c r="BM216" s="23"/>
      <c r="BN216" s="42"/>
      <c r="BO216" s="42"/>
      <c r="BP216" s="42"/>
    </row>
    <row r="217">
      <c r="A217" s="11">
        <v>213.0</v>
      </c>
      <c r="B217" s="17" t="s">
        <v>755</v>
      </c>
      <c r="C217" s="17" t="s">
        <v>110</v>
      </c>
      <c r="D217" s="20"/>
      <c r="E217" s="19"/>
      <c r="F217" s="17" t="s">
        <v>96</v>
      </c>
      <c r="G217" s="17" t="s">
        <v>1216</v>
      </c>
      <c r="H217" s="48" t="s">
        <v>90</v>
      </c>
      <c r="J217" s="11" t="s">
        <v>526</v>
      </c>
      <c r="K217" s="48" t="s">
        <v>84</v>
      </c>
      <c r="L217" s="49">
        <v>42979.0</v>
      </c>
      <c r="M217" s="52"/>
      <c r="N217" s="50"/>
      <c r="O217" s="50"/>
      <c r="P217" s="50"/>
      <c r="Q217" s="6">
        <v>9.0</v>
      </c>
      <c r="R217" s="6">
        <v>6.0</v>
      </c>
      <c r="S217" s="6">
        <v>8.0</v>
      </c>
      <c r="T217" s="23"/>
      <c r="U217" s="23"/>
      <c r="V217" s="23"/>
      <c r="W217" s="6">
        <v>6.0</v>
      </c>
      <c r="X217" s="6">
        <v>5.0</v>
      </c>
      <c r="Y217" s="6">
        <v>5.0</v>
      </c>
      <c r="Z217" s="6">
        <v>9.0</v>
      </c>
      <c r="AA217" s="23"/>
      <c r="AB217" s="6">
        <v>8.0</v>
      </c>
      <c r="AC217" s="6">
        <v>10.0</v>
      </c>
      <c r="AD217" s="23"/>
      <c r="AE217" s="23"/>
      <c r="AF217" s="6">
        <v>10.0</v>
      </c>
      <c r="AG217" s="23"/>
      <c r="AH217" s="6">
        <v>10.0</v>
      </c>
      <c r="AI217" s="6">
        <v>10.0</v>
      </c>
      <c r="AJ217" s="6">
        <v>10.0</v>
      </c>
      <c r="AK217" s="6">
        <v>10.0</v>
      </c>
      <c r="AL217" s="23"/>
      <c r="AM217" s="6">
        <v>10.0</v>
      </c>
      <c r="AN217" s="6">
        <v>10.0</v>
      </c>
      <c r="AO217" s="6"/>
      <c r="AP217" s="6">
        <v>10.0</v>
      </c>
      <c r="AQ217" s="23"/>
      <c r="AR217" s="21"/>
      <c r="AS217" s="23"/>
      <c r="AT217" s="23"/>
      <c r="AU217" s="23"/>
      <c r="AV217" s="23"/>
      <c r="AW217" s="23"/>
      <c r="AX217" s="6">
        <v>10.0</v>
      </c>
      <c r="AY217" s="25">
        <f t="shared" si="1"/>
        <v>8.66</v>
      </c>
      <c r="AZ217" s="23"/>
      <c r="BA217" s="23">
        <f t="shared" si="4"/>
        <v>0</v>
      </c>
      <c r="BB217" s="6">
        <v>31.0</v>
      </c>
      <c r="BC217" s="6">
        <v>2.0</v>
      </c>
      <c r="BD217" s="23">
        <f t="shared" si="3"/>
        <v>29</v>
      </c>
      <c r="BE217" s="6" t="s">
        <v>92</v>
      </c>
      <c r="BF217" s="6" t="s">
        <v>55</v>
      </c>
      <c r="BG217" s="6" t="s">
        <v>55</v>
      </c>
      <c r="BH217" s="6" t="s">
        <v>55</v>
      </c>
      <c r="BI217" s="6" t="s">
        <v>55</v>
      </c>
      <c r="BJ217" s="6" t="s">
        <v>92</v>
      </c>
      <c r="BK217" s="6" t="s">
        <v>55</v>
      </c>
      <c r="BL217" s="23"/>
      <c r="BM217" s="23"/>
      <c r="BN217" s="42"/>
      <c r="BO217" s="42"/>
      <c r="BP217" s="42"/>
    </row>
    <row r="218">
      <c r="A218" s="11">
        <v>214.0</v>
      </c>
      <c r="B218" s="17" t="s">
        <v>1231</v>
      </c>
      <c r="C218" s="17" t="s">
        <v>151</v>
      </c>
      <c r="D218" s="17" t="s">
        <v>355</v>
      </c>
      <c r="E218" s="20"/>
      <c r="F218" s="17" t="s">
        <v>96</v>
      </c>
      <c r="G218" s="17" t="s">
        <v>1216</v>
      </c>
      <c r="H218" s="48" t="s">
        <v>90</v>
      </c>
      <c r="J218" s="11" t="s">
        <v>526</v>
      </c>
      <c r="K218" s="48" t="s">
        <v>84</v>
      </c>
      <c r="L218" s="49">
        <v>42979.0</v>
      </c>
      <c r="M218" s="52"/>
      <c r="N218" s="50"/>
      <c r="O218" s="50"/>
      <c r="P218" s="50"/>
      <c r="Q218" s="25">
        <v>9.0</v>
      </c>
      <c r="R218" s="25">
        <v>6.0</v>
      </c>
      <c r="S218" s="25">
        <v>9.0</v>
      </c>
      <c r="T218" s="25"/>
      <c r="U218" s="25"/>
      <c r="V218" s="25"/>
      <c r="W218" s="25">
        <v>7.0</v>
      </c>
      <c r="X218" s="25">
        <v>5.0</v>
      </c>
      <c r="Y218" s="25">
        <v>6.0</v>
      </c>
      <c r="Z218" s="25">
        <v>9.0</v>
      </c>
      <c r="AA218" s="25"/>
      <c r="AB218" s="25">
        <v>10.0</v>
      </c>
      <c r="AC218" s="25">
        <v>10.0</v>
      </c>
      <c r="AD218" s="25"/>
      <c r="AE218" s="25"/>
      <c r="AF218" s="25">
        <v>10.0</v>
      </c>
      <c r="AG218" s="25"/>
      <c r="AH218" s="25">
        <v>10.0</v>
      </c>
      <c r="AI218" s="25">
        <v>10.0</v>
      </c>
      <c r="AJ218" s="25">
        <v>10.0</v>
      </c>
      <c r="AK218" s="25">
        <v>10.0</v>
      </c>
      <c r="AL218" s="25"/>
      <c r="AM218" s="25">
        <v>10.0</v>
      </c>
      <c r="AN218" s="25">
        <v>10.0</v>
      </c>
      <c r="AO218" s="25"/>
      <c r="AP218" s="6">
        <v>10.0</v>
      </c>
      <c r="AQ218" s="25"/>
      <c r="AR218" s="21"/>
      <c r="AS218" s="25"/>
      <c r="AT218" s="25"/>
      <c r="AU218" s="25"/>
      <c r="AV218" s="25"/>
      <c r="AW218" s="25"/>
      <c r="AX218" s="25">
        <v>10.0</v>
      </c>
      <c r="AY218" s="25">
        <f t="shared" si="1"/>
        <v>8.94</v>
      </c>
      <c r="AZ218" s="23"/>
      <c r="BA218" s="23">
        <f t="shared" si="4"/>
        <v>0</v>
      </c>
      <c r="BB218" s="6">
        <v>33.0</v>
      </c>
      <c r="BC218" s="6">
        <v>2.0</v>
      </c>
      <c r="BD218" s="23">
        <f t="shared" si="3"/>
        <v>31</v>
      </c>
      <c r="BE218" s="6" t="s">
        <v>92</v>
      </c>
      <c r="BF218" s="6" t="s">
        <v>55</v>
      </c>
      <c r="BG218" s="6" t="s">
        <v>55</v>
      </c>
      <c r="BH218" s="6" t="s">
        <v>55</v>
      </c>
      <c r="BI218" s="6" t="s">
        <v>55</v>
      </c>
      <c r="BJ218" s="6" t="s">
        <v>92</v>
      </c>
      <c r="BK218" s="6" t="s">
        <v>55</v>
      </c>
      <c r="BL218" s="23"/>
      <c r="BM218" s="23"/>
      <c r="BN218" s="42"/>
      <c r="BO218" s="42"/>
      <c r="BP218" s="42"/>
    </row>
    <row r="219">
      <c r="A219" s="11">
        <v>215.0</v>
      </c>
      <c r="B219" s="17" t="s">
        <v>1233</v>
      </c>
      <c r="C219" s="17" t="s">
        <v>570</v>
      </c>
      <c r="D219" s="17" t="s">
        <v>1234</v>
      </c>
      <c r="E219" s="19"/>
      <c r="F219" s="17" t="s">
        <v>96</v>
      </c>
      <c r="G219" s="17" t="s">
        <v>1216</v>
      </c>
      <c r="H219" s="48" t="s">
        <v>90</v>
      </c>
      <c r="J219" s="11" t="s">
        <v>526</v>
      </c>
      <c r="K219" s="48" t="s">
        <v>84</v>
      </c>
      <c r="L219" s="49">
        <v>42979.0</v>
      </c>
      <c r="M219" s="52"/>
      <c r="N219" s="50"/>
      <c r="O219" s="50"/>
      <c r="P219" s="50"/>
      <c r="Q219" s="6">
        <v>10.0</v>
      </c>
      <c r="R219" s="6">
        <v>9.0</v>
      </c>
      <c r="S219" s="6">
        <v>9.0</v>
      </c>
      <c r="T219" s="23"/>
      <c r="U219" s="23"/>
      <c r="V219" s="23"/>
      <c r="W219" s="6">
        <v>7.0</v>
      </c>
      <c r="X219" s="6">
        <v>6.0</v>
      </c>
      <c r="Y219" s="6">
        <v>8.0</v>
      </c>
      <c r="Z219" s="6">
        <v>9.0</v>
      </c>
      <c r="AA219" s="23"/>
      <c r="AB219" s="6">
        <v>10.0</v>
      </c>
      <c r="AC219" s="6">
        <v>10.0</v>
      </c>
      <c r="AD219" s="23"/>
      <c r="AE219" s="23"/>
      <c r="AF219" s="6">
        <v>10.0</v>
      </c>
      <c r="AG219" s="23"/>
      <c r="AH219" s="6">
        <v>10.0</v>
      </c>
      <c r="AI219" s="6">
        <v>10.0</v>
      </c>
      <c r="AJ219" s="6">
        <v>10.0</v>
      </c>
      <c r="AK219" s="6">
        <v>10.0</v>
      </c>
      <c r="AL219" s="23"/>
      <c r="AM219" s="6">
        <v>10.0</v>
      </c>
      <c r="AN219" s="6">
        <v>10.0</v>
      </c>
      <c r="AO219" s="6"/>
      <c r="AP219" s="6">
        <v>10.0</v>
      </c>
      <c r="AQ219" s="23"/>
      <c r="AR219" s="21"/>
      <c r="AS219" s="23"/>
      <c r="AT219" s="23"/>
      <c r="AU219" s="23"/>
      <c r="AV219" s="23"/>
      <c r="AW219" s="23"/>
      <c r="AX219" s="6">
        <v>10.0</v>
      </c>
      <c r="AY219" s="25">
        <f t="shared" si="1"/>
        <v>9.33</v>
      </c>
      <c r="AZ219" s="23"/>
      <c r="BA219" s="23">
        <f t="shared" si="4"/>
        <v>0</v>
      </c>
      <c r="BB219" s="6">
        <v>3.0</v>
      </c>
      <c r="BC219" s="6">
        <v>1.0</v>
      </c>
      <c r="BD219" s="23">
        <f t="shared" si="3"/>
        <v>2</v>
      </c>
      <c r="BE219" s="6" t="s">
        <v>92</v>
      </c>
      <c r="BF219" s="6" t="s">
        <v>55</v>
      </c>
      <c r="BG219" s="6" t="s">
        <v>55</v>
      </c>
      <c r="BH219" s="6" t="s">
        <v>55</v>
      </c>
      <c r="BI219" s="6" t="s">
        <v>55</v>
      </c>
      <c r="BJ219" s="6" t="s">
        <v>92</v>
      </c>
      <c r="BK219" s="6" t="s">
        <v>55</v>
      </c>
      <c r="BL219" s="23"/>
      <c r="BM219" s="23"/>
      <c r="BN219" s="42"/>
      <c r="BO219" s="42"/>
      <c r="BP219" s="42"/>
    </row>
    <row r="220">
      <c r="A220" s="11">
        <v>216.0</v>
      </c>
      <c r="B220" s="17" t="s">
        <v>1238</v>
      </c>
      <c r="C220" s="17" t="s">
        <v>172</v>
      </c>
      <c r="D220" s="17" t="s">
        <v>596</v>
      </c>
      <c r="E220" s="19"/>
      <c r="F220" s="17" t="s">
        <v>79</v>
      </c>
      <c r="G220" s="17" t="s">
        <v>1216</v>
      </c>
      <c r="H220" s="48" t="s">
        <v>90</v>
      </c>
      <c r="J220" s="11" t="s">
        <v>526</v>
      </c>
      <c r="K220" s="48" t="s">
        <v>84</v>
      </c>
      <c r="L220" s="49">
        <v>42979.0</v>
      </c>
      <c r="M220" s="52"/>
      <c r="N220" s="50"/>
      <c r="O220" s="50"/>
      <c r="P220" s="50"/>
      <c r="Q220" s="6">
        <v>10.0</v>
      </c>
      <c r="R220" s="6">
        <v>10.0</v>
      </c>
      <c r="S220" s="6">
        <v>9.0</v>
      </c>
      <c r="T220" s="23"/>
      <c r="U220" s="23"/>
      <c r="V220" s="23"/>
      <c r="W220" s="6">
        <v>9.0</v>
      </c>
      <c r="X220" s="6">
        <v>9.0</v>
      </c>
      <c r="Y220" s="6">
        <v>10.0</v>
      </c>
      <c r="Z220" s="6">
        <v>10.0</v>
      </c>
      <c r="AA220" s="23"/>
      <c r="AB220" s="6">
        <v>10.0</v>
      </c>
      <c r="AC220" s="6">
        <v>10.0</v>
      </c>
      <c r="AD220" s="23"/>
      <c r="AE220" s="23"/>
      <c r="AF220" s="6">
        <v>10.0</v>
      </c>
      <c r="AG220" s="23"/>
      <c r="AH220" s="6">
        <v>10.0</v>
      </c>
      <c r="AI220" s="6">
        <v>10.0</v>
      </c>
      <c r="AJ220" s="6">
        <v>10.0</v>
      </c>
      <c r="AK220" s="6">
        <v>10.0</v>
      </c>
      <c r="AL220" s="23"/>
      <c r="AM220" s="6">
        <v>10.0</v>
      </c>
      <c r="AN220" s="6">
        <v>10.0</v>
      </c>
      <c r="AO220" s="6"/>
      <c r="AP220" s="6">
        <v>10.0</v>
      </c>
      <c r="AQ220" s="23"/>
      <c r="AR220" s="21"/>
      <c r="AS220" s="23"/>
      <c r="AT220" s="23"/>
      <c r="AU220" s="23"/>
      <c r="AV220" s="23"/>
      <c r="AW220" s="23"/>
      <c r="AX220" s="6">
        <v>10.0</v>
      </c>
      <c r="AY220" s="25">
        <f t="shared" si="1"/>
        <v>9.83</v>
      </c>
      <c r="AZ220" s="23"/>
      <c r="BA220" s="23">
        <f t="shared" si="4"/>
        <v>0</v>
      </c>
      <c r="BB220" s="6">
        <v>16.0</v>
      </c>
      <c r="BC220" s="6">
        <v>4.0</v>
      </c>
      <c r="BD220" s="23">
        <f t="shared" si="3"/>
        <v>12</v>
      </c>
      <c r="BE220" s="6" t="s">
        <v>92</v>
      </c>
      <c r="BF220" s="6" t="s">
        <v>55</v>
      </c>
      <c r="BG220" s="6" t="s">
        <v>55</v>
      </c>
      <c r="BH220" s="6" t="s">
        <v>55</v>
      </c>
      <c r="BI220" s="6" t="s">
        <v>55</v>
      </c>
      <c r="BJ220" s="6" t="s">
        <v>92</v>
      </c>
      <c r="BK220" s="6" t="s">
        <v>55</v>
      </c>
      <c r="BL220" s="23"/>
      <c r="BM220" s="23"/>
      <c r="BN220" s="42"/>
      <c r="BO220" s="42"/>
      <c r="BP220" s="42"/>
    </row>
    <row r="221">
      <c r="A221" s="11">
        <v>217.0</v>
      </c>
      <c r="B221" s="17" t="s">
        <v>1240</v>
      </c>
      <c r="C221" s="17" t="s">
        <v>357</v>
      </c>
      <c r="D221" s="20"/>
      <c r="E221" s="19"/>
      <c r="F221" s="17" t="s">
        <v>96</v>
      </c>
      <c r="G221" s="17" t="s">
        <v>1216</v>
      </c>
      <c r="H221" s="48" t="s">
        <v>90</v>
      </c>
      <c r="J221" s="11" t="s">
        <v>526</v>
      </c>
      <c r="K221" s="48" t="s">
        <v>84</v>
      </c>
      <c r="L221" s="49">
        <v>42983.0</v>
      </c>
      <c r="M221" s="52"/>
      <c r="N221" s="50"/>
      <c r="O221" s="50"/>
      <c r="P221" s="50"/>
      <c r="Q221" s="6">
        <v>9.0</v>
      </c>
      <c r="R221" s="6">
        <v>8.0</v>
      </c>
      <c r="S221" s="6">
        <v>9.0</v>
      </c>
      <c r="T221" s="23"/>
      <c r="U221" s="23"/>
      <c r="V221" s="23"/>
      <c r="W221" s="6">
        <v>8.0</v>
      </c>
      <c r="X221" s="6">
        <v>9.0</v>
      </c>
      <c r="Y221" s="6">
        <v>9.0</v>
      </c>
      <c r="Z221" s="6">
        <v>10.0</v>
      </c>
      <c r="AA221" s="23"/>
      <c r="AB221" s="6">
        <v>10.0</v>
      </c>
      <c r="AC221" s="6">
        <v>10.0</v>
      </c>
      <c r="AD221" s="23"/>
      <c r="AE221" s="23"/>
      <c r="AF221" s="6">
        <v>10.0</v>
      </c>
      <c r="AG221" s="23"/>
      <c r="AH221" s="6">
        <v>10.0</v>
      </c>
      <c r="AI221" s="6">
        <v>10.0</v>
      </c>
      <c r="AJ221" s="6">
        <v>10.0</v>
      </c>
      <c r="AK221" s="6">
        <v>10.0</v>
      </c>
      <c r="AL221" s="23"/>
      <c r="AM221" s="6">
        <v>10.0</v>
      </c>
      <c r="AN221" s="6">
        <v>10.0</v>
      </c>
      <c r="AO221" s="6"/>
      <c r="AP221" s="6">
        <v>10.0</v>
      </c>
      <c r="AQ221" s="23"/>
      <c r="AR221" s="21"/>
      <c r="AS221" s="23"/>
      <c r="AT221" s="23"/>
      <c r="AU221" s="23"/>
      <c r="AV221" s="23"/>
      <c r="AW221" s="23"/>
      <c r="AX221" s="6">
        <v>10.0</v>
      </c>
      <c r="AY221" s="25">
        <f t="shared" si="1"/>
        <v>9.55</v>
      </c>
      <c r="AZ221" s="23"/>
      <c r="BA221" s="23">
        <f t="shared" si="4"/>
        <v>0</v>
      </c>
      <c r="BB221" s="6">
        <v>12.0</v>
      </c>
      <c r="BC221" s="6">
        <v>3.0</v>
      </c>
      <c r="BD221" s="23">
        <f t="shared" si="3"/>
        <v>9</v>
      </c>
      <c r="BE221" s="6" t="s">
        <v>92</v>
      </c>
      <c r="BF221" s="6" t="s">
        <v>55</v>
      </c>
      <c r="BG221" s="6" t="s">
        <v>55</v>
      </c>
      <c r="BH221" s="6" t="s">
        <v>55</v>
      </c>
      <c r="BI221" s="6" t="s">
        <v>55</v>
      </c>
      <c r="BJ221" s="6" t="s">
        <v>92</v>
      </c>
      <c r="BK221" s="6" t="s">
        <v>55</v>
      </c>
      <c r="BL221" s="23"/>
      <c r="BM221" s="23"/>
      <c r="BN221" s="42"/>
      <c r="BO221" s="42"/>
      <c r="BP221" s="42"/>
    </row>
    <row r="222">
      <c r="A222" s="11">
        <v>218.0</v>
      </c>
      <c r="B222" s="17" t="s">
        <v>1241</v>
      </c>
      <c r="C222" s="17" t="s">
        <v>338</v>
      </c>
      <c r="D222" s="17" t="s">
        <v>76</v>
      </c>
      <c r="E222" s="19"/>
      <c r="F222" s="17" t="s">
        <v>79</v>
      </c>
      <c r="G222" s="17" t="s">
        <v>1216</v>
      </c>
      <c r="H222" s="48" t="s">
        <v>90</v>
      </c>
      <c r="J222" s="11" t="s">
        <v>526</v>
      </c>
      <c r="K222" s="48" t="s">
        <v>84</v>
      </c>
      <c r="L222" s="49">
        <v>42979.0</v>
      </c>
      <c r="M222" s="52"/>
      <c r="N222" s="50"/>
      <c r="O222" s="50"/>
      <c r="P222" s="50"/>
      <c r="Q222" s="25">
        <v>8.0</v>
      </c>
      <c r="R222" s="25">
        <v>9.0</v>
      </c>
      <c r="S222" s="25">
        <v>9.0</v>
      </c>
      <c r="T222" s="25"/>
      <c r="U222" s="25"/>
      <c r="V222" s="25"/>
      <c r="W222" s="25">
        <v>8.0</v>
      </c>
      <c r="X222" s="25">
        <v>6.0</v>
      </c>
      <c r="Y222" s="25">
        <v>6.0</v>
      </c>
      <c r="Z222" s="25">
        <v>8.0</v>
      </c>
      <c r="AA222" s="25"/>
      <c r="AB222" s="25">
        <v>10.0</v>
      </c>
      <c r="AC222" s="25">
        <v>10.0</v>
      </c>
      <c r="AD222" s="25"/>
      <c r="AE222" s="25"/>
      <c r="AF222" s="25">
        <v>10.0</v>
      </c>
      <c r="AG222" s="25"/>
      <c r="AH222" s="25">
        <v>10.0</v>
      </c>
      <c r="AI222" s="25">
        <v>10.0</v>
      </c>
      <c r="AJ222" s="25">
        <v>10.0</v>
      </c>
      <c r="AK222" s="25">
        <v>10.0</v>
      </c>
      <c r="AL222" s="25"/>
      <c r="AM222" s="25">
        <v>10.0</v>
      </c>
      <c r="AN222" s="25">
        <v>10.0</v>
      </c>
      <c r="AO222" s="25"/>
      <c r="AP222" s="6">
        <v>10.0</v>
      </c>
      <c r="AQ222" s="25"/>
      <c r="AR222" s="21"/>
      <c r="AS222" s="25"/>
      <c r="AT222" s="25"/>
      <c r="AU222" s="25"/>
      <c r="AV222" s="25"/>
      <c r="AW222" s="25"/>
      <c r="AX222" s="25">
        <v>10.0</v>
      </c>
      <c r="AY222" s="25">
        <f t="shared" si="1"/>
        <v>9.11</v>
      </c>
      <c r="AZ222" s="23"/>
      <c r="BA222" s="23">
        <f t="shared" si="4"/>
        <v>0</v>
      </c>
      <c r="BB222" s="6">
        <v>44.0</v>
      </c>
      <c r="BC222" s="6">
        <v>5.0</v>
      </c>
      <c r="BD222" s="23">
        <f t="shared" si="3"/>
        <v>39</v>
      </c>
      <c r="BE222" s="6" t="s">
        <v>92</v>
      </c>
      <c r="BF222" s="6" t="s">
        <v>55</v>
      </c>
      <c r="BG222" s="6" t="s">
        <v>55</v>
      </c>
      <c r="BH222" s="6" t="s">
        <v>55</v>
      </c>
      <c r="BI222" s="6" t="s">
        <v>55</v>
      </c>
      <c r="BJ222" s="6" t="s">
        <v>92</v>
      </c>
      <c r="BK222" s="6" t="s">
        <v>55</v>
      </c>
      <c r="BL222" s="23"/>
      <c r="BM222" s="23"/>
      <c r="BN222" s="42"/>
      <c r="BO222" s="42"/>
      <c r="BP222" s="42"/>
    </row>
    <row r="223">
      <c r="A223" s="11">
        <v>219.0</v>
      </c>
      <c r="B223" s="17" t="s">
        <v>1243</v>
      </c>
      <c r="C223" s="17" t="s">
        <v>1244</v>
      </c>
      <c r="D223" s="19"/>
      <c r="E223" s="19"/>
      <c r="F223" s="17" t="s">
        <v>79</v>
      </c>
      <c r="G223" s="17" t="s">
        <v>1216</v>
      </c>
      <c r="H223" s="48" t="s">
        <v>90</v>
      </c>
      <c r="J223" s="11" t="s">
        <v>526</v>
      </c>
      <c r="K223" s="48" t="s">
        <v>84</v>
      </c>
      <c r="L223" s="49">
        <v>42979.0</v>
      </c>
      <c r="M223" s="52"/>
      <c r="N223" s="50"/>
      <c r="O223" s="50"/>
      <c r="P223" s="50"/>
      <c r="Q223" s="6">
        <v>9.0</v>
      </c>
      <c r="R223" s="6">
        <v>9.0</v>
      </c>
      <c r="S223" s="6">
        <v>8.0</v>
      </c>
      <c r="T223" s="23"/>
      <c r="U223" s="23"/>
      <c r="V223" s="23"/>
      <c r="W223" s="6">
        <v>10.0</v>
      </c>
      <c r="X223" s="6">
        <v>8.0</v>
      </c>
      <c r="Y223" s="6">
        <v>9.0</v>
      </c>
      <c r="Z223" s="6">
        <v>9.0</v>
      </c>
      <c r="AA223" s="23"/>
      <c r="AB223" s="6">
        <v>10.0</v>
      </c>
      <c r="AC223" s="6">
        <v>10.0</v>
      </c>
      <c r="AD223" s="23"/>
      <c r="AE223" s="23"/>
      <c r="AF223" s="6">
        <v>10.0</v>
      </c>
      <c r="AG223" s="23"/>
      <c r="AH223" s="6">
        <v>10.0</v>
      </c>
      <c r="AI223" s="6">
        <v>10.0</v>
      </c>
      <c r="AJ223" s="6">
        <v>10.0</v>
      </c>
      <c r="AK223" s="6">
        <v>10.0</v>
      </c>
      <c r="AL223" s="23"/>
      <c r="AM223" s="6">
        <v>10.0</v>
      </c>
      <c r="AN223" s="6">
        <v>10.0</v>
      </c>
      <c r="AO223" s="6"/>
      <c r="AP223" s="6">
        <v>10.0</v>
      </c>
      <c r="AQ223" s="23"/>
      <c r="AR223" s="21"/>
      <c r="AS223" s="23"/>
      <c r="AT223" s="23"/>
      <c r="AU223" s="23"/>
      <c r="AV223" s="23"/>
      <c r="AW223" s="23"/>
      <c r="AX223" s="6">
        <v>10.0</v>
      </c>
      <c r="AY223" s="25">
        <f t="shared" si="1"/>
        <v>9.55</v>
      </c>
      <c r="AZ223" s="23"/>
      <c r="BA223" s="23">
        <f t="shared" si="4"/>
        <v>0</v>
      </c>
      <c r="BB223" s="6">
        <v>5.0</v>
      </c>
      <c r="BC223" s="6">
        <v>0.0</v>
      </c>
      <c r="BD223" s="23">
        <f t="shared" si="3"/>
        <v>5</v>
      </c>
      <c r="BE223" s="6" t="s">
        <v>92</v>
      </c>
      <c r="BF223" s="6" t="s">
        <v>55</v>
      </c>
      <c r="BG223" s="6" t="s">
        <v>55</v>
      </c>
      <c r="BH223" s="6" t="s">
        <v>55</v>
      </c>
      <c r="BI223" s="6" t="s">
        <v>55</v>
      </c>
      <c r="BJ223" s="6" t="s">
        <v>92</v>
      </c>
      <c r="BK223" s="6" t="s">
        <v>55</v>
      </c>
      <c r="BL223" s="23"/>
      <c r="BM223" s="23"/>
      <c r="BN223" s="42"/>
      <c r="BO223" s="42"/>
      <c r="BP223" s="42"/>
    </row>
    <row r="224">
      <c r="A224" s="11">
        <v>220.0</v>
      </c>
      <c r="B224" s="17" t="s">
        <v>1247</v>
      </c>
      <c r="C224" s="17" t="s">
        <v>110</v>
      </c>
      <c r="D224" s="17" t="s">
        <v>1248</v>
      </c>
      <c r="E224" s="19"/>
      <c r="F224" s="17" t="s">
        <v>96</v>
      </c>
      <c r="G224" s="17" t="s">
        <v>1216</v>
      </c>
      <c r="H224" s="48" t="s">
        <v>90</v>
      </c>
      <c r="J224" s="11" t="s">
        <v>526</v>
      </c>
      <c r="K224" s="48" t="s">
        <v>84</v>
      </c>
      <c r="L224" s="49">
        <v>42979.0</v>
      </c>
      <c r="M224" s="52"/>
      <c r="N224" s="50"/>
      <c r="O224" s="50"/>
      <c r="P224" s="50"/>
      <c r="Q224" s="25">
        <v>8.0</v>
      </c>
      <c r="R224" s="25">
        <v>9.0</v>
      </c>
      <c r="S224" s="25">
        <v>7.0</v>
      </c>
      <c r="T224" s="25"/>
      <c r="U224" s="25"/>
      <c r="V224" s="25"/>
      <c r="W224" s="25">
        <v>5.0</v>
      </c>
      <c r="X224" s="25">
        <v>4.0</v>
      </c>
      <c r="Y224" s="25">
        <v>5.0</v>
      </c>
      <c r="Z224" s="25">
        <v>7.0</v>
      </c>
      <c r="AA224" s="25"/>
      <c r="AB224" s="25">
        <v>5.0</v>
      </c>
      <c r="AC224" s="25">
        <v>9.0</v>
      </c>
      <c r="AD224" s="25"/>
      <c r="AE224" s="25"/>
      <c r="AF224" s="25">
        <v>10.0</v>
      </c>
      <c r="AG224" s="25"/>
      <c r="AH224" s="25">
        <v>10.0</v>
      </c>
      <c r="AI224" s="25">
        <v>10.0</v>
      </c>
      <c r="AJ224" s="25">
        <v>10.0</v>
      </c>
      <c r="AK224" s="25">
        <v>10.0</v>
      </c>
      <c r="AL224" s="25"/>
      <c r="AM224" s="25">
        <v>10.0</v>
      </c>
      <c r="AN224" s="25">
        <v>10.0</v>
      </c>
      <c r="AO224" s="25"/>
      <c r="AP224" s="6">
        <v>10.0</v>
      </c>
      <c r="AQ224" s="25"/>
      <c r="AR224" s="21"/>
      <c r="AS224" s="25"/>
      <c r="AT224" s="25"/>
      <c r="AU224" s="25"/>
      <c r="AV224" s="25"/>
      <c r="AW224" s="25"/>
      <c r="AX224" s="25">
        <v>8.0</v>
      </c>
      <c r="AY224" s="25" t="str">
        <f t="shared" si="1"/>
        <v/>
      </c>
      <c r="AZ224" s="23"/>
      <c r="BA224" s="23">
        <f t="shared" si="4"/>
        <v>1</v>
      </c>
      <c r="BB224" s="6">
        <v>74.0</v>
      </c>
      <c r="BC224" s="6">
        <v>24.0</v>
      </c>
      <c r="BD224" s="23">
        <f t="shared" si="3"/>
        <v>50</v>
      </c>
      <c r="BE224" s="6" t="s">
        <v>92</v>
      </c>
      <c r="BF224" s="6" t="s">
        <v>55</v>
      </c>
      <c r="BG224" s="6" t="s">
        <v>55</v>
      </c>
      <c r="BH224" s="6" t="s">
        <v>55</v>
      </c>
      <c r="BI224" s="6" t="s">
        <v>55</v>
      </c>
      <c r="BJ224" s="6" t="s">
        <v>92</v>
      </c>
      <c r="BK224" s="6" t="s">
        <v>55</v>
      </c>
      <c r="BL224" s="23"/>
      <c r="BM224" s="23"/>
      <c r="BN224" s="42"/>
      <c r="BO224" s="42"/>
      <c r="BP224" s="42"/>
    </row>
    <row r="225">
      <c r="A225" s="11">
        <v>221.0</v>
      </c>
      <c r="B225" s="17" t="s">
        <v>1250</v>
      </c>
      <c r="C225" s="17" t="s">
        <v>112</v>
      </c>
      <c r="D225" s="17" t="s">
        <v>110</v>
      </c>
      <c r="E225" s="17" t="s">
        <v>1251</v>
      </c>
      <c r="F225" s="17" t="s">
        <v>96</v>
      </c>
      <c r="G225" s="17" t="s">
        <v>1216</v>
      </c>
      <c r="H225" s="48" t="s">
        <v>90</v>
      </c>
      <c r="J225" s="11" t="s">
        <v>526</v>
      </c>
      <c r="K225" s="48" t="s">
        <v>84</v>
      </c>
      <c r="L225" s="49">
        <v>42979.0</v>
      </c>
      <c r="M225" s="52"/>
      <c r="N225" s="50"/>
      <c r="O225" s="50"/>
      <c r="P225" s="50"/>
      <c r="Q225" s="25">
        <v>9.0</v>
      </c>
      <c r="R225" s="25">
        <v>8.0</v>
      </c>
      <c r="S225" s="25">
        <v>8.0</v>
      </c>
      <c r="T225" s="25"/>
      <c r="U225" s="25"/>
      <c r="V225" s="25"/>
      <c r="W225" s="25">
        <v>6.0</v>
      </c>
      <c r="X225" s="25">
        <v>6.0</v>
      </c>
      <c r="Y225" s="25">
        <v>7.0</v>
      </c>
      <c r="Z225" s="25">
        <v>8.0</v>
      </c>
      <c r="AA225" s="25"/>
      <c r="AB225" s="25">
        <v>10.0</v>
      </c>
      <c r="AC225" s="25">
        <v>10.0</v>
      </c>
      <c r="AD225" s="25"/>
      <c r="AE225" s="25"/>
      <c r="AF225" s="25">
        <v>10.0</v>
      </c>
      <c r="AG225" s="25"/>
      <c r="AH225" s="25">
        <v>10.0</v>
      </c>
      <c r="AI225" s="25">
        <v>10.0</v>
      </c>
      <c r="AJ225" s="25">
        <v>10.0</v>
      </c>
      <c r="AK225" s="74">
        <v>10.0</v>
      </c>
      <c r="AL225" s="25"/>
      <c r="AM225" s="25">
        <v>10.0</v>
      </c>
      <c r="AN225" s="25">
        <v>10.0</v>
      </c>
      <c r="AO225" s="25"/>
      <c r="AP225" s="6">
        <v>10.0</v>
      </c>
      <c r="AQ225" s="25"/>
      <c r="AR225" s="21"/>
      <c r="AS225" s="25"/>
      <c r="AT225" s="25"/>
      <c r="AU225" s="25"/>
      <c r="AV225" s="25"/>
      <c r="AW225" s="25"/>
      <c r="AX225" s="25">
        <v>10.0</v>
      </c>
      <c r="AY225" s="25">
        <f t="shared" si="1"/>
        <v>9</v>
      </c>
      <c r="AZ225" s="23"/>
      <c r="BA225" s="23">
        <f t="shared" si="4"/>
        <v>0</v>
      </c>
      <c r="BB225" s="6">
        <v>45.0</v>
      </c>
      <c r="BC225" s="6">
        <v>8.0</v>
      </c>
      <c r="BD225" s="23">
        <f t="shared" si="3"/>
        <v>37</v>
      </c>
      <c r="BE225" s="6" t="s">
        <v>92</v>
      </c>
      <c r="BF225" s="6" t="s">
        <v>55</v>
      </c>
      <c r="BG225" s="6" t="s">
        <v>55</v>
      </c>
      <c r="BH225" s="6" t="s">
        <v>55</v>
      </c>
      <c r="BI225" s="6" t="s">
        <v>55</v>
      </c>
      <c r="BJ225" s="6" t="s">
        <v>92</v>
      </c>
      <c r="BK225" s="6" t="s">
        <v>55</v>
      </c>
      <c r="BL225" s="23"/>
      <c r="BM225" s="23"/>
      <c r="BN225" s="42"/>
      <c r="BO225" s="42"/>
      <c r="BP225" s="42"/>
    </row>
    <row r="226">
      <c r="A226" s="11">
        <v>222.0</v>
      </c>
      <c r="B226" s="17" t="s">
        <v>1253</v>
      </c>
      <c r="C226" s="17" t="s">
        <v>285</v>
      </c>
      <c r="D226" s="20"/>
      <c r="E226" s="19"/>
      <c r="F226" s="17" t="s">
        <v>96</v>
      </c>
      <c r="G226" s="17" t="s">
        <v>1216</v>
      </c>
      <c r="H226" s="48" t="s">
        <v>90</v>
      </c>
      <c r="I226" s="2">
        <v>9.0</v>
      </c>
      <c r="J226" s="11" t="s">
        <v>526</v>
      </c>
      <c r="K226" s="48" t="s">
        <v>84</v>
      </c>
      <c r="L226" s="49">
        <v>42979.0</v>
      </c>
      <c r="M226" s="52"/>
      <c r="N226" s="50"/>
      <c r="O226" s="50"/>
      <c r="P226" s="50"/>
      <c r="Q226" s="25">
        <v>10.0</v>
      </c>
      <c r="R226" s="25">
        <v>9.0</v>
      </c>
      <c r="S226" s="25">
        <v>10.0</v>
      </c>
      <c r="T226" s="25"/>
      <c r="U226" s="25"/>
      <c r="V226" s="25"/>
      <c r="W226" s="25">
        <v>7.0</v>
      </c>
      <c r="X226" s="25">
        <v>8.0</v>
      </c>
      <c r="Y226" s="25">
        <v>7.0</v>
      </c>
      <c r="Z226" s="25">
        <v>10.0</v>
      </c>
      <c r="AA226" s="25"/>
      <c r="AB226" s="25">
        <v>10.0</v>
      </c>
      <c r="AC226" s="25">
        <v>10.0</v>
      </c>
      <c r="AD226" s="25"/>
      <c r="AE226" s="25"/>
      <c r="AF226" s="25">
        <v>10.0</v>
      </c>
      <c r="AG226" s="25"/>
      <c r="AH226" s="25">
        <v>10.0</v>
      </c>
      <c r="AI226" s="25">
        <v>10.0</v>
      </c>
      <c r="AJ226" s="25">
        <v>10.0</v>
      </c>
      <c r="AK226" s="74">
        <v>10.0</v>
      </c>
      <c r="AL226" s="25"/>
      <c r="AM226" s="25">
        <v>10.0</v>
      </c>
      <c r="AN226" s="25">
        <v>10.0</v>
      </c>
      <c r="AO226" s="25"/>
      <c r="AP226" s="6">
        <v>10.0</v>
      </c>
      <c r="AQ226" s="25"/>
      <c r="AR226" s="21"/>
      <c r="AS226" s="25"/>
      <c r="AT226" s="25"/>
      <c r="AU226" s="25"/>
      <c r="AV226" s="25"/>
      <c r="AW226" s="25"/>
      <c r="AX226" s="25">
        <v>10.0</v>
      </c>
      <c r="AY226" s="25">
        <f t="shared" si="1"/>
        <v>9.5</v>
      </c>
      <c r="AZ226" s="23"/>
      <c r="BA226" s="23">
        <f t="shared" si="4"/>
        <v>0</v>
      </c>
      <c r="BB226" s="6">
        <v>46.0</v>
      </c>
      <c r="BC226" s="6">
        <v>7.0</v>
      </c>
      <c r="BD226" s="23">
        <f t="shared" si="3"/>
        <v>39</v>
      </c>
      <c r="BE226" s="6" t="s">
        <v>92</v>
      </c>
      <c r="BF226" s="6" t="s">
        <v>55</v>
      </c>
      <c r="BG226" s="6" t="s">
        <v>55</v>
      </c>
      <c r="BH226" s="6" t="s">
        <v>55</v>
      </c>
      <c r="BI226" s="6" t="s">
        <v>55</v>
      </c>
      <c r="BJ226" s="6" t="s">
        <v>92</v>
      </c>
      <c r="BK226" s="6" t="s">
        <v>55</v>
      </c>
      <c r="BL226" s="23"/>
      <c r="BM226" s="23"/>
      <c r="BN226" s="42"/>
      <c r="BO226" s="42"/>
      <c r="BP226" s="42"/>
    </row>
    <row r="227">
      <c r="A227" s="11">
        <v>223.0</v>
      </c>
      <c r="B227" s="17" t="s">
        <v>1255</v>
      </c>
      <c r="C227" s="17" t="s">
        <v>1040</v>
      </c>
      <c r="D227" s="20"/>
      <c r="E227" s="19"/>
      <c r="F227" s="17" t="s">
        <v>79</v>
      </c>
      <c r="G227" s="17" t="s">
        <v>1216</v>
      </c>
      <c r="H227" s="48" t="s">
        <v>90</v>
      </c>
      <c r="J227" s="11" t="s">
        <v>526</v>
      </c>
      <c r="K227" s="48" t="s">
        <v>84</v>
      </c>
      <c r="L227" s="49">
        <v>42984.0</v>
      </c>
      <c r="M227" s="52"/>
      <c r="N227" s="50"/>
      <c r="O227" s="50"/>
      <c r="P227" s="50"/>
      <c r="Q227" s="25">
        <v>7.0</v>
      </c>
      <c r="R227" s="25">
        <v>8.0</v>
      </c>
      <c r="S227" s="25">
        <v>9.0</v>
      </c>
      <c r="T227" s="25"/>
      <c r="U227" s="25"/>
      <c r="V227" s="25"/>
      <c r="W227" s="25">
        <v>5.0</v>
      </c>
      <c r="X227" s="25">
        <v>5.0</v>
      </c>
      <c r="Y227" s="25">
        <v>6.0</v>
      </c>
      <c r="Z227" s="25">
        <v>7.0</v>
      </c>
      <c r="AA227" s="25"/>
      <c r="AB227" s="25">
        <v>7.0</v>
      </c>
      <c r="AC227" s="25">
        <v>10.0</v>
      </c>
      <c r="AD227" s="25"/>
      <c r="AE227" s="25"/>
      <c r="AF227" s="25">
        <v>10.0</v>
      </c>
      <c r="AG227" s="25"/>
      <c r="AH227" s="25">
        <v>10.0</v>
      </c>
      <c r="AI227" s="25">
        <v>10.0</v>
      </c>
      <c r="AJ227" s="25">
        <v>10.0</v>
      </c>
      <c r="AK227" s="74">
        <v>10.0</v>
      </c>
      <c r="AL227" s="25"/>
      <c r="AM227" s="25">
        <v>10.0</v>
      </c>
      <c r="AN227" s="25">
        <v>10.0</v>
      </c>
      <c r="AO227" s="25"/>
      <c r="AP227" s="6">
        <v>10.0</v>
      </c>
      <c r="AQ227" s="25"/>
      <c r="AR227" s="21"/>
      <c r="AS227" s="25"/>
      <c r="AT227" s="25"/>
      <c r="AU227" s="25"/>
      <c r="AV227" s="25"/>
      <c r="AW227" s="25"/>
      <c r="AX227" s="25">
        <v>10.0</v>
      </c>
      <c r="AY227" s="25">
        <f t="shared" si="1"/>
        <v>8.55</v>
      </c>
      <c r="AZ227" s="23"/>
      <c r="BA227" s="23">
        <f t="shared" si="4"/>
        <v>0</v>
      </c>
      <c r="BB227" s="6">
        <v>21.0</v>
      </c>
      <c r="BC227" s="6">
        <v>2.0</v>
      </c>
      <c r="BD227" s="23">
        <f t="shared" si="3"/>
        <v>19</v>
      </c>
      <c r="BE227" s="6" t="s">
        <v>92</v>
      </c>
      <c r="BF227" s="6" t="s">
        <v>55</v>
      </c>
      <c r="BG227" s="6" t="s">
        <v>55</v>
      </c>
      <c r="BH227" s="6" t="s">
        <v>55</v>
      </c>
      <c r="BI227" s="6" t="s">
        <v>55</v>
      </c>
      <c r="BJ227" s="6" t="s">
        <v>92</v>
      </c>
      <c r="BK227" s="6" t="s">
        <v>55</v>
      </c>
      <c r="BL227" s="23"/>
      <c r="BM227" s="23"/>
      <c r="BN227" s="42"/>
      <c r="BO227" s="42"/>
      <c r="BP227" s="42"/>
    </row>
    <row r="228">
      <c r="A228" s="11">
        <v>224.0</v>
      </c>
      <c r="B228" s="17" t="s">
        <v>1256</v>
      </c>
      <c r="C228" s="17" t="s">
        <v>270</v>
      </c>
      <c r="D228" s="20"/>
      <c r="E228" s="19"/>
      <c r="F228" s="17" t="s">
        <v>79</v>
      </c>
      <c r="G228" s="17" t="s">
        <v>1216</v>
      </c>
      <c r="H228" s="48" t="s">
        <v>90</v>
      </c>
      <c r="J228" s="11" t="s">
        <v>526</v>
      </c>
      <c r="K228" s="48" t="s">
        <v>84</v>
      </c>
      <c r="L228" s="49">
        <v>42979.0</v>
      </c>
      <c r="M228" s="52"/>
      <c r="N228" s="52"/>
      <c r="O228" s="52"/>
      <c r="P228" s="52"/>
      <c r="Q228" s="6">
        <v>7.0</v>
      </c>
      <c r="R228" s="6">
        <v>6.0</v>
      </c>
      <c r="S228" s="6">
        <v>7.0</v>
      </c>
      <c r="T228" s="23"/>
      <c r="U228" s="23"/>
      <c r="V228" s="23"/>
      <c r="W228" s="6">
        <v>6.0</v>
      </c>
      <c r="X228" s="6">
        <v>6.0</v>
      </c>
      <c r="Y228" s="6">
        <v>5.0</v>
      </c>
      <c r="Z228" s="6">
        <v>7.0</v>
      </c>
      <c r="AA228" s="23"/>
      <c r="AB228" s="6">
        <v>8.0</v>
      </c>
      <c r="AC228" s="6">
        <v>9.0</v>
      </c>
      <c r="AD228" s="23"/>
      <c r="AE228" s="23"/>
      <c r="AF228" s="6">
        <v>10.0</v>
      </c>
      <c r="AG228" s="23"/>
      <c r="AH228" s="6">
        <v>10.0</v>
      </c>
      <c r="AI228" s="6">
        <v>10.0</v>
      </c>
      <c r="AJ228" s="6">
        <v>10.0</v>
      </c>
      <c r="AK228" s="60">
        <v>10.0</v>
      </c>
      <c r="AL228" s="23"/>
      <c r="AM228" s="6">
        <v>10.0</v>
      </c>
      <c r="AN228" s="6">
        <v>10.0</v>
      </c>
      <c r="AO228" s="6"/>
      <c r="AP228" s="6">
        <v>10.0</v>
      </c>
      <c r="AQ228" s="23"/>
      <c r="AR228" s="21"/>
      <c r="AS228" s="23"/>
      <c r="AT228" s="23"/>
      <c r="AU228" s="23"/>
      <c r="AV228" s="23"/>
      <c r="AW228" s="23"/>
      <c r="AX228" s="6">
        <v>10.0</v>
      </c>
      <c r="AY228" s="25">
        <f t="shared" si="1"/>
        <v>8.38</v>
      </c>
      <c r="AZ228" s="23"/>
      <c r="BA228" s="23">
        <f t="shared" si="4"/>
        <v>0</v>
      </c>
      <c r="BB228" s="6">
        <v>11.0</v>
      </c>
      <c r="BC228" s="6">
        <v>6.0</v>
      </c>
      <c r="BD228" s="23">
        <f t="shared" si="3"/>
        <v>5</v>
      </c>
      <c r="BE228" s="6" t="s">
        <v>92</v>
      </c>
      <c r="BF228" s="6" t="s">
        <v>55</v>
      </c>
      <c r="BG228" s="6" t="s">
        <v>55</v>
      </c>
      <c r="BH228" s="6" t="s">
        <v>55</v>
      </c>
      <c r="BI228" s="6" t="s">
        <v>55</v>
      </c>
      <c r="BJ228" s="6" t="s">
        <v>92</v>
      </c>
      <c r="BK228" s="6" t="s">
        <v>55</v>
      </c>
      <c r="BL228" s="23"/>
      <c r="BM228" s="23"/>
      <c r="BN228" s="42"/>
      <c r="BO228" s="42"/>
      <c r="BP228" s="42"/>
    </row>
    <row r="229">
      <c r="A229" s="11">
        <v>225.0</v>
      </c>
      <c r="B229" s="17" t="s">
        <v>1258</v>
      </c>
      <c r="C229" s="17" t="s">
        <v>149</v>
      </c>
      <c r="D229" s="17" t="s">
        <v>125</v>
      </c>
      <c r="E229" s="19"/>
      <c r="F229" s="17" t="s">
        <v>79</v>
      </c>
      <c r="G229" s="17" t="s">
        <v>1216</v>
      </c>
      <c r="H229" s="48" t="s">
        <v>90</v>
      </c>
      <c r="J229" s="11" t="s">
        <v>526</v>
      </c>
      <c r="K229" s="48" t="s">
        <v>84</v>
      </c>
      <c r="L229" s="49">
        <v>42979.0</v>
      </c>
      <c r="M229" s="52"/>
      <c r="N229" s="50"/>
      <c r="O229" s="50"/>
      <c r="P229" s="50"/>
      <c r="Q229" s="6">
        <v>10.0</v>
      </c>
      <c r="R229" s="6">
        <v>9.0</v>
      </c>
      <c r="S229" s="6">
        <v>10.0</v>
      </c>
      <c r="T229" s="23"/>
      <c r="U229" s="23"/>
      <c r="V229" s="23"/>
      <c r="W229" s="6">
        <v>10.0</v>
      </c>
      <c r="X229" s="6">
        <v>10.0</v>
      </c>
      <c r="Y229" s="6">
        <v>10.0</v>
      </c>
      <c r="Z229" s="6">
        <v>10.0</v>
      </c>
      <c r="AA229" s="23"/>
      <c r="AB229" s="6">
        <v>10.0</v>
      </c>
      <c r="AC229" s="6">
        <v>10.0</v>
      </c>
      <c r="AD229" s="23"/>
      <c r="AE229" s="23"/>
      <c r="AF229" s="6">
        <v>10.0</v>
      </c>
      <c r="AG229" s="23"/>
      <c r="AH229" s="6">
        <v>10.0</v>
      </c>
      <c r="AI229" s="6">
        <v>10.0</v>
      </c>
      <c r="AJ229" s="6">
        <v>10.0</v>
      </c>
      <c r="AK229" s="60">
        <v>10.0</v>
      </c>
      <c r="AL229" s="23"/>
      <c r="AM229" s="6">
        <v>10.0</v>
      </c>
      <c r="AN229" s="6">
        <v>10.0</v>
      </c>
      <c r="AO229" s="6"/>
      <c r="AP229" s="6">
        <v>10.0</v>
      </c>
      <c r="AQ229" s="23"/>
      <c r="AR229" s="21"/>
      <c r="AS229" s="23"/>
      <c r="AT229" s="23"/>
      <c r="AU229" s="23"/>
      <c r="AV229" s="23"/>
      <c r="AW229" s="23"/>
      <c r="AX229" s="6">
        <v>10.0</v>
      </c>
      <c r="AY229" s="25">
        <f t="shared" si="1"/>
        <v>9.94</v>
      </c>
      <c r="AZ229" s="23"/>
      <c r="BA229" s="23">
        <f t="shared" si="4"/>
        <v>0</v>
      </c>
      <c r="BB229" s="6">
        <v>2.0</v>
      </c>
      <c r="BC229" s="6">
        <v>1.0</v>
      </c>
      <c r="BD229" s="23">
        <f t="shared" si="3"/>
        <v>1</v>
      </c>
      <c r="BE229" s="6" t="s">
        <v>92</v>
      </c>
      <c r="BF229" s="6" t="s">
        <v>55</v>
      </c>
      <c r="BG229" s="6" t="s">
        <v>55</v>
      </c>
      <c r="BH229" s="6" t="s">
        <v>55</v>
      </c>
      <c r="BI229" s="6" t="s">
        <v>55</v>
      </c>
      <c r="BJ229" s="6" t="s">
        <v>92</v>
      </c>
      <c r="BK229" s="6" t="s">
        <v>55</v>
      </c>
      <c r="BL229" s="23"/>
      <c r="BM229" s="23"/>
      <c r="BN229" s="42"/>
      <c r="BO229" s="42"/>
      <c r="BP229" s="42"/>
    </row>
    <row r="230">
      <c r="A230" s="11">
        <v>226.0</v>
      </c>
      <c r="B230" s="17" t="s">
        <v>1261</v>
      </c>
      <c r="C230" s="17" t="s">
        <v>110</v>
      </c>
      <c r="D230" s="17" t="s">
        <v>896</v>
      </c>
      <c r="E230" s="19"/>
      <c r="F230" s="17" t="s">
        <v>96</v>
      </c>
      <c r="G230" s="17" t="s">
        <v>1216</v>
      </c>
      <c r="H230" s="48" t="s">
        <v>90</v>
      </c>
      <c r="J230" s="11" t="s">
        <v>526</v>
      </c>
      <c r="K230" s="48" t="s">
        <v>84</v>
      </c>
      <c r="L230" s="49">
        <v>42979.0</v>
      </c>
      <c r="M230" s="52"/>
      <c r="N230" s="50"/>
      <c r="O230" s="50"/>
      <c r="P230" s="50"/>
      <c r="Q230" s="6">
        <v>9.0</v>
      </c>
      <c r="R230" s="6">
        <v>6.0</v>
      </c>
      <c r="S230" s="6">
        <v>10.0</v>
      </c>
      <c r="T230" s="6"/>
      <c r="U230" s="6"/>
      <c r="V230" s="23"/>
      <c r="W230" s="6">
        <v>7.0</v>
      </c>
      <c r="X230" s="6">
        <v>7.0</v>
      </c>
      <c r="Y230" s="6">
        <v>7.0</v>
      </c>
      <c r="Z230" s="6">
        <v>9.0</v>
      </c>
      <c r="AA230" s="23"/>
      <c r="AB230" s="6">
        <v>10.0</v>
      </c>
      <c r="AC230" s="6">
        <v>10.0</v>
      </c>
      <c r="AD230" s="23"/>
      <c r="AE230" s="23"/>
      <c r="AF230" s="6">
        <v>10.0</v>
      </c>
      <c r="AG230" s="23"/>
      <c r="AH230" s="6">
        <v>10.0</v>
      </c>
      <c r="AI230" s="6">
        <v>10.0</v>
      </c>
      <c r="AJ230" s="6">
        <v>10.0</v>
      </c>
      <c r="AK230" s="60">
        <v>10.0</v>
      </c>
      <c r="AL230" s="23"/>
      <c r="AM230" s="6">
        <v>10.0</v>
      </c>
      <c r="AN230" s="6">
        <v>10.0</v>
      </c>
      <c r="AO230" s="6"/>
      <c r="AP230" s="6">
        <v>10.0</v>
      </c>
      <c r="AQ230" s="23"/>
      <c r="AR230" s="21"/>
      <c r="AS230" s="23"/>
      <c r="AT230" s="23"/>
      <c r="AU230" s="23"/>
      <c r="AV230" s="23"/>
      <c r="AW230" s="23"/>
      <c r="AX230" s="6">
        <v>10.0</v>
      </c>
      <c r="AY230" s="25">
        <f t="shared" si="1"/>
        <v>9.16</v>
      </c>
      <c r="AZ230" s="23"/>
      <c r="BA230" s="23">
        <f t="shared" si="4"/>
        <v>0</v>
      </c>
      <c r="BB230" s="6">
        <v>4.0</v>
      </c>
      <c r="BC230" s="6">
        <v>0.0</v>
      </c>
      <c r="BD230" s="23">
        <f t="shared" si="3"/>
        <v>4</v>
      </c>
      <c r="BE230" s="6" t="s">
        <v>92</v>
      </c>
      <c r="BF230" s="6" t="s">
        <v>55</v>
      </c>
      <c r="BG230" s="6" t="s">
        <v>55</v>
      </c>
      <c r="BH230" s="6" t="s">
        <v>55</v>
      </c>
      <c r="BI230" s="6" t="s">
        <v>55</v>
      </c>
      <c r="BJ230" s="6" t="s">
        <v>92</v>
      </c>
      <c r="BK230" s="6" t="s">
        <v>55</v>
      </c>
      <c r="BL230" s="23"/>
      <c r="BM230" s="23"/>
      <c r="BN230" s="42"/>
      <c r="BO230" s="42"/>
      <c r="BP230" s="42"/>
    </row>
    <row r="231">
      <c r="A231" s="11">
        <v>227.0</v>
      </c>
      <c r="B231" s="17" t="s">
        <v>708</v>
      </c>
      <c r="C231" s="17" t="s">
        <v>842</v>
      </c>
      <c r="D231" s="17" t="s">
        <v>209</v>
      </c>
      <c r="E231" s="19"/>
      <c r="F231" s="17" t="s">
        <v>96</v>
      </c>
      <c r="G231" s="17" t="s">
        <v>1216</v>
      </c>
      <c r="H231" s="48" t="s">
        <v>90</v>
      </c>
      <c r="J231" s="11" t="s">
        <v>526</v>
      </c>
      <c r="K231" s="48" t="s">
        <v>84</v>
      </c>
      <c r="L231" s="49">
        <v>42979.0</v>
      </c>
      <c r="M231" s="52"/>
      <c r="N231" s="50"/>
      <c r="O231" s="50"/>
      <c r="P231" s="50"/>
      <c r="Q231" s="25">
        <v>9.0</v>
      </c>
      <c r="R231" s="25">
        <v>8.0</v>
      </c>
      <c r="S231" s="25">
        <v>10.0</v>
      </c>
      <c r="T231" s="25"/>
      <c r="U231" s="25"/>
      <c r="V231" s="25"/>
      <c r="W231" s="25">
        <v>8.0</v>
      </c>
      <c r="X231" s="25">
        <v>7.0</v>
      </c>
      <c r="Y231" s="25">
        <v>6.0</v>
      </c>
      <c r="Z231" s="25">
        <v>9.0</v>
      </c>
      <c r="AA231" s="25"/>
      <c r="AB231" s="25">
        <v>10.0</v>
      </c>
      <c r="AC231" s="25">
        <v>10.0</v>
      </c>
      <c r="AD231" s="25"/>
      <c r="AE231" s="25"/>
      <c r="AF231" s="25">
        <v>10.0</v>
      </c>
      <c r="AG231" s="25"/>
      <c r="AH231" s="25">
        <v>10.0</v>
      </c>
      <c r="AI231" s="25">
        <v>10.0</v>
      </c>
      <c r="AJ231" s="25">
        <v>10.0</v>
      </c>
      <c r="AK231" s="74">
        <v>10.0</v>
      </c>
      <c r="AL231" s="25"/>
      <c r="AM231" s="25">
        <v>10.0</v>
      </c>
      <c r="AN231" s="25">
        <v>10.0</v>
      </c>
      <c r="AO231" s="25"/>
      <c r="AP231" s="6">
        <v>10.0</v>
      </c>
      <c r="AQ231" s="25"/>
      <c r="AR231" s="21"/>
      <c r="AS231" s="25"/>
      <c r="AT231" s="25"/>
      <c r="AU231" s="25"/>
      <c r="AV231" s="25"/>
      <c r="AW231" s="25"/>
      <c r="AX231" s="25">
        <v>10.0</v>
      </c>
      <c r="AY231" s="25">
        <f t="shared" si="1"/>
        <v>9.27</v>
      </c>
      <c r="AZ231" s="23"/>
      <c r="BA231" s="23">
        <f t="shared" si="4"/>
        <v>0</v>
      </c>
      <c r="BB231" s="6">
        <v>21.0</v>
      </c>
      <c r="BC231" s="6">
        <v>2.0</v>
      </c>
      <c r="BD231" s="23">
        <f t="shared" si="3"/>
        <v>19</v>
      </c>
      <c r="BE231" s="6" t="s">
        <v>92</v>
      </c>
      <c r="BF231" s="6" t="s">
        <v>55</v>
      </c>
      <c r="BG231" s="6" t="s">
        <v>55</v>
      </c>
      <c r="BH231" s="6" t="s">
        <v>55</v>
      </c>
      <c r="BI231" s="6" t="s">
        <v>55</v>
      </c>
      <c r="BJ231" s="6" t="s">
        <v>92</v>
      </c>
      <c r="BK231" s="6" t="s">
        <v>55</v>
      </c>
      <c r="BL231" s="23"/>
      <c r="BM231" s="23"/>
      <c r="BN231" s="42"/>
      <c r="BO231" s="42"/>
      <c r="BP231" s="42"/>
    </row>
    <row r="232">
      <c r="A232" s="11">
        <v>228.0</v>
      </c>
      <c r="B232" s="17" t="s">
        <v>960</v>
      </c>
      <c r="C232" s="17" t="s">
        <v>259</v>
      </c>
      <c r="D232" s="17" t="s">
        <v>591</v>
      </c>
      <c r="E232" s="20"/>
      <c r="F232" s="17" t="s">
        <v>96</v>
      </c>
      <c r="G232" s="17" t="s">
        <v>1216</v>
      </c>
      <c r="H232" s="48" t="s">
        <v>90</v>
      </c>
      <c r="J232" s="11" t="s">
        <v>526</v>
      </c>
      <c r="K232" s="48" t="s">
        <v>84</v>
      </c>
      <c r="L232" s="49">
        <v>42979.0</v>
      </c>
      <c r="M232" s="52"/>
      <c r="N232" s="50"/>
      <c r="O232" s="50"/>
      <c r="P232" s="50"/>
      <c r="Q232" s="6">
        <v>10.0</v>
      </c>
      <c r="R232" s="6">
        <v>10.0</v>
      </c>
      <c r="S232" s="6">
        <v>10.0</v>
      </c>
      <c r="T232" s="23"/>
      <c r="U232" s="23"/>
      <c r="V232" s="23"/>
      <c r="W232" s="6">
        <v>9.0</v>
      </c>
      <c r="X232" s="6">
        <v>9.0</v>
      </c>
      <c r="Y232" s="6">
        <v>8.0</v>
      </c>
      <c r="Z232" s="6">
        <v>10.0</v>
      </c>
      <c r="AA232" s="23"/>
      <c r="AB232" s="6">
        <v>10.0</v>
      </c>
      <c r="AC232" s="6">
        <v>9.0</v>
      </c>
      <c r="AD232" s="23"/>
      <c r="AE232" s="23"/>
      <c r="AF232" s="6">
        <v>10.0</v>
      </c>
      <c r="AG232" s="23"/>
      <c r="AH232" s="6">
        <v>10.0</v>
      </c>
      <c r="AI232" s="6">
        <v>10.0</v>
      </c>
      <c r="AJ232" s="6">
        <v>10.0</v>
      </c>
      <c r="AK232" s="60">
        <v>10.0</v>
      </c>
      <c r="AL232" s="23"/>
      <c r="AM232" s="6">
        <v>10.0</v>
      </c>
      <c r="AN232" s="6">
        <v>10.0</v>
      </c>
      <c r="AO232" s="6"/>
      <c r="AP232" s="6">
        <v>10.0</v>
      </c>
      <c r="AQ232" s="23"/>
      <c r="AR232" s="21"/>
      <c r="AS232" s="23"/>
      <c r="AT232" s="23"/>
      <c r="AU232" s="23"/>
      <c r="AV232" s="23"/>
      <c r="AW232" s="23"/>
      <c r="AX232" s="6">
        <v>10.0</v>
      </c>
      <c r="AY232" s="25">
        <f t="shared" si="1"/>
        <v>9.72</v>
      </c>
      <c r="AZ232" s="23"/>
      <c r="BA232" s="23">
        <f t="shared" si="4"/>
        <v>0</v>
      </c>
      <c r="BB232" s="6">
        <v>5.0</v>
      </c>
      <c r="BC232" s="6">
        <v>2.0</v>
      </c>
      <c r="BD232" s="23">
        <f t="shared" si="3"/>
        <v>3</v>
      </c>
      <c r="BE232" s="6" t="s">
        <v>92</v>
      </c>
      <c r="BF232" s="6" t="s">
        <v>55</v>
      </c>
      <c r="BG232" s="6" t="s">
        <v>55</v>
      </c>
      <c r="BH232" s="6" t="s">
        <v>55</v>
      </c>
      <c r="BI232" s="6" t="s">
        <v>55</v>
      </c>
      <c r="BJ232" s="6" t="s">
        <v>92</v>
      </c>
      <c r="BK232" s="6" t="s">
        <v>55</v>
      </c>
      <c r="BL232" s="23"/>
      <c r="BM232" s="23"/>
      <c r="BN232" s="42"/>
      <c r="BO232" s="42"/>
      <c r="BP232" s="42"/>
    </row>
    <row r="233">
      <c r="A233" s="11">
        <v>229.0</v>
      </c>
      <c r="B233" s="17" t="s">
        <v>1264</v>
      </c>
      <c r="C233" s="17" t="s">
        <v>694</v>
      </c>
      <c r="D233" s="17" t="s">
        <v>432</v>
      </c>
      <c r="E233" s="17" t="s">
        <v>1265</v>
      </c>
      <c r="F233" s="17" t="s">
        <v>79</v>
      </c>
      <c r="G233" s="17" t="s">
        <v>1216</v>
      </c>
      <c r="H233" s="48" t="s">
        <v>90</v>
      </c>
      <c r="J233" s="11" t="s">
        <v>526</v>
      </c>
      <c r="K233" s="48" t="s">
        <v>84</v>
      </c>
      <c r="L233" s="49">
        <v>42979.0</v>
      </c>
      <c r="M233" s="52"/>
      <c r="N233" s="50"/>
      <c r="O233" s="50"/>
      <c r="P233" s="50"/>
      <c r="Q233" s="6">
        <v>6.0</v>
      </c>
      <c r="R233" s="6">
        <v>5.0</v>
      </c>
      <c r="S233" s="6">
        <v>5.0</v>
      </c>
      <c r="T233" s="23"/>
      <c r="U233" s="23"/>
      <c r="V233" s="23"/>
      <c r="W233" s="6">
        <v>5.0</v>
      </c>
      <c r="X233" s="6">
        <v>6.0</v>
      </c>
      <c r="Y233" s="6">
        <v>5.0</v>
      </c>
      <c r="Z233" s="6">
        <v>7.0</v>
      </c>
      <c r="AA233" s="23"/>
      <c r="AB233" s="6">
        <v>6.0</v>
      </c>
      <c r="AC233" s="6">
        <v>9.0</v>
      </c>
      <c r="AD233" s="23"/>
      <c r="AE233" s="23"/>
      <c r="AF233" s="6">
        <v>10.0</v>
      </c>
      <c r="AG233" s="23"/>
      <c r="AH233" s="6">
        <v>10.0</v>
      </c>
      <c r="AI233" s="6">
        <v>10.0</v>
      </c>
      <c r="AJ233" s="6">
        <v>10.0</v>
      </c>
      <c r="AK233" s="60">
        <v>10.0</v>
      </c>
      <c r="AL233" s="23"/>
      <c r="AM233" s="6">
        <v>10.0</v>
      </c>
      <c r="AN233" s="6">
        <v>10.0</v>
      </c>
      <c r="AO233" s="6"/>
      <c r="AP233" s="6">
        <v>10.0</v>
      </c>
      <c r="AQ233" s="23"/>
      <c r="AR233" s="21"/>
      <c r="AS233" s="23"/>
      <c r="AT233" s="23"/>
      <c r="AU233" s="23"/>
      <c r="AV233" s="23"/>
      <c r="AW233" s="23"/>
      <c r="AX233" s="6">
        <v>10.0</v>
      </c>
      <c r="AY233" s="25">
        <f t="shared" si="1"/>
        <v>8</v>
      </c>
      <c r="AZ233" s="23"/>
      <c r="BA233" s="23">
        <f t="shared" si="4"/>
        <v>0</v>
      </c>
      <c r="BB233" s="6">
        <v>37.0</v>
      </c>
      <c r="BC233" s="6">
        <v>8.0</v>
      </c>
      <c r="BD233" s="23">
        <f t="shared" si="3"/>
        <v>29</v>
      </c>
      <c r="BE233" s="6" t="s">
        <v>92</v>
      </c>
      <c r="BF233" s="6" t="s">
        <v>55</v>
      </c>
      <c r="BG233" s="6" t="s">
        <v>55</v>
      </c>
      <c r="BH233" s="6" t="s">
        <v>55</v>
      </c>
      <c r="BI233" s="6" t="s">
        <v>55</v>
      </c>
      <c r="BJ233" s="6" t="s">
        <v>92</v>
      </c>
      <c r="BK233" s="6" t="s">
        <v>55</v>
      </c>
      <c r="BL233" s="23"/>
      <c r="BM233" s="23"/>
      <c r="BN233" s="42"/>
      <c r="BO233" s="42"/>
      <c r="BP233" s="42"/>
    </row>
    <row r="234">
      <c r="A234" s="11">
        <v>230.0</v>
      </c>
      <c r="B234" s="17" t="s">
        <v>1267</v>
      </c>
      <c r="C234" s="17" t="s">
        <v>515</v>
      </c>
      <c r="D234" s="17" t="s">
        <v>213</v>
      </c>
      <c r="E234" s="19"/>
      <c r="F234" s="17" t="s">
        <v>79</v>
      </c>
      <c r="G234" s="17" t="s">
        <v>1216</v>
      </c>
      <c r="H234" s="48" t="s">
        <v>90</v>
      </c>
      <c r="J234" s="11" t="s">
        <v>526</v>
      </c>
      <c r="K234" s="48" t="s">
        <v>84</v>
      </c>
      <c r="L234" s="49">
        <v>42979.0</v>
      </c>
      <c r="M234" s="52"/>
      <c r="N234" s="50"/>
      <c r="O234" s="50"/>
      <c r="P234" s="50"/>
      <c r="Q234" s="6">
        <v>9.0</v>
      </c>
      <c r="R234" s="6">
        <v>7.0</v>
      </c>
      <c r="S234" s="6">
        <v>9.0</v>
      </c>
      <c r="T234" s="23"/>
      <c r="U234" s="23"/>
      <c r="V234" s="23"/>
      <c r="W234" s="6">
        <v>6.0</v>
      </c>
      <c r="X234" s="6">
        <v>5.0</v>
      </c>
      <c r="Y234" s="6">
        <v>5.0</v>
      </c>
      <c r="Z234" s="6">
        <v>7.0</v>
      </c>
      <c r="AA234" s="23"/>
      <c r="AB234" s="6">
        <v>10.0</v>
      </c>
      <c r="AC234" s="6">
        <v>9.0</v>
      </c>
      <c r="AD234" s="23"/>
      <c r="AE234" s="23"/>
      <c r="AF234" s="6">
        <v>10.0</v>
      </c>
      <c r="AG234" s="23"/>
      <c r="AH234" s="6"/>
      <c r="AI234" s="6">
        <v>10.0</v>
      </c>
      <c r="AJ234" s="6">
        <v>10.0</v>
      </c>
      <c r="AK234" s="60">
        <v>10.0</v>
      </c>
      <c r="AL234" s="23"/>
      <c r="AM234" s="6">
        <v>10.0</v>
      </c>
      <c r="AN234" s="6">
        <v>10.0</v>
      </c>
      <c r="AO234" s="6"/>
      <c r="AP234" s="6">
        <v>10.0</v>
      </c>
      <c r="AQ234" s="23"/>
      <c r="AR234" s="21"/>
      <c r="AS234" s="23"/>
      <c r="AT234" s="23"/>
      <c r="AU234" s="23"/>
      <c r="AV234" s="23"/>
      <c r="AW234" s="23"/>
      <c r="AX234" s="6">
        <v>10.0</v>
      </c>
      <c r="AY234" s="25">
        <f t="shared" si="1"/>
        <v>8.64</v>
      </c>
      <c r="AZ234" s="23"/>
      <c r="BA234" s="23">
        <f t="shared" si="4"/>
        <v>0</v>
      </c>
      <c r="BB234" s="6">
        <v>10.0</v>
      </c>
      <c r="BC234" s="6">
        <v>3.0</v>
      </c>
      <c r="BD234" s="23">
        <f t="shared" si="3"/>
        <v>7</v>
      </c>
      <c r="BE234" s="6" t="s">
        <v>92</v>
      </c>
      <c r="BF234" s="6" t="s">
        <v>55</v>
      </c>
      <c r="BG234" s="6" t="s">
        <v>55</v>
      </c>
      <c r="BH234" s="6" t="s">
        <v>55</v>
      </c>
      <c r="BI234" s="6" t="s">
        <v>55</v>
      </c>
      <c r="BJ234" s="6" t="s">
        <v>92</v>
      </c>
      <c r="BK234" s="6" t="s">
        <v>55</v>
      </c>
      <c r="BL234" s="23"/>
      <c r="BM234" s="23"/>
      <c r="BN234" s="42"/>
      <c r="BO234" s="42"/>
      <c r="BP234" s="42"/>
    </row>
    <row r="235">
      <c r="A235" s="11">
        <v>231.0</v>
      </c>
      <c r="B235" s="17" t="s">
        <v>1269</v>
      </c>
      <c r="C235" s="17" t="s">
        <v>149</v>
      </c>
      <c r="D235" s="17" t="s">
        <v>143</v>
      </c>
      <c r="E235" s="19"/>
      <c r="F235" s="17" t="s">
        <v>79</v>
      </c>
      <c r="G235" s="17" t="s">
        <v>1216</v>
      </c>
      <c r="H235" s="48" t="s">
        <v>90</v>
      </c>
      <c r="J235" s="11" t="s">
        <v>526</v>
      </c>
      <c r="K235" s="48" t="s">
        <v>84</v>
      </c>
      <c r="L235" s="49">
        <v>42979.0</v>
      </c>
      <c r="M235" s="52"/>
      <c r="N235" s="50"/>
      <c r="O235" s="50"/>
      <c r="P235" s="50"/>
      <c r="Q235" s="25">
        <v>7.0</v>
      </c>
      <c r="R235" s="25">
        <v>7.0</v>
      </c>
      <c r="S235" s="25">
        <v>7.0</v>
      </c>
      <c r="T235" s="25"/>
      <c r="U235" s="25"/>
      <c r="V235" s="25"/>
      <c r="W235" s="25">
        <v>7.0</v>
      </c>
      <c r="X235" s="25">
        <v>6.0</v>
      </c>
      <c r="Y235" s="25">
        <v>7.0</v>
      </c>
      <c r="Z235" s="25">
        <v>9.0</v>
      </c>
      <c r="AA235" s="25"/>
      <c r="AB235" s="25">
        <v>9.0</v>
      </c>
      <c r="AC235" s="25">
        <v>10.0</v>
      </c>
      <c r="AD235" s="25"/>
      <c r="AE235" s="25"/>
      <c r="AF235" s="25">
        <v>10.0</v>
      </c>
      <c r="AG235" s="25"/>
      <c r="AH235" s="25">
        <v>10.0</v>
      </c>
      <c r="AI235" s="25">
        <v>10.0</v>
      </c>
      <c r="AJ235" s="25">
        <v>10.0</v>
      </c>
      <c r="AK235" s="74">
        <v>10.0</v>
      </c>
      <c r="AL235" s="25"/>
      <c r="AM235" s="25">
        <v>10.0</v>
      </c>
      <c r="AN235" s="25">
        <v>10.0</v>
      </c>
      <c r="AO235" s="25"/>
      <c r="AP235" s="6">
        <v>10.0</v>
      </c>
      <c r="AQ235" s="25"/>
      <c r="AR235" s="21"/>
      <c r="AS235" s="25"/>
      <c r="AT235" s="25"/>
      <c r="AU235" s="25"/>
      <c r="AV235" s="25"/>
      <c r="AW235" s="25"/>
      <c r="AX235" s="25">
        <v>10.0</v>
      </c>
      <c r="AY235" s="25">
        <f t="shared" si="1"/>
        <v>8.83</v>
      </c>
      <c r="AZ235" s="23"/>
      <c r="BA235" s="23">
        <f t="shared" si="4"/>
        <v>0</v>
      </c>
      <c r="BB235" s="6">
        <v>30.0</v>
      </c>
      <c r="BC235" s="6">
        <v>7.0</v>
      </c>
      <c r="BD235" s="23">
        <f t="shared" si="3"/>
        <v>23</v>
      </c>
      <c r="BE235" s="6" t="s">
        <v>92</v>
      </c>
      <c r="BF235" s="6" t="s">
        <v>55</v>
      </c>
      <c r="BG235" s="6" t="s">
        <v>55</v>
      </c>
      <c r="BH235" s="6" t="s">
        <v>55</v>
      </c>
      <c r="BI235" s="6" t="s">
        <v>55</v>
      </c>
      <c r="BJ235" s="6" t="s">
        <v>92</v>
      </c>
      <c r="BK235" s="6" t="s">
        <v>55</v>
      </c>
      <c r="BL235" s="23"/>
      <c r="BM235" s="23"/>
      <c r="BN235" s="42"/>
      <c r="BO235" s="42"/>
      <c r="BP235" s="42"/>
    </row>
    <row r="236">
      <c r="A236" s="11">
        <v>232.0</v>
      </c>
      <c r="B236" s="17" t="s">
        <v>1271</v>
      </c>
      <c r="C236" s="17" t="s">
        <v>78</v>
      </c>
      <c r="D236" s="20"/>
      <c r="E236" s="19"/>
      <c r="F236" s="17" t="s">
        <v>79</v>
      </c>
      <c r="G236" s="17" t="s">
        <v>1216</v>
      </c>
      <c r="H236" s="48" t="s">
        <v>90</v>
      </c>
      <c r="J236" s="11" t="s">
        <v>526</v>
      </c>
      <c r="K236" s="48" t="s">
        <v>84</v>
      </c>
      <c r="L236" s="49">
        <v>42979.0</v>
      </c>
      <c r="M236" s="52"/>
      <c r="N236" s="52"/>
      <c r="O236" s="52"/>
      <c r="P236" s="52"/>
      <c r="Q236" s="6">
        <v>6.0</v>
      </c>
      <c r="R236" s="6">
        <v>9.0</v>
      </c>
      <c r="S236" s="6">
        <v>9.0</v>
      </c>
      <c r="T236" s="23"/>
      <c r="U236" s="23"/>
      <c r="V236" s="23"/>
      <c r="W236" s="6">
        <v>6.0</v>
      </c>
      <c r="X236" s="6">
        <v>6.0</v>
      </c>
      <c r="Y236" s="6">
        <v>6.0</v>
      </c>
      <c r="Z236" s="6">
        <v>7.0</v>
      </c>
      <c r="AA236" s="23"/>
      <c r="AB236" s="6">
        <v>7.0</v>
      </c>
      <c r="AC236" s="6">
        <v>9.0</v>
      </c>
      <c r="AD236" s="23"/>
      <c r="AE236" s="23"/>
      <c r="AF236" s="6">
        <v>10.0</v>
      </c>
      <c r="AG236" s="23"/>
      <c r="AH236" s="6">
        <v>10.0</v>
      </c>
      <c r="AI236" s="6">
        <v>10.0</v>
      </c>
      <c r="AJ236" s="6">
        <v>10.0</v>
      </c>
      <c r="AK236" s="60">
        <v>10.0</v>
      </c>
      <c r="AL236" s="23"/>
      <c r="AM236" s="6">
        <v>10.0</v>
      </c>
      <c r="AN236" s="6">
        <v>10.0</v>
      </c>
      <c r="AO236" s="6"/>
      <c r="AP236" s="6">
        <v>10.0</v>
      </c>
      <c r="AQ236" s="23"/>
      <c r="AR236" s="21"/>
      <c r="AS236" s="23"/>
      <c r="AT236" s="23"/>
      <c r="AU236" s="23"/>
      <c r="AV236" s="23"/>
      <c r="AW236" s="23"/>
      <c r="AX236" s="6">
        <v>10.0</v>
      </c>
      <c r="AY236" s="25">
        <f t="shared" si="1"/>
        <v>8.61</v>
      </c>
      <c r="AZ236" s="23"/>
      <c r="BA236" s="23">
        <f t="shared" si="4"/>
        <v>0</v>
      </c>
      <c r="BB236" s="6">
        <v>29.0</v>
      </c>
      <c r="BC236" s="6">
        <v>3.0</v>
      </c>
      <c r="BD236" s="23">
        <f t="shared" si="3"/>
        <v>26</v>
      </c>
      <c r="BE236" s="6" t="s">
        <v>92</v>
      </c>
      <c r="BF236" s="6" t="s">
        <v>55</v>
      </c>
      <c r="BG236" s="6" t="s">
        <v>55</v>
      </c>
      <c r="BH236" s="6" t="s">
        <v>55</v>
      </c>
      <c r="BI236" s="6" t="s">
        <v>55</v>
      </c>
      <c r="BJ236" s="6" t="s">
        <v>92</v>
      </c>
      <c r="BK236" s="6" t="s">
        <v>55</v>
      </c>
      <c r="BL236" s="23"/>
      <c r="BM236" s="23"/>
      <c r="BN236" s="42"/>
      <c r="BO236" s="42"/>
      <c r="BP236" s="42"/>
    </row>
    <row r="237">
      <c r="A237" s="11">
        <v>233.0</v>
      </c>
      <c r="B237" s="17" t="s">
        <v>210</v>
      </c>
      <c r="C237" s="17" t="s">
        <v>1068</v>
      </c>
      <c r="D237" s="17" t="s">
        <v>446</v>
      </c>
      <c r="E237" s="19"/>
      <c r="F237" s="17" t="s">
        <v>96</v>
      </c>
      <c r="G237" s="17" t="s">
        <v>1216</v>
      </c>
      <c r="H237" s="48" t="s">
        <v>90</v>
      </c>
      <c r="J237" s="11" t="s">
        <v>526</v>
      </c>
      <c r="K237" s="48" t="s">
        <v>84</v>
      </c>
      <c r="L237" s="49">
        <v>42979.0</v>
      </c>
      <c r="M237" s="52"/>
      <c r="N237" s="50"/>
      <c r="O237" s="50"/>
      <c r="P237" s="50"/>
      <c r="Q237" s="25">
        <v>10.0</v>
      </c>
      <c r="R237" s="25">
        <v>10.0</v>
      </c>
      <c r="S237" s="25">
        <v>10.0</v>
      </c>
      <c r="T237" s="25"/>
      <c r="U237" s="25"/>
      <c r="V237" s="25"/>
      <c r="W237" s="25">
        <v>8.0</v>
      </c>
      <c r="X237" s="25">
        <v>8.0</v>
      </c>
      <c r="Y237" s="25">
        <v>8.0</v>
      </c>
      <c r="Z237" s="25">
        <v>10.0</v>
      </c>
      <c r="AA237" s="25"/>
      <c r="AB237" s="25">
        <v>10.0</v>
      </c>
      <c r="AC237" s="25">
        <v>10.0</v>
      </c>
      <c r="AD237" s="25"/>
      <c r="AE237" s="25"/>
      <c r="AF237" s="25">
        <v>10.0</v>
      </c>
      <c r="AG237" s="25"/>
      <c r="AH237" s="25">
        <v>10.0</v>
      </c>
      <c r="AI237" s="25">
        <v>10.0</v>
      </c>
      <c r="AJ237" s="25">
        <v>10.0</v>
      </c>
      <c r="AK237" s="74">
        <v>10.0</v>
      </c>
      <c r="AL237" s="25"/>
      <c r="AM237" s="25">
        <v>10.0</v>
      </c>
      <c r="AN237" s="25">
        <v>10.0</v>
      </c>
      <c r="AO237" s="25"/>
      <c r="AP237" s="6">
        <v>10.0</v>
      </c>
      <c r="AQ237" s="25"/>
      <c r="AR237" s="21"/>
      <c r="AS237" s="25"/>
      <c r="AT237" s="25"/>
      <c r="AU237" s="25"/>
      <c r="AV237" s="25"/>
      <c r="AW237" s="25"/>
      <c r="AX237" s="25">
        <v>10.0</v>
      </c>
      <c r="AY237" s="25">
        <f t="shared" si="1"/>
        <v>9.66</v>
      </c>
      <c r="AZ237" s="23"/>
      <c r="BA237" s="23">
        <f t="shared" si="4"/>
        <v>0</v>
      </c>
      <c r="BB237" s="6">
        <v>18.0</v>
      </c>
      <c r="BC237" s="6">
        <v>3.0</v>
      </c>
      <c r="BD237" s="23">
        <f t="shared" si="3"/>
        <v>15</v>
      </c>
      <c r="BE237" s="6" t="s">
        <v>92</v>
      </c>
      <c r="BF237" s="6" t="s">
        <v>55</v>
      </c>
      <c r="BG237" s="6" t="s">
        <v>55</v>
      </c>
      <c r="BH237" s="6" t="s">
        <v>55</v>
      </c>
      <c r="BI237" s="6" t="s">
        <v>55</v>
      </c>
      <c r="BJ237" s="6" t="s">
        <v>92</v>
      </c>
      <c r="BK237" s="6" t="s">
        <v>55</v>
      </c>
      <c r="BL237" s="23"/>
      <c r="BM237" s="23"/>
      <c r="BN237" s="42"/>
      <c r="BO237" s="42"/>
      <c r="BP237" s="42"/>
    </row>
    <row r="238">
      <c r="A238" s="11">
        <v>234.0</v>
      </c>
      <c r="B238" s="17" t="s">
        <v>1275</v>
      </c>
      <c r="C238" s="17" t="s">
        <v>119</v>
      </c>
      <c r="D238" s="17" t="s">
        <v>272</v>
      </c>
      <c r="E238" s="19"/>
      <c r="F238" s="17" t="s">
        <v>79</v>
      </c>
      <c r="G238" s="17" t="s">
        <v>1216</v>
      </c>
      <c r="H238" s="48" t="s">
        <v>90</v>
      </c>
      <c r="J238" s="11" t="s">
        <v>526</v>
      </c>
      <c r="K238" s="48" t="s">
        <v>84</v>
      </c>
      <c r="L238" s="49">
        <v>42979.0</v>
      </c>
      <c r="M238" s="52"/>
      <c r="N238" s="50"/>
      <c r="O238" s="50"/>
      <c r="P238" s="50"/>
      <c r="Q238" s="6">
        <v>7.0</v>
      </c>
      <c r="R238" s="6">
        <v>5.0</v>
      </c>
      <c r="S238" s="6">
        <v>7.0</v>
      </c>
      <c r="T238" s="23"/>
      <c r="U238" s="23"/>
      <c r="V238" s="23"/>
      <c r="W238" s="6">
        <v>6.0</v>
      </c>
      <c r="X238" s="6">
        <v>5.0</v>
      </c>
      <c r="Y238" s="6">
        <v>5.0</v>
      </c>
      <c r="Z238" s="6">
        <v>6.0</v>
      </c>
      <c r="AA238" s="23"/>
      <c r="AB238" s="6">
        <v>5.0</v>
      </c>
      <c r="AC238" s="6">
        <v>8.0</v>
      </c>
      <c r="AD238" s="23"/>
      <c r="AE238" s="23"/>
      <c r="AF238" s="6">
        <v>10.0</v>
      </c>
      <c r="AG238" s="23"/>
      <c r="AH238" s="6">
        <v>10.0</v>
      </c>
      <c r="AI238" s="6">
        <v>10.0</v>
      </c>
      <c r="AJ238" s="6">
        <v>10.0</v>
      </c>
      <c r="AK238" s="60">
        <v>10.0</v>
      </c>
      <c r="AL238" s="23"/>
      <c r="AM238" s="6">
        <v>10.0</v>
      </c>
      <c r="AN238" s="6">
        <v>10.0</v>
      </c>
      <c r="AO238" s="6"/>
      <c r="AP238" s="6">
        <v>10.0</v>
      </c>
      <c r="AQ238" s="23"/>
      <c r="AR238" s="21"/>
      <c r="AS238" s="23"/>
      <c r="AT238" s="23"/>
      <c r="AU238" s="23"/>
      <c r="AV238" s="23"/>
      <c r="AW238" s="23"/>
      <c r="AX238" s="6">
        <v>10.0</v>
      </c>
      <c r="AY238" s="25">
        <f t="shared" si="1"/>
        <v>8</v>
      </c>
      <c r="AZ238" s="23"/>
      <c r="BA238" s="23">
        <f t="shared" si="4"/>
        <v>0</v>
      </c>
      <c r="BB238" s="6">
        <v>47.0</v>
      </c>
      <c r="BC238" s="6">
        <v>8.0</v>
      </c>
      <c r="BD238" s="23">
        <f t="shared" si="3"/>
        <v>39</v>
      </c>
      <c r="BE238" s="6" t="s">
        <v>92</v>
      </c>
      <c r="BF238" s="6" t="s">
        <v>55</v>
      </c>
      <c r="BG238" s="6" t="s">
        <v>55</v>
      </c>
      <c r="BH238" s="6" t="s">
        <v>55</v>
      </c>
      <c r="BI238" s="6" t="s">
        <v>55</v>
      </c>
      <c r="BJ238" s="6" t="s">
        <v>92</v>
      </c>
      <c r="BK238" s="6" t="s">
        <v>55</v>
      </c>
      <c r="BL238" s="23"/>
      <c r="BM238" s="23"/>
      <c r="BN238" s="42"/>
      <c r="BO238" s="42"/>
      <c r="BP238" s="42"/>
    </row>
    <row r="239">
      <c r="A239" s="11">
        <v>235.0</v>
      </c>
      <c r="B239" s="17" t="s">
        <v>1277</v>
      </c>
      <c r="C239" s="17" t="s">
        <v>285</v>
      </c>
      <c r="D239" s="17" t="s">
        <v>1278</v>
      </c>
      <c r="E239" s="19"/>
      <c r="F239" s="17" t="s">
        <v>96</v>
      </c>
      <c r="G239" s="17" t="s">
        <v>1216</v>
      </c>
      <c r="H239" s="48" t="s">
        <v>90</v>
      </c>
      <c r="J239" s="11" t="s">
        <v>526</v>
      </c>
      <c r="K239" s="48" t="s">
        <v>84</v>
      </c>
      <c r="L239" s="49">
        <v>42979.0</v>
      </c>
      <c r="M239" s="52"/>
      <c r="N239" s="50"/>
      <c r="O239" s="50"/>
      <c r="P239" s="50"/>
      <c r="Q239" s="6">
        <v>10.0</v>
      </c>
      <c r="R239" s="6">
        <v>9.0</v>
      </c>
      <c r="S239" s="6">
        <v>9.0</v>
      </c>
      <c r="T239" s="23"/>
      <c r="U239" s="23"/>
      <c r="V239" s="23"/>
      <c r="W239" s="6">
        <v>7.0</v>
      </c>
      <c r="X239" s="6">
        <v>7.0</v>
      </c>
      <c r="Y239" s="6">
        <v>7.0</v>
      </c>
      <c r="Z239" s="6">
        <v>9.0</v>
      </c>
      <c r="AA239" s="23"/>
      <c r="AB239" s="6">
        <v>10.0</v>
      </c>
      <c r="AC239" s="6">
        <v>10.0</v>
      </c>
      <c r="AD239" s="23"/>
      <c r="AE239" s="23"/>
      <c r="AF239" s="6">
        <v>10.0</v>
      </c>
      <c r="AG239" s="23"/>
      <c r="AH239" s="6">
        <v>10.0</v>
      </c>
      <c r="AI239" s="6">
        <v>10.0</v>
      </c>
      <c r="AJ239" s="6">
        <v>10.0</v>
      </c>
      <c r="AK239" s="60">
        <v>10.0</v>
      </c>
      <c r="AL239" s="23"/>
      <c r="AM239" s="6">
        <v>10.0</v>
      </c>
      <c r="AN239" s="6">
        <v>10.0</v>
      </c>
      <c r="AO239" s="6"/>
      <c r="AP239" s="6">
        <v>10.0</v>
      </c>
      <c r="AQ239" s="23"/>
      <c r="AR239" s="21"/>
      <c r="AS239" s="23"/>
      <c r="AT239" s="23"/>
      <c r="AU239" s="23"/>
      <c r="AV239" s="23"/>
      <c r="AW239" s="23"/>
      <c r="AX239" s="6">
        <v>10.0</v>
      </c>
      <c r="AY239" s="25">
        <f t="shared" si="1"/>
        <v>9.33</v>
      </c>
      <c r="AZ239" s="23"/>
      <c r="BA239" s="23">
        <f t="shared" si="4"/>
        <v>0</v>
      </c>
      <c r="BB239" s="6">
        <v>5.0</v>
      </c>
      <c r="BC239" s="6">
        <v>0.0</v>
      </c>
      <c r="BD239" s="23">
        <f t="shared" si="3"/>
        <v>5</v>
      </c>
      <c r="BE239" s="6" t="s">
        <v>92</v>
      </c>
      <c r="BF239" s="6" t="s">
        <v>55</v>
      </c>
      <c r="BG239" s="6" t="s">
        <v>55</v>
      </c>
      <c r="BH239" s="6" t="s">
        <v>55</v>
      </c>
      <c r="BI239" s="6" t="s">
        <v>55</v>
      </c>
      <c r="BJ239" s="6" t="s">
        <v>92</v>
      </c>
      <c r="BK239" s="6" t="s">
        <v>55</v>
      </c>
      <c r="BL239" s="23"/>
      <c r="BM239" s="23"/>
      <c r="BN239" s="42"/>
      <c r="BO239" s="42"/>
      <c r="BP239" s="42"/>
    </row>
    <row r="240">
      <c r="A240" s="11">
        <v>236.0</v>
      </c>
      <c r="B240" s="17" t="s">
        <v>1281</v>
      </c>
      <c r="C240" s="17" t="s">
        <v>1282</v>
      </c>
      <c r="D240" s="20"/>
      <c r="E240" s="19"/>
      <c r="F240" s="17" t="s">
        <v>79</v>
      </c>
      <c r="G240" s="17" t="s">
        <v>1216</v>
      </c>
      <c r="H240" s="48" t="s">
        <v>90</v>
      </c>
      <c r="J240" s="11" t="s">
        <v>526</v>
      </c>
      <c r="K240" s="48" t="s">
        <v>84</v>
      </c>
      <c r="L240" s="49">
        <v>42979.0</v>
      </c>
      <c r="M240" s="52"/>
      <c r="N240" s="52"/>
      <c r="O240" s="52"/>
      <c r="P240" s="52"/>
      <c r="Q240" s="6">
        <v>8.0</v>
      </c>
      <c r="R240" s="6">
        <v>9.0</v>
      </c>
      <c r="S240" s="6">
        <v>7.0</v>
      </c>
      <c r="T240" s="6"/>
      <c r="U240" s="6"/>
      <c r="V240" s="6"/>
      <c r="W240" s="6">
        <v>8.0</v>
      </c>
      <c r="X240" s="6">
        <v>6.0</v>
      </c>
      <c r="Y240" s="6">
        <v>7.0</v>
      </c>
      <c r="Z240" s="6">
        <v>9.0</v>
      </c>
      <c r="AA240" s="6"/>
      <c r="AB240" s="6">
        <v>9.0</v>
      </c>
      <c r="AC240" s="6">
        <v>10.0</v>
      </c>
      <c r="AD240" s="23"/>
      <c r="AE240" s="23"/>
      <c r="AF240" s="6">
        <v>10.0</v>
      </c>
      <c r="AG240" s="23"/>
      <c r="AH240" s="6"/>
      <c r="AI240" s="6">
        <v>10.0</v>
      </c>
      <c r="AJ240" s="6">
        <v>10.0</v>
      </c>
      <c r="AK240" s="60">
        <v>10.0</v>
      </c>
      <c r="AL240" s="23"/>
      <c r="AM240" s="6">
        <v>10.0</v>
      </c>
      <c r="AN240" s="6">
        <v>10.0</v>
      </c>
      <c r="AO240" s="6"/>
      <c r="AP240" s="6">
        <v>10.0</v>
      </c>
      <c r="AQ240" s="6"/>
      <c r="AR240" s="21"/>
      <c r="AS240" s="23"/>
      <c r="AT240" s="23"/>
      <c r="AU240" s="23"/>
      <c r="AV240" s="23"/>
      <c r="AW240" s="23"/>
      <c r="AX240" s="6">
        <v>10.0</v>
      </c>
      <c r="AY240" s="25">
        <f t="shared" si="1"/>
        <v>9</v>
      </c>
      <c r="AZ240" s="23"/>
      <c r="BA240" s="23">
        <f t="shared" si="4"/>
        <v>0</v>
      </c>
      <c r="BB240" s="6">
        <v>44.0</v>
      </c>
      <c r="BC240" s="6">
        <v>5.0</v>
      </c>
      <c r="BD240" s="23">
        <f t="shared" si="3"/>
        <v>39</v>
      </c>
      <c r="BE240" s="6" t="s">
        <v>92</v>
      </c>
      <c r="BF240" s="6" t="s">
        <v>55</v>
      </c>
      <c r="BG240" s="6" t="s">
        <v>55</v>
      </c>
      <c r="BH240" s="6" t="s">
        <v>55</v>
      </c>
      <c r="BI240" s="6" t="s">
        <v>55</v>
      </c>
      <c r="BJ240" s="6" t="s">
        <v>92</v>
      </c>
      <c r="BK240" s="6" t="s">
        <v>55</v>
      </c>
      <c r="BL240" s="23"/>
      <c r="BM240" s="23"/>
      <c r="BN240" s="42"/>
      <c r="BO240" s="42"/>
      <c r="BP240" s="42"/>
    </row>
    <row r="241">
      <c r="A241" s="11">
        <v>237.0</v>
      </c>
      <c r="B241" s="17" t="s">
        <v>1283</v>
      </c>
      <c r="C241" s="17" t="s">
        <v>314</v>
      </c>
      <c r="D241" s="17" t="s">
        <v>372</v>
      </c>
      <c r="E241" s="20"/>
      <c r="F241" s="17" t="s">
        <v>96</v>
      </c>
      <c r="G241" s="17" t="s">
        <v>1284</v>
      </c>
      <c r="H241" s="48" t="s">
        <v>90</v>
      </c>
      <c r="J241" s="11" t="s">
        <v>526</v>
      </c>
      <c r="K241" s="48" t="s">
        <v>84</v>
      </c>
      <c r="L241" s="49">
        <v>43003.0</v>
      </c>
      <c r="M241" s="52"/>
      <c r="N241" s="50"/>
      <c r="O241" s="50"/>
      <c r="P241" s="50"/>
      <c r="Q241" s="6">
        <v>6.0</v>
      </c>
      <c r="R241" s="6">
        <v>8.0</v>
      </c>
      <c r="S241" s="6">
        <v>8.0</v>
      </c>
      <c r="T241" s="6">
        <v>10.0</v>
      </c>
      <c r="U241" s="6">
        <v>9.0</v>
      </c>
      <c r="V241" s="6"/>
      <c r="W241" s="6">
        <v>8.0</v>
      </c>
      <c r="X241" s="6">
        <v>9.0</v>
      </c>
      <c r="Y241" s="6">
        <v>9.0</v>
      </c>
      <c r="Z241" s="6">
        <v>10.0</v>
      </c>
      <c r="AA241" s="23"/>
      <c r="AB241" s="6">
        <v>7.0</v>
      </c>
      <c r="AC241" s="6">
        <v>9.0</v>
      </c>
      <c r="AD241" s="23"/>
      <c r="AE241" s="23"/>
      <c r="AF241" s="6">
        <v>10.0</v>
      </c>
      <c r="AG241" s="23"/>
      <c r="AH241" s="6">
        <v>10.0</v>
      </c>
      <c r="AI241" s="6">
        <v>10.0</v>
      </c>
      <c r="AJ241" s="6">
        <v>10.0</v>
      </c>
      <c r="AK241" s="60">
        <v>10.0</v>
      </c>
      <c r="AL241" s="23"/>
      <c r="AM241" s="23"/>
      <c r="AN241" s="6">
        <v>10.0</v>
      </c>
      <c r="AO241" s="6"/>
      <c r="AP241" s="6">
        <v>10.0</v>
      </c>
      <c r="AQ241" s="6"/>
      <c r="AR241" s="21"/>
      <c r="AS241" s="23"/>
      <c r="AT241" s="23"/>
      <c r="AU241" s="23"/>
      <c r="AV241" s="23"/>
      <c r="AW241" s="23"/>
      <c r="AX241" s="6">
        <v>10.0</v>
      </c>
      <c r="AY241" s="25">
        <f t="shared" si="1"/>
        <v>9.1</v>
      </c>
      <c r="AZ241" s="23"/>
      <c r="BA241" s="23">
        <f t="shared" si="4"/>
        <v>0</v>
      </c>
      <c r="BB241" s="6">
        <v>38.0</v>
      </c>
      <c r="BC241" s="6">
        <v>8.0</v>
      </c>
      <c r="BD241" s="23">
        <f t="shared" si="3"/>
        <v>30</v>
      </c>
      <c r="BE241" s="6" t="s">
        <v>92</v>
      </c>
      <c r="BF241" s="6" t="s">
        <v>55</v>
      </c>
      <c r="BG241" s="6" t="s">
        <v>55</v>
      </c>
      <c r="BH241" s="6" t="s">
        <v>55</v>
      </c>
      <c r="BI241" s="6" t="s">
        <v>55</v>
      </c>
      <c r="BJ241" s="6" t="s">
        <v>92</v>
      </c>
      <c r="BK241" s="6" t="s">
        <v>55</v>
      </c>
      <c r="BL241" s="23"/>
      <c r="BM241" s="23"/>
      <c r="BN241" s="42"/>
      <c r="BO241" s="42"/>
      <c r="BP241" s="42"/>
    </row>
    <row r="242">
      <c r="A242" s="11">
        <v>238.0</v>
      </c>
      <c r="B242" s="17" t="s">
        <v>1286</v>
      </c>
      <c r="C242" s="17" t="s">
        <v>395</v>
      </c>
      <c r="D242" s="17" t="s">
        <v>516</v>
      </c>
      <c r="E242" s="19"/>
      <c r="F242" s="17" t="s">
        <v>96</v>
      </c>
      <c r="G242" s="17" t="s">
        <v>1284</v>
      </c>
      <c r="H242" s="48" t="s">
        <v>90</v>
      </c>
      <c r="J242" s="11" t="s">
        <v>526</v>
      </c>
      <c r="K242" s="48" t="s">
        <v>84</v>
      </c>
      <c r="L242" s="49">
        <v>42979.0</v>
      </c>
      <c r="M242" s="52"/>
      <c r="N242" s="50"/>
      <c r="O242" s="50"/>
      <c r="P242" s="50"/>
      <c r="Q242" s="25">
        <v>9.0</v>
      </c>
      <c r="R242" s="25">
        <v>9.0</v>
      </c>
      <c r="S242" s="25">
        <v>9.0</v>
      </c>
      <c r="T242" s="25">
        <v>10.0</v>
      </c>
      <c r="U242" s="25">
        <v>9.0</v>
      </c>
      <c r="V242" s="25"/>
      <c r="W242" s="25">
        <v>10.0</v>
      </c>
      <c r="X242" s="25">
        <v>10.0</v>
      </c>
      <c r="Y242" s="25">
        <v>10.0</v>
      </c>
      <c r="Z242" s="25">
        <v>10.0</v>
      </c>
      <c r="AA242" s="25"/>
      <c r="AB242" s="25">
        <v>8.0</v>
      </c>
      <c r="AC242" s="25">
        <v>9.0</v>
      </c>
      <c r="AD242" s="25"/>
      <c r="AE242" s="25"/>
      <c r="AF242" s="25">
        <v>10.0</v>
      </c>
      <c r="AG242" s="25"/>
      <c r="AH242" s="25">
        <v>10.0</v>
      </c>
      <c r="AI242" s="25">
        <v>10.0</v>
      </c>
      <c r="AJ242" s="25">
        <v>10.0</v>
      </c>
      <c r="AK242" s="74">
        <v>10.0</v>
      </c>
      <c r="AL242" s="25"/>
      <c r="AM242" s="25"/>
      <c r="AN242" s="25">
        <v>10.0</v>
      </c>
      <c r="AO242" s="25"/>
      <c r="AP242" s="6">
        <v>10.0</v>
      </c>
      <c r="AQ242" s="25"/>
      <c r="AR242" s="21"/>
      <c r="AS242" s="25"/>
      <c r="AT242" s="25"/>
      <c r="AU242" s="25"/>
      <c r="AV242" s="25"/>
      <c r="AW242" s="25"/>
      <c r="AX242" s="25">
        <v>10.0</v>
      </c>
      <c r="AY242" s="25">
        <f t="shared" si="1"/>
        <v>9.63</v>
      </c>
      <c r="AZ242" s="23"/>
      <c r="BA242" s="23">
        <f t="shared" si="4"/>
        <v>0</v>
      </c>
      <c r="BB242" s="6">
        <v>14.0</v>
      </c>
      <c r="BC242" s="6">
        <v>4.0</v>
      </c>
      <c r="BD242" s="23">
        <f t="shared" si="3"/>
        <v>10</v>
      </c>
      <c r="BE242" s="6" t="s">
        <v>92</v>
      </c>
      <c r="BF242" s="6" t="s">
        <v>55</v>
      </c>
      <c r="BG242" s="6" t="s">
        <v>55</v>
      </c>
      <c r="BH242" s="6" t="s">
        <v>55</v>
      </c>
      <c r="BI242" s="6" t="s">
        <v>55</v>
      </c>
      <c r="BJ242" s="6" t="s">
        <v>92</v>
      </c>
      <c r="BK242" s="6" t="s">
        <v>55</v>
      </c>
      <c r="BL242" s="23"/>
      <c r="BM242" s="23"/>
      <c r="BN242" s="42"/>
      <c r="BO242" s="42"/>
      <c r="BP242" s="42"/>
    </row>
    <row r="243">
      <c r="A243" s="11">
        <v>239.0</v>
      </c>
      <c r="B243" s="17" t="s">
        <v>1288</v>
      </c>
      <c r="C243" s="17" t="s">
        <v>266</v>
      </c>
      <c r="D243" s="17" t="s">
        <v>412</v>
      </c>
      <c r="E243" s="19"/>
      <c r="F243" s="17" t="s">
        <v>96</v>
      </c>
      <c r="G243" s="17" t="s">
        <v>1284</v>
      </c>
      <c r="H243" s="48" t="s">
        <v>90</v>
      </c>
      <c r="J243" s="11" t="s">
        <v>526</v>
      </c>
      <c r="K243" s="48" t="s">
        <v>84</v>
      </c>
      <c r="L243" s="49">
        <v>42979.0</v>
      </c>
      <c r="M243" s="52"/>
      <c r="N243" s="50"/>
      <c r="O243" s="50"/>
      <c r="P243" s="50"/>
      <c r="Q243" s="25">
        <v>9.0</v>
      </c>
      <c r="R243" s="25">
        <v>9.0</v>
      </c>
      <c r="S243" s="25">
        <v>8.0</v>
      </c>
      <c r="T243" s="25">
        <v>10.0</v>
      </c>
      <c r="U243" s="25">
        <v>10.0</v>
      </c>
      <c r="V243" s="25"/>
      <c r="W243" s="25">
        <v>8.0</v>
      </c>
      <c r="X243" s="25">
        <v>9.0</v>
      </c>
      <c r="Y243" s="25">
        <v>10.0</v>
      </c>
      <c r="Z243" s="25">
        <v>10.0</v>
      </c>
      <c r="AA243" s="25"/>
      <c r="AB243" s="25">
        <v>8.0</v>
      </c>
      <c r="AC243" s="25">
        <v>9.0</v>
      </c>
      <c r="AD243" s="25"/>
      <c r="AE243" s="25"/>
      <c r="AF243" s="25">
        <v>10.0</v>
      </c>
      <c r="AG243" s="25"/>
      <c r="AH243" s="25">
        <v>10.0</v>
      </c>
      <c r="AI243" s="25">
        <v>10.0</v>
      </c>
      <c r="AJ243" s="25">
        <v>10.0</v>
      </c>
      <c r="AK243" s="74">
        <v>10.0</v>
      </c>
      <c r="AL243" s="25"/>
      <c r="AM243" s="25"/>
      <c r="AN243" s="25">
        <v>10.0</v>
      </c>
      <c r="AO243" s="25"/>
      <c r="AP243" s="6">
        <v>10.0</v>
      </c>
      <c r="AQ243" s="25"/>
      <c r="AR243" s="21"/>
      <c r="AS243" s="25"/>
      <c r="AT243" s="25"/>
      <c r="AU243" s="25"/>
      <c r="AV243" s="25"/>
      <c r="AW243" s="25"/>
      <c r="AX243" s="25">
        <v>10.0</v>
      </c>
      <c r="AY243" s="25">
        <f t="shared" si="1"/>
        <v>9.47</v>
      </c>
      <c r="AZ243" s="23"/>
      <c r="BA243" s="23">
        <f t="shared" si="4"/>
        <v>0</v>
      </c>
      <c r="BB243" s="6">
        <v>20.0</v>
      </c>
      <c r="BC243" s="6">
        <v>6.0</v>
      </c>
      <c r="BD243" s="23">
        <f t="shared" si="3"/>
        <v>14</v>
      </c>
      <c r="BE243" s="6" t="s">
        <v>92</v>
      </c>
      <c r="BF243" s="6" t="s">
        <v>55</v>
      </c>
      <c r="BG243" s="6" t="s">
        <v>55</v>
      </c>
      <c r="BH243" s="6" t="s">
        <v>55</v>
      </c>
      <c r="BI243" s="6" t="s">
        <v>55</v>
      </c>
      <c r="BJ243" s="6" t="s">
        <v>92</v>
      </c>
      <c r="BK243" s="6" t="s">
        <v>55</v>
      </c>
      <c r="BL243" s="23"/>
      <c r="BM243" s="23"/>
      <c r="BN243" s="42"/>
      <c r="BO243" s="42"/>
      <c r="BP243" s="42"/>
    </row>
    <row r="244">
      <c r="A244" s="11">
        <v>240.0</v>
      </c>
      <c r="B244" s="17" t="s">
        <v>1290</v>
      </c>
      <c r="C244" s="17" t="s">
        <v>345</v>
      </c>
      <c r="D244" s="20"/>
      <c r="E244" s="19"/>
      <c r="F244" s="17" t="s">
        <v>96</v>
      </c>
      <c r="G244" s="17" t="s">
        <v>1284</v>
      </c>
      <c r="H244" s="48" t="s">
        <v>90</v>
      </c>
      <c r="J244" s="11" t="s">
        <v>526</v>
      </c>
      <c r="K244" s="48" t="s">
        <v>84</v>
      </c>
      <c r="L244" s="49">
        <v>42979.0</v>
      </c>
      <c r="M244" s="52"/>
      <c r="N244" s="50"/>
      <c r="O244" s="50"/>
      <c r="P244" s="50"/>
      <c r="Q244" s="25">
        <v>10.0</v>
      </c>
      <c r="R244" s="25">
        <v>9.0</v>
      </c>
      <c r="S244" s="25">
        <v>10.0</v>
      </c>
      <c r="T244" s="25">
        <v>10.0</v>
      </c>
      <c r="U244" s="25">
        <v>10.0</v>
      </c>
      <c r="V244" s="25"/>
      <c r="W244" s="25">
        <v>8.0</v>
      </c>
      <c r="X244" s="25">
        <v>9.0</v>
      </c>
      <c r="Y244" s="25">
        <v>10.0</v>
      </c>
      <c r="Z244" s="25">
        <v>10.0</v>
      </c>
      <c r="AA244" s="25"/>
      <c r="AB244" s="25">
        <v>8.0</v>
      </c>
      <c r="AC244" s="25">
        <v>10.0</v>
      </c>
      <c r="AD244" s="25"/>
      <c r="AE244" s="25"/>
      <c r="AF244" s="25">
        <v>10.0</v>
      </c>
      <c r="AG244" s="25"/>
      <c r="AH244" s="25">
        <v>10.0</v>
      </c>
      <c r="AI244" s="25">
        <v>10.0</v>
      </c>
      <c r="AJ244" s="25">
        <v>10.0</v>
      </c>
      <c r="AK244" s="74">
        <v>10.0</v>
      </c>
      <c r="AL244" s="25"/>
      <c r="AM244" s="25"/>
      <c r="AN244" s="25">
        <v>10.0</v>
      </c>
      <c r="AO244" s="25"/>
      <c r="AP244" s="6">
        <v>10.0</v>
      </c>
      <c r="AQ244" s="25"/>
      <c r="AR244" s="21"/>
      <c r="AS244" s="25"/>
      <c r="AT244" s="25"/>
      <c r="AU244" s="25"/>
      <c r="AV244" s="25"/>
      <c r="AW244" s="25"/>
      <c r="AX244" s="6">
        <v>10.0</v>
      </c>
      <c r="AY244" s="25">
        <f t="shared" si="1"/>
        <v>9.68</v>
      </c>
      <c r="AZ244" s="23"/>
      <c r="BA244" s="23">
        <f t="shared" si="4"/>
        <v>0</v>
      </c>
      <c r="BB244" s="6">
        <v>2.0</v>
      </c>
      <c r="BC244" s="6">
        <v>0.0</v>
      </c>
      <c r="BD244" s="23">
        <f t="shared" si="3"/>
        <v>2</v>
      </c>
      <c r="BE244" s="6" t="s">
        <v>92</v>
      </c>
      <c r="BF244" s="6" t="s">
        <v>55</v>
      </c>
      <c r="BG244" s="6" t="s">
        <v>55</v>
      </c>
      <c r="BH244" s="6" t="s">
        <v>55</v>
      </c>
      <c r="BI244" s="6" t="s">
        <v>55</v>
      </c>
      <c r="BJ244" s="6" t="s">
        <v>92</v>
      </c>
      <c r="BK244" s="6" t="s">
        <v>55</v>
      </c>
      <c r="BL244" s="23"/>
      <c r="BM244" s="23"/>
      <c r="BN244" s="42"/>
      <c r="BO244" s="42"/>
      <c r="BP244" s="42"/>
    </row>
    <row r="245">
      <c r="A245" s="11">
        <v>241.0</v>
      </c>
      <c r="B245" s="17" t="s">
        <v>1292</v>
      </c>
      <c r="C245" s="17" t="s">
        <v>1293</v>
      </c>
      <c r="D245" s="17" t="s">
        <v>303</v>
      </c>
      <c r="E245" s="19"/>
      <c r="F245" s="17" t="s">
        <v>96</v>
      </c>
      <c r="G245" s="17" t="s">
        <v>1284</v>
      </c>
      <c r="H245" s="48" t="s">
        <v>90</v>
      </c>
      <c r="J245" s="11" t="s">
        <v>526</v>
      </c>
      <c r="K245" s="48" t="s">
        <v>84</v>
      </c>
      <c r="L245" s="49">
        <v>42979.0</v>
      </c>
      <c r="M245" s="52"/>
      <c r="N245" s="50"/>
      <c r="O245" s="50"/>
      <c r="P245" s="50"/>
      <c r="Q245" s="6">
        <v>10.0</v>
      </c>
      <c r="R245" s="6">
        <v>10.0</v>
      </c>
      <c r="S245" s="6">
        <v>10.0</v>
      </c>
      <c r="T245" s="6">
        <v>10.0</v>
      </c>
      <c r="U245" s="6">
        <v>9.0</v>
      </c>
      <c r="V245" s="6"/>
      <c r="W245" s="6">
        <v>10.0</v>
      </c>
      <c r="X245" s="6">
        <v>10.0</v>
      </c>
      <c r="Y245" s="6">
        <v>10.0</v>
      </c>
      <c r="Z245" s="6">
        <v>10.0</v>
      </c>
      <c r="AA245" s="23"/>
      <c r="AB245" s="6">
        <v>9.0</v>
      </c>
      <c r="AC245" s="6">
        <v>10.0</v>
      </c>
      <c r="AD245" s="23"/>
      <c r="AE245" s="23"/>
      <c r="AF245" s="6">
        <v>10.0</v>
      </c>
      <c r="AG245" s="23"/>
      <c r="AH245" s="25">
        <v>10.0</v>
      </c>
      <c r="AI245" s="25">
        <v>10.0</v>
      </c>
      <c r="AJ245" s="25">
        <v>10.0</v>
      </c>
      <c r="AK245" s="74">
        <v>10.0</v>
      </c>
      <c r="AL245" s="25"/>
      <c r="AM245" s="25"/>
      <c r="AN245" s="25">
        <v>10.0</v>
      </c>
      <c r="AO245" s="25"/>
      <c r="AP245" s="6">
        <v>10.0</v>
      </c>
      <c r="AQ245" s="6"/>
      <c r="AR245" s="21"/>
      <c r="AS245" s="23"/>
      <c r="AT245" s="23"/>
      <c r="AU245" s="23"/>
      <c r="AV245" s="23"/>
      <c r="AW245" s="23"/>
      <c r="AX245" s="25">
        <v>10.0</v>
      </c>
      <c r="AY245" s="25">
        <f t="shared" si="1"/>
        <v>9.89</v>
      </c>
      <c r="AZ245" s="23"/>
      <c r="BA245" s="23">
        <f t="shared" si="4"/>
        <v>0</v>
      </c>
      <c r="BB245" s="6">
        <v>1.0</v>
      </c>
      <c r="BC245" s="6">
        <v>0.0</v>
      </c>
      <c r="BD245" s="23">
        <f t="shared" si="3"/>
        <v>1</v>
      </c>
      <c r="BE245" s="6" t="s">
        <v>92</v>
      </c>
      <c r="BF245" s="6" t="s">
        <v>55</v>
      </c>
      <c r="BG245" s="6" t="s">
        <v>55</v>
      </c>
      <c r="BH245" s="6" t="s">
        <v>55</v>
      </c>
      <c r="BI245" s="6" t="s">
        <v>55</v>
      </c>
      <c r="BJ245" s="6" t="s">
        <v>92</v>
      </c>
      <c r="BK245" s="6" t="s">
        <v>55</v>
      </c>
      <c r="BL245" s="23"/>
      <c r="BM245" s="23"/>
      <c r="BN245" s="42"/>
      <c r="BO245" s="42"/>
      <c r="BP245" s="42"/>
    </row>
    <row r="246">
      <c r="A246" s="11">
        <v>242.0</v>
      </c>
      <c r="B246" s="17" t="s">
        <v>1297</v>
      </c>
      <c r="C246" s="17" t="s">
        <v>266</v>
      </c>
      <c r="D246" s="17" t="s">
        <v>314</v>
      </c>
      <c r="E246" s="19"/>
      <c r="F246" s="17" t="s">
        <v>96</v>
      </c>
      <c r="G246" s="17" t="s">
        <v>1284</v>
      </c>
      <c r="H246" s="48" t="s">
        <v>90</v>
      </c>
      <c r="J246" s="11" t="s">
        <v>526</v>
      </c>
      <c r="K246" s="48" t="s">
        <v>84</v>
      </c>
      <c r="L246" s="49">
        <v>42979.0</v>
      </c>
      <c r="M246" s="52"/>
      <c r="N246" s="50"/>
      <c r="O246" s="50"/>
      <c r="P246" s="50"/>
      <c r="Q246" s="6">
        <v>7.0</v>
      </c>
      <c r="R246" s="6">
        <v>8.0</v>
      </c>
      <c r="S246" s="6">
        <v>6.0</v>
      </c>
      <c r="T246" s="6">
        <v>10.0</v>
      </c>
      <c r="U246" s="6">
        <v>8.0</v>
      </c>
      <c r="V246" s="6"/>
      <c r="W246" s="6">
        <v>9.0</v>
      </c>
      <c r="X246" s="6">
        <v>9.0</v>
      </c>
      <c r="Y246" s="6">
        <v>9.0</v>
      </c>
      <c r="Z246" s="6">
        <v>6.0</v>
      </c>
      <c r="AA246" s="23"/>
      <c r="AB246" s="6">
        <v>6.0</v>
      </c>
      <c r="AC246" s="6">
        <v>9.0</v>
      </c>
      <c r="AD246" s="23"/>
      <c r="AE246" s="23"/>
      <c r="AF246" s="6">
        <v>10.0</v>
      </c>
      <c r="AG246" s="23"/>
      <c r="AH246" s="6">
        <v>10.0</v>
      </c>
      <c r="AI246" s="6">
        <v>10.0</v>
      </c>
      <c r="AJ246" s="6">
        <v>10.0</v>
      </c>
      <c r="AK246" s="60">
        <v>10.0</v>
      </c>
      <c r="AL246" s="23"/>
      <c r="AM246" s="23"/>
      <c r="AN246" s="6">
        <v>10.0</v>
      </c>
      <c r="AO246" s="6"/>
      <c r="AP246" s="6">
        <v>10.0</v>
      </c>
      <c r="AQ246" s="6"/>
      <c r="AR246" s="21"/>
      <c r="AS246" s="23"/>
      <c r="AT246" s="23"/>
      <c r="AU246" s="23"/>
      <c r="AV246" s="23"/>
      <c r="AW246" s="23"/>
      <c r="AX246" s="25">
        <v>10.0</v>
      </c>
      <c r="AY246" s="25">
        <f t="shared" si="1"/>
        <v>8.78</v>
      </c>
      <c r="AZ246" s="23"/>
      <c r="BA246" s="23">
        <f t="shared" si="4"/>
        <v>0</v>
      </c>
      <c r="BB246" s="6">
        <v>62.0</v>
      </c>
      <c r="BC246" s="6">
        <v>9.0</v>
      </c>
      <c r="BD246" s="23">
        <f t="shared" si="3"/>
        <v>53</v>
      </c>
      <c r="BE246" s="6" t="s">
        <v>92</v>
      </c>
      <c r="BF246" s="6" t="s">
        <v>55</v>
      </c>
      <c r="BG246" s="6" t="s">
        <v>55</v>
      </c>
      <c r="BH246" s="6" t="s">
        <v>55</v>
      </c>
      <c r="BI246" s="6" t="s">
        <v>55</v>
      </c>
      <c r="BJ246" s="6" t="s">
        <v>92</v>
      </c>
      <c r="BK246" s="6" t="s">
        <v>55</v>
      </c>
      <c r="BL246" s="23"/>
      <c r="BM246" s="23"/>
      <c r="BN246" s="42"/>
      <c r="BO246" s="42"/>
      <c r="BP246" s="42"/>
    </row>
    <row r="247">
      <c r="A247" s="11">
        <v>243.0</v>
      </c>
      <c r="B247" s="17" t="s">
        <v>1298</v>
      </c>
      <c r="C247" s="17" t="s">
        <v>224</v>
      </c>
      <c r="D247" s="20"/>
      <c r="E247" s="19"/>
      <c r="F247" s="17" t="s">
        <v>96</v>
      </c>
      <c r="G247" s="17" t="s">
        <v>1284</v>
      </c>
      <c r="H247" s="48" t="s">
        <v>90</v>
      </c>
      <c r="J247" s="11" t="s">
        <v>526</v>
      </c>
      <c r="K247" s="48" t="s">
        <v>84</v>
      </c>
      <c r="L247" s="49">
        <v>42979.0</v>
      </c>
      <c r="M247" s="52"/>
      <c r="N247" s="50"/>
      <c r="O247" s="50"/>
      <c r="P247" s="50"/>
      <c r="Q247" s="25">
        <v>8.0</v>
      </c>
      <c r="R247" s="25">
        <v>10.0</v>
      </c>
      <c r="S247" s="25">
        <v>9.0</v>
      </c>
      <c r="T247" s="25">
        <v>10.0</v>
      </c>
      <c r="U247" s="25">
        <v>9.0</v>
      </c>
      <c r="V247" s="25"/>
      <c r="W247" s="25">
        <v>10.0</v>
      </c>
      <c r="X247" s="25">
        <v>10.0</v>
      </c>
      <c r="Y247" s="25">
        <v>10.0</v>
      </c>
      <c r="Z247" s="25">
        <v>10.0</v>
      </c>
      <c r="AA247" s="25"/>
      <c r="AB247" s="25">
        <v>7.0</v>
      </c>
      <c r="AC247" s="25">
        <v>7.0</v>
      </c>
      <c r="AD247" s="25"/>
      <c r="AE247" s="25"/>
      <c r="AF247" s="25">
        <v>10.0</v>
      </c>
      <c r="AG247" s="25"/>
      <c r="AH247" s="25">
        <v>10.0</v>
      </c>
      <c r="AI247" s="25">
        <v>10.0</v>
      </c>
      <c r="AJ247" s="25">
        <v>10.0</v>
      </c>
      <c r="AK247" s="74">
        <v>10.0</v>
      </c>
      <c r="AL247" s="25"/>
      <c r="AM247" s="25"/>
      <c r="AN247" s="25">
        <v>10.0</v>
      </c>
      <c r="AO247" s="25"/>
      <c r="AP247" s="6">
        <v>10.0</v>
      </c>
      <c r="AQ247" s="25"/>
      <c r="AR247" s="21"/>
      <c r="AS247" s="25"/>
      <c r="AT247" s="25"/>
      <c r="AU247" s="25"/>
      <c r="AV247" s="25"/>
      <c r="AW247" s="25"/>
      <c r="AX247" s="6">
        <v>10.0</v>
      </c>
      <c r="AY247" s="25">
        <f t="shared" si="1"/>
        <v>9.47</v>
      </c>
      <c r="AZ247" s="23"/>
      <c r="BA247" s="23">
        <f t="shared" si="4"/>
        <v>0</v>
      </c>
      <c r="BB247" s="6">
        <v>38.0</v>
      </c>
      <c r="BC247" s="6">
        <v>8.0</v>
      </c>
      <c r="BD247" s="23">
        <f t="shared" si="3"/>
        <v>30</v>
      </c>
      <c r="BE247" s="6" t="s">
        <v>92</v>
      </c>
      <c r="BF247" s="6" t="s">
        <v>55</v>
      </c>
      <c r="BG247" s="6" t="s">
        <v>55</v>
      </c>
      <c r="BH247" s="6" t="s">
        <v>55</v>
      </c>
      <c r="BI247" s="6" t="s">
        <v>55</v>
      </c>
      <c r="BJ247" s="6" t="s">
        <v>92</v>
      </c>
      <c r="BK247" s="6" t="s">
        <v>55</v>
      </c>
      <c r="BL247" s="23"/>
      <c r="BM247" s="23"/>
      <c r="BN247" s="42"/>
      <c r="BO247" s="42"/>
      <c r="BP247" s="42"/>
    </row>
    <row r="248">
      <c r="A248" s="11">
        <v>244.0</v>
      </c>
      <c r="B248" s="17" t="s">
        <v>129</v>
      </c>
      <c r="C248" s="17" t="s">
        <v>220</v>
      </c>
      <c r="D248" s="17" t="s">
        <v>1300</v>
      </c>
      <c r="E248" s="20"/>
      <c r="F248" s="17" t="s">
        <v>96</v>
      </c>
      <c r="G248" s="17" t="s">
        <v>1284</v>
      </c>
      <c r="H248" s="48" t="s">
        <v>90</v>
      </c>
      <c r="J248" s="11" t="s">
        <v>526</v>
      </c>
      <c r="K248" s="48" t="s">
        <v>84</v>
      </c>
      <c r="L248" s="49">
        <v>42979.0</v>
      </c>
      <c r="M248" s="52"/>
      <c r="N248" s="50"/>
      <c r="O248" s="50"/>
      <c r="P248" s="50"/>
      <c r="Q248" s="6">
        <v>8.0</v>
      </c>
      <c r="R248" s="6">
        <v>8.0</v>
      </c>
      <c r="S248" s="6">
        <v>7.0</v>
      </c>
      <c r="T248" s="6">
        <v>10.0</v>
      </c>
      <c r="U248" s="6">
        <v>9.0</v>
      </c>
      <c r="V248" s="6"/>
      <c r="W248" s="6">
        <v>6.0</v>
      </c>
      <c r="X248" s="6">
        <v>9.0</v>
      </c>
      <c r="Y248" s="6">
        <v>10.0</v>
      </c>
      <c r="Z248" s="6">
        <v>10.0</v>
      </c>
      <c r="AA248" s="23"/>
      <c r="AB248" s="6">
        <v>7.0</v>
      </c>
      <c r="AC248" s="6">
        <v>7.0</v>
      </c>
      <c r="AD248" s="23"/>
      <c r="AE248" s="23"/>
      <c r="AF248" s="25">
        <v>10.0</v>
      </c>
      <c r="AG248" s="25"/>
      <c r="AH248" s="25">
        <v>10.0</v>
      </c>
      <c r="AI248" s="25">
        <v>10.0</v>
      </c>
      <c r="AJ248" s="25">
        <v>10.0</v>
      </c>
      <c r="AK248" s="74">
        <v>10.0</v>
      </c>
      <c r="AL248" s="25"/>
      <c r="AM248" s="25"/>
      <c r="AN248" s="25">
        <v>10.0</v>
      </c>
      <c r="AO248" s="25"/>
      <c r="AP248" s="6">
        <v>10.0</v>
      </c>
      <c r="AQ248" s="6"/>
      <c r="AR248" s="21"/>
      <c r="AS248" s="23"/>
      <c r="AT248" s="23"/>
      <c r="AU248" s="23"/>
      <c r="AV248" s="23"/>
      <c r="AW248" s="23"/>
      <c r="AX248" s="25">
        <v>10.0</v>
      </c>
      <c r="AY248" s="25">
        <f t="shared" si="1"/>
        <v>9</v>
      </c>
      <c r="AZ248" s="23"/>
      <c r="BA248" s="23">
        <f t="shared" si="4"/>
        <v>0</v>
      </c>
      <c r="BB248" s="6">
        <v>9.0</v>
      </c>
      <c r="BC248" s="6">
        <v>0.0</v>
      </c>
      <c r="BD248" s="23">
        <f t="shared" si="3"/>
        <v>9</v>
      </c>
      <c r="BE248" s="6" t="s">
        <v>92</v>
      </c>
      <c r="BF248" s="6" t="s">
        <v>55</v>
      </c>
      <c r="BG248" s="6" t="s">
        <v>55</v>
      </c>
      <c r="BH248" s="6" t="s">
        <v>55</v>
      </c>
      <c r="BI248" s="6" t="s">
        <v>55</v>
      </c>
      <c r="BJ248" s="6" t="s">
        <v>92</v>
      </c>
      <c r="BK248" s="6" t="s">
        <v>55</v>
      </c>
      <c r="BL248" s="23"/>
      <c r="BM248" s="23"/>
      <c r="BN248" s="42"/>
      <c r="BO248" s="42"/>
      <c r="BP248" s="42"/>
    </row>
    <row r="249">
      <c r="A249" s="11">
        <v>245.0</v>
      </c>
      <c r="B249" s="17" t="s">
        <v>304</v>
      </c>
      <c r="C249" s="17" t="s">
        <v>446</v>
      </c>
      <c r="D249" s="20"/>
      <c r="E249" s="19"/>
      <c r="F249" s="17" t="s">
        <v>96</v>
      </c>
      <c r="G249" s="17" t="s">
        <v>1284</v>
      </c>
      <c r="H249" s="48" t="s">
        <v>90</v>
      </c>
      <c r="J249" s="11" t="s">
        <v>526</v>
      </c>
      <c r="K249" s="48" t="s">
        <v>84</v>
      </c>
      <c r="L249" s="49">
        <v>42979.0</v>
      </c>
      <c r="M249" s="52"/>
      <c r="N249" s="50"/>
      <c r="O249" s="50"/>
      <c r="P249" s="50"/>
      <c r="Q249" s="6">
        <v>9.0</v>
      </c>
      <c r="R249" s="6">
        <v>8.0</v>
      </c>
      <c r="S249" s="6">
        <v>8.0</v>
      </c>
      <c r="T249" s="6">
        <v>10.0</v>
      </c>
      <c r="U249" s="6">
        <v>10.0</v>
      </c>
      <c r="V249" s="6"/>
      <c r="W249" s="6">
        <v>8.0</v>
      </c>
      <c r="X249" s="6">
        <v>9.0</v>
      </c>
      <c r="Y249" s="6">
        <v>10.0</v>
      </c>
      <c r="Z249" s="6">
        <v>10.0</v>
      </c>
      <c r="AA249" s="23"/>
      <c r="AB249" s="6">
        <v>8.0</v>
      </c>
      <c r="AC249" s="6">
        <v>9.0</v>
      </c>
      <c r="AD249" s="23"/>
      <c r="AE249" s="23"/>
      <c r="AF249" s="25">
        <v>10.0</v>
      </c>
      <c r="AG249" s="25"/>
      <c r="AH249" s="25">
        <v>10.0</v>
      </c>
      <c r="AI249" s="25">
        <v>10.0</v>
      </c>
      <c r="AJ249" s="25">
        <v>10.0</v>
      </c>
      <c r="AK249" s="74">
        <v>10.0</v>
      </c>
      <c r="AL249" s="25"/>
      <c r="AM249" s="25"/>
      <c r="AN249" s="25">
        <v>10.0</v>
      </c>
      <c r="AO249" s="25"/>
      <c r="AP249" s="6">
        <v>10.0</v>
      </c>
      <c r="AQ249" s="6"/>
      <c r="AR249" s="21"/>
      <c r="AS249" s="23"/>
      <c r="AT249" s="23"/>
      <c r="AU249" s="23"/>
      <c r="AV249" s="23"/>
      <c r="AW249" s="23"/>
      <c r="AX249" s="25">
        <v>10.0</v>
      </c>
      <c r="AY249" s="25">
        <f t="shared" si="1"/>
        <v>9.42</v>
      </c>
      <c r="AZ249" s="23"/>
      <c r="BA249" s="23">
        <f t="shared" si="4"/>
        <v>0</v>
      </c>
      <c r="BB249" s="6">
        <v>27.0</v>
      </c>
      <c r="BC249" s="6">
        <v>4.0</v>
      </c>
      <c r="BD249" s="23">
        <f t="shared" si="3"/>
        <v>23</v>
      </c>
      <c r="BE249" s="6" t="s">
        <v>92</v>
      </c>
      <c r="BF249" s="6" t="s">
        <v>55</v>
      </c>
      <c r="BG249" s="6" t="s">
        <v>55</v>
      </c>
      <c r="BH249" s="6" t="s">
        <v>55</v>
      </c>
      <c r="BI249" s="6" t="s">
        <v>55</v>
      </c>
      <c r="BJ249" s="6" t="s">
        <v>92</v>
      </c>
      <c r="BK249" s="6" t="s">
        <v>55</v>
      </c>
      <c r="BL249" s="23"/>
      <c r="BM249" s="23"/>
      <c r="BN249" s="42"/>
      <c r="BO249" s="42"/>
      <c r="BP249" s="42"/>
    </row>
    <row r="250">
      <c r="A250" s="11">
        <v>246.0</v>
      </c>
      <c r="B250" s="17" t="s">
        <v>1303</v>
      </c>
      <c r="C250" s="17" t="s">
        <v>784</v>
      </c>
      <c r="D250" s="17" t="s">
        <v>110</v>
      </c>
      <c r="E250" s="19"/>
      <c r="F250" s="17" t="s">
        <v>96</v>
      </c>
      <c r="G250" s="17" t="s">
        <v>1284</v>
      </c>
      <c r="H250" s="48" t="s">
        <v>90</v>
      </c>
      <c r="J250" s="11" t="s">
        <v>526</v>
      </c>
      <c r="K250" s="48" t="s">
        <v>84</v>
      </c>
      <c r="L250" s="49">
        <v>42979.0</v>
      </c>
      <c r="M250" s="52"/>
      <c r="N250" s="50"/>
      <c r="O250" s="50"/>
      <c r="P250" s="50"/>
      <c r="Q250" s="25">
        <v>8.0</v>
      </c>
      <c r="R250" s="25">
        <v>9.0</v>
      </c>
      <c r="S250" s="25">
        <v>8.0</v>
      </c>
      <c r="T250" s="25">
        <v>10.0</v>
      </c>
      <c r="U250" s="25">
        <v>9.0</v>
      </c>
      <c r="V250" s="25"/>
      <c r="W250" s="25">
        <v>7.0</v>
      </c>
      <c r="X250" s="25">
        <v>10.0</v>
      </c>
      <c r="Y250" s="25">
        <v>9.0</v>
      </c>
      <c r="Z250" s="25">
        <v>10.0</v>
      </c>
      <c r="AA250" s="25"/>
      <c r="AB250" s="25">
        <v>7.0</v>
      </c>
      <c r="AC250" s="25">
        <v>9.0</v>
      </c>
      <c r="AD250" s="25"/>
      <c r="AE250" s="25"/>
      <c r="AF250" s="6">
        <v>10.0</v>
      </c>
      <c r="AG250" s="23"/>
      <c r="AH250" s="25">
        <v>10.0</v>
      </c>
      <c r="AI250" s="25">
        <v>10.0</v>
      </c>
      <c r="AJ250" s="25">
        <v>10.0</v>
      </c>
      <c r="AK250" s="74">
        <v>10.0</v>
      </c>
      <c r="AL250" s="25"/>
      <c r="AM250" s="25"/>
      <c r="AN250" s="25">
        <v>10.0</v>
      </c>
      <c r="AO250" s="25"/>
      <c r="AP250" s="6">
        <v>10.0</v>
      </c>
      <c r="AQ250" s="25"/>
      <c r="AR250" s="21"/>
      <c r="AS250" s="25"/>
      <c r="AT250" s="25"/>
      <c r="AU250" s="25"/>
      <c r="AV250" s="25"/>
      <c r="AW250" s="25"/>
      <c r="AX250" s="6">
        <v>10.0</v>
      </c>
      <c r="AY250" s="25">
        <f t="shared" si="1"/>
        <v>9.26</v>
      </c>
      <c r="AZ250" s="23"/>
      <c r="BA250" s="23">
        <f t="shared" si="4"/>
        <v>0</v>
      </c>
      <c r="BB250" s="6">
        <v>56.0</v>
      </c>
      <c r="BC250" s="6">
        <v>7.0</v>
      </c>
      <c r="BD250" s="23">
        <f t="shared" si="3"/>
        <v>49</v>
      </c>
      <c r="BE250" s="6" t="s">
        <v>92</v>
      </c>
      <c r="BF250" s="6" t="s">
        <v>55</v>
      </c>
      <c r="BG250" s="6" t="s">
        <v>55</v>
      </c>
      <c r="BH250" s="6" t="s">
        <v>55</v>
      </c>
      <c r="BI250" s="6" t="s">
        <v>55</v>
      </c>
      <c r="BJ250" s="6" t="s">
        <v>92</v>
      </c>
      <c r="BK250" s="6" t="s">
        <v>55</v>
      </c>
      <c r="BL250" s="23"/>
      <c r="BM250" s="23"/>
      <c r="BN250" s="42"/>
      <c r="BO250" s="42"/>
      <c r="BP250" s="42"/>
    </row>
    <row r="251">
      <c r="A251" s="11">
        <v>247.0</v>
      </c>
      <c r="B251" s="17" t="s">
        <v>1304</v>
      </c>
      <c r="C251" s="17" t="s">
        <v>625</v>
      </c>
      <c r="D251" s="20"/>
      <c r="E251" s="19"/>
      <c r="F251" s="17" t="s">
        <v>96</v>
      </c>
      <c r="G251" s="17" t="s">
        <v>1284</v>
      </c>
      <c r="H251" s="48" t="s">
        <v>90</v>
      </c>
      <c r="J251" s="11" t="s">
        <v>526</v>
      </c>
      <c r="K251" s="48" t="s">
        <v>84</v>
      </c>
      <c r="L251" s="49">
        <v>42979.0</v>
      </c>
      <c r="M251" s="52"/>
      <c r="N251" s="50"/>
      <c r="O251" s="50"/>
      <c r="P251" s="50"/>
      <c r="Q251" s="25">
        <v>9.0</v>
      </c>
      <c r="R251" s="25">
        <v>9.0</v>
      </c>
      <c r="S251" s="25">
        <v>10.0</v>
      </c>
      <c r="T251" s="25">
        <v>10.0</v>
      </c>
      <c r="U251" s="25">
        <v>10.0</v>
      </c>
      <c r="V251" s="25"/>
      <c r="W251" s="25">
        <v>8.0</v>
      </c>
      <c r="X251" s="25">
        <v>10.0</v>
      </c>
      <c r="Y251" s="25">
        <v>10.0</v>
      </c>
      <c r="Z251" s="25">
        <v>10.0</v>
      </c>
      <c r="AA251" s="25"/>
      <c r="AB251" s="25">
        <v>8.0</v>
      </c>
      <c r="AC251" s="25">
        <v>10.0</v>
      </c>
      <c r="AD251" s="25"/>
      <c r="AE251" s="25"/>
      <c r="AF251" s="6">
        <v>10.0</v>
      </c>
      <c r="AG251" s="23"/>
      <c r="AH251" s="6">
        <v>10.0</v>
      </c>
      <c r="AI251" s="6">
        <v>10.0</v>
      </c>
      <c r="AJ251" s="6">
        <v>10.0</v>
      </c>
      <c r="AK251" s="60">
        <v>10.0</v>
      </c>
      <c r="AL251" s="23"/>
      <c r="AM251" s="23"/>
      <c r="AN251" s="6">
        <v>10.0</v>
      </c>
      <c r="AO251" s="6"/>
      <c r="AP251" s="6">
        <v>10.0</v>
      </c>
      <c r="AQ251" s="25"/>
      <c r="AR251" s="21"/>
      <c r="AS251" s="25"/>
      <c r="AT251" s="25"/>
      <c r="AU251" s="25"/>
      <c r="AV251" s="25"/>
      <c r="AW251" s="25"/>
      <c r="AX251" s="25">
        <v>10.0</v>
      </c>
      <c r="AY251" s="25">
        <f t="shared" si="1"/>
        <v>9.68</v>
      </c>
      <c r="AZ251" s="23"/>
      <c r="BA251" s="23">
        <f t="shared" si="4"/>
        <v>0</v>
      </c>
      <c r="BB251" s="6">
        <v>3.0</v>
      </c>
      <c r="BC251" s="6">
        <v>0.0</v>
      </c>
      <c r="BD251" s="23">
        <f t="shared" si="3"/>
        <v>3</v>
      </c>
      <c r="BE251" s="6" t="s">
        <v>92</v>
      </c>
      <c r="BF251" s="6" t="s">
        <v>55</v>
      </c>
      <c r="BG251" s="6" t="s">
        <v>55</v>
      </c>
      <c r="BH251" s="6" t="s">
        <v>55</v>
      </c>
      <c r="BI251" s="6" t="s">
        <v>55</v>
      </c>
      <c r="BJ251" s="6" t="s">
        <v>92</v>
      </c>
      <c r="BK251" s="6" t="s">
        <v>55</v>
      </c>
      <c r="BL251" s="23"/>
      <c r="BM251" s="23"/>
      <c r="BN251" s="42"/>
      <c r="BO251" s="42"/>
      <c r="BP251" s="42"/>
    </row>
    <row r="252">
      <c r="A252" s="11">
        <v>248.0</v>
      </c>
      <c r="B252" s="17" t="s">
        <v>1307</v>
      </c>
      <c r="C252" s="17" t="s">
        <v>1191</v>
      </c>
      <c r="D252" s="17" t="s">
        <v>355</v>
      </c>
      <c r="E252" s="19"/>
      <c r="F252" s="17" t="s">
        <v>96</v>
      </c>
      <c r="G252" s="17" t="s">
        <v>1284</v>
      </c>
      <c r="H252" s="48" t="s">
        <v>90</v>
      </c>
      <c r="J252" s="11" t="s">
        <v>526</v>
      </c>
      <c r="K252" s="48" t="s">
        <v>84</v>
      </c>
      <c r="L252" s="49">
        <v>42979.0</v>
      </c>
      <c r="M252" s="52"/>
      <c r="N252" s="50"/>
      <c r="O252" s="50"/>
      <c r="P252" s="50"/>
      <c r="Q252" s="25">
        <v>5.0</v>
      </c>
      <c r="R252" s="25">
        <v>7.0</v>
      </c>
      <c r="S252" s="25">
        <v>5.0</v>
      </c>
      <c r="T252" s="25">
        <v>10.0</v>
      </c>
      <c r="U252" s="25">
        <v>9.0</v>
      </c>
      <c r="V252" s="25"/>
      <c r="W252" s="25">
        <v>7.0</v>
      </c>
      <c r="X252" s="25">
        <v>9.0</v>
      </c>
      <c r="Y252" s="25">
        <v>10.0</v>
      </c>
      <c r="Z252" s="25">
        <v>9.0</v>
      </c>
      <c r="AA252" s="25"/>
      <c r="AB252" s="25">
        <v>6.0</v>
      </c>
      <c r="AC252" s="25">
        <v>8.0</v>
      </c>
      <c r="AD252" s="25"/>
      <c r="AE252" s="25"/>
      <c r="AF252" s="25">
        <v>10.0</v>
      </c>
      <c r="AG252" s="25"/>
      <c r="AH252" s="25">
        <v>10.0</v>
      </c>
      <c r="AI252" s="25">
        <v>10.0</v>
      </c>
      <c r="AJ252" s="25">
        <v>10.0</v>
      </c>
      <c r="AK252" s="74">
        <v>10.0</v>
      </c>
      <c r="AL252" s="25"/>
      <c r="AM252" s="25"/>
      <c r="AN252" s="25">
        <v>10.0</v>
      </c>
      <c r="AO252" s="25"/>
      <c r="AP252" s="6">
        <v>10.0</v>
      </c>
      <c r="AQ252" s="25"/>
      <c r="AR252" s="21"/>
      <c r="AS252" s="25"/>
      <c r="AT252" s="25"/>
      <c r="AU252" s="25"/>
      <c r="AV252" s="25"/>
      <c r="AW252" s="25"/>
      <c r="AX252" s="25">
        <v>10.0</v>
      </c>
      <c r="AY252" s="25">
        <f t="shared" si="1"/>
        <v>8.68</v>
      </c>
      <c r="AZ252" s="23"/>
      <c r="BA252" s="23">
        <f t="shared" si="4"/>
        <v>0</v>
      </c>
      <c r="BB252" s="6">
        <v>51.0</v>
      </c>
      <c r="BC252" s="6">
        <v>6.0</v>
      </c>
      <c r="BD252" s="23">
        <f t="shared" si="3"/>
        <v>45</v>
      </c>
      <c r="BE252" s="6" t="s">
        <v>92</v>
      </c>
      <c r="BF252" s="6" t="s">
        <v>55</v>
      </c>
      <c r="BG252" s="6" t="s">
        <v>55</v>
      </c>
      <c r="BH252" s="6" t="s">
        <v>55</v>
      </c>
      <c r="BI252" s="6" t="s">
        <v>55</v>
      </c>
      <c r="BJ252" s="6" t="s">
        <v>92</v>
      </c>
      <c r="BK252" s="6" t="s">
        <v>55</v>
      </c>
      <c r="BL252" s="23"/>
      <c r="BM252" s="23"/>
      <c r="BN252" s="42"/>
      <c r="BO252" s="42"/>
      <c r="BP252" s="42"/>
    </row>
    <row r="253">
      <c r="A253" s="11">
        <v>249.0</v>
      </c>
      <c r="B253" s="17" t="s">
        <v>1309</v>
      </c>
      <c r="C253" s="17" t="s">
        <v>235</v>
      </c>
      <c r="D253" s="17" t="s">
        <v>200</v>
      </c>
      <c r="E253" s="19"/>
      <c r="F253" s="17" t="s">
        <v>96</v>
      </c>
      <c r="G253" s="17" t="s">
        <v>1284</v>
      </c>
      <c r="H253" s="48" t="s">
        <v>90</v>
      </c>
      <c r="J253" s="11" t="s">
        <v>526</v>
      </c>
      <c r="K253" s="48" t="s">
        <v>84</v>
      </c>
      <c r="L253" s="49">
        <v>42979.0</v>
      </c>
      <c r="M253" s="52"/>
      <c r="N253" s="50"/>
      <c r="O253" s="50"/>
      <c r="P253" s="50"/>
      <c r="Q253" s="6">
        <v>9.0</v>
      </c>
      <c r="R253" s="6">
        <v>10.0</v>
      </c>
      <c r="S253" s="6">
        <v>9.0</v>
      </c>
      <c r="T253" s="6">
        <v>10.0</v>
      </c>
      <c r="U253" s="6">
        <v>7.0</v>
      </c>
      <c r="V253" s="6"/>
      <c r="W253" s="6">
        <v>6.0</v>
      </c>
      <c r="X253" s="6">
        <v>9.0</v>
      </c>
      <c r="Y253" s="6">
        <v>10.0</v>
      </c>
      <c r="Z253" s="6">
        <v>10.0</v>
      </c>
      <c r="AA253" s="23"/>
      <c r="AB253" s="6">
        <v>8.0</v>
      </c>
      <c r="AC253" s="6">
        <v>8.0</v>
      </c>
      <c r="AD253" s="23"/>
      <c r="AE253" s="23"/>
      <c r="AF253" s="25">
        <v>10.0</v>
      </c>
      <c r="AG253" s="25"/>
      <c r="AH253" s="25">
        <v>10.0</v>
      </c>
      <c r="AI253" s="25">
        <v>10.0</v>
      </c>
      <c r="AJ253" s="25">
        <v>10.0</v>
      </c>
      <c r="AK253" s="74">
        <v>10.0</v>
      </c>
      <c r="AL253" s="25"/>
      <c r="AM253" s="25"/>
      <c r="AN253" s="25">
        <v>10.0</v>
      </c>
      <c r="AO253" s="25"/>
      <c r="AP253" s="6">
        <v>10.0</v>
      </c>
      <c r="AQ253" s="6"/>
      <c r="AR253" s="21"/>
      <c r="AS253" s="23"/>
      <c r="AT253" s="23"/>
      <c r="AU253" s="23"/>
      <c r="AV253" s="23"/>
      <c r="AW253" s="23"/>
      <c r="AX253" s="6">
        <v>10.0</v>
      </c>
      <c r="AY253" s="25">
        <f t="shared" si="1"/>
        <v>9.26</v>
      </c>
      <c r="AZ253" s="23"/>
      <c r="BA253" s="23">
        <f t="shared" si="4"/>
        <v>0</v>
      </c>
      <c r="BB253" s="6">
        <v>54.0</v>
      </c>
      <c r="BC253" s="6">
        <v>8.0</v>
      </c>
      <c r="BD253" s="23">
        <f t="shared" si="3"/>
        <v>46</v>
      </c>
      <c r="BE253" s="6" t="s">
        <v>92</v>
      </c>
      <c r="BF253" s="6" t="s">
        <v>55</v>
      </c>
      <c r="BG253" s="6" t="s">
        <v>55</v>
      </c>
      <c r="BH253" s="6" t="s">
        <v>55</v>
      </c>
      <c r="BI253" s="6" t="s">
        <v>55</v>
      </c>
      <c r="BJ253" s="6" t="s">
        <v>92</v>
      </c>
      <c r="BK253" s="6" t="s">
        <v>55</v>
      </c>
      <c r="BL253" s="23"/>
      <c r="BM253" s="23"/>
      <c r="BN253" s="42"/>
      <c r="BO253" s="42"/>
      <c r="BP253" s="42"/>
    </row>
    <row r="254">
      <c r="A254" s="11">
        <v>250.0</v>
      </c>
      <c r="B254" s="17" t="s">
        <v>1310</v>
      </c>
      <c r="C254" s="17" t="s">
        <v>528</v>
      </c>
      <c r="D254" s="17" t="s">
        <v>140</v>
      </c>
      <c r="E254" s="19"/>
      <c r="F254" s="17" t="s">
        <v>96</v>
      </c>
      <c r="G254" s="17" t="s">
        <v>1284</v>
      </c>
      <c r="H254" s="48" t="s">
        <v>90</v>
      </c>
      <c r="J254" s="11" t="s">
        <v>526</v>
      </c>
      <c r="K254" s="48" t="s">
        <v>84</v>
      </c>
      <c r="L254" s="49">
        <v>42979.0</v>
      </c>
      <c r="M254" s="52"/>
      <c r="N254" s="50"/>
      <c r="O254" s="50"/>
      <c r="P254" s="50"/>
      <c r="Q254" s="25">
        <v>7.0</v>
      </c>
      <c r="R254" s="25">
        <v>9.0</v>
      </c>
      <c r="S254" s="25">
        <v>7.0</v>
      </c>
      <c r="T254" s="25">
        <v>10.0</v>
      </c>
      <c r="U254" s="25">
        <v>7.0</v>
      </c>
      <c r="V254" s="25"/>
      <c r="W254" s="25">
        <v>7.0</v>
      </c>
      <c r="X254" s="25">
        <v>9.0</v>
      </c>
      <c r="Y254" s="25">
        <v>9.0</v>
      </c>
      <c r="Z254" s="25">
        <v>10.0</v>
      </c>
      <c r="AA254" s="25"/>
      <c r="AB254" s="25">
        <v>6.0</v>
      </c>
      <c r="AC254" s="25">
        <v>8.0</v>
      </c>
      <c r="AD254" s="25"/>
      <c r="AE254" s="25"/>
      <c r="AF254" s="25">
        <v>10.0</v>
      </c>
      <c r="AG254" s="25"/>
      <c r="AH254" s="25">
        <v>10.0</v>
      </c>
      <c r="AI254" s="25">
        <v>10.0</v>
      </c>
      <c r="AJ254" s="25">
        <v>10.0</v>
      </c>
      <c r="AK254" s="74">
        <v>10.0</v>
      </c>
      <c r="AL254" s="25"/>
      <c r="AM254" s="25"/>
      <c r="AN254" s="25">
        <v>10.0</v>
      </c>
      <c r="AO254" s="25"/>
      <c r="AP254" s="6">
        <v>10.0</v>
      </c>
      <c r="AQ254" s="25"/>
      <c r="AR254" s="21"/>
      <c r="AS254" s="25"/>
      <c r="AT254" s="25"/>
      <c r="AU254" s="25"/>
      <c r="AV254" s="25"/>
      <c r="AW254" s="25"/>
      <c r="AX254" s="25">
        <v>10.0</v>
      </c>
      <c r="AY254" s="25">
        <f t="shared" si="1"/>
        <v>8.89</v>
      </c>
      <c r="AZ254" s="23"/>
      <c r="BA254" s="23">
        <f t="shared" si="4"/>
        <v>0</v>
      </c>
      <c r="BB254" s="6">
        <v>53.0</v>
      </c>
      <c r="BC254" s="6">
        <v>5.0</v>
      </c>
      <c r="BD254" s="23">
        <f t="shared" si="3"/>
        <v>48</v>
      </c>
      <c r="BE254" s="6" t="s">
        <v>92</v>
      </c>
      <c r="BF254" s="6" t="s">
        <v>55</v>
      </c>
      <c r="BG254" s="6" t="s">
        <v>55</v>
      </c>
      <c r="BH254" s="6" t="s">
        <v>55</v>
      </c>
      <c r="BI254" s="6" t="s">
        <v>55</v>
      </c>
      <c r="BJ254" s="6" t="s">
        <v>92</v>
      </c>
      <c r="BK254" s="6" t="s">
        <v>55</v>
      </c>
      <c r="BL254" s="23"/>
      <c r="BM254" s="23"/>
      <c r="BN254" s="42"/>
      <c r="BO254" s="42"/>
      <c r="BP254" s="42"/>
    </row>
    <row r="255">
      <c r="A255" s="11">
        <v>251.0</v>
      </c>
      <c r="B255" s="17" t="s">
        <v>1312</v>
      </c>
      <c r="C255" s="17" t="s">
        <v>784</v>
      </c>
      <c r="D255" s="17" t="s">
        <v>251</v>
      </c>
      <c r="E255" s="19"/>
      <c r="F255" s="17" t="s">
        <v>96</v>
      </c>
      <c r="G255" s="17" t="s">
        <v>1284</v>
      </c>
      <c r="H255" s="48" t="s">
        <v>90</v>
      </c>
      <c r="J255" s="11" t="s">
        <v>526</v>
      </c>
      <c r="K255" s="48" t="s">
        <v>84</v>
      </c>
      <c r="L255" s="49">
        <v>42979.0</v>
      </c>
      <c r="M255" s="52"/>
      <c r="N255" s="50"/>
      <c r="O255" s="50"/>
      <c r="P255" s="50"/>
      <c r="Q255" s="6">
        <v>10.0</v>
      </c>
      <c r="R255" s="6">
        <v>10.0</v>
      </c>
      <c r="S255" s="6">
        <v>9.0</v>
      </c>
      <c r="T255" s="6">
        <v>10.0</v>
      </c>
      <c r="U255" s="6">
        <v>9.0</v>
      </c>
      <c r="V255" s="6"/>
      <c r="W255" s="6">
        <v>7.0</v>
      </c>
      <c r="X255" s="6">
        <v>9.0</v>
      </c>
      <c r="Y255" s="6">
        <v>10.0</v>
      </c>
      <c r="Z255" s="6">
        <v>10.0</v>
      </c>
      <c r="AA255" s="23"/>
      <c r="AB255" s="6">
        <v>8.0</v>
      </c>
      <c r="AC255" s="6">
        <v>9.0</v>
      </c>
      <c r="AD255" s="23"/>
      <c r="AE255" s="23"/>
      <c r="AF255" s="6">
        <v>10.0</v>
      </c>
      <c r="AG255" s="23"/>
      <c r="AH255" s="25">
        <v>10.0</v>
      </c>
      <c r="AI255" s="25">
        <v>10.0</v>
      </c>
      <c r="AJ255" s="25">
        <v>10.0</v>
      </c>
      <c r="AK255" s="74">
        <v>10.0</v>
      </c>
      <c r="AL255" s="25"/>
      <c r="AM255" s="25"/>
      <c r="AN255" s="25">
        <v>10.0</v>
      </c>
      <c r="AO255" s="25"/>
      <c r="AP255" s="6">
        <v>10.0</v>
      </c>
      <c r="AQ255" s="6"/>
      <c r="AR255" s="21"/>
      <c r="AS255" s="23"/>
      <c r="AT255" s="23"/>
      <c r="AU255" s="23"/>
      <c r="AV255" s="23"/>
      <c r="AW255" s="23"/>
      <c r="AX255" s="25">
        <v>10.0</v>
      </c>
      <c r="AY255" s="25">
        <f t="shared" si="1"/>
        <v>9.52</v>
      </c>
      <c r="AZ255" s="23"/>
      <c r="BA255" s="23">
        <f t="shared" si="4"/>
        <v>0</v>
      </c>
      <c r="BB255" s="6">
        <v>51.0</v>
      </c>
      <c r="BC255" s="6">
        <v>5.0</v>
      </c>
      <c r="BD255" s="23">
        <f t="shared" si="3"/>
        <v>46</v>
      </c>
      <c r="BE255" s="6" t="s">
        <v>92</v>
      </c>
      <c r="BF255" s="6" t="s">
        <v>55</v>
      </c>
      <c r="BG255" s="6" t="s">
        <v>55</v>
      </c>
      <c r="BH255" s="6" t="s">
        <v>55</v>
      </c>
      <c r="BI255" s="6" t="s">
        <v>55</v>
      </c>
      <c r="BJ255" s="6" t="s">
        <v>92</v>
      </c>
      <c r="BK255" s="6" t="s">
        <v>55</v>
      </c>
      <c r="BL255" s="23"/>
      <c r="BM255" s="23"/>
      <c r="BN255" s="42"/>
      <c r="BO255" s="42"/>
      <c r="BP255" s="42"/>
    </row>
    <row r="256">
      <c r="A256" s="11">
        <v>252.0</v>
      </c>
      <c r="B256" s="17" t="s">
        <v>1315</v>
      </c>
      <c r="C256" s="17" t="s">
        <v>662</v>
      </c>
      <c r="D256" s="17" t="s">
        <v>209</v>
      </c>
      <c r="E256" s="19"/>
      <c r="F256" s="17" t="s">
        <v>96</v>
      </c>
      <c r="G256" s="17" t="s">
        <v>1284</v>
      </c>
      <c r="H256" s="48" t="s">
        <v>90</v>
      </c>
      <c r="J256" s="11" t="s">
        <v>526</v>
      </c>
      <c r="K256" s="48" t="s">
        <v>84</v>
      </c>
      <c r="L256" s="49">
        <v>42979.0</v>
      </c>
      <c r="M256" s="52"/>
      <c r="N256" s="50"/>
      <c r="O256" s="50"/>
      <c r="P256" s="50"/>
      <c r="Q256" s="6">
        <v>7.0</v>
      </c>
      <c r="R256" s="6">
        <v>9.0</v>
      </c>
      <c r="S256" s="6">
        <v>6.0</v>
      </c>
      <c r="T256" s="6">
        <v>10.0</v>
      </c>
      <c r="U256" s="6">
        <v>5.0</v>
      </c>
      <c r="V256" s="6"/>
      <c r="W256" s="6">
        <v>5.0</v>
      </c>
      <c r="X256" s="6">
        <v>10.0</v>
      </c>
      <c r="Y256" s="6">
        <v>10.0</v>
      </c>
      <c r="Z256" s="6">
        <v>9.0</v>
      </c>
      <c r="AA256" s="23"/>
      <c r="AB256" s="6">
        <v>8.0</v>
      </c>
      <c r="AC256" s="6">
        <v>8.0</v>
      </c>
      <c r="AD256" s="23"/>
      <c r="AE256" s="23"/>
      <c r="AF256" s="6">
        <v>10.0</v>
      </c>
      <c r="AG256" s="23"/>
      <c r="AH256" s="6">
        <v>10.0</v>
      </c>
      <c r="AI256" s="6">
        <v>10.0</v>
      </c>
      <c r="AJ256" s="6">
        <v>10.0</v>
      </c>
      <c r="AK256" s="60">
        <v>10.0</v>
      </c>
      <c r="AL256" s="23"/>
      <c r="AM256" s="23"/>
      <c r="AN256" s="6">
        <v>10.0</v>
      </c>
      <c r="AO256" s="6"/>
      <c r="AP256" s="6">
        <v>10.0</v>
      </c>
      <c r="AQ256" s="6"/>
      <c r="AR256" s="21"/>
      <c r="AS256" s="23"/>
      <c r="AT256" s="23"/>
      <c r="AU256" s="23"/>
      <c r="AV256" s="23"/>
      <c r="AW256" s="23"/>
      <c r="AX256" s="6">
        <v>10.0</v>
      </c>
      <c r="AY256" s="25">
        <f t="shared" si="1"/>
        <v>8.78</v>
      </c>
      <c r="AZ256" s="23"/>
      <c r="BA256" s="23">
        <f t="shared" si="4"/>
        <v>0</v>
      </c>
      <c r="BB256" s="6">
        <v>69.0</v>
      </c>
      <c r="BC256" s="6">
        <v>6.0</v>
      </c>
      <c r="BD256" s="23">
        <f t="shared" si="3"/>
        <v>63</v>
      </c>
      <c r="BE256" s="6" t="s">
        <v>92</v>
      </c>
      <c r="BF256" s="6" t="s">
        <v>55</v>
      </c>
      <c r="BG256" s="6" t="s">
        <v>55</v>
      </c>
      <c r="BH256" s="6" t="s">
        <v>55</v>
      </c>
      <c r="BI256" s="6" t="s">
        <v>55</v>
      </c>
      <c r="BJ256" s="6" t="s">
        <v>92</v>
      </c>
      <c r="BK256" s="6" t="s">
        <v>55</v>
      </c>
      <c r="BL256" s="23"/>
      <c r="BM256" s="23"/>
      <c r="BN256" s="42"/>
      <c r="BO256" s="42"/>
      <c r="BP256" s="42"/>
    </row>
    <row r="257">
      <c r="A257" s="11">
        <v>253.0</v>
      </c>
      <c r="B257" s="17" t="s">
        <v>1316</v>
      </c>
      <c r="C257" s="17" t="s">
        <v>404</v>
      </c>
      <c r="D257" s="17" t="s">
        <v>896</v>
      </c>
      <c r="E257" s="19"/>
      <c r="F257" s="17" t="s">
        <v>96</v>
      </c>
      <c r="G257" s="17" t="s">
        <v>1284</v>
      </c>
      <c r="H257" s="48" t="s">
        <v>90</v>
      </c>
      <c r="J257" s="11" t="s">
        <v>526</v>
      </c>
      <c r="K257" s="48" t="s">
        <v>84</v>
      </c>
      <c r="L257" s="49">
        <v>42979.0</v>
      </c>
      <c r="M257" s="52"/>
      <c r="N257" s="50"/>
      <c r="O257" s="50"/>
      <c r="P257" s="50"/>
      <c r="Q257" s="6">
        <v>8.0</v>
      </c>
      <c r="R257" s="6">
        <v>9.0</v>
      </c>
      <c r="S257" s="6">
        <v>10.0</v>
      </c>
      <c r="T257" s="6">
        <v>10.0</v>
      </c>
      <c r="U257" s="6">
        <v>9.0</v>
      </c>
      <c r="V257" s="6"/>
      <c r="W257" s="6">
        <v>7.0</v>
      </c>
      <c r="X257" s="6">
        <v>9.0</v>
      </c>
      <c r="Y257" s="6">
        <v>10.0</v>
      </c>
      <c r="Z257" s="6">
        <v>10.0</v>
      </c>
      <c r="AA257" s="23"/>
      <c r="AB257" s="6">
        <v>8.0</v>
      </c>
      <c r="AC257" s="6">
        <v>8.0</v>
      </c>
      <c r="AD257" s="23"/>
      <c r="AE257" s="23"/>
      <c r="AF257" s="25">
        <v>10.0</v>
      </c>
      <c r="AG257" s="25"/>
      <c r="AH257" s="25">
        <v>10.0</v>
      </c>
      <c r="AI257" s="25">
        <v>10.0</v>
      </c>
      <c r="AJ257" s="25">
        <v>10.0</v>
      </c>
      <c r="AK257" s="74">
        <v>10.0</v>
      </c>
      <c r="AL257" s="25"/>
      <c r="AM257" s="25"/>
      <c r="AN257" s="25">
        <v>10.0</v>
      </c>
      <c r="AO257" s="25"/>
      <c r="AP257" s="6">
        <v>10.0</v>
      </c>
      <c r="AQ257" s="6"/>
      <c r="AR257" s="21"/>
      <c r="AS257" s="23"/>
      <c r="AT257" s="23"/>
      <c r="AU257" s="23"/>
      <c r="AV257" s="23"/>
      <c r="AW257" s="23"/>
      <c r="AX257" s="25">
        <v>10.0</v>
      </c>
      <c r="AY257" s="25">
        <f t="shared" si="1"/>
        <v>9.36</v>
      </c>
      <c r="AZ257" s="23"/>
      <c r="BA257" s="23">
        <f t="shared" si="4"/>
        <v>0</v>
      </c>
      <c r="BB257" s="6">
        <v>33.0</v>
      </c>
      <c r="BC257" s="6">
        <v>7.0</v>
      </c>
      <c r="BD257" s="23">
        <f t="shared" si="3"/>
        <v>26</v>
      </c>
      <c r="BE257" s="6" t="s">
        <v>92</v>
      </c>
      <c r="BF257" s="6" t="s">
        <v>55</v>
      </c>
      <c r="BG257" s="6" t="s">
        <v>55</v>
      </c>
      <c r="BH257" s="6" t="s">
        <v>55</v>
      </c>
      <c r="BI257" s="6" t="s">
        <v>55</v>
      </c>
      <c r="BJ257" s="6" t="s">
        <v>92</v>
      </c>
      <c r="BK257" s="6" t="s">
        <v>55</v>
      </c>
      <c r="BL257" s="23"/>
      <c r="BM257" s="23"/>
      <c r="BN257" s="42"/>
      <c r="BO257" s="42"/>
      <c r="BP257" s="42"/>
    </row>
    <row r="258">
      <c r="A258" s="11">
        <v>254.0</v>
      </c>
      <c r="B258" s="17" t="s">
        <v>1317</v>
      </c>
      <c r="C258" s="17" t="s">
        <v>314</v>
      </c>
      <c r="D258" s="17" t="s">
        <v>140</v>
      </c>
      <c r="E258" s="19"/>
      <c r="F258" s="17" t="s">
        <v>96</v>
      </c>
      <c r="G258" s="17" t="s">
        <v>1284</v>
      </c>
      <c r="H258" s="48" t="s">
        <v>90</v>
      </c>
      <c r="J258" s="11" t="s">
        <v>526</v>
      </c>
      <c r="K258" s="48" t="s">
        <v>84</v>
      </c>
      <c r="L258" s="49">
        <v>42979.0</v>
      </c>
      <c r="M258" s="52"/>
      <c r="N258" s="50"/>
      <c r="O258" s="50"/>
      <c r="P258" s="50"/>
      <c r="Q258" s="6">
        <v>8.0</v>
      </c>
      <c r="R258" s="6">
        <v>9.0</v>
      </c>
      <c r="S258" s="6">
        <v>9.0</v>
      </c>
      <c r="T258" s="6">
        <v>10.0</v>
      </c>
      <c r="U258" s="6">
        <v>6.0</v>
      </c>
      <c r="V258" s="6"/>
      <c r="W258" s="6">
        <v>7.0</v>
      </c>
      <c r="X258" s="6">
        <v>10.0</v>
      </c>
      <c r="Y258" s="6">
        <v>10.0</v>
      </c>
      <c r="Z258" s="6">
        <v>10.0</v>
      </c>
      <c r="AA258" s="23"/>
      <c r="AB258" s="6">
        <v>7.0</v>
      </c>
      <c r="AC258" s="6">
        <v>8.0</v>
      </c>
      <c r="AD258" s="23"/>
      <c r="AE258" s="23"/>
      <c r="AF258" s="25">
        <v>10.0</v>
      </c>
      <c r="AG258" s="25"/>
      <c r="AH258" s="25">
        <v>10.0</v>
      </c>
      <c r="AI258" s="25">
        <v>10.0</v>
      </c>
      <c r="AJ258" s="25">
        <v>10.0</v>
      </c>
      <c r="AK258" s="74">
        <v>10.0</v>
      </c>
      <c r="AL258" s="25"/>
      <c r="AM258" s="25"/>
      <c r="AN258" s="25">
        <v>10.0</v>
      </c>
      <c r="AO258" s="25"/>
      <c r="AP258" s="6">
        <v>10.0</v>
      </c>
      <c r="AQ258" s="6"/>
      <c r="AR258" s="21"/>
      <c r="AS258" s="23"/>
      <c r="AT258" s="23"/>
      <c r="AU258" s="23"/>
      <c r="AV258" s="23"/>
      <c r="AW258" s="23"/>
      <c r="AX258" s="25">
        <v>10.0</v>
      </c>
      <c r="AY258" s="25">
        <f t="shared" si="1"/>
        <v>9.15</v>
      </c>
      <c r="AZ258" s="23"/>
      <c r="BA258" s="23">
        <f t="shared" si="4"/>
        <v>0</v>
      </c>
      <c r="BB258" s="6">
        <v>69.0</v>
      </c>
      <c r="BC258" s="6">
        <v>7.0</v>
      </c>
      <c r="BD258" s="23">
        <f t="shared" si="3"/>
        <v>62</v>
      </c>
      <c r="BE258" s="6" t="s">
        <v>92</v>
      </c>
      <c r="BF258" s="6" t="s">
        <v>55</v>
      </c>
      <c r="BG258" s="6" t="s">
        <v>55</v>
      </c>
      <c r="BH258" s="6" t="s">
        <v>55</v>
      </c>
      <c r="BI258" s="6" t="s">
        <v>55</v>
      </c>
      <c r="BJ258" s="6" t="s">
        <v>92</v>
      </c>
      <c r="BK258" s="6" t="s">
        <v>55</v>
      </c>
      <c r="BL258" s="23"/>
      <c r="BM258" s="23"/>
      <c r="BN258" s="42"/>
      <c r="BO258" s="42"/>
      <c r="BP258" s="42"/>
    </row>
    <row r="259">
      <c r="A259" s="11">
        <v>255.0</v>
      </c>
      <c r="B259" s="17" t="s">
        <v>1320</v>
      </c>
      <c r="C259" s="17" t="s">
        <v>1321</v>
      </c>
      <c r="D259" s="17" t="s">
        <v>1322</v>
      </c>
      <c r="E259" s="19"/>
      <c r="F259" s="17" t="s">
        <v>79</v>
      </c>
      <c r="G259" s="17" t="s">
        <v>1284</v>
      </c>
      <c r="H259" s="48" t="s">
        <v>90</v>
      </c>
      <c r="J259" s="11" t="s">
        <v>526</v>
      </c>
      <c r="K259" s="48" t="s">
        <v>84</v>
      </c>
      <c r="L259" s="49">
        <v>42979.0</v>
      </c>
      <c r="M259" s="52"/>
      <c r="N259" s="50"/>
      <c r="O259" s="50"/>
      <c r="P259" s="50"/>
      <c r="Q259" s="6">
        <v>5.0</v>
      </c>
      <c r="R259" s="6">
        <v>9.0</v>
      </c>
      <c r="S259" s="6">
        <v>7.0</v>
      </c>
      <c r="T259" s="6">
        <v>10.0</v>
      </c>
      <c r="U259" s="6">
        <v>5.0</v>
      </c>
      <c r="V259" s="6"/>
      <c r="W259" s="6">
        <v>5.0</v>
      </c>
      <c r="X259" s="6">
        <v>5.0</v>
      </c>
      <c r="Y259" s="6">
        <v>9.0</v>
      </c>
      <c r="Z259" s="6">
        <v>10.0</v>
      </c>
      <c r="AA259" s="23"/>
      <c r="AB259" s="6">
        <v>8.0</v>
      </c>
      <c r="AC259" s="6">
        <v>9.0</v>
      </c>
      <c r="AD259" s="23"/>
      <c r="AE259" s="23"/>
      <c r="AF259" s="25">
        <v>10.0</v>
      </c>
      <c r="AG259" s="25"/>
      <c r="AH259" s="25">
        <v>10.0</v>
      </c>
      <c r="AI259" s="25">
        <v>10.0</v>
      </c>
      <c r="AJ259" s="25">
        <v>10.0</v>
      </c>
      <c r="AK259" s="74">
        <v>10.0</v>
      </c>
      <c r="AL259" s="25"/>
      <c r="AM259" s="25"/>
      <c r="AN259" s="25">
        <v>10.0</v>
      </c>
      <c r="AO259" s="25"/>
      <c r="AP259" s="6">
        <v>10.0</v>
      </c>
      <c r="AQ259" s="6"/>
      <c r="AR259" s="21"/>
      <c r="AS259" s="23"/>
      <c r="AT259" s="23"/>
      <c r="AU259" s="23"/>
      <c r="AV259" s="23"/>
      <c r="AW259" s="23"/>
      <c r="AX259" s="6">
        <v>10.0</v>
      </c>
      <c r="AY259" s="25">
        <f t="shared" si="1"/>
        <v>8.52</v>
      </c>
      <c r="AZ259" s="23"/>
      <c r="BA259" s="23">
        <f t="shared" si="4"/>
        <v>0</v>
      </c>
      <c r="BB259" s="6">
        <v>92.0</v>
      </c>
      <c r="BC259" s="6">
        <v>8.0</v>
      </c>
      <c r="BD259" s="23">
        <f t="shared" si="3"/>
        <v>84</v>
      </c>
      <c r="BE259" s="6" t="s">
        <v>92</v>
      </c>
      <c r="BF259" s="6" t="s">
        <v>55</v>
      </c>
      <c r="BG259" s="6" t="s">
        <v>55</v>
      </c>
      <c r="BH259" s="6" t="s">
        <v>55</v>
      </c>
      <c r="BI259" s="6" t="s">
        <v>55</v>
      </c>
      <c r="BJ259" s="6" t="s">
        <v>92</v>
      </c>
      <c r="BK259" s="6" t="s">
        <v>55</v>
      </c>
      <c r="BL259" s="23"/>
      <c r="BM259" s="23"/>
      <c r="BN259" s="42"/>
      <c r="BO259" s="42"/>
      <c r="BP259" s="42"/>
    </row>
    <row r="260">
      <c r="A260" s="11">
        <v>256.0</v>
      </c>
      <c r="B260" s="17" t="s">
        <v>1276</v>
      </c>
      <c r="C260" s="17" t="s">
        <v>252</v>
      </c>
      <c r="D260" s="17" t="s">
        <v>341</v>
      </c>
      <c r="E260" s="19"/>
      <c r="F260" s="17" t="s">
        <v>96</v>
      </c>
      <c r="G260" s="17" t="s">
        <v>1284</v>
      </c>
      <c r="H260" s="48" t="s">
        <v>90</v>
      </c>
      <c r="J260" s="11" t="s">
        <v>526</v>
      </c>
      <c r="K260" s="48" t="s">
        <v>84</v>
      </c>
      <c r="L260" s="49">
        <v>42999.0</v>
      </c>
      <c r="M260" s="52"/>
      <c r="N260" s="48" t="s">
        <v>85</v>
      </c>
      <c r="O260" s="48" t="s">
        <v>483</v>
      </c>
      <c r="P260" s="50"/>
      <c r="Q260" s="6">
        <v>8.0</v>
      </c>
      <c r="R260" s="6">
        <v>8.0</v>
      </c>
      <c r="S260" s="6">
        <v>8.0</v>
      </c>
      <c r="T260" s="6">
        <v>10.0</v>
      </c>
      <c r="U260" s="6">
        <v>9.0</v>
      </c>
      <c r="V260" s="6"/>
      <c r="W260" s="6">
        <v>6.0</v>
      </c>
      <c r="X260" s="6">
        <v>9.0</v>
      </c>
      <c r="Y260" s="6">
        <v>10.0</v>
      </c>
      <c r="Z260" s="6">
        <v>10.0</v>
      </c>
      <c r="AA260" s="23"/>
      <c r="AB260" s="6">
        <v>8.0</v>
      </c>
      <c r="AC260" s="6">
        <v>8.0</v>
      </c>
      <c r="AD260" s="23"/>
      <c r="AE260" s="23"/>
      <c r="AF260" s="6">
        <v>10.0</v>
      </c>
      <c r="AG260" s="23"/>
      <c r="AH260" s="25">
        <v>10.0</v>
      </c>
      <c r="AI260" s="25">
        <v>10.0</v>
      </c>
      <c r="AJ260" s="25">
        <v>10.0</v>
      </c>
      <c r="AK260" s="74">
        <v>10.0</v>
      </c>
      <c r="AL260" s="25"/>
      <c r="AM260" s="25"/>
      <c r="AN260" s="25">
        <v>10.0</v>
      </c>
      <c r="AO260" s="25"/>
      <c r="AP260" s="6">
        <v>10.0</v>
      </c>
      <c r="AQ260" s="6"/>
      <c r="AR260" s="21"/>
      <c r="AS260" s="23"/>
      <c r="AT260" s="23"/>
      <c r="AU260" s="23"/>
      <c r="AV260" s="23"/>
      <c r="AW260" s="23"/>
      <c r="AX260" s="25">
        <v>10.0</v>
      </c>
      <c r="AY260" s="25">
        <f t="shared" si="1"/>
        <v>9.15</v>
      </c>
      <c r="AZ260" s="23"/>
      <c r="BA260" s="23">
        <f t="shared" si="4"/>
        <v>0</v>
      </c>
      <c r="BB260" s="6">
        <v>19.0</v>
      </c>
      <c r="BC260" s="6">
        <v>6.0</v>
      </c>
      <c r="BD260" s="23">
        <f t="shared" si="3"/>
        <v>13</v>
      </c>
      <c r="BE260" s="6" t="s">
        <v>92</v>
      </c>
      <c r="BF260" s="6" t="s">
        <v>55</v>
      </c>
      <c r="BG260" s="6" t="s">
        <v>55</v>
      </c>
      <c r="BH260" s="6" t="s">
        <v>55</v>
      </c>
      <c r="BI260" s="6" t="s">
        <v>55</v>
      </c>
      <c r="BJ260" s="6" t="s">
        <v>92</v>
      </c>
      <c r="BK260" s="6" t="s">
        <v>55</v>
      </c>
      <c r="BL260" s="23"/>
      <c r="BM260" s="23"/>
      <c r="BN260" s="42"/>
      <c r="BO260" s="42"/>
      <c r="BP260" s="42"/>
    </row>
    <row r="261">
      <c r="A261" s="11">
        <v>257.0</v>
      </c>
      <c r="B261" s="17" t="s">
        <v>1323</v>
      </c>
      <c r="C261" s="17" t="s">
        <v>172</v>
      </c>
      <c r="D261" s="17" t="s">
        <v>577</v>
      </c>
      <c r="E261" s="19"/>
      <c r="F261" s="17" t="s">
        <v>79</v>
      </c>
      <c r="G261" s="17" t="s">
        <v>1284</v>
      </c>
      <c r="H261" s="48" t="s">
        <v>90</v>
      </c>
      <c r="J261" s="11" t="s">
        <v>526</v>
      </c>
      <c r="K261" s="48" t="s">
        <v>84</v>
      </c>
      <c r="L261" s="49">
        <v>42979.0</v>
      </c>
      <c r="M261" s="52"/>
      <c r="N261" s="50"/>
      <c r="O261" s="50"/>
      <c r="P261" s="50"/>
      <c r="Q261" s="6">
        <v>6.0</v>
      </c>
      <c r="R261" s="6">
        <v>9.0</v>
      </c>
      <c r="S261" s="6">
        <v>9.0</v>
      </c>
      <c r="T261" s="6">
        <v>10.0</v>
      </c>
      <c r="U261" s="6">
        <v>9.0</v>
      </c>
      <c r="V261" s="6"/>
      <c r="W261" s="6">
        <v>6.0</v>
      </c>
      <c r="X261" s="6">
        <v>9.0</v>
      </c>
      <c r="Y261" s="6">
        <v>8.0</v>
      </c>
      <c r="Z261" s="6">
        <v>10.0</v>
      </c>
      <c r="AA261" s="23"/>
      <c r="AB261" s="6">
        <v>7.0</v>
      </c>
      <c r="AC261" s="6">
        <v>9.0</v>
      </c>
      <c r="AD261" s="23"/>
      <c r="AE261" s="23"/>
      <c r="AF261" s="25">
        <v>10.0</v>
      </c>
      <c r="AG261" s="25"/>
      <c r="AH261" s="25">
        <v>10.0</v>
      </c>
      <c r="AI261" s="25">
        <v>10.0</v>
      </c>
      <c r="AJ261" s="25">
        <v>10.0</v>
      </c>
      <c r="AK261" s="74">
        <v>10.0</v>
      </c>
      <c r="AL261" s="25"/>
      <c r="AM261" s="25"/>
      <c r="AN261" s="25">
        <v>10.0</v>
      </c>
      <c r="AO261" s="25"/>
      <c r="AP261" s="6">
        <v>10.0</v>
      </c>
      <c r="AQ261" s="6"/>
      <c r="AR261" s="21"/>
      <c r="AS261" s="23"/>
      <c r="AT261" s="23"/>
      <c r="AU261" s="23"/>
      <c r="AV261" s="23"/>
      <c r="AW261" s="23"/>
      <c r="AX261" s="25">
        <v>10.0</v>
      </c>
      <c r="AY261" s="25">
        <f t="shared" si="1"/>
        <v>9.05</v>
      </c>
      <c r="AZ261" s="23"/>
      <c r="BA261" s="23">
        <f t="shared" si="4"/>
        <v>0</v>
      </c>
      <c r="BB261" s="6">
        <v>52.0</v>
      </c>
      <c r="BC261" s="6">
        <v>7.0</v>
      </c>
      <c r="BD261" s="23">
        <f t="shared" si="3"/>
        <v>45</v>
      </c>
      <c r="BE261" s="6" t="s">
        <v>92</v>
      </c>
      <c r="BF261" s="6" t="s">
        <v>55</v>
      </c>
      <c r="BG261" s="6" t="s">
        <v>55</v>
      </c>
      <c r="BH261" s="6" t="s">
        <v>55</v>
      </c>
      <c r="BI261" s="6" t="s">
        <v>55</v>
      </c>
      <c r="BJ261" s="6" t="s">
        <v>92</v>
      </c>
      <c r="BK261" s="6" t="s">
        <v>55</v>
      </c>
      <c r="BL261" s="23"/>
      <c r="BM261" s="23"/>
      <c r="BN261" s="42"/>
      <c r="BO261" s="42"/>
      <c r="BP261" s="42"/>
    </row>
    <row r="262">
      <c r="A262" s="11">
        <v>258.0</v>
      </c>
      <c r="B262" s="17" t="s">
        <v>1324</v>
      </c>
      <c r="C262" s="17" t="s">
        <v>112</v>
      </c>
      <c r="D262" s="17" t="s">
        <v>110</v>
      </c>
      <c r="E262" s="17" t="s">
        <v>1325</v>
      </c>
      <c r="F262" s="17" t="s">
        <v>96</v>
      </c>
      <c r="G262" s="17" t="s">
        <v>1284</v>
      </c>
      <c r="H262" s="48" t="s">
        <v>90</v>
      </c>
      <c r="J262" s="11" t="s">
        <v>526</v>
      </c>
      <c r="K262" s="48" t="s">
        <v>84</v>
      </c>
      <c r="L262" s="49">
        <v>42979.0</v>
      </c>
      <c r="M262" s="52"/>
      <c r="N262" s="50"/>
      <c r="O262" s="50"/>
      <c r="P262" s="50"/>
      <c r="Q262" s="25">
        <v>9.0</v>
      </c>
      <c r="R262" s="25">
        <v>8.0</v>
      </c>
      <c r="S262" s="25">
        <v>9.0</v>
      </c>
      <c r="T262" s="25">
        <v>10.0</v>
      </c>
      <c r="U262" s="25">
        <v>10.0</v>
      </c>
      <c r="V262" s="25"/>
      <c r="W262" s="25">
        <v>8.0</v>
      </c>
      <c r="X262" s="25">
        <v>8.0</v>
      </c>
      <c r="Y262" s="25">
        <v>10.0</v>
      </c>
      <c r="Z262" s="25">
        <v>10.0</v>
      </c>
      <c r="AA262" s="25"/>
      <c r="AB262" s="25">
        <v>9.0</v>
      </c>
      <c r="AC262" s="25">
        <v>8.0</v>
      </c>
      <c r="AD262" s="25"/>
      <c r="AE262" s="25"/>
      <c r="AF262" s="25">
        <v>10.0</v>
      </c>
      <c r="AG262" s="25"/>
      <c r="AH262" s="25">
        <v>10.0</v>
      </c>
      <c r="AI262" s="25">
        <v>10.0</v>
      </c>
      <c r="AJ262" s="25">
        <v>10.0</v>
      </c>
      <c r="AK262" s="74">
        <v>10.0</v>
      </c>
      <c r="AL262" s="25"/>
      <c r="AM262" s="25"/>
      <c r="AN262" s="25">
        <v>10.0</v>
      </c>
      <c r="AO262" s="25"/>
      <c r="AP262" s="6">
        <v>10.0</v>
      </c>
      <c r="AQ262" s="25"/>
      <c r="AR262" s="21"/>
      <c r="AS262" s="25"/>
      <c r="AT262" s="25"/>
      <c r="AU262" s="25"/>
      <c r="AV262" s="25"/>
      <c r="AW262" s="25"/>
      <c r="AX262" s="6">
        <v>10.0</v>
      </c>
      <c r="AY262" s="25">
        <f t="shared" si="1"/>
        <v>9.42</v>
      </c>
      <c r="AZ262" s="23"/>
      <c r="BA262" s="23">
        <f t="shared" si="4"/>
        <v>0</v>
      </c>
      <c r="BB262" s="6">
        <v>6.0</v>
      </c>
      <c r="BC262" s="6">
        <v>0.0</v>
      </c>
      <c r="BD262" s="23">
        <f t="shared" si="3"/>
        <v>6</v>
      </c>
      <c r="BE262" s="6" t="s">
        <v>92</v>
      </c>
      <c r="BF262" s="6" t="s">
        <v>55</v>
      </c>
      <c r="BG262" s="6" t="s">
        <v>55</v>
      </c>
      <c r="BH262" s="6" t="s">
        <v>55</v>
      </c>
      <c r="BI262" s="6" t="s">
        <v>55</v>
      </c>
      <c r="BJ262" s="6" t="s">
        <v>92</v>
      </c>
      <c r="BK262" s="6" t="s">
        <v>55</v>
      </c>
      <c r="BL262" s="23"/>
      <c r="BM262" s="23"/>
      <c r="BN262" s="42"/>
      <c r="BO262" s="42"/>
      <c r="BP262" s="42"/>
    </row>
    <row r="263">
      <c r="A263" s="11">
        <v>259.0</v>
      </c>
      <c r="B263" s="17" t="s">
        <v>1100</v>
      </c>
      <c r="C263" s="17" t="s">
        <v>157</v>
      </c>
      <c r="D263" s="17" t="s">
        <v>1327</v>
      </c>
      <c r="E263" s="19"/>
      <c r="F263" s="17" t="s">
        <v>79</v>
      </c>
      <c r="G263" s="17" t="s">
        <v>1284</v>
      </c>
      <c r="H263" s="48" t="s">
        <v>90</v>
      </c>
      <c r="J263" s="11" t="s">
        <v>526</v>
      </c>
      <c r="K263" s="48" t="s">
        <v>84</v>
      </c>
      <c r="L263" s="49">
        <v>42980.0</v>
      </c>
      <c r="M263" s="52"/>
      <c r="N263" s="50"/>
      <c r="O263" s="50"/>
      <c r="P263" s="50"/>
      <c r="Q263" s="25">
        <v>5.0</v>
      </c>
      <c r="R263" s="25">
        <v>8.0</v>
      </c>
      <c r="S263" s="25">
        <v>7.0</v>
      </c>
      <c r="T263" s="25">
        <v>10.0</v>
      </c>
      <c r="U263" s="25">
        <v>8.0</v>
      </c>
      <c r="V263" s="25"/>
      <c r="W263" s="25">
        <v>6.0</v>
      </c>
      <c r="X263" s="25">
        <v>9.0</v>
      </c>
      <c r="Y263" s="25">
        <v>9.0</v>
      </c>
      <c r="Z263" s="25">
        <v>9.0</v>
      </c>
      <c r="AA263" s="25"/>
      <c r="AB263" s="25">
        <v>6.0</v>
      </c>
      <c r="AC263" s="25">
        <v>7.0</v>
      </c>
      <c r="AD263" s="25"/>
      <c r="AE263" s="25"/>
      <c r="AF263" s="6">
        <v>10.0</v>
      </c>
      <c r="AG263" s="23"/>
      <c r="AH263" s="25">
        <v>10.0</v>
      </c>
      <c r="AI263" s="25">
        <v>10.0</v>
      </c>
      <c r="AJ263" s="25">
        <v>10.0</v>
      </c>
      <c r="AK263" s="74">
        <v>10.0</v>
      </c>
      <c r="AL263" s="25"/>
      <c r="AM263" s="25"/>
      <c r="AN263" s="25">
        <v>10.0</v>
      </c>
      <c r="AO263" s="25"/>
      <c r="AP263" s="6">
        <v>10.0</v>
      </c>
      <c r="AQ263" s="25"/>
      <c r="AR263" s="21"/>
      <c r="AS263" s="25"/>
      <c r="AT263" s="25"/>
      <c r="AU263" s="25"/>
      <c r="AV263" s="25"/>
      <c r="AW263" s="25"/>
      <c r="AX263" s="25">
        <v>10.0</v>
      </c>
      <c r="AY263" s="25">
        <f t="shared" si="1"/>
        <v>8.63</v>
      </c>
      <c r="AZ263" s="23"/>
      <c r="BA263" s="23">
        <f t="shared" si="4"/>
        <v>0</v>
      </c>
      <c r="BB263" s="6">
        <v>53.0</v>
      </c>
      <c r="BC263" s="6">
        <v>5.0</v>
      </c>
      <c r="BD263" s="23">
        <f t="shared" si="3"/>
        <v>48</v>
      </c>
      <c r="BE263" s="6" t="s">
        <v>92</v>
      </c>
      <c r="BF263" s="6" t="s">
        <v>55</v>
      </c>
      <c r="BG263" s="6" t="s">
        <v>55</v>
      </c>
      <c r="BH263" s="6" t="s">
        <v>55</v>
      </c>
      <c r="BI263" s="6" t="s">
        <v>55</v>
      </c>
      <c r="BJ263" s="6" t="s">
        <v>92</v>
      </c>
      <c r="BK263" s="6" t="s">
        <v>55</v>
      </c>
      <c r="BL263" s="23"/>
      <c r="BM263" s="23"/>
      <c r="BN263" s="42"/>
      <c r="BO263" s="42"/>
      <c r="BP263" s="42"/>
    </row>
    <row r="264">
      <c r="A264" s="11">
        <v>260.0</v>
      </c>
      <c r="B264" s="17" t="s">
        <v>1329</v>
      </c>
      <c r="C264" s="17" t="s">
        <v>1330</v>
      </c>
      <c r="D264" s="20"/>
      <c r="E264" s="19"/>
      <c r="F264" s="17" t="s">
        <v>96</v>
      </c>
      <c r="G264" s="17" t="s">
        <v>1284</v>
      </c>
      <c r="H264" s="48" t="s">
        <v>90</v>
      </c>
      <c r="J264" s="11" t="s">
        <v>526</v>
      </c>
      <c r="K264" s="48" t="s">
        <v>84</v>
      </c>
      <c r="L264" s="49">
        <v>42979.0</v>
      </c>
      <c r="M264" s="52"/>
      <c r="N264" s="50"/>
      <c r="O264" s="50"/>
      <c r="P264" s="50"/>
      <c r="Q264" s="6">
        <v>9.0</v>
      </c>
      <c r="R264" s="6">
        <v>8.0</v>
      </c>
      <c r="S264" s="6">
        <v>7.0</v>
      </c>
      <c r="T264" s="6">
        <v>10.0</v>
      </c>
      <c r="U264" s="6">
        <v>9.0</v>
      </c>
      <c r="V264" s="6"/>
      <c r="W264" s="6">
        <v>9.0</v>
      </c>
      <c r="X264" s="6">
        <v>9.0</v>
      </c>
      <c r="Y264" s="6">
        <v>10.0</v>
      </c>
      <c r="Z264" s="6">
        <v>10.0</v>
      </c>
      <c r="AA264" s="23"/>
      <c r="AB264" s="6">
        <v>8.0</v>
      </c>
      <c r="AC264" s="6">
        <v>8.0</v>
      </c>
      <c r="AD264" s="23"/>
      <c r="AE264" s="23"/>
      <c r="AF264" s="6">
        <v>10.0</v>
      </c>
      <c r="AG264" s="23"/>
      <c r="AH264" s="6">
        <v>10.0</v>
      </c>
      <c r="AI264" s="6">
        <v>10.0</v>
      </c>
      <c r="AJ264" s="6">
        <v>10.0</v>
      </c>
      <c r="AK264" s="60">
        <v>10.0</v>
      </c>
      <c r="AL264" s="23"/>
      <c r="AM264" s="23"/>
      <c r="AN264" s="6">
        <v>10.0</v>
      </c>
      <c r="AO264" s="6"/>
      <c r="AP264" s="6">
        <v>10.0</v>
      </c>
      <c r="AQ264" s="6"/>
      <c r="AR264" s="21"/>
      <c r="AS264" s="23"/>
      <c r="AT264" s="23"/>
      <c r="AU264" s="23"/>
      <c r="AV264" s="23"/>
      <c r="AW264" s="23"/>
      <c r="AX264" s="25">
        <v>10.0</v>
      </c>
      <c r="AY264" s="25">
        <f t="shared" si="1"/>
        <v>9.31</v>
      </c>
      <c r="AZ264" s="23"/>
      <c r="BA264" s="23">
        <f t="shared" si="4"/>
        <v>0</v>
      </c>
      <c r="BB264" s="6">
        <v>19.0</v>
      </c>
      <c r="BC264" s="6">
        <v>0.0</v>
      </c>
      <c r="BD264" s="23">
        <f t="shared" si="3"/>
        <v>19</v>
      </c>
      <c r="BE264" s="6" t="s">
        <v>92</v>
      </c>
      <c r="BF264" s="6" t="s">
        <v>55</v>
      </c>
      <c r="BG264" s="6" t="s">
        <v>55</v>
      </c>
      <c r="BH264" s="6" t="s">
        <v>55</v>
      </c>
      <c r="BI264" s="6" t="s">
        <v>55</v>
      </c>
      <c r="BJ264" s="6" t="s">
        <v>92</v>
      </c>
      <c r="BK264" s="6" t="s">
        <v>55</v>
      </c>
      <c r="BL264" s="23"/>
      <c r="BM264" s="23"/>
      <c r="BN264" s="42"/>
      <c r="BO264" s="42"/>
      <c r="BP264" s="42"/>
    </row>
    <row r="265">
      <c r="A265" s="11">
        <v>261.0</v>
      </c>
      <c r="B265" s="17" t="s">
        <v>280</v>
      </c>
      <c r="C265" s="17" t="s">
        <v>446</v>
      </c>
      <c r="D265" s="20"/>
      <c r="E265" s="19"/>
      <c r="F265" s="17" t="s">
        <v>96</v>
      </c>
      <c r="G265" s="17" t="s">
        <v>1284</v>
      </c>
      <c r="H265" s="48" t="s">
        <v>90</v>
      </c>
      <c r="J265" s="11" t="s">
        <v>526</v>
      </c>
      <c r="K265" s="48" t="s">
        <v>84</v>
      </c>
      <c r="L265" s="49">
        <v>42989.0</v>
      </c>
      <c r="M265" s="52"/>
      <c r="N265" s="48" t="s">
        <v>85</v>
      </c>
      <c r="O265" s="48" t="s">
        <v>295</v>
      </c>
      <c r="P265" s="50"/>
      <c r="Q265" s="25">
        <v>5.0</v>
      </c>
      <c r="R265" s="25">
        <v>7.0</v>
      </c>
      <c r="S265" s="25">
        <v>5.0</v>
      </c>
      <c r="T265" s="25">
        <v>10.0</v>
      </c>
      <c r="U265" s="25">
        <v>6.0</v>
      </c>
      <c r="V265" s="25"/>
      <c r="W265" s="25">
        <v>8.0</v>
      </c>
      <c r="X265" s="25">
        <v>9.0</v>
      </c>
      <c r="Y265" s="25">
        <v>9.0</v>
      </c>
      <c r="Z265" s="25">
        <v>6.0</v>
      </c>
      <c r="AA265" s="25"/>
      <c r="AB265" s="25">
        <v>6.0</v>
      </c>
      <c r="AC265" s="25">
        <v>8.0</v>
      </c>
      <c r="AD265" s="25"/>
      <c r="AE265" s="25"/>
      <c r="AF265" s="25">
        <v>10.0</v>
      </c>
      <c r="AG265" s="25"/>
      <c r="AH265" s="25">
        <v>10.0</v>
      </c>
      <c r="AI265" s="25">
        <v>10.0</v>
      </c>
      <c r="AJ265" s="25">
        <v>10.0</v>
      </c>
      <c r="AK265" s="74">
        <v>10.0</v>
      </c>
      <c r="AL265" s="25"/>
      <c r="AM265" s="25"/>
      <c r="AN265" s="25">
        <v>10.0</v>
      </c>
      <c r="AO265" s="25"/>
      <c r="AP265" s="6">
        <v>10.0</v>
      </c>
      <c r="AQ265" s="25"/>
      <c r="AR265" s="21"/>
      <c r="AS265" s="25"/>
      <c r="AT265" s="25"/>
      <c r="AU265" s="25"/>
      <c r="AV265" s="25"/>
      <c r="AW265" s="25"/>
      <c r="AX265" s="6">
        <v>10.0</v>
      </c>
      <c r="AY265" s="25">
        <f t="shared" si="1"/>
        <v>8.36</v>
      </c>
      <c r="AZ265" s="23"/>
      <c r="BA265" s="23">
        <f t="shared" si="4"/>
        <v>0</v>
      </c>
      <c r="BB265" s="6">
        <v>39.0</v>
      </c>
      <c r="BC265" s="6">
        <v>8.0</v>
      </c>
      <c r="BD265" s="23">
        <f t="shared" si="3"/>
        <v>31</v>
      </c>
      <c r="BE265" s="6" t="s">
        <v>92</v>
      </c>
      <c r="BF265" s="6" t="s">
        <v>55</v>
      </c>
      <c r="BG265" s="6" t="s">
        <v>55</v>
      </c>
      <c r="BH265" s="6" t="s">
        <v>55</v>
      </c>
      <c r="BI265" s="6" t="s">
        <v>55</v>
      </c>
      <c r="BJ265" s="6" t="s">
        <v>92</v>
      </c>
      <c r="BK265" s="6" t="s">
        <v>55</v>
      </c>
      <c r="BL265" s="23"/>
      <c r="BM265" s="23"/>
      <c r="BN265" s="42"/>
      <c r="BO265" s="42"/>
      <c r="BP265" s="42"/>
    </row>
    <row r="266">
      <c r="A266" s="11">
        <v>262.0</v>
      </c>
      <c r="B266" s="17" t="s">
        <v>280</v>
      </c>
      <c r="C266" s="17" t="s">
        <v>341</v>
      </c>
      <c r="D266" s="20"/>
      <c r="E266" s="19"/>
      <c r="F266" s="17" t="s">
        <v>96</v>
      </c>
      <c r="G266" s="17" t="s">
        <v>1284</v>
      </c>
      <c r="H266" s="48" t="s">
        <v>90</v>
      </c>
      <c r="J266" s="11" t="s">
        <v>526</v>
      </c>
      <c r="K266" s="48" t="s">
        <v>84</v>
      </c>
      <c r="L266" s="49">
        <v>42979.0</v>
      </c>
      <c r="M266" s="52"/>
      <c r="N266" s="50"/>
      <c r="O266" s="50"/>
      <c r="P266" s="50"/>
      <c r="Q266" s="6">
        <v>5.0</v>
      </c>
      <c r="R266" s="6">
        <v>6.0</v>
      </c>
      <c r="S266" s="6">
        <v>5.0</v>
      </c>
      <c r="T266" s="6">
        <v>10.0</v>
      </c>
      <c r="U266" s="6">
        <v>6.0</v>
      </c>
      <c r="V266" s="6"/>
      <c r="W266" s="6">
        <v>6.0</v>
      </c>
      <c r="X266" s="6">
        <v>7.0</v>
      </c>
      <c r="Y266" s="6">
        <v>9.0</v>
      </c>
      <c r="Z266" s="6">
        <v>6.0</v>
      </c>
      <c r="AA266" s="23"/>
      <c r="AB266" s="6">
        <v>6.0</v>
      </c>
      <c r="AC266" s="6">
        <v>8.0</v>
      </c>
      <c r="AD266" s="23"/>
      <c r="AE266" s="23"/>
      <c r="AF266" s="25">
        <v>10.0</v>
      </c>
      <c r="AG266" s="25"/>
      <c r="AH266" s="25">
        <v>10.0</v>
      </c>
      <c r="AI266" s="25">
        <v>10.0</v>
      </c>
      <c r="AJ266" s="25">
        <v>10.0</v>
      </c>
      <c r="AK266" s="74">
        <v>10.0</v>
      </c>
      <c r="AL266" s="25"/>
      <c r="AM266" s="25"/>
      <c r="AN266" s="25">
        <v>10.0</v>
      </c>
      <c r="AO266" s="25"/>
      <c r="AP266" s="6">
        <v>10.0</v>
      </c>
      <c r="AQ266" s="6"/>
      <c r="AR266" s="21"/>
      <c r="AS266" s="23"/>
      <c r="AT266" s="23"/>
      <c r="AU266" s="23"/>
      <c r="AV266" s="23"/>
      <c r="AW266" s="23"/>
      <c r="AX266" s="25">
        <v>10.0</v>
      </c>
      <c r="AY266" s="25">
        <f t="shared" si="1"/>
        <v>8.1</v>
      </c>
      <c r="AZ266" s="23"/>
      <c r="BA266" s="23">
        <f t="shared" si="4"/>
        <v>0</v>
      </c>
      <c r="BB266" s="6">
        <v>52.0</v>
      </c>
      <c r="BC266" s="6">
        <v>8.0</v>
      </c>
      <c r="BD266" s="23">
        <f t="shared" si="3"/>
        <v>44</v>
      </c>
      <c r="BE266" s="6" t="s">
        <v>92</v>
      </c>
      <c r="BF266" s="6" t="s">
        <v>55</v>
      </c>
      <c r="BG266" s="6" t="s">
        <v>55</v>
      </c>
      <c r="BH266" s="6" t="s">
        <v>55</v>
      </c>
      <c r="BI266" s="6" t="s">
        <v>55</v>
      </c>
      <c r="BJ266" s="6" t="s">
        <v>92</v>
      </c>
      <c r="BK266" s="6" t="s">
        <v>55</v>
      </c>
      <c r="BL266" s="23"/>
      <c r="BM266" s="23"/>
      <c r="BN266" s="42"/>
      <c r="BO266" s="42"/>
      <c r="BP266" s="42"/>
    </row>
    <row r="267">
      <c r="A267" s="11">
        <v>263.0</v>
      </c>
      <c r="B267" s="17" t="s">
        <v>207</v>
      </c>
      <c r="C267" s="17" t="s">
        <v>259</v>
      </c>
      <c r="D267" s="17" t="s">
        <v>617</v>
      </c>
      <c r="E267" s="19"/>
      <c r="F267" s="17" t="s">
        <v>96</v>
      </c>
      <c r="G267" s="17" t="s">
        <v>1284</v>
      </c>
      <c r="H267" s="48" t="s">
        <v>90</v>
      </c>
      <c r="J267" s="11" t="s">
        <v>526</v>
      </c>
      <c r="K267" s="48" t="s">
        <v>84</v>
      </c>
      <c r="L267" s="49">
        <v>42979.0</v>
      </c>
      <c r="M267" s="52"/>
      <c r="N267" s="50"/>
      <c r="O267" s="50"/>
      <c r="P267" s="50"/>
      <c r="Q267" s="25">
        <v>9.0</v>
      </c>
      <c r="R267" s="25">
        <v>9.0</v>
      </c>
      <c r="S267" s="25">
        <v>7.0</v>
      </c>
      <c r="T267" s="25">
        <v>10.0</v>
      </c>
      <c r="U267" s="25">
        <v>7.0</v>
      </c>
      <c r="V267" s="25"/>
      <c r="W267" s="25">
        <v>6.0</v>
      </c>
      <c r="X267" s="25">
        <v>9.0</v>
      </c>
      <c r="Y267" s="25">
        <v>10.0</v>
      </c>
      <c r="Z267" s="25">
        <v>10.0</v>
      </c>
      <c r="AA267" s="25"/>
      <c r="AB267" s="25">
        <v>8.0</v>
      </c>
      <c r="AC267" s="25">
        <v>9.0</v>
      </c>
      <c r="AD267" s="25"/>
      <c r="AE267" s="25"/>
      <c r="AF267" s="25">
        <v>10.0</v>
      </c>
      <c r="AG267" s="25"/>
      <c r="AH267" s="25">
        <v>10.0</v>
      </c>
      <c r="AI267" s="25">
        <v>10.0</v>
      </c>
      <c r="AJ267" s="25">
        <v>10.0</v>
      </c>
      <c r="AK267" s="74">
        <v>10.0</v>
      </c>
      <c r="AL267" s="25"/>
      <c r="AM267" s="25"/>
      <c r="AN267" s="25">
        <v>10.0</v>
      </c>
      <c r="AO267" s="25"/>
      <c r="AP267" s="6">
        <v>10.0</v>
      </c>
      <c r="AQ267" s="25"/>
      <c r="AR267" s="21"/>
      <c r="AS267" s="25"/>
      <c r="AT267" s="25"/>
      <c r="AU267" s="25"/>
      <c r="AV267" s="25"/>
      <c r="AW267" s="25"/>
      <c r="AX267" s="25">
        <v>10.0</v>
      </c>
      <c r="AY267" s="25">
        <f t="shared" si="1"/>
        <v>9.15</v>
      </c>
      <c r="AZ267" s="23"/>
      <c r="BA267" s="23">
        <f t="shared" si="4"/>
        <v>0</v>
      </c>
      <c r="BB267" s="6">
        <v>30.0</v>
      </c>
      <c r="BC267" s="6">
        <v>2.0</v>
      </c>
      <c r="BD267" s="23">
        <f t="shared" si="3"/>
        <v>28</v>
      </c>
      <c r="BE267" s="6" t="s">
        <v>92</v>
      </c>
      <c r="BF267" s="6" t="s">
        <v>55</v>
      </c>
      <c r="BG267" s="6" t="s">
        <v>55</v>
      </c>
      <c r="BH267" s="6" t="s">
        <v>55</v>
      </c>
      <c r="BI267" s="6" t="s">
        <v>55</v>
      </c>
      <c r="BJ267" s="6" t="s">
        <v>92</v>
      </c>
      <c r="BK267" s="6" t="s">
        <v>55</v>
      </c>
      <c r="BL267" s="23"/>
      <c r="BM267" s="23"/>
      <c r="BN267" s="42"/>
      <c r="BO267" s="42"/>
      <c r="BP267" s="42"/>
    </row>
    <row r="268">
      <c r="A268" s="11">
        <v>264.0</v>
      </c>
      <c r="B268" s="17" t="s">
        <v>207</v>
      </c>
      <c r="C268" s="17" t="s">
        <v>252</v>
      </c>
      <c r="D268" s="20"/>
      <c r="E268" s="19"/>
      <c r="F268" s="17" t="s">
        <v>96</v>
      </c>
      <c r="G268" s="17" t="s">
        <v>1284</v>
      </c>
      <c r="H268" s="48" t="s">
        <v>90</v>
      </c>
      <c r="J268" s="11" t="s">
        <v>526</v>
      </c>
      <c r="K268" s="48" t="s">
        <v>84</v>
      </c>
      <c r="L268" s="49">
        <v>42979.0</v>
      </c>
      <c r="M268" s="52"/>
      <c r="N268" s="50"/>
      <c r="O268" s="50"/>
      <c r="P268" s="50"/>
      <c r="Q268" s="6">
        <v>8.0</v>
      </c>
      <c r="R268" s="6">
        <v>10.0</v>
      </c>
      <c r="S268" s="6">
        <v>5.0</v>
      </c>
      <c r="T268" s="6">
        <v>10.0</v>
      </c>
      <c r="U268" s="6">
        <v>10.0</v>
      </c>
      <c r="V268" s="6"/>
      <c r="W268" s="6">
        <v>8.0</v>
      </c>
      <c r="X268" s="6">
        <v>10.0</v>
      </c>
      <c r="Y268" s="6">
        <v>9.0</v>
      </c>
      <c r="Z268" s="6">
        <v>9.0</v>
      </c>
      <c r="AA268" s="6"/>
      <c r="AB268" s="6">
        <v>7.0</v>
      </c>
      <c r="AC268" s="6">
        <v>9.0</v>
      </c>
      <c r="AD268" s="23"/>
      <c r="AE268" s="23"/>
      <c r="AF268" s="6">
        <v>10.0</v>
      </c>
      <c r="AG268" s="23"/>
      <c r="AH268" s="25">
        <v>10.0</v>
      </c>
      <c r="AI268" s="25">
        <v>10.0</v>
      </c>
      <c r="AJ268" s="25">
        <v>10.0</v>
      </c>
      <c r="AK268" s="74">
        <v>10.0</v>
      </c>
      <c r="AL268" s="25"/>
      <c r="AM268" s="25"/>
      <c r="AN268" s="25">
        <v>10.0</v>
      </c>
      <c r="AO268" s="25"/>
      <c r="AP268" s="6">
        <v>10.0</v>
      </c>
      <c r="AQ268" s="6"/>
      <c r="AR268" s="21"/>
      <c r="AS268" s="23"/>
      <c r="AT268" s="23"/>
      <c r="AU268" s="23"/>
      <c r="AV268" s="23"/>
      <c r="AW268" s="23"/>
      <c r="AX268" s="6">
        <v>10.0</v>
      </c>
      <c r="AY268" s="25">
        <f t="shared" si="1"/>
        <v>9.21</v>
      </c>
      <c r="AZ268" s="23"/>
      <c r="BA268" s="23">
        <f t="shared" si="4"/>
        <v>0</v>
      </c>
      <c r="BB268" s="6">
        <v>47.0</v>
      </c>
      <c r="BC268" s="6">
        <v>7.0</v>
      </c>
      <c r="BD268" s="23">
        <f t="shared" si="3"/>
        <v>40</v>
      </c>
      <c r="BE268" s="6" t="s">
        <v>92</v>
      </c>
      <c r="BF268" s="6" t="s">
        <v>55</v>
      </c>
      <c r="BG268" s="6" t="s">
        <v>55</v>
      </c>
      <c r="BH268" s="6" t="s">
        <v>55</v>
      </c>
      <c r="BI268" s="6" t="s">
        <v>55</v>
      </c>
      <c r="BJ268" s="6" t="s">
        <v>92</v>
      </c>
      <c r="BK268" s="6" t="s">
        <v>55</v>
      </c>
      <c r="BL268" s="23"/>
      <c r="BM268" s="23"/>
      <c r="BN268" s="42"/>
      <c r="BO268" s="42"/>
      <c r="BP268" s="42"/>
    </row>
    <row r="269">
      <c r="A269" s="11">
        <v>265.0</v>
      </c>
      <c r="B269" s="17" t="s">
        <v>1228</v>
      </c>
      <c r="C269" s="17" t="s">
        <v>1335</v>
      </c>
      <c r="D269" s="17" t="s">
        <v>259</v>
      </c>
      <c r="E269" s="19"/>
      <c r="F269" s="17" t="s">
        <v>96</v>
      </c>
      <c r="G269" s="17" t="s">
        <v>1284</v>
      </c>
      <c r="H269" s="48" t="s">
        <v>90</v>
      </c>
      <c r="J269" s="11" t="s">
        <v>526</v>
      </c>
      <c r="K269" s="48" t="s">
        <v>84</v>
      </c>
      <c r="L269" s="49">
        <v>42979.0</v>
      </c>
      <c r="M269" s="52"/>
      <c r="N269" s="50"/>
      <c r="O269" s="50"/>
      <c r="P269" s="50"/>
      <c r="Q269" s="6">
        <v>7.0</v>
      </c>
      <c r="R269" s="6">
        <v>10.0</v>
      </c>
      <c r="S269" s="6">
        <v>8.0</v>
      </c>
      <c r="T269" s="6">
        <v>10.0</v>
      </c>
      <c r="U269" s="6">
        <v>9.0</v>
      </c>
      <c r="V269" s="6"/>
      <c r="W269" s="6">
        <v>8.0</v>
      </c>
      <c r="X269" s="6">
        <v>10.0</v>
      </c>
      <c r="Y269" s="6">
        <v>10.0</v>
      </c>
      <c r="Z269" s="6">
        <v>10.0</v>
      </c>
      <c r="AA269" s="23"/>
      <c r="AB269" s="6">
        <v>8.0</v>
      </c>
      <c r="AC269" s="6">
        <v>9.0</v>
      </c>
      <c r="AD269" s="23"/>
      <c r="AE269" s="23"/>
      <c r="AF269" s="25">
        <v>10.0</v>
      </c>
      <c r="AG269" s="25"/>
      <c r="AH269" s="25">
        <v>10.0</v>
      </c>
      <c r="AI269" s="25">
        <v>10.0</v>
      </c>
      <c r="AJ269" s="25">
        <v>10.0</v>
      </c>
      <c r="AK269" s="74">
        <v>10.0</v>
      </c>
      <c r="AL269" s="25"/>
      <c r="AM269" s="25"/>
      <c r="AN269" s="25">
        <v>10.0</v>
      </c>
      <c r="AO269" s="25"/>
      <c r="AP269" s="6">
        <v>10.0</v>
      </c>
      <c r="AQ269" s="6"/>
      <c r="AR269" s="21"/>
      <c r="AS269" s="23"/>
      <c r="AT269" s="23"/>
      <c r="AU269" s="23"/>
      <c r="AV269" s="23"/>
      <c r="AW269" s="23"/>
      <c r="AX269" s="25">
        <v>10.0</v>
      </c>
      <c r="AY269" s="25">
        <f t="shared" si="1"/>
        <v>9.42</v>
      </c>
      <c r="AZ269" s="23"/>
      <c r="BA269" s="23">
        <f t="shared" si="4"/>
        <v>0</v>
      </c>
      <c r="BB269" s="6">
        <v>53.0</v>
      </c>
      <c r="BC269" s="6">
        <v>9.0</v>
      </c>
      <c r="BD269" s="23">
        <f t="shared" si="3"/>
        <v>44</v>
      </c>
      <c r="BE269" s="6" t="s">
        <v>92</v>
      </c>
      <c r="BF269" s="6" t="s">
        <v>55</v>
      </c>
      <c r="BG269" s="6" t="s">
        <v>55</v>
      </c>
      <c r="BH269" s="6" t="s">
        <v>55</v>
      </c>
      <c r="BI269" s="6" t="s">
        <v>55</v>
      </c>
      <c r="BJ269" s="6" t="s">
        <v>92</v>
      </c>
      <c r="BK269" s="6" t="s">
        <v>55</v>
      </c>
      <c r="BL269" s="23"/>
      <c r="BM269" s="23"/>
      <c r="BN269" s="42"/>
      <c r="BO269" s="42"/>
      <c r="BP269" s="42"/>
    </row>
    <row r="270">
      <c r="A270" s="11">
        <v>266.0</v>
      </c>
      <c r="B270" s="17" t="s">
        <v>1338</v>
      </c>
      <c r="C270" s="17" t="s">
        <v>577</v>
      </c>
      <c r="D270" s="17" t="s">
        <v>75</v>
      </c>
      <c r="E270" s="19"/>
      <c r="F270" s="17" t="s">
        <v>79</v>
      </c>
      <c r="G270" s="17" t="s">
        <v>1284</v>
      </c>
      <c r="H270" s="48" t="s">
        <v>90</v>
      </c>
      <c r="J270" s="11" t="s">
        <v>526</v>
      </c>
      <c r="K270" s="48" t="s">
        <v>84</v>
      </c>
      <c r="L270" s="49">
        <v>43003.0</v>
      </c>
      <c r="M270" s="52"/>
      <c r="N270" s="50"/>
      <c r="O270" s="50"/>
      <c r="P270" s="50"/>
      <c r="Q270" s="6">
        <v>6.0</v>
      </c>
      <c r="R270" s="6">
        <v>10.0</v>
      </c>
      <c r="S270" s="6">
        <v>10.0</v>
      </c>
      <c r="T270" s="6">
        <v>10.0</v>
      </c>
      <c r="U270" s="6">
        <v>7.0</v>
      </c>
      <c r="V270" s="6"/>
      <c r="W270" s="6">
        <v>6.0</v>
      </c>
      <c r="X270" s="6">
        <v>8.0</v>
      </c>
      <c r="Y270" s="6">
        <v>10.0</v>
      </c>
      <c r="Z270" s="6">
        <v>9.0</v>
      </c>
      <c r="AA270" s="23"/>
      <c r="AB270" s="6">
        <v>7.0</v>
      </c>
      <c r="AC270" s="6">
        <v>9.0</v>
      </c>
      <c r="AD270" s="23"/>
      <c r="AE270" s="23"/>
      <c r="AF270" s="25">
        <v>10.0</v>
      </c>
      <c r="AG270" s="25"/>
      <c r="AH270" s="25">
        <v>10.0</v>
      </c>
      <c r="AI270" s="25">
        <v>10.0</v>
      </c>
      <c r="AJ270" s="25">
        <v>10.0</v>
      </c>
      <c r="AK270" s="74">
        <v>10.0</v>
      </c>
      <c r="AL270" s="25"/>
      <c r="AM270" s="25"/>
      <c r="AN270" s="25">
        <v>10.0</v>
      </c>
      <c r="AO270" s="25"/>
      <c r="AP270" s="6">
        <v>10.0</v>
      </c>
      <c r="AQ270" s="6"/>
      <c r="AR270" s="21"/>
      <c r="AS270" s="23"/>
      <c r="AT270" s="23"/>
      <c r="AU270" s="23"/>
      <c r="AV270" s="23"/>
      <c r="AW270" s="23"/>
      <c r="AX270" s="25">
        <v>10.0</v>
      </c>
      <c r="AY270" s="25">
        <f t="shared" si="1"/>
        <v>9.05</v>
      </c>
      <c r="AZ270" s="23"/>
      <c r="BA270" s="23">
        <f t="shared" si="4"/>
        <v>0</v>
      </c>
      <c r="BB270" s="6">
        <v>15.0</v>
      </c>
      <c r="BC270" s="6">
        <v>2.0</v>
      </c>
      <c r="BD270" s="23">
        <f t="shared" si="3"/>
        <v>13</v>
      </c>
      <c r="BE270" s="6" t="s">
        <v>92</v>
      </c>
      <c r="BF270" s="6" t="s">
        <v>55</v>
      </c>
      <c r="BG270" s="6" t="s">
        <v>55</v>
      </c>
      <c r="BH270" s="6" t="s">
        <v>55</v>
      </c>
      <c r="BI270" s="6" t="s">
        <v>55</v>
      </c>
      <c r="BJ270" s="6" t="s">
        <v>92</v>
      </c>
      <c r="BK270" s="6" t="s">
        <v>55</v>
      </c>
      <c r="BL270" s="23"/>
      <c r="BM270" s="23"/>
      <c r="BN270" s="42"/>
      <c r="BO270" s="42"/>
      <c r="BP270" s="42"/>
    </row>
    <row r="271">
      <c r="A271" s="11">
        <v>267.0</v>
      </c>
      <c r="B271" s="17" t="s">
        <v>1339</v>
      </c>
      <c r="C271" s="17" t="s">
        <v>1340</v>
      </c>
      <c r="D271" s="17" t="s">
        <v>98</v>
      </c>
      <c r="E271" s="20"/>
      <c r="F271" s="17" t="s">
        <v>96</v>
      </c>
      <c r="G271" s="17" t="s">
        <v>1284</v>
      </c>
      <c r="H271" s="48" t="s">
        <v>90</v>
      </c>
      <c r="J271" s="11" t="s">
        <v>526</v>
      </c>
      <c r="K271" s="48" t="s">
        <v>84</v>
      </c>
      <c r="L271" s="49">
        <v>42979.0</v>
      </c>
      <c r="M271" s="52"/>
      <c r="N271" s="50"/>
      <c r="O271" s="50"/>
      <c r="P271" s="50"/>
      <c r="Q271" s="6"/>
      <c r="R271" s="6"/>
      <c r="S271" s="6"/>
      <c r="T271" s="6"/>
      <c r="U271" s="6"/>
      <c r="V271" s="23"/>
      <c r="W271" s="6"/>
      <c r="X271" s="6"/>
      <c r="Y271" s="6"/>
      <c r="Z271" s="6"/>
      <c r="AA271" s="23"/>
      <c r="AB271" s="6"/>
      <c r="AC271" s="6"/>
      <c r="AD271" s="23"/>
      <c r="AE271" s="23"/>
      <c r="AF271" s="6"/>
      <c r="AG271" s="23"/>
      <c r="AH271" s="25"/>
      <c r="AI271" s="25"/>
      <c r="AJ271" s="25"/>
      <c r="AK271" s="74"/>
      <c r="AL271" s="25"/>
      <c r="AM271" s="25"/>
      <c r="AN271" s="25"/>
      <c r="AO271" s="25"/>
      <c r="AP271" s="6"/>
      <c r="AQ271" s="23"/>
      <c r="AR271" s="11"/>
      <c r="AS271" s="6"/>
      <c r="AT271" s="23"/>
      <c r="AU271" s="23"/>
      <c r="AV271" s="23"/>
      <c r="AW271" s="23"/>
      <c r="AX271" s="6"/>
      <c r="AY271" s="25" t="str">
        <f t="shared" si="1"/>
        <v/>
      </c>
      <c r="AZ271" s="23"/>
      <c r="BA271" s="23">
        <f t="shared" si="4"/>
        <v>0</v>
      </c>
      <c r="BB271" s="6"/>
      <c r="BC271" s="6"/>
      <c r="BD271" s="23">
        <f t="shared" si="3"/>
        <v>0</v>
      </c>
      <c r="BE271" s="6"/>
      <c r="BF271" s="6" t="s">
        <v>92</v>
      </c>
      <c r="BG271" s="6"/>
      <c r="BH271" s="6"/>
      <c r="BI271" s="6"/>
      <c r="BJ271" s="6"/>
      <c r="BK271" s="6"/>
      <c r="BL271" s="23"/>
      <c r="BM271" s="23"/>
      <c r="BN271" s="42"/>
      <c r="BO271" s="42"/>
      <c r="BP271" s="42"/>
    </row>
    <row r="272">
      <c r="A272" s="11">
        <v>268.0</v>
      </c>
      <c r="B272" s="17" t="s">
        <v>1342</v>
      </c>
      <c r="C272" s="17" t="s">
        <v>274</v>
      </c>
      <c r="D272" s="17" t="s">
        <v>298</v>
      </c>
      <c r="E272" s="19"/>
      <c r="F272" s="17" t="s">
        <v>79</v>
      </c>
      <c r="G272" s="17" t="s">
        <v>1284</v>
      </c>
      <c r="H272" s="48" t="s">
        <v>90</v>
      </c>
      <c r="J272" s="11"/>
      <c r="K272" s="48"/>
      <c r="L272" s="49"/>
      <c r="M272" s="52"/>
      <c r="N272" s="50"/>
      <c r="O272" s="50"/>
      <c r="P272" s="50"/>
      <c r="Q272" s="6">
        <v>6.0</v>
      </c>
      <c r="R272" s="6">
        <v>7.0</v>
      </c>
      <c r="S272" s="6">
        <v>5.0</v>
      </c>
      <c r="T272" s="6">
        <v>10.0</v>
      </c>
      <c r="U272" s="6">
        <v>8.0</v>
      </c>
      <c r="V272" s="23"/>
      <c r="W272" s="6">
        <v>8.0</v>
      </c>
      <c r="X272" s="6">
        <v>9.0</v>
      </c>
      <c r="Y272" s="6">
        <v>8.0</v>
      </c>
      <c r="Z272" s="6">
        <v>9.0</v>
      </c>
      <c r="AA272" s="23"/>
      <c r="AB272" s="6">
        <v>8.0</v>
      </c>
      <c r="AC272" s="6">
        <v>7.0</v>
      </c>
      <c r="AD272" s="23"/>
      <c r="AE272" s="23"/>
      <c r="AF272" s="25">
        <v>10.0</v>
      </c>
      <c r="AG272" s="25"/>
      <c r="AH272" s="25">
        <v>10.0</v>
      </c>
      <c r="AI272" s="25">
        <v>10.0</v>
      </c>
      <c r="AJ272" s="25">
        <v>10.0</v>
      </c>
      <c r="AK272" s="74">
        <v>10.0</v>
      </c>
      <c r="AL272" s="25"/>
      <c r="AM272" s="25"/>
      <c r="AN272" s="25">
        <v>10.0</v>
      </c>
      <c r="AO272" s="25"/>
      <c r="AP272" s="6">
        <v>10.0</v>
      </c>
      <c r="AQ272" s="23"/>
      <c r="AR272" s="11"/>
      <c r="AS272" s="6"/>
      <c r="AT272" s="23"/>
      <c r="AU272" s="23"/>
      <c r="AV272" s="23"/>
      <c r="AW272" s="23"/>
      <c r="AX272" s="6">
        <v>10.0</v>
      </c>
      <c r="AY272" s="25">
        <f t="shared" si="1"/>
        <v>8.68</v>
      </c>
      <c r="AZ272" s="23"/>
      <c r="BA272" s="23">
        <f t="shared" si="4"/>
        <v>0</v>
      </c>
      <c r="BB272" s="6">
        <v>54.0</v>
      </c>
      <c r="BC272" s="6">
        <v>5.0</v>
      </c>
      <c r="BD272" s="23">
        <f t="shared" si="3"/>
        <v>49</v>
      </c>
      <c r="BE272" s="6" t="s">
        <v>92</v>
      </c>
      <c r="BF272" s="6" t="s">
        <v>55</v>
      </c>
      <c r="BG272" s="6" t="s">
        <v>55</v>
      </c>
      <c r="BH272" s="6" t="s">
        <v>55</v>
      </c>
      <c r="BI272" s="6" t="s">
        <v>55</v>
      </c>
      <c r="BJ272" s="6" t="s">
        <v>92</v>
      </c>
      <c r="BK272" s="6" t="s">
        <v>55</v>
      </c>
      <c r="BL272" s="23"/>
      <c r="BM272" s="23"/>
      <c r="BN272" s="42"/>
      <c r="BO272" s="42"/>
      <c r="BP272" s="42"/>
    </row>
    <row r="273">
      <c r="A273" s="11">
        <v>269.0</v>
      </c>
      <c r="B273" s="17" t="s">
        <v>692</v>
      </c>
      <c r="C273" s="17" t="s">
        <v>252</v>
      </c>
      <c r="D273" s="17" t="s">
        <v>110</v>
      </c>
      <c r="E273" s="19"/>
      <c r="F273" s="17" t="s">
        <v>96</v>
      </c>
      <c r="G273" s="17" t="s">
        <v>1343</v>
      </c>
      <c r="H273" s="48" t="s">
        <v>90</v>
      </c>
      <c r="J273" s="11" t="s">
        <v>526</v>
      </c>
      <c r="K273" s="48" t="s">
        <v>84</v>
      </c>
      <c r="L273" s="49">
        <v>42979.0</v>
      </c>
      <c r="M273" s="52"/>
      <c r="N273" s="50"/>
      <c r="O273" s="50"/>
      <c r="P273" s="50"/>
      <c r="Q273" s="6">
        <v>8.0</v>
      </c>
      <c r="R273" s="6">
        <v>9.0</v>
      </c>
      <c r="S273" s="6">
        <v>6.0</v>
      </c>
      <c r="T273" s="23"/>
      <c r="U273" s="6">
        <v>8.0</v>
      </c>
      <c r="V273" s="23"/>
      <c r="W273" s="6">
        <v>7.0</v>
      </c>
      <c r="X273" s="6">
        <v>8.0</v>
      </c>
      <c r="Y273" s="6">
        <v>7.0</v>
      </c>
      <c r="Z273" s="6">
        <v>8.0</v>
      </c>
      <c r="AA273" s="23"/>
      <c r="AB273" s="6">
        <v>6.0</v>
      </c>
      <c r="AC273" s="6">
        <v>9.0</v>
      </c>
      <c r="AD273" s="23"/>
      <c r="AE273" s="23"/>
      <c r="AF273" s="6">
        <v>10.0</v>
      </c>
      <c r="AG273" s="23"/>
      <c r="AH273" s="25">
        <v>10.0</v>
      </c>
      <c r="AI273" s="25">
        <v>10.0</v>
      </c>
      <c r="AJ273" s="25">
        <v>10.0</v>
      </c>
      <c r="AK273" s="74">
        <v>10.0</v>
      </c>
      <c r="AL273" s="25"/>
      <c r="AM273" s="25"/>
      <c r="AN273" s="25">
        <v>10.0</v>
      </c>
      <c r="AO273" s="25"/>
      <c r="AP273" s="6">
        <v>10.0</v>
      </c>
      <c r="AQ273" s="23"/>
      <c r="AR273" s="11">
        <v>10.0</v>
      </c>
      <c r="AS273" s="6"/>
      <c r="AT273" s="23"/>
      <c r="AU273" s="23"/>
      <c r="AV273" s="23"/>
      <c r="AW273" s="23"/>
      <c r="AX273" s="6">
        <v>10.0</v>
      </c>
      <c r="AY273" s="25">
        <f t="shared" si="1"/>
        <v>8.73</v>
      </c>
      <c r="AZ273" s="23"/>
      <c r="BA273" s="23">
        <f t="shared" si="4"/>
        <v>0</v>
      </c>
      <c r="BB273" s="6">
        <v>21.0</v>
      </c>
      <c r="BC273" s="6">
        <v>0.0</v>
      </c>
      <c r="BD273" s="23">
        <f t="shared" si="3"/>
        <v>21</v>
      </c>
      <c r="BE273" s="6" t="s">
        <v>92</v>
      </c>
      <c r="BF273" s="6" t="s">
        <v>55</v>
      </c>
      <c r="BG273" s="6" t="s">
        <v>55</v>
      </c>
      <c r="BH273" s="6" t="s">
        <v>55</v>
      </c>
      <c r="BI273" s="6" t="s">
        <v>55</v>
      </c>
      <c r="BJ273" s="6" t="s">
        <v>92</v>
      </c>
      <c r="BK273" s="6" t="s">
        <v>55</v>
      </c>
      <c r="BL273" s="23"/>
      <c r="BM273" s="23"/>
      <c r="BN273" s="42"/>
      <c r="BO273" s="42"/>
      <c r="BP273" s="42"/>
    </row>
    <row r="274">
      <c r="A274" s="11">
        <v>270.0</v>
      </c>
      <c r="B274" s="17" t="s">
        <v>1345</v>
      </c>
      <c r="C274" s="17" t="s">
        <v>577</v>
      </c>
      <c r="D274" s="17" t="s">
        <v>78</v>
      </c>
      <c r="E274" s="19"/>
      <c r="F274" s="17" t="s">
        <v>79</v>
      </c>
      <c r="G274" s="17" t="s">
        <v>1343</v>
      </c>
      <c r="H274" s="48" t="s">
        <v>90</v>
      </c>
      <c r="J274" s="11" t="s">
        <v>526</v>
      </c>
      <c r="K274" s="48" t="s">
        <v>84</v>
      </c>
      <c r="L274" s="49">
        <v>42979.0</v>
      </c>
      <c r="M274" s="52"/>
      <c r="N274" s="50"/>
      <c r="O274" s="50"/>
      <c r="P274" s="50"/>
      <c r="Q274" s="25">
        <v>9.0</v>
      </c>
      <c r="R274" s="25">
        <v>6.0</v>
      </c>
      <c r="S274" s="25">
        <v>6.0</v>
      </c>
      <c r="T274" s="25"/>
      <c r="U274" s="25">
        <v>8.0</v>
      </c>
      <c r="V274" s="25"/>
      <c r="W274" s="25">
        <v>9.0</v>
      </c>
      <c r="X274" s="25">
        <v>9.0</v>
      </c>
      <c r="Y274" s="25">
        <v>7.0</v>
      </c>
      <c r="Z274" s="25">
        <v>9.0</v>
      </c>
      <c r="AA274" s="25"/>
      <c r="AB274" s="25">
        <v>9.0</v>
      </c>
      <c r="AC274" s="25">
        <v>9.0</v>
      </c>
      <c r="AD274" s="25"/>
      <c r="AE274" s="25"/>
      <c r="AF274" s="25">
        <v>10.0</v>
      </c>
      <c r="AG274" s="25"/>
      <c r="AH274" s="25">
        <v>10.0</v>
      </c>
      <c r="AI274" s="25">
        <v>10.0</v>
      </c>
      <c r="AJ274" s="25">
        <v>10.0</v>
      </c>
      <c r="AK274" s="25">
        <v>10.0</v>
      </c>
      <c r="AL274" s="25"/>
      <c r="AM274" s="25"/>
      <c r="AN274" s="25">
        <v>10.0</v>
      </c>
      <c r="AO274" s="25"/>
      <c r="AP274" s="6">
        <v>10.0</v>
      </c>
      <c r="AQ274" s="25"/>
      <c r="AR274" s="11">
        <v>10.0</v>
      </c>
      <c r="AS274" s="25"/>
      <c r="AT274" s="25"/>
      <c r="AU274" s="25"/>
      <c r="AV274" s="25"/>
      <c r="AW274" s="25"/>
      <c r="AX274" s="25">
        <v>10.0</v>
      </c>
      <c r="AY274" s="25">
        <f t="shared" si="1"/>
        <v>9</v>
      </c>
      <c r="AZ274" s="23"/>
      <c r="BA274" s="23">
        <f t="shared" si="4"/>
        <v>0</v>
      </c>
      <c r="BB274" s="6">
        <v>8.0</v>
      </c>
      <c r="BC274" s="6">
        <v>0.0</v>
      </c>
      <c r="BD274" s="23">
        <f t="shared" si="3"/>
        <v>8</v>
      </c>
      <c r="BE274" s="6" t="s">
        <v>92</v>
      </c>
      <c r="BF274" s="6" t="s">
        <v>55</v>
      </c>
      <c r="BG274" s="6" t="s">
        <v>55</v>
      </c>
      <c r="BH274" s="6" t="s">
        <v>55</v>
      </c>
      <c r="BI274" s="6" t="s">
        <v>55</v>
      </c>
      <c r="BJ274" s="6" t="s">
        <v>92</v>
      </c>
      <c r="BK274" s="6" t="s">
        <v>55</v>
      </c>
      <c r="BL274" s="23"/>
      <c r="BM274" s="23"/>
      <c r="BN274" s="42"/>
      <c r="BO274" s="42"/>
      <c r="BP274" s="42"/>
    </row>
    <row r="275">
      <c r="A275" s="11">
        <v>271.0</v>
      </c>
      <c r="B275" s="17" t="s">
        <v>1347</v>
      </c>
      <c r="C275" s="17" t="s">
        <v>774</v>
      </c>
      <c r="D275" s="17" t="s">
        <v>1348</v>
      </c>
      <c r="E275" s="19"/>
      <c r="F275" s="17" t="s">
        <v>96</v>
      </c>
      <c r="G275" s="17" t="s">
        <v>1343</v>
      </c>
      <c r="H275" s="48" t="s">
        <v>90</v>
      </c>
      <c r="J275" s="11" t="s">
        <v>526</v>
      </c>
      <c r="K275" s="48" t="s">
        <v>84</v>
      </c>
      <c r="L275" s="49">
        <v>42979.0</v>
      </c>
      <c r="M275" s="52"/>
      <c r="N275" s="50"/>
      <c r="O275" s="50"/>
      <c r="P275" s="50"/>
      <c r="Q275" s="25">
        <v>10.0</v>
      </c>
      <c r="R275" s="25">
        <v>9.0</v>
      </c>
      <c r="S275" s="25">
        <v>10.0</v>
      </c>
      <c r="T275" s="25"/>
      <c r="U275" s="25">
        <v>9.0</v>
      </c>
      <c r="V275" s="25"/>
      <c r="W275" s="25">
        <v>9.0</v>
      </c>
      <c r="X275" s="25">
        <v>10.0</v>
      </c>
      <c r="Y275" s="25">
        <v>10.0</v>
      </c>
      <c r="Z275" s="25">
        <v>10.0</v>
      </c>
      <c r="AA275" s="25"/>
      <c r="AB275" s="25">
        <v>10.0</v>
      </c>
      <c r="AC275" s="25">
        <v>10.0</v>
      </c>
      <c r="AD275" s="25"/>
      <c r="AE275" s="25"/>
      <c r="AF275" s="25">
        <v>10.0</v>
      </c>
      <c r="AG275" s="25"/>
      <c r="AH275" s="25">
        <v>10.0</v>
      </c>
      <c r="AI275" s="25">
        <v>10.0</v>
      </c>
      <c r="AJ275" s="25">
        <v>10.0</v>
      </c>
      <c r="AK275" s="25">
        <v>10.0</v>
      </c>
      <c r="AL275" s="25"/>
      <c r="AM275" s="25"/>
      <c r="AN275" s="25">
        <v>10.0</v>
      </c>
      <c r="AO275" s="25"/>
      <c r="AP275" s="6">
        <v>10.0</v>
      </c>
      <c r="AQ275" s="25"/>
      <c r="AR275" s="11">
        <v>10.0</v>
      </c>
      <c r="AS275" s="25"/>
      <c r="AT275" s="25"/>
      <c r="AU275" s="25"/>
      <c r="AV275" s="25"/>
      <c r="AW275" s="25"/>
      <c r="AX275" s="25">
        <v>10.0</v>
      </c>
      <c r="AY275" s="25">
        <f t="shared" si="1"/>
        <v>9.84</v>
      </c>
      <c r="AZ275" s="23"/>
      <c r="BA275" s="23">
        <f t="shared" si="4"/>
        <v>0</v>
      </c>
      <c r="BB275" s="6">
        <v>3.0</v>
      </c>
      <c r="BC275" s="6">
        <v>0.0</v>
      </c>
      <c r="BD275" s="23">
        <f t="shared" si="3"/>
        <v>3</v>
      </c>
      <c r="BE275" s="6" t="s">
        <v>92</v>
      </c>
      <c r="BF275" s="6" t="s">
        <v>55</v>
      </c>
      <c r="BG275" s="6" t="s">
        <v>55</v>
      </c>
      <c r="BH275" s="6" t="s">
        <v>55</v>
      </c>
      <c r="BI275" s="6" t="s">
        <v>55</v>
      </c>
      <c r="BJ275" s="6" t="s">
        <v>92</v>
      </c>
      <c r="BK275" s="6" t="s">
        <v>55</v>
      </c>
      <c r="BL275" s="23"/>
      <c r="BM275" s="23"/>
      <c r="BN275" s="42"/>
      <c r="BO275" s="42"/>
      <c r="BP275" s="42"/>
    </row>
    <row r="276">
      <c r="A276" s="11">
        <v>272.0</v>
      </c>
      <c r="B276" s="17" t="s">
        <v>1349</v>
      </c>
      <c r="C276" s="17" t="s">
        <v>145</v>
      </c>
      <c r="D276" s="17" t="s">
        <v>335</v>
      </c>
      <c r="E276" s="19"/>
      <c r="F276" s="17" t="s">
        <v>79</v>
      </c>
      <c r="G276" s="17" t="s">
        <v>1343</v>
      </c>
      <c r="H276" s="48" t="s">
        <v>90</v>
      </c>
      <c r="J276" s="11" t="s">
        <v>91</v>
      </c>
      <c r="K276" s="48" t="s">
        <v>84</v>
      </c>
      <c r="L276" s="49">
        <v>42979.0</v>
      </c>
      <c r="M276" s="52"/>
      <c r="N276" s="52"/>
      <c r="O276" s="50"/>
      <c r="P276" s="50"/>
      <c r="Q276" s="25">
        <v>8.0</v>
      </c>
      <c r="R276" s="25">
        <v>9.0</v>
      </c>
      <c r="S276" s="25">
        <v>7.0</v>
      </c>
      <c r="T276" s="25"/>
      <c r="U276" s="25">
        <v>7.0</v>
      </c>
      <c r="V276" s="25"/>
      <c r="W276" s="25">
        <v>7.0</v>
      </c>
      <c r="X276" s="25">
        <v>9.0</v>
      </c>
      <c r="Y276" s="25">
        <v>7.0</v>
      </c>
      <c r="Z276" s="25">
        <v>8.0</v>
      </c>
      <c r="AA276" s="25"/>
      <c r="AB276" s="25">
        <v>8.0</v>
      </c>
      <c r="AC276" s="25">
        <v>9.0</v>
      </c>
      <c r="AD276" s="25"/>
      <c r="AE276" s="25"/>
      <c r="AF276" s="25">
        <v>10.0</v>
      </c>
      <c r="AG276" s="25"/>
      <c r="AH276" s="25">
        <v>10.0</v>
      </c>
      <c r="AI276" s="25">
        <v>10.0</v>
      </c>
      <c r="AJ276" s="25">
        <v>10.0</v>
      </c>
      <c r="AK276" s="25">
        <v>10.0</v>
      </c>
      <c r="AL276" s="25"/>
      <c r="AM276" s="25"/>
      <c r="AN276" s="25">
        <v>10.0</v>
      </c>
      <c r="AO276" s="25"/>
      <c r="AP276" s="6">
        <v>10.0</v>
      </c>
      <c r="AQ276" s="25"/>
      <c r="AR276" s="11">
        <v>10.0</v>
      </c>
      <c r="AS276" s="25"/>
      <c r="AT276" s="25"/>
      <c r="AU276" s="25"/>
      <c r="AV276" s="25"/>
      <c r="AW276" s="25"/>
      <c r="AX276" s="25">
        <v>10.0</v>
      </c>
      <c r="AY276" s="25">
        <f t="shared" si="1"/>
        <v>8.89</v>
      </c>
      <c r="AZ276" s="23"/>
      <c r="BA276" s="23">
        <f t="shared" si="4"/>
        <v>0</v>
      </c>
      <c r="BB276" s="6">
        <v>30.0</v>
      </c>
      <c r="BC276" s="6">
        <v>0.0</v>
      </c>
      <c r="BD276" s="23">
        <f t="shared" si="3"/>
        <v>30</v>
      </c>
      <c r="BE276" s="6" t="s">
        <v>92</v>
      </c>
      <c r="BF276" s="6" t="s">
        <v>55</v>
      </c>
      <c r="BG276" s="6" t="s">
        <v>55</v>
      </c>
      <c r="BH276" s="6" t="s">
        <v>55</v>
      </c>
      <c r="BI276" s="6" t="s">
        <v>55</v>
      </c>
      <c r="BJ276" s="6" t="s">
        <v>92</v>
      </c>
      <c r="BK276" s="6" t="s">
        <v>55</v>
      </c>
      <c r="BL276" s="23"/>
      <c r="BM276" s="23"/>
      <c r="BN276" s="42"/>
      <c r="BO276" s="42"/>
      <c r="BP276" s="42"/>
    </row>
    <row r="277">
      <c r="A277" s="11">
        <v>273.0</v>
      </c>
      <c r="B277" s="17" t="s">
        <v>230</v>
      </c>
      <c r="C277" s="17" t="s">
        <v>101</v>
      </c>
      <c r="D277" s="17" t="s">
        <v>151</v>
      </c>
      <c r="E277" s="19"/>
      <c r="F277" s="17" t="s">
        <v>96</v>
      </c>
      <c r="G277" s="17" t="s">
        <v>1343</v>
      </c>
      <c r="H277" s="48" t="s">
        <v>90</v>
      </c>
      <c r="J277" s="11" t="s">
        <v>91</v>
      </c>
      <c r="K277" s="48" t="s">
        <v>84</v>
      </c>
      <c r="L277" s="49">
        <v>42979.0</v>
      </c>
      <c r="M277" s="52"/>
      <c r="N277" s="52"/>
      <c r="O277" s="50"/>
      <c r="P277" s="50"/>
      <c r="Q277" s="25">
        <v>10.0</v>
      </c>
      <c r="R277" s="25">
        <v>9.0</v>
      </c>
      <c r="S277" s="25">
        <v>9.0</v>
      </c>
      <c r="T277" s="25"/>
      <c r="U277" s="25">
        <v>10.0</v>
      </c>
      <c r="V277" s="25"/>
      <c r="W277" s="25">
        <v>10.0</v>
      </c>
      <c r="X277" s="25">
        <v>10.0</v>
      </c>
      <c r="Y277" s="25">
        <v>10.0</v>
      </c>
      <c r="Z277" s="25">
        <v>10.0</v>
      </c>
      <c r="AA277" s="25"/>
      <c r="AB277" s="25">
        <v>10.0</v>
      </c>
      <c r="AC277" s="25">
        <v>10.0</v>
      </c>
      <c r="AD277" s="25"/>
      <c r="AE277" s="25"/>
      <c r="AF277" s="25">
        <v>10.0</v>
      </c>
      <c r="AG277" s="25"/>
      <c r="AH277" s="25">
        <v>10.0</v>
      </c>
      <c r="AI277" s="25">
        <v>10.0</v>
      </c>
      <c r="AJ277" s="25">
        <v>10.0</v>
      </c>
      <c r="AK277" s="25">
        <v>10.0</v>
      </c>
      <c r="AL277" s="25"/>
      <c r="AM277" s="25"/>
      <c r="AN277" s="25">
        <v>10.0</v>
      </c>
      <c r="AO277" s="25"/>
      <c r="AP277" s="6">
        <v>10.0</v>
      </c>
      <c r="AQ277" s="25"/>
      <c r="AR277" s="11">
        <v>10.0</v>
      </c>
      <c r="AS277" s="25"/>
      <c r="AT277" s="25"/>
      <c r="AU277" s="25"/>
      <c r="AV277" s="25"/>
      <c r="AW277" s="25"/>
      <c r="AX277" s="25">
        <v>10.0</v>
      </c>
      <c r="AY277" s="25">
        <f t="shared" si="1"/>
        <v>9.89</v>
      </c>
      <c r="AZ277" s="23"/>
      <c r="BA277" s="23">
        <f t="shared" si="4"/>
        <v>0</v>
      </c>
      <c r="BB277" s="6">
        <v>8.0</v>
      </c>
      <c r="BC277" s="6">
        <v>0.0</v>
      </c>
      <c r="BD277" s="23">
        <f t="shared" si="3"/>
        <v>8</v>
      </c>
      <c r="BE277" s="6" t="s">
        <v>92</v>
      </c>
      <c r="BF277" s="6" t="s">
        <v>55</v>
      </c>
      <c r="BG277" s="6" t="s">
        <v>55</v>
      </c>
      <c r="BH277" s="6" t="s">
        <v>55</v>
      </c>
      <c r="BI277" s="6" t="s">
        <v>55</v>
      </c>
      <c r="BJ277" s="6" t="s">
        <v>92</v>
      </c>
      <c r="BK277" s="6" t="s">
        <v>55</v>
      </c>
      <c r="BL277" s="23"/>
      <c r="BM277" s="23"/>
      <c r="BN277" s="42"/>
      <c r="BO277" s="42"/>
      <c r="BP277" s="42"/>
    </row>
    <row r="278">
      <c r="A278" s="11">
        <v>274.0</v>
      </c>
      <c r="B278" s="17" t="s">
        <v>1354</v>
      </c>
      <c r="C278" s="17" t="s">
        <v>193</v>
      </c>
      <c r="D278" s="17" t="s">
        <v>259</v>
      </c>
      <c r="E278" s="19"/>
      <c r="F278" s="17" t="s">
        <v>96</v>
      </c>
      <c r="G278" s="17" t="s">
        <v>1343</v>
      </c>
      <c r="H278" s="48" t="s">
        <v>90</v>
      </c>
      <c r="J278" s="11" t="s">
        <v>91</v>
      </c>
      <c r="K278" s="48" t="s">
        <v>84</v>
      </c>
      <c r="L278" s="49">
        <v>42979.0</v>
      </c>
      <c r="M278" s="52"/>
      <c r="N278" s="52"/>
      <c r="O278" s="50"/>
      <c r="P278" s="50"/>
      <c r="Q278" s="25">
        <v>9.0</v>
      </c>
      <c r="R278" s="25">
        <v>8.0</v>
      </c>
      <c r="S278" s="25">
        <v>8.0</v>
      </c>
      <c r="T278" s="25"/>
      <c r="U278" s="25">
        <v>10.0</v>
      </c>
      <c r="V278" s="25"/>
      <c r="W278" s="25">
        <v>8.0</v>
      </c>
      <c r="X278" s="25">
        <v>9.0</v>
      </c>
      <c r="Y278" s="25">
        <v>9.0</v>
      </c>
      <c r="Z278" s="25">
        <v>8.0</v>
      </c>
      <c r="AA278" s="25"/>
      <c r="AB278" s="25">
        <v>6.0</v>
      </c>
      <c r="AC278" s="25">
        <v>8.0</v>
      </c>
      <c r="AD278" s="25"/>
      <c r="AE278" s="25"/>
      <c r="AF278" s="25">
        <v>10.0</v>
      </c>
      <c r="AG278" s="25"/>
      <c r="AH278" s="25">
        <v>10.0</v>
      </c>
      <c r="AI278" s="25">
        <v>10.0</v>
      </c>
      <c r="AJ278" s="25">
        <v>10.0</v>
      </c>
      <c r="AK278" s="25">
        <v>10.0</v>
      </c>
      <c r="AL278" s="25"/>
      <c r="AM278" s="25"/>
      <c r="AN278" s="25">
        <v>10.0</v>
      </c>
      <c r="AO278" s="25"/>
      <c r="AP278" s="6">
        <v>10.0</v>
      </c>
      <c r="AQ278" s="25"/>
      <c r="AR278" s="11">
        <v>10.0</v>
      </c>
      <c r="AS278" s="25"/>
      <c r="AT278" s="25"/>
      <c r="AU278" s="25"/>
      <c r="AV278" s="25"/>
      <c r="AW278" s="25"/>
      <c r="AX278" s="25">
        <v>10.0</v>
      </c>
      <c r="AY278" s="25">
        <f t="shared" si="1"/>
        <v>9.1</v>
      </c>
      <c r="AZ278" s="23"/>
      <c r="BA278" s="23">
        <f t="shared" si="4"/>
        <v>0</v>
      </c>
      <c r="BB278" s="6">
        <v>40.0</v>
      </c>
      <c r="BC278" s="6">
        <v>9.0</v>
      </c>
      <c r="BD278" s="23">
        <f t="shared" si="3"/>
        <v>31</v>
      </c>
      <c r="BE278" s="6" t="s">
        <v>92</v>
      </c>
      <c r="BF278" s="6" t="s">
        <v>55</v>
      </c>
      <c r="BG278" s="6" t="s">
        <v>55</v>
      </c>
      <c r="BH278" s="6" t="s">
        <v>55</v>
      </c>
      <c r="BI278" s="6" t="s">
        <v>55</v>
      </c>
      <c r="BJ278" s="6" t="s">
        <v>92</v>
      </c>
      <c r="BK278" s="6" t="s">
        <v>55</v>
      </c>
      <c r="BL278" s="23"/>
      <c r="BM278" s="23"/>
      <c r="BN278" s="42"/>
      <c r="BO278" s="42"/>
      <c r="BP278" s="42"/>
    </row>
    <row r="279">
      <c r="A279" s="11">
        <v>275.0</v>
      </c>
      <c r="B279" s="17" t="s">
        <v>1356</v>
      </c>
      <c r="C279" s="17" t="s">
        <v>577</v>
      </c>
      <c r="D279" s="17" t="s">
        <v>1357</v>
      </c>
      <c r="E279" s="19"/>
      <c r="F279" s="17" t="s">
        <v>79</v>
      </c>
      <c r="G279" s="17" t="s">
        <v>1343</v>
      </c>
      <c r="H279" s="87" t="s">
        <v>90</v>
      </c>
      <c r="I279" s="3"/>
      <c r="J279" s="72"/>
      <c r="K279" s="87"/>
      <c r="L279" s="88"/>
      <c r="M279" s="89"/>
      <c r="N279" s="89"/>
      <c r="O279" s="90"/>
      <c r="P279" s="90"/>
      <c r="Q279" s="60">
        <v>7.0</v>
      </c>
      <c r="R279" s="60">
        <v>8.0</v>
      </c>
      <c r="S279" s="60">
        <v>6.0</v>
      </c>
      <c r="T279" s="61"/>
      <c r="U279" s="60">
        <v>8.0</v>
      </c>
      <c r="V279" s="61"/>
      <c r="W279" s="60">
        <v>7.0</v>
      </c>
      <c r="X279" s="60">
        <v>9.0</v>
      </c>
      <c r="Y279" s="60">
        <v>6.0</v>
      </c>
      <c r="Z279" s="60">
        <v>9.0</v>
      </c>
      <c r="AA279" s="61"/>
      <c r="AB279" s="60">
        <v>9.0</v>
      </c>
      <c r="AC279" s="60">
        <v>10.0</v>
      </c>
      <c r="AD279" s="61"/>
      <c r="AE279" s="61"/>
      <c r="AF279" s="60">
        <v>7.0</v>
      </c>
      <c r="AG279" s="61"/>
      <c r="AH279" s="60">
        <v>10.0</v>
      </c>
      <c r="AI279" s="60">
        <v>10.0</v>
      </c>
      <c r="AJ279" s="60">
        <v>10.0</v>
      </c>
      <c r="AK279" s="60">
        <v>10.0</v>
      </c>
      <c r="AL279" s="61"/>
      <c r="AM279" s="61"/>
      <c r="AN279" s="60">
        <v>10.0</v>
      </c>
      <c r="AO279" s="61"/>
      <c r="AP279" s="60">
        <v>10.0</v>
      </c>
      <c r="AQ279" s="61"/>
      <c r="AR279" s="72">
        <v>10.0</v>
      </c>
      <c r="AS279" s="60"/>
      <c r="AT279" s="61"/>
      <c r="AU279" s="61"/>
      <c r="AV279" s="61"/>
      <c r="AW279" s="61"/>
      <c r="AX279" s="60">
        <v>10.0</v>
      </c>
      <c r="AY279" s="25">
        <f t="shared" si="1"/>
        <v>8.73</v>
      </c>
      <c r="AZ279" s="61"/>
      <c r="BA279" s="23">
        <f t="shared" si="4"/>
        <v>0</v>
      </c>
      <c r="BB279" s="60">
        <v>50.0</v>
      </c>
      <c r="BC279" s="60">
        <v>8.0</v>
      </c>
      <c r="BD279" s="23">
        <f t="shared" si="3"/>
        <v>42</v>
      </c>
      <c r="BE279" s="60" t="s">
        <v>92</v>
      </c>
      <c r="BF279" s="60" t="s">
        <v>55</v>
      </c>
      <c r="BG279" s="60" t="s">
        <v>55</v>
      </c>
      <c r="BH279" s="60" t="s">
        <v>55</v>
      </c>
      <c r="BI279" s="60" t="s">
        <v>55</v>
      </c>
      <c r="BJ279" s="60" t="s">
        <v>92</v>
      </c>
      <c r="BK279" s="60" t="s">
        <v>55</v>
      </c>
      <c r="BL279" s="61"/>
      <c r="BM279" s="61"/>
      <c r="BN279" s="62"/>
      <c r="BO279" s="62"/>
      <c r="BP279" s="62"/>
    </row>
    <row r="280">
      <c r="A280" s="11">
        <v>276.0</v>
      </c>
      <c r="B280" s="17" t="s">
        <v>1359</v>
      </c>
      <c r="C280" s="17" t="s">
        <v>136</v>
      </c>
      <c r="D280" s="17" t="s">
        <v>235</v>
      </c>
      <c r="E280" s="19"/>
      <c r="F280" s="17" t="s">
        <v>96</v>
      </c>
      <c r="G280" s="17" t="s">
        <v>1343</v>
      </c>
      <c r="H280" s="87" t="s">
        <v>90</v>
      </c>
      <c r="I280" s="3"/>
      <c r="J280" s="72"/>
      <c r="K280" s="87"/>
      <c r="L280" s="88"/>
      <c r="M280" s="89"/>
      <c r="N280" s="89"/>
      <c r="O280" s="90"/>
      <c r="P280" s="90"/>
      <c r="Q280" s="60">
        <v>9.0</v>
      </c>
      <c r="R280" s="60">
        <v>9.0</v>
      </c>
      <c r="S280" s="60">
        <v>8.0</v>
      </c>
      <c r="T280" s="61"/>
      <c r="U280" s="60">
        <v>8.0</v>
      </c>
      <c r="V280" s="61"/>
      <c r="W280" s="60">
        <v>8.0</v>
      </c>
      <c r="X280" s="60">
        <v>10.0</v>
      </c>
      <c r="Y280" s="60">
        <v>7.0</v>
      </c>
      <c r="Z280" s="60">
        <v>10.0</v>
      </c>
      <c r="AA280" s="61"/>
      <c r="AB280" s="60">
        <v>8.0</v>
      </c>
      <c r="AC280" s="60">
        <v>10.0</v>
      </c>
      <c r="AD280" s="61"/>
      <c r="AE280" s="61"/>
      <c r="AF280" s="60">
        <v>9.0</v>
      </c>
      <c r="AG280" s="61"/>
      <c r="AH280" s="60">
        <v>10.0</v>
      </c>
      <c r="AI280" s="60">
        <v>10.0</v>
      </c>
      <c r="AJ280" s="60">
        <v>10.0</v>
      </c>
      <c r="AK280" s="60">
        <v>10.0</v>
      </c>
      <c r="AL280" s="61"/>
      <c r="AM280" s="61"/>
      <c r="AN280" s="60">
        <v>10.0</v>
      </c>
      <c r="AO280" s="61"/>
      <c r="AP280" s="60">
        <v>10.0</v>
      </c>
      <c r="AQ280" s="61"/>
      <c r="AR280" s="72">
        <v>10.0</v>
      </c>
      <c r="AS280" s="60"/>
      <c r="AT280" s="61"/>
      <c r="AU280" s="61"/>
      <c r="AV280" s="61"/>
      <c r="AW280" s="61"/>
      <c r="AX280" s="60">
        <v>10.0</v>
      </c>
      <c r="AY280" s="25">
        <f t="shared" si="1"/>
        <v>9.26</v>
      </c>
      <c r="AZ280" s="61"/>
      <c r="BA280" s="23">
        <f t="shared" si="4"/>
        <v>0</v>
      </c>
      <c r="BB280" s="60">
        <v>63.0</v>
      </c>
      <c r="BC280" s="60">
        <v>3.0</v>
      </c>
      <c r="BD280" s="23">
        <f t="shared" si="3"/>
        <v>60</v>
      </c>
      <c r="BE280" s="60" t="s">
        <v>92</v>
      </c>
      <c r="BF280" s="60" t="s">
        <v>55</v>
      </c>
      <c r="BG280" s="60" t="s">
        <v>55</v>
      </c>
      <c r="BH280" s="60" t="s">
        <v>55</v>
      </c>
      <c r="BI280" s="60" t="s">
        <v>55</v>
      </c>
      <c r="BJ280" s="60" t="s">
        <v>92</v>
      </c>
      <c r="BK280" s="60" t="s">
        <v>55</v>
      </c>
      <c r="BL280" s="61"/>
      <c r="BM280" s="61"/>
      <c r="BN280" s="62"/>
      <c r="BO280" s="62"/>
      <c r="BP280" s="62"/>
    </row>
    <row r="281">
      <c r="A281" s="11">
        <v>277.0</v>
      </c>
      <c r="B281" s="17" t="s">
        <v>1361</v>
      </c>
      <c r="C281" s="17" t="s">
        <v>132</v>
      </c>
      <c r="D281" s="20"/>
      <c r="E281" s="19"/>
      <c r="F281" s="17" t="s">
        <v>79</v>
      </c>
      <c r="G281" s="17" t="s">
        <v>1343</v>
      </c>
      <c r="H281" s="48" t="s">
        <v>90</v>
      </c>
      <c r="J281" s="11" t="s">
        <v>91</v>
      </c>
      <c r="K281" s="48" t="s">
        <v>84</v>
      </c>
      <c r="L281" s="49">
        <v>42979.0</v>
      </c>
      <c r="M281" s="52"/>
      <c r="N281" s="52"/>
      <c r="O281" s="50"/>
      <c r="P281" s="50"/>
      <c r="Q281" s="6">
        <v>8.0</v>
      </c>
      <c r="R281" s="6">
        <v>7.0</v>
      </c>
      <c r="S281" s="6">
        <v>6.0</v>
      </c>
      <c r="T281" s="23"/>
      <c r="U281" s="6">
        <v>9.0</v>
      </c>
      <c r="V281" s="23"/>
      <c r="W281" s="6">
        <v>5.0</v>
      </c>
      <c r="X281" s="6">
        <v>9.0</v>
      </c>
      <c r="Y281" s="6">
        <v>7.0</v>
      </c>
      <c r="Z281" s="6">
        <v>8.0</v>
      </c>
      <c r="AA281" s="23"/>
      <c r="AB281" s="6">
        <v>7.0</v>
      </c>
      <c r="AC281" s="6">
        <v>8.0</v>
      </c>
      <c r="AD281" s="23"/>
      <c r="AE281" s="23"/>
      <c r="AF281" s="6">
        <v>9.0</v>
      </c>
      <c r="AG281" s="23"/>
      <c r="AH281" s="6">
        <v>10.0</v>
      </c>
      <c r="AI281" s="6">
        <v>10.0</v>
      </c>
      <c r="AJ281" s="6">
        <v>10.0</v>
      </c>
      <c r="AK281" s="6">
        <v>10.0</v>
      </c>
      <c r="AL281" s="23"/>
      <c r="AM281" s="23"/>
      <c r="AN281" s="6">
        <v>10.0</v>
      </c>
      <c r="AO281" s="23"/>
      <c r="AP281" s="6">
        <v>10.0</v>
      </c>
      <c r="AQ281" s="23"/>
      <c r="AR281" s="11">
        <v>10.0</v>
      </c>
      <c r="AS281" s="6"/>
      <c r="AT281" s="23"/>
      <c r="AU281" s="23"/>
      <c r="AV281" s="23"/>
      <c r="AW281" s="23"/>
      <c r="AX281" s="6">
        <v>10.0</v>
      </c>
      <c r="AY281" s="25">
        <f t="shared" si="1"/>
        <v>8.57</v>
      </c>
      <c r="AZ281" s="23"/>
      <c r="BA281" s="23">
        <f t="shared" si="4"/>
        <v>0</v>
      </c>
      <c r="BB281" s="6">
        <v>19.0</v>
      </c>
      <c r="BC281" s="6">
        <v>0.0</v>
      </c>
      <c r="BD281" s="23">
        <f t="shared" si="3"/>
        <v>19</v>
      </c>
      <c r="BE281" s="6" t="s">
        <v>92</v>
      </c>
      <c r="BF281" s="6" t="s">
        <v>55</v>
      </c>
      <c r="BG281" s="6" t="s">
        <v>55</v>
      </c>
      <c r="BH281" s="6" t="s">
        <v>55</v>
      </c>
      <c r="BI281" s="6" t="s">
        <v>55</v>
      </c>
      <c r="BJ281" s="6" t="s">
        <v>92</v>
      </c>
      <c r="BK281" s="6" t="s">
        <v>55</v>
      </c>
      <c r="BL281" s="23"/>
      <c r="BM281" s="23"/>
      <c r="BN281" s="42"/>
      <c r="BO281" s="42"/>
      <c r="BP281" s="42"/>
    </row>
    <row r="282">
      <c r="A282" s="11">
        <v>278.0</v>
      </c>
      <c r="B282" s="17" t="s">
        <v>1363</v>
      </c>
      <c r="C282" s="17" t="s">
        <v>607</v>
      </c>
      <c r="D282" s="17" t="s">
        <v>1364</v>
      </c>
      <c r="E282" s="19"/>
      <c r="F282" s="17" t="s">
        <v>96</v>
      </c>
      <c r="G282" s="17" t="s">
        <v>1343</v>
      </c>
      <c r="H282" s="48" t="s">
        <v>90</v>
      </c>
      <c r="J282" s="11" t="s">
        <v>91</v>
      </c>
      <c r="K282" s="48" t="s">
        <v>84</v>
      </c>
      <c r="L282" s="49">
        <v>42979.0</v>
      </c>
      <c r="M282" s="52"/>
      <c r="N282" s="52"/>
      <c r="O282" s="50"/>
      <c r="P282" s="50"/>
      <c r="Q282" s="25">
        <v>8.0</v>
      </c>
      <c r="R282" s="25">
        <v>6.0</v>
      </c>
      <c r="S282" s="25">
        <v>6.0</v>
      </c>
      <c r="T282" s="25"/>
      <c r="U282" s="25">
        <v>8.0</v>
      </c>
      <c r="V282" s="25"/>
      <c r="W282" s="25">
        <v>7.0</v>
      </c>
      <c r="X282" s="25">
        <v>9.0</v>
      </c>
      <c r="Y282" s="25">
        <v>6.0</v>
      </c>
      <c r="Z282" s="25">
        <v>8.0</v>
      </c>
      <c r="AA282" s="25"/>
      <c r="AB282" s="25">
        <v>7.0</v>
      </c>
      <c r="AC282" s="25">
        <v>9.0</v>
      </c>
      <c r="AD282" s="25"/>
      <c r="AE282" s="25"/>
      <c r="AF282" s="25">
        <v>10.0</v>
      </c>
      <c r="AG282" s="25"/>
      <c r="AH282" s="25">
        <v>10.0</v>
      </c>
      <c r="AI282" s="25">
        <v>10.0</v>
      </c>
      <c r="AJ282" s="25">
        <v>10.0</v>
      </c>
      <c r="AK282" s="25">
        <v>10.0</v>
      </c>
      <c r="AL282" s="25"/>
      <c r="AM282" s="25"/>
      <c r="AN282" s="25">
        <v>10.0</v>
      </c>
      <c r="AO282" s="25"/>
      <c r="AP282" s="6">
        <v>10.0</v>
      </c>
      <c r="AQ282" s="25"/>
      <c r="AR282" s="11">
        <v>10.0</v>
      </c>
      <c r="AS282" s="25"/>
      <c r="AT282" s="25"/>
      <c r="AU282" s="25"/>
      <c r="AV282" s="25"/>
      <c r="AW282" s="25"/>
      <c r="AX282" s="25">
        <v>10.0</v>
      </c>
      <c r="AY282" s="25">
        <f t="shared" si="1"/>
        <v>8.63</v>
      </c>
      <c r="AZ282" s="23"/>
      <c r="BA282" s="23">
        <f t="shared" si="4"/>
        <v>0</v>
      </c>
      <c r="BB282" s="6">
        <v>30.0</v>
      </c>
      <c r="BC282" s="6">
        <v>0.0</v>
      </c>
      <c r="BD282" s="23">
        <f t="shared" si="3"/>
        <v>30</v>
      </c>
      <c r="BE282" s="6" t="s">
        <v>92</v>
      </c>
      <c r="BF282" s="6" t="s">
        <v>55</v>
      </c>
      <c r="BG282" s="6" t="s">
        <v>55</v>
      </c>
      <c r="BH282" s="6" t="s">
        <v>55</v>
      </c>
      <c r="BI282" s="6" t="s">
        <v>55</v>
      </c>
      <c r="BJ282" s="6" t="s">
        <v>92</v>
      </c>
      <c r="BK282" s="6" t="s">
        <v>55</v>
      </c>
      <c r="BL282" s="23"/>
      <c r="BM282" s="23"/>
      <c r="BN282" s="42"/>
      <c r="BO282" s="42"/>
      <c r="BP282" s="42"/>
    </row>
    <row r="283">
      <c r="A283" s="11">
        <v>279.0</v>
      </c>
      <c r="B283" s="17" t="s">
        <v>1366</v>
      </c>
      <c r="C283" s="17" t="s">
        <v>662</v>
      </c>
      <c r="D283" s="17" t="s">
        <v>200</v>
      </c>
      <c r="E283" s="19"/>
      <c r="F283" s="17" t="s">
        <v>96</v>
      </c>
      <c r="G283" s="17" t="s">
        <v>1343</v>
      </c>
      <c r="H283" s="48" t="s">
        <v>90</v>
      </c>
      <c r="J283" s="11" t="s">
        <v>91</v>
      </c>
      <c r="K283" s="48" t="s">
        <v>84</v>
      </c>
      <c r="L283" s="49">
        <v>42979.0</v>
      </c>
      <c r="M283" s="52"/>
      <c r="N283" s="52"/>
      <c r="O283" s="50"/>
      <c r="P283" s="50"/>
      <c r="Q283" s="25">
        <v>9.0</v>
      </c>
      <c r="R283" s="25">
        <v>9.0</v>
      </c>
      <c r="S283" s="25">
        <v>6.0</v>
      </c>
      <c r="T283" s="25"/>
      <c r="U283" s="25">
        <v>9.0</v>
      </c>
      <c r="V283" s="25"/>
      <c r="W283" s="25">
        <v>6.0</v>
      </c>
      <c r="X283" s="25">
        <v>10.0</v>
      </c>
      <c r="Y283" s="25">
        <v>10.0</v>
      </c>
      <c r="Z283" s="25">
        <v>9.0</v>
      </c>
      <c r="AA283" s="25"/>
      <c r="AB283" s="25">
        <v>9.0</v>
      </c>
      <c r="AC283" s="25">
        <v>8.0</v>
      </c>
      <c r="AD283" s="25"/>
      <c r="AE283" s="25"/>
      <c r="AF283" s="25">
        <v>9.0</v>
      </c>
      <c r="AG283" s="25"/>
      <c r="AH283" s="25">
        <v>10.0</v>
      </c>
      <c r="AI283" s="25">
        <v>10.0</v>
      </c>
      <c r="AJ283" s="25">
        <v>10.0</v>
      </c>
      <c r="AK283" s="25">
        <v>10.0</v>
      </c>
      <c r="AL283" s="25"/>
      <c r="AM283" s="25"/>
      <c r="AN283" s="25">
        <v>10.0</v>
      </c>
      <c r="AO283" s="25"/>
      <c r="AP283" s="6">
        <v>10.0</v>
      </c>
      <c r="AQ283" s="25"/>
      <c r="AR283" s="11">
        <v>10.0</v>
      </c>
      <c r="AS283" s="25"/>
      <c r="AT283" s="25"/>
      <c r="AU283" s="25"/>
      <c r="AV283" s="25"/>
      <c r="AW283" s="25"/>
      <c r="AX283" s="25">
        <v>10.0</v>
      </c>
      <c r="AY283" s="25">
        <f t="shared" si="1"/>
        <v>9.15</v>
      </c>
      <c r="AZ283" s="23"/>
      <c r="BA283" s="23">
        <f t="shared" si="4"/>
        <v>0</v>
      </c>
      <c r="BB283" s="6">
        <v>41.0</v>
      </c>
      <c r="BC283" s="6">
        <v>0.0</v>
      </c>
      <c r="BD283" s="23">
        <f t="shared" si="3"/>
        <v>41</v>
      </c>
      <c r="BE283" s="6" t="s">
        <v>92</v>
      </c>
      <c r="BF283" s="6" t="s">
        <v>55</v>
      </c>
      <c r="BG283" s="6" t="s">
        <v>55</v>
      </c>
      <c r="BH283" s="6" t="s">
        <v>55</v>
      </c>
      <c r="BI283" s="6" t="s">
        <v>55</v>
      </c>
      <c r="BJ283" s="6" t="s">
        <v>92</v>
      </c>
      <c r="BK283" s="6" t="s">
        <v>55</v>
      </c>
      <c r="BL283" s="23"/>
      <c r="BM283" s="23"/>
      <c r="BN283" s="42"/>
      <c r="BO283" s="42"/>
      <c r="BP283" s="42"/>
    </row>
    <row r="284">
      <c r="A284" s="11">
        <v>280.0</v>
      </c>
      <c r="B284" s="17" t="s">
        <v>1368</v>
      </c>
      <c r="C284" s="17" t="s">
        <v>102</v>
      </c>
      <c r="D284" s="20"/>
      <c r="E284" s="19"/>
      <c r="F284" s="17" t="s">
        <v>96</v>
      </c>
      <c r="G284" s="17" t="s">
        <v>1343</v>
      </c>
      <c r="H284" s="48" t="s">
        <v>90</v>
      </c>
      <c r="J284" s="11" t="s">
        <v>91</v>
      </c>
      <c r="K284" s="48" t="s">
        <v>84</v>
      </c>
      <c r="L284" s="49">
        <v>42979.0</v>
      </c>
      <c r="M284" s="52"/>
      <c r="N284" s="52"/>
      <c r="O284" s="50"/>
      <c r="P284" s="50"/>
      <c r="Q284" s="25">
        <v>9.0</v>
      </c>
      <c r="R284" s="25">
        <v>10.0</v>
      </c>
      <c r="S284" s="25">
        <v>9.0</v>
      </c>
      <c r="T284" s="25"/>
      <c r="U284" s="25">
        <v>9.0</v>
      </c>
      <c r="V284" s="25"/>
      <c r="W284" s="25">
        <v>8.0</v>
      </c>
      <c r="X284" s="25">
        <v>9.0</v>
      </c>
      <c r="Y284" s="25">
        <v>8.0</v>
      </c>
      <c r="Z284" s="25">
        <v>10.0</v>
      </c>
      <c r="AA284" s="25"/>
      <c r="AB284" s="25">
        <v>9.0</v>
      </c>
      <c r="AC284" s="25">
        <v>8.0</v>
      </c>
      <c r="AD284" s="25"/>
      <c r="AE284" s="25"/>
      <c r="AF284" s="25">
        <v>10.0</v>
      </c>
      <c r="AG284" s="25"/>
      <c r="AH284" s="25">
        <v>10.0</v>
      </c>
      <c r="AI284" s="25">
        <v>10.0</v>
      </c>
      <c r="AJ284" s="25">
        <v>10.0</v>
      </c>
      <c r="AK284" s="25">
        <v>10.0</v>
      </c>
      <c r="AL284" s="25"/>
      <c r="AM284" s="25"/>
      <c r="AN284" s="25">
        <v>10.0</v>
      </c>
      <c r="AO284" s="25"/>
      <c r="AP284" s="6">
        <v>10.0</v>
      </c>
      <c r="AQ284" s="25"/>
      <c r="AR284" s="11">
        <v>10.0</v>
      </c>
      <c r="AS284" s="25"/>
      <c r="AT284" s="25"/>
      <c r="AU284" s="25"/>
      <c r="AV284" s="25"/>
      <c r="AW284" s="25"/>
      <c r="AX284" s="25">
        <v>10.0</v>
      </c>
      <c r="AY284" s="25">
        <f t="shared" si="1"/>
        <v>9.42</v>
      </c>
      <c r="AZ284" s="23"/>
      <c r="BA284" s="23">
        <f t="shared" si="4"/>
        <v>0</v>
      </c>
      <c r="BB284" s="6">
        <v>37.0</v>
      </c>
      <c r="BC284" s="6">
        <v>0.0</v>
      </c>
      <c r="BD284" s="23">
        <f t="shared" si="3"/>
        <v>37</v>
      </c>
      <c r="BE284" s="6" t="s">
        <v>92</v>
      </c>
      <c r="BF284" s="6" t="s">
        <v>55</v>
      </c>
      <c r="BG284" s="6" t="s">
        <v>55</v>
      </c>
      <c r="BH284" s="6" t="s">
        <v>55</v>
      </c>
      <c r="BI284" s="6" t="s">
        <v>55</v>
      </c>
      <c r="BJ284" s="6" t="s">
        <v>92</v>
      </c>
      <c r="BK284" s="6" t="s">
        <v>55</v>
      </c>
      <c r="BL284" s="23"/>
      <c r="BM284" s="23"/>
      <c r="BN284" s="42"/>
      <c r="BO284" s="42"/>
      <c r="BP284" s="42"/>
    </row>
    <row r="285">
      <c r="A285" s="11">
        <v>281.0</v>
      </c>
      <c r="B285" s="17" t="s">
        <v>150</v>
      </c>
      <c r="C285" s="17" t="s">
        <v>107</v>
      </c>
      <c r="D285" s="17" t="s">
        <v>87</v>
      </c>
      <c r="E285" s="19"/>
      <c r="F285" s="17" t="s">
        <v>79</v>
      </c>
      <c r="G285" s="17" t="s">
        <v>1343</v>
      </c>
      <c r="H285" s="48" t="s">
        <v>90</v>
      </c>
      <c r="J285" s="11" t="s">
        <v>91</v>
      </c>
      <c r="K285" s="48" t="s">
        <v>84</v>
      </c>
      <c r="L285" s="49">
        <v>42979.0</v>
      </c>
      <c r="M285" s="52"/>
      <c r="N285" s="52"/>
      <c r="O285" s="50"/>
      <c r="P285" s="50"/>
      <c r="Q285" s="25">
        <v>7.0</v>
      </c>
      <c r="R285" s="25">
        <v>8.0</v>
      </c>
      <c r="S285" s="25">
        <v>7.0</v>
      </c>
      <c r="T285" s="25"/>
      <c r="U285" s="25">
        <v>8.0</v>
      </c>
      <c r="V285" s="25"/>
      <c r="W285" s="25">
        <v>7.0</v>
      </c>
      <c r="X285" s="25">
        <v>9.0</v>
      </c>
      <c r="Y285" s="25">
        <v>6.0</v>
      </c>
      <c r="Z285" s="25">
        <v>9.0</v>
      </c>
      <c r="AA285" s="25"/>
      <c r="AB285" s="25">
        <v>6.0</v>
      </c>
      <c r="AC285" s="25">
        <v>8.0</v>
      </c>
      <c r="AD285" s="25"/>
      <c r="AE285" s="25"/>
      <c r="AF285" s="25">
        <v>9.0</v>
      </c>
      <c r="AG285" s="25"/>
      <c r="AH285" s="25">
        <v>10.0</v>
      </c>
      <c r="AI285" s="25">
        <v>10.0</v>
      </c>
      <c r="AJ285" s="25">
        <v>10.0</v>
      </c>
      <c r="AK285" s="25">
        <v>10.0</v>
      </c>
      <c r="AL285" s="25"/>
      <c r="AM285" s="25"/>
      <c r="AN285" s="25">
        <v>10.0</v>
      </c>
      <c r="AO285" s="25"/>
      <c r="AP285" s="6">
        <v>10.0</v>
      </c>
      <c r="AQ285" s="25"/>
      <c r="AR285" s="11">
        <v>10.0</v>
      </c>
      <c r="AS285" s="25"/>
      <c r="AT285" s="25"/>
      <c r="AU285" s="25"/>
      <c r="AV285" s="25"/>
      <c r="AW285" s="25"/>
      <c r="AX285" s="25">
        <v>10.0</v>
      </c>
      <c r="AY285" s="25">
        <f t="shared" si="1"/>
        <v>8.63</v>
      </c>
      <c r="AZ285" s="23"/>
      <c r="BA285" s="23">
        <f t="shared" si="4"/>
        <v>0</v>
      </c>
      <c r="BB285" s="6">
        <v>28.0</v>
      </c>
      <c r="BC285" s="6">
        <v>0.0</v>
      </c>
      <c r="BD285" s="23">
        <f t="shared" si="3"/>
        <v>28</v>
      </c>
      <c r="BE285" s="6" t="s">
        <v>92</v>
      </c>
      <c r="BF285" s="6" t="s">
        <v>55</v>
      </c>
      <c r="BG285" s="6" t="s">
        <v>55</v>
      </c>
      <c r="BH285" s="6" t="s">
        <v>55</v>
      </c>
      <c r="BI285" s="6" t="s">
        <v>55</v>
      </c>
      <c r="BJ285" s="6" t="s">
        <v>92</v>
      </c>
      <c r="BK285" s="6" t="s">
        <v>55</v>
      </c>
      <c r="BL285" s="23"/>
      <c r="BM285" s="23"/>
      <c r="BN285" s="42"/>
      <c r="BO285" s="42"/>
      <c r="BP285" s="42"/>
    </row>
    <row r="286">
      <c r="A286" s="11">
        <v>282.0</v>
      </c>
      <c r="B286" s="17" t="s">
        <v>813</v>
      </c>
      <c r="C286" s="17" t="s">
        <v>662</v>
      </c>
      <c r="D286" s="17" t="s">
        <v>395</v>
      </c>
      <c r="E286" s="19"/>
      <c r="F286" s="17" t="s">
        <v>96</v>
      </c>
      <c r="G286" s="17" t="s">
        <v>1343</v>
      </c>
      <c r="H286" s="48" t="s">
        <v>90</v>
      </c>
      <c r="J286" s="11" t="s">
        <v>91</v>
      </c>
      <c r="K286" s="48" t="s">
        <v>84</v>
      </c>
      <c r="L286" s="49">
        <v>42979.0</v>
      </c>
      <c r="M286" s="52"/>
      <c r="N286" s="52"/>
      <c r="O286" s="50"/>
      <c r="P286" s="50"/>
      <c r="Q286" s="25">
        <v>10.0</v>
      </c>
      <c r="R286" s="25">
        <v>9.0</v>
      </c>
      <c r="S286" s="25">
        <v>10.0</v>
      </c>
      <c r="T286" s="25"/>
      <c r="U286" s="25">
        <v>9.0</v>
      </c>
      <c r="V286" s="25"/>
      <c r="W286" s="25">
        <v>10.0</v>
      </c>
      <c r="X286" s="25">
        <v>10.0</v>
      </c>
      <c r="Y286" s="25">
        <v>10.0</v>
      </c>
      <c r="Z286" s="25">
        <v>10.0</v>
      </c>
      <c r="AA286" s="25"/>
      <c r="AB286" s="25">
        <v>10.0</v>
      </c>
      <c r="AC286" s="25">
        <v>10.0</v>
      </c>
      <c r="AD286" s="25"/>
      <c r="AE286" s="25"/>
      <c r="AF286" s="25">
        <v>10.0</v>
      </c>
      <c r="AG286" s="25"/>
      <c r="AH286" s="25">
        <v>10.0</v>
      </c>
      <c r="AI286" s="25">
        <v>10.0</v>
      </c>
      <c r="AJ286" s="25">
        <v>10.0</v>
      </c>
      <c r="AK286" s="25">
        <v>10.0</v>
      </c>
      <c r="AL286" s="25"/>
      <c r="AM286" s="25"/>
      <c r="AN286" s="25">
        <v>10.0</v>
      </c>
      <c r="AO286" s="25"/>
      <c r="AP286" s="6">
        <v>10.0</v>
      </c>
      <c r="AQ286" s="25"/>
      <c r="AR286" s="11">
        <v>10.0</v>
      </c>
      <c r="AS286" s="25"/>
      <c r="AT286" s="25"/>
      <c r="AU286" s="25"/>
      <c r="AV286" s="25"/>
      <c r="AW286" s="25"/>
      <c r="AX286" s="25">
        <v>10.0</v>
      </c>
      <c r="AY286" s="25">
        <f t="shared" si="1"/>
        <v>9.89</v>
      </c>
      <c r="AZ286" s="23"/>
      <c r="BA286" s="23">
        <f t="shared" si="4"/>
        <v>0</v>
      </c>
      <c r="BB286" s="6">
        <v>28.0</v>
      </c>
      <c r="BC286" s="6">
        <v>0.0</v>
      </c>
      <c r="BD286" s="23">
        <f t="shared" si="3"/>
        <v>28</v>
      </c>
      <c r="BE286" s="6" t="s">
        <v>92</v>
      </c>
      <c r="BF286" s="6" t="s">
        <v>55</v>
      </c>
      <c r="BG286" s="6" t="s">
        <v>55</v>
      </c>
      <c r="BH286" s="6" t="s">
        <v>55</v>
      </c>
      <c r="BI286" s="6" t="s">
        <v>55</v>
      </c>
      <c r="BJ286" s="6" t="s">
        <v>92</v>
      </c>
      <c r="BK286" s="6" t="s">
        <v>55</v>
      </c>
      <c r="BL286" s="23"/>
      <c r="BM286" s="23"/>
      <c r="BN286" s="42"/>
      <c r="BO286" s="42"/>
      <c r="BP286" s="42"/>
    </row>
    <row r="287">
      <c r="A287" s="11">
        <v>283.0</v>
      </c>
      <c r="B287" s="17" t="s">
        <v>1373</v>
      </c>
      <c r="C287" s="17" t="s">
        <v>211</v>
      </c>
      <c r="D287" s="17"/>
      <c r="E287" s="19"/>
      <c r="F287" s="17" t="s">
        <v>96</v>
      </c>
      <c r="G287" s="17" t="s">
        <v>1343</v>
      </c>
      <c r="H287" s="48" t="s">
        <v>90</v>
      </c>
      <c r="J287" s="11"/>
      <c r="K287" s="48"/>
      <c r="L287" s="49"/>
      <c r="M287" s="52"/>
      <c r="N287" s="52"/>
      <c r="O287" s="50"/>
      <c r="P287" s="50"/>
      <c r="Q287" s="6">
        <v>9.0</v>
      </c>
      <c r="R287" s="6">
        <v>6.0</v>
      </c>
      <c r="S287" s="6">
        <v>7.0</v>
      </c>
      <c r="T287" s="23"/>
      <c r="U287" s="6">
        <v>9.0</v>
      </c>
      <c r="V287" s="23"/>
      <c r="W287" s="6">
        <v>7.0</v>
      </c>
      <c r="X287" s="6">
        <v>9.0</v>
      </c>
      <c r="Y287" s="6">
        <v>6.0</v>
      </c>
      <c r="Z287" s="6">
        <v>9.0</v>
      </c>
      <c r="AA287" s="23"/>
      <c r="AB287" s="6">
        <v>6.0</v>
      </c>
      <c r="AC287" s="6">
        <v>9.0</v>
      </c>
      <c r="AD287" s="23"/>
      <c r="AE287" s="23"/>
      <c r="AF287" s="6">
        <v>10.0</v>
      </c>
      <c r="AG287" s="23"/>
      <c r="AH287" s="6">
        <v>10.0</v>
      </c>
      <c r="AI287" s="6">
        <v>10.0</v>
      </c>
      <c r="AJ287" s="6">
        <v>10.0</v>
      </c>
      <c r="AK287" s="6">
        <v>10.0</v>
      </c>
      <c r="AL287" s="23"/>
      <c r="AM287" s="23"/>
      <c r="AN287" s="6">
        <v>10.0</v>
      </c>
      <c r="AO287" s="23"/>
      <c r="AP287" s="6">
        <v>10.0</v>
      </c>
      <c r="AQ287" s="23"/>
      <c r="AR287" s="11">
        <v>10.0</v>
      </c>
      <c r="AS287" s="6"/>
      <c r="AT287" s="23"/>
      <c r="AU287" s="23"/>
      <c r="AV287" s="23"/>
      <c r="AW287" s="23"/>
      <c r="AX287" s="6">
        <v>10.0</v>
      </c>
      <c r="AY287" s="25">
        <f t="shared" si="1"/>
        <v>8.78</v>
      </c>
      <c r="AZ287" s="23"/>
      <c r="BA287" s="23">
        <f t="shared" si="4"/>
        <v>0</v>
      </c>
      <c r="BB287" s="6">
        <v>27.0</v>
      </c>
      <c r="BC287" s="6">
        <v>0.0</v>
      </c>
      <c r="BD287" s="23">
        <f t="shared" si="3"/>
        <v>27</v>
      </c>
      <c r="BE287" s="6" t="s">
        <v>92</v>
      </c>
      <c r="BF287" s="6" t="s">
        <v>55</v>
      </c>
      <c r="BG287" s="6" t="s">
        <v>55</v>
      </c>
      <c r="BH287" s="6" t="s">
        <v>55</v>
      </c>
      <c r="BI287" s="6" t="s">
        <v>55</v>
      </c>
      <c r="BJ287" s="6" t="s">
        <v>92</v>
      </c>
      <c r="BK287" s="6" t="s">
        <v>55</v>
      </c>
      <c r="BL287" s="23"/>
      <c r="BM287" s="23"/>
      <c r="BN287" s="42"/>
      <c r="BO287" s="42"/>
      <c r="BP287" s="42"/>
    </row>
    <row r="288">
      <c r="A288" s="11">
        <v>284.0</v>
      </c>
      <c r="B288" s="17" t="s">
        <v>1375</v>
      </c>
      <c r="C288" s="17" t="s">
        <v>573</v>
      </c>
      <c r="D288" s="17" t="s">
        <v>87</v>
      </c>
      <c r="E288" s="19"/>
      <c r="F288" s="17" t="s">
        <v>79</v>
      </c>
      <c r="G288" s="17" t="s">
        <v>1343</v>
      </c>
      <c r="H288" s="48" t="s">
        <v>90</v>
      </c>
      <c r="J288" s="11" t="s">
        <v>91</v>
      </c>
      <c r="K288" s="48" t="s">
        <v>84</v>
      </c>
      <c r="L288" s="49">
        <v>42979.0</v>
      </c>
      <c r="M288" s="52"/>
      <c r="N288" s="52"/>
      <c r="O288" s="50"/>
      <c r="P288" s="50"/>
      <c r="Q288" s="6">
        <v>6.0</v>
      </c>
      <c r="R288" s="6">
        <v>8.0</v>
      </c>
      <c r="S288" s="6">
        <v>5.0</v>
      </c>
      <c r="T288" s="23"/>
      <c r="U288" s="6">
        <v>9.0</v>
      </c>
      <c r="V288" s="23"/>
      <c r="W288" s="6">
        <v>6.0</v>
      </c>
      <c r="X288" s="6">
        <v>8.0</v>
      </c>
      <c r="Y288" s="6">
        <v>6.0</v>
      </c>
      <c r="Z288" s="6">
        <v>10.0</v>
      </c>
      <c r="AA288" s="23"/>
      <c r="AB288" s="6">
        <v>6.0</v>
      </c>
      <c r="AC288" s="6">
        <v>8.0</v>
      </c>
      <c r="AD288" s="23"/>
      <c r="AE288" s="23"/>
      <c r="AF288" s="6">
        <v>10.0</v>
      </c>
      <c r="AG288" s="23"/>
      <c r="AH288" s="6">
        <v>10.0</v>
      </c>
      <c r="AI288" s="6">
        <v>10.0</v>
      </c>
      <c r="AJ288" s="6">
        <v>10.0</v>
      </c>
      <c r="AK288" s="6">
        <v>10.0</v>
      </c>
      <c r="AL288" s="23"/>
      <c r="AM288" s="23"/>
      <c r="AN288" s="6">
        <v>10.0</v>
      </c>
      <c r="AO288" s="23"/>
      <c r="AP288" s="6">
        <v>10.0</v>
      </c>
      <c r="AQ288" s="23"/>
      <c r="AR288" s="11">
        <v>10.0</v>
      </c>
      <c r="AS288" s="6"/>
      <c r="AT288" s="23"/>
      <c r="AU288" s="23"/>
      <c r="AV288" s="23"/>
      <c r="AW288" s="23"/>
      <c r="AX288" s="6">
        <v>10.0</v>
      </c>
      <c r="AY288" s="25">
        <f t="shared" si="1"/>
        <v>8.52</v>
      </c>
      <c r="AZ288" s="23"/>
      <c r="BA288" s="23">
        <f t="shared" si="4"/>
        <v>0</v>
      </c>
      <c r="BB288" s="6">
        <v>18.0</v>
      </c>
      <c r="BC288" s="6">
        <v>0.0</v>
      </c>
      <c r="BD288" s="23">
        <f t="shared" si="3"/>
        <v>18</v>
      </c>
      <c r="BE288" s="6" t="s">
        <v>55</v>
      </c>
      <c r="BF288" s="6" t="s">
        <v>55</v>
      </c>
      <c r="BG288" s="6" t="s">
        <v>55</v>
      </c>
      <c r="BH288" s="6" t="s">
        <v>55</v>
      </c>
      <c r="BI288" s="6" t="s">
        <v>92</v>
      </c>
      <c r="BJ288" s="6" t="s">
        <v>92</v>
      </c>
      <c r="BK288" s="6" t="s">
        <v>55</v>
      </c>
      <c r="BL288" s="23"/>
      <c r="BM288" s="23"/>
      <c r="BN288" s="42"/>
      <c r="BO288" s="42"/>
      <c r="BP288" s="42"/>
    </row>
    <row r="289">
      <c r="A289" s="11">
        <v>285.0</v>
      </c>
      <c r="B289" s="17" t="s">
        <v>1376</v>
      </c>
      <c r="C289" s="17" t="s">
        <v>1377</v>
      </c>
      <c r="D289" s="20"/>
      <c r="E289" s="19"/>
      <c r="F289" s="17" t="s">
        <v>96</v>
      </c>
      <c r="G289" s="17" t="s">
        <v>1343</v>
      </c>
      <c r="H289" s="48" t="s">
        <v>90</v>
      </c>
      <c r="J289" s="11" t="s">
        <v>91</v>
      </c>
      <c r="K289" s="48" t="s">
        <v>84</v>
      </c>
      <c r="L289" s="49">
        <v>42979.0</v>
      </c>
      <c r="M289" s="52"/>
      <c r="N289" s="52"/>
      <c r="O289" s="50"/>
      <c r="P289" s="50"/>
      <c r="Q289" s="25">
        <v>10.0</v>
      </c>
      <c r="R289" s="25">
        <v>10.0</v>
      </c>
      <c r="S289" s="25">
        <v>10.0</v>
      </c>
      <c r="T289" s="25"/>
      <c r="U289" s="25">
        <v>10.0</v>
      </c>
      <c r="V289" s="25"/>
      <c r="W289" s="25">
        <v>10.0</v>
      </c>
      <c r="X289" s="25">
        <v>10.0</v>
      </c>
      <c r="Y289" s="25">
        <v>10.0</v>
      </c>
      <c r="Z289" s="25">
        <v>10.0</v>
      </c>
      <c r="AA289" s="25"/>
      <c r="AB289" s="25">
        <v>10.0</v>
      </c>
      <c r="AC289" s="25">
        <v>10.0</v>
      </c>
      <c r="AD289" s="25"/>
      <c r="AE289" s="25"/>
      <c r="AF289" s="25">
        <v>10.0</v>
      </c>
      <c r="AG289" s="25"/>
      <c r="AH289" s="25">
        <v>10.0</v>
      </c>
      <c r="AI289" s="25">
        <v>10.0</v>
      </c>
      <c r="AJ289" s="25">
        <v>10.0</v>
      </c>
      <c r="AK289" s="25">
        <v>10.0</v>
      </c>
      <c r="AL289" s="25"/>
      <c r="AM289" s="25"/>
      <c r="AN289" s="25">
        <v>10.0</v>
      </c>
      <c r="AO289" s="25"/>
      <c r="AP289" s="6">
        <v>10.0</v>
      </c>
      <c r="AQ289" s="25"/>
      <c r="AR289" s="11">
        <v>10.0</v>
      </c>
      <c r="AS289" s="25"/>
      <c r="AT289" s="25"/>
      <c r="AU289" s="25"/>
      <c r="AV289" s="25"/>
      <c r="AW289" s="25"/>
      <c r="AX289" s="25">
        <v>10.0</v>
      </c>
      <c r="AY289" s="25">
        <f t="shared" si="1"/>
        <v>10</v>
      </c>
      <c r="AZ289" s="23"/>
      <c r="BA289" s="23">
        <f t="shared" si="4"/>
        <v>0</v>
      </c>
      <c r="BB289" s="6">
        <v>10.0</v>
      </c>
      <c r="BC289" s="6">
        <v>0.0</v>
      </c>
      <c r="BD289" s="23">
        <f t="shared" si="3"/>
        <v>10</v>
      </c>
      <c r="BE289" s="6" t="s">
        <v>92</v>
      </c>
      <c r="BF289" s="6" t="s">
        <v>55</v>
      </c>
      <c r="BG289" s="6" t="s">
        <v>55</v>
      </c>
      <c r="BH289" s="6" t="s">
        <v>55</v>
      </c>
      <c r="BI289" s="6" t="s">
        <v>55</v>
      </c>
      <c r="BJ289" s="6" t="s">
        <v>92</v>
      </c>
      <c r="BK289" s="6" t="s">
        <v>55</v>
      </c>
      <c r="BL289" s="23"/>
      <c r="BM289" s="23"/>
      <c r="BN289" s="42"/>
      <c r="BO289" s="42"/>
      <c r="BP289" s="42"/>
    </row>
    <row r="290">
      <c r="A290" s="11">
        <v>286.0</v>
      </c>
      <c r="B290" s="17" t="s">
        <v>1378</v>
      </c>
      <c r="C290" s="17" t="s">
        <v>1379</v>
      </c>
      <c r="D290" s="17" t="s">
        <v>122</v>
      </c>
      <c r="E290" s="19"/>
      <c r="F290" s="17" t="s">
        <v>96</v>
      </c>
      <c r="G290" s="17" t="s">
        <v>1343</v>
      </c>
      <c r="H290" s="48" t="s">
        <v>90</v>
      </c>
      <c r="J290" s="11" t="s">
        <v>91</v>
      </c>
      <c r="K290" s="48" t="s">
        <v>84</v>
      </c>
      <c r="L290" s="49">
        <v>42979.0</v>
      </c>
      <c r="M290" s="52"/>
      <c r="N290" s="52"/>
      <c r="O290" s="50"/>
      <c r="P290" s="50"/>
      <c r="Q290" s="25">
        <v>10.0</v>
      </c>
      <c r="R290" s="25">
        <v>10.0</v>
      </c>
      <c r="S290" s="25">
        <v>10.0</v>
      </c>
      <c r="T290" s="25"/>
      <c r="U290" s="25">
        <v>9.0</v>
      </c>
      <c r="V290" s="25"/>
      <c r="W290" s="25">
        <v>9.0</v>
      </c>
      <c r="X290" s="25">
        <v>9.0</v>
      </c>
      <c r="Y290" s="25">
        <v>9.0</v>
      </c>
      <c r="Z290" s="25">
        <v>10.0</v>
      </c>
      <c r="AA290" s="25"/>
      <c r="AB290" s="25">
        <v>10.0</v>
      </c>
      <c r="AC290" s="25">
        <v>10.0</v>
      </c>
      <c r="AD290" s="25"/>
      <c r="AE290" s="25"/>
      <c r="AF290" s="25">
        <v>10.0</v>
      </c>
      <c r="AG290" s="25"/>
      <c r="AH290" s="25">
        <v>10.0</v>
      </c>
      <c r="AI290" s="25">
        <v>10.0</v>
      </c>
      <c r="AJ290" s="25">
        <v>10.0</v>
      </c>
      <c r="AK290" s="25">
        <v>10.0</v>
      </c>
      <c r="AL290" s="25"/>
      <c r="AM290" s="25"/>
      <c r="AN290" s="25">
        <v>10.0</v>
      </c>
      <c r="AO290" s="25"/>
      <c r="AP290" s="6">
        <v>10.0</v>
      </c>
      <c r="AQ290" s="25"/>
      <c r="AR290" s="11">
        <v>10.0</v>
      </c>
      <c r="AS290" s="25"/>
      <c r="AT290" s="25"/>
      <c r="AU290" s="25"/>
      <c r="AV290" s="25"/>
      <c r="AW290" s="25"/>
      <c r="AX290" s="25">
        <v>10.0</v>
      </c>
      <c r="AY290" s="25">
        <f t="shared" si="1"/>
        <v>9.78</v>
      </c>
      <c r="AZ290" s="23"/>
      <c r="BA290" s="23">
        <f t="shared" si="4"/>
        <v>0</v>
      </c>
      <c r="BB290" s="6">
        <v>23.0</v>
      </c>
      <c r="BC290" s="6">
        <v>0.0</v>
      </c>
      <c r="BD290" s="23">
        <f t="shared" si="3"/>
        <v>23</v>
      </c>
      <c r="BE290" s="6" t="s">
        <v>92</v>
      </c>
      <c r="BF290" s="6" t="s">
        <v>55</v>
      </c>
      <c r="BG290" s="6" t="s">
        <v>55</v>
      </c>
      <c r="BH290" s="6" t="s">
        <v>55</v>
      </c>
      <c r="BI290" s="6" t="s">
        <v>55</v>
      </c>
      <c r="BJ290" s="6" t="s">
        <v>92</v>
      </c>
      <c r="BK290" s="6" t="s">
        <v>55</v>
      </c>
      <c r="BL290" s="23"/>
      <c r="BM290" s="23"/>
      <c r="BN290" s="42"/>
      <c r="BO290" s="42"/>
      <c r="BP290" s="42"/>
    </row>
    <row r="291">
      <c r="A291" s="11">
        <v>287.0</v>
      </c>
      <c r="B291" s="17" t="s">
        <v>155</v>
      </c>
      <c r="C291" s="17" t="s">
        <v>404</v>
      </c>
      <c r="D291" s="17" t="s">
        <v>385</v>
      </c>
      <c r="E291" s="19"/>
      <c r="F291" s="17" t="s">
        <v>96</v>
      </c>
      <c r="G291" s="17" t="s">
        <v>1343</v>
      </c>
      <c r="H291" s="48" t="s">
        <v>90</v>
      </c>
      <c r="J291" s="11" t="s">
        <v>91</v>
      </c>
      <c r="K291" s="48" t="s">
        <v>84</v>
      </c>
      <c r="L291" s="49">
        <v>42979.0</v>
      </c>
      <c r="M291" s="52"/>
      <c r="N291" s="52"/>
      <c r="O291" s="50"/>
      <c r="P291" s="50"/>
      <c r="Q291" s="25">
        <v>9.0</v>
      </c>
      <c r="R291" s="25">
        <v>9.0</v>
      </c>
      <c r="S291" s="25">
        <v>7.0</v>
      </c>
      <c r="T291" s="25"/>
      <c r="U291" s="25">
        <v>8.0</v>
      </c>
      <c r="V291" s="25"/>
      <c r="W291" s="25">
        <v>8.0</v>
      </c>
      <c r="X291" s="25">
        <v>9.0</v>
      </c>
      <c r="Y291" s="25">
        <v>8.0</v>
      </c>
      <c r="Z291" s="25">
        <v>10.0</v>
      </c>
      <c r="AA291" s="25"/>
      <c r="AB291" s="25">
        <v>8.0</v>
      </c>
      <c r="AC291" s="25">
        <v>9.0</v>
      </c>
      <c r="AD291" s="25"/>
      <c r="AE291" s="25"/>
      <c r="AF291" s="25">
        <v>10.0</v>
      </c>
      <c r="AG291" s="25"/>
      <c r="AH291" s="25">
        <v>10.0</v>
      </c>
      <c r="AI291" s="25">
        <v>10.0</v>
      </c>
      <c r="AJ291" s="25">
        <v>10.0</v>
      </c>
      <c r="AK291" s="25">
        <v>10.0</v>
      </c>
      <c r="AL291" s="25"/>
      <c r="AM291" s="25"/>
      <c r="AN291" s="25">
        <v>10.0</v>
      </c>
      <c r="AO291" s="25"/>
      <c r="AP291" s="6">
        <v>10.0</v>
      </c>
      <c r="AQ291" s="25"/>
      <c r="AR291" s="11">
        <v>10.0</v>
      </c>
      <c r="AS291" s="25"/>
      <c r="AT291" s="25"/>
      <c r="AU291" s="25"/>
      <c r="AV291" s="25"/>
      <c r="AW291" s="25"/>
      <c r="AX291" s="25">
        <v>10.0</v>
      </c>
      <c r="AY291" s="25">
        <f t="shared" si="1"/>
        <v>9.21</v>
      </c>
      <c r="AZ291" s="23"/>
      <c r="BA291" s="23">
        <f t="shared" si="4"/>
        <v>0</v>
      </c>
      <c r="BB291" s="6">
        <v>11.0</v>
      </c>
      <c r="BC291" s="6">
        <v>0.0</v>
      </c>
      <c r="BD291" s="23">
        <f t="shared" si="3"/>
        <v>11</v>
      </c>
      <c r="BE291" s="6" t="s">
        <v>92</v>
      </c>
      <c r="BF291" s="6" t="s">
        <v>55</v>
      </c>
      <c r="BG291" s="6" t="s">
        <v>55</v>
      </c>
      <c r="BH291" s="6" t="s">
        <v>55</v>
      </c>
      <c r="BI291" s="6" t="s">
        <v>55</v>
      </c>
      <c r="BJ291" s="6" t="s">
        <v>92</v>
      </c>
      <c r="BK291" s="6" t="s">
        <v>55</v>
      </c>
      <c r="BL291" s="23"/>
      <c r="BM291" s="23"/>
      <c r="BN291" s="42"/>
      <c r="BO291" s="42"/>
      <c r="BP291" s="42"/>
    </row>
    <row r="292">
      <c r="A292" s="11">
        <v>288.0</v>
      </c>
      <c r="B292" s="17" t="s">
        <v>267</v>
      </c>
      <c r="C292" s="17" t="s">
        <v>310</v>
      </c>
      <c r="D292" s="17" t="s">
        <v>200</v>
      </c>
      <c r="E292" s="19"/>
      <c r="F292" s="17" t="s">
        <v>96</v>
      </c>
      <c r="G292" s="17" t="s">
        <v>1343</v>
      </c>
      <c r="H292" s="48" t="s">
        <v>90</v>
      </c>
      <c r="J292" s="11" t="s">
        <v>91</v>
      </c>
      <c r="K292" s="48" t="s">
        <v>84</v>
      </c>
      <c r="L292" s="49">
        <v>42979.0</v>
      </c>
      <c r="M292" s="52"/>
      <c r="N292" s="52"/>
      <c r="O292" s="50"/>
      <c r="P292" s="50"/>
      <c r="Q292" s="25">
        <v>10.0</v>
      </c>
      <c r="R292" s="25">
        <v>10.0</v>
      </c>
      <c r="S292" s="25">
        <v>9.0</v>
      </c>
      <c r="T292" s="25"/>
      <c r="U292" s="25">
        <v>9.0</v>
      </c>
      <c r="V292" s="25"/>
      <c r="W292" s="25">
        <v>8.0</v>
      </c>
      <c r="X292" s="25">
        <v>9.0</v>
      </c>
      <c r="Y292" s="25">
        <v>10.0</v>
      </c>
      <c r="Z292" s="25">
        <v>10.0</v>
      </c>
      <c r="AA292" s="25"/>
      <c r="AB292" s="25">
        <v>9.0</v>
      </c>
      <c r="AC292" s="25">
        <v>7.0</v>
      </c>
      <c r="AD292" s="25"/>
      <c r="AE292" s="25"/>
      <c r="AF292" s="25">
        <v>10.0</v>
      </c>
      <c r="AG292" s="25"/>
      <c r="AH292" s="25">
        <v>10.0</v>
      </c>
      <c r="AI292" s="25">
        <v>10.0</v>
      </c>
      <c r="AJ292" s="25">
        <v>10.0</v>
      </c>
      <c r="AK292" s="25">
        <v>10.0</v>
      </c>
      <c r="AL292" s="25"/>
      <c r="AM292" s="25"/>
      <c r="AN292" s="25">
        <v>10.0</v>
      </c>
      <c r="AO292" s="25"/>
      <c r="AP292" s="6">
        <v>10.0</v>
      </c>
      <c r="AQ292" s="25"/>
      <c r="AR292" s="11">
        <v>10.0</v>
      </c>
      <c r="AS292" s="25"/>
      <c r="AT292" s="25"/>
      <c r="AU292" s="25"/>
      <c r="AV292" s="25"/>
      <c r="AW292" s="25"/>
      <c r="AX292" s="25">
        <v>10.0</v>
      </c>
      <c r="AY292" s="25">
        <f t="shared" si="1"/>
        <v>9.52</v>
      </c>
      <c r="AZ292" s="23"/>
      <c r="BA292" s="23">
        <f t="shared" si="4"/>
        <v>0</v>
      </c>
      <c r="BB292" s="6">
        <v>33.0</v>
      </c>
      <c r="BC292" s="6">
        <v>0.0</v>
      </c>
      <c r="BD292" s="23">
        <f t="shared" si="3"/>
        <v>33</v>
      </c>
      <c r="BE292" s="6" t="s">
        <v>92</v>
      </c>
      <c r="BF292" s="6" t="s">
        <v>55</v>
      </c>
      <c r="BG292" s="6" t="s">
        <v>55</v>
      </c>
      <c r="BH292" s="6" t="s">
        <v>55</v>
      </c>
      <c r="BI292" s="6" t="s">
        <v>55</v>
      </c>
      <c r="BJ292" s="6" t="s">
        <v>92</v>
      </c>
      <c r="BK292" s="6" t="s">
        <v>55</v>
      </c>
      <c r="BL292" s="23"/>
      <c r="BM292" s="23"/>
      <c r="BN292" s="42"/>
      <c r="BO292" s="42"/>
      <c r="BP292" s="42"/>
    </row>
    <row r="293">
      <c r="A293" s="11">
        <v>289.0</v>
      </c>
      <c r="B293" s="17" t="s">
        <v>1383</v>
      </c>
      <c r="C293" s="17" t="s">
        <v>113</v>
      </c>
      <c r="D293" s="20"/>
      <c r="E293" s="19"/>
      <c r="F293" s="17" t="s">
        <v>96</v>
      </c>
      <c r="G293" s="17" t="s">
        <v>1343</v>
      </c>
      <c r="H293" s="48" t="s">
        <v>90</v>
      </c>
      <c r="J293" s="11" t="s">
        <v>91</v>
      </c>
      <c r="K293" s="48" t="s">
        <v>84</v>
      </c>
      <c r="L293" s="49">
        <v>42979.0</v>
      </c>
      <c r="M293" s="52"/>
      <c r="N293" s="52"/>
      <c r="O293" s="50"/>
      <c r="P293" s="50"/>
      <c r="Q293" s="6">
        <v>10.0</v>
      </c>
      <c r="R293" s="6">
        <v>9.0</v>
      </c>
      <c r="S293" s="6">
        <v>5.0</v>
      </c>
      <c r="T293" s="23"/>
      <c r="U293" s="6">
        <v>9.0</v>
      </c>
      <c r="V293" s="23"/>
      <c r="W293" s="6">
        <v>9.0</v>
      </c>
      <c r="X293" s="6">
        <v>10.0</v>
      </c>
      <c r="Y293" s="6">
        <v>10.0</v>
      </c>
      <c r="Z293" s="6">
        <v>10.0</v>
      </c>
      <c r="AA293" s="23"/>
      <c r="AB293" s="6">
        <v>8.0</v>
      </c>
      <c r="AC293" s="6">
        <v>10.0</v>
      </c>
      <c r="AD293" s="23"/>
      <c r="AE293" s="23"/>
      <c r="AF293" s="6">
        <v>10.0</v>
      </c>
      <c r="AG293" s="23"/>
      <c r="AH293" s="6">
        <v>10.0</v>
      </c>
      <c r="AI293" s="6">
        <v>10.0</v>
      </c>
      <c r="AJ293" s="6">
        <v>10.0</v>
      </c>
      <c r="AK293" s="6">
        <v>10.0</v>
      </c>
      <c r="AL293" s="23"/>
      <c r="AM293" s="23"/>
      <c r="AN293" s="6">
        <v>10.0</v>
      </c>
      <c r="AO293" s="23"/>
      <c r="AP293" s="6">
        <v>10.0</v>
      </c>
      <c r="AQ293" s="23"/>
      <c r="AR293" s="11">
        <v>10.0</v>
      </c>
      <c r="AS293" s="6"/>
      <c r="AT293" s="23"/>
      <c r="AU293" s="23"/>
      <c r="AV293" s="23"/>
      <c r="AW293" s="23"/>
      <c r="AX293" s="6">
        <v>10.0</v>
      </c>
      <c r="AY293" s="25">
        <f t="shared" si="1"/>
        <v>9.47</v>
      </c>
      <c r="AZ293" s="23"/>
      <c r="BA293" s="23">
        <f t="shared" si="4"/>
        <v>0</v>
      </c>
      <c r="BB293" s="6">
        <v>37.0</v>
      </c>
      <c r="BC293" s="6">
        <v>7.0</v>
      </c>
      <c r="BD293" s="23">
        <f t="shared" si="3"/>
        <v>30</v>
      </c>
      <c r="BE293" s="6" t="s">
        <v>92</v>
      </c>
      <c r="BF293" s="6" t="s">
        <v>55</v>
      </c>
      <c r="BG293" s="6" t="s">
        <v>55</v>
      </c>
      <c r="BH293" s="6" t="s">
        <v>55</v>
      </c>
      <c r="BI293" s="6" t="s">
        <v>55</v>
      </c>
      <c r="BJ293" s="6" t="s">
        <v>92</v>
      </c>
      <c r="BK293" s="6" t="s">
        <v>55</v>
      </c>
      <c r="BL293" s="23"/>
      <c r="BM293" s="23"/>
      <c r="BN293" s="42"/>
      <c r="BO293" s="42"/>
      <c r="BP293" s="42"/>
    </row>
    <row r="294">
      <c r="A294" s="11">
        <v>290.0</v>
      </c>
      <c r="B294" s="17" t="s">
        <v>1385</v>
      </c>
      <c r="C294" s="17" t="s">
        <v>265</v>
      </c>
      <c r="D294" s="17" t="s">
        <v>1386</v>
      </c>
      <c r="E294" s="19"/>
      <c r="F294" s="17" t="s">
        <v>96</v>
      </c>
      <c r="G294" s="17" t="s">
        <v>1343</v>
      </c>
      <c r="H294" s="48" t="s">
        <v>90</v>
      </c>
      <c r="J294" s="11" t="s">
        <v>91</v>
      </c>
      <c r="K294" s="48" t="s">
        <v>84</v>
      </c>
      <c r="L294" s="49">
        <v>42979.0</v>
      </c>
      <c r="M294" s="52"/>
      <c r="N294" s="52"/>
      <c r="O294" s="50"/>
      <c r="P294" s="50"/>
      <c r="Q294" s="6">
        <v>9.0</v>
      </c>
      <c r="R294" s="6">
        <v>9.0</v>
      </c>
      <c r="S294" s="6">
        <v>8.0</v>
      </c>
      <c r="T294" s="23"/>
      <c r="U294" s="6">
        <v>9.0</v>
      </c>
      <c r="V294" s="23"/>
      <c r="W294" s="6">
        <v>10.0</v>
      </c>
      <c r="X294" s="6">
        <v>10.0</v>
      </c>
      <c r="Y294" s="6">
        <v>8.0</v>
      </c>
      <c r="Z294" s="6">
        <v>10.0</v>
      </c>
      <c r="AA294" s="23"/>
      <c r="AB294" s="6">
        <v>10.0</v>
      </c>
      <c r="AC294" s="6">
        <v>10.0</v>
      </c>
      <c r="AD294" s="23"/>
      <c r="AE294" s="23"/>
      <c r="AF294" s="6">
        <v>10.0</v>
      </c>
      <c r="AG294" s="23"/>
      <c r="AH294" s="6">
        <v>10.0</v>
      </c>
      <c r="AI294" s="6">
        <v>10.0</v>
      </c>
      <c r="AJ294" s="6">
        <v>10.0</v>
      </c>
      <c r="AK294" s="6">
        <v>10.0</v>
      </c>
      <c r="AL294" s="23"/>
      <c r="AM294" s="23"/>
      <c r="AN294" s="6">
        <v>10.0</v>
      </c>
      <c r="AO294" s="23"/>
      <c r="AP294" s="6">
        <v>10.0</v>
      </c>
      <c r="AQ294" s="23"/>
      <c r="AR294" s="11">
        <v>10.0</v>
      </c>
      <c r="AS294" s="6"/>
      <c r="AT294" s="23"/>
      <c r="AU294" s="23"/>
      <c r="AV294" s="23"/>
      <c r="AW294" s="23"/>
      <c r="AX294" s="6">
        <v>10.0</v>
      </c>
      <c r="AY294" s="25">
        <f t="shared" si="1"/>
        <v>9.63</v>
      </c>
      <c r="AZ294" s="23"/>
      <c r="BA294" s="23">
        <f t="shared" si="4"/>
        <v>0</v>
      </c>
      <c r="BB294" s="6">
        <v>20.0</v>
      </c>
      <c r="BC294" s="6">
        <v>0.0</v>
      </c>
      <c r="BD294" s="23">
        <f t="shared" si="3"/>
        <v>20</v>
      </c>
      <c r="BE294" s="6" t="s">
        <v>92</v>
      </c>
      <c r="BF294" s="6" t="s">
        <v>55</v>
      </c>
      <c r="BG294" s="6" t="s">
        <v>55</v>
      </c>
      <c r="BH294" s="6" t="s">
        <v>55</v>
      </c>
      <c r="BI294" s="6" t="s">
        <v>55</v>
      </c>
      <c r="BJ294" s="6" t="s">
        <v>92</v>
      </c>
      <c r="BK294" s="6" t="s">
        <v>55</v>
      </c>
      <c r="BL294" s="23"/>
      <c r="BM294" s="23"/>
      <c r="BN294" s="42"/>
      <c r="BO294" s="42"/>
      <c r="BP294" s="42"/>
    </row>
    <row r="295">
      <c r="A295" s="11">
        <v>291.0</v>
      </c>
      <c r="B295" s="17" t="s">
        <v>1388</v>
      </c>
      <c r="C295" s="17" t="s">
        <v>278</v>
      </c>
      <c r="D295" s="17" t="s">
        <v>1389</v>
      </c>
      <c r="E295" s="19"/>
      <c r="F295" s="17" t="s">
        <v>96</v>
      </c>
      <c r="G295" s="17" t="s">
        <v>1343</v>
      </c>
      <c r="H295" s="48" t="s">
        <v>90</v>
      </c>
      <c r="J295" s="11" t="s">
        <v>91</v>
      </c>
      <c r="K295" s="48" t="s">
        <v>138</v>
      </c>
      <c r="L295" s="49">
        <v>42979.0</v>
      </c>
      <c r="M295" s="49">
        <v>42983.0</v>
      </c>
      <c r="N295" s="52"/>
      <c r="O295" s="50"/>
      <c r="P295" s="50"/>
      <c r="Q295" s="6">
        <v>9.0</v>
      </c>
      <c r="R295" s="6">
        <v>7.0</v>
      </c>
      <c r="S295" s="6">
        <v>7.0</v>
      </c>
      <c r="T295" s="23"/>
      <c r="U295" s="6">
        <v>9.0</v>
      </c>
      <c r="V295" s="23"/>
      <c r="W295" s="6">
        <v>9.0</v>
      </c>
      <c r="X295" s="6">
        <v>10.0</v>
      </c>
      <c r="Y295" s="6">
        <v>8.0</v>
      </c>
      <c r="Z295" s="6">
        <v>10.0</v>
      </c>
      <c r="AA295" s="23"/>
      <c r="AB295" s="6">
        <v>9.0</v>
      </c>
      <c r="AC295" s="6">
        <v>10.0</v>
      </c>
      <c r="AD295" s="23"/>
      <c r="AE295" s="23"/>
      <c r="AF295" s="6">
        <v>10.0</v>
      </c>
      <c r="AG295" s="23"/>
      <c r="AH295" s="6">
        <v>10.0</v>
      </c>
      <c r="AI295" s="6">
        <v>10.0</v>
      </c>
      <c r="AJ295" s="6">
        <v>10.0</v>
      </c>
      <c r="AK295" s="6">
        <v>10.0</v>
      </c>
      <c r="AL295" s="23"/>
      <c r="AM295" s="23"/>
      <c r="AN295" s="6">
        <v>10.0</v>
      </c>
      <c r="AO295" s="23"/>
      <c r="AP295" s="6">
        <v>10.0</v>
      </c>
      <c r="AQ295" s="23"/>
      <c r="AR295" s="11">
        <v>10.0</v>
      </c>
      <c r="AS295" s="6"/>
      <c r="AT295" s="23"/>
      <c r="AU295" s="23"/>
      <c r="AV295" s="23"/>
      <c r="AW295" s="23"/>
      <c r="AX295" s="6">
        <v>10.0</v>
      </c>
      <c r="AY295" s="25">
        <f t="shared" si="1"/>
        <v>9.36</v>
      </c>
      <c r="AZ295" s="23"/>
      <c r="BA295" s="23">
        <f t="shared" si="4"/>
        <v>0</v>
      </c>
      <c r="BB295" s="6">
        <v>30.0</v>
      </c>
      <c r="BC295" s="6">
        <v>7.0</v>
      </c>
      <c r="BD295" s="23">
        <f t="shared" si="3"/>
        <v>23</v>
      </c>
      <c r="BE295" s="6" t="s">
        <v>92</v>
      </c>
      <c r="BF295" s="6" t="s">
        <v>55</v>
      </c>
      <c r="BG295" s="6" t="s">
        <v>55</v>
      </c>
      <c r="BH295" s="6" t="s">
        <v>55</v>
      </c>
      <c r="BI295" s="6" t="s">
        <v>55</v>
      </c>
      <c r="BJ295" s="6" t="s">
        <v>92</v>
      </c>
      <c r="BK295" s="6" t="s">
        <v>55</v>
      </c>
      <c r="BL295" s="23"/>
      <c r="BM295" s="23"/>
      <c r="BN295" s="42"/>
      <c r="BO295" s="42"/>
      <c r="BP295" s="42"/>
    </row>
    <row r="296">
      <c r="A296" s="11">
        <v>292.0</v>
      </c>
      <c r="B296" s="17" t="s">
        <v>1391</v>
      </c>
      <c r="C296" s="17" t="s">
        <v>214</v>
      </c>
      <c r="D296" s="20"/>
      <c r="E296" s="19"/>
      <c r="F296" s="17" t="s">
        <v>79</v>
      </c>
      <c r="G296" s="17" t="s">
        <v>1343</v>
      </c>
      <c r="H296" s="48" t="s">
        <v>90</v>
      </c>
      <c r="J296" s="11" t="s">
        <v>91</v>
      </c>
      <c r="K296" s="48" t="s">
        <v>84</v>
      </c>
      <c r="L296" s="49">
        <v>42983.0</v>
      </c>
      <c r="M296" s="52"/>
      <c r="N296" s="52"/>
      <c r="O296" s="50"/>
      <c r="P296" s="50"/>
      <c r="Q296" s="6">
        <v>9.0</v>
      </c>
      <c r="R296" s="6">
        <v>9.0</v>
      </c>
      <c r="S296" s="6">
        <v>6.0</v>
      </c>
      <c r="T296" s="23"/>
      <c r="U296" s="6">
        <v>8.0</v>
      </c>
      <c r="V296" s="23"/>
      <c r="W296" s="6">
        <v>9.0</v>
      </c>
      <c r="X296" s="6">
        <v>9.0</v>
      </c>
      <c r="Y296" s="6">
        <v>7.0</v>
      </c>
      <c r="Z296" s="6">
        <v>9.0</v>
      </c>
      <c r="AA296" s="23"/>
      <c r="AB296" s="6">
        <v>8.0</v>
      </c>
      <c r="AC296" s="6">
        <v>10.0</v>
      </c>
      <c r="AD296" s="23"/>
      <c r="AE296" s="23"/>
      <c r="AF296" s="6">
        <v>9.0</v>
      </c>
      <c r="AG296" s="23"/>
      <c r="AH296" s="6">
        <v>10.0</v>
      </c>
      <c r="AI296" s="6">
        <v>10.0</v>
      </c>
      <c r="AJ296" s="6">
        <v>10.0</v>
      </c>
      <c r="AK296" s="6">
        <v>10.0</v>
      </c>
      <c r="AL296" s="23"/>
      <c r="AM296" s="23"/>
      <c r="AN296" s="6">
        <v>10.0</v>
      </c>
      <c r="AO296" s="23"/>
      <c r="AP296" s="6">
        <v>10.0</v>
      </c>
      <c r="AQ296" s="23"/>
      <c r="AR296" s="11">
        <v>10.0</v>
      </c>
      <c r="AS296" s="6"/>
      <c r="AT296" s="23"/>
      <c r="AU296" s="23"/>
      <c r="AV296" s="23"/>
      <c r="AW296" s="23"/>
      <c r="AX296" s="6">
        <v>10.0</v>
      </c>
      <c r="AY296" s="25">
        <f t="shared" si="1"/>
        <v>9.1</v>
      </c>
      <c r="AZ296" s="23"/>
      <c r="BA296" s="23">
        <f t="shared" si="4"/>
        <v>0</v>
      </c>
      <c r="BB296" s="6">
        <v>2.0</v>
      </c>
      <c r="BC296" s="6">
        <v>0.0</v>
      </c>
      <c r="BD296" s="23">
        <f t="shared" si="3"/>
        <v>2</v>
      </c>
      <c r="BE296" s="6" t="s">
        <v>92</v>
      </c>
      <c r="BF296" s="6" t="s">
        <v>55</v>
      </c>
      <c r="BG296" s="6" t="s">
        <v>55</v>
      </c>
      <c r="BH296" s="6" t="s">
        <v>55</v>
      </c>
      <c r="BI296" s="6" t="s">
        <v>55</v>
      </c>
      <c r="BJ296" s="6" t="s">
        <v>92</v>
      </c>
      <c r="BK296" s="6" t="s">
        <v>55</v>
      </c>
      <c r="BL296" s="23"/>
      <c r="BM296" s="23"/>
      <c r="BN296" s="42"/>
      <c r="BO296" s="42"/>
      <c r="BP296" s="42"/>
    </row>
    <row r="297">
      <c r="A297" s="11">
        <v>293.0</v>
      </c>
      <c r="B297" s="17" t="s">
        <v>241</v>
      </c>
      <c r="C297" s="17" t="s">
        <v>77</v>
      </c>
      <c r="D297" s="17" t="s">
        <v>456</v>
      </c>
      <c r="E297" s="19"/>
      <c r="F297" s="17" t="s">
        <v>79</v>
      </c>
      <c r="G297" s="17" t="s">
        <v>1343</v>
      </c>
      <c r="H297" s="48" t="s">
        <v>90</v>
      </c>
      <c r="J297" s="11" t="s">
        <v>91</v>
      </c>
      <c r="K297" s="48" t="s">
        <v>84</v>
      </c>
      <c r="L297" s="49">
        <v>42979.0</v>
      </c>
      <c r="M297" s="52"/>
      <c r="N297" s="52"/>
      <c r="O297" s="50"/>
      <c r="P297" s="50"/>
      <c r="Q297" s="25">
        <v>9.0</v>
      </c>
      <c r="R297" s="25">
        <v>8.0</v>
      </c>
      <c r="S297" s="25">
        <v>10.0</v>
      </c>
      <c r="T297" s="25"/>
      <c r="U297" s="25">
        <v>9.0</v>
      </c>
      <c r="V297" s="25"/>
      <c r="W297" s="25">
        <v>8.0</v>
      </c>
      <c r="X297" s="25">
        <v>10.0</v>
      </c>
      <c r="Y297" s="25">
        <v>10.0</v>
      </c>
      <c r="Z297" s="25">
        <v>10.0</v>
      </c>
      <c r="AA297" s="25"/>
      <c r="AB297" s="25">
        <v>9.0</v>
      </c>
      <c r="AC297" s="25">
        <v>10.0</v>
      </c>
      <c r="AD297" s="25"/>
      <c r="AE297" s="25"/>
      <c r="AF297" s="25">
        <v>10.0</v>
      </c>
      <c r="AG297" s="25"/>
      <c r="AH297" s="25">
        <v>10.0</v>
      </c>
      <c r="AI297" s="25">
        <v>10.0</v>
      </c>
      <c r="AJ297" s="25">
        <v>10.0</v>
      </c>
      <c r="AK297" s="25">
        <v>10.0</v>
      </c>
      <c r="AL297" s="25"/>
      <c r="AM297" s="25"/>
      <c r="AN297" s="25">
        <v>10.0</v>
      </c>
      <c r="AO297" s="25"/>
      <c r="AP297" s="6">
        <v>10.0</v>
      </c>
      <c r="AQ297" s="25"/>
      <c r="AR297" s="11">
        <v>10.0</v>
      </c>
      <c r="AS297" s="25"/>
      <c r="AT297" s="25"/>
      <c r="AU297" s="25"/>
      <c r="AV297" s="25"/>
      <c r="AW297" s="25"/>
      <c r="AX297" s="25">
        <v>10.0</v>
      </c>
      <c r="AY297" s="25">
        <f t="shared" si="1"/>
        <v>9.63</v>
      </c>
      <c r="AZ297" s="23"/>
      <c r="BA297" s="23">
        <f t="shared" si="4"/>
        <v>0</v>
      </c>
      <c r="BB297" s="6">
        <v>7.0</v>
      </c>
      <c r="BC297" s="6">
        <v>0.0</v>
      </c>
      <c r="BD297" s="23">
        <f t="shared" si="3"/>
        <v>7</v>
      </c>
      <c r="BE297" s="6" t="s">
        <v>92</v>
      </c>
      <c r="BF297" s="6" t="s">
        <v>55</v>
      </c>
      <c r="BG297" s="6" t="s">
        <v>55</v>
      </c>
      <c r="BH297" s="6" t="s">
        <v>55</v>
      </c>
      <c r="BI297" s="6" t="s">
        <v>55</v>
      </c>
      <c r="BJ297" s="6" t="s">
        <v>92</v>
      </c>
      <c r="BK297" s="6" t="s">
        <v>55</v>
      </c>
      <c r="BL297" s="23"/>
      <c r="BM297" s="23"/>
      <c r="BN297" s="42"/>
      <c r="BO297" s="42"/>
      <c r="BP297" s="42"/>
    </row>
    <row r="298">
      <c r="A298" s="11">
        <v>294.0</v>
      </c>
      <c r="B298" s="17" t="s">
        <v>164</v>
      </c>
      <c r="C298" s="17" t="s">
        <v>303</v>
      </c>
      <c r="D298" s="17" t="s">
        <v>888</v>
      </c>
      <c r="E298" s="19"/>
      <c r="F298" s="17" t="s">
        <v>96</v>
      </c>
      <c r="G298" s="17" t="s">
        <v>1343</v>
      </c>
      <c r="H298" s="48" t="s">
        <v>90</v>
      </c>
      <c r="J298" s="11" t="s">
        <v>91</v>
      </c>
      <c r="K298" s="48" t="s">
        <v>84</v>
      </c>
      <c r="L298" s="49">
        <v>42979.0</v>
      </c>
      <c r="M298" s="52"/>
      <c r="N298" s="52"/>
      <c r="O298" s="50"/>
      <c r="P298" s="50"/>
      <c r="Q298" s="6">
        <v>9.0</v>
      </c>
      <c r="R298" s="6">
        <v>7.0</v>
      </c>
      <c r="S298" s="6">
        <v>6.0</v>
      </c>
      <c r="T298" s="23"/>
      <c r="U298" s="6">
        <v>9.0</v>
      </c>
      <c r="V298" s="23"/>
      <c r="W298" s="6">
        <v>8.0</v>
      </c>
      <c r="X298" s="6">
        <v>10.0</v>
      </c>
      <c r="Y298" s="6">
        <v>7.0</v>
      </c>
      <c r="Z298" s="6">
        <v>10.0</v>
      </c>
      <c r="AA298" s="6"/>
      <c r="AB298" s="6">
        <v>7.0</v>
      </c>
      <c r="AC298" s="6">
        <v>9.0</v>
      </c>
      <c r="AD298" s="6"/>
      <c r="AE298" s="6"/>
      <c r="AF298" s="6">
        <v>9.0</v>
      </c>
      <c r="AG298" s="23"/>
      <c r="AH298" s="6">
        <v>10.0</v>
      </c>
      <c r="AI298" s="6">
        <v>10.0</v>
      </c>
      <c r="AJ298" s="6">
        <v>10.0</v>
      </c>
      <c r="AK298" s="6">
        <v>10.0</v>
      </c>
      <c r="AL298" s="23"/>
      <c r="AM298" s="23"/>
      <c r="AN298" s="6">
        <v>10.0</v>
      </c>
      <c r="AO298" s="6"/>
      <c r="AP298" s="6">
        <v>10.0</v>
      </c>
      <c r="AQ298" s="23"/>
      <c r="AR298" s="11">
        <v>10.0</v>
      </c>
      <c r="AS298" s="6"/>
      <c r="AT298" s="23"/>
      <c r="AU298" s="23"/>
      <c r="AV298" s="23"/>
      <c r="AW298" s="23"/>
      <c r="AX298" s="6">
        <v>10.0</v>
      </c>
      <c r="AY298" s="25">
        <f t="shared" si="1"/>
        <v>9</v>
      </c>
      <c r="AZ298" s="23"/>
      <c r="BA298" s="23">
        <f t="shared" si="4"/>
        <v>0</v>
      </c>
      <c r="BB298" s="6">
        <v>36.0</v>
      </c>
      <c r="BC298" s="6">
        <v>6.0</v>
      </c>
      <c r="BD298" s="23">
        <f t="shared" si="3"/>
        <v>30</v>
      </c>
      <c r="BE298" s="6" t="s">
        <v>92</v>
      </c>
      <c r="BF298" s="6" t="s">
        <v>55</v>
      </c>
      <c r="BG298" s="6" t="s">
        <v>55</v>
      </c>
      <c r="BH298" s="6" t="s">
        <v>55</v>
      </c>
      <c r="BI298" s="6" t="s">
        <v>55</v>
      </c>
      <c r="BJ298" s="6" t="s">
        <v>92</v>
      </c>
      <c r="BK298" s="6" t="s">
        <v>55</v>
      </c>
      <c r="BL298" s="23"/>
      <c r="BM298" s="23"/>
      <c r="BN298" s="42"/>
      <c r="BO298" s="42"/>
      <c r="BP298" s="42"/>
    </row>
    <row r="299">
      <c r="A299" s="11">
        <v>295.0</v>
      </c>
      <c r="B299" s="17" t="s">
        <v>1395</v>
      </c>
      <c r="C299" s="17" t="s">
        <v>78</v>
      </c>
      <c r="D299" s="17" t="s">
        <v>596</v>
      </c>
      <c r="E299" s="19"/>
      <c r="F299" s="17" t="s">
        <v>79</v>
      </c>
      <c r="G299" s="17" t="s">
        <v>1343</v>
      </c>
      <c r="H299" s="48" t="s">
        <v>90</v>
      </c>
      <c r="J299" s="11" t="s">
        <v>91</v>
      </c>
      <c r="K299" s="48" t="s">
        <v>84</v>
      </c>
      <c r="L299" s="49">
        <v>42983.0</v>
      </c>
      <c r="M299" s="52"/>
      <c r="N299" s="48" t="s">
        <v>85</v>
      </c>
      <c r="O299" s="48" t="s">
        <v>295</v>
      </c>
      <c r="P299" s="50"/>
      <c r="Q299" s="25">
        <v>7.0</v>
      </c>
      <c r="R299" s="25">
        <v>7.0</v>
      </c>
      <c r="S299" s="25">
        <v>7.0</v>
      </c>
      <c r="T299" s="25"/>
      <c r="U299" s="25">
        <v>9.0</v>
      </c>
      <c r="V299" s="25"/>
      <c r="W299" s="25">
        <v>7.0</v>
      </c>
      <c r="X299" s="25">
        <v>9.0</v>
      </c>
      <c r="Y299" s="25">
        <v>8.0</v>
      </c>
      <c r="Z299" s="25">
        <v>8.0</v>
      </c>
      <c r="AA299" s="25"/>
      <c r="AB299" s="25">
        <v>6.0</v>
      </c>
      <c r="AC299" s="25">
        <v>9.0</v>
      </c>
      <c r="AD299" s="25"/>
      <c r="AE299" s="25"/>
      <c r="AF299" s="25">
        <v>9.0</v>
      </c>
      <c r="AG299" s="25"/>
      <c r="AH299" s="25">
        <v>10.0</v>
      </c>
      <c r="AI299" s="25">
        <v>10.0</v>
      </c>
      <c r="AJ299" s="25">
        <v>10.0</v>
      </c>
      <c r="AK299" s="25">
        <v>10.0</v>
      </c>
      <c r="AL299" s="25"/>
      <c r="AM299" s="25"/>
      <c r="AN299" s="25">
        <v>10.0</v>
      </c>
      <c r="AO299" s="25"/>
      <c r="AP299" s="6">
        <v>10.0</v>
      </c>
      <c r="AQ299" s="25"/>
      <c r="AR299" s="11">
        <v>10.0</v>
      </c>
      <c r="AS299" s="25"/>
      <c r="AT299" s="25"/>
      <c r="AU299" s="25"/>
      <c r="AV299" s="25"/>
      <c r="AW299" s="25"/>
      <c r="AX299" s="25">
        <v>10.0</v>
      </c>
      <c r="AY299" s="25">
        <f t="shared" si="1"/>
        <v>8.73</v>
      </c>
      <c r="AZ299" s="23"/>
      <c r="BA299" s="23">
        <f t="shared" si="4"/>
        <v>0</v>
      </c>
      <c r="BB299" s="6">
        <v>30.0</v>
      </c>
      <c r="BC299" s="6">
        <v>8.0</v>
      </c>
      <c r="BD299" s="23">
        <f t="shared" si="3"/>
        <v>22</v>
      </c>
      <c r="BE299" s="6" t="s">
        <v>92</v>
      </c>
      <c r="BF299" s="6" t="s">
        <v>55</v>
      </c>
      <c r="BG299" s="6" t="s">
        <v>55</v>
      </c>
      <c r="BH299" s="6" t="s">
        <v>55</v>
      </c>
      <c r="BI299" s="6" t="s">
        <v>55</v>
      </c>
      <c r="BJ299" s="6" t="s">
        <v>92</v>
      </c>
      <c r="BK299" s="6" t="s">
        <v>55</v>
      </c>
      <c r="BL299" s="23"/>
      <c r="BM299" s="23"/>
      <c r="BN299" s="42"/>
      <c r="BO299" s="42"/>
      <c r="BP299" s="42"/>
    </row>
    <row r="300">
      <c r="A300" s="11">
        <v>296.0</v>
      </c>
      <c r="B300" s="17" t="s">
        <v>1398</v>
      </c>
      <c r="C300" s="17" t="s">
        <v>623</v>
      </c>
      <c r="D300" s="20"/>
      <c r="E300" s="19"/>
      <c r="F300" s="17" t="s">
        <v>96</v>
      </c>
      <c r="G300" s="17" t="s">
        <v>1343</v>
      </c>
      <c r="H300" s="48" t="s">
        <v>90</v>
      </c>
      <c r="J300" s="11" t="s">
        <v>91</v>
      </c>
      <c r="K300" s="48" t="s">
        <v>84</v>
      </c>
      <c r="L300" s="49">
        <v>42979.0</v>
      </c>
      <c r="M300" s="52"/>
      <c r="N300" s="52"/>
      <c r="O300" s="50"/>
      <c r="P300" s="50"/>
      <c r="Q300" s="25">
        <v>8.0</v>
      </c>
      <c r="R300" s="25">
        <v>10.0</v>
      </c>
      <c r="S300" s="25">
        <v>7.0</v>
      </c>
      <c r="T300" s="25"/>
      <c r="U300" s="25">
        <v>9.0</v>
      </c>
      <c r="V300" s="25"/>
      <c r="W300" s="25">
        <v>7.0</v>
      </c>
      <c r="X300" s="25">
        <v>10.0</v>
      </c>
      <c r="Y300" s="25">
        <v>7.0</v>
      </c>
      <c r="Z300" s="25">
        <v>8.0</v>
      </c>
      <c r="AA300" s="25"/>
      <c r="AB300" s="25">
        <v>8.0</v>
      </c>
      <c r="AC300" s="25">
        <v>10.0</v>
      </c>
      <c r="AD300" s="25"/>
      <c r="AE300" s="25"/>
      <c r="AF300" s="25">
        <v>9.0</v>
      </c>
      <c r="AG300" s="25"/>
      <c r="AH300" s="25">
        <v>10.0</v>
      </c>
      <c r="AI300" s="25">
        <v>10.0</v>
      </c>
      <c r="AJ300" s="25">
        <v>10.0</v>
      </c>
      <c r="AK300" s="25">
        <v>10.0</v>
      </c>
      <c r="AL300" s="25"/>
      <c r="AM300" s="25"/>
      <c r="AN300" s="25">
        <v>10.0</v>
      </c>
      <c r="AO300" s="25"/>
      <c r="AP300" s="6">
        <v>10.0</v>
      </c>
      <c r="AQ300" s="25"/>
      <c r="AR300" s="11">
        <v>10.0</v>
      </c>
      <c r="AS300" s="25"/>
      <c r="AT300" s="25"/>
      <c r="AU300" s="25"/>
      <c r="AV300" s="25"/>
      <c r="AW300" s="25"/>
      <c r="AX300" s="25">
        <v>10.0</v>
      </c>
      <c r="AY300" s="25">
        <f t="shared" si="1"/>
        <v>9.1</v>
      </c>
      <c r="AZ300" s="23"/>
      <c r="BA300" s="23">
        <f t="shared" si="4"/>
        <v>0</v>
      </c>
      <c r="BB300" s="6">
        <v>20.0</v>
      </c>
      <c r="BC300" s="6">
        <v>0.0</v>
      </c>
      <c r="BD300" s="23">
        <f t="shared" si="3"/>
        <v>20</v>
      </c>
      <c r="BE300" s="6" t="s">
        <v>92</v>
      </c>
      <c r="BF300" s="6" t="s">
        <v>55</v>
      </c>
      <c r="BG300" s="6" t="s">
        <v>55</v>
      </c>
      <c r="BH300" s="6" t="s">
        <v>55</v>
      </c>
      <c r="BI300" s="6" t="s">
        <v>55</v>
      </c>
      <c r="BJ300" s="6" t="s">
        <v>92</v>
      </c>
      <c r="BK300" s="6" t="s">
        <v>55</v>
      </c>
      <c r="BL300" s="23"/>
      <c r="BM300" s="23"/>
      <c r="BN300" s="42"/>
      <c r="BO300" s="42"/>
      <c r="BP300" s="42"/>
    </row>
    <row r="301">
      <c r="A301" s="11">
        <v>297.0</v>
      </c>
      <c r="B301" s="17" t="s">
        <v>1400</v>
      </c>
      <c r="C301" s="17" t="s">
        <v>369</v>
      </c>
      <c r="D301" s="20"/>
      <c r="E301" s="19"/>
      <c r="F301" s="17" t="s">
        <v>96</v>
      </c>
      <c r="G301" s="17" t="s">
        <v>1343</v>
      </c>
      <c r="H301" s="48" t="s">
        <v>90</v>
      </c>
      <c r="J301" s="11" t="s">
        <v>91</v>
      </c>
      <c r="K301" s="48" t="s">
        <v>84</v>
      </c>
      <c r="L301" s="49">
        <v>42979.0</v>
      </c>
      <c r="M301" s="52"/>
      <c r="N301" s="52"/>
      <c r="O301" s="50"/>
      <c r="P301" s="50"/>
      <c r="Q301" s="25">
        <v>10.0</v>
      </c>
      <c r="R301" s="25">
        <v>9.0</v>
      </c>
      <c r="S301" s="25">
        <v>9.0</v>
      </c>
      <c r="T301" s="25"/>
      <c r="U301" s="25">
        <v>10.0</v>
      </c>
      <c r="V301" s="25"/>
      <c r="W301" s="25">
        <v>10.0</v>
      </c>
      <c r="X301" s="25">
        <v>10.0</v>
      </c>
      <c r="Y301" s="25">
        <v>10.0</v>
      </c>
      <c r="Z301" s="25">
        <v>10.0</v>
      </c>
      <c r="AA301" s="25"/>
      <c r="AB301" s="25">
        <v>9.0</v>
      </c>
      <c r="AC301" s="25">
        <v>10.0</v>
      </c>
      <c r="AD301" s="25"/>
      <c r="AE301" s="25"/>
      <c r="AF301" s="25">
        <v>10.0</v>
      </c>
      <c r="AG301" s="25"/>
      <c r="AH301" s="25">
        <v>10.0</v>
      </c>
      <c r="AI301" s="25">
        <v>10.0</v>
      </c>
      <c r="AJ301" s="25">
        <v>10.0</v>
      </c>
      <c r="AK301" s="25">
        <v>10.0</v>
      </c>
      <c r="AL301" s="25"/>
      <c r="AM301" s="25"/>
      <c r="AN301" s="25">
        <v>10.0</v>
      </c>
      <c r="AO301" s="25"/>
      <c r="AP301" s="6">
        <v>10.0</v>
      </c>
      <c r="AQ301" s="25"/>
      <c r="AR301" s="11">
        <v>10.0</v>
      </c>
      <c r="AS301" s="25"/>
      <c r="AT301" s="25"/>
      <c r="AU301" s="25"/>
      <c r="AV301" s="25"/>
      <c r="AW301" s="25"/>
      <c r="AX301" s="25">
        <v>10.0</v>
      </c>
      <c r="AY301" s="25">
        <f t="shared" si="1"/>
        <v>9.84</v>
      </c>
      <c r="AZ301" s="23"/>
      <c r="BA301" s="23">
        <f t="shared" si="4"/>
        <v>0</v>
      </c>
      <c r="BB301" s="6">
        <v>23.0</v>
      </c>
      <c r="BC301" s="6">
        <v>0.0</v>
      </c>
      <c r="BD301" s="23">
        <f t="shared" si="3"/>
        <v>23</v>
      </c>
      <c r="BE301" s="6" t="s">
        <v>92</v>
      </c>
      <c r="BF301" s="6" t="s">
        <v>55</v>
      </c>
      <c r="BG301" s="6" t="s">
        <v>55</v>
      </c>
      <c r="BH301" s="6" t="s">
        <v>55</v>
      </c>
      <c r="BI301" s="6" t="s">
        <v>55</v>
      </c>
      <c r="BJ301" s="6" t="s">
        <v>92</v>
      </c>
      <c r="BK301" s="6" t="s">
        <v>55</v>
      </c>
      <c r="BL301" s="23"/>
      <c r="BM301" s="23"/>
      <c r="BN301" s="42"/>
      <c r="BO301" s="42"/>
      <c r="BP301" s="42"/>
    </row>
    <row r="302">
      <c r="A302" s="11">
        <v>298.0</v>
      </c>
      <c r="B302" s="17" t="s">
        <v>1402</v>
      </c>
      <c r="C302" s="17" t="s">
        <v>355</v>
      </c>
      <c r="D302" s="20"/>
      <c r="E302" s="19"/>
      <c r="F302" s="17" t="s">
        <v>96</v>
      </c>
      <c r="G302" s="17" t="s">
        <v>1343</v>
      </c>
      <c r="H302" s="87" t="s">
        <v>90</v>
      </c>
      <c r="I302" s="3"/>
      <c r="J302" s="72"/>
      <c r="K302" s="87"/>
      <c r="L302" s="88"/>
      <c r="M302" s="89"/>
      <c r="N302" s="89"/>
      <c r="O302" s="90"/>
      <c r="P302" s="90"/>
      <c r="Q302" s="60">
        <v>10.0</v>
      </c>
      <c r="R302" s="60">
        <v>9.0</v>
      </c>
      <c r="S302" s="60">
        <v>10.0</v>
      </c>
      <c r="T302" s="61"/>
      <c r="U302" s="60">
        <v>10.0</v>
      </c>
      <c r="V302" s="61"/>
      <c r="W302" s="60">
        <v>8.0</v>
      </c>
      <c r="X302" s="60">
        <v>10.0</v>
      </c>
      <c r="Y302" s="60">
        <v>8.0</v>
      </c>
      <c r="Z302" s="60">
        <v>10.0</v>
      </c>
      <c r="AA302" s="61"/>
      <c r="AB302" s="60">
        <v>10.0</v>
      </c>
      <c r="AC302" s="60">
        <v>9.0</v>
      </c>
      <c r="AD302" s="61"/>
      <c r="AE302" s="61"/>
      <c r="AF302" s="60">
        <v>10.0</v>
      </c>
      <c r="AG302" s="61"/>
      <c r="AH302" s="60">
        <v>10.0</v>
      </c>
      <c r="AI302" s="60">
        <v>10.0</v>
      </c>
      <c r="AJ302" s="60">
        <v>10.0</v>
      </c>
      <c r="AK302" s="60">
        <v>10.0</v>
      </c>
      <c r="AL302" s="61"/>
      <c r="AM302" s="61"/>
      <c r="AN302" s="60">
        <v>10.0</v>
      </c>
      <c r="AO302" s="61"/>
      <c r="AP302" s="60">
        <v>10.0</v>
      </c>
      <c r="AQ302" s="61"/>
      <c r="AR302" s="72">
        <v>10.0</v>
      </c>
      <c r="AS302" s="60"/>
      <c r="AT302" s="61"/>
      <c r="AU302" s="61"/>
      <c r="AV302" s="61"/>
      <c r="AW302" s="61"/>
      <c r="AX302" s="60">
        <v>10.0</v>
      </c>
      <c r="AY302" s="25">
        <f t="shared" si="1"/>
        <v>9.68</v>
      </c>
      <c r="AZ302" s="61"/>
      <c r="BA302" s="23">
        <f t="shared" si="4"/>
        <v>0</v>
      </c>
      <c r="BB302" s="60">
        <v>5.0</v>
      </c>
      <c r="BC302" s="60">
        <v>0.0</v>
      </c>
      <c r="BD302" s="23">
        <f t="shared" si="3"/>
        <v>5</v>
      </c>
      <c r="BE302" s="60" t="s">
        <v>92</v>
      </c>
      <c r="BF302" s="60" t="s">
        <v>55</v>
      </c>
      <c r="BG302" s="60" t="s">
        <v>55</v>
      </c>
      <c r="BH302" s="60" t="s">
        <v>55</v>
      </c>
      <c r="BI302" s="60" t="s">
        <v>55</v>
      </c>
      <c r="BJ302" s="60" t="s">
        <v>92</v>
      </c>
      <c r="BK302" s="60" t="s">
        <v>55</v>
      </c>
      <c r="BL302" s="61"/>
      <c r="BM302" s="61"/>
      <c r="BN302" s="62"/>
      <c r="BO302" s="62"/>
      <c r="BP302" s="62"/>
    </row>
    <row r="303">
      <c r="A303" s="11">
        <v>299.0</v>
      </c>
      <c r="B303" s="17" t="s">
        <v>1405</v>
      </c>
      <c r="C303" s="17" t="s">
        <v>113</v>
      </c>
      <c r="D303" s="17" t="s">
        <v>266</v>
      </c>
      <c r="E303" s="19"/>
      <c r="F303" s="17" t="s">
        <v>96</v>
      </c>
      <c r="G303" s="17" t="s">
        <v>1343</v>
      </c>
      <c r="H303" s="48" t="s">
        <v>90</v>
      </c>
      <c r="J303" s="11" t="s">
        <v>91</v>
      </c>
      <c r="K303" s="48" t="s">
        <v>84</v>
      </c>
      <c r="L303" s="49">
        <v>42979.0</v>
      </c>
      <c r="M303" s="52"/>
      <c r="N303" s="52"/>
      <c r="O303" s="50"/>
      <c r="P303" s="50"/>
      <c r="Q303" s="6">
        <v>9.0</v>
      </c>
      <c r="R303" s="6">
        <v>9.0</v>
      </c>
      <c r="S303" s="6">
        <v>8.0</v>
      </c>
      <c r="T303" s="23"/>
      <c r="U303" s="6">
        <v>8.0</v>
      </c>
      <c r="V303" s="23"/>
      <c r="W303" s="6">
        <v>9.0</v>
      </c>
      <c r="X303" s="6">
        <v>9.0</v>
      </c>
      <c r="Y303" s="6">
        <v>8.0</v>
      </c>
      <c r="Z303" s="6">
        <v>10.0</v>
      </c>
      <c r="AA303" s="23"/>
      <c r="AB303" s="6">
        <v>10.0</v>
      </c>
      <c r="AC303" s="6">
        <v>10.0</v>
      </c>
      <c r="AD303" s="23"/>
      <c r="AE303" s="23"/>
      <c r="AF303" s="6">
        <v>10.0</v>
      </c>
      <c r="AG303" s="23"/>
      <c r="AH303" s="6">
        <v>10.0</v>
      </c>
      <c r="AI303" s="6">
        <v>10.0</v>
      </c>
      <c r="AJ303" s="6">
        <v>10.0</v>
      </c>
      <c r="AK303" s="6">
        <v>10.0</v>
      </c>
      <c r="AL303" s="23"/>
      <c r="AM303" s="23"/>
      <c r="AN303" s="6">
        <v>10.0</v>
      </c>
      <c r="AO303" s="23"/>
      <c r="AP303" s="6">
        <v>10.0</v>
      </c>
      <c r="AQ303" s="23"/>
      <c r="AR303" s="11">
        <v>10.0</v>
      </c>
      <c r="AS303" s="6"/>
      <c r="AT303" s="23"/>
      <c r="AU303" s="23"/>
      <c r="AV303" s="23"/>
      <c r="AW303" s="23"/>
      <c r="AX303" s="6">
        <v>10.0</v>
      </c>
      <c r="AY303" s="25">
        <f t="shared" si="1"/>
        <v>9.47</v>
      </c>
      <c r="AZ303" s="23"/>
      <c r="BA303" s="23">
        <f t="shared" si="4"/>
        <v>0</v>
      </c>
      <c r="BB303" s="6">
        <v>6.0</v>
      </c>
      <c r="BC303" s="6">
        <v>0.0</v>
      </c>
      <c r="BD303" s="23">
        <f t="shared" si="3"/>
        <v>6</v>
      </c>
      <c r="BE303" s="6" t="s">
        <v>92</v>
      </c>
      <c r="BF303" s="6" t="s">
        <v>55</v>
      </c>
      <c r="BG303" s="6" t="s">
        <v>55</v>
      </c>
      <c r="BH303" s="6" t="s">
        <v>55</v>
      </c>
      <c r="BI303" s="6" t="s">
        <v>55</v>
      </c>
      <c r="BJ303" s="6" t="s">
        <v>92</v>
      </c>
      <c r="BK303" s="6" t="s">
        <v>55</v>
      </c>
      <c r="BL303" s="23"/>
      <c r="BM303" s="23"/>
      <c r="BN303" s="42"/>
      <c r="BO303" s="42"/>
      <c r="BP303" s="42"/>
    </row>
    <row r="304">
      <c r="A304" s="11">
        <v>300.0</v>
      </c>
      <c r="B304" s="17" t="s">
        <v>1408</v>
      </c>
      <c r="C304" s="17" t="s">
        <v>735</v>
      </c>
      <c r="D304" s="17" t="s">
        <v>1409</v>
      </c>
      <c r="E304" s="19"/>
      <c r="F304" s="17" t="s">
        <v>96</v>
      </c>
      <c r="G304" s="17" t="s">
        <v>1343</v>
      </c>
      <c r="H304" s="48" t="s">
        <v>90</v>
      </c>
      <c r="J304" s="11" t="s">
        <v>91</v>
      </c>
      <c r="K304" s="48" t="s">
        <v>84</v>
      </c>
      <c r="L304" s="49">
        <v>42979.0</v>
      </c>
      <c r="M304" s="52"/>
      <c r="N304" s="52"/>
      <c r="O304" s="50"/>
      <c r="P304" s="50"/>
      <c r="Q304" s="25">
        <v>9.0</v>
      </c>
      <c r="R304" s="25">
        <v>8.0</v>
      </c>
      <c r="S304" s="25">
        <v>7.0</v>
      </c>
      <c r="T304" s="25"/>
      <c r="U304" s="25">
        <v>9.0</v>
      </c>
      <c r="V304" s="25"/>
      <c r="W304" s="25">
        <v>6.0</v>
      </c>
      <c r="X304" s="25">
        <v>7.0</v>
      </c>
      <c r="Y304" s="25">
        <v>6.0</v>
      </c>
      <c r="Z304" s="25">
        <v>8.0</v>
      </c>
      <c r="AA304" s="25"/>
      <c r="AB304" s="25">
        <v>5.0</v>
      </c>
      <c r="AC304" s="25">
        <v>8.0</v>
      </c>
      <c r="AD304" s="25"/>
      <c r="AE304" s="25"/>
      <c r="AF304" s="25">
        <v>10.0</v>
      </c>
      <c r="AG304" s="25"/>
      <c r="AH304" s="25">
        <v>10.0</v>
      </c>
      <c r="AI304" s="25">
        <v>10.0</v>
      </c>
      <c r="AJ304" s="25">
        <v>10.0</v>
      </c>
      <c r="AK304" s="25">
        <v>10.0</v>
      </c>
      <c r="AL304" s="25"/>
      <c r="AM304" s="25"/>
      <c r="AN304" s="25">
        <v>10.0</v>
      </c>
      <c r="AO304" s="25"/>
      <c r="AP304" s="6">
        <v>10.0</v>
      </c>
      <c r="AQ304" s="25"/>
      <c r="AR304" s="11">
        <v>10.0</v>
      </c>
      <c r="AS304" s="25"/>
      <c r="AT304" s="25"/>
      <c r="AU304" s="25"/>
      <c r="AV304" s="25"/>
      <c r="AW304" s="25"/>
      <c r="AX304" s="25">
        <v>10.0</v>
      </c>
      <c r="AY304" s="25">
        <f t="shared" si="1"/>
        <v>8.57</v>
      </c>
      <c r="AZ304" s="23"/>
      <c r="BA304" s="23">
        <f t="shared" si="4"/>
        <v>0</v>
      </c>
      <c r="BB304" s="6">
        <v>28.0</v>
      </c>
      <c r="BC304" s="6">
        <v>0.0</v>
      </c>
      <c r="BD304" s="23">
        <f t="shared" si="3"/>
        <v>28</v>
      </c>
      <c r="BE304" s="6" t="s">
        <v>92</v>
      </c>
      <c r="BF304" s="6" t="s">
        <v>55</v>
      </c>
      <c r="BG304" s="6" t="s">
        <v>55</v>
      </c>
      <c r="BH304" s="6" t="s">
        <v>55</v>
      </c>
      <c r="BI304" s="6" t="s">
        <v>55</v>
      </c>
      <c r="BJ304" s="6" t="s">
        <v>92</v>
      </c>
      <c r="BK304" s="6" t="s">
        <v>55</v>
      </c>
      <c r="BL304" s="23"/>
      <c r="BM304" s="23"/>
      <c r="BN304" s="42"/>
      <c r="BO304" s="42"/>
      <c r="BP304" s="42"/>
    </row>
    <row r="305">
      <c r="A305" s="11">
        <v>301.0</v>
      </c>
      <c r="B305" s="17" t="s">
        <v>941</v>
      </c>
      <c r="C305" s="17" t="s">
        <v>528</v>
      </c>
      <c r="D305" s="17" t="s">
        <v>662</v>
      </c>
      <c r="E305" s="19"/>
      <c r="F305" s="17" t="s">
        <v>96</v>
      </c>
      <c r="G305" s="17" t="s">
        <v>1410</v>
      </c>
      <c r="H305" s="48" t="s">
        <v>90</v>
      </c>
      <c r="J305" s="11" t="s">
        <v>91</v>
      </c>
      <c r="K305" s="48" t="s">
        <v>84</v>
      </c>
      <c r="L305" s="49">
        <v>42979.0</v>
      </c>
      <c r="M305" s="52"/>
      <c r="N305" s="50"/>
      <c r="O305" s="50"/>
      <c r="P305" s="50"/>
      <c r="Q305" s="25">
        <v>9.0</v>
      </c>
      <c r="R305" s="25">
        <v>9.0</v>
      </c>
      <c r="S305" s="25">
        <v>10.0</v>
      </c>
      <c r="T305" s="25"/>
      <c r="U305" s="25"/>
      <c r="V305" s="25"/>
      <c r="W305" s="25">
        <v>10.0</v>
      </c>
      <c r="X305" s="25">
        <v>10.0</v>
      </c>
      <c r="Y305" s="25">
        <v>10.0</v>
      </c>
      <c r="Z305" s="25">
        <v>10.0</v>
      </c>
      <c r="AA305" s="25"/>
      <c r="AB305" s="25">
        <v>10.0</v>
      </c>
      <c r="AC305" s="25">
        <v>10.0</v>
      </c>
      <c r="AD305" s="25"/>
      <c r="AE305" s="25">
        <v>10.0</v>
      </c>
      <c r="AF305" s="25"/>
      <c r="AG305" s="25"/>
      <c r="AH305" s="25">
        <v>10.0</v>
      </c>
      <c r="AI305" s="25"/>
      <c r="AJ305" s="25"/>
      <c r="AK305" s="25">
        <v>10.0</v>
      </c>
      <c r="AL305" s="25"/>
      <c r="AM305" s="25">
        <v>9.0</v>
      </c>
      <c r="AN305" s="25"/>
      <c r="AO305" s="25"/>
      <c r="AP305" s="6"/>
      <c r="AQ305" s="25"/>
      <c r="AR305" s="11"/>
      <c r="AS305" s="25"/>
      <c r="AT305" s="25"/>
      <c r="AU305" s="25"/>
      <c r="AV305" s="25"/>
      <c r="AW305" s="25"/>
      <c r="AX305" s="25">
        <v>10.0</v>
      </c>
      <c r="AY305" s="25">
        <f t="shared" si="1"/>
        <v>9.78</v>
      </c>
      <c r="AZ305" s="23"/>
      <c r="BA305" s="23">
        <f t="shared" si="4"/>
        <v>0</v>
      </c>
      <c r="BB305" s="6">
        <v>11.0</v>
      </c>
      <c r="BC305" s="6">
        <v>3.0</v>
      </c>
      <c r="BD305" s="23">
        <f t="shared" si="3"/>
        <v>8</v>
      </c>
      <c r="BE305" s="6" t="s">
        <v>92</v>
      </c>
      <c r="BF305" s="6" t="s">
        <v>55</v>
      </c>
      <c r="BG305" s="6" t="s">
        <v>55</v>
      </c>
      <c r="BH305" s="6" t="s">
        <v>55</v>
      </c>
      <c r="BI305" s="6" t="s">
        <v>55</v>
      </c>
      <c r="BJ305" s="6" t="s">
        <v>92</v>
      </c>
      <c r="BK305" s="6" t="s">
        <v>55</v>
      </c>
      <c r="BL305" s="23"/>
      <c r="BM305" s="23"/>
      <c r="BN305" s="42"/>
      <c r="BO305" s="42"/>
      <c r="BP305" s="42"/>
    </row>
    <row r="306">
      <c r="A306" s="11">
        <v>302.0</v>
      </c>
      <c r="B306" s="17" t="s">
        <v>1412</v>
      </c>
      <c r="C306" s="17" t="s">
        <v>173</v>
      </c>
      <c r="D306" s="17" t="s">
        <v>77</v>
      </c>
      <c r="E306" s="19"/>
      <c r="F306" s="17" t="s">
        <v>79</v>
      </c>
      <c r="G306" s="17" t="s">
        <v>1410</v>
      </c>
      <c r="H306" s="48" t="s">
        <v>90</v>
      </c>
      <c r="J306" s="11" t="s">
        <v>91</v>
      </c>
      <c r="K306" s="48" t="s">
        <v>84</v>
      </c>
      <c r="L306" s="49">
        <v>42979.0</v>
      </c>
      <c r="M306" s="52"/>
      <c r="N306" s="48" t="s">
        <v>85</v>
      </c>
      <c r="O306" s="50"/>
      <c r="P306" s="50"/>
      <c r="Q306" s="25">
        <v>8.0</v>
      </c>
      <c r="R306" s="25">
        <v>8.0</v>
      </c>
      <c r="S306" s="25">
        <v>8.0</v>
      </c>
      <c r="T306" s="25"/>
      <c r="U306" s="25"/>
      <c r="V306" s="25"/>
      <c r="W306" s="25">
        <v>9.0</v>
      </c>
      <c r="X306" s="25">
        <v>9.0</v>
      </c>
      <c r="Y306" s="25">
        <v>10.0</v>
      </c>
      <c r="Z306" s="25">
        <v>8.0</v>
      </c>
      <c r="AA306" s="25"/>
      <c r="AB306" s="25">
        <v>6.0</v>
      </c>
      <c r="AC306" s="25">
        <v>8.0</v>
      </c>
      <c r="AD306" s="25"/>
      <c r="AE306" s="25">
        <v>8.0</v>
      </c>
      <c r="AF306" s="25"/>
      <c r="AG306" s="25"/>
      <c r="AH306" s="25">
        <v>10.0</v>
      </c>
      <c r="AI306" s="25"/>
      <c r="AJ306" s="25"/>
      <c r="AK306" s="25">
        <v>10.0</v>
      </c>
      <c r="AL306" s="25"/>
      <c r="AM306" s="25">
        <v>8.0</v>
      </c>
      <c r="AN306" s="25"/>
      <c r="AO306" s="25"/>
      <c r="AP306" s="25"/>
      <c r="AQ306" s="25"/>
      <c r="AR306" s="6"/>
      <c r="AS306" s="25"/>
      <c r="AT306" s="25"/>
      <c r="AU306" s="25"/>
      <c r="AV306" s="25"/>
      <c r="AW306" s="25"/>
      <c r="AX306" s="25">
        <v>10.0</v>
      </c>
      <c r="AY306" s="25">
        <f t="shared" si="1"/>
        <v>8.57</v>
      </c>
      <c r="AZ306" s="23"/>
      <c r="BA306" s="23">
        <f t="shared" si="4"/>
        <v>0</v>
      </c>
      <c r="BB306" s="6">
        <v>30.0</v>
      </c>
      <c r="BC306" s="6">
        <v>9.0</v>
      </c>
      <c r="BD306" s="23">
        <f t="shared" si="3"/>
        <v>21</v>
      </c>
      <c r="BE306" s="6" t="s">
        <v>92</v>
      </c>
      <c r="BF306" s="6" t="s">
        <v>55</v>
      </c>
      <c r="BG306" s="6" t="s">
        <v>55</v>
      </c>
      <c r="BH306" s="6" t="s">
        <v>55</v>
      </c>
      <c r="BI306" s="6" t="s">
        <v>55</v>
      </c>
      <c r="BJ306" s="6" t="s">
        <v>92</v>
      </c>
      <c r="BK306" s="6" t="s">
        <v>55</v>
      </c>
      <c r="BL306" s="23"/>
      <c r="BM306" s="23"/>
      <c r="BN306" s="42"/>
      <c r="BO306" s="42"/>
      <c r="BP306" s="42"/>
    </row>
    <row r="307">
      <c r="A307" s="11">
        <v>303.0</v>
      </c>
      <c r="B307" s="17" t="s">
        <v>1415</v>
      </c>
      <c r="C307" s="17" t="s">
        <v>395</v>
      </c>
      <c r="D307" s="20"/>
      <c r="E307" s="19"/>
      <c r="F307" s="17" t="s">
        <v>96</v>
      </c>
      <c r="G307" s="17" t="s">
        <v>1410</v>
      </c>
      <c r="H307" s="48" t="s">
        <v>90</v>
      </c>
      <c r="J307" s="11" t="s">
        <v>91</v>
      </c>
      <c r="K307" s="48" t="s">
        <v>84</v>
      </c>
      <c r="L307" s="49">
        <v>42979.0</v>
      </c>
      <c r="M307" s="52"/>
      <c r="N307" s="48" t="s">
        <v>85</v>
      </c>
      <c r="O307" s="50"/>
      <c r="P307" s="50"/>
      <c r="Q307" s="6">
        <v>8.0</v>
      </c>
      <c r="R307" s="6">
        <v>10.0</v>
      </c>
      <c r="S307" s="6">
        <v>10.0</v>
      </c>
      <c r="T307" s="23"/>
      <c r="U307" s="23"/>
      <c r="V307" s="23"/>
      <c r="W307" s="6">
        <v>8.0</v>
      </c>
      <c r="X307" s="6">
        <v>10.0</v>
      </c>
      <c r="Y307" s="6">
        <v>10.0</v>
      </c>
      <c r="Z307" s="6">
        <v>9.0</v>
      </c>
      <c r="AA307" s="23"/>
      <c r="AB307" s="6">
        <v>9.0</v>
      </c>
      <c r="AC307" s="6">
        <v>10.0</v>
      </c>
      <c r="AD307" s="23"/>
      <c r="AE307" s="6">
        <v>8.0</v>
      </c>
      <c r="AF307" s="23"/>
      <c r="AG307" s="23"/>
      <c r="AH307" s="6">
        <v>10.0</v>
      </c>
      <c r="AI307" s="23"/>
      <c r="AJ307" s="23"/>
      <c r="AK307" s="6">
        <v>10.0</v>
      </c>
      <c r="AL307" s="23"/>
      <c r="AM307" s="6">
        <v>8.0</v>
      </c>
      <c r="AN307" s="23"/>
      <c r="AO307" s="23"/>
      <c r="AP307" s="23"/>
      <c r="AQ307" s="23"/>
      <c r="AR307" s="6"/>
      <c r="AS307" s="23"/>
      <c r="AT307" s="23"/>
      <c r="AU307" s="23"/>
      <c r="AV307" s="23"/>
      <c r="AW307" s="23"/>
      <c r="AX307" s="25">
        <v>10.0</v>
      </c>
      <c r="AY307" s="25">
        <f t="shared" si="1"/>
        <v>9.28</v>
      </c>
      <c r="AZ307" s="23"/>
      <c r="BA307" s="23">
        <f t="shared" si="4"/>
        <v>0</v>
      </c>
      <c r="BB307" s="6">
        <v>33.0</v>
      </c>
      <c r="BC307" s="6">
        <v>7.0</v>
      </c>
      <c r="BD307" s="23">
        <f t="shared" si="3"/>
        <v>26</v>
      </c>
      <c r="BE307" s="6" t="s">
        <v>92</v>
      </c>
      <c r="BF307" s="6" t="s">
        <v>55</v>
      </c>
      <c r="BG307" s="6" t="s">
        <v>55</v>
      </c>
      <c r="BH307" s="6" t="s">
        <v>55</v>
      </c>
      <c r="BI307" s="6" t="s">
        <v>55</v>
      </c>
      <c r="BJ307" s="6" t="s">
        <v>92</v>
      </c>
      <c r="BK307" s="6" t="s">
        <v>55</v>
      </c>
      <c r="BL307" s="23"/>
      <c r="BM307" s="23"/>
      <c r="BN307" s="42"/>
      <c r="BO307" s="42"/>
      <c r="BP307" s="42"/>
    </row>
    <row r="308">
      <c r="A308" s="11">
        <v>304.0</v>
      </c>
      <c r="B308" s="17" t="s">
        <v>1417</v>
      </c>
      <c r="C308" s="17" t="s">
        <v>1044</v>
      </c>
      <c r="D308" s="17" t="s">
        <v>525</v>
      </c>
      <c r="E308" s="19"/>
      <c r="F308" s="17" t="s">
        <v>96</v>
      </c>
      <c r="G308" s="17" t="s">
        <v>1410</v>
      </c>
      <c r="H308" s="48" t="s">
        <v>90</v>
      </c>
      <c r="J308" s="11" t="s">
        <v>91</v>
      </c>
      <c r="K308" s="48" t="s">
        <v>84</v>
      </c>
      <c r="L308" s="49">
        <v>42979.0</v>
      </c>
      <c r="M308" s="52"/>
      <c r="N308" s="48" t="s">
        <v>85</v>
      </c>
      <c r="O308" s="50"/>
      <c r="P308" s="50"/>
      <c r="Q308" s="25">
        <v>9.0</v>
      </c>
      <c r="R308" s="25">
        <v>8.0</v>
      </c>
      <c r="S308" s="25">
        <v>8.0</v>
      </c>
      <c r="T308" s="25"/>
      <c r="U308" s="25"/>
      <c r="V308" s="25"/>
      <c r="W308" s="25">
        <v>9.0</v>
      </c>
      <c r="X308" s="25">
        <v>7.0</v>
      </c>
      <c r="Y308" s="25">
        <v>10.0</v>
      </c>
      <c r="Z308" s="25">
        <v>7.0</v>
      </c>
      <c r="AA308" s="25"/>
      <c r="AB308" s="25">
        <v>7.0</v>
      </c>
      <c r="AC308" s="25">
        <v>9.0</v>
      </c>
      <c r="AD308" s="25"/>
      <c r="AE308" s="25">
        <v>8.0</v>
      </c>
      <c r="AF308" s="25"/>
      <c r="AG308" s="25"/>
      <c r="AH308" s="6">
        <v>10.0</v>
      </c>
      <c r="AI308" s="25"/>
      <c r="AJ308" s="25"/>
      <c r="AK308" s="25">
        <v>10.0</v>
      </c>
      <c r="AL308" s="25"/>
      <c r="AM308" s="25">
        <v>8.0</v>
      </c>
      <c r="AN308" s="25"/>
      <c r="AO308" s="25"/>
      <c r="AP308" s="25"/>
      <c r="AQ308" s="25"/>
      <c r="AR308" s="6"/>
      <c r="AS308" s="25"/>
      <c r="AT308" s="25"/>
      <c r="AU308" s="25"/>
      <c r="AV308" s="25"/>
      <c r="AW308" s="25"/>
      <c r="AX308" s="25">
        <v>10.0</v>
      </c>
      <c r="AY308" s="25">
        <f t="shared" si="1"/>
        <v>8.57</v>
      </c>
      <c r="AZ308" s="23"/>
      <c r="BA308" s="23">
        <f t="shared" si="4"/>
        <v>0</v>
      </c>
      <c r="BB308" s="6">
        <v>26.0</v>
      </c>
      <c r="BC308" s="6">
        <v>5.0</v>
      </c>
      <c r="BD308" s="23">
        <f t="shared" si="3"/>
        <v>21</v>
      </c>
      <c r="BE308" s="6" t="s">
        <v>92</v>
      </c>
      <c r="BF308" s="6" t="s">
        <v>55</v>
      </c>
      <c r="BG308" s="6" t="s">
        <v>55</v>
      </c>
      <c r="BH308" s="6" t="s">
        <v>55</v>
      </c>
      <c r="BI308" s="6" t="s">
        <v>55</v>
      </c>
      <c r="BJ308" s="6" t="s">
        <v>92</v>
      </c>
      <c r="BK308" s="6" t="s">
        <v>55</v>
      </c>
      <c r="BL308" s="23"/>
      <c r="BM308" s="23"/>
      <c r="BN308" s="42"/>
      <c r="BO308" s="42"/>
      <c r="BP308" s="42"/>
    </row>
    <row r="309">
      <c r="A309" s="11">
        <v>305.0</v>
      </c>
      <c r="B309" s="17" t="s">
        <v>227</v>
      </c>
      <c r="C309" s="17" t="s">
        <v>395</v>
      </c>
      <c r="D309" s="17" t="s">
        <v>102</v>
      </c>
      <c r="E309" s="19"/>
      <c r="F309" s="17" t="s">
        <v>96</v>
      </c>
      <c r="G309" s="17" t="s">
        <v>1410</v>
      </c>
      <c r="H309" s="48" t="s">
        <v>90</v>
      </c>
      <c r="J309" s="11" t="s">
        <v>91</v>
      </c>
      <c r="K309" s="48" t="s">
        <v>84</v>
      </c>
      <c r="L309" s="49">
        <v>42979.0</v>
      </c>
      <c r="M309" s="52"/>
      <c r="N309" s="48" t="s">
        <v>85</v>
      </c>
      <c r="O309" s="50"/>
      <c r="P309" s="50"/>
      <c r="Q309" s="6">
        <v>9.0</v>
      </c>
      <c r="R309" s="6">
        <v>10.0</v>
      </c>
      <c r="S309" s="6">
        <v>10.0</v>
      </c>
      <c r="T309" s="23"/>
      <c r="U309" s="23"/>
      <c r="V309" s="23"/>
      <c r="W309" s="6">
        <v>7.0</v>
      </c>
      <c r="X309" s="6">
        <v>7.0</v>
      </c>
      <c r="Y309" s="6">
        <v>9.0</v>
      </c>
      <c r="Z309" s="6">
        <v>10.0</v>
      </c>
      <c r="AA309" s="23"/>
      <c r="AB309" s="6">
        <v>9.0</v>
      </c>
      <c r="AC309" s="6">
        <v>10.0</v>
      </c>
      <c r="AD309" s="23"/>
      <c r="AE309" s="6">
        <v>10.0</v>
      </c>
      <c r="AF309" s="23"/>
      <c r="AG309" s="23"/>
      <c r="AH309" s="25">
        <v>10.0</v>
      </c>
      <c r="AI309" s="23"/>
      <c r="AJ309" s="23"/>
      <c r="AK309" s="6">
        <v>10.0</v>
      </c>
      <c r="AL309" s="23"/>
      <c r="AM309" s="6">
        <v>9.0</v>
      </c>
      <c r="AN309" s="23"/>
      <c r="AO309" s="23"/>
      <c r="AP309" s="23"/>
      <c r="AQ309" s="23"/>
      <c r="AR309" s="6"/>
      <c r="AS309" s="23"/>
      <c r="AT309" s="23"/>
      <c r="AU309" s="23"/>
      <c r="AV309" s="23"/>
      <c r="AW309" s="23"/>
      <c r="AX309" s="25">
        <v>10.0</v>
      </c>
      <c r="AY309" s="25">
        <f t="shared" si="1"/>
        <v>9.28</v>
      </c>
      <c r="AZ309" s="23"/>
      <c r="BA309" s="23">
        <f t="shared" si="4"/>
        <v>0</v>
      </c>
      <c r="BB309" s="6">
        <v>19.0</v>
      </c>
      <c r="BC309" s="6">
        <v>5.0</v>
      </c>
      <c r="BD309" s="23">
        <f t="shared" si="3"/>
        <v>14</v>
      </c>
      <c r="BE309" s="6" t="s">
        <v>92</v>
      </c>
      <c r="BF309" s="6" t="s">
        <v>55</v>
      </c>
      <c r="BG309" s="6" t="s">
        <v>55</v>
      </c>
      <c r="BH309" s="6" t="s">
        <v>55</v>
      </c>
      <c r="BI309" s="6" t="s">
        <v>55</v>
      </c>
      <c r="BJ309" s="6" t="s">
        <v>92</v>
      </c>
      <c r="BK309" s="6" t="s">
        <v>55</v>
      </c>
      <c r="BL309" s="23"/>
      <c r="BM309" s="23"/>
      <c r="BN309" s="42"/>
      <c r="BO309" s="42"/>
      <c r="BP309" s="42"/>
    </row>
    <row r="310">
      <c r="A310" s="11">
        <v>306.0</v>
      </c>
      <c r="B310" s="17" t="s">
        <v>1420</v>
      </c>
      <c r="C310" s="17" t="s">
        <v>521</v>
      </c>
      <c r="D310" s="17" t="s">
        <v>77</v>
      </c>
      <c r="E310" s="19"/>
      <c r="F310" s="17" t="s">
        <v>79</v>
      </c>
      <c r="G310" s="17" t="s">
        <v>1410</v>
      </c>
      <c r="H310" s="48" t="s">
        <v>90</v>
      </c>
      <c r="J310" s="11" t="s">
        <v>91</v>
      </c>
      <c r="K310" s="48" t="s">
        <v>84</v>
      </c>
      <c r="L310" s="49">
        <v>42979.0</v>
      </c>
      <c r="M310" s="52"/>
      <c r="N310" s="48" t="s">
        <v>85</v>
      </c>
      <c r="O310" s="50"/>
      <c r="P310" s="50"/>
      <c r="Q310" s="6">
        <v>8.0</v>
      </c>
      <c r="R310" s="6">
        <v>9.0</v>
      </c>
      <c r="S310" s="6">
        <v>8.0</v>
      </c>
      <c r="T310" s="23"/>
      <c r="U310" s="23"/>
      <c r="V310" s="23"/>
      <c r="W310" s="6">
        <v>8.0</v>
      </c>
      <c r="X310" s="6">
        <v>8.0</v>
      </c>
      <c r="Y310" s="6">
        <v>10.0</v>
      </c>
      <c r="Z310" s="6">
        <v>8.0</v>
      </c>
      <c r="AA310" s="23"/>
      <c r="AB310" s="6">
        <v>8.0</v>
      </c>
      <c r="AC310" s="6">
        <v>10.0</v>
      </c>
      <c r="AD310" s="23"/>
      <c r="AE310" s="6">
        <v>9.0</v>
      </c>
      <c r="AF310" s="23"/>
      <c r="AG310" s="23"/>
      <c r="AH310" s="6">
        <v>10.0</v>
      </c>
      <c r="AI310" s="23"/>
      <c r="AJ310" s="23"/>
      <c r="AK310" s="6">
        <v>10.0</v>
      </c>
      <c r="AL310" s="23"/>
      <c r="AM310" s="6">
        <v>9.0</v>
      </c>
      <c r="AN310" s="23"/>
      <c r="AO310" s="23"/>
      <c r="AP310" s="23"/>
      <c r="AQ310" s="23"/>
      <c r="AR310" s="6"/>
      <c r="AS310" s="23"/>
      <c r="AT310" s="23"/>
      <c r="AU310" s="23"/>
      <c r="AV310" s="23"/>
      <c r="AW310" s="23"/>
      <c r="AX310" s="25">
        <v>10.0</v>
      </c>
      <c r="AY310" s="25">
        <f t="shared" si="1"/>
        <v>8.92</v>
      </c>
      <c r="AZ310" s="23"/>
      <c r="BA310" s="23">
        <f t="shared" si="4"/>
        <v>0</v>
      </c>
      <c r="BB310" s="6">
        <v>28.0</v>
      </c>
      <c r="BC310" s="6">
        <v>8.0</v>
      </c>
      <c r="BD310" s="23">
        <f t="shared" si="3"/>
        <v>20</v>
      </c>
      <c r="BE310" s="6" t="s">
        <v>92</v>
      </c>
      <c r="BF310" s="6" t="s">
        <v>55</v>
      </c>
      <c r="BG310" s="6" t="s">
        <v>55</v>
      </c>
      <c r="BH310" s="6" t="s">
        <v>55</v>
      </c>
      <c r="BI310" s="6" t="s">
        <v>55</v>
      </c>
      <c r="BJ310" s="6" t="s">
        <v>92</v>
      </c>
      <c r="BK310" s="6" t="s">
        <v>55</v>
      </c>
      <c r="BL310" s="23"/>
      <c r="BM310" s="23"/>
      <c r="BN310" s="42"/>
      <c r="BO310" s="42"/>
      <c r="BP310" s="42"/>
    </row>
    <row r="311">
      <c r="A311" s="11">
        <v>307.0</v>
      </c>
      <c r="B311" s="17" t="s">
        <v>1424</v>
      </c>
      <c r="C311" s="17" t="s">
        <v>577</v>
      </c>
      <c r="D311" s="17" t="s">
        <v>298</v>
      </c>
      <c r="E311" s="19"/>
      <c r="F311" s="17" t="s">
        <v>79</v>
      </c>
      <c r="G311" s="17" t="s">
        <v>1410</v>
      </c>
      <c r="H311" s="48" t="s">
        <v>90</v>
      </c>
      <c r="J311" s="11" t="s">
        <v>91</v>
      </c>
      <c r="K311" s="48" t="s">
        <v>84</v>
      </c>
      <c r="L311" s="49">
        <v>42979.0</v>
      </c>
      <c r="M311" s="52"/>
      <c r="N311" s="48" t="s">
        <v>85</v>
      </c>
      <c r="O311" s="50"/>
      <c r="P311" s="50"/>
      <c r="Q311" s="6">
        <v>9.0</v>
      </c>
      <c r="R311" s="6">
        <v>10.0</v>
      </c>
      <c r="S311" s="6">
        <v>10.0</v>
      </c>
      <c r="T311" s="23"/>
      <c r="U311" s="23"/>
      <c r="V311" s="23"/>
      <c r="W311" s="6">
        <v>9.0</v>
      </c>
      <c r="X311" s="6">
        <v>10.0</v>
      </c>
      <c r="Y311" s="6">
        <v>10.0</v>
      </c>
      <c r="Z311" s="6">
        <v>10.0</v>
      </c>
      <c r="AA311" s="23"/>
      <c r="AB311" s="6">
        <v>10.0</v>
      </c>
      <c r="AC311" s="6">
        <v>10.0</v>
      </c>
      <c r="AD311" s="23"/>
      <c r="AE311" s="6">
        <v>10.0</v>
      </c>
      <c r="AF311" s="23"/>
      <c r="AG311" s="23"/>
      <c r="AH311" s="6">
        <v>10.0</v>
      </c>
      <c r="AI311" s="23"/>
      <c r="AJ311" s="23"/>
      <c r="AK311" s="6">
        <v>10.0</v>
      </c>
      <c r="AL311" s="23"/>
      <c r="AM311" s="6">
        <v>10.0</v>
      </c>
      <c r="AN311" s="23"/>
      <c r="AO311" s="23"/>
      <c r="AP311" s="23"/>
      <c r="AQ311" s="23"/>
      <c r="AR311" s="6"/>
      <c r="AS311" s="23"/>
      <c r="AT311" s="23"/>
      <c r="AU311" s="23"/>
      <c r="AV311" s="23"/>
      <c r="AW311" s="23"/>
      <c r="AX311" s="25">
        <v>10.0</v>
      </c>
      <c r="AY311" s="25">
        <f t="shared" si="1"/>
        <v>9.85</v>
      </c>
      <c r="AZ311" s="23"/>
      <c r="BA311" s="23">
        <f t="shared" si="4"/>
        <v>0</v>
      </c>
      <c r="BB311" s="6">
        <v>2.0</v>
      </c>
      <c r="BC311" s="6">
        <v>0.0</v>
      </c>
      <c r="BD311" s="23">
        <f t="shared" si="3"/>
        <v>2</v>
      </c>
      <c r="BE311" s="6" t="s">
        <v>92</v>
      </c>
      <c r="BF311" s="6" t="s">
        <v>55</v>
      </c>
      <c r="BG311" s="6" t="s">
        <v>55</v>
      </c>
      <c r="BH311" s="6" t="s">
        <v>55</v>
      </c>
      <c r="BI311" s="6" t="s">
        <v>55</v>
      </c>
      <c r="BJ311" s="6" t="s">
        <v>92</v>
      </c>
      <c r="BK311" s="6" t="s">
        <v>55</v>
      </c>
      <c r="BL311" s="23"/>
      <c r="BM311" s="23"/>
      <c r="BN311" s="42"/>
      <c r="BO311" s="42"/>
      <c r="BP311" s="42"/>
    </row>
    <row r="312">
      <c r="A312" s="11">
        <v>308.0</v>
      </c>
      <c r="B312" s="17" t="s">
        <v>1426</v>
      </c>
      <c r="C312" s="17" t="s">
        <v>298</v>
      </c>
      <c r="D312" s="17" t="s">
        <v>709</v>
      </c>
      <c r="E312" s="19"/>
      <c r="F312" s="17" t="s">
        <v>79</v>
      </c>
      <c r="G312" s="17" t="s">
        <v>1410</v>
      </c>
      <c r="H312" s="48" t="s">
        <v>90</v>
      </c>
      <c r="J312" s="11" t="s">
        <v>91</v>
      </c>
      <c r="K312" s="48" t="s">
        <v>84</v>
      </c>
      <c r="L312" s="49">
        <v>42979.0</v>
      </c>
      <c r="M312" s="52"/>
      <c r="N312" s="48" t="s">
        <v>85</v>
      </c>
      <c r="O312" s="50"/>
      <c r="P312" s="50"/>
      <c r="Q312" s="6">
        <v>9.0</v>
      </c>
      <c r="R312" s="6">
        <v>8.0</v>
      </c>
      <c r="S312" s="6">
        <v>10.0</v>
      </c>
      <c r="T312" s="23"/>
      <c r="U312" s="23"/>
      <c r="V312" s="23"/>
      <c r="W312" s="6">
        <v>10.0</v>
      </c>
      <c r="X312" s="6">
        <v>10.0</v>
      </c>
      <c r="Y312" s="6">
        <v>10.0</v>
      </c>
      <c r="Z312" s="6">
        <v>9.0</v>
      </c>
      <c r="AA312" s="23"/>
      <c r="AB312" s="6">
        <v>10.0</v>
      </c>
      <c r="AC312" s="6">
        <v>10.0</v>
      </c>
      <c r="AD312" s="23"/>
      <c r="AE312" s="6">
        <v>9.0</v>
      </c>
      <c r="AF312" s="23"/>
      <c r="AG312" s="23"/>
      <c r="AH312" s="25">
        <v>10.0</v>
      </c>
      <c r="AI312" s="23"/>
      <c r="AJ312" s="23"/>
      <c r="AK312" s="6">
        <v>10.0</v>
      </c>
      <c r="AL312" s="23"/>
      <c r="AM312" s="6">
        <v>8.0</v>
      </c>
      <c r="AN312" s="23"/>
      <c r="AO312" s="23"/>
      <c r="AP312" s="23"/>
      <c r="AQ312" s="23"/>
      <c r="AR312" s="6"/>
      <c r="AS312" s="23"/>
      <c r="AT312" s="23"/>
      <c r="AU312" s="23"/>
      <c r="AV312" s="23"/>
      <c r="AW312" s="23"/>
      <c r="AX312" s="25">
        <v>10.0</v>
      </c>
      <c r="AY312" s="25">
        <f t="shared" si="1"/>
        <v>9.5</v>
      </c>
      <c r="AZ312" s="23"/>
      <c r="BA312" s="23">
        <f t="shared" si="4"/>
        <v>0</v>
      </c>
      <c r="BB312" s="6">
        <v>13.0</v>
      </c>
      <c r="BC312" s="6">
        <v>4.0</v>
      </c>
      <c r="BD312" s="23">
        <f t="shared" si="3"/>
        <v>9</v>
      </c>
      <c r="BE312" s="6" t="s">
        <v>92</v>
      </c>
      <c r="BF312" s="6" t="s">
        <v>55</v>
      </c>
      <c r="BG312" s="6" t="s">
        <v>55</v>
      </c>
      <c r="BH312" s="6" t="s">
        <v>55</v>
      </c>
      <c r="BI312" s="6" t="s">
        <v>55</v>
      </c>
      <c r="BJ312" s="6" t="s">
        <v>92</v>
      </c>
      <c r="BK312" s="6" t="s">
        <v>55</v>
      </c>
      <c r="BL312" s="23"/>
      <c r="BM312" s="23"/>
      <c r="BN312" s="42"/>
      <c r="BO312" s="42"/>
      <c r="BP312" s="42"/>
    </row>
    <row r="313">
      <c r="A313" s="11">
        <v>309.0</v>
      </c>
      <c r="B313" s="17" t="s">
        <v>1113</v>
      </c>
      <c r="C313" s="17" t="s">
        <v>107</v>
      </c>
      <c r="D313" s="17" t="s">
        <v>338</v>
      </c>
      <c r="E313" s="19"/>
      <c r="F313" s="17" t="s">
        <v>79</v>
      </c>
      <c r="G313" s="17" t="s">
        <v>1410</v>
      </c>
      <c r="H313" s="48" t="s">
        <v>90</v>
      </c>
      <c r="J313" s="11" t="s">
        <v>91</v>
      </c>
      <c r="K313" s="48" t="s">
        <v>84</v>
      </c>
      <c r="L313" s="49">
        <v>42979.0</v>
      </c>
      <c r="M313" s="52"/>
      <c r="N313" s="48" t="s">
        <v>85</v>
      </c>
      <c r="O313" s="50"/>
      <c r="P313" s="50"/>
      <c r="Q313" s="6">
        <v>9.0</v>
      </c>
      <c r="R313" s="6">
        <v>8.0</v>
      </c>
      <c r="S313" s="6">
        <v>10.0</v>
      </c>
      <c r="T313" s="23"/>
      <c r="U313" s="23"/>
      <c r="V313" s="23"/>
      <c r="W313" s="6">
        <v>8.0</v>
      </c>
      <c r="X313" s="6">
        <v>9.0</v>
      </c>
      <c r="Y313" s="6">
        <v>9.0</v>
      </c>
      <c r="Z313" s="6">
        <v>10.0</v>
      </c>
      <c r="AA313" s="23"/>
      <c r="AB313" s="6">
        <v>10.0</v>
      </c>
      <c r="AC313" s="6">
        <v>10.0</v>
      </c>
      <c r="AD313" s="23"/>
      <c r="AE313" s="6">
        <v>10.0</v>
      </c>
      <c r="AF313" s="23"/>
      <c r="AG313" s="23"/>
      <c r="AH313" s="25">
        <v>10.0</v>
      </c>
      <c r="AI313" s="23"/>
      <c r="AJ313" s="23"/>
      <c r="AK313" s="6">
        <v>10.0</v>
      </c>
      <c r="AL313" s="23"/>
      <c r="AM313" s="6">
        <v>8.0</v>
      </c>
      <c r="AN313" s="23"/>
      <c r="AO313" s="23"/>
      <c r="AP313" s="23"/>
      <c r="AQ313" s="23"/>
      <c r="AR313" s="6"/>
      <c r="AS313" s="23"/>
      <c r="AT313" s="23"/>
      <c r="AU313" s="23"/>
      <c r="AV313" s="23"/>
      <c r="AW313" s="23"/>
      <c r="AX313" s="25">
        <v>10.0</v>
      </c>
      <c r="AY313" s="25">
        <f t="shared" si="1"/>
        <v>9.35</v>
      </c>
      <c r="AZ313" s="23"/>
      <c r="BA313" s="23">
        <f t="shared" si="4"/>
        <v>0</v>
      </c>
      <c r="BB313" s="6">
        <v>5.0</v>
      </c>
      <c r="BC313" s="6">
        <v>1.0</v>
      </c>
      <c r="BD313" s="23">
        <f t="shared" si="3"/>
        <v>4</v>
      </c>
      <c r="BE313" s="6" t="s">
        <v>92</v>
      </c>
      <c r="BF313" s="6" t="s">
        <v>55</v>
      </c>
      <c r="BG313" s="6" t="s">
        <v>55</v>
      </c>
      <c r="BH313" s="6" t="s">
        <v>55</v>
      </c>
      <c r="BI313" s="6" t="s">
        <v>55</v>
      </c>
      <c r="BJ313" s="6" t="s">
        <v>92</v>
      </c>
      <c r="BK313" s="6" t="s">
        <v>55</v>
      </c>
      <c r="BL313" s="23"/>
      <c r="BM313" s="23"/>
      <c r="BN313" s="42"/>
      <c r="BO313" s="42"/>
      <c r="BP313" s="42"/>
    </row>
    <row r="314">
      <c r="A314" s="11">
        <v>310.0</v>
      </c>
      <c r="B314" s="17" t="s">
        <v>1428</v>
      </c>
      <c r="C314" s="17" t="s">
        <v>623</v>
      </c>
      <c r="D314" s="17" t="s">
        <v>1401</v>
      </c>
      <c r="E314" s="19"/>
      <c r="F314" s="17" t="s">
        <v>96</v>
      </c>
      <c r="G314" s="17" t="s">
        <v>1410</v>
      </c>
      <c r="H314" s="48" t="s">
        <v>90</v>
      </c>
      <c r="J314" s="11" t="s">
        <v>91</v>
      </c>
      <c r="K314" s="48" t="s">
        <v>84</v>
      </c>
      <c r="L314" s="49">
        <v>42979.0</v>
      </c>
      <c r="M314" s="52"/>
      <c r="N314" s="48" t="s">
        <v>85</v>
      </c>
      <c r="O314" s="50"/>
      <c r="P314" s="50"/>
      <c r="Q314" s="25">
        <v>9.0</v>
      </c>
      <c r="R314" s="25">
        <v>9.0</v>
      </c>
      <c r="S314" s="25">
        <v>9.0</v>
      </c>
      <c r="T314" s="25"/>
      <c r="U314" s="25"/>
      <c r="V314" s="25"/>
      <c r="W314" s="25">
        <v>9.0</v>
      </c>
      <c r="X314" s="25">
        <v>10.0</v>
      </c>
      <c r="Y314" s="25">
        <v>10.0</v>
      </c>
      <c r="Z314" s="25">
        <v>10.0</v>
      </c>
      <c r="AA314" s="25"/>
      <c r="AB314" s="25">
        <v>10.0</v>
      </c>
      <c r="AC314" s="25">
        <v>10.0</v>
      </c>
      <c r="AD314" s="25"/>
      <c r="AE314" s="25">
        <v>10.0</v>
      </c>
      <c r="AF314" s="25"/>
      <c r="AG314" s="25"/>
      <c r="AH314" s="6">
        <v>10.0</v>
      </c>
      <c r="AI314" s="25"/>
      <c r="AJ314" s="25"/>
      <c r="AK314" s="6">
        <v>10.0</v>
      </c>
      <c r="AL314" s="25"/>
      <c r="AM314" s="25">
        <v>7.0</v>
      </c>
      <c r="AN314" s="25"/>
      <c r="AO314" s="25"/>
      <c r="AP314" s="25"/>
      <c r="AQ314" s="25"/>
      <c r="AR314" s="6"/>
      <c r="AS314" s="25"/>
      <c r="AT314" s="25"/>
      <c r="AU314" s="25"/>
      <c r="AV314" s="25"/>
      <c r="AW314" s="25"/>
      <c r="AX314" s="25">
        <v>10.0</v>
      </c>
      <c r="AY314" s="25">
        <f t="shared" si="1"/>
        <v>9.5</v>
      </c>
      <c r="AZ314" s="23"/>
      <c r="BA314" s="23">
        <f t="shared" si="4"/>
        <v>0</v>
      </c>
      <c r="BB314" s="6">
        <v>21.0</v>
      </c>
      <c r="BC314" s="6">
        <v>9.0</v>
      </c>
      <c r="BD314" s="23">
        <f t="shared" si="3"/>
        <v>12</v>
      </c>
      <c r="BE314" s="6" t="s">
        <v>92</v>
      </c>
      <c r="BF314" s="6" t="s">
        <v>55</v>
      </c>
      <c r="BG314" s="6" t="s">
        <v>55</v>
      </c>
      <c r="BH314" s="6" t="s">
        <v>55</v>
      </c>
      <c r="BI314" s="6" t="s">
        <v>55</v>
      </c>
      <c r="BJ314" s="6" t="s">
        <v>92</v>
      </c>
      <c r="BK314" s="6" t="s">
        <v>55</v>
      </c>
      <c r="BL314" s="23"/>
      <c r="BM314" s="23"/>
      <c r="BN314" s="42"/>
      <c r="BO314" s="42"/>
      <c r="BP314" s="42"/>
    </row>
    <row r="315">
      <c r="A315" s="11">
        <v>311.0</v>
      </c>
      <c r="B315" s="17" t="s">
        <v>1430</v>
      </c>
      <c r="C315" s="17" t="s">
        <v>577</v>
      </c>
      <c r="D315" s="17" t="s">
        <v>1431</v>
      </c>
      <c r="E315" s="19"/>
      <c r="F315" s="17" t="s">
        <v>79</v>
      </c>
      <c r="G315" s="17" t="s">
        <v>1410</v>
      </c>
      <c r="H315" s="48" t="s">
        <v>90</v>
      </c>
      <c r="J315" s="11" t="s">
        <v>91</v>
      </c>
      <c r="K315" s="48" t="s">
        <v>84</v>
      </c>
      <c r="L315" s="49">
        <v>42979.0</v>
      </c>
      <c r="M315" s="52"/>
      <c r="N315" s="48" t="s">
        <v>85</v>
      </c>
      <c r="O315" s="50"/>
      <c r="P315" s="50"/>
      <c r="Q315" s="25">
        <v>9.0</v>
      </c>
      <c r="R315" s="25">
        <v>9.0</v>
      </c>
      <c r="S315" s="25">
        <v>10.0</v>
      </c>
      <c r="T315" s="25"/>
      <c r="U315" s="25"/>
      <c r="V315" s="25"/>
      <c r="W315" s="25">
        <v>10.0</v>
      </c>
      <c r="X315" s="25">
        <v>9.0</v>
      </c>
      <c r="Y315" s="25">
        <v>10.0</v>
      </c>
      <c r="Z315" s="25">
        <v>10.0</v>
      </c>
      <c r="AA315" s="25"/>
      <c r="AB315" s="25">
        <v>10.0</v>
      </c>
      <c r="AC315" s="25">
        <v>10.0</v>
      </c>
      <c r="AD315" s="25"/>
      <c r="AE315" s="25">
        <v>9.0</v>
      </c>
      <c r="AF315" s="25"/>
      <c r="AG315" s="25"/>
      <c r="AH315" s="6">
        <v>10.0</v>
      </c>
      <c r="AI315" s="25"/>
      <c r="AJ315" s="25"/>
      <c r="AK315" s="6">
        <v>10.0</v>
      </c>
      <c r="AL315" s="25"/>
      <c r="AM315" s="25">
        <v>9.0</v>
      </c>
      <c r="AN315" s="25"/>
      <c r="AO315" s="25"/>
      <c r="AP315" s="25"/>
      <c r="AQ315" s="25"/>
      <c r="AR315" s="6"/>
      <c r="AS315" s="25"/>
      <c r="AT315" s="25"/>
      <c r="AU315" s="25"/>
      <c r="AV315" s="25"/>
      <c r="AW315" s="25"/>
      <c r="AX315" s="25">
        <v>10.0</v>
      </c>
      <c r="AY315" s="25">
        <f t="shared" si="1"/>
        <v>9.64</v>
      </c>
      <c r="AZ315" s="23"/>
      <c r="BA315" s="23">
        <f t="shared" si="4"/>
        <v>0</v>
      </c>
      <c r="BB315" s="6">
        <v>0.0</v>
      </c>
      <c r="BC315" s="6">
        <v>0.0</v>
      </c>
      <c r="BD315" s="23">
        <f t="shared" si="3"/>
        <v>0</v>
      </c>
      <c r="BE315" s="6" t="s">
        <v>92</v>
      </c>
      <c r="BF315" s="6" t="s">
        <v>55</v>
      </c>
      <c r="BG315" s="6" t="s">
        <v>55</v>
      </c>
      <c r="BH315" s="6" t="s">
        <v>55</v>
      </c>
      <c r="BI315" s="6" t="s">
        <v>55</v>
      </c>
      <c r="BJ315" s="6" t="s">
        <v>92</v>
      </c>
      <c r="BK315" s="6" t="s">
        <v>55</v>
      </c>
      <c r="BL315" s="23"/>
      <c r="BM315" s="23"/>
      <c r="BN315" s="42"/>
      <c r="BO315" s="42"/>
      <c r="BP315" s="42"/>
    </row>
    <row r="316">
      <c r="A316" s="11">
        <v>312.0</v>
      </c>
      <c r="B316" s="17" t="s">
        <v>1432</v>
      </c>
      <c r="C316" s="17" t="s">
        <v>1433</v>
      </c>
      <c r="D316" s="17" t="s">
        <v>1434</v>
      </c>
      <c r="E316" s="19"/>
      <c r="F316" s="17" t="s">
        <v>96</v>
      </c>
      <c r="G316" s="17" t="s">
        <v>1410</v>
      </c>
      <c r="H316" s="48" t="s">
        <v>90</v>
      </c>
      <c r="J316" s="11" t="s">
        <v>91</v>
      </c>
      <c r="K316" s="48" t="s">
        <v>84</v>
      </c>
      <c r="L316" s="49">
        <v>42979.0</v>
      </c>
      <c r="M316" s="52"/>
      <c r="N316" s="48" t="s">
        <v>85</v>
      </c>
      <c r="O316" s="50"/>
      <c r="P316" s="50"/>
      <c r="Q316" s="25">
        <v>9.0</v>
      </c>
      <c r="R316" s="25">
        <v>7.0</v>
      </c>
      <c r="S316" s="25">
        <v>9.0</v>
      </c>
      <c r="T316" s="25"/>
      <c r="U316" s="25"/>
      <c r="V316" s="25"/>
      <c r="W316" s="25">
        <v>7.0</v>
      </c>
      <c r="X316" s="25">
        <v>9.0</v>
      </c>
      <c r="Y316" s="25">
        <v>9.0</v>
      </c>
      <c r="Z316" s="25">
        <v>10.0</v>
      </c>
      <c r="AA316" s="25"/>
      <c r="AB316" s="25">
        <v>9.0</v>
      </c>
      <c r="AC316" s="25">
        <v>9.0</v>
      </c>
      <c r="AD316" s="25"/>
      <c r="AE316" s="25">
        <v>10.0</v>
      </c>
      <c r="AF316" s="25"/>
      <c r="AG316" s="25"/>
      <c r="AH316" s="25">
        <v>10.0</v>
      </c>
      <c r="AI316" s="25"/>
      <c r="AJ316" s="25"/>
      <c r="AK316" s="6">
        <v>10.0</v>
      </c>
      <c r="AL316" s="25"/>
      <c r="AM316" s="25">
        <v>6.0</v>
      </c>
      <c r="AN316" s="25"/>
      <c r="AO316" s="25"/>
      <c r="AP316" s="25"/>
      <c r="AQ316" s="25"/>
      <c r="AR316" s="6"/>
      <c r="AS316" s="25"/>
      <c r="AT316" s="25"/>
      <c r="AU316" s="25"/>
      <c r="AV316" s="25"/>
      <c r="AW316" s="25"/>
      <c r="AX316" s="25">
        <v>10.0</v>
      </c>
      <c r="AY316" s="25">
        <f t="shared" si="1"/>
        <v>8.85</v>
      </c>
      <c r="AZ316" s="23"/>
      <c r="BA316" s="23">
        <f t="shared" si="4"/>
        <v>0</v>
      </c>
      <c r="BB316" s="6">
        <v>29.0</v>
      </c>
      <c r="BC316" s="6">
        <v>9.0</v>
      </c>
      <c r="BD316" s="23">
        <f t="shared" si="3"/>
        <v>20</v>
      </c>
      <c r="BE316" s="6" t="s">
        <v>92</v>
      </c>
      <c r="BF316" s="6" t="s">
        <v>55</v>
      </c>
      <c r="BG316" s="6" t="s">
        <v>55</v>
      </c>
      <c r="BH316" s="6" t="s">
        <v>55</v>
      </c>
      <c r="BI316" s="6" t="s">
        <v>55</v>
      </c>
      <c r="BJ316" s="6" t="s">
        <v>92</v>
      </c>
      <c r="BK316" s="6" t="s">
        <v>55</v>
      </c>
      <c r="BL316" s="23"/>
      <c r="BM316" s="23"/>
      <c r="BN316" s="42"/>
      <c r="BO316" s="42"/>
      <c r="BP316" s="42"/>
    </row>
    <row r="317">
      <c r="A317" s="11">
        <v>313.0</v>
      </c>
      <c r="B317" s="17" t="s">
        <v>1435</v>
      </c>
      <c r="C317" s="17" t="s">
        <v>252</v>
      </c>
      <c r="D317" s="20"/>
      <c r="E317" s="19"/>
      <c r="F317" s="17" t="s">
        <v>96</v>
      </c>
      <c r="G317" s="17" t="s">
        <v>1410</v>
      </c>
      <c r="H317" s="48" t="s">
        <v>90</v>
      </c>
      <c r="J317" s="11" t="s">
        <v>91</v>
      </c>
      <c r="K317" s="48" t="s">
        <v>84</v>
      </c>
      <c r="L317" s="49">
        <v>42979.0</v>
      </c>
      <c r="M317" s="52"/>
      <c r="N317" s="48" t="s">
        <v>85</v>
      </c>
      <c r="O317" s="50"/>
      <c r="P317" s="50"/>
      <c r="Q317" s="25">
        <v>10.0</v>
      </c>
      <c r="R317" s="25">
        <v>10.0</v>
      </c>
      <c r="S317" s="25">
        <v>10.0</v>
      </c>
      <c r="T317" s="25"/>
      <c r="U317" s="25"/>
      <c r="V317" s="25"/>
      <c r="W317" s="25">
        <v>10.0</v>
      </c>
      <c r="X317" s="25">
        <v>10.0</v>
      </c>
      <c r="Y317" s="25">
        <v>10.0</v>
      </c>
      <c r="Z317" s="25">
        <v>10.0</v>
      </c>
      <c r="AA317" s="25"/>
      <c r="AB317" s="25">
        <v>10.0</v>
      </c>
      <c r="AC317" s="25">
        <v>10.0</v>
      </c>
      <c r="AD317" s="25"/>
      <c r="AE317" s="25">
        <v>10.0</v>
      </c>
      <c r="AF317" s="25"/>
      <c r="AG317" s="25"/>
      <c r="AH317" s="6">
        <v>10.0</v>
      </c>
      <c r="AI317" s="25"/>
      <c r="AJ317" s="25"/>
      <c r="AK317" s="6">
        <v>10.0</v>
      </c>
      <c r="AL317" s="25"/>
      <c r="AM317" s="25">
        <v>10.0</v>
      </c>
      <c r="AN317" s="25"/>
      <c r="AO317" s="25"/>
      <c r="AP317" s="25"/>
      <c r="AQ317" s="25"/>
      <c r="AR317" s="6"/>
      <c r="AS317" s="25"/>
      <c r="AT317" s="25"/>
      <c r="AU317" s="25"/>
      <c r="AV317" s="25"/>
      <c r="AW317" s="25"/>
      <c r="AX317" s="25">
        <v>10.0</v>
      </c>
      <c r="AY317" s="25">
        <f t="shared" si="1"/>
        <v>10</v>
      </c>
      <c r="AZ317" s="23"/>
      <c r="BA317" s="23">
        <f t="shared" si="4"/>
        <v>0</v>
      </c>
      <c r="BB317" s="6">
        <v>3.0</v>
      </c>
      <c r="BC317" s="6">
        <v>0.0</v>
      </c>
      <c r="BD317" s="23">
        <f t="shared" si="3"/>
        <v>3</v>
      </c>
      <c r="BE317" s="6" t="s">
        <v>92</v>
      </c>
      <c r="BF317" s="6" t="s">
        <v>55</v>
      </c>
      <c r="BG317" s="6" t="s">
        <v>55</v>
      </c>
      <c r="BH317" s="6" t="s">
        <v>55</v>
      </c>
      <c r="BI317" s="6" t="s">
        <v>55</v>
      </c>
      <c r="BJ317" s="6" t="s">
        <v>92</v>
      </c>
      <c r="BK317" s="6" t="s">
        <v>55</v>
      </c>
      <c r="BL317" s="23"/>
      <c r="BM317" s="23"/>
      <c r="BN317" s="42"/>
      <c r="BO317" s="42"/>
      <c r="BP317" s="42"/>
    </row>
    <row r="318">
      <c r="A318" s="11">
        <v>314.0</v>
      </c>
      <c r="B318" s="17" t="s">
        <v>1436</v>
      </c>
      <c r="C318" s="17" t="s">
        <v>78</v>
      </c>
      <c r="D318" s="17" t="s">
        <v>1437</v>
      </c>
      <c r="E318" s="19"/>
      <c r="F318" s="17" t="s">
        <v>79</v>
      </c>
      <c r="G318" s="17" t="s">
        <v>1410</v>
      </c>
      <c r="H318" s="48" t="s">
        <v>90</v>
      </c>
      <c r="J318" s="11" t="s">
        <v>91</v>
      </c>
      <c r="K318" s="48" t="s">
        <v>84</v>
      </c>
      <c r="L318" s="49">
        <v>42979.0</v>
      </c>
      <c r="M318" s="52"/>
      <c r="N318" s="48" t="s">
        <v>85</v>
      </c>
      <c r="O318" s="50"/>
      <c r="P318" s="50"/>
      <c r="Q318" s="25">
        <v>9.0</v>
      </c>
      <c r="R318" s="25">
        <v>10.0</v>
      </c>
      <c r="S318" s="25">
        <v>10.0</v>
      </c>
      <c r="T318" s="25"/>
      <c r="U318" s="25"/>
      <c r="V318" s="25"/>
      <c r="W318" s="25">
        <v>10.0</v>
      </c>
      <c r="X318" s="25">
        <v>10.0</v>
      </c>
      <c r="Y318" s="25">
        <v>9.0</v>
      </c>
      <c r="Z318" s="25">
        <v>9.0</v>
      </c>
      <c r="AA318" s="25"/>
      <c r="AB318" s="25">
        <v>10.0</v>
      </c>
      <c r="AC318" s="25">
        <v>10.0</v>
      </c>
      <c r="AD318" s="25"/>
      <c r="AE318" s="25">
        <v>10.0</v>
      </c>
      <c r="AF318" s="25"/>
      <c r="AG318" s="25"/>
      <c r="AH318" s="6">
        <v>10.0</v>
      </c>
      <c r="AI318" s="25"/>
      <c r="AJ318" s="25"/>
      <c r="AK318" s="6">
        <v>10.0</v>
      </c>
      <c r="AL318" s="25"/>
      <c r="AM318" s="25">
        <v>9.0</v>
      </c>
      <c r="AN318" s="25"/>
      <c r="AO318" s="25"/>
      <c r="AP318" s="25"/>
      <c r="AQ318" s="25"/>
      <c r="AR318" s="6"/>
      <c r="AS318" s="25"/>
      <c r="AT318" s="25"/>
      <c r="AU318" s="25"/>
      <c r="AV318" s="25"/>
      <c r="AW318" s="25"/>
      <c r="AX318" s="25">
        <v>10.0</v>
      </c>
      <c r="AY318" s="25">
        <f t="shared" si="1"/>
        <v>9.71</v>
      </c>
      <c r="AZ318" s="23"/>
      <c r="BA318" s="23">
        <f t="shared" si="4"/>
        <v>0</v>
      </c>
      <c r="BB318" s="6">
        <v>6.0</v>
      </c>
      <c r="BC318" s="6">
        <v>0.0</v>
      </c>
      <c r="BD318" s="23">
        <f t="shared" si="3"/>
        <v>6</v>
      </c>
      <c r="BE318" s="6" t="s">
        <v>92</v>
      </c>
      <c r="BF318" s="6" t="s">
        <v>55</v>
      </c>
      <c r="BG318" s="6" t="s">
        <v>55</v>
      </c>
      <c r="BH318" s="6" t="s">
        <v>55</v>
      </c>
      <c r="BI318" s="6" t="s">
        <v>55</v>
      </c>
      <c r="BJ318" s="6" t="s">
        <v>92</v>
      </c>
      <c r="BK318" s="6" t="s">
        <v>55</v>
      </c>
      <c r="BL318" s="23"/>
      <c r="BM318" s="23"/>
      <c r="BN318" s="42"/>
      <c r="BO318" s="42"/>
      <c r="BP318" s="42"/>
    </row>
    <row r="319">
      <c r="A319" s="11">
        <v>315.0</v>
      </c>
      <c r="B319" s="17" t="s">
        <v>1439</v>
      </c>
      <c r="C319" s="17" t="s">
        <v>125</v>
      </c>
      <c r="D319" s="17" t="s">
        <v>1440</v>
      </c>
      <c r="E319" s="19"/>
      <c r="F319" s="17" t="s">
        <v>79</v>
      </c>
      <c r="G319" s="17" t="s">
        <v>1410</v>
      </c>
      <c r="H319" s="48" t="s">
        <v>90</v>
      </c>
      <c r="J319" s="11" t="s">
        <v>91</v>
      </c>
      <c r="K319" s="48" t="s">
        <v>84</v>
      </c>
      <c r="L319" s="49">
        <v>42979.0</v>
      </c>
      <c r="M319" s="52"/>
      <c r="N319" s="48" t="s">
        <v>85</v>
      </c>
      <c r="O319" s="50"/>
      <c r="P319" s="50"/>
      <c r="Q319" s="6">
        <v>10.0</v>
      </c>
      <c r="R319" s="6">
        <v>10.0</v>
      </c>
      <c r="S319" s="6">
        <v>10.0</v>
      </c>
      <c r="T319" s="23"/>
      <c r="U319" s="23"/>
      <c r="V319" s="23"/>
      <c r="W319" s="6">
        <v>10.0</v>
      </c>
      <c r="X319" s="6">
        <v>9.0</v>
      </c>
      <c r="Y319" s="6">
        <v>10.0</v>
      </c>
      <c r="Z319" s="6">
        <v>10.0</v>
      </c>
      <c r="AA319" s="23"/>
      <c r="AB319" s="6">
        <v>10.0</v>
      </c>
      <c r="AC319" s="6">
        <v>10.0</v>
      </c>
      <c r="AD319" s="23"/>
      <c r="AE319" s="25">
        <v>10.0</v>
      </c>
      <c r="AF319" s="23"/>
      <c r="AG319" s="23"/>
      <c r="AH319" s="25">
        <v>10.0</v>
      </c>
      <c r="AI319" s="23"/>
      <c r="AJ319" s="23"/>
      <c r="AK319" s="6">
        <v>10.0</v>
      </c>
      <c r="AL319" s="23"/>
      <c r="AM319" s="6">
        <v>10.0</v>
      </c>
      <c r="AN319" s="23"/>
      <c r="AO319" s="23"/>
      <c r="AP319" s="23"/>
      <c r="AQ319" s="23"/>
      <c r="AR319" s="6"/>
      <c r="AS319" s="23"/>
      <c r="AT319" s="23"/>
      <c r="AU319" s="23"/>
      <c r="AV319" s="23"/>
      <c r="AW319" s="23"/>
      <c r="AX319" s="25">
        <v>10.0</v>
      </c>
      <c r="AY319" s="25">
        <f t="shared" si="1"/>
        <v>9.92</v>
      </c>
      <c r="AZ319" s="23"/>
      <c r="BA319" s="23">
        <f t="shared" si="4"/>
        <v>0</v>
      </c>
      <c r="BB319" s="6">
        <v>15.0</v>
      </c>
      <c r="BC319" s="6">
        <v>0.0</v>
      </c>
      <c r="BD319" s="23">
        <f t="shared" si="3"/>
        <v>15</v>
      </c>
      <c r="BE319" s="6" t="s">
        <v>92</v>
      </c>
      <c r="BF319" s="6" t="s">
        <v>55</v>
      </c>
      <c r="BG319" s="6" t="s">
        <v>55</v>
      </c>
      <c r="BH319" s="6" t="s">
        <v>55</v>
      </c>
      <c r="BI319" s="6" t="s">
        <v>55</v>
      </c>
      <c r="BJ319" s="6" t="s">
        <v>92</v>
      </c>
      <c r="BK319" s="6" t="s">
        <v>55</v>
      </c>
      <c r="BL319" s="23"/>
      <c r="BM319" s="23"/>
      <c r="BN319" s="42"/>
      <c r="BO319" s="42"/>
      <c r="BP319" s="42"/>
    </row>
    <row r="320">
      <c r="A320" s="11">
        <v>316.0</v>
      </c>
      <c r="B320" s="17" t="s">
        <v>1442</v>
      </c>
      <c r="C320" s="17" t="s">
        <v>87</v>
      </c>
      <c r="D320" s="17" t="s">
        <v>78</v>
      </c>
      <c r="E320" s="19"/>
      <c r="F320" s="17" t="s">
        <v>79</v>
      </c>
      <c r="G320" s="17" t="s">
        <v>1410</v>
      </c>
      <c r="H320" s="48" t="s">
        <v>90</v>
      </c>
      <c r="J320" s="11" t="s">
        <v>91</v>
      </c>
      <c r="K320" s="48" t="s">
        <v>84</v>
      </c>
      <c r="L320" s="49">
        <v>42979.0</v>
      </c>
      <c r="M320" s="52"/>
      <c r="N320" s="48" t="s">
        <v>85</v>
      </c>
      <c r="O320" s="50"/>
      <c r="P320" s="50"/>
      <c r="Q320" s="25">
        <v>9.0</v>
      </c>
      <c r="R320" s="25">
        <v>7.0</v>
      </c>
      <c r="S320" s="25">
        <v>9.0</v>
      </c>
      <c r="T320" s="25"/>
      <c r="U320" s="25"/>
      <c r="V320" s="25"/>
      <c r="W320" s="25">
        <v>9.0</v>
      </c>
      <c r="X320" s="25">
        <v>10.0</v>
      </c>
      <c r="Y320" s="25">
        <v>10.0</v>
      </c>
      <c r="Z320" s="25">
        <v>10.0</v>
      </c>
      <c r="AA320" s="25"/>
      <c r="AB320" s="25">
        <v>10.0</v>
      </c>
      <c r="AC320" s="25">
        <v>10.0</v>
      </c>
      <c r="AD320" s="25"/>
      <c r="AE320" s="25">
        <v>10.0</v>
      </c>
      <c r="AF320" s="25"/>
      <c r="AG320" s="25"/>
      <c r="AH320" s="25">
        <v>10.0</v>
      </c>
      <c r="AI320" s="25"/>
      <c r="AJ320" s="25"/>
      <c r="AK320" s="6">
        <v>10.0</v>
      </c>
      <c r="AL320" s="25"/>
      <c r="AM320" s="25">
        <v>8.0</v>
      </c>
      <c r="AN320" s="25"/>
      <c r="AO320" s="25"/>
      <c r="AP320" s="25"/>
      <c r="AQ320" s="25"/>
      <c r="AR320" s="6"/>
      <c r="AS320" s="25"/>
      <c r="AT320" s="25"/>
      <c r="AU320" s="25"/>
      <c r="AV320" s="25"/>
      <c r="AW320" s="25"/>
      <c r="AX320" s="25">
        <v>10.0</v>
      </c>
      <c r="AY320" s="25">
        <f t="shared" si="1"/>
        <v>9.42</v>
      </c>
      <c r="AZ320" s="23"/>
      <c r="BA320" s="23">
        <f t="shared" si="4"/>
        <v>0</v>
      </c>
      <c r="BB320" s="6">
        <v>5.0</v>
      </c>
      <c r="BC320" s="6">
        <v>4.0</v>
      </c>
      <c r="BD320" s="23">
        <f t="shared" si="3"/>
        <v>1</v>
      </c>
      <c r="BE320" s="6" t="s">
        <v>92</v>
      </c>
      <c r="BF320" s="6" t="s">
        <v>55</v>
      </c>
      <c r="BG320" s="6" t="s">
        <v>55</v>
      </c>
      <c r="BH320" s="6" t="s">
        <v>55</v>
      </c>
      <c r="BI320" s="6" t="s">
        <v>55</v>
      </c>
      <c r="BJ320" s="6" t="s">
        <v>92</v>
      </c>
      <c r="BK320" s="6" t="s">
        <v>55</v>
      </c>
      <c r="BL320" s="23"/>
      <c r="BM320" s="23"/>
      <c r="BN320" s="42"/>
      <c r="BO320" s="42"/>
      <c r="BP320" s="42"/>
    </row>
    <row r="321">
      <c r="A321" s="11">
        <v>317.0</v>
      </c>
      <c r="B321" s="17" t="s">
        <v>1443</v>
      </c>
      <c r="C321" s="17" t="s">
        <v>77</v>
      </c>
      <c r="D321" s="17" t="s">
        <v>1444</v>
      </c>
      <c r="E321" s="19"/>
      <c r="F321" s="17" t="s">
        <v>79</v>
      </c>
      <c r="G321" s="17" t="s">
        <v>1410</v>
      </c>
      <c r="H321" s="48" t="s">
        <v>90</v>
      </c>
      <c r="J321" s="11" t="s">
        <v>91</v>
      </c>
      <c r="K321" s="48" t="s">
        <v>84</v>
      </c>
      <c r="L321" s="49">
        <v>42979.0</v>
      </c>
      <c r="M321" s="52"/>
      <c r="N321" s="48" t="s">
        <v>85</v>
      </c>
      <c r="O321" s="50"/>
      <c r="P321" s="50"/>
      <c r="Q321" s="6">
        <v>9.0</v>
      </c>
      <c r="R321" s="6">
        <v>8.0</v>
      </c>
      <c r="S321" s="6">
        <v>9.0</v>
      </c>
      <c r="T321" s="23"/>
      <c r="U321" s="23"/>
      <c r="V321" s="23"/>
      <c r="W321" s="6">
        <v>10.0</v>
      </c>
      <c r="X321" s="6">
        <v>9.0</v>
      </c>
      <c r="Y321" s="6">
        <v>10.0</v>
      </c>
      <c r="Z321" s="6">
        <v>9.0</v>
      </c>
      <c r="AA321" s="6"/>
      <c r="AB321" s="6">
        <v>10.0</v>
      </c>
      <c r="AC321" s="6">
        <v>10.0</v>
      </c>
      <c r="AD321" s="23"/>
      <c r="AE321" s="25">
        <v>10.0</v>
      </c>
      <c r="AF321" s="23"/>
      <c r="AG321" s="23"/>
      <c r="AH321" s="25">
        <v>10.0</v>
      </c>
      <c r="AI321" s="23"/>
      <c r="AJ321" s="23"/>
      <c r="AK321" s="6">
        <v>10.0</v>
      </c>
      <c r="AL321" s="23"/>
      <c r="AM321" s="6">
        <v>8.0</v>
      </c>
      <c r="AN321" s="23"/>
      <c r="AO321" s="23"/>
      <c r="AP321" s="23"/>
      <c r="AQ321" s="23"/>
      <c r="AR321" s="6"/>
      <c r="AS321" s="23"/>
      <c r="AT321" s="23"/>
      <c r="AU321" s="23"/>
      <c r="AV321" s="23"/>
      <c r="AW321" s="23"/>
      <c r="AX321" s="25">
        <v>10.0</v>
      </c>
      <c r="AY321" s="25">
        <f t="shared" si="1"/>
        <v>9.42</v>
      </c>
      <c r="AZ321" s="23"/>
      <c r="BA321" s="23">
        <f t="shared" si="4"/>
        <v>0</v>
      </c>
      <c r="BB321" s="6">
        <v>20.0</v>
      </c>
      <c r="BC321" s="6">
        <v>3.0</v>
      </c>
      <c r="BD321" s="23">
        <f t="shared" si="3"/>
        <v>17</v>
      </c>
      <c r="BE321" s="6" t="s">
        <v>92</v>
      </c>
      <c r="BF321" s="6" t="s">
        <v>55</v>
      </c>
      <c r="BG321" s="6" t="s">
        <v>55</v>
      </c>
      <c r="BH321" s="6" t="s">
        <v>55</v>
      </c>
      <c r="BI321" s="6" t="s">
        <v>55</v>
      </c>
      <c r="BJ321" s="6" t="s">
        <v>92</v>
      </c>
      <c r="BK321" s="6" t="s">
        <v>55</v>
      </c>
      <c r="BL321" s="23"/>
      <c r="BM321" s="23"/>
      <c r="BN321" s="42"/>
      <c r="BO321" s="42"/>
      <c r="BP321" s="42"/>
    </row>
    <row r="322">
      <c r="A322" s="11">
        <v>318.0</v>
      </c>
      <c r="B322" s="17" t="s">
        <v>1445</v>
      </c>
      <c r="C322" s="17" t="s">
        <v>173</v>
      </c>
      <c r="D322" s="17" t="s">
        <v>76</v>
      </c>
      <c r="E322" s="19"/>
      <c r="F322" s="17" t="s">
        <v>79</v>
      </c>
      <c r="G322" s="17" t="s">
        <v>1410</v>
      </c>
      <c r="H322" s="48" t="s">
        <v>90</v>
      </c>
      <c r="J322" s="11" t="s">
        <v>91</v>
      </c>
      <c r="K322" s="48" t="s">
        <v>84</v>
      </c>
      <c r="L322" s="49">
        <v>42979.0</v>
      </c>
      <c r="M322" s="52"/>
      <c r="N322" s="48" t="s">
        <v>85</v>
      </c>
      <c r="O322" s="50"/>
      <c r="P322" s="50"/>
      <c r="Q322" s="6">
        <v>8.0</v>
      </c>
      <c r="R322" s="6">
        <v>10.0</v>
      </c>
      <c r="S322" s="6">
        <v>8.0</v>
      </c>
      <c r="T322" s="23"/>
      <c r="U322" s="23"/>
      <c r="V322" s="23"/>
      <c r="W322" s="6">
        <v>10.0</v>
      </c>
      <c r="X322" s="6">
        <v>9.0</v>
      </c>
      <c r="Y322" s="6">
        <v>10.0</v>
      </c>
      <c r="Z322" s="6">
        <v>10.0</v>
      </c>
      <c r="AA322" s="23"/>
      <c r="AB322" s="6">
        <v>10.0</v>
      </c>
      <c r="AC322" s="6">
        <v>10.0</v>
      </c>
      <c r="AD322" s="23"/>
      <c r="AE322" s="25">
        <v>8.0</v>
      </c>
      <c r="AF322" s="23"/>
      <c r="AG322" s="23"/>
      <c r="AH322" s="6">
        <v>10.0</v>
      </c>
      <c r="AI322" s="23"/>
      <c r="AJ322" s="23"/>
      <c r="AK322" s="6">
        <v>10.0</v>
      </c>
      <c r="AL322" s="23"/>
      <c r="AM322" s="6">
        <v>8.0</v>
      </c>
      <c r="AN322" s="23"/>
      <c r="AO322" s="23"/>
      <c r="AP322" s="23"/>
      <c r="AQ322" s="23"/>
      <c r="AR322" s="6"/>
      <c r="AS322" s="23"/>
      <c r="AT322" s="23"/>
      <c r="AU322" s="23"/>
      <c r="AV322" s="23"/>
      <c r="AW322" s="23"/>
      <c r="AX322" s="25">
        <v>10.0</v>
      </c>
      <c r="AY322" s="25">
        <f t="shared" si="1"/>
        <v>9.35</v>
      </c>
      <c r="AZ322" s="23"/>
      <c r="BA322" s="23">
        <f t="shared" si="4"/>
        <v>0</v>
      </c>
      <c r="BB322" s="6">
        <v>6.0</v>
      </c>
      <c r="BC322" s="6">
        <v>1.0</v>
      </c>
      <c r="BD322" s="23">
        <f t="shared" si="3"/>
        <v>5</v>
      </c>
      <c r="BE322" s="6" t="s">
        <v>92</v>
      </c>
      <c r="BF322" s="6" t="s">
        <v>55</v>
      </c>
      <c r="BG322" s="6" t="s">
        <v>55</v>
      </c>
      <c r="BH322" s="6" t="s">
        <v>55</v>
      </c>
      <c r="BI322" s="6" t="s">
        <v>55</v>
      </c>
      <c r="BJ322" s="6" t="s">
        <v>92</v>
      </c>
      <c r="BK322" s="6" t="s">
        <v>55</v>
      </c>
      <c r="BL322" s="23"/>
      <c r="BM322" s="23"/>
      <c r="BN322" s="42"/>
      <c r="BO322" s="42"/>
      <c r="BP322" s="42"/>
    </row>
    <row r="323">
      <c r="A323" s="11">
        <v>319.0</v>
      </c>
      <c r="B323" s="17" t="s">
        <v>1446</v>
      </c>
      <c r="C323" s="17" t="s">
        <v>78</v>
      </c>
      <c r="D323" s="17" t="s">
        <v>214</v>
      </c>
      <c r="E323" s="19"/>
      <c r="F323" s="17" t="s">
        <v>79</v>
      </c>
      <c r="G323" s="17" t="s">
        <v>1410</v>
      </c>
      <c r="H323" s="48" t="s">
        <v>90</v>
      </c>
      <c r="I323" s="21"/>
      <c r="J323" s="11" t="s">
        <v>91</v>
      </c>
      <c r="K323" s="48" t="s">
        <v>84</v>
      </c>
      <c r="L323" s="49">
        <v>42979.0</v>
      </c>
      <c r="M323" s="52"/>
      <c r="N323" s="48" t="s">
        <v>85</v>
      </c>
      <c r="O323" s="50"/>
      <c r="P323" s="50"/>
      <c r="Q323" s="11">
        <v>9.0</v>
      </c>
      <c r="R323" s="11">
        <v>10.0</v>
      </c>
      <c r="S323" s="11">
        <v>9.0</v>
      </c>
      <c r="T323" s="21"/>
      <c r="U323" s="21"/>
      <c r="V323" s="21"/>
      <c r="W323" s="11">
        <v>7.0</v>
      </c>
      <c r="X323" s="11">
        <v>9.0</v>
      </c>
      <c r="Y323" s="11">
        <v>9.0</v>
      </c>
      <c r="Z323" s="11">
        <v>10.0</v>
      </c>
      <c r="AA323" s="23"/>
      <c r="AB323" s="11">
        <v>10.0</v>
      </c>
      <c r="AC323" s="11">
        <v>10.0</v>
      </c>
      <c r="AD323" s="23"/>
      <c r="AE323" s="25">
        <v>10.0</v>
      </c>
      <c r="AF323" s="23"/>
      <c r="AG323" s="23"/>
      <c r="AH323" s="6">
        <v>10.0</v>
      </c>
      <c r="AI323" s="23"/>
      <c r="AJ323" s="23"/>
      <c r="AK323" s="6">
        <v>10.0</v>
      </c>
      <c r="AL323" s="23"/>
      <c r="AM323" s="6">
        <v>10.0</v>
      </c>
      <c r="AN323" s="23"/>
      <c r="AO323" s="23"/>
      <c r="AP323" s="23"/>
      <c r="AQ323" s="23"/>
      <c r="AR323" s="6"/>
      <c r="AS323" s="23"/>
      <c r="AT323" s="23"/>
      <c r="AU323" s="23"/>
      <c r="AV323" s="23"/>
      <c r="AW323" s="23"/>
      <c r="AX323" s="25">
        <v>10.0</v>
      </c>
      <c r="AY323" s="25">
        <f t="shared" si="1"/>
        <v>9.5</v>
      </c>
      <c r="AZ323" s="23"/>
      <c r="BA323" s="23">
        <f t="shared" si="4"/>
        <v>0</v>
      </c>
      <c r="BB323" s="6">
        <v>3.0</v>
      </c>
      <c r="BC323" s="6">
        <v>0.0</v>
      </c>
      <c r="BD323" s="23">
        <f t="shared" si="3"/>
        <v>3</v>
      </c>
      <c r="BE323" s="6" t="s">
        <v>92</v>
      </c>
      <c r="BF323" s="6" t="s">
        <v>55</v>
      </c>
      <c r="BG323" s="6" t="s">
        <v>55</v>
      </c>
      <c r="BH323" s="6" t="s">
        <v>55</v>
      </c>
      <c r="BI323" s="6" t="s">
        <v>55</v>
      </c>
      <c r="BJ323" s="6" t="s">
        <v>92</v>
      </c>
      <c r="BK323" s="6" t="s">
        <v>55</v>
      </c>
      <c r="BL323" s="23"/>
      <c r="BM323" s="23"/>
      <c r="BN323" s="42"/>
      <c r="BO323" s="42"/>
      <c r="BP323" s="42"/>
    </row>
    <row r="324">
      <c r="A324" s="11">
        <v>320.0</v>
      </c>
      <c r="B324" s="17" t="s">
        <v>1331</v>
      </c>
      <c r="C324" s="17" t="s">
        <v>87</v>
      </c>
      <c r="D324" s="20"/>
      <c r="E324" s="19"/>
      <c r="F324" s="17" t="s">
        <v>79</v>
      </c>
      <c r="G324" s="17" t="s">
        <v>1410</v>
      </c>
      <c r="H324" s="48" t="s">
        <v>90</v>
      </c>
      <c r="J324" s="11" t="s">
        <v>91</v>
      </c>
      <c r="K324" s="48" t="s">
        <v>84</v>
      </c>
      <c r="L324" s="49">
        <v>42979.0</v>
      </c>
      <c r="M324" s="52"/>
      <c r="N324" s="48" t="s">
        <v>85</v>
      </c>
      <c r="O324" s="50"/>
      <c r="P324" s="50"/>
      <c r="Q324" s="6">
        <v>9.0</v>
      </c>
      <c r="R324" s="6">
        <v>10.0</v>
      </c>
      <c r="S324" s="11">
        <v>10.0</v>
      </c>
      <c r="T324" s="23"/>
      <c r="U324" s="23"/>
      <c r="V324" s="23"/>
      <c r="W324" s="6">
        <v>7.0</v>
      </c>
      <c r="X324" s="6">
        <v>8.0</v>
      </c>
      <c r="Y324" s="11">
        <v>10.0</v>
      </c>
      <c r="Z324" s="11">
        <v>9.0</v>
      </c>
      <c r="AA324" s="23"/>
      <c r="AB324" s="6">
        <v>9.0</v>
      </c>
      <c r="AC324" s="11">
        <v>9.0</v>
      </c>
      <c r="AD324" s="23"/>
      <c r="AE324" s="25">
        <v>9.0</v>
      </c>
      <c r="AF324" s="23"/>
      <c r="AG324" s="23"/>
      <c r="AH324" s="25">
        <v>10.0</v>
      </c>
      <c r="AI324" s="23"/>
      <c r="AJ324" s="23"/>
      <c r="AK324" s="6">
        <v>10.0</v>
      </c>
      <c r="AL324" s="23"/>
      <c r="AM324" s="6">
        <v>7.0</v>
      </c>
      <c r="AN324" s="23"/>
      <c r="AO324" s="23"/>
      <c r="AP324" s="23"/>
      <c r="AQ324" s="23"/>
      <c r="AR324" s="6"/>
      <c r="AS324" s="23"/>
      <c r="AT324" s="23"/>
      <c r="AU324" s="23"/>
      <c r="AV324" s="23"/>
      <c r="AW324" s="23"/>
      <c r="AX324" s="25">
        <v>10.0</v>
      </c>
      <c r="AY324" s="25">
        <f t="shared" si="1"/>
        <v>9.07</v>
      </c>
      <c r="AZ324" s="23"/>
      <c r="BA324" s="23">
        <f t="shared" si="4"/>
        <v>0</v>
      </c>
      <c r="BB324" s="6">
        <v>4.0</v>
      </c>
      <c r="BC324" s="6">
        <v>2.0</v>
      </c>
      <c r="BD324" s="23">
        <f t="shared" si="3"/>
        <v>2</v>
      </c>
      <c r="BE324" s="6" t="s">
        <v>92</v>
      </c>
      <c r="BF324" s="6" t="s">
        <v>55</v>
      </c>
      <c r="BG324" s="6" t="s">
        <v>55</v>
      </c>
      <c r="BH324" s="6" t="s">
        <v>55</v>
      </c>
      <c r="BI324" s="6" t="s">
        <v>55</v>
      </c>
      <c r="BJ324" s="6" t="s">
        <v>92</v>
      </c>
      <c r="BK324" s="6" t="s">
        <v>55</v>
      </c>
      <c r="BL324" s="23"/>
      <c r="BM324" s="23"/>
      <c r="BN324" s="42"/>
      <c r="BO324" s="42"/>
      <c r="BP324" s="42"/>
    </row>
    <row r="325">
      <c r="A325" s="11">
        <v>321.0</v>
      </c>
      <c r="B325" s="17" t="s">
        <v>1450</v>
      </c>
      <c r="C325" s="17" t="s">
        <v>270</v>
      </c>
      <c r="D325" s="17" t="s">
        <v>335</v>
      </c>
      <c r="E325" s="19"/>
      <c r="F325" s="17" t="s">
        <v>79</v>
      </c>
      <c r="G325" s="17" t="s">
        <v>1410</v>
      </c>
      <c r="H325" s="48" t="s">
        <v>90</v>
      </c>
      <c r="J325" s="11" t="s">
        <v>91</v>
      </c>
      <c r="K325" s="48" t="s">
        <v>84</v>
      </c>
      <c r="L325" s="49">
        <v>42979.0</v>
      </c>
      <c r="M325" s="52"/>
      <c r="N325" s="48" t="s">
        <v>85</v>
      </c>
      <c r="O325" s="50"/>
      <c r="P325" s="50"/>
      <c r="Q325" s="6">
        <v>8.0</v>
      </c>
      <c r="R325" s="6">
        <v>6.0</v>
      </c>
      <c r="S325" s="6">
        <v>7.0</v>
      </c>
      <c r="T325" s="23"/>
      <c r="U325" s="23"/>
      <c r="V325" s="23"/>
      <c r="W325" s="6">
        <v>9.0</v>
      </c>
      <c r="X325" s="6">
        <v>8.0</v>
      </c>
      <c r="Y325" s="6">
        <v>10.0</v>
      </c>
      <c r="Z325" s="6">
        <v>9.0</v>
      </c>
      <c r="AA325" s="23"/>
      <c r="AB325" s="6">
        <v>7.0</v>
      </c>
      <c r="AC325" s="6">
        <v>9.0</v>
      </c>
      <c r="AD325" s="23"/>
      <c r="AE325" s="25">
        <v>10.0</v>
      </c>
      <c r="AF325" s="23"/>
      <c r="AG325" s="23"/>
      <c r="AH325" s="6">
        <v>10.0</v>
      </c>
      <c r="AI325" s="23"/>
      <c r="AJ325" s="23"/>
      <c r="AK325" s="6">
        <v>10.0</v>
      </c>
      <c r="AL325" s="23"/>
      <c r="AM325" s="6">
        <v>8.0</v>
      </c>
      <c r="AN325" s="23"/>
      <c r="AO325" s="23"/>
      <c r="AP325" s="23"/>
      <c r="AQ325" s="23"/>
      <c r="AR325" s="6"/>
      <c r="AS325" s="23"/>
      <c r="AT325" s="23"/>
      <c r="AU325" s="23"/>
      <c r="AV325" s="23"/>
      <c r="AW325" s="23"/>
      <c r="AX325" s="25">
        <v>10.0</v>
      </c>
      <c r="AY325" s="25">
        <f t="shared" si="1"/>
        <v>8.64</v>
      </c>
      <c r="AZ325" s="23"/>
      <c r="BA325" s="23">
        <f t="shared" si="4"/>
        <v>0</v>
      </c>
      <c r="BB325" s="6">
        <v>24.0</v>
      </c>
      <c r="BC325" s="6">
        <v>3.0</v>
      </c>
      <c r="BD325" s="23">
        <f t="shared" si="3"/>
        <v>21</v>
      </c>
      <c r="BE325" s="6" t="s">
        <v>92</v>
      </c>
      <c r="BF325" s="6" t="s">
        <v>55</v>
      </c>
      <c r="BG325" s="6" t="s">
        <v>55</v>
      </c>
      <c r="BH325" s="6" t="s">
        <v>55</v>
      </c>
      <c r="BI325" s="6" t="s">
        <v>55</v>
      </c>
      <c r="BJ325" s="6" t="s">
        <v>92</v>
      </c>
      <c r="BK325" s="6" t="s">
        <v>55</v>
      </c>
      <c r="BL325" s="23"/>
      <c r="BM325" s="23"/>
      <c r="BN325" s="42"/>
      <c r="BO325" s="42"/>
      <c r="BP325" s="42"/>
    </row>
    <row r="326">
      <c r="A326" s="11">
        <v>322.0</v>
      </c>
      <c r="B326" s="17" t="s">
        <v>1451</v>
      </c>
      <c r="C326" s="17" t="s">
        <v>412</v>
      </c>
      <c r="D326" s="19"/>
      <c r="E326" s="19"/>
      <c r="F326" s="17" t="s">
        <v>96</v>
      </c>
      <c r="G326" s="17" t="s">
        <v>1410</v>
      </c>
      <c r="H326" s="48" t="s">
        <v>90</v>
      </c>
      <c r="J326" s="11" t="s">
        <v>91</v>
      </c>
      <c r="K326" s="48" t="s">
        <v>84</v>
      </c>
      <c r="L326" s="49">
        <v>42979.0</v>
      </c>
      <c r="M326" s="52"/>
      <c r="N326" s="48" t="s">
        <v>85</v>
      </c>
      <c r="O326" s="50"/>
      <c r="P326" s="50"/>
      <c r="Q326" s="6">
        <v>8.0</v>
      </c>
      <c r="R326" s="6">
        <v>10.0</v>
      </c>
      <c r="S326" s="6">
        <v>9.0</v>
      </c>
      <c r="T326" s="23"/>
      <c r="U326" s="23"/>
      <c r="V326" s="23"/>
      <c r="W326" s="6">
        <v>10.0</v>
      </c>
      <c r="X326" s="6">
        <v>10.0</v>
      </c>
      <c r="Y326" s="6">
        <v>10.0</v>
      </c>
      <c r="Z326" s="6">
        <v>10.0</v>
      </c>
      <c r="AA326" s="23"/>
      <c r="AB326" s="6">
        <v>10.0</v>
      </c>
      <c r="AC326" s="6">
        <v>10.0</v>
      </c>
      <c r="AD326" s="23"/>
      <c r="AE326" s="25">
        <v>10.0</v>
      </c>
      <c r="AF326" s="23"/>
      <c r="AG326" s="23"/>
      <c r="AH326" s="6">
        <v>10.0</v>
      </c>
      <c r="AI326" s="23"/>
      <c r="AJ326" s="23"/>
      <c r="AK326" s="6">
        <v>10.0</v>
      </c>
      <c r="AL326" s="23"/>
      <c r="AM326" s="6">
        <v>7.0</v>
      </c>
      <c r="AN326" s="23"/>
      <c r="AO326" s="23"/>
      <c r="AP326" s="23"/>
      <c r="AQ326" s="23"/>
      <c r="AR326" s="6"/>
      <c r="AS326" s="23"/>
      <c r="AT326" s="23"/>
      <c r="AU326" s="23"/>
      <c r="AV326" s="23"/>
      <c r="AW326" s="23"/>
      <c r="AX326" s="25">
        <v>10.0</v>
      </c>
      <c r="AY326" s="25">
        <f t="shared" si="1"/>
        <v>9.57</v>
      </c>
      <c r="AZ326" s="23"/>
      <c r="BA326" s="23">
        <f t="shared" si="4"/>
        <v>0</v>
      </c>
      <c r="BB326" s="6">
        <v>3.0</v>
      </c>
      <c r="BC326" s="6">
        <v>2.0</v>
      </c>
      <c r="BD326" s="23">
        <f t="shared" si="3"/>
        <v>1</v>
      </c>
      <c r="BE326" s="6" t="s">
        <v>92</v>
      </c>
      <c r="BF326" s="6" t="s">
        <v>55</v>
      </c>
      <c r="BG326" s="6" t="s">
        <v>55</v>
      </c>
      <c r="BH326" s="6" t="s">
        <v>55</v>
      </c>
      <c r="BI326" s="6" t="s">
        <v>55</v>
      </c>
      <c r="BJ326" s="6" t="s">
        <v>92</v>
      </c>
      <c r="BK326" s="6" t="s">
        <v>55</v>
      </c>
      <c r="BL326" s="23"/>
      <c r="BM326" s="23"/>
      <c r="BN326" s="42"/>
      <c r="BO326" s="42"/>
      <c r="BP326" s="42"/>
    </row>
    <row r="327">
      <c r="A327" s="11">
        <v>323.0</v>
      </c>
      <c r="B327" s="17" t="s">
        <v>1454</v>
      </c>
      <c r="C327" s="17" t="s">
        <v>192</v>
      </c>
      <c r="D327" s="17" t="s">
        <v>112</v>
      </c>
      <c r="E327" s="19"/>
      <c r="F327" s="17" t="s">
        <v>96</v>
      </c>
      <c r="G327" s="17" t="s">
        <v>1410</v>
      </c>
      <c r="H327" s="48" t="s">
        <v>90</v>
      </c>
      <c r="J327" s="11" t="s">
        <v>91</v>
      </c>
      <c r="K327" s="48" t="s">
        <v>84</v>
      </c>
      <c r="L327" s="49">
        <v>42979.0</v>
      </c>
      <c r="M327" s="52"/>
      <c r="N327" s="48" t="s">
        <v>85</v>
      </c>
      <c r="O327" s="50"/>
      <c r="P327" s="50"/>
      <c r="Q327" s="6">
        <v>9.0</v>
      </c>
      <c r="R327" s="6">
        <v>9.0</v>
      </c>
      <c r="S327" s="6">
        <v>10.0</v>
      </c>
      <c r="T327" s="23"/>
      <c r="U327" s="23"/>
      <c r="V327" s="23"/>
      <c r="W327" s="6">
        <v>10.0</v>
      </c>
      <c r="X327" s="6">
        <v>10.0</v>
      </c>
      <c r="Y327" s="6">
        <v>9.0</v>
      </c>
      <c r="Z327" s="6">
        <v>10.0</v>
      </c>
      <c r="AB327" s="6">
        <v>10.0</v>
      </c>
      <c r="AC327" s="6">
        <v>10.0</v>
      </c>
      <c r="AD327" s="6"/>
      <c r="AE327" s="6">
        <v>10.0</v>
      </c>
      <c r="AF327" s="23"/>
      <c r="AG327" s="23"/>
      <c r="AH327" s="25">
        <v>10.0</v>
      </c>
      <c r="AI327" s="23"/>
      <c r="AJ327" s="23"/>
      <c r="AK327" s="6">
        <v>10.0</v>
      </c>
      <c r="AL327" s="23"/>
      <c r="AM327" s="6">
        <v>9.0</v>
      </c>
      <c r="AN327" s="23"/>
      <c r="AO327" s="23"/>
      <c r="AP327" s="23"/>
      <c r="AQ327" s="23"/>
      <c r="AR327" s="6"/>
      <c r="AS327" s="23"/>
      <c r="AT327" s="23"/>
      <c r="AU327" s="23"/>
      <c r="AV327" s="23"/>
      <c r="AW327" s="23"/>
      <c r="AX327" s="25">
        <v>10.0</v>
      </c>
      <c r="AY327" s="25">
        <f t="shared" si="1"/>
        <v>9.71</v>
      </c>
      <c r="AZ327" s="23"/>
      <c r="BA327" s="23">
        <f t="shared" si="4"/>
        <v>0</v>
      </c>
      <c r="BB327" s="6">
        <v>21.0</v>
      </c>
      <c r="BC327" s="6">
        <v>6.0</v>
      </c>
      <c r="BD327" s="23">
        <f t="shared" si="3"/>
        <v>15</v>
      </c>
      <c r="BE327" s="6" t="s">
        <v>92</v>
      </c>
      <c r="BF327" s="6" t="s">
        <v>55</v>
      </c>
      <c r="BG327" s="6" t="s">
        <v>55</v>
      </c>
      <c r="BH327" s="6" t="s">
        <v>55</v>
      </c>
      <c r="BI327" s="6" t="s">
        <v>55</v>
      </c>
      <c r="BJ327" s="6" t="s">
        <v>92</v>
      </c>
      <c r="BK327" s="6" t="s">
        <v>55</v>
      </c>
      <c r="BL327" s="23"/>
      <c r="BM327" s="23"/>
      <c r="BN327" s="42"/>
      <c r="BO327" s="42"/>
      <c r="BP327" s="42"/>
    </row>
    <row r="328">
      <c r="A328" s="11">
        <v>324.0</v>
      </c>
      <c r="B328" s="17" t="s">
        <v>1456</v>
      </c>
      <c r="C328" s="17" t="s">
        <v>1348</v>
      </c>
      <c r="D328" s="17" t="s">
        <v>591</v>
      </c>
      <c r="E328" s="19"/>
      <c r="F328" s="17" t="s">
        <v>96</v>
      </c>
      <c r="G328" s="17" t="s">
        <v>1410</v>
      </c>
      <c r="H328" s="48" t="s">
        <v>90</v>
      </c>
      <c r="J328" s="11" t="s">
        <v>91</v>
      </c>
      <c r="K328" s="48" t="s">
        <v>84</v>
      </c>
      <c r="L328" s="49">
        <v>42979.0</v>
      </c>
      <c r="M328" s="52"/>
      <c r="N328" s="48" t="s">
        <v>85</v>
      </c>
      <c r="O328" s="50"/>
      <c r="P328" s="50"/>
      <c r="Q328" s="6">
        <v>10.0</v>
      </c>
      <c r="R328" s="6">
        <v>10.0</v>
      </c>
      <c r="S328" s="6">
        <v>9.0</v>
      </c>
      <c r="T328" s="23"/>
      <c r="U328" s="23"/>
      <c r="V328" s="23"/>
      <c r="W328" s="6">
        <v>7.0</v>
      </c>
      <c r="X328" s="6">
        <v>10.0</v>
      </c>
      <c r="Y328" s="6">
        <v>10.0</v>
      </c>
      <c r="Z328" s="6">
        <v>10.0</v>
      </c>
      <c r="AA328" s="23"/>
      <c r="AB328" s="6">
        <v>10.0</v>
      </c>
      <c r="AC328" s="6">
        <v>10.0</v>
      </c>
      <c r="AD328" s="23"/>
      <c r="AE328" s="6">
        <v>10.0</v>
      </c>
      <c r="AF328" s="23"/>
      <c r="AG328" s="23"/>
      <c r="AH328" s="25">
        <v>10.0</v>
      </c>
      <c r="AI328" s="23"/>
      <c r="AJ328" s="23"/>
      <c r="AK328" s="6">
        <v>10.0</v>
      </c>
      <c r="AL328" s="23"/>
      <c r="AM328" s="6">
        <v>9.0</v>
      </c>
      <c r="AN328" s="23"/>
      <c r="AO328" s="23"/>
      <c r="AP328" s="23"/>
      <c r="AQ328" s="23"/>
      <c r="AR328" s="6"/>
      <c r="AS328" s="23"/>
      <c r="AT328" s="23"/>
      <c r="AU328" s="23"/>
      <c r="AV328" s="23"/>
      <c r="AW328" s="23"/>
      <c r="AX328" s="25">
        <v>10.0</v>
      </c>
      <c r="AY328" s="25">
        <f t="shared" si="1"/>
        <v>9.64</v>
      </c>
      <c r="AZ328" s="23"/>
      <c r="BA328" s="23">
        <f t="shared" si="4"/>
        <v>0</v>
      </c>
      <c r="BB328" s="6">
        <v>37.0</v>
      </c>
      <c r="BC328" s="6">
        <v>5.0</v>
      </c>
      <c r="BD328" s="23">
        <f t="shared" si="3"/>
        <v>32</v>
      </c>
      <c r="BE328" s="6" t="s">
        <v>92</v>
      </c>
      <c r="BF328" s="6" t="s">
        <v>55</v>
      </c>
      <c r="BG328" s="6" t="s">
        <v>55</v>
      </c>
      <c r="BH328" s="6" t="s">
        <v>55</v>
      </c>
      <c r="BI328" s="6" t="s">
        <v>55</v>
      </c>
      <c r="BJ328" s="6" t="s">
        <v>92</v>
      </c>
      <c r="BK328" s="6" t="s">
        <v>55</v>
      </c>
      <c r="BL328" s="23"/>
      <c r="BM328" s="23"/>
      <c r="BN328" s="42"/>
      <c r="BO328" s="42"/>
      <c r="BP328" s="42"/>
    </row>
    <row r="329">
      <c r="A329" s="11">
        <v>325.0</v>
      </c>
      <c r="B329" s="17" t="s">
        <v>1459</v>
      </c>
      <c r="C329" s="17" t="s">
        <v>213</v>
      </c>
      <c r="D329" s="17" t="s">
        <v>1460</v>
      </c>
      <c r="E329" s="19"/>
      <c r="F329" s="17" t="s">
        <v>79</v>
      </c>
      <c r="G329" s="17" t="s">
        <v>1410</v>
      </c>
      <c r="H329" s="48" t="s">
        <v>90</v>
      </c>
      <c r="J329" s="11" t="s">
        <v>91</v>
      </c>
      <c r="K329" s="48" t="s">
        <v>84</v>
      </c>
      <c r="L329" s="49">
        <v>42979.0</v>
      </c>
      <c r="M329" s="52"/>
      <c r="N329" s="48" t="s">
        <v>85</v>
      </c>
      <c r="O329" s="50"/>
      <c r="P329" s="50"/>
      <c r="Q329" s="6">
        <v>6.0</v>
      </c>
      <c r="R329" s="6">
        <v>5.0</v>
      </c>
      <c r="S329" s="6">
        <v>7.0</v>
      </c>
      <c r="T329" s="23"/>
      <c r="U329" s="23"/>
      <c r="V329" s="23"/>
      <c r="W329" s="6">
        <v>6.0</v>
      </c>
      <c r="X329" s="6">
        <v>8.0</v>
      </c>
      <c r="Y329" s="6">
        <v>10.0</v>
      </c>
      <c r="Z329" s="6">
        <v>9.0</v>
      </c>
      <c r="AA329" s="23"/>
      <c r="AB329" s="6">
        <v>5.0</v>
      </c>
      <c r="AC329" s="6">
        <v>8.0</v>
      </c>
      <c r="AD329" s="23"/>
      <c r="AE329" s="6">
        <v>7.0</v>
      </c>
      <c r="AF329" s="23"/>
      <c r="AG329" s="23"/>
      <c r="AH329" s="6">
        <v>10.0</v>
      </c>
      <c r="AI329" s="23"/>
      <c r="AJ329" s="23"/>
      <c r="AK329" s="6">
        <v>10.0</v>
      </c>
      <c r="AL329" s="23"/>
      <c r="AM329" s="6">
        <v>8.0</v>
      </c>
      <c r="AN329" s="23"/>
      <c r="AO329" s="23"/>
      <c r="AP329" s="23"/>
      <c r="AQ329" s="23"/>
      <c r="AR329" s="6"/>
      <c r="AS329" s="23"/>
      <c r="AT329" s="23"/>
      <c r="AU329" s="23"/>
      <c r="AV329" s="23"/>
      <c r="AW329" s="23"/>
      <c r="AX329" s="25">
        <v>10.0</v>
      </c>
      <c r="AY329" s="25">
        <f t="shared" si="1"/>
        <v>7.78</v>
      </c>
      <c r="AZ329" s="23"/>
      <c r="BA329" s="23">
        <f t="shared" si="4"/>
        <v>0</v>
      </c>
      <c r="BB329" s="6">
        <v>25.0</v>
      </c>
      <c r="BC329" s="6">
        <v>9.0</v>
      </c>
      <c r="BD329" s="23">
        <f t="shared" si="3"/>
        <v>16</v>
      </c>
      <c r="BE329" s="6" t="s">
        <v>92</v>
      </c>
      <c r="BF329" s="6" t="s">
        <v>55</v>
      </c>
      <c r="BG329" s="6" t="s">
        <v>55</v>
      </c>
      <c r="BH329" s="6" t="s">
        <v>55</v>
      </c>
      <c r="BI329" s="6" t="s">
        <v>55</v>
      </c>
      <c r="BJ329" s="6" t="s">
        <v>92</v>
      </c>
      <c r="BK329" s="6" t="s">
        <v>55</v>
      </c>
      <c r="BL329" s="23"/>
      <c r="BM329" s="23"/>
      <c r="BN329" s="42"/>
      <c r="BO329" s="42"/>
      <c r="BP329" s="42"/>
    </row>
    <row r="330">
      <c r="A330" s="11">
        <v>326.0</v>
      </c>
      <c r="B330" s="17" t="s">
        <v>436</v>
      </c>
      <c r="C330" s="17" t="s">
        <v>338</v>
      </c>
      <c r="D330" s="17" t="s">
        <v>746</v>
      </c>
      <c r="E330" s="19"/>
      <c r="F330" s="17" t="s">
        <v>79</v>
      </c>
      <c r="G330" s="17" t="s">
        <v>1410</v>
      </c>
      <c r="H330" s="48" t="s">
        <v>90</v>
      </c>
      <c r="J330" s="11" t="s">
        <v>91</v>
      </c>
      <c r="K330" s="48" t="s">
        <v>84</v>
      </c>
      <c r="L330" s="49">
        <v>42979.0</v>
      </c>
      <c r="M330" s="52"/>
      <c r="N330" s="48" t="s">
        <v>85</v>
      </c>
      <c r="O330" s="50"/>
      <c r="P330" s="50"/>
      <c r="Q330" s="6">
        <v>9.0</v>
      </c>
      <c r="R330" s="6">
        <v>9.0</v>
      </c>
      <c r="S330" s="6">
        <v>10.0</v>
      </c>
      <c r="T330" s="23"/>
      <c r="U330" s="23"/>
      <c r="V330" s="23"/>
      <c r="W330" s="6">
        <v>7.0</v>
      </c>
      <c r="X330" s="6">
        <v>8.0</v>
      </c>
      <c r="Y330" s="6">
        <v>10.0</v>
      </c>
      <c r="Z330" s="68">
        <v>10.0</v>
      </c>
      <c r="AA330" s="23"/>
      <c r="AB330" s="6">
        <v>10.0</v>
      </c>
      <c r="AC330" s="6">
        <v>10.0</v>
      </c>
      <c r="AD330" s="23"/>
      <c r="AE330" s="6">
        <v>10.0</v>
      </c>
      <c r="AF330" s="23"/>
      <c r="AG330" s="23"/>
      <c r="AH330" s="6">
        <v>10.0</v>
      </c>
      <c r="AI330" s="23"/>
      <c r="AJ330" s="23"/>
      <c r="AK330" s="6">
        <v>10.0</v>
      </c>
      <c r="AL330" s="23"/>
      <c r="AM330" s="6">
        <v>8.0</v>
      </c>
      <c r="AN330" s="23"/>
      <c r="AO330" s="23"/>
      <c r="AP330" s="23"/>
      <c r="AQ330" s="23"/>
      <c r="AR330" s="6"/>
      <c r="AS330" s="23"/>
      <c r="AT330" s="23"/>
      <c r="AU330" s="23"/>
      <c r="AV330" s="23"/>
      <c r="AW330" s="23"/>
      <c r="AX330" s="25">
        <v>10.0</v>
      </c>
      <c r="AY330" s="25">
        <f t="shared" si="1"/>
        <v>9.35</v>
      </c>
      <c r="AZ330" s="23"/>
      <c r="BA330" s="23">
        <f t="shared" si="4"/>
        <v>0</v>
      </c>
      <c r="BB330" s="6">
        <v>16.0</v>
      </c>
      <c r="BC330" s="6">
        <v>6.0</v>
      </c>
      <c r="BD330" s="23">
        <f t="shared" si="3"/>
        <v>10</v>
      </c>
      <c r="BE330" s="6" t="s">
        <v>92</v>
      </c>
      <c r="BF330" s="6" t="s">
        <v>55</v>
      </c>
      <c r="BG330" s="6" t="s">
        <v>55</v>
      </c>
      <c r="BH330" s="6" t="s">
        <v>55</v>
      </c>
      <c r="BI330" s="6" t="s">
        <v>55</v>
      </c>
      <c r="BJ330" s="6" t="s">
        <v>92</v>
      </c>
      <c r="BK330" s="6" t="s">
        <v>55</v>
      </c>
      <c r="BL330" s="23"/>
      <c r="BM330" s="23"/>
      <c r="BN330" s="42"/>
      <c r="BO330" s="42"/>
      <c r="BP330" s="42"/>
    </row>
    <row r="331">
      <c r="A331" s="11">
        <v>327.0</v>
      </c>
      <c r="B331" s="17" t="s">
        <v>1463</v>
      </c>
      <c r="C331" s="17" t="s">
        <v>656</v>
      </c>
      <c r="D331" s="17" t="s">
        <v>662</v>
      </c>
      <c r="E331" s="19"/>
      <c r="F331" s="17" t="s">
        <v>96</v>
      </c>
      <c r="G331" s="17" t="s">
        <v>1410</v>
      </c>
      <c r="H331" s="48" t="s">
        <v>90</v>
      </c>
      <c r="J331" s="11" t="s">
        <v>91</v>
      </c>
      <c r="K331" s="48" t="s">
        <v>84</v>
      </c>
      <c r="L331" s="49">
        <v>42979.0</v>
      </c>
      <c r="M331" s="52"/>
      <c r="N331" s="48" t="s">
        <v>85</v>
      </c>
      <c r="O331" s="50"/>
      <c r="P331" s="50"/>
      <c r="Q331" s="6">
        <v>9.0</v>
      </c>
      <c r="R331" s="6">
        <v>10.0</v>
      </c>
      <c r="S331" s="6">
        <v>9.0</v>
      </c>
      <c r="T331" s="23"/>
      <c r="U331" s="23"/>
      <c r="V331" s="23"/>
      <c r="W331" s="6">
        <v>9.0</v>
      </c>
      <c r="X331" s="6">
        <v>10.0</v>
      </c>
      <c r="Y331" s="6">
        <v>10.0</v>
      </c>
      <c r="Z331" s="6">
        <v>9.0</v>
      </c>
      <c r="AA331" s="23"/>
      <c r="AB331" s="6">
        <v>10.0</v>
      </c>
      <c r="AC331" s="6">
        <v>10.0</v>
      </c>
      <c r="AD331" s="23"/>
      <c r="AE331" s="6">
        <v>10.0</v>
      </c>
      <c r="AF331" s="6"/>
      <c r="AG331" s="23"/>
      <c r="AH331" s="25">
        <v>10.0</v>
      </c>
      <c r="AI331" s="23"/>
      <c r="AJ331" s="23"/>
      <c r="AK331" s="6">
        <v>10.0</v>
      </c>
      <c r="AL331" s="23"/>
      <c r="AM331" s="6">
        <v>9.0</v>
      </c>
      <c r="AN331" s="23"/>
      <c r="AO331" s="23"/>
      <c r="AP331" s="23"/>
      <c r="AQ331" s="23"/>
      <c r="AR331" s="6"/>
      <c r="AS331" s="23"/>
      <c r="AT331" s="23"/>
      <c r="AU331" s="23"/>
      <c r="AV331" s="23"/>
      <c r="AW331" s="23"/>
      <c r="AX331" s="25">
        <v>10.0</v>
      </c>
      <c r="AY331" s="25">
        <f t="shared" si="1"/>
        <v>9.64</v>
      </c>
      <c r="AZ331" s="23"/>
      <c r="BA331" s="23">
        <f t="shared" si="4"/>
        <v>0</v>
      </c>
      <c r="BB331" s="6">
        <v>7.0</v>
      </c>
      <c r="BC331" s="6">
        <v>4.0</v>
      </c>
      <c r="BD331" s="23">
        <f t="shared" si="3"/>
        <v>3</v>
      </c>
      <c r="BE331" s="6" t="s">
        <v>92</v>
      </c>
      <c r="BF331" s="6" t="s">
        <v>55</v>
      </c>
      <c r="BG331" s="6" t="s">
        <v>55</v>
      </c>
      <c r="BH331" s="6" t="s">
        <v>55</v>
      </c>
      <c r="BI331" s="6" t="s">
        <v>55</v>
      </c>
      <c r="BJ331" s="6" t="s">
        <v>92</v>
      </c>
      <c r="BK331" s="6" t="s">
        <v>55</v>
      </c>
      <c r="BL331" s="23"/>
      <c r="BM331" s="23"/>
      <c r="BN331" s="42"/>
      <c r="BO331" s="42"/>
      <c r="BP331" s="42"/>
    </row>
    <row r="332">
      <c r="A332" s="11">
        <v>328.0</v>
      </c>
      <c r="B332" s="17" t="s">
        <v>960</v>
      </c>
      <c r="C332" s="17" t="s">
        <v>557</v>
      </c>
      <c r="D332" s="17" t="s">
        <v>1464</v>
      </c>
      <c r="E332" s="19"/>
      <c r="F332" s="17" t="s">
        <v>79</v>
      </c>
      <c r="G332" s="17" t="s">
        <v>1410</v>
      </c>
      <c r="H332" s="48" t="s">
        <v>90</v>
      </c>
      <c r="J332" s="11" t="s">
        <v>91</v>
      </c>
      <c r="K332" s="48" t="s">
        <v>84</v>
      </c>
      <c r="L332" s="49">
        <v>42979.0</v>
      </c>
      <c r="M332" s="52"/>
      <c r="N332" s="48" t="s">
        <v>85</v>
      </c>
      <c r="O332" s="50"/>
      <c r="P332" s="50"/>
      <c r="Q332" s="6">
        <v>8.0</v>
      </c>
      <c r="R332" s="6">
        <v>8.0</v>
      </c>
      <c r="S332" s="6">
        <v>9.0</v>
      </c>
      <c r="T332" s="23"/>
      <c r="U332" s="23"/>
      <c r="V332" s="23"/>
      <c r="W332" s="6">
        <v>7.0</v>
      </c>
      <c r="X332" s="6">
        <v>10.0</v>
      </c>
      <c r="Y332" s="6">
        <v>9.0</v>
      </c>
      <c r="Z332" s="6">
        <v>9.0</v>
      </c>
      <c r="AA332" s="23"/>
      <c r="AB332" s="6">
        <v>9.0</v>
      </c>
      <c r="AC332" s="6">
        <v>10.0</v>
      </c>
      <c r="AD332" s="23"/>
      <c r="AE332" s="6">
        <v>10.0</v>
      </c>
      <c r="AF332" s="23"/>
      <c r="AG332" s="23"/>
      <c r="AH332" s="6">
        <v>10.0</v>
      </c>
      <c r="AI332" s="23"/>
      <c r="AJ332" s="23"/>
      <c r="AK332" s="6">
        <v>10.0</v>
      </c>
      <c r="AL332" s="23"/>
      <c r="AM332" s="6">
        <v>9.0</v>
      </c>
      <c r="AN332" s="23"/>
      <c r="AO332" s="23"/>
      <c r="AP332" s="23"/>
      <c r="AQ332" s="23"/>
      <c r="AR332" s="6"/>
      <c r="AS332" s="23"/>
      <c r="AT332" s="23"/>
      <c r="AU332" s="23"/>
      <c r="AV332" s="23"/>
      <c r="AW332" s="23"/>
      <c r="AX332" s="25">
        <v>10.0</v>
      </c>
      <c r="AY332" s="25">
        <f t="shared" si="1"/>
        <v>9.14</v>
      </c>
      <c r="AZ332" s="23"/>
      <c r="BA332" s="23">
        <f t="shared" si="4"/>
        <v>0</v>
      </c>
      <c r="BB332" s="6">
        <v>51.0</v>
      </c>
      <c r="BC332" s="6">
        <v>9.0</v>
      </c>
      <c r="BD332" s="23">
        <f t="shared" si="3"/>
        <v>42</v>
      </c>
      <c r="BE332" s="6" t="s">
        <v>92</v>
      </c>
      <c r="BF332" s="6" t="s">
        <v>55</v>
      </c>
      <c r="BG332" s="6" t="s">
        <v>55</v>
      </c>
      <c r="BH332" s="6" t="s">
        <v>55</v>
      </c>
      <c r="BI332" s="6" t="s">
        <v>55</v>
      </c>
      <c r="BJ332" s="6" t="s">
        <v>92</v>
      </c>
      <c r="BK332" s="6" t="s">
        <v>55</v>
      </c>
      <c r="BL332" s="23"/>
      <c r="BM332" s="23"/>
      <c r="BN332" s="42"/>
      <c r="BO332" s="42"/>
      <c r="BP332" s="42"/>
    </row>
    <row r="333">
      <c r="A333" s="11">
        <v>329.0</v>
      </c>
      <c r="B333" s="17" t="s">
        <v>1466</v>
      </c>
      <c r="C333" s="17" t="s">
        <v>911</v>
      </c>
      <c r="D333" s="17" t="s">
        <v>1467</v>
      </c>
      <c r="E333" s="19"/>
      <c r="F333" s="17" t="s">
        <v>79</v>
      </c>
      <c r="G333" s="17" t="s">
        <v>1410</v>
      </c>
      <c r="H333" s="48" t="s">
        <v>90</v>
      </c>
      <c r="J333" s="11" t="s">
        <v>91</v>
      </c>
      <c r="K333" s="48" t="s">
        <v>84</v>
      </c>
      <c r="L333" s="49">
        <v>42979.0</v>
      </c>
      <c r="M333" s="52"/>
      <c r="N333" s="48" t="s">
        <v>85</v>
      </c>
      <c r="O333" s="50"/>
      <c r="P333" s="50"/>
      <c r="Q333" s="25">
        <v>9.0</v>
      </c>
      <c r="R333" s="25">
        <v>9.0</v>
      </c>
      <c r="S333" s="25">
        <v>9.0</v>
      </c>
      <c r="T333" s="25"/>
      <c r="U333" s="25"/>
      <c r="V333" s="25"/>
      <c r="W333" s="25">
        <v>8.0</v>
      </c>
      <c r="X333" s="25">
        <v>10.0</v>
      </c>
      <c r="Y333" s="25">
        <v>10.0</v>
      </c>
      <c r="Z333" s="25">
        <v>10.0</v>
      </c>
      <c r="AA333" s="25"/>
      <c r="AB333" s="25">
        <v>10.0</v>
      </c>
      <c r="AC333" s="92">
        <v>10.0</v>
      </c>
      <c r="AD333" s="25"/>
      <c r="AE333" s="25">
        <v>9.0</v>
      </c>
      <c r="AF333" s="25"/>
      <c r="AG333" s="25"/>
      <c r="AH333" s="25">
        <v>10.0</v>
      </c>
      <c r="AI333" s="25"/>
      <c r="AJ333" s="25"/>
      <c r="AK333" s="25">
        <v>10.0</v>
      </c>
      <c r="AL333" s="25"/>
      <c r="AM333" s="25">
        <v>9.0</v>
      </c>
      <c r="AN333" s="25"/>
      <c r="AO333" s="25"/>
      <c r="AP333" s="25"/>
      <c r="AQ333" s="25"/>
      <c r="AR333" s="6"/>
      <c r="AS333" s="25"/>
      <c r="AT333" s="25"/>
      <c r="AU333" s="25"/>
      <c r="AV333" s="25"/>
      <c r="AW333" s="25"/>
      <c r="AX333" s="25">
        <v>10.0</v>
      </c>
      <c r="AY333" s="25">
        <f t="shared" si="1"/>
        <v>9.5</v>
      </c>
      <c r="AZ333" s="23"/>
      <c r="BA333" s="23">
        <f t="shared" si="4"/>
        <v>0</v>
      </c>
      <c r="BB333" s="6">
        <v>20.0</v>
      </c>
      <c r="BC333" s="6">
        <v>8.0</v>
      </c>
      <c r="BD333" s="23">
        <f t="shared" si="3"/>
        <v>12</v>
      </c>
      <c r="BE333" s="6" t="s">
        <v>92</v>
      </c>
      <c r="BF333" s="6" t="s">
        <v>55</v>
      </c>
      <c r="BG333" s="6" t="s">
        <v>55</v>
      </c>
      <c r="BH333" s="6" t="s">
        <v>55</v>
      </c>
      <c r="BI333" s="6" t="s">
        <v>55</v>
      </c>
      <c r="BJ333" s="6" t="s">
        <v>92</v>
      </c>
      <c r="BK333" s="6" t="s">
        <v>55</v>
      </c>
      <c r="BL333" s="23"/>
      <c r="BM333" s="23"/>
      <c r="BN333" s="42"/>
      <c r="BO333" s="42"/>
      <c r="BP333" s="42"/>
    </row>
    <row r="334">
      <c r="A334" s="11">
        <v>330.0</v>
      </c>
      <c r="B334" s="17" t="s">
        <v>455</v>
      </c>
      <c r="C334" s="17" t="s">
        <v>925</v>
      </c>
      <c r="D334" s="17" t="s">
        <v>192</v>
      </c>
      <c r="E334" s="19"/>
      <c r="F334" s="17" t="s">
        <v>96</v>
      </c>
      <c r="G334" s="17" t="s">
        <v>1410</v>
      </c>
      <c r="H334" s="48" t="s">
        <v>90</v>
      </c>
      <c r="J334" s="11"/>
      <c r="K334" s="48" t="s">
        <v>84</v>
      </c>
      <c r="L334" s="49">
        <v>42981.0</v>
      </c>
      <c r="M334" s="52"/>
      <c r="N334" s="52"/>
      <c r="O334" s="50"/>
      <c r="P334" s="50"/>
      <c r="Q334" s="25">
        <v>9.0</v>
      </c>
      <c r="R334" s="25">
        <v>8.0</v>
      </c>
      <c r="S334" s="25">
        <v>9.0</v>
      </c>
      <c r="T334" s="25"/>
      <c r="U334" s="25"/>
      <c r="V334" s="25"/>
      <c r="W334" s="92">
        <v>7.0</v>
      </c>
      <c r="X334" s="25">
        <v>10.0</v>
      </c>
      <c r="Y334" s="25">
        <v>10.0</v>
      </c>
      <c r="Z334" s="25">
        <v>10.0</v>
      </c>
      <c r="AA334" s="25"/>
      <c r="AB334" s="25">
        <v>10.0</v>
      </c>
      <c r="AC334" s="25">
        <v>10.0</v>
      </c>
      <c r="AD334" s="25"/>
      <c r="AE334" s="92">
        <v>9.0</v>
      </c>
      <c r="AF334" s="25"/>
      <c r="AG334" s="25"/>
      <c r="AH334" s="25">
        <v>10.0</v>
      </c>
      <c r="AI334" s="25"/>
      <c r="AJ334" s="25"/>
      <c r="AK334" s="25">
        <v>10.0</v>
      </c>
      <c r="AL334" s="25"/>
      <c r="AM334" s="25">
        <v>8.0</v>
      </c>
      <c r="AN334" s="25"/>
      <c r="AO334" s="25"/>
      <c r="AP334" s="25"/>
      <c r="AQ334" s="25"/>
      <c r="AR334" s="6"/>
      <c r="AS334" s="25"/>
      <c r="AT334" s="25"/>
      <c r="AU334" s="25"/>
      <c r="AV334" s="25"/>
      <c r="AW334" s="25"/>
      <c r="AX334" s="25">
        <v>10.0</v>
      </c>
      <c r="AY334" s="25">
        <f t="shared" si="1"/>
        <v>9.28</v>
      </c>
      <c r="AZ334" s="23"/>
      <c r="BA334" s="23">
        <f t="shared" si="4"/>
        <v>0</v>
      </c>
      <c r="BB334" s="6">
        <v>15.0</v>
      </c>
      <c r="BC334" s="6">
        <v>3.0</v>
      </c>
      <c r="BD334" s="23">
        <f t="shared" si="3"/>
        <v>12</v>
      </c>
      <c r="BE334" s="6" t="s">
        <v>92</v>
      </c>
      <c r="BF334" s="6" t="s">
        <v>55</v>
      </c>
      <c r="BG334" s="6" t="s">
        <v>55</v>
      </c>
      <c r="BH334" s="6" t="s">
        <v>55</v>
      </c>
      <c r="BI334" s="6" t="s">
        <v>55</v>
      </c>
      <c r="BJ334" s="6" t="s">
        <v>92</v>
      </c>
      <c r="BK334" s="6" t="s">
        <v>55</v>
      </c>
      <c r="BL334" s="23"/>
      <c r="BM334" s="23"/>
      <c r="BN334" s="42"/>
      <c r="BO334" s="42"/>
      <c r="BP334" s="42"/>
    </row>
    <row r="335">
      <c r="A335" s="11">
        <v>331.0</v>
      </c>
      <c r="B335" s="17" t="s">
        <v>1472</v>
      </c>
      <c r="C335" s="17" t="s">
        <v>744</v>
      </c>
      <c r="D335" s="20"/>
      <c r="E335" s="19"/>
      <c r="F335" s="17" t="s">
        <v>96</v>
      </c>
      <c r="G335" s="17" t="s">
        <v>1410</v>
      </c>
      <c r="H335" s="48" t="s">
        <v>90</v>
      </c>
      <c r="J335" s="11"/>
      <c r="K335" s="48" t="s">
        <v>84</v>
      </c>
      <c r="L335" s="49">
        <v>42979.0</v>
      </c>
      <c r="M335" s="52"/>
      <c r="N335" s="48" t="s">
        <v>85</v>
      </c>
      <c r="O335" s="50"/>
      <c r="P335" s="50"/>
      <c r="Q335" s="92">
        <v>8.0</v>
      </c>
      <c r="R335" s="25">
        <v>9.0</v>
      </c>
      <c r="S335" s="25">
        <v>9.0</v>
      </c>
      <c r="T335" s="25"/>
      <c r="U335" s="25"/>
      <c r="V335" s="25"/>
      <c r="W335" s="25">
        <v>10.0</v>
      </c>
      <c r="X335" s="25">
        <v>10.0</v>
      </c>
      <c r="Y335" s="25">
        <v>9.0</v>
      </c>
      <c r="Z335" s="25">
        <v>9.0</v>
      </c>
      <c r="AA335" s="25"/>
      <c r="AB335" s="25">
        <v>10.0</v>
      </c>
      <c r="AC335" s="25">
        <v>10.0</v>
      </c>
      <c r="AD335" s="25"/>
      <c r="AE335" s="92">
        <v>10.0</v>
      </c>
      <c r="AF335" s="25"/>
      <c r="AG335" s="25"/>
      <c r="AH335" s="25">
        <v>10.0</v>
      </c>
      <c r="AI335" s="25"/>
      <c r="AJ335" s="25"/>
      <c r="AK335" s="25">
        <v>10.0</v>
      </c>
      <c r="AL335" s="25"/>
      <c r="AM335" s="25">
        <v>9.0</v>
      </c>
      <c r="AN335" s="25"/>
      <c r="AO335" s="25"/>
      <c r="AP335" s="25"/>
      <c r="AQ335" s="25"/>
      <c r="AR335" s="6"/>
      <c r="AS335" s="25"/>
      <c r="AT335" s="25"/>
      <c r="AU335" s="25"/>
      <c r="AV335" s="25"/>
      <c r="AW335" s="25"/>
      <c r="AX335" s="25">
        <v>10.0</v>
      </c>
      <c r="AY335" s="25">
        <f t="shared" si="1"/>
        <v>9.5</v>
      </c>
      <c r="AZ335" s="23"/>
      <c r="BA335" s="23">
        <f t="shared" si="4"/>
        <v>0</v>
      </c>
      <c r="BB335" s="6">
        <v>6.0</v>
      </c>
      <c r="BC335" s="6">
        <v>1.0</v>
      </c>
      <c r="BD335" s="23">
        <f t="shared" si="3"/>
        <v>5</v>
      </c>
      <c r="BE335" s="6" t="s">
        <v>92</v>
      </c>
      <c r="BF335" s="6" t="s">
        <v>55</v>
      </c>
      <c r="BG335" s="6" t="s">
        <v>55</v>
      </c>
      <c r="BH335" s="6" t="s">
        <v>55</v>
      </c>
      <c r="BI335" s="6" t="s">
        <v>55</v>
      </c>
      <c r="BJ335" s="6" t="s">
        <v>92</v>
      </c>
      <c r="BK335" s="6" t="s">
        <v>55</v>
      </c>
      <c r="BL335" s="23"/>
      <c r="BM335" s="23"/>
      <c r="BN335" s="42"/>
      <c r="BO335" s="42"/>
      <c r="BP335" s="42"/>
    </row>
    <row r="336">
      <c r="A336" s="11">
        <v>332.0</v>
      </c>
      <c r="B336" s="17" t="s">
        <v>1208</v>
      </c>
      <c r="C336" s="17" t="s">
        <v>611</v>
      </c>
      <c r="D336" s="17" t="s">
        <v>77</v>
      </c>
      <c r="E336" s="19"/>
      <c r="F336" s="17" t="s">
        <v>79</v>
      </c>
      <c r="G336" s="17" t="s">
        <v>1410</v>
      </c>
      <c r="H336" s="48" t="s">
        <v>90</v>
      </c>
      <c r="J336" s="11"/>
      <c r="K336" s="48" t="s">
        <v>84</v>
      </c>
      <c r="L336" s="49">
        <v>42979.0</v>
      </c>
      <c r="M336" s="52"/>
      <c r="N336" s="48" t="s">
        <v>85</v>
      </c>
      <c r="O336" s="50"/>
      <c r="P336" s="50"/>
      <c r="Q336" s="25">
        <v>7.0</v>
      </c>
      <c r="R336" s="25">
        <v>6.0</v>
      </c>
      <c r="S336" s="25">
        <v>8.0</v>
      </c>
      <c r="T336" s="25"/>
      <c r="U336" s="25"/>
      <c r="V336" s="25"/>
      <c r="W336" s="25">
        <v>8.0</v>
      </c>
      <c r="X336" s="25">
        <v>7.0</v>
      </c>
      <c r="Y336" s="25">
        <v>10.0</v>
      </c>
      <c r="Z336" s="25">
        <v>7.0</v>
      </c>
      <c r="AA336" s="25"/>
      <c r="AB336" s="25">
        <v>10.0</v>
      </c>
      <c r="AC336" s="25">
        <v>10.0</v>
      </c>
      <c r="AD336" s="25"/>
      <c r="AE336" s="25">
        <v>9.0</v>
      </c>
      <c r="AF336" s="25"/>
      <c r="AG336" s="25"/>
      <c r="AH336" s="25">
        <v>10.0</v>
      </c>
      <c r="AI336" s="25"/>
      <c r="AJ336" s="25"/>
      <c r="AK336" s="25">
        <v>10.0</v>
      </c>
      <c r="AL336" s="25"/>
      <c r="AM336" s="25">
        <v>7.0</v>
      </c>
      <c r="AN336" s="25"/>
      <c r="AO336" s="25"/>
      <c r="AP336" s="25"/>
      <c r="AQ336" s="25"/>
      <c r="AR336" s="6"/>
      <c r="AS336" s="25"/>
      <c r="AT336" s="25"/>
      <c r="AU336" s="25"/>
      <c r="AV336" s="25"/>
      <c r="AW336" s="25"/>
      <c r="AX336" s="25">
        <v>10.0</v>
      </c>
      <c r="AY336" s="25">
        <f t="shared" si="1"/>
        <v>8.5</v>
      </c>
      <c r="AZ336" s="23"/>
      <c r="BA336" s="23">
        <f t="shared" si="4"/>
        <v>0</v>
      </c>
      <c r="BB336" s="6">
        <v>0.0</v>
      </c>
      <c r="BC336" s="6">
        <v>0.0</v>
      </c>
      <c r="BD336" s="23">
        <f t="shared" si="3"/>
        <v>0</v>
      </c>
      <c r="BE336" s="6" t="s">
        <v>92</v>
      </c>
      <c r="BF336" s="6" t="s">
        <v>55</v>
      </c>
      <c r="BG336" s="6" t="s">
        <v>55</v>
      </c>
      <c r="BH336" s="6" t="s">
        <v>55</v>
      </c>
      <c r="BI336" s="6" t="s">
        <v>55</v>
      </c>
      <c r="BJ336" s="6" t="s">
        <v>92</v>
      </c>
      <c r="BK336" s="6" t="s">
        <v>55</v>
      </c>
      <c r="BL336" s="23"/>
      <c r="BM336" s="23"/>
      <c r="BN336" s="42"/>
      <c r="BO336" s="42"/>
      <c r="BP336" s="42"/>
    </row>
    <row r="337">
      <c r="A337" s="11">
        <v>333.0</v>
      </c>
      <c r="B337" s="17" t="s">
        <v>301</v>
      </c>
      <c r="C337" s="17" t="s">
        <v>768</v>
      </c>
      <c r="D337" s="17" t="s">
        <v>78</v>
      </c>
      <c r="E337" s="19"/>
      <c r="F337" s="17" t="s">
        <v>79</v>
      </c>
      <c r="G337" s="17" t="s">
        <v>1410</v>
      </c>
      <c r="H337" s="48" t="s">
        <v>90</v>
      </c>
      <c r="J337" s="11"/>
      <c r="K337" s="48" t="s">
        <v>84</v>
      </c>
      <c r="L337" s="49">
        <v>42979.0</v>
      </c>
      <c r="M337" s="52"/>
      <c r="N337" s="48" t="s">
        <v>85</v>
      </c>
      <c r="O337" s="50"/>
      <c r="P337" s="50"/>
      <c r="Q337" s="25">
        <v>9.0</v>
      </c>
      <c r="R337" s="25">
        <v>9.0</v>
      </c>
      <c r="S337" s="25">
        <v>9.0</v>
      </c>
      <c r="T337" s="25"/>
      <c r="U337" s="25"/>
      <c r="V337" s="25"/>
      <c r="W337" s="25">
        <v>9.0</v>
      </c>
      <c r="X337" s="25">
        <v>10.0</v>
      </c>
      <c r="Y337" s="25">
        <v>10.0</v>
      </c>
      <c r="Z337" s="25">
        <v>10.0</v>
      </c>
      <c r="AA337" s="25"/>
      <c r="AB337" s="25">
        <v>10.0</v>
      </c>
      <c r="AC337" s="25">
        <v>10.0</v>
      </c>
      <c r="AD337" s="25"/>
      <c r="AE337" s="25">
        <v>10.0</v>
      </c>
      <c r="AF337" s="25"/>
      <c r="AG337" s="25"/>
      <c r="AH337" s="25">
        <v>10.0</v>
      </c>
      <c r="AI337" s="25"/>
      <c r="AJ337" s="25"/>
      <c r="AK337" s="25">
        <v>10.0</v>
      </c>
      <c r="AL337" s="25"/>
      <c r="AM337" s="25">
        <v>9.0</v>
      </c>
      <c r="AN337" s="25"/>
      <c r="AO337" s="25"/>
      <c r="AP337" s="25"/>
      <c r="AQ337" s="25"/>
      <c r="AR337" s="6"/>
      <c r="AS337" s="25"/>
      <c r="AT337" s="25"/>
      <c r="AU337" s="25"/>
      <c r="AV337" s="25"/>
      <c r="AW337" s="25"/>
      <c r="AX337" s="25">
        <v>10.0</v>
      </c>
      <c r="AY337" s="25">
        <f t="shared" si="1"/>
        <v>9.64</v>
      </c>
      <c r="AZ337" s="23"/>
      <c r="BA337" s="23">
        <f t="shared" si="4"/>
        <v>0</v>
      </c>
      <c r="BB337" s="6">
        <v>15.0</v>
      </c>
      <c r="BC337" s="6">
        <v>7.0</v>
      </c>
      <c r="BD337" s="23">
        <f t="shared" si="3"/>
        <v>8</v>
      </c>
      <c r="BE337" s="6" t="s">
        <v>92</v>
      </c>
      <c r="BF337" s="6" t="s">
        <v>55</v>
      </c>
      <c r="BG337" s="6" t="s">
        <v>55</v>
      </c>
      <c r="BH337" s="6" t="s">
        <v>55</v>
      </c>
      <c r="BI337" s="6" t="s">
        <v>55</v>
      </c>
      <c r="BJ337" s="6" t="s">
        <v>92</v>
      </c>
      <c r="BK337" s="6" t="s">
        <v>55</v>
      </c>
      <c r="BL337" s="23"/>
      <c r="BM337" s="23"/>
      <c r="BN337" s="42"/>
      <c r="BO337" s="42"/>
      <c r="BP337" s="42"/>
    </row>
    <row r="338">
      <c r="A338" s="11">
        <v>334.0</v>
      </c>
      <c r="B338" s="17" t="s">
        <v>1477</v>
      </c>
      <c r="C338" s="17" t="s">
        <v>617</v>
      </c>
      <c r="D338" s="17" t="s">
        <v>151</v>
      </c>
      <c r="E338" s="19"/>
      <c r="F338" s="17" t="s">
        <v>96</v>
      </c>
      <c r="G338" s="17" t="s">
        <v>1410</v>
      </c>
      <c r="H338" s="48" t="s">
        <v>90</v>
      </c>
      <c r="J338" s="11"/>
      <c r="K338" s="48" t="s">
        <v>84</v>
      </c>
      <c r="L338" s="49">
        <v>42979.0</v>
      </c>
      <c r="M338" s="52"/>
      <c r="N338" s="48" t="s">
        <v>85</v>
      </c>
      <c r="O338" s="50"/>
      <c r="P338" s="50"/>
      <c r="Q338" s="25">
        <v>9.0</v>
      </c>
      <c r="R338" s="25">
        <v>8.0</v>
      </c>
      <c r="S338" s="25">
        <v>10.0</v>
      </c>
      <c r="T338" s="25"/>
      <c r="U338" s="25"/>
      <c r="V338" s="25"/>
      <c r="W338" s="25">
        <v>7.0</v>
      </c>
      <c r="X338" s="25">
        <v>9.0</v>
      </c>
      <c r="Y338" s="25">
        <v>10.0</v>
      </c>
      <c r="Z338" s="25">
        <v>9.0</v>
      </c>
      <c r="AA338" s="25"/>
      <c r="AB338" s="25">
        <v>10.0</v>
      </c>
      <c r="AC338" s="25">
        <v>10.0</v>
      </c>
      <c r="AD338" s="25"/>
      <c r="AE338" s="25">
        <v>10.0</v>
      </c>
      <c r="AF338" s="25"/>
      <c r="AG338" s="25"/>
      <c r="AH338" s="25">
        <v>10.0</v>
      </c>
      <c r="AI338" s="25"/>
      <c r="AJ338" s="25"/>
      <c r="AK338" s="25">
        <v>10.0</v>
      </c>
      <c r="AL338" s="25"/>
      <c r="AM338" s="25">
        <v>7.0</v>
      </c>
      <c r="AN338" s="25"/>
      <c r="AO338" s="25"/>
      <c r="AP338" s="25"/>
      <c r="AQ338" s="25"/>
      <c r="AR338" s="6"/>
      <c r="AS338" s="25"/>
      <c r="AT338" s="25"/>
      <c r="AU338" s="25"/>
      <c r="AV338" s="25"/>
      <c r="AW338" s="25"/>
      <c r="AX338" s="25">
        <v>10.0</v>
      </c>
      <c r="AY338" s="25">
        <f t="shared" si="1"/>
        <v>9.21</v>
      </c>
      <c r="AZ338" s="23"/>
      <c r="BA338" s="23">
        <f t="shared" si="4"/>
        <v>0</v>
      </c>
      <c r="BB338" s="6">
        <v>9.0</v>
      </c>
      <c r="BC338" s="6">
        <v>3.0</v>
      </c>
      <c r="BD338" s="23">
        <f t="shared" si="3"/>
        <v>6</v>
      </c>
      <c r="BE338" s="6" t="s">
        <v>92</v>
      </c>
      <c r="BF338" s="6" t="s">
        <v>55</v>
      </c>
      <c r="BG338" s="6" t="s">
        <v>55</v>
      </c>
      <c r="BH338" s="6" t="s">
        <v>55</v>
      </c>
      <c r="BI338" s="6" t="s">
        <v>55</v>
      </c>
      <c r="BJ338" s="6" t="s">
        <v>92</v>
      </c>
      <c r="BK338" s="6" t="s">
        <v>55</v>
      </c>
      <c r="BL338" s="23"/>
      <c r="BM338" s="23"/>
      <c r="BN338" s="42"/>
      <c r="BO338" s="42"/>
      <c r="BP338" s="42"/>
    </row>
    <row r="339">
      <c r="A339" s="11">
        <v>335.0</v>
      </c>
      <c r="B339" s="17" t="s">
        <v>1479</v>
      </c>
      <c r="C339" s="17" t="s">
        <v>107</v>
      </c>
      <c r="D339" s="20"/>
      <c r="E339" s="19"/>
      <c r="F339" s="17" t="s">
        <v>79</v>
      </c>
      <c r="G339" s="17" t="s">
        <v>1480</v>
      </c>
      <c r="H339" s="48" t="s">
        <v>90</v>
      </c>
      <c r="J339" s="11"/>
      <c r="K339" s="48" t="s">
        <v>84</v>
      </c>
      <c r="L339" s="49">
        <v>42979.0</v>
      </c>
      <c r="M339" s="52"/>
      <c r="N339" s="48" t="s">
        <v>85</v>
      </c>
      <c r="O339" s="50"/>
      <c r="P339" s="50"/>
      <c r="Q339" s="25">
        <v>7.0</v>
      </c>
      <c r="R339" s="25">
        <v>9.0</v>
      </c>
      <c r="S339" s="25">
        <v>8.0</v>
      </c>
      <c r="T339" s="25"/>
      <c r="U339" s="25"/>
      <c r="V339" s="25"/>
      <c r="W339" s="25">
        <v>7.0</v>
      </c>
      <c r="X339" s="25">
        <v>7.0</v>
      </c>
      <c r="Y339" s="25">
        <v>9.0</v>
      </c>
      <c r="Z339" s="25">
        <v>9.0</v>
      </c>
      <c r="AA339" s="25"/>
      <c r="AB339" s="25">
        <v>10.0</v>
      </c>
      <c r="AC339" s="25">
        <v>9.0</v>
      </c>
      <c r="AD339" s="25"/>
      <c r="AE339" s="25">
        <v>9.0</v>
      </c>
      <c r="AF339" s="25"/>
      <c r="AG339" s="25"/>
      <c r="AH339" s="25">
        <v>10.0</v>
      </c>
      <c r="AI339" s="25"/>
      <c r="AJ339" s="25"/>
      <c r="AK339" s="25">
        <v>10.0</v>
      </c>
      <c r="AL339" s="25"/>
      <c r="AM339" s="25">
        <v>8.0</v>
      </c>
      <c r="AN339" s="25"/>
      <c r="AO339" s="25"/>
      <c r="AP339" s="25"/>
      <c r="AQ339" s="25"/>
      <c r="AR339" s="6"/>
      <c r="AS339" s="25"/>
      <c r="AT339" s="25"/>
      <c r="AU339" s="25"/>
      <c r="AV339" s="25"/>
      <c r="AW339" s="25"/>
      <c r="AX339" s="25">
        <v>10.0</v>
      </c>
      <c r="AY339" s="25">
        <f t="shared" si="1"/>
        <v>8.71</v>
      </c>
      <c r="AZ339" s="23"/>
      <c r="BA339" s="23">
        <f t="shared" si="4"/>
        <v>0</v>
      </c>
      <c r="BB339" s="6">
        <v>15.0</v>
      </c>
      <c r="BC339" s="6">
        <v>5.0</v>
      </c>
      <c r="BD339" s="23">
        <f t="shared" si="3"/>
        <v>10</v>
      </c>
      <c r="BE339" s="6" t="s">
        <v>92</v>
      </c>
      <c r="BF339" s="6" t="s">
        <v>55</v>
      </c>
      <c r="BG339" s="6" t="s">
        <v>55</v>
      </c>
      <c r="BH339" s="6" t="s">
        <v>55</v>
      </c>
      <c r="BI339" s="6" t="s">
        <v>55</v>
      </c>
      <c r="BJ339" s="93" t="s">
        <v>92</v>
      </c>
      <c r="BK339" s="6" t="s">
        <v>55</v>
      </c>
      <c r="BL339" s="23"/>
      <c r="BM339" s="23"/>
      <c r="BN339" s="42"/>
      <c r="BO339" s="42"/>
      <c r="BP339" s="42"/>
    </row>
    <row r="340">
      <c r="A340" s="11">
        <v>336.0</v>
      </c>
      <c r="B340" s="17" t="s">
        <v>1481</v>
      </c>
      <c r="C340" s="17" t="s">
        <v>1482</v>
      </c>
      <c r="D340" s="17" t="s">
        <v>145</v>
      </c>
      <c r="E340" s="19"/>
      <c r="F340" s="17" t="s">
        <v>79</v>
      </c>
      <c r="G340" s="17" t="s">
        <v>1480</v>
      </c>
      <c r="H340" s="48" t="s">
        <v>90</v>
      </c>
      <c r="J340" s="11"/>
      <c r="K340" s="48" t="s">
        <v>84</v>
      </c>
      <c r="L340" s="49">
        <v>42979.0</v>
      </c>
      <c r="M340" s="52"/>
      <c r="N340" s="48" t="s">
        <v>85</v>
      </c>
      <c r="O340" s="50"/>
      <c r="P340" s="50"/>
      <c r="Q340" s="25">
        <v>7.0</v>
      </c>
      <c r="R340" s="25">
        <v>8.0</v>
      </c>
      <c r="S340" s="25">
        <v>8.0</v>
      </c>
      <c r="T340" s="25"/>
      <c r="U340" s="25"/>
      <c r="V340" s="25"/>
      <c r="W340" s="25">
        <v>6.0</v>
      </c>
      <c r="X340" s="25">
        <v>6.0</v>
      </c>
      <c r="Y340" s="25">
        <v>5.0</v>
      </c>
      <c r="Z340" s="25">
        <v>9.0</v>
      </c>
      <c r="AA340" s="25"/>
      <c r="AB340" s="25">
        <v>10.0</v>
      </c>
      <c r="AC340" s="25">
        <v>9.0</v>
      </c>
      <c r="AD340" s="25"/>
      <c r="AE340" s="25">
        <v>6.0</v>
      </c>
      <c r="AF340" s="25"/>
      <c r="AG340" s="25"/>
      <c r="AH340" s="25">
        <v>10.0</v>
      </c>
      <c r="AI340" s="25"/>
      <c r="AJ340" s="25"/>
      <c r="AK340" s="25">
        <v>10.0</v>
      </c>
      <c r="AL340" s="25"/>
      <c r="AM340" s="25">
        <v>5.0</v>
      </c>
      <c r="AN340" s="25"/>
      <c r="AO340" s="25"/>
      <c r="AP340" s="25"/>
      <c r="AQ340" s="25"/>
      <c r="AR340" s="6"/>
      <c r="AS340" s="25"/>
      <c r="AT340" s="25"/>
      <c r="AU340" s="25"/>
      <c r="AV340" s="25"/>
      <c r="AW340" s="25"/>
      <c r="AX340" s="25">
        <v>10.0</v>
      </c>
      <c r="AY340" s="25">
        <f t="shared" si="1"/>
        <v>7.78</v>
      </c>
      <c r="AZ340" s="23"/>
      <c r="BA340" s="23">
        <f t="shared" si="4"/>
        <v>0</v>
      </c>
      <c r="BB340" s="6">
        <v>48.0</v>
      </c>
      <c r="BC340" s="6">
        <v>9.0</v>
      </c>
      <c r="BD340" s="23">
        <f t="shared" si="3"/>
        <v>39</v>
      </c>
      <c r="BE340" s="6" t="s">
        <v>92</v>
      </c>
      <c r="BF340" s="6" t="s">
        <v>55</v>
      </c>
      <c r="BG340" s="6" t="s">
        <v>55</v>
      </c>
      <c r="BH340" s="6" t="s">
        <v>55</v>
      </c>
      <c r="BI340" s="6" t="s">
        <v>55</v>
      </c>
      <c r="BJ340" s="93" t="s">
        <v>92</v>
      </c>
      <c r="BK340" s="6" t="s">
        <v>55</v>
      </c>
      <c r="BL340" s="23"/>
      <c r="BM340" s="23"/>
      <c r="BN340" s="42"/>
      <c r="BO340" s="42"/>
      <c r="BP340" s="42"/>
    </row>
    <row r="341">
      <c r="A341" s="11">
        <v>337.0</v>
      </c>
      <c r="B341" s="17" t="s">
        <v>1483</v>
      </c>
      <c r="C341" s="17" t="s">
        <v>77</v>
      </c>
      <c r="D341" s="17" t="s">
        <v>558</v>
      </c>
      <c r="E341" s="19"/>
      <c r="F341" s="17" t="s">
        <v>79</v>
      </c>
      <c r="G341" s="17" t="s">
        <v>1480</v>
      </c>
      <c r="H341" s="48" t="s">
        <v>90</v>
      </c>
      <c r="J341" s="11"/>
      <c r="K341" s="48" t="s">
        <v>84</v>
      </c>
      <c r="L341" s="49">
        <v>42979.0</v>
      </c>
      <c r="M341" s="52"/>
      <c r="N341" s="48" t="s">
        <v>85</v>
      </c>
      <c r="O341" s="50"/>
      <c r="P341" s="50"/>
      <c r="Q341" s="25">
        <v>6.0</v>
      </c>
      <c r="R341" s="25">
        <v>8.0</v>
      </c>
      <c r="S341" s="25">
        <v>7.0</v>
      </c>
      <c r="T341" s="25"/>
      <c r="U341" s="25"/>
      <c r="V341" s="25"/>
      <c r="W341" s="25">
        <v>4.0</v>
      </c>
      <c r="X341" s="25">
        <v>5.0</v>
      </c>
      <c r="Y341" s="92">
        <v>5.0</v>
      </c>
      <c r="Z341" s="25">
        <v>7.0</v>
      </c>
      <c r="AA341" s="25"/>
      <c r="AB341" s="25">
        <v>5.0</v>
      </c>
      <c r="AC341" s="25">
        <v>7.0</v>
      </c>
      <c r="AD341" s="25"/>
      <c r="AE341" s="25">
        <v>8.0</v>
      </c>
      <c r="AF341" s="25"/>
      <c r="AG341" s="25"/>
      <c r="AH341" s="25">
        <v>10.0</v>
      </c>
      <c r="AI341" s="25"/>
      <c r="AJ341" s="25"/>
      <c r="AK341" s="25">
        <v>10.0</v>
      </c>
      <c r="AL341" s="25"/>
      <c r="AM341" s="25">
        <v>6.0</v>
      </c>
      <c r="AN341" s="25"/>
      <c r="AO341" s="25"/>
      <c r="AP341" s="25"/>
      <c r="AQ341" s="25"/>
      <c r="AR341" s="6"/>
      <c r="AS341" s="25"/>
      <c r="AT341" s="25"/>
      <c r="AU341" s="25"/>
      <c r="AV341" s="25"/>
      <c r="AW341" s="25"/>
      <c r="AX341" s="25">
        <v>9.0</v>
      </c>
      <c r="AY341" s="25" t="str">
        <f t="shared" si="1"/>
        <v/>
      </c>
      <c r="AZ341" s="23"/>
      <c r="BA341" s="23">
        <f t="shared" si="4"/>
        <v>1</v>
      </c>
      <c r="BB341" s="6">
        <v>41.0</v>
      </c>
      <c r="BC341" s="6">
        <v>33.0</v>
      </c>
      <c r="BD341" s="23">
        <f t="shared" si="3"/>
        <v>8</v>
      </c>
      <c r="BE341" s="6" t="s">
        <v>92</v>
      </c>
      <c r="BF341" s="6" t="s">
        <v>55</v>
      </c>
      <c r="BG341" s="6" t="s">
        <v>55</v>
      </c>
      <c r="BH341" s="6" t="s">
        <v>55</v>
      </c>
      <c r="BI341" s="6" t="s">
        <v>55</v>
      </c>
      <c r="BJ341" s="93" t="s">
        <v>92</v>
      </c>
      <c r="BK341" s="6" t="s">
        <v>55</v>
      </c>
      <c r="BL341" s="23"/>
      <c r="BM341" s="23"/>
      <c r="BN341" s="42"/>
      <c r="BO341" s="42"/>
      <c r="BP341" s="42"/>
    </row>
    <row r="342">
      <c r="A342" s="11">
        <v>338.0</v>
      </c>
      <c r="B342" s="17" t="s">
        <v>1485</v>
      </c>
      <c r="C342" s="17" t="s">
        <v>1486</v>
      </c>
      <c r="D342" s="17" t="s">
        <v>404</v>
      </c>
      <c r="E342" s="19"/>
      <c r="F342" s="17" t="s">
        <v>96</v>
      </c>
      <c r="G342" s="17" t="s">
        <v>1480</v>
      </c>
      <c r="H342" s="48" t="s">
        <v>90</v>
      </c>
      <c r="J342" s="11"/>
      <c r="K342" s="48" t="s">
        <v>84</v>
      </c>
      <c r="L342" s="49">
        <v>42979.0</v>
      </c>
      <c r="M342" s="52"/>
      <c r="N342" s="48" t="s">
        <v>85</v>
      </c>
      <c r="O342" s="50"/>
      <c r="P342" s="50"/>
      <c r="Q342" s="25">
        <v>6.0</v>
      </c>
      <c r="R342" s="25">
        <v>6.0</v>
      </c>
      <c r="S342" s="25">
        <v>7.0</v>
      </c>
      <c r="T342" s="25"/>
      <c r="U342" s="25"/>
      <c r="V342" s="25"/>
      <c r="W342" s="25">
        <v>5.0</v>
      </c>
      <c r="X342" s="25">
        <v>5.0</v>
      </c>
      <c r="Y342" s="25">
        <v>5.0</v>
      </c>
      <c r="Z342" s="25">
        <v>7.0</v>
      </c>
      <c r="AA342" s="25"/>
      <c r="AB342" s="25">
        <v>5.0</v>
      </c>
      <c r="AC342" s="25">
        <v>9.0</v>
      </c>
      <c r="AD342" s="25"/>
      <c r="AE342" s="25">
        <v>10.0</v>
      </c>
      <c r="AF342" s="25"/>
      <c r="AG342" s="25"/>
      <c r="AH342" s="25">
        <v>10.0</v>
      </c>
      <c r="AI342" s="25"/>
      <c r="AJ342" s="25"/>
      <c r="AK342" s="25">
        <v>10.0</v>
      </c>
      <c r="AL342" s="25"/>
      <c r="AM342" s="25">
        <v>6.0</v>
      </c>
      <c r="AN342" s="25"/>
      <c r="AO342" s="25"/>
      <c r="AP342" s="25"/>
      <c r="AQ342" s="25"/>
      <c r="AR342" s="6"/>
      <c r="AS342" s="25"/>
      <c r="AT342" s="25"/>
      <c r="AU342" s="25"/>
      <c r="AV342" s="25"/>
      <c r="AW342" s="25"/>
      <c r="AX342" s="25">
        <v>9.0</v>
      </c>
      <c r="AY342" s="25">
        <f t="shared" si="1"/>
        <v>7.14</v>
      </c>
      <c r="AZ342" s="23"/>
      <c r="BA342" s="23">
        <f t="shared" si="4"/>
        <v>0</v>
      </c>
      <c r="BB342" s="6">
        <v>41.0</v>
      </c>
      <c r="BC342" s="6">
        <v>32.0</v>
      </c>
      <c r="BD342" s="23">
        <f t="shared" si="3"/>
        <v>9</v>
      </c>
      <c r="BE342" s="6" t="s">
        <v>92</v>
      </c>
      <c r="BF342" s="6" t="s">
        <v>55</v>
      </c>
      <c r="BG342" s="6" t="s">
        <v>55</v>
      </c>
      <c r="BH342" s="6" t="s">
        <v>55</v>
      </c>
      <c r="BI342" s="6" t="s">
        <v>55</v>
      </c>
      <c r="BJ342" s="93" t="s">
        <v>92</v>
      </c>
      <c r="BK342" s="6" t="s">
        <v>55</v>
      </c>
      <c r="BL342" s="23"/>
      <c r="BM342" s="23"/>
      <c r="BN342" s="42"/>
      <c r="BO342" s="42"/>
      <c r="BP342" s="42"/>
    </row>
    <row r="343">
      <c r="A343" s="11">
        <v>339.0</v>
      </c>
      <c r="B343" s="17" t="s">
        <v>1488</v>
      </c>
      <c r="C343" s="17" t="s">
        <v>214</v>
      </c>
      <c r="D343" s="17" t="s">
        <v>77</v>
      </c>
      <c r="E343" s="19"/>
      <c r="F343" s="17" t="s">
        <v>79</v>
      </c>
      <c r="G343" s="17" t="s">
        <v>1480</v>
      </c>
      <c r="H343" s="48" t="s">
        <v>90</v>
      </c>
      <c r="J343" s="11"/>
      <c r="K343" s="48" t="s">
        <v>84</v>
      </c>
      <c r="L343" s="49">
        <v>42979.0</v>
      </c>
      <c r="M343" s="52"/>
      <c r="N343" s="48" t="s">
        <v>85</v>
      </c>
      <c r="O343" s="50"/>
      <c r="P343" s="50"/>
      <c r="Q343" s="25">
        <v>7.0</v>
      </c>
      <c r="R343" s="25">
        <v>8.0</v>
      </c>
      <c r="S343" s="25">
        <v>10.0</v>
      </c>
      <c r="T343" s="25"/>
      <c r="U343" s="25"/>
      <c r="V343" s="25"/>
      <c r="W343" s="25">
        <v>6.0</v>
      </c>
      <c r="X343" s="25">
        <v>7.0</v>
      </c>
      <c r="Y343" s="25">
        <v>6.0</v>
      </c>
      <c r="Z343" s="25">
        <v>8.0</v>
      </c>
      <c r="AA343" s="25"/>
      <c r="AB343" s="25">
        <v>10.0</v>
      </c>
      <c r="AC343" s="25">
        <v>10.0</v>
      </c>
      <c r="AD343" s="25"/>
      <c r="AE343" s="25">
        <v>9.0</v>
      </c>
      <c r="AF343" s="25"/>
      <c r="AG343" s="25"/>
      <c r="AH343" s="25">
        <v>10.0</v>
      </c>
      <c r="AI343" s="25"/>
      <c r="AJ343" s="25"/>
      <c r="AK343" s="25">
        <v>10.0</v>
      </c>
      <c r="AL343" s="25"/>
      <c r="AM343" s="25">
        <v>6.0</v>
      </c>
      <c r="AN343" s="25"/>
      <c r="AO343" s="25"/>
      <c r="AP343" s="25"/>
      <c r="AQ343" s="25"/>
      <c r="AR343" s="6"/>
      <c r="AS343" s="25"/>
      <c r="AT343" s="25"/>
      <c r="AU343" s="25"/>
      <c r="AV343" s="25"/>
      <c r="AW343" s="25"/>
      <c r="AX343" s="25">
        <v>10.0</v>
      </c>
      <c r="AY343" s="25">
        <f t="shared" si="1"/>
        <v>8.35</v>
      </c>
      <c r="AZ343" s="23"/>
      <c r="BA343" s="23">
        <f t="shared" si="4"/>
        <v>0</v>
      </c>
      <c r="BB343" s="6">
        <v>5.0</v>
      </c>
      <c r="BC343" s="6">
        <v>4.0</v>
      </c>
      <c r="BD343" s="23">
        <f t="shared" si="3"/>
        <v>1</v>
      </c>
      <c r="BE343" s="6" t="s">
        <v>92</v>
      </c>
      <c r="BF343" s="6" t="s">
        <v>55</v>
      </c>
      <c r="BG343" s="6" t="s">
        <v>55</v>
      </c>
      <c r="BH343" s="6" t="s">
        <v>55</v>
      </c>
      <c r="BI343" s="6" t="s">
        <v>55</v>
      </c>
      <c r="BJ343" s="93" t="s">
        <v>92</v>
      </c>
      <c r="BK343" s="6" t="s">
        <v>55</v>
      </c>
      <c r="BL343" s="23"/>
      <c r="BM343" s="23"/>
      <c r="BN343" s="42"/>
      <c r="BO343" s="42"/>
      <c r="BP343" s="42"/>
    </row>
    <row r="344">
      <c r="A344" s="11">
        <v>340.0</v>
      </c>
      <c r="B344" s="17" t="s">
        <v>1489</v>
      </c>
      <c r="C344" s="17" t="s">
        <v>244</v>
      </c>
      <c r="D344" s="17" t="s">
        <v>1490</v>
      </c>
      <c r="E344" s="19"/>
      <c r="F344" s="17" t="s">
        <v>96</v>
      </c>
      <c r="G344" s="17" t="s">
        <v>1480</v>
      </c>
      <c r="H344" s="48" t="s">
        <v>90</v>
      </c>
      <c r="J344" s="11"/>
      <c r="K344" s="48" t="s">
        <v>84</v>
      </c>
      <c r="L344" s="49">
        <v>42979.0</v>
      </c>
      <c r="M344" s="52"/>
      <c r="N344" s="48" t="s">
        <v>85</v>
      </c>
      <c r="O344" s="50"/>
      <c r="P344" s="50"/>
      <c r="Q344" s="25">
        <v>7.0</v>
      </c>
      <c r="R344" s="25">
        <v>7.0</v>
      </c>
      <c r="S344" s="25">
        <v>5.0</v>
      </c>
      <c r="T344" s="25"/>
      <c r="U344" s="25"/>
      <c r="V344" s="25"/>
      <c r="W344" s="25">
        <v>5.0</v>
      </c>
      <c r="X344" s="25">
        <v>5.0</v>
      </c>
      <c r="Y344" s="25">
        <v>5.0</v>
      </c>
      <c r="Z344" s="25">
        <v>5.0</v>
      </c>
      <c r="AA344" s="25"/>
      <c r="AB344" s="25">
        <v>5.0</v>
      </c>
      <c r="AC344" s="25">
        <v>9.0</v>
      </c>
      <c r="AD344" s="25"/>
      <c r="AE344" s="25">
        <v>10.0</v>
      </c>
      <c r="AF344" s="25"/>
      <c r="AG344" s="25"/>
      <c r="AH344" s="25">
        <v>10.0</v>
      </c>
      <c r="AI344" s="25"/>
      <c r="AJ344" s="25"/>
      <c r="AK344" s="25">
        <v>10.0</v>
      </c>
      <c r="AL344" s="25"/>
      <c r="AM344" s="25">
        <v>5.0</v>
      </c>
      <c r="AN344" s="25"/>
      <c r="AO344" s="25"/>
      <c r="AP344" s="25"/>
      <c r="AQ344" s="25"/>
      <c r="AR344" s="6"/>
      <c r="AS344" s="25"/>
      <c r="AT344" s="25"/>
      <c r="AU344" s="25"/>
      <c r="AV344" s="25"/>
      <c r="AW344" s="25"/>
      <c r="AX344" s="25">
        <v>7.0</v>
      </c>
      <c r="AY344" s="25">
        <f t="shared" si="1"/>
        <v>6.78</v>
      </c>
      <c r="AZ344" s="23"/>
      <c r="BA344" s="23">
        <f t="shared" si="4"/>
        <v>0</v>
      </c>
      <c r="BB344" s="6">
        <v>111.0</v>
      </c>
      <c r="BC344" s="6">
        <v>39.0</v>
      </c>
      <c r="BD344" s="23">
        <f t="shared" si="3"/>
        <v>72</v>
      </c>
      <c r="BE344" s="6" t="s">
        <v>92</v>
      </c>
      <c r="BF344" s="6" t="s">
        <v>55</v>
      </c>
      <c r="BG344" s="6" t="s">
        <v>55</v>
      </c>
      <c r="BH344" s="6" t="s">
        <v>55</v>
      </c>
      <c r="BI344" s="6" t="s">
        <v>55</v>
      </c>
      <c r="BJ344" s="93" t="s">
        <v>92</v>
      </c>
      <c r="BK344" s="6" t="s">
        <v>55</v>
      </c>
      <c r="BL344" s="23"/>
      <c r="BM344" s="23"/>
      <c r="BN344" s="42"/>
      <c r="BO344" s="42"/>
      <c r="BP344" s="42"/>
    </row>
    <row r="345">
      <c r="A345" s="11">
        <v>341.0</v>
      </c>
      <c r="B345" s="17" t="s">
        <v>1491</v>
      </c>
      <c r="C345" s="17" t="s">
        <v>270</v>
      </c>
      <c r="D345" s="17" t="s">
        <v>214</v>
      </c>
      <c r="E345" s="19"/>
      <c r="F345" s="17" t="s">
        <v>79</v>
      </c>
      <c r="G345" s="17" t="s">
        <v>1480</v>
      </c>
      <c r="H345" s="48" t="s">
        <v>90</v>
      </c>
      <c r="J345" s="11"/>
      <c r="K345" s="48" t="s">
        <v>84</v>
      </c>
      <c r="L345" s="49">
        <v>42979.0</v>
      </c>
      <c r="M345" s="52"/>
      <c r="N345" s="48" t="s">
        <v>85</v>
      </c>
      <c r="O345" s="50"/>
      <c r="P345" s="50"/>
      <c r="Q345" s="25">
        <v>8.0</v>
      </c>
      <c r="R345" s="25">
        <v>7.0</v>
      </c>
      <c r="S345" s="25">
        <v>8.0</v>
      </c>
      <c r="T345" s="25"/>
      <c r="U345" s="25"/>
      <c r="V345" s="25"/>
      <c r="W345" s="25">
        <v>5.0</v>
      </c>
      <c r="X345" s="25">
        <v>6.0</v>
      </c>
      <c r="Y345" s="25">
        <v>6.0</v>
      </c>
      <c r="Z345" s="25">
        <v>10.0</v>
      </c>
      <c r="AA345" s="25"/>
      <c r="AB345" s="25">
        <v>5.0</v>
      </c>
      <c r="AC345" s="25">
        <v>9.0</v>
      </c>
      <c r="AD345" s="25"/>
      <c r="AE345" s="25">
        <v>9.0</v>
      </c>
      <c r="AF345" s="25"/>
      <c r="AG345" s="25"/>
      <c r="AH345" s="25">
        <v>10.0</v>
      </c>
      <c r="AI345" s="25"/>
      <c r="AJ345" s="25"/>
      <c r="AK345" s="25">
        <v>10.0</v>
      </c>
      <c r="AL345" s="25"/>
      <c r="AM345" s="25">
        <v>5.0</v>
      </c>
      <c r="AN345" s="25"/>
      <c r="AO345" s="25"/>
      <c r="AP345" s="25"/>
      <c r="AQ345" s="25"/>
      <c r="AR345" s="6"/>
      <c r="AS345" s="25"/>
      <c r="AT345" s="25"/>
      <c r="AU345" s="25"/>
      <c r="AV345" s="25"/>
      <c r="AW345" s="25"/>
      <c r="AX345" s="25">
        <v>10.0</v>
      </c>
      <c r="AY345" s="25">
        <f t="shared" si="1"/>
        <v>7.71</v>
      </c>
      <c r="AZ345" s="23"/>
      <c r="BA345" s="23">
        <f t="shared" si="4"/>
        <v>0</v>
      </c>
      <c r="BB345" s="6">
        <v>20.0</v>
      </c>
      <c r="BC345" s="6">
        <v>9.0</v>
      </c>
      <c r="BD345" s="23">
        <f t="shared" si="3"/>
        <v>11</v>
      </c>
      <c r="BE345" s="6" t="s">
        <v>92</v>
      </c>
      <c r="BF345" s="6" t="s">
        <v>55</v>
      </c>
      <c r="BG345" s="6" t="s">
        <v>55</v>
      </c>
      <c r="BH345" s="6" t="s">
        <v>55</v>
      </c>
      <c r="BI345" s="6" t="s">
        <v>55</v>
      </c>
      <c r="BJ345" s="93" t="s">
        <v>92</v>
      </c>
      <c r="BK345" s="6" t="s">
        <v>55</v>
      </c>
      <c r="BL345" s="23"/>
      <c r="BM345" s="23"/>
      <c r="BN345" s="42"/>
      <c r="BO345" s="42"/>
      <c r="BP345" s="42"/>
    </row>
    <row r="346">
      <c r="A346" s="11">
        <v>342.0</v>
      </c>
      <c r="B346" s="17" t="s">
        <v>1493</v>
      </c>
      <c r="C346" s="17" t="s">
        <v>1494</v>
      </c>
      <c r="D346" s="17" t="s">
        <v>1490</v>
      </c>
      <c r="E346" s="19"/>
      <c r="F346" s="17" t="s">
        <v>96</v>
      </c>
      <c r="G346" s="17" t="s">
        <v>1480</v>
      </c>
      <c r="H346" s="48" t="s">
        <v>90</v>
      </c>
      <c r="J346" s="11"/>
      <c r="K346" s="48" t="s">
        <v>84</v>
      </c>
      <c r="L346" s="49">
        <v>42979.0</v>
      </c>
      <c r="M346" s="52"/>
      <c r="N346" s="48" t="s">
        <v>85</v>
      </c>
      <c r="O346" s="50"/>
      <c r="P346" s="50"/>
      <c r="Q346" s="25">
        <v>8.0</v>
      </c>
      <c r="R346" s="25">
        <v>9.0</v>
      </c>
      <c r="S346" s="25">
        <v>9.0</v>
      </c>
      <c r="T346" s="25"/>
      <c r="U346" s="25"/>
      <c r="V346" s="25"/>
      <c r="W346" s="25">
        <v>6.0</v>
      </c>
      <c r="X346" s="25">
        <v>6.0</v>
      </c>
      <c r="Y346" s="25">
        <v>6.0</v>
      </c>
      <c r="Z346" s="25">
        <v>9.0</v>
      </c>
      <c r="AA346" s="25"/>
      <c r="AB346" s="25">
        <v>7.0</v>
      </c>
      <c r="AC346" s="25">
        <v>10.0</v>
      </c>
      <c r="AD346" s="25"/>
      <c r="AE346" s="25">
        <v>10.0</v>
      </c>
      <c r="AF346" s="25"/>
      <c r="AG346" s="25"/>
      <c r="AH346" s="25">
        <v>10.0</v>
      </c>
      <c r="AI346" s="25"/>
      <c r="AJ346" s="25"/>
      <c r="AK346" s="25">
        <v>10.0</v>
      </c>
      <c r="AL346" s="25"/>
      <c r="AM346" s="25">
        <v>5.0</v>
      </c>
      <c r="AN346" s="25"/>
      <c r="AO346" s="25"/>
      <c r="AP346" s="25"/>
      <c r="AQ346" s="25"/>
      <c r="AR346" s="6"/>
      <c r="AS346" s="25"/>
      <c r="AT346" s="25"/>
      <c r="AU346" s="25"/>
      <c r="AV346" s="25"/>
      <c r="AW346" s="25"/>
      <c r="AX346" s="25">
        <v>9.0</v>
      </c>
      <c r="AY346" s="25">
        <f t="shared" si="1"/>
        <v>8.14</v>
      </c>
      <c r="AZ346" s="23"/>
      <c r="BA346" s="23">
        <f t="shared" si="4"/>
        <v>0</v>
      </c>
      <c r="BB346" s="6">
        <v>30.0</v>
      </c>
      <c r="BC346" s="6">
        <v>21.0</v>
      </c>
      <c r="BD346" s="23">
        <f t="shared" si="3"/>
        <v>9</v>
      </c>
      <c r="BE346" s="6" t="s">
        <v>92</v>
      </c>
      <c r="BF346" s="6" t="s">
        <v>55</v>
      </c>
      <c r="BG346" s="6" t="s">
        <v>55</v>
      </c>
      <c r="BH346" s="6" t="s">
        <v>55</v>
      </c>
      <c r="BI346" s="6" t="s">
        <v>55</v>
      </c>
      <c r="BJ346" s="93" t="s">
        <v>92</v>
      </c>
      <c r="BK346" s="6" t="s">
        <v>55</v>
      </c>
      <c r="BL346" s="23"/>
      <c r="BM346" s="23"/>
      <c r="BN346" s="42"/>
      <c r="BO346" s="42"/>
      <c r="BP346" s="42"/>
    </row>
    <row r="347">
      <c r="A347" s="11">
        <v>343.0</v>
      </c>
      <c r="B347" s="17" t="s">
        <v>1496</v>
      </c>
      <c r="C347" s="17" t="s">
        <v>149</v>
      </c>
      <c r="D347" s="17" t="s">
        <v>145</v>
      </c>
      <c r="E347" s="19"/>
      <c r="F347" s="17" t="s">
        <v>79</v>
      </c>
      <c r="G347" s="17" t="s">
        <v>1480</v>
      </c>
      <c r="H347" s="48" t="s">
        <v>90</v>
      </c>
      <c r="J347" s="11"/>
      <c r="K347" s="48" t="s">
        <v>84</v>
      </c>
      <c r="L347" s="49">
        <v>42979.0</v>
      </c>
      <c r="M347" s="52"/>
      <c r="N347" s="48" t="s">
        <v>85</v>
      </c>
      <c r="O347" s="50"/>
      <c r="P347" s="50"/>
      <c r="Q347" s="25">
        <v>5.0</v>
      </c>
      <c r="R347" s="25">
        <v>8.0</v>
      </c>
      <c r="S347" s="25">
        <v>8.0</v>
      </c>
      <c r="T347" s="25"/>
      <c r="U347" s="25"/>
      <c r="V347" s="25"/>
      <c r="W347" s="25">
        <v>8.0</v>
      </c>
      <c r="X347" s="25">
        <v>5.0</v>
      </c>
      <c r="Y347" s="25">
        <v>8.0</v>
      </c>
      <c r="Z347" s="25">
        <v>9.0</v>
      </c>
      <c r="AA347" s="25"/>
      <c r="AB347" s="25">
        <v>8.0</v>
      </c>
      <c r="AC347" s="25">
        <v>9.0</v>
      </c>
      <c r="AD347" s="25"/>
      <c r="AE347" s="25">
        <v>9.0</v>
      </c>
      <c r="AF347" s="25"/>
      <c r="AG347" s="25"/>
      <c r="AH347" s="25">
        <v>10.0</v>
      </c>
      <c r="AI347" s="25"/>
      <c r="AJ347" s="25"/>
      <c r="AK347" s="25">
        <v>10.0</v>
      </c>
      <c r="AL347" s="25"/>
      <c r="AM347" s="25">
        <v>6.0</v>
      </c>
      <c r="AN347" s="25"/>
      <c r="AO347" s="25"/>
      <c r="AP347" s="25"/>
      <c r="AQ347" s="25"/>
      <c r="AR347" s="6"/>
      <c r="AS347" s="25"/>
      <c r="AT347" s="25"/>
      <c r="AU347" s="25"/>
      <c r="AV347" s="25"/>
      <c r="AW347" s="25"/>
      <c r="AX347" s="25">
        <v>10.0</v>
      </c>
      <c r="AY347" s="25">
        <f t="shared" si="1"/>
        <v>8.07</v>
      </c>
      <c r="AZ347" s="23"/>
      <c r="BA347" s="23">
        <f t="shared" si="4"/>
        <v>0</v>
      </c>
      <c r="BB347" s="6">
        <v>21.0</v>
      </c>
      <c r="BC347" s="6">
        <v>9.0</v>
      </c>
      <c r="BD347" s="23">
        <f t="shared" si="3"/>
        <v>12</v>
      </c>
      <c r="BE347" s="6" t="s">
        <v>92</v>
      </c>
      <c r="BF347" s="6" t="s">
        <v>55</v>
      </c>
      <c r="BG347" s="6" t="s">
        <v>55</v>
      </c>
      <c r="BH347" s="6" t="s">
        <v>55</v>
      </c>
      <c r="BI347" s="6" t="s">
        <v>55</v>
      </c>
      <c r="BJ347" s="93" t="s">
        <v>92</v>
      </c>
      <c r="BK347" s="6" t="s">
        <v>55</v>
      </c>
      <c r="BL347" s="23"/>
      <c r="BM347" s="23"/>
      <c r="BN347" s="42"/>
      <c r="BO347" s="42"/>
      <c r="BP347" s="42"/>
    </row>
    <row r="348">
      <c r="A348" s="11">
        <v>344.0</v>
      </c>
      <c r="B348" s="17" t="s">
        <v>585</v>
      </c>
      <c r="C348" s="17" t="s">
        <v>261</v>
      </c>
      <c r="D348" s="20"/>
      <c r="E348" s="19"/>
      <c r="F348" s="17" t="s">
        <v>96</v>
      </c>
      <c r="G348" s="17" t="s">
        <v>1480</v>
      </c>
      <c r="H348" s="48" t="s">
        <v>90</v>
      </c>
      <c r="J348" s="11"/>
      <c r="K348" s="48" t="s">
        <v>84</v>
      </c>
      <c r="L348" s="49">
        <v>42979.0</v>
      </c>
      <c r="M348" s="52"/>
      <c r="N348" s="48" t="s">
        <v>85</v>
      </c>
      <c r="O348" s="50"/>
      <c r="P348" s="50"/>
      <c r="Q348" s="25">
        <v>9.0</v>
      </c>
      <c r="R348" s="25">
        <v>9.0</v>
      </c>
      <c r="S348" s="25">
        <v>8.0</v>
      </c>
      <c r="T348" s="25"/>
      <c r="U348" s="25"/>
      <c r="V348" s="25"/>
      <c r="W348" s="25">
        <v>8.0</v>
      </c>
      <c r="X348" s="25">
        <v>8.0</v>
      </c>
      <c r="Y348" s="25">
        <v>10.0</v>
      </c>
      <c r="Z348" s="25">
        <v>9.0</v>
      </c>
      <c r="AA348" s="25"/>
      <c r="AB348" s="25">
        <v>8.0</v>
      </c>
      <c r="AC348" s="25">
        <v>10.0</v>
      </c>
      <c r="AD348" s="25"/>
      <c r="AE348" s="25">
        <v>10.0</v>
      </c>
      <c r="AF348" s="25"/>
      <c r="AG348" s="25"/>
      <c r="AH348" s="25">
        <v>10.0</v>
      </c>
      <c r="AI348" s="25"/>
      <c r="AJ348" s="25"/>
      <c r="AK348" s="25">
        <v>10.0</v>
      </c>
      <c r="AL348" s="25"/>
      <c r="AM348" s="25">
        <v>6.0</v>
      </c>
      <c r="AN348" s="25"/>
      <c r="AO348" s="25"/>
      <c r="AP348" s="25"/>
      <c r="AQ348" s="25"/>
      <c r="AR348" s="6"/>
      <c r="AS348" s="25"/>
      <c r="AT348" s="25"/>
      <c r="AU348" s="25"/>
      <c r="AV348" s="25"/>
      <c r="AW348" s="25"/>
      <c r="AX348" s="25">
        <v>10.0</v>
      </c>
      <c r="AY348" s="25">
        <f t="shared" si="1"/>
        <v>8.92</v>
      </c>
      <c r="AZ348" s="23"/>
      <c r="BA348" s="23">
        <f t="shared" si="4"/>
        <v>0</v>
      </c>
      <c r="BB348" s="6">
        <v>16.0</v>
      </c>
      <c r="BC348" s="6">
        <v>8.0</v>
      </c>
      <c r="BD348" s="23">
        <f t="shared" si="3"/>
        <v>8</v>
      </c>
      <c r="BE348" s="6" t="s">
        <v>92</v>
      </c>
      <c r="BF348" s="6" t="s">
        <v>55</v>
      </c>
      <c r="BG348" s="6" t="s">
        <v>55</v>
      </c>
      <c r="BH348" s="6" t="s">
        <v>55</v>
      </c>
      <c r="BI348" s="6" t="s">
        <v>55</v>
      </c>
      <c r="BJ348" s="93" t="s">
        <v>92</v>
      </c>
      <c r="BK348" s="6" t="s">
        <v>55</v>
      </c>
      <c r="BL348" s="23"/>
      <c r="BM348" s="23"/>
      <c r="BN348" s="42"/>
      <c r="BO348" s="42"/>
      <c r="BP348" s="42"/>
    </row>
    <row r="349">
      <c r="A349" s="11">
        <v>345.0</v>
      </c>
      <c r="B349" s="17" t="s">
        <v>1497</v>
      </c>
      <c r="C349" s="17" t="s">
        <v>203</v>
      </c>
      <c r="D349" s="17" t="s">
        <v>254</v>
      </c>
      <c r="E349" s="19"/>
      <c r="F349" s="17" t="s">
        <v>96</v>
      </c>
      <c r="G349" s="17" t="s">
        <v>1480</v>
      </c>
      <c r="H349" s="48" t="s">
        <v>90</v>
      </c>
      <c r="J349" s="11"/>
      <c r="K349" s="48" t="s">
        <v>84</v>
      </c>
      <c r="L349" s="49">
        <v>42979.0</v>
      </c>
      <c r="M349" s="52"/>
      <c r="N349" s="48" t="s">
        <v>85</v>
      </c>
      <c r="O349" s="50"/>
      <c r="P349" s="50"/>
      <c r="Q349" s="25">
        <v>8.0</v>
      </c>
      <c r="R349" s="25">
        <v>9.0</v>
      </c>
      <c r="S349" s="25">
        <v>8.0</v>
      </c>
      <c r="T349" s="25"/>
      <c r="U349" s="25"/>
      <c r="V349" s="25"/>
      <c r="W349" s="25">
        <v>8.0</v>
      </c>
      <c r="X349" s="25">
        <v>9.0</v>
      </c>
      <c r="Y349" s="25">
        <v>9.0</v>
      </c>
      <c r="Z349" s="25">
        <v>8.0</v>
      </c>
      <c r="AA349" s="25"/>
      <c r="AB349" s="25">
        <v>10.0</v>
      </c>
      <c r="AC349" s="25">
        <v>10.0</v>
      </c>
      <c r="AD349" s="25"/>
      <c r="AE349" s="25">
        <v>10.0</v>
      </c>
      <c r="AF349" s="25"/>
      <c r="AG349" s="25"/>
      <c r="AH349" s="25">
        <v>10.0</v>
      </c>
      <c r="AI349" s="25"/>
      <c r="AJ349" s="25"/>
      <c r="AK349" s="25">
        <v>10.0</v>
      </c>
      <c r="AL349" s="25"/>
      <c r="AM349" s="25">
        <v>7.0</v>
      </c>
      <c r="AN349" s="25"/>
      <c r="AO349" s="25"/>
      <c r="AP349" s="25"/>
      <c r="AQ349" s="25"/>
      <c r="AR349" s="6"/>
      <c r="AS349" s="25"/>
      <c r="AT349" s="25"/>
      <c r="AU349" s="25"/>
      <c r="AV349" s="25"/>
      <c r="AW349" s="25"/>
      <c r="AX349" s="25">
        <v>10.0</v>
      </c>
      <c r="AY349" s="25">
        <f t="shared" si="1"/>
        <v>9</v>
      </c>
      <c r="AZ349" s="23"/>
      <c r="BA349" s="23">
        <f t="shared" si="4"/>
        <v>0</v>
      </c>
      <c r="BB349" s="6">
        <v>42.0</v>
      </c>
      <c r="BC349" s="6">
        <v>9.0</v>
      </c>
      <c r="BD349" s="23">
        <f t="shared" si="3"/>
        <v>33</v>
      </c>
      <c r="BE349" s="6" t="s">
        <v>92</v>
      </c>
      <c r="BF349" s="6" t="s">
        <v>55</v>
      </c>
      <c r="BG349" s="6" t="s">
        <v>55</v>
      </c>
      <c r="BH349" s="6" t="s">
        <v>55</v>
      </c>
      <c r="BI349" s="6" t="s">
        <v>55</v>
      </c>
      <c r="BJ349" s="93" t="s">
        <v>92</v>
      </c>
      <c r="BK349" s="6" t="s">
        <v>55</v>
      </c>
      <c r="BL349" s="23"/>
      <c r="BM349" s="23"/>
      <c r="BN349" s="42"/>
      <c r="BO349" s="42"/>
      <c r="BP349" s="42"/>
    </row>
    <row r="350">
      <c r="A350" s="11">
        <v>346.0</v>
      </c>
      <c r="B350" s="17" t="s">
        <v>1449</v>
      </c>
      <c r="C350" s="17" t="s">
        <v>77</v>
      </c>
      <c r="D350" s="17" t="s">
        <v>125</v>
      </c>
      <c r="E350" s="19"/>
      <c r="F350" s="17" t="s">
        <v>79</v>
      </c>
      <c r="G350" s="17" t="s">
        <v>1480</v>
      </c>
      <c r="H350" s="48" t="s">
        <v>90</v>
      </c>
      <c r="J350" s="11"/>
      <c r="K350" s="48" t="s">
        <v>84</v>
      </c>
      <c r="L350" s="49">
        <v>42979.0</v>
      </c>
      <c r="M350" s="52"/>
      <c r="N350" s="48" t="s">
        <v>85</v>
      </c>
      <c r="O350" s="50"/>
      <c r="P350" s="50"/>
      <c r="Q350" s="25">
        <v>10.0</v>
      </c>
      <c r="R350" s="25">
        <v>10.0</v>
      </c>
      <c r="S350" s="25">
        <v>10.0</v>
      </c>
      <c r="T350" s="25"/>
      <c r="U350" s="25"/>
      <c r="V350" s="25"/>
      <c r="W350" s="25">
        <v>9.0</v>
      </c>
      <c r="X350" s="25">
        <v>10.0</v>
      </c>
      <c r="Y350" s="25">
        <v>10.0</v>
      </c>
      <c r="Z350" s="25">
        <v>10.0</v>
      </c>
      <c r="AA350" s="25"/>
      <c r="AB350" s="25">
        <v>10.0</v>
      </c>
      <c r="AC350" s="25">
        <v>10.0</v>
      </c>
      <c r="AD350" s="25"/>
      <c r="AE350" s="25">
        <v>10.0</v>
      </c>
      <c r="AF350" s="25"/>
      <c r="AG350" s="25"/>
      <c r="AH350" s="25">
        <v>10.0</v>
      </c>
      <c r="AI350" s="25"/>
      <c r="AJ350" s="25"/>
      <c r="AK350" s="25">
        <v>10.0</v>
      </c>
      <c r="AL350" s="25"/>
      <c r="AM350" s="25">
        <v>9.0</v>
      </c>
      <c r="AN350" s="25"/>
      <c r="AO350" s="25"/>
      <c r="AP350" s="25"/>
      <c r="AQ350" s="25"/>
      <c r="AR350" s="6"/>
      <c r="AS350" s="25"/>
      <c r="AT350" s="25"/>
      <c r="AU350" s="25"/>
      <c r="AV350" s="25"/>
      <c r="AW350" s="25"/>
      <c r="AX350" s="25">
        <v>10.0</v>
      </c>
      <c r="AY350" s="25">
        <f t="shared" si="1"/>
        <v>9.85</v>
      </c>
      <c r="AZ350" s="23"/>
      <c r="BA350" s="23">
        <f t="shared" si="4"/>
        <v>0</v>
      </c>
      <c r="BB350" s="6">
        <v>11.0</v>
      </c>
      <c r="BC350" s="6">
        <v>8.0</v>
      </c>
      <c r="BD350" s="23">
        <f t="shared" si="3"/>
        <v>3</v>
      </c>
      <c r="BE350" s="6" t="s">
        <v>92</v>
      </c>
      <c r="BF350" s="6" t="s">
        <v>55</v>
      </c>
      <c r="BG350" s="6" t="s">
        <v>55</v>
      </c>
      <c r="BH350" s="6" t="s">
        <v>55</v>
      </c>
      <c r="BI350" s="6" t="s">
        <v>55</v>
      </c>
      <c r="BJ350" s="93" t="s">
        <v>92</v>
      </c>
      <c r="BK350" s="6" t="s">
        <v>55</v>
      </c>
      <c r="BL350" s="23"/>
      <c r="BM350" s="23"/>
      <c r="BN350" s="42"/>
      <c r="BO350" s="42"/>
      <c r="BP350" s="42"/>
    </row>
    <row r="351">
      <c r="A351" s="11">
        <v>347.0</v>
      </c>
      <c r="B351" s="17" t="s">
        <v>1500</v>
      </c>
      <c r="C351" s="17" t="s">
        <v>1501</v>
      </c>
      <c r="D351" s="20"/>
      <c r="E351" s="19"/>
      <c r="F351" s="17" t="s">
        <v>79</v>
      </c>
      <c r="G351" s="17" t="s">
        <v>1480</v>
      </c>
      <c r="H351" s="48" t="s">
        <v>90</v>
      </c>
      <c r="J351" s="11"/>
      <c r="K351" s="48" t="s">
        <v>84</v>
      </c>
      <c r="L351" s="49">
        <v>42979.0</v>
      </c>
      <c r="M351" s="52"/>
      <c r="N351" s="48" t="s">
        <v>85</v>
      </c>
      <c r="O351" s="50"/>
      <c r="P351" s="50"/>
      <c r="Q351" s="25">
        <v>5.0</v>
      </c>
      <c r="R351" s="25">
        <v>7.0</v>
      </c>
      <c r="S351" s="25">
        <v>9.0</v>
      </c>
      <c r="T351" s="25"/>
      <c r="U351" s="25"/>
      <c r="V351" s="25"/>
      <c r="W351" s="25">
        <v>5.0</v>
      </c>
      <c r="X351" s="25">
        <v>6.0</v>
      </c>
      <c r="Y351" s="25">
        <v>5.0</v>
      </c>
      <c r="Z351" s="25">
        <v>8.0</v>
      </c>
      <c r="AA351" s="25"/>
      <c r="AB351" s="25">
        <v>5.0</v>
      </c>
      <c r="AC351" s="25">
        <v>9.0</v>
      </c>
      <c r="AD351" s="25"/>
      <c r="AE351" s="25">
        <v>7.0</v>
      </c>
      <c r="AF351" s="25"/>
      <c r="AG351" s="25"/>
      <c r="AH351" s="25">
        <v>10.0</v>
      </c>
      <c r="AI351" s="25"/>
      <c r="AJ351" s="25"/>
      <c r="AK351" s="25">
        <v>10.0</v>
      </c>
      <c r="AL351" s="25"/>
      <c r="AM351" s="25">
        <v>6.0</v>
      </c>
      <c r="AN351" s="25"/>
      <c r="AO351" s="25"/>
      <c r="AP351" s="25"/>
      <c r="AQ351" s="25"/>
      <c r="AR351" s="6"/>
      <c r="AS351" s="25"/>
      <c r="AT351" s="25"/>
      <c r="AU351" s="25"/>
      <c r="AV351" s="25"/>
      <c r="AW351" s="25"/>
      <c r="AX351" s="25">
        <v>9.0</v>
      </c>
      <c r="AY351" s="25">
        <f t="shared" si="1"/>
        <v>7.21</v>
      </c>
      <c r="AZ351" s="23"/>
      <c r="BA351" s="23">
        <f t="shared" si="4"/>
        <v>0</v>
      </c>
      <c r="BB351" s="6">
        <v>28.0</v>
      </c>
      <c r="BC351" s="6">
        <v>27.0</v>
      </c>
      <c r="BD351" s="23">
        <f t="shared" si="3"/>
        <v>1</v>
      </c>
      <c r="BE351" s="6" t="s">
        <v>92</v>
      </c>
      <c r="BF351" s="6" t="s">
        <v>55</v>
      </c>
      <c r="BG351" s="6" t="s">
        <v>55</v>
      </c>
      <c r="BH351" s="6" t="s">
        <v>55</v>
      </c>
      <c r="BI351" s="6" t="s">
        <v>55</v>
      </c>
      <c r="BJ351" s="93" t="s">
        <v>92</v>
      </c>
      <c r="BK351" s="6" t="s">
        <v>55</v>
      </c>
      <c r="BL351" s="23"/>
      <c r="BM351" s="23"/>
      <c r="BN351" s="42"/>
      <c r="BO351" s="42"/>
      <c r="BP351" s="42"/>
    </row>
    <row r="352">
      <c r="A352" s="11">
        <v>348.0</v>
      </c>
      <c r="B352" s="17" t="s">
        <v>1502</v>
      </c>
      <c r="C352" s="17" t="s">
        <v>476</v>
      </c>
      <c r="D352" s="20"/>
      <c r="E352" s="19"/>
      <c r="F352" s="17" t="s">
        <v>96</v>
      </c>
      <c r="G352" s="17" t="s">
        <v>1480</v>
      </c>
      <c r="H352" s="48" t="s">
        <v>90</v>
      </c>
      <c r="J352" s="11"/>
      <c r="K352" s="48" t="s">
        <v>84</v>
      </c>
      <c r="L352" s="49">
        <v>42979.0</v>
      </c>
      <c r="M352" s="52"/>
      <c r="N352" s="48" t="s">
        <v>85</v>
      </c>
      <c r="O352" s="50"/>
      <c r="P352" s="50"/>
      <c r="Q352" s="25">
        <v>9.0</v>
      </c>
      <c r="R352" s="25">
        <v>9.0</v>
      </c>
      <c r="S352" s="25">
        <v>10.0</v>
      </c>
      <c r="T352" s="25"/>
      <c r="U352" s="25"/>
      <c r="V352" s="25"/>
      <c r="W352" s="25">
        <v>9.0</v>
      </c>
      <c r="X352" s="25">
        <v>8.0</v>
      </c>
      <c r="Y352" s="25">
        <v>7.0</v>
      </c>
      <c r="Z352" s="25">
        <v>10.0</v>
      </c>
      <c r="AA352" s="25"/>
      <c r="AB352" s="25">
        <v>9.0</v>
      </c>
      <c r="AC352" s="25">
        <v>10.0</v>
      </c>
      <c r="AD352" s="25"/>
      <c r="AE352" s="25">
        <v>10.0</v>
      </c>
      <c r="AF352" s="25"/>
      <c r="AG352" s="25"/>
      <c r="AH352" s="25">
        <v>10.0</v>
      </c>
      <c r="AI352" s="25"/>
      <c r="AJ352" s="25"/>
      <c r="AK352" s="25">
        <v>10.0</v>
      </c>
      <c r="AL352" s="25"/>
      <c r="AM352" s="25">
        <v>8.0</v>
      </c>
      <c r="AN352" s="25"/>
      <c r="AO352" s="25"/>
      <c r="AP352" s="25"/>
      <c r="AQ352" s="25"/>
      <c r="AR352" s="6"/>
      <c r="AS352" s="25"/>
      <c r="AT352" s="25"/>
      <c r="AU352" s="25"/>
      <c r="AV352" s="25"/>
      <c r="AW352" s="25"/>
      <c r="AX352" s="25">
        <v>10.0</v>
      </c>
      <c r="AY352" s="25">
        <f t="shared" si="1"/>
        <v>9.21</v>
      </c>
      <c r="AZ352" s="23"/>
      <c r="BA352" s="23">
        <f t="shared" si="4"/>
        <v>0</v>
      </c>
      <c r="BB352" s="6">
        <v>8.0</v>
      </c>
      <c r="BC352" s="6">
        <v>3.0</v>
      </c>
      <c r="BD352" s="23">
        <f t="shared" si="3"/>
        <v>5</v>
      </c>
      <c r="BE352" s="6" t="s">
        <v>92</v>
      </c>
      <c r="BF352" s="6" t="s">
        <v>55</v>
      </c>
      <c r="BG352" s="6" t="s">
        <v>55</v>
      </c>
      <c r="BH352" s="6" t="s">
        <v>55</v>
      </c>
      <c r="BI352" s="6" t="s">
        <v>55</v>
      </c>
      <c r="BJ352" s="93" t="s">
        <v>92</v>
      </c>
      <c r="BK352" s="6" t="s">
        <v>55</v>
      </c>
      <c r="BL352" s="23"/>
      <c r="BM352" s="23"/>
      <c r="BN352" s="42"/>
      <c r="BO352" s="42"/>
      <c r="BP352" s="42"/>
    </row>
    <row r="353">
      <c r="A353" s="11">
        <v>349.0</v>
      </c>
      <c r="B353" s="17" t="s">
        <v>201</v>
      </c>
      <c r="C353" s="17" t="s">
        <v>132</v>
      </c>
      <c r="D353" s="20"/>
      <c r="E353" s="19"/>
      <c r="F353" s="17" t="s">
        <v>79</v>
      </c>
      <c r="G353" s="17" t="s">
        <v>1480</v>
      </c>
      <c r="H353" s="48" t="s">
        <v>90</v>
      </c>
      <c r="J353" s="11"/>
      <c r="K353" s="48" t="s">
        <v>84</v>
      </c>
      <c r="L353" s="49">
        <v>42979.0</v>
      </c>
      <c r="M353" s="52"/>
      <c r="N353" s="48" t="s">
        <v>85</v>
      </c>
      <c r="O353" s="50"/>
      <c r="P353" s="50"/>
      <c r="Q353" s="25">
        <v>7.0</v>
      </c>
      <c r="R353" s="25">
        <v>8.0</v>
      </c>
      <c r="S353" s="25">
        <v>8.0</v>
      </c>
      <c r="T353" s="25"/>
      <c r="U353" s="25"/>
      <c r="V353" s="25"/>
      <c r="W353" s="25">
        <v>5.0</v>
      </c>
      <c r="X353" s="25">
        <v>6.0</v>
      </c>
      <c r="Y353" s="25">
        <v>6.0</v>
      </c>
      <c r="Z353" s="25">
        <v>8.0</v>
      </c>
      <c r="AA353" s="25"/>
      <c r="AB353" s="25">
        <v>8.0</v>
      </c>
      <c r="AC353" s="25">
        <v>9.0</v>
      </c>
      <c r="AD353" s="25"/>
      <c r="AE353" s="25">
        <v>9.0</v>
      </c>
      <c r="AF353" s="25"/>
      <c r="AG353" s="25"/>
      <c r="AH353" s="25">
        <v>10.0</v>
      </c>
      <c r="AI353" s="25"/>
      <c r="AJ353" s="25"/>
      <c r="AK353" s="25">
        <v>10.0</v>
      </c>
      <c r="AL353" s="25"/>
      <c r="AM353" s="25">
        <v>6.0</v>
      </c>
      <c r="AN353" s="25"/>
      <c r="AO353" s="25"/>
      <c r="AP353" s="25"/>
      <c r="AQ353" s="25"/>
      <c r="AR353" s="6"/>
      <c r="AS353" s="25"/>
      <c r="AT353" s="25"/>
      <c r="AU353" s="25"/>
      <c r="AV353" s="25"/>
      <c r="AW353" s="25"/>
      <c r="AX353" s="25">
        <v>10.0</v>
      </c>
      <c r="AY353" s="25">
        <f t="shared" si="1"/>
        <v>7.85</v>
      </c>
      <c r="AZ353" s="23"/>
      <c r="BA353" s="23">
        <f t="shared" si="4"/>
        <v>0</v>
      </c>
      <c r="BB353" s="6">
        <v>21.0</v>
      </c>
      <c r="BC353" s="6">
        <v>5.0</v>
      </c>
      <c r="BD353" s="23">
        <f t="shared" si="3"/>
        <v>16</v>
      </c>
      <c r="BE353" s="6" t="s">
        <v>92</v>
      </c>
      <c r="BF353" s="6" t="s">
        <v>55</v>
      </c>
      <c r="BG353" s="6" t="s">
        <v>55</v>
      </c>
      <c r="BH353" s="6" t="s">
        <v>55</v>
      </c>
      <c r="BI353" s="6" t="s">
        <v>55</v>
      </c>
      <c r="BJ353" s="93" t="s">
        <v>92</v>
      </c>
      <c r="BK353" s="6" t="s">
        <v>55</v>
      </c>
      <c r="BL353" s="23"/>
      <c r="BM353" s="23"/>
      <c r="BN353" s="42"/>
      <c r="BO353" s="42"/>
      <c r="BP353" s="42"/>
    </row>
    <row r="354">
      <c r="A354" s="11">
        <v>350.0</v>
      </c>
      <c r="B354" s="17" t="s">
        <v>1504</v>
      </c>
      <c r="C354" s="17" t="s">
        <v>259</v>
      </c>
      <c r="D354" s="17" t="s">
        <v>1505</v>
      </c>
      <c r="E354" s="17" t="s">
        <v>266</v>
      </c>
      <c r="F354" s="17" t="s">
        <v>96</v>
      </c>
      <c r="G354" s="17" t="s">
        <v>1480</v>
      </c>
      <c r="H354" s="48" t="s">
        <v>90</v>
      </c>
      <c r="J354" s="11"/>
      <c r="K354" s="48" t="s">
        <v>84</v>
      </c>
      <c r="L354" s="49">
        <v>42979.0</v>
      </c>
      <c r="M354" s="52"/>
      <c r="N354" s="52"/>
      <c r="O354" s="50"/>
      <c r="P354" s="50"/>
      <c r="Q354" s="25">
        <v>8.0</v>
      </c>
      <c r="R354" s="25">
        <v>9.0</v>
      </c>
      <c r="S354" s="25">
        <v>10.0</v>
      </c>
      <c r="T354" s="25"/>
      <c r="U354" s="25"/>
      <c r="V354" s="25"/>
      <c r="W354" s="25">
        <v>9.0</v>
      </c>
      <c r="X354" s="25">
        <v>10.0</v>
      </c>
      <c r="Y354" s="25">
        <v>10.0</v>
      </c>
      <c r="Z354" s="25">
        <v>10.0</v>
      </c>
      <c r="AA354" s="25"/>
      <c r="AB354" s="25">
        <v>10.0</v>
      </c>
      <c r="AC354" s="25">
        <v>10.0</v>
      </c>
      <c r="AD354" s="25"/>
      <c r="AE354" s="25">
        <v>10.0</v>
      </c>
      <c r="AF354" s="25"/>
      <c r="AG354" s="25"/>
      <c r="AH354" s="25">
        <v>10.0</v>
      </c>
      <c r="AI354" s="25"/>
      <c r="AJ354" s="25"/>
      <c r="AK354" s="25">
        <v>10.0</v>
      </c>
      <c r="AL354" s="25"/>
      <c r="AM354" s="25">
        <v>7.0</v>
      </c>
      <c r="AN354" s="25"/>
      <c r="AO354" s="25"/>
      <c r="AP354" s="25"/>
      <c r="AQ354" s="25"/>
      <c r="AR354" s="6"/>
      <c r="AS354" s="25"/>
      <c r="AT354" s="25"/>
      <c r="AU354" s="25"/>
      <c r="AV354" s="25"/>
      <c r="AW354" s="25"/>
      <c r="AX354" s="25">
        <v>10.0</v>
      </c>
      <c r="AY354" s="25">
        <f t="shared" si="1"/>
        <v>9.5</v>
      </c>
      <c r="AZ354" s="23"/>
      <c r="BA354" s="23">
        <f t="shared" si="4"/>
        <v>0</v>
      </c>
      <c r="BB354" s="6">
        <v>29.0</v>
      </c>
      <c r="BC354" s="6">
        <v>9.0</v>
      </c>
      <c r="BD354" s="23">
        <f t="shared" si="3"/>
        <v>20</v>
      </c>
      <c r="BE354" s="6" t="s">
        <v>92</v>
      </c>
      <c r="BF354" s="6" t="s">
        <v>55</v>
      </c>
      <c r="BG354" s="6" t="s">
        <v>55</v>
      </c>
      <c r="BH354" s="6" t="s">
        <v>55</v>
      </c>
      <c r="BI354" s="6" t="s">
        <v>55</v>
      </c>
      <c r="BJ354" s="93" t="s">
        <v>92</v>
      </c>
      <c r="BK354" s="6" t="s">
        <v>55</v>
      </c>
      <c r="BL354" s="23"/>
      <c r="BM354" s="23"/>
      <c r="BN354" s="42"/>
      <c r="BO354" s="42"/>
      <c r="BP354" s="42"/>
    </row>
    <row r="355">
      <c r="A355" s="11">
        <v>351.0</v>
      </c>
      <c r="B355" s="17" t="s">
        <v>1507</v>
      </c>
      <c r="C355" s="17" t="s">
        <v>711</v>
      </c>
      <c r="D355" s="17" t="s">
        <v>1508</v>
      </c>
      <c r="E355" s="19"/>
      <c r="F355" s="17" t="s">
        <v>79</v>
      </c>
      <c r="G355" s="17" t="s">
        <v>1480</v>
      </c>
      <c r="H355" s="48" t="s">
        <v>90</v>
      </c>
      <c r="J355" s="11"/>
      <c r="K355" s="48" t="s">
        <v>84</v>
      </c>
      <c r="L355" s="49">
        <v>42979.0</v>
      </c>
      <c r="M355" s="52"/>
      <c r="N355" s="48" t="s">
        <v>85</v>
      </c>
      <c r="O355" s="50"/>
      <c r="P355" s="50"/>
      <c r="Q355" s="25">
        <v>7.0</v>
      </c>
      <c r="R355" s="25">
        <v>8.0</v>
      </c>
      <c r="S355" s="25">
        <v>9.0</v>
      </c>
      <c r="T355" s="25"/>
      <c r="U355" s="25"/>
      <c r="V355" s="25"/>
      <c r="W355" s="25">
        <v>8.0</v>
      </c>
      <c r="X355" s="25">
        <v>8.0</v>
      </c>
      <c r="Y355" s="25">
        <v>10.0</v>
      </c>
      <c r="Z355" s="25">
        <v>10.0</v>
      </c>
      <c r="AA355" s="25"/>
      <c r="AB355" s="25">
        <v>7.0</v>
      </c>
      <c r="AC355" s="25">
        <v>10.0</v>
      </c>
      <c r="AD355" s="25"/>
      <c r="AE355" s="25">
        <v>10.0</v>
      </c>
      <c r="AF355" s="25"/>
      <c r="AG355" s="25"/>
      <c r="AH355" s="25">
        <v>10.0</v>
      </c>
      <c r="AI355" s="25"/>
      <c r="AJ355" s="25"/>
      <c r="AK355" s="25">
        <v>10.0</v>
      </c>
      <c r="AL355" s="25"/>
      <c r="AM355" s="25">
        <v>6.0</v>
      </c>
      <c r="AN355" s="25"/>
      <c r="AO355" s="25"/>
      <c r="AP355" s="25"/>
      <c r="AQ355" s="25"/>
      <c r="AR355" s="6"/>
      <c r="AS355" s="25"/>
      <c r="AT355" s="25"/>
      <c r="AU355" s="25"/>
      <c r="AV355" s="25"/>
      <c r="AW355" s="25"/>
      <c r="AX355" s="25">
        <v>10.0</v>
      </c>
      <c r="AY355" s="25">
        <f t="shared" si="1"/>
        <v>8.78</v>
      </c>
      <c r="AZ355" s="23"/>
      <c r="BA355" s="23">
        <f t="shared" si="4"/>
        <v>0</v>
      </c>
      <c r="BB355" s="6">
        <v>18.0</v>
      </c>
      <c r="BC355" s="6">
        <v>8.0</v>
      </c>
      <c r="BD355" s="23">
        <f t="shared" si="3"/>
        <v>10</v>
      </c>
      <c r="BE355" s="6" t="s">
        <v>92</v>
      </c>
      <c r="BF355" s="6" t="s">
        <v>55</v>
      </c>
      <c r="BG355" s="6" t="s">
        <v>55</v>
      </c>
      <c r="BH355" s="6" t="s">
        <v>55</v>
      </c>
      <c r="BI355" s="6" t="s">
        <v>55</v>
      </c>
      <c r="BJ355" s="93" t="s">
        <v>92</v>
      </c>
      <c r="BK355" s="6" t="s">
        <v>55</v>
      </c>
      <c r="BL355" s="23"/>
      <c r="BM355" s="23"/>
      <c r="BN355" s="42"/>
      <c r="BO355" s="42"/>
      <c r="BP355" s="42"/>
    </row>
    <row r="356">
      <c r="A356" s="11">
        <v>352.0</v>
      </c>
      <c r="B356" s="17" t="s">
        <v>1097</v>
      </c>
      <c r="C356" s="17" t="s">
        <v>515</v>
      </c>
      <c r="D356" s="17" t="s">
        <v>77</v>
      </c>
      <c r="E356" s="19"/>
      <c r="F356" s="17" t="s">
        <v>79</v>
      </c>
      <c r="G356" s="17" t="s">
        <v>1480</v>
      </c>
      <c r="H356" s="48" t="s">
        <v>90</v>
      </c>
      <c r="J356" s="11"/>
      <c r="K356" s="48" t="s">
        <v>84</v>
      </c>
      <c r="L356" s="49">
        <v>42979.0</v>
      </c>
      <c r="M356" s="52"/>
      <c r="N356" s="48" t="s">
        <v>85</v>
      </c>
      <c r="O356" s="50"/>
      <c r="P356" s="50"/>
      <c r="Q356" s="25">
        <v>5.0</v>
      </c>
      <c r="R356" s="25">
        <v>6.0</v>
      </c>
      <c r="S356" s="25">
        <v>7.0</v>
      </c>
      <c r="T356" s="25"/>
      <c r="U356" s="25"/>
      <c r="V356" s="25"/>
      <c r="W356" s="25">
        <v>5.0</v>
      </c>
      <c r="X356" s="25">
        <v>6.0</v>
      </c>
      <c r="Y356" s="25">
        <v>6.0</v>
      </c>
      <c r="Z356" s="25">
        <v>9.0</v>
      </c>
      <c r="AA356" s="25"/>
      <c r="AB356" s="25">
        <v>5.0</v>
      </c>
      <c r="AC356" s="25">
        <v>9.0</v>
      </c>
      <c r="AD356" s="25"/>
      <c r="AE356" s="25">
        <v>9.0</v>
      </c>
      <c r="AF356" s="25"/>
      <c r="AG356" s="25"/>
      <c r="AH356" s="25">
        <v>10.0</v>
      </c>
      <c r="AI356" s="25"/>
      <c r="AJ356" s="25"/>
      <c r="AK356" s="25">
        <v>10.0</v>
      </c>
      <c r="AL356" s="25"/>
      <c r="AM356" s="25">
        <v>5.0</v>
      </c>
      <c r="AN356" s="25"/>
      <c r="AO356" s="25"/>
      <c r="AP356" s="25"/>
      <c r="AQ356" s="25"/>
      <c r="AR356" s="6"/>
      <c r="AS356" s="25"/>
      <c r="AT356" s="25"/>
      <c r="AU356" s="25"/>
      <c r="AV356" s="25"/>
      <c r="AW356" s="25"/>
      <c r="AX356" s="25">
        <v>10.0</v>
      </c>
      <c r="AY356" s="25">
        <f t="shared" si="1"/>
        <v>7.28</v>
      </c>
      <c r="AZ356" s="23"/>
      <c r="BA356" s="23">
        <f t="shared" si="4"/>
        <v>0</v>
      </c>
      <c r="BB356" s="6">
        <v>33.0</v>
      </c>
      <c r="BC356" s="6">
        <v>9.0</v>
      </c>
      <c r="BD356" s="23">
        <f t="shared" si="3"/>
        <v>24</v>
      </c>
      <c r="BE356" s="6" t="s">
        <v>92</v>
      </c>
      <c r="BF356" s="6" t="s">
        <v>55</v>
      </c>
      <c r="BG356" s="6" t="s">
        <v>55</v>
      </c>
      <c r="BH356" s="6" t="s">
        <v>55</v>
      </c>
      <c r="BI356" s="6" t="s">
        <v>55</v>
      </c>
      <c r="BJ356" s="93" t="s">
        <v>92</v>
      </c>
      <c r="BK356" s="6" t="s">
        <v>55</v>
      </c>
      <c r="BL356" s="23"/>
      <c r="BM356" s="23"/>
      <c r="BN356" s="42"/>
      <c r="BO356" s="42"/>
      <c r="BP356" s="42"/>
    </row>
    <row r="357">
      <c r="A357" s="11">
        <v>353.0</v>
      </c>
      <c r="B357" s="17" t="s">
        <v>844</v>
      </c>
      <c r="C357" s="17" t="s">
        <v>911</v>
      </c>
      <c r="D357" s="17" t="s">
        <v>125</v>
      </c>
      <c r="E357" s="19"/>
      <c r="F357" s="17" t="s">
        <v>79</v>
      </c>
      <c r="G357" s="17" t="s">
        <v>1480</v>
      </c>
      <c r="H357" s="48" t="s">
        <v>90</v>
      </c>
      <c r="J357" s="11"/>
      <c r="K357" s="48" t="s">
        <v>84</v>
      </c>
      <c r="L357" s="49">
        <v>42979.0</v>
      </c>
      <c r="M357" s="52"/>
      <c r="N357" s="48" t="s">
        <v>85</v>
      </c>
      <c r="O357" s="50"/>
      <c r="P357" s="50"/>
      <c r="Q357" s="25">
        <v>6.0</v>
      </c>
      <c r="R357" s="25">
        <v>8.0</v>
      </c>
      <c r="S357" s="25">
        <v>10.0</v>
      </c>
      <c r="T357" s="25"/>
      <c r="U357" s="25"/>
      <c r="V357" s="25"/>
      <c r="W357" s="25">
        <v>6.0</v>
      </c>
      <c r="X357" s="25">
        <v>7.0</v>
      </c>
      <c r="Y357" s="25">
        <v>6.0</v>
      </c>
      <c r="Z357" s="25">
        <v>9.0</v>
      </c>
      <c r="AA357" s="25"/>
      <c r="AB357" s="25">
        <v>10.0</v>
      </c>
      <c r="AC357" s="25">
        <v>10.0</v>
      </c>
      <c r="AD357" s="25"/>
      <c r="AE357" s="25">
        <v>8.0</v>
      </c>
      <c r="AF357" s="25"/>
      <c r="AG357" s="25"/>
      <c r="AH357" s="25">
        <v>10.0</v>
      </c>
      <c r="AI357" s="25"/>
      <c r="AJ357" s="25"/>
      <c r="AK357" s="25">
        <v>10.0</v>
      </c>
      <c r="AL357" s="25"/>
      <c r="AM357" s="25">
        <v>10.0</v>
      </c>
      <c r="AN357" s="25"/>
      <c r="AO357" s="25"/>
      <c r="AP357" s="25"/>
      <c r="AQ357" s="25"/>
      <c r="AR357" s="6"/>
      <c r="AS357" s="25"/>
      <c r="AT357" s="25"/>
      <c r="AU357" s="25"/>
      <c r="AV357" s="25"/>
      <c r="AW357" s="25"/>
      <c r="AX357" s="25">
        <v>10.0</v>
      </c>
      <c r="AY357" s="25">
        <f t="shared" si="1"/>
        <v>8.57</v>
      </c>
      <c r="AZ357" s="23"/>
      <c r="BA357" s="23">
        <f t="shared" si="4"/>
        <v>0</v>
      </c>
      <c r="BB357" s="6">
        <v>9.0</v>
      </c>
      <c r="BC357" s="6">
        <v>8.0</v>
      </c>
      <c r="BD357" s="23">
        <f t="shared" si="3"/>
        <v>1</v>
      </c>
      <c r="BE357" s="6" t="s">
        <v>92</v>
      </c>
      <c r="BF357" s="6" t="s">
        <v>55</v>
      </c>
      <c r="BG357" s="6" t="s">
        <v>55</v>
      </c>
      <c r="BH357" s="6" t="s">
        <v>55</v>
      </c>
      <c r="BI357" s="6" t="s">
        <v>55</v>
      </c>
      <c r="BJ357" s="93" t="s">
        <v>92</v>
      </c>
      <c r="BK357" s="6" t="s">
        <v>55</v>
      </c>
      <c r="BL357" s="23"/>
      <c r="BM357" s="23"/>
      <c r="BN357" s="42"/>
      <c r="BO357" s="42"/>
      <c r="BP357" s="42"/>
    </row>
    <row r="358">
      <c r="A358" s="11">
        <v>354.0</v>
      </c>
      <c r="B358" s="17" t="s">
        <v>167</v>
      </c>
      <c r="C358" s="17" t="s">
        <v>1510</v>
      </c>
      <c r="D358" s="17" t="s">
        <v>77</v>
      </c>
      <c r="E358" s="19"/>
      <c r="F358" s="17" t="s">
        <v>79</v>
      </c>
      <c r="G358" s="17" t="s">
        <v>1480</v>
      </c>
      <c r="H358" s="48" t="s">
        <v>90</v>
      </c>
      <c r="J358" s="11"/>
      <c r="K358" s="48" t="s">
        <v>84</v>
      </c>
      <c r="L358" s="49">
        <v>42979.0</v>
      </c>
      <c r="M358" s="52"/>
      <c r="N358" s="48" t="s">
        <v>85</v>
      </c>
      <c r="O358" s="50"/>
      <c r="P358" s="50"/>
      <c r="Q358" s="25">
        <v>5.0</v>
      </c>
      <c r="R358" s="25">
        <v>8.0</v>
      </c>
      <c r="S358" s="25">
        <v>6.0</v>
      </c>
      <c r="T358" s="25"/>
      <c r="U358" s="25"/>
      <c r="V358" s="25"/>
      <c r="W358" s="25">
        <v>6.0</v>
      </c>
      <c r="X358" s="25">
        <v>6.0</v>
      </c>
      <c r="Y358" s="25">
        <v>5.0</v>
      </c>
      <c r="Z358" s="25">
        <v>7.0</v>
      </c>
      <c r="AA358" s="25"/>
      <c r="AB358" s="25">
        <v>6.0</v>
      </c>
      <c r="AC358" s="25">
        <v>8.0</v>
      </c>
      <c r="AD358" s="25"/>
      <c r="AE358" s="25">
        <v>7.0</v>
      </c>
      <c r="AF358" s="25"/>
      <c r="AG358" s="25"/>
      <c r="AH358" s="25">
        <v>10.0</v>
      </c>
      <c r="AI358" s="25"/>
      <c r="AJ358" s="25"/>
      <c r="AK358" s="25">
        <v>10.0</v>
      </c>
      <c r="AL358" s="25"/>
      <c r="AM358" s="25">
        <v>6.0</v>
      </c>
      <c r="AN358" s="25"/>
      <c r="AO358" s="25"/>
      <c r="AP358" s="25"/>
      <c r="AQ358" s="25"/>
      <c r="AR358" s="6"/>
      <c r="AS358" s="25"/>
      <c r="AT358" s="25"/>
      <c r="AU358" s="25"/>
      <c r="AV358" s="25"/>
      <c r="AW358" s="25"/>
      <c r="AX358" s="25">
        <v>10.0</v>
      </c>
      <c r="AY358" s="25">
        <f t="shared" si="1"/>
        <v>7.14</v>
      </c>
      <c r="AZ358" s="23"/>
      <c r="BA358" s="23">
        <f t="shared" si="4"/>
        <v>0</v>
      </c>
      <c r="BB358" s="6">
        <v>21.0</v>
      </c>
      <c r="BC358" s="6">
        <v>14.0</v>
      </c>
      <c r="BD358" s="23">
        <f t="shared" si="3"/>
        <v>7</v>
      </c>
      <c r="BE358" s="6" t="s">
        <v>92</v>
      </c>
      <c r="BF358" s="6" t="s">
        <v>55</v>
      </c>
      <c r="BG358" s="6" t="s">
        <v>55</v>
      </c>
      <c r="BH358" s="6" t="s">
        <v>55</v>
      </c>
      <c r="BI358" s="6" t="s">
        <v>55</v>
      </c>
      <c r="BJ358" s="93" t="s">
        <v>92</v>
      </c>
      <c r="BK358" s="6" t="s">
        <v>55</v>
      </c>
      <c r="BL358" s="23"/>
      <c r="BM358" s="23"/>
      <c r="BN358" s="42"/>
      <c r="BO358" s="42"/>
      <c r="BP358" s="42"/>
    </row>
    <row r="359">
      <c r="A359" s="11">
        <v>355.0</v>
      </c>
      <c r="B359" s="17" t="s">
        <v>477</v>
      </c>
      <c r="C359" s="17" t="s">
        <v>143</v>
      </c>
      <c r="D359" s="17" t="s">
        <v>78</v>
      </c>
      <c r="E359" s="19"/>
      <c r="F359" s="17" t="s">
        <v>79</v>
      </c>
      <c r="G359" s="17" t="s">
        <v>1480</v>
      </c>
      <c r="H359" s="48" t="s">
        <v>90</v>
      </c>
      <c r="J359" s="11"/>
      <c r="K359" s="48" t="s">
        <v>84</v>
      </c>
      <c r="L359" s="49">
        <v>42979.0</v>
      </c>
      <c r="M359" s="52"/>
      <c r="N359" s="48" t="s">
        <v>85</v>
      </c>
      <c r="O359" s="50"/>
      <c r="P359" s="50"/>
      <c r="Q359" s="25">
        <v>6.0</v>
      </c>
      <c r="R359" s="25">
        <v>9.0</v>
      </c>
      <c r="S359" s="25">
        <v>9.0</v>
      </c>
      <c r="T359" s="25"/>
      <c r="U359" s="25"/>
      <c r="V359" s="25"/>
      <c r="W359" s="25">
        <v>9.0</v>
      </c>
      <c r="X359" s="25">
        <v>8.0</v>
      </c>
      <c r="Y359" s="25">
        <v>10.0</v>
      </c>
      <c r="Z359" s="25">
        <v>9.0</v>
      </c>
      <c r="AA359" s="25"/>
      <c r="AB359" s="25">
        <v>9.0</v>
      </c>
      <c r="AC359" s="25">
        <v>10.0</v>
      </c>
      <c r="AD359" s="25"/>
      <c r="AE359" s="25">
        <v>7.0</v>
      </c>
      <c r="AF359" s="25"/>
      <c r="AG359" s="25"/>
      <c r="AH359" s="25">
        <v>10.0</v>
      </c>
      <c r="AI359" s="25"/>
      <c r="AJ359" s="25"/>
      <c r="AK359" s="25">
        <v>10.0</v>
      </c>
      <c r="AL359" s="25"/>
      <c r="AM359" s="25">
        <v>7.0</v>
      </c>
      <c r="AN359" s="25"/>
      <c r="AO359" s="25"/>
      <c r="AP359" s="25"/>
      <c r="AQ359" s="25"/>
      <c r="AR359" s="6"/>
      <c r="AS359" s="25"/>
      <c r="AT359" s="25"/>
      <c r="AU359" s="25"/>
      <c r="AV359" s="25"/>
      <c r="AW359" s="25"/>
      <c r="AX359" s="25">
        <v>10.0</v>
      </c>
      <c r="AY359" s="25">
        <f t="shared" si="1"/>
        <v>8.78</v>
      </c>
      <c r="AZ359" s="23"/>
      <c r="BA359" s="23">
        <f t="shared" si="4"/>
        <v>0</v>
      </c>
      <c r="BB359" s="6">
        <v>14.0</v>
      </c>
      <c r="BC359" s="6">
        <v>8.0</v>
      </c>
      <c r="BD359" s="23">
        <f t="shared" si="3"/>
        <v>6</v>
      </c>
      <c r="BE359" s="6" t="s">
        <v>92</v>
      </c>
      <c r="BF359" s="6" t="s">
        <v>55</v>
      </c>
      <c r="BG359" s="6" t="s">
        <v>55</v>
      </c>
      <c r="BH359" s="6" t="s">
        <v>55</v>
      </c>
      <c r="BI359" s="6" t="s">
        <v>55</v>
      </c>
      <c r="BJ359" s="93" t="s">
        <v>92</v>
      </c>
      <c r="BK359" s="6" t="s">
        <v>55</v>
      </c>
      <c r="BL359" s="23"/>
      <c r="BM359" s="23"/>
      <c r="BN359" s="42"/>
      <c r="BO359" s="42"/>
      <c r="BP359" s="42"/>
    </row>
    <row r="360">
      <c r="A360" s="11">
        <v>356.0</v>
      </c>
      <c r="B360" s="17" t="s">
        <v>1515</v>
      </c>
      <c r="C360" s="17" t="s">
        <v>143</v>
      </c>
      <c r="D360" s="17" t="s">
        <v>386</v>
      </c>
      <c r="E360" s="19"/>
      <c r="F360" s="17" t="s">
        <v>79</v>
      </c>
      <c r="G360" s="17" t="s">
        <v>1480</v>
      </c>
      <c r="H360" s="48" t="s">
        <v>90</v>
      </c>
      <c r="J360" s="11"/>
      <c r="K360" s="48" t="s">
        <v>84</v>
      </c>
      <c r="L360" s="49">
        <v>42979.0</v>
      </c>
      <c r="M360" s="52"/>
      <c r="N360" s="48" t="s">
        <v>85</v>
      </c>
      <c r="O360" s="50"/>
      <c r="P360" s="50"/>
      <c r="Q360" s="25">
        <v>6.0</v>
      </c>
      <c r="R360" s="25">
        <v>6.0</v>
      </c>
      <c r="S360" s="25">
        <v>6.0</v>
      </c>
      <c r="T360" s="25"/>
      <c r="U360" s="25"/>
      <c r="V360" s="25"/>
      <c r="W360" s="25">
        <v>6.0</v>
      </c>
      <c r="X360" s="25">
        <v>6.0</v>
      </c>
      <c r="Y360" s="25">
        <v>9.0</v>
      </c>
      <c r="Z360" s="25">
        <v>8.0</v>
      </c>
      <c r="AA360" s="25"/>
      <c r="AB360" s="25">
        <v>7.0</v>
      </c>
      <c r="AC360" s="25">
        <v>9.0</v>
      </c>
      <c r="AD360" s="25"/>
      <c r="AE360" s="25">
        <v>10.0</v>
      </c>
      <c r="AF360" s="25"/>
      <c r="AG360" s="25"/>
      <c r="AH360" s="25">
        <v>10.0</v>
      </c>
      <c r="AI360" s="25"/>
      <c r="AJ360" s="25"/>
      <c r="AK360" s="25">
        <v>10.0</v>
      </c>
      <c r="AL360" s="25"/>
      <c r="AM360" s="25">
        <v>5.0</v>
      </c>
      <c r="AN360" s="25"/>
      <c r="AO360" s="25"/>
      <c r="AP360" s="25"/>
      <c r="AQ360" s="25"/>
      <c r="AR360" s="6"/>
      <c r="AS360" s="25"/>
      <c r="AT360" s="25"/>
      <c r="AU360" s="25"/>
      <c r="AV360" s="25"/>
      <c r="AW360" s="25"/>
      <c r="AX360" s="25">
        <v>10.0</v>
      </c>
      <c r="AY360" s="25">
        <f t="shared" si="1"/>
        <v>7.71</v>
      </c>
      <c r="AZ360" s="23"/>
      <c r="BA360" s="23">
        <f t="shared" si="4"/>
        <v>0</v>
      </c>
      <c r="BB360" s="6">
        <v>22.0</v>
      </c>
      <c r="BC360" s="6">
        <v>9.0</v>
      </c>
      <c r="BD360" s="23">
        <f t="shared" si="3"/>
        <v>13</v>
      </c>
      <c r="BE360" s="6" t="s">
        <v>92</v>
      </c>
      <c r="BF360" s="6" t="s">
        <v>55</v>
      </c>
      <c r="BG360" s="6" t="s">
        <v>55</v>
      </c>
      <c r="BH360" s="6" t="s">
        <v>55</v>
      </c>
      <c r="BI360" s="6" t="s">
        <v>55</v>
      </c>
      <c r="BJ360" s="93" t="s">
        <v>92</v>
      </c>
      <c r="BK360" s="6" t="s">
        <v>55</v>
      </c>
      <c r="BL360" s="23"/>
      <c r="BM360" s="23"/>
      <c r="BN360" s="42"/>
      <c r="BO360" s="42"/>
      <c r="BP360" s="42"/>
    </row>
    <row r="361">
      <c r="A361" s="11">
        <v>357.0</v>
      </c>
      <c r="B361" s="17" t="s">
        <v>924</v>
      </c>
      <c r="C361" s="17" t="s">
        <v>145</v>
      </c>
      <c r="D361" s="17" t="s">
        <v>451</v>
      </c>
      <c r="E361" s="19"/>
      <c r="F361" s="17" t="s">
        <v>79</v>
      </c>
      <c r="G361" s="17" t="s">
        <v>1480</v>
      </c>
      <c r="H361" s="48" t="s">
        <v>90</v>
      </c>
      <c r="J361" s="11"/>
      <c r="K361" s="48" t="s">
        <v>84</v>
      </c>
      <c r="L361" s="49">
        <v>42979.0</v>
      </c>
      <c r="M361" s="52"/>
      <c r="N361" s="48" t="s">
        <v>85</v>
      </c>
      <c r="O361" s="50"/>
      <c r="P361" s="50"/>
      <c r="Q361" s="25">
        <v>5.0</v>
      </c>
      <c r="R361" s="25">
        <v>6.0</v>
      </c>
      <c r="S361" s="25">
        <v>8.0</v>
      </c>
      <c r="T361" s="25"/>
      <c r="U361" s="25"/>
      <c r="V361" s="25"/>
      <c r="W361" s="25">
        <v>6.0</v>
      </c>
      <c r="X361" s="25">
        <v>6.0</v>
      </c>
      <c r="Y361" s="25">
        <v>6.0</v>
      </c>
      <c r="Z361" s="25">
        <v>7.0</v>
      </c>
      <c r="AA361" s="25"/>
      <c r="AB361" s="25">
        <v>5.0</v>
      </c>
      <c r="AC361" s="25">
        <v>8.0</v>
      </c>
      <c r="AD361" s="25"/>
      <c r="AE361" s="25">
        <v>6.0</v>
      </c>
      <c r="AF361" s="25"/>
      <c r="AG361" s="25"/>
      <c r="AH361" s="25">
        <v>10.0</v>
      </c>
      <c r="AI361" s="25"/>
      <c r="AJ361" s="25"/>
      <c r="AK361" s="25">
        <v>10.0</v>
      </c>
      <c r="AL361" s="25"/>
      <c r="AM361" s="25">
        <v>6.0</v>
      </c>
      <c r="AN361" s="25"/>
      <c r="AO361" s="25"/>
      <c r="AP361" s="25"/>
      <c r="AQ361" s="25"/>
      <c r="AR361" s="6"/>
      <c r="AS361" s="25"/>
      <c r="AT361" s="25"/>
      <c r="AU361" s="25"/>
      <c r="AV361" s="25"/>
      <c r="AW361" s="25"/>
      <c r="AX361" s="25">
        <v>10.0</v>
      </c>
      <c r="AY361" s="25">
        <f t="shared" si="1"/>
        <v>7.07</v>
      </c>
      <c r="AZ361" s="23"/>
      <c r="BA361" s="23">
        <f t="shared" si="4"/>
        <v>0</v>
      </c>
      <c r="BB361" s="6">
        <v>10.0</v>
      </c>
      <c r="BC361" s="6">
        <v>8.0</v>
      </c>
      <c r="BD361" s="23">
        <f t="shared" si="3"/>
        <v>2</v>
      </c>
      <c r="BE361" s="6" t="s">
        <v>92</v>
      </c>
      <c r="BF361" s="6" t="s">
        <v>55</v>
      </c>
      <c r="BG361" s="6" t="s">
        <v>55</v>
      </c>
      <c r="BH361" s="6" t="s">
        <v>55</v>
      </c>
      <c r="BI361" s="6" t="s">
        <v>55</v>
      </c>
      <c r="BJ361" s="93" t="s">
        <v>92</v>
      </c>
      <c r="BK361" s="6" t="s">
        <v>55</v>
      </c>
      <c r="BL361" s="23"/>
      <c r="BM361" s="23"/>
      <c r="BN361" s="42"/>
      <c r="BO361" s="42"/>
      <c r="BP361" s="42"/>
    </row>
    <row r="362">
      <c r="A362" s="11">
        <v>358.0</v>
      </c>
      <c r="B362" s="17" t="s">
        <v>1516</v>
      </c>
      <c r="C362" s="17" t="s">
        <v>236</v>
      </c>
      <c r="D362" s="17" t="s">
        <v>925</v>
      </c>
      <c r="E362" s="19"/>
      <c r="F362" s="17" t="s">
        <v>96</v>
      </c>
      <c r="G362" s="17" t="s">
        <v>1480</v>
      </c>
      <c r="H362" s="48" t="s">
        <v>90</v>
      </c>
      <c r="J362" s="11"/>
      <c r="K362" s="48" t="s">
        <v>84</v>
      </c>
      <c r="L362" s="49">
        <v>42979.0</v>
      </c>
      <c r="M362" s="52"/>
      <c r="N362" s="48" t="s">
        <v>85</v>
      </c>
      <c r="O362" s="50"/>
      <c r="P362" s="50"/>
      <c r="Q362" s="25">
        <v>9.0</v>
      </c>
      <c r="R362" s="25">
        <v>10.0</v>
      </c>
      <c r="S362" s="25">
        <v>9.0</v>
      </c>
      <c r="T362" s="25"/>
      <c r="U362" s="25"/>
      <c r="V362" s="25"/>
      <c r="W362" s="25">
        <v>9.0</v>
      </c>
      <c r="X362" s="25">
        <v>8.0</v>
      </c>
      <c r="Y362" s="25">
        <v>10.0</v>
      </c>
      <c r="Z362" s="25">
        <v>10.0</v>
      </c>
      <c r="AA362" s="25"/>
      <c r="AB362" s="25">
        <v>10.0</v>
      </c>
      <c r="AC362" s="25">
        <v>10.0</v>
      </c>
      <c r="AD362" s="25"/>
      <c r="AE362" s="25">
        <v>10.0</v>
      </c>
      <c r="AF362" s="25"/>
      <c r="AG362" s="25"/>
      <c r="AH362" s="25">
        <v>10.0</v>
      </c>
      <c r="AI362" s="25"/>
      <c r="AJ362" s="25"/>
      <c r="AK362" s="25">
        <v>10.0</v>
      </c>
      <c r="AL362" s="25"/>
      <c r="AM362" s="25">
        <v>8.0</v>
      </c>
      <c r="AN362" s="25"/>
      <c r="AO362" s="25"/>
      <c r="AP362" s="25"/>
      <c r="AQ362" s="25"/>
      <c r="AR362" s="6"/>
      <c r="AS362" s="25"/>
      <c r="AT362" s="25"/>
      <c r="AU362" s="25"/>
      <c r="AV362" s="25"/>
      <c r="AW362" s="25"/>
      <c r="AX362" s="25">
        <v>10.0</v>
      </c>
      <c r="AY362" s="25">
        <f t="shared" si="1"/>
        <v>9.5</v>
      </c>
      <c r="AZ362" s="23"/>
      <c r="BA362" s="23">
        <f t="shared" si="4"/>
        <v>0</v>
      </c>
      <c r="BB362" s="6">
        <v>33.0</v>
      </c>
      <c r="BC362" s="6">
        <v>5.0</v>
      </c>
      <c r="BD362" s="23">
        <f t="shared" si="3"/>
        <v>28</v>
      </c>
      <c r="BE362" s="6" t="s">
        <v>92</v>
      </c>
      <c r="BF362" s="6" t="s">
        <v>55</v>
      </c>
      <c r="BG362" s="6" t="s">
        <v>55</v>
      </c>
      <c r="BH362" s="6" t="s">
        <v>55</v>
      </c>
      <c r="BI362" s="6" t="s">
        <v>55</v>
      </c>
      <c r="BJ362" s="93" t="s">
        <v>92</v>
      </c>
      <c r="BK362" s="6" t="s">
        <v>55</v>
      </c>
      <c r="BL362" s="23"/>
      <c r="BM362" s="23"/>
      <c r="BN362" s="42"/>
      <c r="BO362" s="42"/>
      <c r="BP362" s="42"/>
    </row>
    <row r="363">
      <c r="A363" s="11">
        <v>359.0</v>
      </c>
      <c r="B363" s="17" t="s">
        <v>1281</v>
      </c>
      <c r="C363" s="17" t="s">
        <v>1517</v>
      </c>
      <c r="D363" s="20"/>
      <c r="E363" s="19"/>
      <c r="F363" s="17" t="s">
        <v>79</v>
      </c>
      <c r="G363" s="17" t="s">
        <v>1480</v>
      </c>
      <c r="H363" s="48" t="s">
        <v>90</v>
      </c>
      <c r="J363" s="11"/>
      <c r="K363" s="48" t="s">
        <v>84</v>
      </c>
      <c r="L363" s="49">
        <v>42979.0</v>
      </c>
      <c r="M363" s="52"/>
      <c r="N363" s="48" t="s">
        <v>85</v>
      </c>
      <c r="O363" s="50"/>
      <c r="P363" s="50"/>
      <c r="Q363" s="25">
        <v>6.0</v>
      </c>
      <c r="R363" s="25">
        <v>9.0</v>
      </c>
      <c r="S363" s="25">
        <v>10.0</v>
      </c>
      <c r="T363" s="25"/>
      <c r="U363" s="25"/>
      <c r="V363" s="25"/>
      <c r="W363" s="25">
        <v>8.0</v>
      </c>
      <c r="X363" s="25">
        <v>7.0</v>
      </c>
      <c r="Y363" s="25">
        <v>10.0</v>
      </c>
      <c r="Z363" s="25">
        <v>10.0</v>
      </c>
      <c r="AA363" s="25"/>
      <c r="AB363" s="25">
        <v>10.0</v>
      </c>
      <c r="AC363" s="25">
        <v>10.0</v>
      </c>
      <c r="AD363" s="25"/>
      <c r="AE363" s="25">
        <v>10.0</v>
      </c>
      <c r="AF363" s="25"/>
      <c r="AG363" s="25"/>
      <c r="AH363" s="25">
        <v>10.0</v>
      </c>
      <c r="AI363" s="25"/>
      <c r="AJ363" s="25"/>
      <c r="AK363" s="25">
        <v>10.0</v>
      </c>
      <c r="AL363" s="25"/>
      <c r="AM363" s="25">
        <v>9.0</v>
      </c>
      <c r="AN363" s="25"/>
      <c r="AO363" s="25"/>
      <c r="AP363" s="25"/>
      <c r="AQ363" s="25"/>
      <c r="AR363" s="6"/>
      <c r="AS363" s="25"/>
      <c r="AT363" s="25"/>
      <c r="AU363" s="25"/>
      <c r="AV363" s="25"/>
      <c r="AW363" s="25"/>
      <c r="AX363" s="25">
        <v>10.0</v>
      </c>
      <c r="AY363" s="25">
        <f t="shared" si="1"/>
        <v>9.21</v>
      </c>
      <c r="AZ363" s="23"/>
      <c r="BA363" s="23">
        <f t="shared" si="4"/>
        <v>0</v>
      </c>
      <c r="BB363" s="6">
        <v>7.0</v>
      </c>
      <c r="BC363" s="6">
        <v>5.0</v>
      </c>
      <c r="BD363" s="23">
        <f t="shared" si="3"/>
        <v>2</v>
      </c>
      <c r="BE363" s="6" t="s">
        <v>92</v>
      </c>
      <c r="BF363" s="6" t="s">
        <v>55</v>
      </c>
      <c r="BG363" s="6" t="s">
        <v>55</v>
      </c>
      <c r="BH363" s="6" t="s">
        <v>55</v>
      </c>
      <c r="BI363" s="6" t="s">
        <v>55</v>
      </c>
      <c r="BJ363" s="93" t="s">
        <v>92</v>
      </c>
      <c r="BK363" s="6" t="s">
        <v>55</v>
      </c>
      <c r="BL363" s="23"/>
      <c r="BM363" s="23"/>
      <c r="BN363" s="42"/>
      <c r="BO363" s="42"/>
      <c r="BP363" s="42"/>
    </row>
    <row r="364">
      <c r="A364" s="11">
        <v>360.0</v>
      </c>
      <c r="B364" s="17" t="s">
        <v>1518</v>
      </c>
      <c r="C364" s="17" t="s">
        <v>78</v>
      </c>
      <c r="D364" s="17" t="s">
        <v>269</v>
      </c>
      <c r="E364" s="19"/>
      <c r="F364" s="17" t="s">
        <v>79</v>
      </c>
      <c r="G364" s="17" t="s">
        <v>1480</v>
      </c>
      <c r="H364" s="11" t="s">
        <v>90</v>
      </c>
      <c r="J364" s="11" t="s">
        <v>545</v>
      </c>
      <c r="K364" s="11"/>
      <c r="L364" s="11"/>
      <c r="M364" s="11"/>
      <c r="N364" s="6" t="s">
        <v>85</v>
      </c>
      <c r="O364" s="23"/>
      <c r="P364" s="23"/>
      <c r="Q364" s="25">
        <v>6.0</v>
      </c>
      <c r="R364" s="25">
        <v>10.0</v>
      </c>
      <c r="S364" s="25">
        <v>9.0</v>
      </c>
      <c r="T364" s="25"/>
      <c r="U364" s="25"/>
      <c r="V364" s="25"/>
      <c r="W364" s="25">
        <v>5.0</v>
      </c>
      <c r="X364" s="25">
        <v>6.0</v>
      </c>
      <c r="Y364" s="25">
        <v>6.0</v>
      </c>
      <c r="Z364" s="25">
        <v>8.0</v>
      </c>
      <c r="AA364" s="25"/>
      <c r="AB364" s="25">
        <v>5.0</v>
      </c>
      <c r="AC364" s="25">
        <v>9.0</v>
      </c>
      <c r="AD364" s="25"/>
      <c r="AE364" s="25">
        <v>10.0</v>
      </c>
      <c r="AF364" s="25"/>
      <c r="AG364" s="25"/>
      <c r="AH364" s="25">
        <v>10.0</v>
      </c>
      <c r="AI364" s="25"/>
      <c r="AJ364" s="25"/>
      <c r="AK364" s="25">
        <v>10.0</v>
      </c>
      <c r="AL364" s="25"/>
      <c r="AM364" s="25">
        <v>5.0</v>
      </c>
      <c r="AN364" s="25"/>
      <c r="AO364" s="25"/>
      <c r="AP364" s="25"/>
      <c r="AQ364" s="25"/>
      <c r="AR364" s="6"/>
      <c r="AS364" s="25"/>
      <c r="AT364" s="25"/>
      <c r="AU364" s="25"/>
      <c r="AV364" s="25"/>
      <c r="AW364" s="25"/>
      <c r="AX364" s="25">
        <v>10.0</v>
      </c>
      <c r="AY364" s="25">
        <f t="shared" si="1"/>
        <v>7.78</v>
      </c>
      <c r="AZ364" s="23"/>
      <c r="BA364" s="23">
        <f t="shared" si="4"/>
        <v>0</v>
      </c>
      <c r="BB364" s="6">
        <v>34.0</v>
      </c>
      <c r="BC364" s="6">
        <v>8.0</v>
      </c>
      <c r="BD364" s="23">
        <f t="shared" si="3"/>
        <v>26</v>
      </c>
      <c r="BE364" s="6" t="s">
        <v>92</v>
      </c>
      <c r="BF364" s="6" t="s">
        <v>55</v>
      </c>
      <c r="BG364" s="6" t="s">
        <v>55</v>
      </c>
      <c r="BH364" s="6" t="s">
        <v>55</v>
      </c>
      <c r="BI364" s="6" t="s">
        <v>55</v>
      </c>
      <c r="BJ364" s="93" t="s">
        <v>92</v>
      </c>
      <c r="BK364" s="6" t="s">
        <v>55</v>
      </c>
      <c r="BL364" s="23"/>
      <c r="BM364" s="23"/>
      <c r="BN364" s="42"/>
      <c r="BO364" s="42"/>
      <c r="BP364" s="42"/>
    </row>
    <row r="365">
      <c r="A365" s="11">
        <v>361.0</v>
      </c>
      <c r="B365" s="17" t="s">
        <v>1519</v>
      </c>
      <c r="C365" s="17" t="s">
        <v>78</v>
      </c>
      <c r="D365" s="17" t="s">
        <v>206</v>
      </c>
      <c r="E365" s="19"/>
      <c r="F365" s="17" t="s">
        <v>79</v>
      </c>
      <c r="G365" s="17" t="s">
        <v>1520</v>
      </c>
      <c r="H365" s="11" t="s">
        <v>90</v>
      </c>
      <c r="J365" s="11" t="s">
        <v>545</v>
      </c>
      <c r="K365" s="11"/>
      <c r="L365" s="11"/>
      <c r="M365" s="11"/>
      <c r="N365" s="6" t="s">
        <v>85</v>
      </c>
      <c r="O365" s="23"/>
      <c r="P365" s="23"/>
      <c r="Q365" s="25">
        <v>7.0</v>
      </c>
      <c r="R365" s="25">
        <v>5.0</v>
      </c>
      <c r="S365" s="25">
        <v>10.0</v>
      </c>
      <c r="T365" s="25"/>
      <c r="U365" s="25"/>
      <c r="V365" s="25"/>
      <c r="W365" s="25">
        <v>5.0</v>
      </c>
      <c r="X365" s="25">
        <v>6.0</v>
      </c>
      <c r="Y365" s="25">
        <v>6.0</v>
      </c>
      <c r="Z365" s="25">
        <v>8.0</v>
      </c>
      <c r="AA365" s="25"/>
      <c r="AB365" s="25">
        <v>7.0</v>
      </c>
      <c r="AC365" s="25">
        <v>10.0</v>
      </c>
      <c r="AD365" s="25"/>
      <c r="AE365" s="25">
        <v>10.0</v>
      </c>
      <c r="AF365" s="25"/>
      <c r="AG365" s="25"/>
      <c r="AH365" s="25">
        <v>10.0</v>
      </c>
      <c r="AI365" s="25"/>
      <c r="AJ365" s="25"/>
      <c r="AK365" s="25">
        <v>10.0</v>
      </c>
      <c r="AL365" s="25"/>
      <c r="AM365" s="25"/>
      <c r="AN365" s="25">
        <v>10.0</v>
      </c>
      <c r="AO365" s="25"/>
      <c r="AP365" s="25"/>
      <c r="AQ365" s="25"/>
      <c r="AR365" s="6"/>
      <c r="AS365" s="25"/>
      <c r="AT365" s="25"/>
      <c r="AU365" s="25"/>
      <c r="AV365" s="25"/>
      <c r="AW365" s="25"/>
      <c r="AX365" s="25">
        <v>10.0</v>
      </c>
      <c r="AY365" s="25">
        <f t="shared" si="1"/>
        <v>8.14</v>
      </c>
      <c r="AZ365" s="23"/>
      <c r="BA365" s="23">
        <f t="shared" si="4"/>
        <v>0</v>
      </c>
      <c r="BB365" s="6">
        <v>19.0</v>
      </c>
      <c r="BC365" s="6">
        <v>3.0</v>
      </c>
      <c r="BD365" s="23">
        <f t="shared" si="3"/>
        <v>16</v>
      </c>
      <c r="BE365" s="6" t="s">
        <v>92</v>
      </c>
      <c r="BF365" s="6" t="s">
        <v>55</v>
      </c>
      <c r="BG365" s="6" t="s">
        <v>55</v>
      </c>
      <c r="BH365" s="6" t="s">
        <v>55</v>
      </c>
      <c r="BI365" s="6" t="s">
        <v>55</v>
      </c>
      <c r="BJ365" s="93" t="s">
        <v>92</v>
      </c>
      <c r="BK365" s="6" t="s">
        <v>55</v>
      </c>
      <c r="BL365" s="23"/>
      <c r="BM365" s="23"/>
      <c r="BN365" s="42"/>
      <c r="BO365" s="42"/>
      <c r="BP365" s="42"/>
    </row>
    <row r="366">
      <c r="A366" s="11">
        <v>362.0</v>
      </c>
      <c r="B366" s="17" t="s">
        <v>1521</v>
      </c>
      <c r="C366" s="17" t="s">
        <v>816</v>
      </c>
      <c r="D366" s="17" t="s">
        <v>1522</v>
      </c>
      <c r="E366" s="19"/>
      <c r="F366" s="17" t="s">
        <v>96</v>
      </c>
      <c r="G366" s="17" t="s">
        <v>1520</v>
      </c>
      <c r="H366" s="11" t="s">
        <v>90</v>
      </c>
      <c r="J366" s="11" t="s">
        <v>545</v>
      </c>
      <c r="K366" s="11"/>
      <c r="L366" s="11"/>
      <c r="M366" s="11"/>
      <c r="N366" s="23"/>
      <c r="O366" s="23"/>
      <c r="P366" s="23"/>
      <c r="Q366" s="25">
        <v>10.0</v>
      </c>
      <c r="R366" s="25">
        <v>10.0</v>
      </c>
      <c r="S366" s="25">
        <v>10.0</v>
      </c>
      <c r="T366" s="25"/>
      <c r="U366" s="25"/>
      <c r="V366" s="25"/>
      <c r="W366" s="25">
        <v>10.0</v>
      </c>
      <c r="X366" s="25">
        <v>10.0</v>
      </c>
      <c r="Y366" s="25">
        <v>9.0</v>
      </c>
      <c r="Z366" s="25">
        <v>10.0</v>
      </c>
      <c r="AA366" s="25"/>
      <c r="AB366" s="25">
        <v>10.0</v>
      </c>
      <c r="AC366" s="25">
        <v>10.0</v>
      </c>
      <c r="AD366" s="25"/>
      <c r="AE366" s="25">
        <v>10.0</v>
      </c>
      <c r="AF366" s="25"/>
      <c r="AG366" s="25"/>
      <c r="AH366" s="25">
        <v>10.0</v>
      </c>
      <c r="AI366" s="25"/>
      <c r="AJ366" s="25"/>
      <c r="AK366" s="25">
        <v>10.0</v>
      </c>
      <c r="AL366" s="25"/>
      <c r="AM366" s="25"/>
      <c r="AN366" s="25">
        <v>10.0</v>
      </c>
      <c r="AO366" s="25"/>
      <c r="AP366" s="25"/>
      <c r="AQ366" s="25"/>
      <c r="AR366" s="6"/>
      <c r="AS366" s="25"/>
      <c r="AT366" s="25"/>
      <c r="AU366" s="25"/>
      <c r="AV366" s="25"/>
      <c r="AW366" s="25"/>
      <c r="AX366" s="25">
        <v>10.0</v>
      </c>
      <c r="AY366" s="25">
        <f t="shared" si="1"/>
        <v>9.92</v>
      </c>
      <c r="AZ366" s="23"/>
      <c r="BA366" s="23">
        <f t="shared" si="4"/>
        <v>0</v>
      </c>
      <c r="BB366" s="6">
        <v>56.0</v>
      </c>
      <c r="BC366" s="6">
        <v>4.0</v>
      </c>
      <c r="BD366" s="23">
        <f t="shared" si="3"/>
        <v>52</v>
      </c>
      <c r="BE366" s="6" t="s">
        <v>92</v>
      </c>
      <c r="BF366" s="6" t="s">
        <v>55</v>
      </c>
      <c r="BG366" s="6" t="s">
        <v>55</v>
      </c>
      <c r="BH366" s="6" t="s">
        <v>55</v>
      </c>
      <c r="BI366" s="6" t="s">
        <v>55</v>
      </c>
      <c r="BJ366" s="93" t="s">
        <v>92</v>
      </c>
      <c r="BK366" s="6" t="s">
        <v>55</v>
      </c>
      <c r="BL366" s="23"/>
      <c r="BM366" s="23"/>
      <c r="BN366" s="42"/>
      <c r="BO366" s="42"/>
      <c r="BP366" s="42"/>
    </row>
    <row r="367">
      <c r="A367" s="11">
        <v>363.0</v>
      </c>
      <c r="B367" s="17" t="s">
        <v>517</v>
      </c>
      <c r="C367" s="17" t="s">
        <v>157</v>
      </c>
      <c r="D367" s="20"/>
      <c r="E367" s="19"/>
      <c r="F367" s="17" t="s">
        <v>79</v>
      </c>
      <c r="G367" s="17" t="s">
        <v>1520</v>
      </c>
      <c r="H367" s="11" t="s">
        <v>90</v>
      </c>
      <c r="J367" s="11" t="s">
        <v>545</v>
      </c>
      <c r="K367" s="11"/>
      <c r="L367" s="11"/>
      <c r="M367" s="11"/>
      <c r="N367" s="6" t="s">
        <v>85</v>
      </c>
      <c r="O367" s="23"/>
      <c r="P367" s="23"/>
      <c r="Q367" s="6">
        <v>10.0</v>
      </c>
      <c r="R367" s="6">
        <v>10.0</v>
      </c>
      <c r="S367" s="6">
        <v>10.0</v>
      </c>
      <c r="T367" s="23"/>
      <c r="U367" s="23"/>
      <c r="V367" s="6"/>
      <c r="W367" s="6">
        <v>10.0</v>
      </c>
      <c r="X367" s="6">
        <v>10.0</v>
      </c>
      <c r="Y367" s="6">
        <v>9.0</v>
      </c>
      <c r="Z367" s="6">
        <v>10.0</v>
      </c>
      <c r="AA367" s="6"/>
      <c r="AB367" s="6">
        <v>10.0</v>
      </c>
      <c r="AC367" s="6">
        <v>10.0</v>
      </c>
      <c r="AD367" s="23"/>
      <c r="AE367" s="6">
        <v>10.0</v>
      </c>
      <c r="AF367" s="23"/>
      <c r="AG367" s="23"/>
      <c r="AH367" s="6">
        <v>10.0</v>
      </c>
      <c r="AI367" s="23"/>
      <c r="AJ367" s="23"/>
      <c r="AK367" s="6">
        <v>10.0</v>
      </c>
      <c r="AL367" s="23"/>
      <c r="AM367" s="23"/>
      <c r="AN367" s="6">
        <v>10.0</v>
      </c>
      <c r="AO367" s="6"/>
      <c r="AP367" s="6"/>
      <c r="AQ367" s="6"/>
      <c r="AR367" s="6"/>
      <c r="AS367" s="23"/>
      <c r="AT367" s="23"/>
      <c r="AU367" s="23"/>
      <c r="AV367" s="23"/>
      <c r="AW367" s="23"/>
      <c r="AX367" s="25">
        <v>10.0</v>
      </c>
      <c r="AY367" s="25">
        <f t="shared" si="1"/>
        <v>9.92</v>
      </c>
      <c r="AZ367" s="23"/>
      <c r="BA367" s="23">
        <f t="shared" si="4"/>
        <v>0</v>
      </c>
      <c r="BB367" s="6">
        <v>1.0</v>
      </c>
      <c r="BC367" s="6">
        <v>0.0</v>
      </c>
      <c r="BD367" s="23">
        <f t="shared" si="3"/>
        <v>1</v>
      </c>
      <c r="BE367" s="6" t="s">
        <v>92</v>
      </c>
      <c r="BF367" s="6" t="s">
        <v>55</v>
      </c>
      <c r="BG367" s="6" t="s">
        <v>55</v>
      </c>
      <c r="BH367" s="6" t="s">
        <v>55</v>
      </c>
      <c r="BI367" s="6" t="s">
        <v>55</v>
      </c>
      <c r="BJ367" s="93" t="s">
        <v>92</v>
      </c>
      <c r="BK367" s="6" t="s">
        <v>55</v>
      </c>
      <c r="BL367" s="23"/>
      <c r="BM367" s="23"/>
      <c r="BN367" s="42"/>
      <c r="BO367" s="42"/>
      <c r="BP367" s="42"/>
    </row>
    <row r="368">
      <c r="A368" s="11">
        <v>364.0</v>
      </c>
      <c r="B368" s="17" t="s">
        <v>1523</v>
      </c>
      <c r="C368" s="17" t="s">
        <v>101</v>
      </c>
      <c r="D368" s="17" t="s">
        <v>623</v>
      </c>
      <c r="E368" s="19"/>
      <c r="F368" s="17" t="s">
        <v>96</v>
      </c>
      <c r="G368" s="17" t="s">
        <v>1520</v>
      </c>
      <c r="H368" s="11" t="s">
        <v>90</v>
      </c>
      <c r="J368" s="11" t="s">
        <v>545</v>
      </c>
      <c r="K368" s="11"/>
      <c r="L368" s="11"/>
      <c r="M368" s="11"/>
      <c r="N368" s="6" t="s">
        <v>85</v>
      </c>
      <c r="O368" s="23"/>
      <c r="P368" s="23"/>
      <c r="Q368" s="25">
        <v>10.0</v>
      </c>
      <c r="R368" s="25">
        <v>8.0</v>
      </c>
      <c r="S368" s="25">
        <v>10.0</v>
      </c>
      <c r="T368" s="25"/>
      <c r="U368" s="25"/>
      <c r="V368" s="25"/>
      <c r="W368" s="25">
        <v>9.0</v>
      </c>
      <c r="X368" s="25">
        <v>10.0</v>
      </c>
      <c r="Y368" s="25">
        <v>8.0</v>
      </c>
      <c r="Z368" s="25">
        <v>10.0</v>
      </c>
      <c r="AA368" s="25"/>
      <c r="AB368" s="25">
        <v>10.0</v>
      </c>
      <c r="AC368" s="25">
        <v>10.0</v>
      </c>
      <c r="AD368" s="25"/>
      <c r="AE368" s="25">
        <v>10.0</v>
      </c>
      <c r="AF368" s="25"/>
      <c r="AG368" s="25"/>
      <c r="AH368" s="25">
        <v>10.0</v>
      </c>
      <c r="AI368" s="25"/>
      <c r="AJ368" s="25"/>
      <c r="AK368" s="25">
        <v>10.0</v>
      </c>
      <c r="AL368" s="25"/>
      <c r="AM368" s="25"/>
      <c r="AN368" s="25">
        <v>10.0</v>
      </c>
      <c r="AO368" s="25"/>
      <c r="AP368" s="25"/>
      <c r="AQ368" s="25"/>
      <c r="AR368" s="6"/>
      <c r="AS368" s="25"/>
      <c r="AT368" s="25"/>
      <c r="AU368" s="25"/>
      <c r="AV368" s="25"/>
      <c r="AW368" s="25"/>
      <c r="AX368" s="25">
        <v>10.0</v>
      </c>
      <c r="AY368" s="25">
        <f t="shared" si="1"/>
        <v>9.64</v>
      </c>
      <c r="AZ368" s="23"/>
      <c r="BA368" s="23">
        <f t="shared" si="4"/>
        <v>0</v>
      </c>
      <c r="BB368" s="6">
        <v>10.0</v>
      </c>
      <c r="BC368" s="6">
        <v>6.0</v>
      </c>
      <c r="BD368" s="23">
        <f t="shared" si="3"/>
        <v>4</v>
      </c>
      <c r="BE368" s="6" t="s">
        <v>92</v>
      </c>
      <c r="BF368" s="6" t="s">
        <v>55</v>
      </c>
      <c r="BG368" s="6" t="s">
        <v>55</v>
      </c>
      <c r="BH368" s="6" t="s">
        <v>55</v>
      </c>
      <c r="BI368" s="6" t="s">
        <v>55</v>
      </c>
      <c r="BJ368" s="93" t="s">
        <v>92</v>
      </c>
      <c r="BK368" s="6" t="s">
        <v>55</v>
      </c>
      <c r="BL368" s="23"/>
      <c r="BM368" s="23"/>
      <c r="BN368" s="42"/>
      <c r="BO368" s="42"/>
      <c r="BP368" s="42"/>
    </row>
    <row r="369">
      <c r="A369" s="11">
        <v>365.0</v>
      </c>
      <c r="B369" s="17" t="s">
        <v>1524</v>
      </c>
      <c r="C369" s="17" t="s">
        <v>300</v>
      </c>
      <c r="D369" s="17" t="s">
        <v>589</v>
      </c>
      <c r="E369" s="20"/>
      <c r="F369" s="17" t="s">
        <v>96</v>
      </c>
      <c r="G369" s="17" t="s">
        <v>1520</v>
      </c>
      <c r="H369" s="11" t="s">
        <v>90</v>
      </c>
      <c r="J369" s="11"/>
      <c r="K369" s="11"/>
      <c r="L369" s="11"/>
      <c r="M369" s="11"/>
      <c r="N369" s="6"/>
      <c r="O369" s="6"/>
      <c r="P369" s="6"/>
      <c r="Q369" s="25">
        <v>9.0</v>
      </c>
      <c r="R369" s="25">
        <v>8.0</v>
      </c>
      <c r="S369" s="25">
        <v>9.0</v>
      </c>
      <c r="T369" s="25"/>
      <c r="U369" s="25"/>
      <c r="V369" s="25"/>
      <c r="W369" s="25">
        <v>8.0</v>
      </c>
      <c r="X369" s="25">
        <v>7.0</v>
      </c>
      <c r="Y369" s="25">
        <v>5.0</v>
      </c>
      <c r="Z369" s="25">
        <v>9.0</v>
      </c>
      <c r="AA369" s="25"/>
      <c r="AB369" s="25">
        <v>9.0</v>
      </c>
      <c r="AC369" s="25">
        <v>10.0</v>
      </c>
      <c r="AD369" s="25"/>
      <c r="AE369" s="25">
        <v>10.0</v>
      </c>
      <c r="AF369" s="25"/>
      <c r="AG369" s="25"/>
      <c r="AH369" s="25">
        <v>10.0</v>
      </c>
      <c r="AI369" s="25"/>
      <c r="AJ369" s="25"/>
      <c r="AK369" s="25">
        <v>10.0</v>
      </c>
      <c r="AL369" s="25"/>
      <c r="AM369" s="25"/>
      <c r="AN369" s="25">
        <v>10.0</v>
      </c>
      <c r="AO369" s="25"/>
      <c r="AP369" s="25"/>
      <c r="AQ369" s="25"/>
      <c r="AR369" s="6"/>
      <c r="AS369" s="25"/>
      <c r="AT369" s="25"/>
      <c r="AU369" s="25"/>
      <c r="AV369" s="25"/>
      <c r="AW369" s="25"/>
      <c r="AX369" s="25">
        <v>10.0</v>
      </c>
      <c r="AY369" s="25">
        <f t="shared" si="1"/>
        <v>8.85</v>
      </c>
      <c r="AZ369" s="23"/>
      <c r="BA369" s="23">
        <f t="shared" si="4"/>
        <v>0</v>
      </c>
      <c r="BB369" s="6">
        <v>5.0</v>
      </c>
      <c r="BC369" s="6">
        <v>4.0</v>
      </c>
      <c r="BD369" s="23">
        <f t="shared" si="3"/>
        <v>1</v>
      </c>
      <c r="BE369" s="6" t="s">
        <v>92</v>
      </c>
      <c r="BF369" s="6" t="s">
        <v>55</v>
      </c>
      <c r="BG369" s="6" t="s">
        <v>55</v>
      </c>
      <c r="BH369" s="6" t="s">
        <v>55</v>
      </c>
      <c r="BI369" s="6" t="s">
        <v>92</v>
      </c>
      <c r="BJ369" s="93" t="s">
        <v>92</v>
      </c>
      <c r="BK369" s="6" t="s">
        <v>55</v>
      </c>
      <c r="BL369" s="23"/>
      <c r="BM369" s="23"/>
      <c r="BN369" s="42"/>
      <c r="BO369" s="42"/>
      <c r="BP369" s="42"/>
    </row>
    <row r="370">
      <c r="A370" s="11">
        <v>366.0</v>
      </c>
      <c r="B370" s="17" t="s">
        <v>682</v>
      </c>
      <c r="C370" s="17" t="s">
        <v>259</v>
      </c>
      <c r="D370" s="17" t="s">
        <v>933</v>
      </c>
      <c r="E370" s="20"/>
      <c r="F370" s="17" t="s">
        <v>96</v>
      </c>
      <c r="G370" s="17" t="s">
        <v>1520</v>
      </c>
      <c r="H370" s="11" t="s">
        <v>90</v>
      </c>
      <c r="J370" s="11" t="s">
        <v>545</v>
      </c>
      <c r="K370" s="11"/>
      <c r="L370" s="11"/>
      <c r="M370" s="11"/>
      <c r="N370" s="6" t="s">
        <v>85</v>
      </c>
      <c r="O370" s="6" t="s">
        <v>295</v>
      </c>
      <c r="P370" s="6"/>
      <c r="Q370" s="25">
        <v>10.0</v>
      </c>
      <c r="R370" s="25">
        <v>9.0</v>
      </c>
      <c r="S370" s="25">
        <v>9.0</v>
      </c>
      <c r="T370" s="25"/>
      <c r="U370" s="25"/>
      <c r="V370" s="25"/>
      <c r="W370" s="25">
        <v>8.0</v>
      </c>
      <c r="X370" s="25">
        <v>8.0</v>
      </c>
      <c r="Y370" s="25">
        <v>7.0</v>
      </c>
      <c r="Z370" s="25">
        <v>10.0</v>
      </c>
      <c r="AA370" s="25"/>
      <c r="AB370" s="25">
        <v>10.0</v>
      </c>
      <c r="AC370" s="25">
        <v>10.0</v>
      </c>
      <c r="AD370" s="25"/>
      <c r="AE370" s="25">
        <v>10.0</v>
      </c>
      <c r="AF370" s="25"/>
      <c r="AG370" s="25"/>
      <c r="AH370" s="25">
        <v>10.0</v>
      </c>
      <c r="AI370" s="25"/>
      <c r="AJ370" s="25"/>
      <c r="AK370" s="25">
        <v>10.0</v>
      </c>
      <c r="AL370" s="25"/>
      <c r="AM370" s="25"/>
      <c r="AN370" s="25">
        <v>10.0</v>
      </c>
      <c r="AO370" s="25"/>
      <c r="AP370" s="25"/>
      <c r="AQ370" s="25"/>
      <c r="AR370" s="6"/>
      <c r="AS370" s="25"/>
      <c r="AT370" s="25"/>
      <c r="AU370" s="25"/>
      <c r="AV370" s="25"/>
      <c r="AW370" s="25"/>
      <c r="AX370" s="25">
        <v>10.0</v>
      </c>
      <c r="AY370" s="25">
        <f t="shared" si="1"/>
        <v>9.35</v>
      </c>
      <c r="AZ370" s="23"/>
      <c r="BA370" s="23">
        <f t="shared" si="4"/>
        <v>0</v>
      </c>
      <c r="BB370" s="6">
        <v>23.0</v>
      </c>
      <c r="BC370" s="6">
        <v>2.0</v>
      </c>
      <c r="BD370" s="23">
        <f t="shared" si="3"/>
        <v>21</v>
      </c>
      <c r="BE370" s="6" t="s">
        <v>92</v>
      </c>
      <c r="BF370" s="6" t="s">
        <v>55</v>
      </c>
      <c r="BG370" s="6" t="s">
        <v>55</v>
      </c>
      <c r="BH370" s="6" t="s">
        <v>55</v>
      </c>
      <c r="BI370" s="6" t="s">
        <v>55</v>
      </c>
      <c r="BJ370" s="93" t="s">
        <v>92</v>
      </c>
      <c r="BK370" s="6" t="s">
        <v>55</v>
      </c>
      <c r="BL370" s="23"/>
      <c r="BM370" s="23"/>
      <c r="BN370" s="42"/>
      <c r="BO370" s="42"/>
      <c r="BP370" s="42"/>
    </row>
    <row r="371">
      <c r="A371" s="11">
        <v>367.0</v>
      </c>
      <c r="B371" s="17" t="s">
        <v>1525</v>
      </c>
      <c r="C371" s="17" t="s">
        <v>149</v>
      </c>
      <c r="D371" s="17" t="s">
        <v>87</v>
      </c>
      <c r="E371" s="19"/>
      <c r="F371" s="17" t="s">
        <v>79</v>
      </c>
      <c r="G371" s="17" t="s">
        <v>1520</v>
      </c>
      <c r="H371" s="11" t="s">
        <v>90</v>
      </c>
      <c r="J371" s="11" t="s">
        <v>545</v>
      </c>
      <c r="K371" s="11"/>
      <c r="L371" s="11"/>
      <c r="M371" s="11"/>
      <c r="N371" s="6" t="s">
        <v>85</v>
      </c>
      <c r="O371" s="23"/>
      <c r="P371" s="23"/>
      <c r="Q371" s="6">
        <v>9.0</v>
      </c>
      <c r="R371" s="6">
        <v>10.0</v>
      </c>
      <c r="S371" s="6">
        <v>9.0</v>
      </c>
      <c r="T371" s="23"/>
      <c r="U371" s="23"/>
      <c r="V371" s="6"/>
      <c r="W371" s="6">
        <v>9.0</v>
      </c>
      <c r="X371" s="6">
        <v>9.0</v>
      </c>
      <c r="Y371" s="6">
        <v>10.0</v>
      </c>
      <c r="Z371" s="6">
        <v>10.0</v>
      </c>
      <c r="AA371" s="6"/>
      <c r="AB371" s="6">
        <v>10.0</v>
      </c>
      <c r="AC371" s="6">
        <v>10.0</v>
      </c>
      <c r="AD371" s="23"/>
      <c r="AE371" s="6">
        <v>10.0</v>
      </c>
      <c r="AF371" s="23"/>
      <c r="AG371" s="23"/>
      <c r="AH371" s="6">
        <v>10.0</v>
      </c>
      <c r="AI371" s="23"/>
      <c r="AJ371" s="23"/>
      <c r="AK371" s="6">
        <v>10.0</v>
      </c>
      <c r="AL371" s="23"/>
      <c r="AM371" s="23"/>
      <c r="AN371" s="6">
        <v>10.0</v>
      </c>
      <c r="AO371" s="6"/>
      <c r="AP371" s="6"/>
      <c r="AQ371" s="6"/>
      <c r="AR371" s="6"/>
      <c r="AS371" s="23"/>
      <c r="AT371" s="23"/>
      <c r="AU371" s="23"/>
      <c r="AV371" s="23"/>
      <c r="AW371" s="23"/>
      <c r="AX371" s="25">
        <v>10.0</v>
      </c>
      <c r="AY371" s="25">
        <f t="shared" si="1"/>
        <v>9.71</v>
      </c>
      <c r="AZ371" s="23"/>
      <c r="BA371" s="23">
        <f t="shared" si="4"/>
        <v>0</v>
      </c>
      <c r="BB371" s="6">
        <v>15.0</v>
      </c>
      <c r="BC371" s="6">
        <v>1.0</v>
      </c>
      <c r="BD371" s="23">
        <f t="shared" si="3"/>
        <v>14</v>
      </c>
      <c r="BE371" s="6" t="s">
        <v>92</v>
      </c>
      <c r="BF371" s="6" t="s">
        <v>55</v>
      </c>
      <c r="BG371" s="6" t="s">
        <v>55</v>
      </c>
      <c r="BH371" s="6" t="s">
        <v>55</v>
      </c>
      <c r="BI371" s="6" t="s">
        <v>55</v>
      </c>
      <c r="BJ371" s="93" t="s">
        <v>92</v>
      </c>
      <c r="BK371" s="6" t="s">
        <v>55</v>
      </c>
      <c r="BL371" s="23"/>
      <c r="BM371" s="23"/>
      <c r="BN371" s="42"/>
      <c r="BO371" s="42"/>
      <c r="BP371" s="42"/>
    </row>
    <row r="372">
      <c r="A372" s="11">
        <v>368.0</v>
      </c>
      <c r="B372" s="17" t="s">
        <v>1526</v>
      </c>
      <c r="C372" s="17" t="s">
        <v>145</v>
      </c>
      <c r="D372" s="17" t="s">
        <v>782</v>
      </c>
      <c r="E372" s="19"/>
      <c r="F372" s="17" t="s">
        <v>79</v>
      </c>
      <c r="G372" s="17" t="s">
        <v>1520</v>
      </c>
      <c r="H372" s="11" t="s">
        <v>90</v>
      </c>
      <c r="J372" s="11" t="s">
        <v>545</v>
      </c>
      <c r="K372" s="11"/>
      <c r="L372" s="11"/>
      <c r="M372" s="11"/>
      <c r="N372" s="6" t="s">
        <v>85</v>
      </c>
      <c r="O372" s="23"/>
      <c r="P372" s="23"/>
      <c r="Q372" s="6">
        <v>10.0</v>
      </c>
      <c r="R372" s="6">
        <v>9.0</v>
      </c>
      <c r="S372" s="6">
        <v>10.0</v>
      </c>
      <c r="T372" s="23"/>
      <c r="U372" s="23"/>
      <c r="V372" s="6"/>
      <c r="W372" s="6">
        <v>8.0</v>
      </c>
      <c r="X372" s="6">
        <v>9.0</v>
      </c>
      <c r="Y372" s="6">
        <v>8.0</v>
      </c>
      <c r="Z372" s="6">
        <v>10.0</v>
      </c>
      <c r="AA372" s="6"/>
      <c r="AB372" s="6">
        <v>10.0</v>
      </c>
      <c r="AC372" s="6">
        <v>10.0</v>
      </c>
      <c r="AD372" s="6"/>
      <c r="AE372" s="6">
        <v>10.0</v>
      </c>
      <c r="AF372" s="23"/>
      <c r="AG372" s="23"/>
      <c r="AH372" s="6">
        <v>10.0</v>
      </c>
      <c r="AI372" s="23"/>
      <c r="AJ372" s="23"/>
      <c r="AK372" s="6">
        <v>10.0</v>
      </c>
      <c r="AL372" s="23"/>
      <c r="AM372" s="23"/>
      <c r="AN372" s="6">
        <v>10.0</v>
      </c>
      <c r="AO372" s="6"/>
      <c r="AP372" s="6"/>
      <c r="AQ372" s="6"/>
      <c r="AR372" s="6"/>
      <c r="AS372" s="23"/>
      <c r="AT372" s="23"/>
      <c r="AU372" s="23"/>
      <c r="AV372" s="23"/>
      <c r="AW372" s="23"/>
      <c r="AX372" s="25">
        <v>10.0</v>
      </c>
      <c r="AY372" s="25">
        <f t="shared" si="1"/>
        <v>9.57</v>
      </c>
      <c r="AZ372" s="23"/>
      <c r="BA372" s="23">
        <f t="shared" si="4"/>
        <v>0</v>
      </c>
      <c r="BB372" s="6">
        <v>37.0</v>
      </c>
      <c r="BC372" s="6">
        <v>5.0</v>
      </c>
      <c r="BD372" s="23">
        <f t="shared" si="3"/>
        <v>32</v>
      </c>
      <c r="BE372" s="6" t="s">
        <v>92</v>
      </c>
      <c r="BF372" s="6" t="s">
        <v>55</v>
      </c>
      <c r="BG372" s="6" t="s">
        <v>55</v>
      </c>
      <c r="BH372" s="6" t="s">
        <v>55</v>
      </c>
      <c r="BI372" s="6" t="s">
        <v>55</v>
      </c>
      <c r="BJ372" s="93" t="s">
        <v>92</v>
      </c>
      <c r="BK372" s="6" t="s">
        <v>55</v>
      </c>
      <c r="BL372" s="23"/>
      <c r="BM372" s="23"/>
      <c r="BN372" s="42"/>
      <c r="BO372" s="42"/>
      <c r="BP372" s="42"/>
    </row>
    <row r="373">
      <c r="A373" s="11">
        <v>369.0</v>
      </c>
      <c r="B373" s="17" t="s">
        <v>1527</v>
      </c>
      <c r="C373" s="17" t="s">
        <v>173</v>
      </c>
      <c r="D373" s="17" t="s">
        <v>1154</v>
      </c>
      <c r="E373" s="19"/>
      <c r="F373" s="17" t="s">
        <v>79</v>
      </c>
      <c r="G373" s="17" t="s">
        <v>1520</v>
      </c>
      <c r="H373" s="11" t="s">
        <v>90</v>
      </c>
      <c r="J373" s="11" t="s">
        <v>545</v>
      </c>
      <c r="K373" s="11"/>
      <c r="L373" s="11"/>
      <c r="M373" s="11"/>
      <c r="N373" s="6" t="s">
        <v>85</v>
      </c>
      <c r="O373" s="23"/>
      <c r="P373" s="23"/>
      <c r="Q373" s="6">
        <v>8.0</v>
      </c>
      <c r="R373" s="6">
        <v>7.0</v>
      </c>
      <c r="S373" s="6">
        <v>5.0</v>
      </c>
      <c r="T373" s="23"/>
      <c r="U373" s="6">
        <v>8.0</v>
      </c>
      <c r="V373" s="6">
        <v>9.0</v>
      </c>
      <c r="W373" s="6"/>
      <c r="X373" s="6"/>
      <c r="Y373" s="6"/>
      <c r="Z373" s="6"/>
      <c r="AA373" s="23"/>
      <c r="AB373" s="6">
        <v>8.0</v>
      </c>
      <c r="AC373" s="6">
        <v>8.0</v>
      </c>
      <c r="AD373" s="23"/>
      <c r="AE373" s="6">
        <v>10.0</v>
      </c>
      <c r="AF373" s="23"/>
      <c r="AG373" s="23"/>
      <c r="AH373" s="6">
        <v>10.0</v>
      </c>
      <c r="AI373" s="6">
        <v>10.0</v>
      </c>
      <c r="AJ373" s="23"/>
      <c r="AK373" s="6">
        <v>10.0</v>
      </c>
      <c r="AL373" s="23"/>
      <c r="AM373" s="23"/>
      <c r="AN373" s="6">
        <v>9.0</v>
      </c>
      <c r="AO373" s="6">
        <v>10.0</v>
      </c>
      <c r="AP373" s="6"/>
      <c r="AQ373" s="6">
        <v>9.0</v>
      </c>
      <c r="AR373" s="6">
        <v>10.0</v>
      </c>
      <c r="AS373" s="6">
        <v>10.0</v>
      </c>
      <c r="AT373" s="6">
        <v>10.0</v>
      </c>
      <c r="AU373" s="23"/>
      <c r="AV373" s="23"/>
      <c r="AW373" s="23"/>
      <c r="AX373" s="25">
        <v>10.0</v>
      </c>
      <c r="AY373" s="25">
        <f t="shared" si="1"/>
        <v>8.94</v>
      </c>
      <c r="AZ373" s="23"/>
      <c r="BA373" s="23">
        <f t="shared" si="4"/>
        <v>0</v>
      </c>
      <c r="BB373" s="6">
        <v>63.0</v>
      </c>
      <c r="BC373" s="6">
        <v>0.0</v>
      </c>
      <c r="BD373" s="23">
        <f t="shared" si="3"/>
        <v>63</v>
      </c>
      <c r="BE373" s="6" t="s">
        <v>92</v>
      </c>
      <c r="BF373" s="6" t="s">
        <v>55</v>
      </c>
      <c r="BG373" s="6" t="s">
        <v>55</v>
      </c>
      <c r="BH373" s="6" t="s">
        <v>55</v>
      </c>
      <c r="BI373" s="6" t="s">
        <v>55</v>
      </c>
      <c r="BJ373" s="93" t="s">
        <v>92</v>
      </c>
      <c r="BK373" s="6" t="s">
        <v>55</v>
      </c>
      <c r="BL373" s="23"/>
      <c r="BM373" s="23"/>
      <c r="BN373" s="42"/>
      <c r="BO373" s="42"/>
      <c r="BP373" s="42"/>
    </row>
    <row r="374">
      <c r="A374" s="11">
        <v>370.0</v>
      </c>
      <c r="B374" s="17" t="s">
        <v>499</v>
      </c>
      <c r="C374" s="17" t="s">
        <v>623</v>
      </c>
      <c r="D374" s="17" t="s">
        <v>252</v>
      </c>
      <c r="E374" s="19"/>
      <c r="F374" s="17" t="s">
        <v>96</v>
      </c>
      <c r="G374" s="17" t="s">
        <v>1520</v>
      </c>
      <c r="H374" s="11" t="s">
        <v>90</v>
      </c>
      <c r="J374" s="11" t="s">
        <v>545</v>
      </c>
      <c r="K374" s="11"/>
      <c r="L374" s="11"/>
      <c r="M374" s="11"/>
      <c r="N374" s="6" t="s">
        <v>85</v>
      </c>
      <c r="O374" s="23"/>
      <c r="P374" s="23"/>
      <c r="Q374" s="6">
        <v>9.0</v>
      </c>
      <c r="R374" s="6">
        <v>8.0</v>
      </c>
      <c r="S374" s="6">
        <v>6.0</v>
      </c>
      <c r="T374" s="23"/>
      <c r="U374" s="23"/>
      <c r="V374" s="6"/>
      <c r="W374" s="6">
        <v>8.0</v>
      </c>
      <c r="X374" s="6">
        <v>9.0</v>
      </c>
      <c r="Y374" s="6">
        <v>6.0</v>
      </c>
      <c r="Z374" s="6">
        <v>8.0</v>
      </c>
      <c r="AA374" s="6"/>
      <c r="AB374" s="6">
        <v>6.0</v>
      </c>
      <c r="AC374" s="6">
        <v>9.0</v>
      </c>
      <c r="AD374" s="23"/>
      <c r="AE374" s="6">
        <v>10.0</v>
      </c>
      <c r="AF374" s="23"/>
      <c r="AG374" s="23"/>
      <c r="AH374" s="6">
        <v>10.0</v>
      </c>
      <c r="AI374" s="23"/>
      <c r="AJ374" s="23"/>
      <c r="AK374" s="6">
        <v>10.0</v>
      </c>
      <c r="AL374" s="23"/>
      <c r="AM374" s="23"/>
      <c r="AN374" s="6">
        <v>10.0</v>
      </c>
      <c r="AO374" s="6"/>
      <c r="AP374" s="6"/>
      <c r="AQ374" s="6"/>
      <c r="AR374" s="6"/>
      <c r="AS374" s="23"/>
      <c r="AT374" s="23"/>
      <c r="AU374" s="23"/>
      <c r="AV374" s="23"/>
      <c r="AW374" s="23"/>
      <c r="AX374" s="25">
        <v>10.0</v>
      </c>
      <c r="AY374" s="25">
        <f t="shared" si="1"/>
        <v>8.5</v>
      </c>
      <c r="AZ374" s="23"/>
      <c r="BA374" s="23">
        <f t="shared" si="4"/>
        <v>0</v>
      </c>
      <c r="BB374" s="6">
        <v>51.0</v>
      </c>
      <c r="BC374" s="6">
        <v>8.0</v>
      </c>
      <c r="BD374" s="23">
        <f t="shared" si="3"/>
        <v>43</v>
      </c>
      <c r="BE374" s="6" t="s">
        <v>92</v>
      </c>
      <c r="BF374" s="6" t="s">
        <v>55</v>
      </c>
      <c r="BG374" s="6" t="s">
        <v>55</v>
      </c>
      <c r="BH374" s="6" t="s">
        <v>55</v>
      </c>
      <c r="BI374" s="6" t="s">
        <v>55</v>
      </c>
      <c r="BJ374" s="93" t="s">
        <v>92</v>
      </c>
      <c r="BK374" s="6" t="s">
        <v>55</v>
      </c>
      <c r="BL374" s="23"/>
      <c r="BM374" s="23"/>
      <c r="BN374" s="42"/>
      <c r="BO374" s="42"/>
      <c r="BP374" s="42"/>
    </row>
    <row r="375">
      <c r="A375" s="11">
        <v>371.0</v>
      </c>
      <c r="B375" s="17" t="s">
        <v>1528</v>
      </c>
      <c r="C375" s="17" t="s">
        <v>962</v>
      </c>
      <c r="D375" s="20"/>
      <c r="E375" s="19"/>
      <c r="F375" s="17" t="s">
        <v>96</v>
      </c>
      <c r="G375" s="17" t="s">
        <v>1520</v>
      </c>
      <c r="H375" s="11" t="s">
        <v>90</v>
      </c>
      <c r="J375" s="11" t="s">
        <v>545</v>
      </c>
      <c r="K375" s="11"/>
      <c r="L375" s="11"/>
      <c r="M375" s="11"/>
      <c r="N375" s="6" t="s">
        <v>85</v>
      </c>
      <c r="O375" s="23"/>
      <c r="P375" s="23"/>
      <c r="Q375" s="25">
        <v>10.0</v>
      </c>
      <c r="R375" s="25">
        <v>10.0</v>
      </c>
      <c r="S375" s="25">
        <v>10.0</v>
      </c>
      <c r="T375" s="25"/>
      <c r="U375" s="25"/>
      <c r="V375" s="25"/>
      <c r="W375" s="25">
        <v>10.0</v>
      </c>
      <c r="X375" s="25">
        <v>10.0</v>
      </c>
      <c r="Y375" s="25">
        <v>10.0</v>
      </c>
      <c r="Z375" s="25">
        <v>10.0</v>
      </c>
      <c r="AA375" s="25"/>
      <c r="AB375" s="25">
        <v>10.0</v>
      </c>
      <c r="AC375" s="25">
        <v>10.0</v>
      </c>
      <c r="AD375" s="25"/>
      <c r="AE375" s="25">
        <v>10.0</v>
      </c>
      <c r="AF375" s="25"/>
      <c r="AG375" s="25"/>
      <c r="AH375" s="25">
        <v>10.0</v>
      </c>
      <c r="AI375" s="25"/>
      <c r="AJ375" s="25"/>
      <c r="AK375" s="25">
        <v>10.0</v>
      </c>
      <c r="AL375" s="25"/>
      <c r="AM375" s="25"/>
      <c r="AN375" s="25">
        <v>10.0</v>
      </c>
      <c r="AO375" s="25"/>
      <c r="AP375" s="25"/>
      <c r="AQ375" s="25"/>
      <c r="AR375" s="6"/>
      <c r="AS375" s="25"/>
      <c r="AT375" s="25"/>
      <c r="AU375" s="25"/>
      <c r="AV375" s="25"/>
      <c r="AW375" s="25"/>
      <c r="AX375" s="25">
        <v>10.0</v>
      </c>
      <c r="AY375" s="25">
        <f t="shared" si="1"/>
        <v>10</v>
      </c>
      <c r="AZ375" s="23"/>
      <c r="BA375" s="23">
        <f t="shared" si="4"/>
        <v>0</v>
      </c>
      <c r="BB375" s="6">
        <v>35.0</v>
      </c>
      <c r="BC375" s="6">
        <v>2.0</v>
      </c>
      <c r="BD375" s="23">
        <f t="shared" si="3"/>
        <v>33</v>
      </c>
      <c r="BE375" s="6" t="s">
        <v>92</v>
      </c>
      <c r="BF375" s="6" t="s">
        <v>55</v>
      </c>
      <c r="BG375" s="6" t="s">
        <v>55</v>
      </c>
      <c r="BH375" s="6" t="s">
        <v>55</v>
      </c>
      <c r="BI375" s="6" t="s">
        <v>55</v>
      </c>
      <c r="BJ375" s="93" t="s">
        <v>92</v>
      </c>
      <c r="BK375" s="6" t="s">
        <v>55</v>
      </c>
      <c r="BL375" s="23"/>
      <c r="BM375" s="23"/>
      <c r="BN375" s="42"/>
      <c r="BO375" s="42"/>
      <c r="BP375" s="42"/>
    </row>
    <row r="376">
      <c r="A376" s="11">
        <v>372.0</v>
      </c>
      <c r="B376" s="17" t="s">
        <v>1529</v>
      </c>
      <c r="C376" s="17" t="s">
        <v>254</v>
      </c>
      <c r="D376" s="19"/>
      <c r="E376" s="19"/>
      <c r="F376" s="17" t="s">
        <v>96</v>
      </c>
      <c r="G376" s="17" t="s">
        <v>1520</v>
      </c>
      <c r="H376" s="11" t="s">
        <v>90</v>
      </c>
      <c r="J376" s="11" t="s">
        <v>545</v>
      </c>
      <c r="K376" s="11"/>
      <c r="L376" s="11"/>
      <c r="M376" s="11"/>
      <c r="N376" s="6" t="s">
        <v>85</v>
      </c>
      <c r="O376" s="23"/>
      <c r="P376" s="23"/>
      <c r="Q376" s="6">
        <v>10.0</v>
      </c>
      <c r="R376" s="6">
        <v>9.0</v>
      </c>
      <c r="S376" s="6">
        <v>10.0</v>
      </c>
      <c r="T376" s="23"/>
      <c r="U376" s="23"/>
      <c r="V376" s="6"/>
      <c r="W376" s="6">
        <v>9.0</v>
      </c>
      <c r="X376" s="6">
        <v>9.0</v>
      </c>
      <c r="Y376" s="6">
        <v>10.0</v>
      </c>
      <c r="Z376" s="6">
        <v>10.0</v>
      </c>
      <c r="AA376" s="6"/>
      <c r="AB376" s="6">
        <v>10.0</v>
      </c>
      <c r="AC376" s="6">
        <v>10.0</v>
      </c>
      <c r="AD376" s="23"/>
      <c r="AE376" s="6">
        <v>10.0</v>
      </c>
      <c r="AF376" s="6"/>
      <c r="AG376" s="23"/>
      <c r="AH376" s="6">
        <v>10.0</v>
      </c>
      <c r="AI376" s="23"/>
      <c r="AJ376" s="23"/>
      <c r="AK376" s="6">
        <v>10.0</v>
      </c>
      <c r="AL376" s="23"/>
      <c r="AM376" s="23"/>
      <c r="AN376" s="6">
        <v>10.0</v>
      </c>
      <c r="AO376" s="6"/>
      <c r="AP376" s="6"/>
      <c r="AQ376" s="6"/>
      <c r="AR376" s="6"/>
      <c r="AS376" s="23"/>
      <c r="AT376" s="23"/>
      <c r="AU376" s="23"/>
      <c r="AV376" s="23"/>
      <c r="AW376" s="23"/>
      <c r="AX376" s="25">
        <v>10.0</v>
      </c>
      <c r="AY376" s="25">
        <f t="shared" si="1"/>
        <v>9.78</v>
      </c>
      <c r="AZ376" s="23"/>
      <c r="BA376" s="23">
        <f t="shared" si="4"/>
        <v>0</v>
      </c>
      <c r="BB376" s="6">
        <v>13.0</v>
      </c>
      <c r="BC376" s="6">
        <v>0.0</v>
      </c>
      <c r="BD376" s="23">
        <f t="shared" si="3"/>
        <v>13</v>
      </c>
      <c r="BE376" s="6" t="s">
        <v>92</v>
      </c>
      <c r="BF376" s="6" t="s">
        <v>55</v>
      </c>
      <c r="BG376" s="6" t="s">
        <v>55</v>
      </c>
      <c r="BH376" s="6" t="s">
        <v>55</v>
      </c>
      <c r="BI376" s="6" t="s">
        <v>55</v>
      </c>
      <c r="BJ376" s="93" t="s">
        <v>92</v>
      </c>
      <c r="BK376" s="6" t="s">
        <v>55</v>
      </c>
      <c r="BL376" s="23"/>
      <c r="BM376" s="23"/>
      <c r="BN376" s="42"/>
      <c r="BO376" s="42"/>
      <c r="BP376" s="42"/>
    </row>
    <row r="377">
      <c r="A377" s="11">
        <v>373.0</v>
      </c>
      <c r="B377" s="17" t="s">
        <v>1530</v>
      </c>
      <c r="C377" s="17" t="s">
        <v>172</v>
      </c>
      <c r="D377" s="20"/>
      <c r="E377" s="19"/>
      <c r="F377" s="17" t="s">
        <v>79</v>
      </c>
      <c r="G377" s="17" t="s">
        <v>1520</v>
      </c>
      <c r="H377" s="11" t="s">
        <v>90</v>
      </c>
      <c r="J377" s="11" t="s">
        <v>545</v>
      </c>
      <c r="K377" s="11"/>
      <c r="L377" s="11"/>
      <c r="M377" s="11"/>
      <c r="N377" s="6" t="s">
        <v>85</v>
      </c>
      <c r="O377" s="23"/>
      <c r="P377" s="23"/>
      <c r="Q377" s="25">
        <v>9.0</v>
      </c>
      <c r="R377" s="25">
        <v>10.0</v>
      </c>
      <c r="S377" s="25">
        <v>7.0</v>
      </c>
      <c r="T377" s="25"/>
      <c r="U377" s="25"/>
      <c r="V377" s="25"/>
      <c r="W377" s="25">
        <v>7.0</v>
      </c>
      <c r="X377" s="25">
        <v>6.0</v>
      </c>
      <c r="Y377" s="25">
        <v>9.0</v>
      </c>
      <c r="Z377" s="25">
        <v>10.0</v>
      </c>
      <c r="AA377" s="25"/>
      <c r="AB377" s="25">
        <v>10.0</v>
      </c>
      <c r="AC377" s="25">
        <v>10.0</v>
      </c>
      <c r="AD377" s="25"/>
      <c r="AE377" s="25">
        <v>10.0</v>
      </c>
      <c r="AF377" s="25"/>
      <c r="AG377" s="25"/>
      <c r="AH377" s="25">
        <v>10.0</v>
      </c>
      <c r="AI377" s="25"/>
      <c r="AJ377" s="25"/>
      <c r="AK377" s="25">
        <v>10.0</v>
      </c>
      <c r="AL377" s="25"/>
      <c r="AM377" s="25"/>
      <c r="AN377" s="25">
        <v>10.0</v>
      </c>
      <c r="AO377" s="25"/>
      <c r="AP377" s="25"/>
      <c r="AQ377" s="25"/>
      <c r="AR377" s="6"/>
      <c r="AS377" s="25"/>
      <c r="AT377" s="25"/>
      <c r="AU377" s="25"/>
      <c r="AV377" s="25"/>
      <c r="AW377" s="25"/>
      <c r="AX377" s="25">
        <v>10.0</v>
      </c>
      <c r="AY377" s="25">
        <f t="shared" si="1"/>
        <v>9.14</v>
      </c>
      <c r="AZ377" s="23"/>
      <c r="BA377" s="23">
        <f t="shared" si="4"/>
        <v>0</v>
      </c>
      <c r="BB377" s="6">
        <v>20.0</v>
      </c>
      <c r="BC377" s="6">
        <v>8.0</v>
      </c>
      <c r="BD377" s="23">
        <f t="shared" si="3"/>
        <v>12</v>
      </c>
      <c r="BE377" s="6" t="s">
        <v>92</v>
      </c>
      <c r="BF377" s="6" t="s">
        <v>55</v>
      </c>
      <c r="BG377" s="6" t="s">
        <v>55</v>
      </c>
      <c r="BH377" s="6" t="s">
        <v>55</v>
      </c>
      <c r="BI377" s="6" t="s">
        <v>55</v>
      </c>
      <c r="BJ377" s="93" t="s">
        <v>92</v>
      </c>
      <c r="BK377" s="6" t="s">
        <v>55</v>
      </c>
      <c r="BL377" s="23"/>
      <c r="BM377" s="23"/>
      <c r="BN377" s="42"/>
      <c r="BO377" s="42"/>
      <c r="BP377" s="42"/>
    </row>
    <row r="378">
      <c r="A378" s="11">
        <v>374.0</v>
      </c>
      <c r="B378" s="17" t="s">
        <v>1532</v>
      </c>
      <c r="C378" s="17" t="s">
        <v>1533</v>
      </c>
      <c r="D378" s="20"/>
      <c r="E378" s="19"/>
      <c r="F378" s="17" t="s">
        <v>96</v>
      </c>
      <c r="G378" s="17" t="s">
        <v>1520</v>
      </c>
      <c r="H378" s="11" t="s">
        <v>90</v>
      </c>
      <c r="J378" s="11" t="s">
        <v>545</v>
      </c>
      <c r="K378" s="11"/>
      <c r="L378" s="11"/>
      <c r="M378" s="11"/>
      <c r="N378" s="6" t="s">
        <v>85</v>
      </c>
      <c r="O378" s="23"/>
      <c r="P378" s="23"/>
      <c r="Q378" s="25">
        <v>10.0</v>
      </c>
      <c r="R378" s="25">
        <v>9.0</v>
      </c>
      <c r="S378" s="25">
        <v>10.0</v>
      </c>
      <c r="T378" s="25"/>
      <c r="U378" s="25"/>
      <c r="V378" s="25"/>
      <c r="W378" s="25">
        <v>8.0</v>
      </c>
      <c r="X378" s="25">
        <v>9.0</v>
      </c>
      <c r="Y378" s="25">
        <v>8.0</v>
      </c>
      <c r="Z378" s="25">
        <v>10.0</v>
      </c>
      <c r="AA378" s="25"/>
      <c r="AB378" s="25">
        <v>10.0</v>
      </c>
      <c r="AC378" s="25">
        <v>10.0</v>
      </c>
      <c r="AD378" s="25"/>
      <c r="AE378" s="25">
        <v>10.0</v>
      </c>
      <c r="AF378" s="25"/>
      <c r="AG378" s="25"/>
      <c r="AH378" s="25">
        <v>10.0</v>
      </c>
      <c r="AI378" s="25"/>
      <c r="AJ378" s="25"/>
      <c r="AK378" s="102"/>
      <c r="AL378" s="25"/>
      <c r="AM378" s="25"/>
      <c r="AN378" s="25">
        <v>10.0</v>
      </c>
      <c r="AO378" s="25"/>
      <c r="AP378" s="25"/>
      <c r="AQ378" s="25"/>
      <c r="AR378" s="6"/>
      <c r="AS378" s="25"/>
      <c r="AT378" s="25"/>
      <c r="AU378" s="25"/>
      <c r="AV378" s="25"/>
      <c r="AW378" s="25"/>
      <c r="AX378" s="25">
        <v>10.0</v>
      </c>
      <c r="AY378" s="25">
        <f t="shared" si="1"/>
        <v>9.53</v>
      </c>
      <c r="AZ378" s="23"/>
      <c r="BA378" s="23">
        <f t="shared" si="4"/>
        <v>0</v>
      </c>
      <c r="BB378" s="6">
        <v>27.0</v>
      </c>
      <c r="BC378" s="6">
        <v>6.0</v>
      </c>
      <c r="BD378" s="23">
        <f t="shared" si="3"/>
        <v>21</v>
      </c>
      <c r="BE378" s="6" t="s">
        <v>92</v>
      </c>
      <c r="BF378" s="6" t="s">
        <v>55</v>
      </c>
      <c r="BG378" s="6" t="s">
        <v>55</v>
      </c>
      <c r="BH378" s="6" t="s">
        <v>55</v>
      </c>
      <c r="BI378" s="6" t="s">
        <v>55</v>
      </c>
      <c r="BJ378" s="93" t="s">
        <v>92</v>
      </c>
      <c r="BK378" s="6" t="s">
        <v>55</v>
      </c>
      <c r="BL378" s="23"/>
      <c r="BM378" s="23"/>
      <c r="BN378" s="42"/>
      <c r="BO378" s="42"/>
      <c r="BP378" s="42"/>
    </row>
    <row r="379">
      <c r="A379" s="11">
        <v>375.0</v>
      </c>
      <c r="B379" s="17" t="s">
        <v>1534</v>
      </c>
      <c r="C379" s="17" t="s">
        <v>274</v>
      </c>
      <c r="D379" s="17" t="s">
        <v>78</v>
      </c>
      <c r="E379" s="19"/>
      <c r="F379" s="17" t="s">
        <v>79</v>
      </c>
      <c r="G379" s="17" t="s">
        <v>1520</v>
      </c>
      <c r="H379" s="11" t="s">
        <v>90</v>
      </c>
      <c r="J379" s="11" t="s">
        <v>545</v>
      </c>
      <c r="K379" s="11"/>
      <c r="L379" s="11"/>
      <c r="M379" s="11"/>
      <c r="N379" s="6" t="s">
        <v>85</v>
      </c>
      <c r="O379" s="23"/>
      <c r="P379" s="23"/>
      <c r="Q379" s="6">
        <v>10.0</v>
      </c>
      <c r="R379" s="6">
        <v>9.0</v>
      </c>
      <c r="S379" s="6">
        <v>9.0</v>
      </c>
      <c r="T379" s="23"/>
      <c r="U379" s="23"/>
      <c r="V379" s="6"/>
      <c r="W379" s="6">
        <v>8.0</v>
      </c>
      <c r="X379" s="6">
        <v>10.0</v>
      </c>
      <c r="Y379" s="6">
        <v>7.0</v>
      </c>
      <c r="Z379" s="6">
        <v>10.0</v>
      </c>
      <c r="AA379" s="6"/>
      <c r="AB379" s="6">
        <v>10.0</v>
      </c>
      <c r="AC379" s="6">
        <v>10.0</v>
      </c>
      <c r="AD379" s="23"/>
      <c r="AE379" s="6">
        <v>10.0</v>
      </c>
      <c r="AF379" s="23"/>
      <c r="AG379" s="23"/>
      <c r="AH379" s="6">
        <v>10.0</v>
      </c>
      <c r="AI379" s="23"/>
      <c r="AJ379" s="23"/>
      <c r="AK379" s="6">
        <v>10.0</v>
      </c>
      <c r="AL379" s="23"/>
      <c r="AM379" s="23"/>
      <c r="AN379" s="6">
        <v>10.0</v>
      </c>
      <c r="AO379" s="6"/>
      <c r="AP379" s="6"/>
      <c r="AQ379" s="6"/>
      <c r="AR379" s="6"/>
      <c r="AS379" s="23"/>
      <c r="AT379" s="23"/>
      <c r="AU379" s="23"/>
      <c r="AV379" s="23"/>
      <c r="AW379" s="23"/>
      <c r="AX379" s="25">
        <v>10.0</v>
      </c>
      <c r="AY379" s="25">
        <f t="shared" si="1"/>
        <v>9.5</v>
      </c>
      <c r="AZ379" s="23"/>
      <c r="BA379" s="23">
        <f t="shared" si="4"/>
        <v>0</v>
      </c>
      <c r="BB379" s="6">
        <v>6.0</v>
      </c>
      <c r="BC379" s="6">
        <v>5.0</v>
      </c>
      <c r="BD379" s="23">
        <f t="shared" si="3"/>
        <v>1</v>
      </c>
      <c r="BE379" s="6" t="s">
        <v>92</v>
      </c>
      <c r="BF379" s="6" t="s">
        <v>55</v>
      </c>
      <c r="BG379" s="6" t="s">
        <v>55</v>
      </c>
      <c r="BH379" s="6" t="s">
        <v>55</v>
      </c>
      <c r="BI379" s="6" t="s">
        <v>55</v>
      </c>
      <c r="BJ379" s="93" t="s">
        <v>92</v>
      </c>
      <c r="BK379" s="6" t="s">
        <v>55</v>
      </c>
      <c r="BL379" s="23"/>
      <c r="BM379" s="23"/>
      <c r="BN379" s="42"/>
      <c r="BO379" s="42"/>
      <c r="BP379" s="42"/>
    </row>
    <row r="380">
      <c r="A380" s="11">
        <v>376.0</v>
      </c>
      <c r="B380" s="17" t="s">
        <v>1535</v>
      </c>
      <c r="C380" s="17" t="s">
        <v>265</v>
      </c>
      <c r="D380" s="17" t="s">
        <v>404</v>
      </c>
      <c r="E380" s="19"/>
      <c r="F380" s="17" t="s">
        <v>96</v>
      </c>
      <c r="G380" s="17" t="s">
        <v>1520</v>
      </c>
      <c r="H380" s="11" t="s">
        <v>90</v>
      </c>
      <c r="J380" s="11" t="s">
        <v>545</v>
      </c>
      <c r="K380" s="11"/>
      <c r="L380" s="11"/>
      <c r="M380" s="11"/>
      <c r="N380" s="6" t="s">
        <v>85</v>
      </c>
      <c r="O380" s="23"/>
      <c r="P380" s="23"/>
      <c r="Q380" s="6">
        <v>10.0</v>
      </c>
      <c r="R380" s="6">
        <v>10.0</v>
      </c>
      <c r="S380" s="6">
        <v>10.0</v>
      </c>
      <c r="T380" s="23"/>
      <c r="U380" s="23"/>
      <c r="V380" s="6"/>
      <c r="W380" s="6">
        <v>9.0</v>
      </c>
      <c r="X380" s="6">
        <v>9.0</v>
      </c>
      <c r="Y380" s="6">
        <v>9.0</v>
      </c>
      <c r="Z380" s="6">
        <v>10.0</v>
      </c>
      <c r="AA380" s="6"/>
      <c r="AB380" s="6">
        <v>10.0</v>
      </c>
      <c r="AC380" s="6">
        <v>10.0</v>
      </c>
      <c r="AD380" s="23"/>
      <c r="AE380" s="6">
        <v>10.0</v>
      </c>
      <c r="AF380" s="23"/>
      <c r="AG380" s="23"/>
      <c r="AH380" s="6">
        <v>10.0</v>
      </c>
      <c r="AI380" s="23"/>
      <c r="AJ380" s="23"/>
      <c r="AK380" s="6">
        <v>10.0</v>
      </c>
      <c r="AL380" s="23"/>
      <c r="AM380" s="23"/>
      <c r="AN380" s="6">
        <v>10.0</v>
      </c>
      <c r="AO380" s="6"/>
      <c r="AP380" s="6"/>
      <c r="AQ380" s="6"/>
      <c r="AR380" s="6"/>
      <c r="AS380" s="23"/>
      <c r="AT380" s="23"/>
      <c r="AU380" s="23"/>
      <c r="AV380" s="23"/>
      <c r="AW380" s="23"/>
      <c r="AX380" s="25">
        <v>10.0</v>
      </c>
      <c r="AY380" s="25">
        <f t="shared" si="1"/>
        <v>9.78</v>
      </c>
      <c r="AZ380" s="23"/>
      <c r="BA380" s="23">
        <f t="shared" si="4"/>
        <v>0</v>
      </c>
      <c r="BB380" s="6">
        <v>16.0</v>
      </c>
      <c r="BC380" s="6">
        <v>5.0</v>
      </c>
      <c r="BD380" s="23">
        <f t="shared" si="3"/>
        <v>11</v>
      </c>
      <c r="BE380" s="6" t="s">
        <v>92</v>
      </c>
      <c r="BF380" s="6" t="s">
        <v>55</v>
      </c>
      <c r="BG380" s="6" t="s">
        <v>55</v>
      </c>
      <c r="BH380" s="6" t="s">
        <v>55</v>
      </c>
      <c r="BI380" s="6" t="s">
        <v>55</v>
      </c>
      <c r="BJ380" s="93" t="s">
        <v>92</v>
      </c>
      <c r="BK380" s="6" t="s">
        <v>55</v>
      </c>
      <c r="BL380" s="23"/>
      <c r="BM380" s="23"/>
      <c r="BN380" s="42"/>
      <c r="BO380" s="42"/>
      <c r="BP380" s="42"/>
    </row>
    <row r="381">
      <c r="A381" s="11">
        <v>377.0</v>
      </c>
      <c r="B381" s="17" t="s">
        <v>1536</v>
      </c>
      <c r="C381" s="17" t="s">
        <v>1044</v>
      </c>
      <c r="D381" s="17" t="s">
        <v>110</v>
      </c>
      <c r="E381" s="19"/>
      <c r="F381" s="17" t="s">
        <v>96</v>
      </c>
      <c r="G381" s="17" t="s">
        <v>1520</v>
      </c>
      <c r="H381" s="11" t="s">
        <v>90</v>
      </c>
      <c r="J381" s="11" t="s">
        <v>545</v>
      </c>
      <c r="K381" s="11"/>
      <c r="L381" s="11"/>
      <c r="M381" s="11"/>
      <c r="N381" s="6" t="s">
        <v>85</v>
      </c>
      <c r="O381" s="23"/>
      <c r="P381" s="23"/>
      <c r="Q381" s="6">
        <v>10.0</v>
      </c>
      <c r="R381" s="6">
        <v>9.0</v>
      </c>
      <c r="S381" s="6">
        <v>9.0</v>
      </c>
      <c r="T381" s="23"/>
      <c r="U381" s="23"/>
      <c r="V381" s="6"/>
      <c r="W381" s="6">
        <v>9.0</v>
      </c>
      <c r="X381" s="6">
        <v>9.0</v>
      </c>
      <c r="Y381" s="6">
        <v>10.0</v>
      </c>
      <c r="Z381" s="6">
        <v>10.0</v>
      </c>
      <c r="AA381" s="6"/>
      <c r="AB381" s="6">
        <v>10.0</v>
      </c>
      <c r="AC381" s="6">
        <v>10.0</v>
      </c>
      <c r="AD381" s="23"/>
      <c r="AE381" s="6">
        <v>10.0</v>
      </c>
      <c r="AF381" s="23"/>
      <c r="AG381" s="23"/>
      <c r="AH381" s="6">
        <v>10.0</v>
      </c>
      <c r="AI381" s="23"/>
      <c r="AJ381" s="23"/>
      <c r="AK381" s="103"/>
      <c r="AL381" s="23"/>
      <c r="AM381" s="23"/>
      <c r="AN381" s="6">
        <v>10.0</v>
      </c>
      <c r="AO381" s="6"/>
      <c r="AP381" s="6"/>
      <c r="AQ381" s="6"/>
      <c r="AR381" s="6"/>
      <c r="AS381" s="23"/>
      <c r="AT381" s="23"/>
      <c r="AU381" s="23"/>
      <c r="AV381" s="23"/>
      <c r="AW381" s="23"/>
      <c r="AX381" s="25">
        <v>10.0</v>
      </c>
      <c r="AY381" s="25">
        <f t="shared" si="1"/>
        <v>9.69</v>
      </c>
      <c r="AZ381" s="23"/>
      <c r="BA381" s="23">
        <f t="shared" si="4"/>
        <v>0</v>
      </c>
      <c r="BB381" s="6">
        <v>16.0</v>
      </c>
      <c r="BC381" s="6">
        <v>2.0</v>
      </c>
      <c r="BD381" s="23">
        <f t="shared" si="3"/>
        <v>14</v>
      </c>
      <c r="BE381" s="6" t="s">
        <v>92</v>
      </c>
      <c r="BF381" s="6" t="s">
        <v>55</v>
      </c>
      <c r="BG381" s="6" t="s">
        <v>55</v>
      </c>
      <c r="BH381" s="6" t="s">
        <v>55</v>
      </c>
      <c r="BI381" s="6" t="s">
        <v>55</v>
      </c>
      <c r="BJ381" s="93" t="s">
        <v>92</v>
      </c>
      <c r="BK381" s="6" t="s">
        <v>55</v>
      </c>
      <c r="BL381" s="23"/>
      <c r="BM381" s="23"/>
      <c r="BN381" s="42"/>
      <c r="BO381" s="42"/>
      <c r="BP381" s="42"/>
    </row>
    <row r="382">
      <c r="A382" s="11">
        <v>378.0</v>
      </c>
      <c r="B382" s="17" t="s">
        <v>634</v>
      </c>
      <c r="C382" s="17" t="s">
        <v>355</v>
      </c>
      <c r="D382" s="20"/>
      <c r="E382" s="19"/>
      <c r="F382" s="17" t="s">
        <v>96</v>
      </c>
      <c r="G382" s="17" t="s">
        <v>1520</v>
      </c>
      <c r="H382" s="11" t="s">
        <v>90</v>
      </c>
      <c r="J382" s="11" t="s">
        <v>545</v>
      </c>
      <c r="K382" s="11"/>
      <c r="L382" s="11"/>
      <c r="M382" s="11"/>
      <c r="N382" s="6" t="s">
        <v>85</v>
      </c>
      <c r="O382" s="23"/>
      <c r="P382" s="23"/>
      <c r="Q382" s="6">
        <v>10.0</v>
      </c>
      <c r="R382" s="6">
        <v>9.0</v>
      </c>
      <c r="S382" s="6">
        <v>10.0</v>
      </c>
      <c r="T382" s="23"/>
      <c r="U382" s="23"/>
      <c r="V382" s="6"/>
      <c r="W382" s="6">
        <v>9.0</v>
      </c>
      <c r="X382" s="6">
        <v>9.0</v>
      </c>
      <c r="Y382" s="6">
        <v>10.0</v>
      </c>
      <c r="Z382" s="6">
        <v>10.0</v>
      </c>
      <c r="AA382" s="6"/>
      <c r="AB382" s="6">
        <v>10.0</v>
      </c>
      <c r="AC382" s="6">
        <v>10.0</v>
      </c>
      <c r="AD382" s="23"/>
      <c r="AE382" s="6">
        <v>10.0</v>
      </c>
      <c r="AF382" s="23"/>
      <c r="AG382" s="23"/>
      <c r="AH382" s="6">
        <v>10.0</v>
      </c>
      <c r="AI382" s="23"/>
      <c r="AJ382" s="23"/>
      <c r="AK382" s="6">
        <v>10.0</v>
      </c>
      <c r="AL382" s="23"/>
      <c r="AM382" s="23"/>
      <c r="AN382" s="6">
        <v>10.0</v>
      </c>
      <c r="AO382" s="6"/>
      <c r="AP382" s="6"/>
      <c r="AQ382" s="6"/>
      <c r="AR382" s="6"/>
      <c r="AS382" s="23"/>
      <c r="AT382" s="23"/>
      <c r="AU382" s="23"/>
      <c r="AV382" s="23"/>
      <c r="AW382" s="23"/>
      <c r="AX382" s="25">
        <v>10.0</v>
      </c>
      <c r="AY382" s="25">
        <f t="shared" si="1"/>
        <v>9.78</v>
      </c>
      <c r="AZ382" s="23"/>
      <c r="BA382" s="23">
        <f t="shared" si="4"/>
        <v>0</v>
      </c>
      <c r="BB382" s="6">
        <v>15.0</v>
      </c>
      <c r="BC382" s="6">
        <v>4.0</v>
      </c>
      <c r="BD382" s="23">
        <f t="shared" si="3"/>
        <v>11</v>
      </c>
      <c r="BE382" s="6" t="s">
        <v>92</v>
      </c>
      <c r="BF382" s="6" t="s">
        <v>55</v>
      </c>
      <c r="BG382" s="6" t="s">
        <v>55</v>
      </c>
      <c r="BH382" s="6" t="s">
        <v>55</v>
      </c>
      <c r="BI382" s="6" t="s">
        <v>55</v>
      </c>
      <c r="BJ382" s="93" t="s">
        <v>92</v>
      </c>
      <c r="BK382" s="6" t="s">
        <v>55</v>
      </c>
      <c r="BL382" s="23"/>
      <c r="BM382" s="23"/>
      <c r="BN382" s="42"/>
      <c r="BO382" s="42"/>
      <c r="BP382" s="42"/>
    </row>
    <row r="383">
      <c r="A383" s="11">
        <v>379.0</v>
      </c>
      <c r="B383" s="17" t="s">
        <v>1537</v>
      </c>
      <c r="C383" s="17" t="s">
        <v>101</v>
      </c>
      <c r="D383" s="17" t="s">
        <v>252</v>
      </c>
      <c r="E383" s="19"/>
      <c r="F383" s="17" t="s">
        <v>96</v>
      </c>
      <c r="G383" s="17" t="s">
        <v>1520</v>
      </c>
      <c r="H383" s="11" t="s">
        <v>90</v>
      </c>
      <c r="J383" s="11" t="s">
        <v>545</v>
      </c>
      <c r="K383" s="11"/>
      <c r="L383" s="11"/>
      <c r="M383" s="11"/>
      <c r="N383" s="6" t="s">
        <v>85</v>
      </c>
      <c r="O383" s="23"/>
      <c r="P383" s="23"/>
      <c r="Q383" s="6">
        <v>9.0</v>
      </c>
      <c r="R383" s="6">
        <v>9.0</v>
      </c>
      <c r="S383" s="6">
        <v>9.0</v>
      </c>
      <c r="T383" s="23"/>
      <c r="U383" s="23"/>
      <c r="V383" s="6"/>
      <c r="W383" s="6">
        <v>9.0</v>
      </c>
      <c r="X383" s="6">
        <v>10.0</v>
      </c>
      <c r="Y383" s="6">
        <v>7.0</v>
      </c>
      <c r="Z383" s="6">
        <v>10.0</v>
      </c>
      <c r="AA383" s="6"/>
      <c r="AB383" s="6">
        <v>7.0</v>
      </c>
      <c r="AC383" s="6">
        <v>10.0</v>
      </c>
      <c r="AD383" s="23"/>
      <c r="AE383" s="6">
        <v>10.0</v>
      </c>
      <c r="AF383" s="23"/>
      <c r="AG383" s="23"/>
      <c r="AH383" s="6">
        <v>10.0</v>
      </c>
      <c r="AI383" s="23"/>
      <c r="AJ383" s="23"/>
      <c r="AK383" s="6">
        <v>10.0</v>
      </c>
      <c r="AL383" s="23"/>
      <c r="AM383" s="23"/>
      <c r="AN383" s="6">
        <v>10.0</v>
      </c>
      <c r="AO383" s="6"/>
      <c r="AP383" s="6"/>
      <c r="AQ383" s="6"/>
      <c r="AR383" s="6"/>
      <c r="AS383" s="23"/>
      <c r="AT383" s="23"/>
      <c r="AU383" s="23"/>
      <c r="AV383" s="23"/>
      <c r="AW383" s="23"/>
      <c r="AX383" s="25">
        <v>10.0</v>
      </c>
      <c r="AY383" s="25">
        <f t="shared" si="1"/>
        <v>9.28</v>
      </c>
      <c r="AZ383" s="23"/>
      <c r="BA383" s="23">
        <f t="shared" si="4"/>
        <v>0</v>
      </c>
      <c r="BB383" s="6">
        <v>32.0</v>
      </c>
      <c r="BC383" s="6">
        <v>4.0</v>
      </c>
      <c r="BD383" s="23">
        <f t="shared" si="3"/>
        <v>28</v>
      </c>
      <c r="BE383" s="6" t="s">
        <v>92</v>
      </c>
      <c r="BF383" s="6" t="s">
        <v>55</v>
      </c>
      <c r="BG383" s="6" t="s">
        <v>55</v>
      </c>
      <c r="BH383" s="6" t="s">
        <v>55</v>
      </c>
      <c r="BI383" s="6" t="s">
        <v>55</v>
      </c>
      <c r="BJ383" s="93" t="s">
        <v>92</v>
      </c>
      <c r="BK383" s="6" t="s">
        <v>55</v>
      </c>
      <c r="BL383" s="23"/>
      <c r="BM383" s="23"/>
      <c r="BN383" s="42"/>
      <c r="BO383" s="42"/>
      <c r="BP383" s="42"/>
    </row>
    <row r="384">
      <c r="A384" s="11">
        <v>380.0</v>
      </c>
      <c r="B384" s="17" t="s">
        <v>1538</v>
      </c>
      <c r="C384" s="17" t="s">
        <v>1539</v>
      </c>
      <c r="D384" s="17" t="s">
        <v>1540</v>
      </c>
      <c r="E384" s="17" t="s">
        <v>224</v>
      </c>
      <c r="F384" s="17" t="s">
        <v>96</v>
      </c>
      <c r="G384" s="17" t="s">
        <v>1520</v>
      </c>
      <c r="H384" s="11" t="s">
        <v>90</v>
      </c>
      <c r="J384" s="11" t="s">
        <v>545</v>
      </c>
      <c r="K384" s="11"/>
      <c r="L384" s="11"/>
      <c r="M384" s="11"/>
      <c r="N384" s="6" t="s">
        <v>85</v>
      </c>
      <c r="O384" s="23"/>
      <c r="P384" s="23"/>
      <c r="Q384" s="6">
        <v>10.0</v>
      </c>
      <c r="R384" s="6">
        <v>9.0</v>
      </c>
      <c r="S384" s="6">
        <v>10.0</v>
      </c>
      <c r="T384" s="23"/>
      <c r="U384" s="23"/>
      <c r="V384" s="6"/>
      <c r="W384" s="6">
        <v>10.0</v>
      </c>
      <c r="X384" s="6">
        <v>10.0</v>
      </c>
      <c r="Y384" s="6">
        <v>10.0</v>
      </c>
      <c r="Z384" s="6">
        <v>10.0</v>
      </c>
      <c r="AA384" s="6"/>
      <c r="AB384" s="6">
        <v>10.0</v>
      </c>
      <c r="AC384" s="6">
        <v>10.0</v>
      </c>
      <c r="AD384" s="23"/>
      <c r="AE384" s="6">
        <v>10.0</v>
      </c>
      <c r="AF384" s="23"/>
      <c r="AG384" s="23"/>
      <c r="AH384" s="6">
        <v>10.0</v>
      </c>
      <c r="AI384" s="23"/>
      <c r="AJ384" s="23"/>
      <c r="AK384" s="6">
        <v>10.0</v>
      </c>
      <c r="AL384" s="23"/>
      <c r="AM384" s="23"/>
      <c r="AN384" s="6">
        <v>10.0</v>
      </c>
      <c r="AO384" s="6"/>
      <c r="AP384" s="6"/>
      <c r="AQ384" s="6"/>
      <c r="AR384" s="6"/>
      <c r="AS384" s="23"/>
      <c r="AT384" s="23"/>
      <c r="AU384" s="23"/>
      <c r="AV384" s="23"/>
      <c r="AW384" s="23"/>
      <c r="AX384" s="25">
        <v>10.0</v>
      </c>
      <c r="AY384" s="25">
        <f t="shared" si="1"/>
        <v>9.92</v>
      </c>
      <c r="AZ384" s="23"/>
      <c r="BA384" s="23">
        <f t="shared" si="4"/>
        <v>0</v>
      </c>
      <c r="BB384" s="6">
        <v>41.0</v>
      </c>
      <c r="BC384" s="6">
        <v>9.0</v>
      </c>
      <c r="BD384" s="23">
        <f t="shared" si="3"/>
        <v>32</v>
      </c>
      <c r="BE384" s="6" t="s">
        <v>92</v>
      </c>
      <c r="BF384" s="6" t="s">
        <v>55</v>
      </c>
      <c r="BG384" s="6" t="s">
        <v>55</v>
      </c>
      <c r="BH384" s="6" t="s">
        <v>55</v>
      </c>
      <c r="BI384" s="6" t="s">
        <v>55</v>
      </c>
      <c r="BJ384" s="93" t="s">
        <v>92</v>
      </c>
      <c r="BK384" s="6" t="s">
        <v>55</v>
      </c>
      <c r="BL384" s="23"/>
      <c r="BM384" s="23"/>
      <c r="BN384" s="42"/>
      <c r="BO384" s="42"/>
      <c r="BP384" s="42"/>
    </row>
    <row r="385">
      <c r="A385" s="11">
        <v>381.0</v>
      </c>
      <c r="B385" s="17" t="s">
        <v>436</v>
      </c>
      <c r="C385" s="17" t="s">
        <v>76</v>
      </c>
      <c r="D385" s="17" t="s">
        <v>78</v>
      </c>
      <c r="E385" s="19"/>
      <c r="F385" s="17" t="s">
        <v>79</v>
      </c>
      <c r="G385" s="17" t="s">
        <v>1520</v>
      </c>
      <c r="H385" s="11" t="s">
        <v>90</v>
      </c>
      <c r="J385" s="11" t="s">
        <v>545</v>
      </c>
      <c r="K385" s="11"/>
      <c r="L385" s="11"/>
      <c r="M385" s="11"/>
      <c r="N385" s="6" t="s">
        <v>85</v>
      </c>
      <c r="O385" s="23"/>
      <c r="P385" s="23"/>
      <c r="Q385" s="6">
        <v>8.0</v>
      </c>
      <c r="R385" s="6">
        <v>9.0</v>
      </c>
      <c r="S385" s="6">
        <v>9.0</v>
      </c>
      <c r="T385" s="23"/>
      <c r="U385" s="23"/>
      <c r="V385" s="6"/>
      <c r="W385" s="6">
        <v>8.0</v>
      </c>
      <c r="X385" s="6">
        <v>8.0</v>
      </c>
      <c r="Y385" s="6">
        <v>8.0</v>
      </c>
      <c r="Z385" s="6">
        <v>9.0</v>
      </c>
      <c r="AA385" s="6"/>
      <c r="AB385" s="6">
        <v>10.0</v>
      </c>
      <c r="AC385" s="6">
        <v>10.0</v>
      </c>
      <c r="AD385" s="23"/>
      <c r="AE385" s="6">
        <v>10.0</v>
      </c>
      <c r="AF385" s="23"/>
      <c r="AG385" s="23"/>
      <c r="AH385" s="6">
        <v>10.0</v>
      </c>
      <c r="AI385" s="23"/>
      <c r="AJ385" s="23"/>
      <c r="AK385" s="6">
        <v>10.0</v>
      </c>
      <c r="AL385" s="23"/>
      <c r="AM385" s="23"/>
      <c r="AN385" s="6">
        <v>10.0</v>
      </c>
      <c r="AO385" s="6"/>
      <c r="AP385" s="6"/>
      <c r="AQ385" s="6"/>
      <c r="AR385" s="6"/>
      <c r="AS385" s="23"/>
      <c r="AT385" s="23"/>
      <c r="AU385" s="23"/>
      <c r="AV385" s="23"/>
      <c r="AW385" s="23"/>
      <c r="AX385" s="25">
        <v>10.0</v>
      </c>
      <c r="AY385" s="25">
        <f t="shared" si="1"/>
        <v>9.21</v>
      </c>
      <c r="AZ385" s="23"/>
      <c r="BA385" s="23">
        <f t="shared" si="4"/>
        <v>0</v>
      </c>
      <c r="BB385" s="6">
        <v>9.0</v>
      </c>
      <c r="BC385" s="6">
        <v>8.0</v>
      </c>
      <c r="BD385" s="23">
        <f t="shared" si="3"/>
        <v>1</v>
      </c>
      <c r="BE385" s="6" t="s">
        <v>92</v>
      </c>
      <c r="BF385" s="6" t="s">
        <v>55</v>
      </c>
      <c r="BG385" s="6" t="s">
        <v>55</v>
      </c>
      <c r="BH385" s="6" t="s">
        <v>55</v>
      </c>
      <c r="BI385" s="6" t="s">
        <v>55</v>
      </c>
      <c r="BJ385" s="93" t="s">
        <v>92</v>
      </c>
      <c r="BK385" s="6" t="s">
        <v>55</v>
      </c>
      <c r="BL385" s="23"/>
      <c r="BM385" s="23"/>
      <c r="BN385" s="42"/>
      <c r="BO385" s="42"/>
      <c r="BP385" s="42"/>
    </row>
    <row r="386">
      <c r="A386" s="11">
        <v>382.0</v>
      </c>
      <c r="B386" s="17" t="s">
        <v>1541</v>
      </c>
      <c r="C386" s="17" t="s">
        <v>125</v>
      </c>
      <c r="D386" s="17" t="s">
        <v>149</v>
      </c>
      <c r="E386" s="19"/>
      <c r="F386" s="17" t="s">
        <v>79</v>
      </c>
      <c r="G386" s="17" t="s">
        <v>1520</v>
      </c>
      <c r="H386" s="11" t="s">
        <v>90</v>
      </c>
      <c r="J386" s="11" t="s">
        <v>545</v>
      </c>
      <c r="K386" s="11"/>
      <c r="L386" s="11"/>
      <c r="M386" s="11"/>
      <c r="N386" s="6" t="s">
        <v>85</v>
      </c>
      <c r="O386" s="23"/>
      <c r="P386" s="23"/>
      <c r="Q386" s="6">
        <v>10.0</v>
      </c>
      <c r="R386" s="6">
        <v>8.0</v>
      </c>
      <c r="S386" s="6">
        <v>10.0</v>
      </c>
      <c r="T386" s="23"/>
      <c r="U386" s="23"/>
      <c r="V386" s="6"/>
      <c r="W386" s="6">
        <v>7.0</v>
      </c>
      <c r="X386" s="6">
        <v>7.0</v>
      </c>
      <c r="Y386" s="6">
        <v>6.0</v>
      </c>
      <c r="Z386" s="6">
        <v>9.0</v>
      </c>
      <c r="AA386" s="6"/>
      <c r="AB386" s="6">
        <v>8.0</v>
      </c>
      <c r="AC386" s="6">
        <v>10.0</v>
      </c>
      <c r="AD386" s="23"/>
      <c r="AE386" s="6">
        <v>10.0</v>
      </c>
      <c r="AF386" s="23"/>
      <c r="AG386" s="23"/>
      <c r="AH386" s="6">
        <v>10.0</v>
      </c>
      <c r="AI386" s="23"/>
      <c r="AJ386" s="23"/>
      <c r="AK386" s="6">
        <v>10.0</v>
      </c>
      <c r="AL386" s="23"/>
      <c r="AM386" s="23"/>
      <c r="AN386" s="6">
        <v>10.0</v>
      </c>
      <c r="AO386" s="6"/>
      <c r="AP386" s="6"/>
      <c r="AQ386" s="6"/>
      <c r="AR386" s="6"/>
      <c r="AS386" s="23"/>
      <c r="AT386" s="23"/>
      <c r="AU386" s="23"/>
      <c r="AV386" s="23"/>
      <c r="AW386" s="23"/>
      <c r="AX386" s="25">
        <v>10.0</v>
      </c>
      <c r="AY386" s="25">
        <f t="shared" si="1"/>
        <v>8.92</v>
      </c>
      <c r="AZ386" s="23"/>
      <c r="BA386" s="23">
        <f t="shared" si="4"/>
        <v>0</v>
      </c>
      <c r="BB386" s="6">
        <v>71.0</v>
      </c>
      <c r="BC386" s="6">
        <v>9.0</v>
      </c>
      <c r="BD386" s="23">
        <f t="shared" si="3"/>
        <v>62</v>
      </c>
      <c r="BE386" s="6" t="s">
        <v>92</v>
      </c>
      <c r="BF386" s="6" t="s">
        <v>55</v>
      </c>
      <c r="BG386" s="6" t="s">
        <v>55</v>
      </c>
      <c r="BH386" s="6" t="s">
        <v>55</v>
      </c>
      <c r="BI386" s="6" t="s">
        <v>55</v>
      </c>
      <c r="BJ386" s="93" t="s">
        <v>92</v>
      </c>
      <c r="BK386" s="6" t="s">
        <v>55</v>
      </c>
      <c r="BL386" s="23"/>
      <c r="BM386" s="23"/>
      <c r="BN386" s="42"/>
      <c r="BO386" s="42"/>
      <c r="BP386" s="42"/>
    </row>
    <row r="387">
      <c r="A387" s="11">
        <v>383.0</v>
      </c>
      <c r="B387" s="17" t="s">
        <v>1542</v>
      </c>
      <c r="C387" s="17" t="s">
        <v>151</v>
      </c>
      <c r="D387" s="17" t="s">
        <v>1543</v>
      </c>
      <c r="E387" s="19"/>
      <c r="F387" s="17" t="s">
        <v>96</v>
      </c>
      <c r="G387" s="17" t="s">
        <v>1520</v>
      </c>
      <c r="H387" s="11" t="s">
        <v>90</v>
      </c>
      <c r="J387" s="11" t="s">
        <v>545</v>
      </c>
      <c r="K387" s="11"/>
      <c r="L387" s="11"/>
      <c r="M387" s="11"/>
      <c r="N387" s="6" t="s">
        <v>85</v>
      </c>
      <c r="O387" s="23"/>
      <c r="P387" s="23"/>
      <c r="Q387" s="25">
        <v>10.0</v>
      </c>
      <c r="R387" s="25">
        <v>10.0</v>
      </c>
      <c r="S387" s="25">
        <v>10.0</v>
      </c>
      <c r="T387" s="25"/>
      <c r="U387" s="25"/>
      <c r="V387" s="25"/>
      <c r="W387" s="25">
        <v>8.0</v>
      </c>
      <c r="X387" s="25">
        <v>8.0</v>
      </c>
      <c r="Y387" s="25">
        <v>7.0</v>
      </c>
      <c r="Z387" s="25">
        <v>10.0</v>
      </c>
      <c r="AA387" s="25"/>
      <c r="AB387" s="25">
        <v>10.0</v>
      </c>
      <c r="AC387" s="25">
        <v>10.0</v>
      </c>
      <c r="AD387" s="25"/>
      <c r="AE387" s="25">
        <v>10.0</v>
      </c>
      <c r="AF387" s="25"/>
      <c r="AG387" s="25"/>
      <c r="AH387" s="25">
        <v>10.0</v>
      </c>
      <c r="AI387" s="25"/>
      <c r="AJ387" s="25"/>
      <c r="AK387" s="25">
        <v>10.0</v>
      </c>
      <c r="AL387" s="25"/>
      <c r="AM387" s="25"/>
      <c r="AN387" s="25">
        <v>10.0</v>
      </c>
      <c r="AO387" s="25"/>
      <c r="AP387" s="25"/>
      <c r="AQ387" s="25"/>
      <c r="AR387" s="6"/>
      <c r="AS387" s="25"/>
      <c r="AT387" s="25"/>
      <c r="AU387" s="25"/>
      <c r="AV387" s="25"/>
      <c r="AW387" s="25"/>
      <c r="AX387" s="25">
        <v>10.0</v>
      </c>
      <c r="AY387" s="25">
        <f t="shared" si="1"/>
        <v>9.5</v>
      </c>
      <c r="AZ387" s="23"/>
      <c r="BA387" s="23">
        <f t="shared" si="4"/>
        <v>0</v>
      </c>
      <c r="BB387" s="6">
        <v>58.0</v>
      </c>
      <c r="BC387" s="6">
        <v>7.0</v>
      </c>
      <c r="BD387" s="23">
        <f t="shared" si="3"/>
        <v>51</v>
      </c>
      <c r="BE387" s="6" t="s">
        <v>92</v>
      </c>
      <c r="BF387" s="6" t="s">
        <v>55</v>
      </c>
      <c r="BG387" s="6" t="s">
        <v>55</v>
      </c>
      <c r="BH387" s="6" t="s">
        <v>55</v>
      </c>
      <c r="BI387" s="6" t="s">
        <v>55</v>
      </c>
      <c r="BJ387" s="93" t="s">
        <v>92</v>
      </c>
      <c r="BK387" s="6" t="s">
        <v>55</v>
      </c>
      <c r="BL387" s="23"/>
      <c r="BM387" s="23"/>
      <c r="BN387" s="42"/>
      <c r="BO387" s="42"/>
      <c r="BP387" s="42"/>
    </row>
    <row r="388">
      <c r="A388" s="11">
        <v>384.0</v>
      </c>
      <c r="B388" s="17" t="s">
        <v>1544</v>
      </c>
      <c r="C388" s="17" t="s">
        <v>338</v>
      </c>
      <c r="D388" s="17" t="s">
        <v>782</v>
      </c>
      <c r="E388" s="19"/>
      <c r="F388" s="17" t="s">
        <v>79</v>
      </c>
      <c r="G388" s="17" t="s">
        <v>1520</v>
      </c>
      <c r="H388" s="11" t="s">
        <v>90</v>
      </c>
      <c r="J388" s="11" t="s">
        <v>545</v>
      </c>
      <c r="K388" s="11"/>
      <c r="L388" s="11"/>
      <c r="M388" s="11"/>
      <c r="N388" s="23"/>
      <c r="O388" s="23"/>
      <c r="P388" s="23"/>
      <c r="Q388" s="6">
        <v>10.0</v>
      </c>
      <c r="R388" s="6">
        <v>10.0</v>
      </c>
      <c r="S388" s="6">
        <v>9.0</v>
      </c>
      <c r="T388" s="23"/>
      <c r="U388" s="23"/>
      <c r="V388" s="6"/>
      <c r="W388" s="6">
        <v>9.0</v>
      </c>
      <c r="X388" s="6">
        <v>9.0</v>
      </c>
      <c r="Y388" s="6">
        <v>10.0</v>
      </c>
      <c r="Z388" s="6">
        <v>10.0</v>
      </c>
      <c r="AA388" s="6"/>
      <c r="AB388" s="6">
        <v>10.0</v>
      </c>
      <c r="AC388" s="6">
        <v>10.0</v>
      </c>
      <c r="AD388" s="23"/>
      <c r="AE388" s="6">
        <v>10.0</v>
      </c>
      <c r="AF388" s="23"/>
      <c r="AG388" s="23"/>
      <c r="AH388" s="6">
        <v>10.0</v>
      </c>
      <c r="AI388" s="23"/>
      <c r="AJ388" s="23"/>
      <c r="AK388" s="6">
        <v>10.0</v>
      </c>
      <c r="AL388" s="23"/>
      <c r="AM388" s="23"/>
      <c r="AN388" s="6">
        <v>10.0</v>
      </c>
      <c r="AO388" s="6"/>
      <c r="AP388" s="6"/>
      <c r="AQ388" s="6"/>
      <c r="AR388" s="6"/>
      <c r="AS388" s="23"/>
      <c r="AT388" s="23"/>
      <c r="AU388" s="23"/>
      <c r="AV388" s="23"/>
      <c r="AW388" s="23"/>
      <c r="AX388" s="25">
        <v>10.0</v>
      </c>
      <c r="AY388" s="25">
        <f t="shared" si="1"/>
        <v>9.78</v>
      </c>
      <c r="AZ388" s="23"/>
      <c r="BA388" s="23">
        <f t="shared" si="4"/>
        <v>0</v>
      </c>
      <c r="BB388" s="6">
        <v>30.0</v>
      </c>
      <c r="BC388" s="6">
        <v>6.0</v>
      </c>
      <c r="BD388" s="23">
        <f t="shared" si="3"/>
        <v>24</v>
      </c>
      <c r="BE388" s="6" t="s">
        <v>92</v>
      </c>
      <c r="BF388" s="6" t="s">
        <v>55</v>
      </c>
      <c r="BG388" s="6" t="s">
        <v>55</v>
      </c>
      <c r="BH388" s="6" t="s">
        <v>55</v>
      </c>
      <c r="BI388" s="6" t="s">
        <v>55</v>
      </c>
      <c r="BJ388" s="93" t="s">
        <v>92</v>
      </c>
      <c r="BK388" s="6" t="s">
        <v>55</v>
      </c>
      <c r="BL388" s="23"/>
      <c r="BM388" s="23"/>
      <c r="BN388" s="42"/>
      <c r="BO388" s="42"/>
      <c r="BP388" s="42"/>
    </row>
    <row r="389">
      <c r="A389" s="11">
        <v>385.0</v>
      </c>
      <c r="B389" s="17" t="s">
        <v>1228</v>
      </c>
      <c r="C389" s="17" t="s">
        <v>78</v>
      </c>
      <c r="D389" s="17" t="s">
        <v>77</v>
      </c>
      <c r="E389" s="19"/>
      <c r="F389" s="17" t="s">
        <v>79</v>
      </c>
      <c r="G389" s="17" t="s">
        <v>1520</v>
      </c>
      <c r="H389" s="11" t="s">
        <v>90</v>
      </c>
      <c r="J389" s="11" t="s">
        <v>545</v>
      </c>
      <c r="K389" s="11"/>
      <c r="L389" s="11"/>
      <c r="M389" s="11"/>
      <c r="N389" s="6" t="s">
        <v>85</v>
      </c>
      <c r="O389" s="23"/>
      <c r="P389" s="23"/>
      <c r="Q389" s="25">
        <v>10.0</v>
      </c>
      <c r="R389" s="25">
        <v>10.0</v>
      </c>
      <c r="S389" s="25">
        <v>10.0</v>
      </c>
      <c r="T389" s="25"/>
      <c r="U389" s="25"/>
      <c r="V389" s="25"/>
      <c r="W389" s="25">
        <v>10.0</v>
      </c>
      <c r="X389" s="25">
        <v>10.0</v>
      </c>
      <c r="Y389" s="25">
        <v>10.0</v>
      </c>
      <c r="Z389" s="25">
        <v>10.0</v>
      </c>
      <c r="AA389" s="25"/>
      <c r="AB389" s="25">
        <v>10.0</v>
      </c>
      <c r="AC389" s="25">
        <v>10.0</v>
      </c>
      <c r="AD389" s="25"/>
      <c r="AE389" s="25">
        <v>10.0</v>
      </c>
      <c r="AF389" s="25"/>
      <c r="AG389" s="25"/>
      <c r="AH389" s="25">
        <v>10.0</v>
      </c>
      <c r="AI389" s="25"/>
      <c r="AJ389" s="25"/>
      <c r="AK389" s="25">
        <v>10.0</v>
      </c>
      <c r="AL389" s="25"/>
      <c r="AM389" s="25"/>
      <c r="AN389" s="25">
        <v>10.0</v>
      </c>
      <c r="AO389" s="25"/>
      <c r="AP389" s="25"/>
      <c r="AQ389" s="25"/>
      <c r="AR389" s="6"/>
      <c r="AS389" s="25"/>
      <c r="AT389" s="25"/>
      <c r="AU389" s="25"/>
      <c r="AV389" s="25"/>
      <c r="AW389" s="25"/>
      <c r="AX389" s="25">
        <v>10.0</v>
      </c>
      <c r="AY389" s="25">
        <f t="shared" si="1"/>
        <v>10</v>
      </c>
      <c r="AZ389" s="23"/>
      <c r="BA389" s="23">
        <f t="shared" si="4"/>
        <v>0</v>
      </c>
      <c r="BB389" s="6">
        <v>30.0</v>
      </c>
      <c r="BC389" s="6">
        <v>0.0</v>
      </c>
      <c r="BD389" s="23">
        <f t="shared" si="3"/>
        <v>30</v>
      </c>
      <c r="BE389" s="6" t="s">
        <v>92</v>
      </c>
      <c r="BF389" s="6" t="s">
        <v>55</v>
      </c>
      <c r="BG389" s="6" t="s">
        <v>55</v>
      </c>
      <c r="BH389" s="6" t="s">
        <v>55</v>
      </c>
      <c r="BI389" s="6" t="s">
        <v>55</v>
      </c>
      <c r="BJ389" s="93" t="s">
        <v>92</v>
      </c>
      <c r="BK389" s="6" t="s">
        <v>55</v>
      </c>
      <c r="BL389" s="23"/>
      <c r="BM389" s="23"/>
      <c r="BN389" s="42"/>
      <c r="BO389" s="42"/>
      <c r="BP389" s="42"/>
    </row>
    <row r="390">
      <c r="A390" s="11">
        <v>386.0</v>
      </c>
      <c r="B390" s="17" t="s">
        <v>1208</v>
      </c>
      <c r="C390" s="17" t="s">
        <v>101</v>
      </c>
      <c r="D390" s="17" t="s">
        <v>735</v>
      </c>
      <c r="E390" s="19"/>
      <c r="F390" s="17" t="s">
        <v>96</v>
      </c>
      <c r="G390" s="17" t="s">
        <v>1520</v>
      </c>
      <c r="H390" s="11" t="s">
        <v>90</v>
      </c>
      <c r="J390" s="11" t="s">
        <v>545</v>
      </c>
      <c r="K390" s="11"/>
      <c r="L390" s="11"/>
      <c r="M390" s="11"/>
      <c r="N390" s="6" t="s">
        <v>85</v>
      </c>
      <c r="O390" s="23"/>
      <c r="P390" s="23"/>
      <c r="Q390" s="6">
        <v>10.0</v>
      </c>
      <c r="R390" s="6">
        <v>9.0</v>
      </c>
      <c r="S390" s="6">
        <v>9.0</v>
      </c>
      <c r="T390" s="23"/>
      <c r="U390" s="23"/>
      <c r="V390" s="6"/>
      <c r="W390" s="6">
        <v>8.0</v>
      </c>
      <c r="X390" s="6">
        <v>8.0</v>
      </c>
      <c r="Y390" s="6">
        <v>6.0</v>
      </c>
      <c r="Z390" s="6">
        <v>10.0</v>
      </c>
      <c r="AA390" s="6"/>
      <c r="AB390" s="6">
        <v>10.0</v>
      </c>
      <c r="AC390" s="6">
        <v>10.0</v>
      </c>
      <c r="AD390" s="23"/>
      <c r="AE390" s="6">
        <v>10.0</v>
      </c>
      <c r="AF390" s="23"/>
      <c r="AG390" s="23"/>
      <c r="AH390" s="6">
        <v>10.0</v>
      </c>
      <c r="AI390" s="23"/>
      <c r="AJ390" s="23"/>
      <c r="AK390" s="6">
        <v>10.0</v>
      </c>
      <c r="AL390" s="23"/>
      <c r="AM390" s="23"/>
      <c r="AN390" s="6">
        <v>10.0</v>
      </c>
      <c r="AO390" s="6"/>
      <c r="AP390" s="6"/>
      <c r="AQ390" s="6"/>
      <c r="AR390" s="6"/>
      <c r="AS390" s="23"/>
      <c r="AT390" s="23"/>
      <c r="AU390" s="23"/>
      <c r="AV390" s="23"/>
      <c r="AW390" s="23"/>
      <c r="AX390" s="25">
        <v>10.0</v>
      </c>
      <c r="AY390" s="25">
        <f t="shared" si="1"/>
        <v>9.28</v>
      </c>
      <c r="AZ390" s="23"/>
      <c r="BA390" s="23">
        <f t="shared" si="4"/>
        <v>0</v>
      </c>
      <c r="BB390" s="6">
        <v>54.0</v>
      </c>
      <c r="BC390" s="6">
        <v>8.0</v>
      </c>
      <c r="BD390" s="23">
        <f t="shared" si="3"/>
        <v>46</v>
      </c>
      <c r="BE390" s="6" t="s">
        <v>92</v>
      </c>
      <c r="BF390" s="6" t="s">
        <v>55</v>
      </c>
      <c r="BG390" s="6" t="s">
        <v>55</v>
      </c>
      <c r="BH390" s="6" t="s">
        <v>55</v>
      </c>
      <c r="BI390" s="6" t="s">
        <v>55</v>
      </c>
      <c r="BJ390" s="93" t="s">
        <v>92</v>
      </c>
      <c r="BK390" s="6" t="s">
        <v>55</v>
      </c>
      <c r="BL390" s="23"/>
      <c r="BM390" s="23"/>
      <c r="BN390" s="42"/>
      <c r="BO390" s="42"/>
      <c r="BP390" s="42"/>
    </row>
    <row r="391">
      <c r="A391" s="11">
        <v>387.0</v>
      </c>
      <c r="B391" s="17" t="s">
        <v>1545</v>
      </c>
      <c r="C391" s="17" t="s">
        <v>122</v>
      </c>
      <c r="D391" s="17" t="s">
        <v>193</v>
      </c>
      <c r="E391" s="19"/>
      <c r="F391" s="17" t="s">
        <v>96</v>
      </c>
      <c r="G391" s="17" t="s">
        <v>1520</v>
      </c>
      <c r="H391" s="11" t="s">
        <v>90</v>
      </c>
      <c r="J391" s="11" t="s">
        <v>545</v>
      </c>
      <c r="K391" s="11"/>
      <c r="L391" s="11"/>
      <c r="M391" s="11"/>
      <c r="N391" s="6" t="s">
        <v>85</v>
      </c>
      <c r="O391" s="23"/>
      <c r="P391" s="23"/>
      <c r="Q391" s="25">
        <v>10.0</v>
      </c>
      <c r="R391" s="25">
        <v>9.0</v>
      </c>
      <c r="S391" s="25">
        <v>10.0</v>
      </c>
      <c r="T391" s="25"/>
      <c r="U391" s="25"/>
      <c r="V391" s="25"/>
      <c r="W391" s="25">
        <v>6.0</v>
      </c>
      <c r="X391" s="25">
        <v>6.0</v>
      </c>
      <c r="Y391" s="25">
        <v>6.0</v>
      </c>
      <c r="Z391" s="25">
        <v>9.0</v>
      </c>
      <c r="AA391" s="25"/>
      <c r="AB391" s="25">
        <v>7.0</v>
      </c>
      <c r="AC391" s="25">
        <v>10.0</v>
      </c>
      <c r="AD391" s="25"/>
      <c r="AE391" s="25">
        <v>10.0</v>
      </c>
      <c r="AF391" s="25"/>
      <c r="AG391" s="25"/>
      <c r="AH391" s="25">
        <v>10.0</v>
      </c>
      <c r="AI391" s="25"/>
      <c r="AJ391" s="25"/>
      <c r="AK391" s="25">
        <v>10.0</v>
      </c>
      <c r="AL391" s="25"/>
      <c r="AM391" s="25"/>
      <c r="AN391" s="25">
        <v>10.0</v>
      </c>
      <c r="AO391" s="25"/>
      <c r="AP391" s="25"/>
      <c r="AQ391" s="25"/>
      <c r="AR391" s="6"/>
      <c r="AS391" s="25"/>
      <c r="AT391" s="25"/>
      <c r="AU391" s="25"/>
      <c r="AV391" s="25"/>
      <c r="AW391" s="25"/>
      <c r="AX391" s="25">
        <v>10.0</v>
      </c>
      <c r="AY391" s="25">
        <f t="shared" si="1"/>
        <v>8.78</v>
      </c>
      <c r="AZ391" s="23"/>
      <c r="BA391" s="23">
        <f t="shared" si="4"/>
        <v>0</v>
      </c>
      <c r="BB391" s="6">
        <v>34.0</v>
      </c>
      <c r="BC391" s="6">
        <v>8.0</v>
      </c>
      <c r="BD391" s="23">
        <f t="shared" si="3"/>
        <v>26</v>
      </c>
      <c r="BE391" s="6" t="s">
        <v>92</v>
      </c>
      <c r="BF391" s="6" t="s">
        <v>55</v>
      </c>
      <c r="BG391" s="6" t="s">
        <v>55</v>
      </c>
      <c r="BH391" s="6" t="s">
        <v>55</v>
      </c>
      <c r="BI391" s="6" t="s">
        <v>55</v>
      </c>
      <c r="BJ391" s="93" t="s">
        <v>92</v>
      </c>
      <c r="BK391" s="6" t="s">
        <v>55</v>
      </c>
      <c r="BL391" s="23"/>
      <c r="BM391" s="23"/>
      <c r="BN391" s="42"/>
      <c r="BO391" s="42"/>
      <c r="BP391" s="42"/>
    </row>
    <row r="392">
      <c r="A392" s="11">
        <v>388.0</v>
      </c>
      <c r="B392" s="17" t="s">
        <v>1546</v>
      </c>
      <c r="C392" s="17" t="s">
        <v>193</v>
      </c>
      <c r="D392" s="19"/>
      <c r="E392" s="19"/>
      <c r="F392" s="17" t="s">
        <v>96</v>
      </c>
      <c r="G392" s="17" t="s">
        <v>1547</v>
      </c>
      <c r="H392" s="48" t="s">
        <v>90</v>
      </c>
      <c r="J392" s="11" t="s">
        <v>526</v>
      </c>
      <c r="K392" s="48" t="s">
        <v>84</v>
      </c>
      <c r="L392" s="49">
        <v>42979.0</v>
      </c>
      <c r="M392" s="52"/>
      <c r="N392" s="48" t="s">
        <v>85</v>
      </c>
      <c r="O392" s="48" t="s">
        <v>483</v>
      </c>
      <c r="P392" s="52"/>
      <c r="Q392" s="25">
        <v>9.0</v>
      </c>
      <c r="R392" s="25">
        <v>9.0</v>
      </c>
      <c r="S392" s="25">
        <v>8.0</v>
      </c>
      <c r="T392" s="25">
        <v>10.0</v>
      </c>
      <c r="U392" s="25">
        <v>10.0</v>
      </c>
      <c r="V392" s="25">
        <v>6.0</v>
      </c>
      <c r="W392" s="25"/>
      <c r="X392" s="25"/>
      <c r="Y392" s="25"/>
      <c r="Z392" s="25"/>
      <c r="AA392" s="25"/>
      <c r="AB392" s="25">
        <v>6.0</v>
      </c>
      <c r="AC392" s="25">
        <v>9.0</v>
      </c>
      <c r="AD392" s="25"/>
      <c r="AE392" s="25">
        <v>10.0</v>
      </c>
      <c r="AF392" s="25"/>
      <c r="AG392" s="25"/>
      <c r="AH392" s="25">
        <v>10.0</v>
      </c>
      <c r="AI392" s="25">
        <v>10.0</v>
      </c>
      <c r="AJ392" s="25"/>
      <c r="AK392" s="25">
        <v>10.0</v>
      </c>
      <c r="AL392" s="25"/>
      <c r="AM392" s="25"/>
      <c r="AN392" s="25">
        <v>10.0</v>
      </c>
      <c r="AO392" s="25">
        <v>10.0</v>
      </c>
      <c r="AP392" s="25"/>
      <c r="AQ392" s="25">
        <v>10.0</v>
      </c>
      <c r="AR392" s="25">
        <v>10.0</v>
      </c>
      <c r="AS392" s="25">
        <v>10.0</v>
      </c>
      <c r="AT392" s="25">
        <v>10.0</v>
      </c>
      <c r="AU392" s="21"/>
      <c r="AV392" s="21"/>
      <c r="AW392" s="25"/>
      <c r="AX392" s="25">
        <v>10.0</v>
      </c>
      <c r="AY392" s="25">
        <f t="shared" si="1"/>
        <v>9.31</v>
      </c>
      <c r="AZ392" s="23"/>
      <c r="BA392" s="23">
        <f t="shared" si="4"/>
        <v>0</v>
      </c>
      <c r="BB392" s="6">
        <v>79.0</v>
      </c>
      <c r="BC392" s="6">
        <v>4.0</v>
      </c>
      <c r="BD392" s="23">
        <f t="shared" si="3"/>
        <v>75</v>
      </c>
      <c r="BE392" s="6" t="s">
        <v>92</v>
      </c>
      <c r="BF392" s="6" t="s">
        <v>55</v>
      </c>
      <c r="BG392" s="6" t="s">
        <v>55</v>
      </c>
      <c r="BH392" s="6" t="s">
        <v>55</v>
      </c>
      <c r="BI392" s="6" t="s">
        <v>55</v>
      </c>
      <c r="BJ392" s="6" t="s">
        <v>92</v>
      </c>
      <c r="BK392" s="6" t="s">
        <v>55</v>
      </c>
      <c r="BL392" s="23"/>
      <c r="BM392" s="23"/>
      <c r="BN392" s="42"/>
      <c r="BO392" s="42"/>
      <c r="BP392" s="42"/>
    </row>
    <row r="393">
      <c r="A393" s="11">
        <v>389.0</v>
      </c>
      <c r="B393" s="17" t="s">
        <v>1548</v>
      </c>
      <c r="C393" s="17" t="s">
        <v>404</v>
      </c>
      <c r="D393" s="17" t="s">
        <v>134</v>
      </c>
      <c r="E393" s="17" t="s">
        <v>254</v>
      </c>
      <c r="F393" s="17" t="s">
        <v>96</v>
      </c>
      <c r="G393" s="17" t="s">
        <v>1547</v>
      </c>
      <c r="H393" s="48" t="s">
        <v>90</v>
      </c>
      <c r="J393" s="11" t="s">
        <v>526</v>
      </c>
      <c r="K393" s="48" t="s">
        <v>84</v>
      </c>
      <c r="L393" s="49">
        <v>42979.0</v>
      </c>
      <c r="M393" s="52"/>
      <c r="N393" s="50"/>
      <c r="O393" s="50"/>
      <c r="P393" s="50"/>
      <c r="Q393" s="6">
        <v>9.0</v>
      </c>
      <c r="R393" s="6">
        <v>10.0</v>
      </c>
      <c r="S393" s="6">
        <v>9.0</v>
      </c>
      <c r="T393" s="6">
        <v>10.0</v>
      </c>
      <c r="U393" s="6">
        <v>8.0</v>
      </c>
      <c r="V393" s="6">
        <v>7.0</v>
      </c>
      <c r="W393" s="23"/>
      <c r="X393" s="23"/>
      <c r="Y393" s="23"/>
      <c r="Z393" s="23"/>
      <c r="AA393" s="23"/>
      <c r="AB393" s="6">
        <v>8.0</v>
      </c>
      <c r="AC393" s="6">
        <v>10.0</v>
      </c>
      <c r="AD393" s="23"/>
      <c r="AE393" s="6">
        <v>9.0</v>
      </c>
      <c r="AF393" s="23"/>
      <c r="AG393" s="23"/>
      <c r="AH393" s="6">
        <v>10.0</v>
      </c>
      <c r="AI393" s="6">
        <v>10.0</v>
      </c>
      <c r="AJ393" s="23"/>
      <c r="AK393" s="6">
        <v>10.0</v>
      </c>
      <c r="AL393" s="23"/>
      <c r="AM393" s="23"/>
      <c r="AN393" s="6">
        <v>10.0</v>
      </c>
      <c r="AO393" s="6">
        <v>10.0</v>
      </c>
      <c r="AP393" s="6"/>
      <c r="AQ393" s="6">
        <v>10.0</v>
      </c>
      <c r="AR393" s="6">
        <v>10.0</v>
      </c>
      <c r="AS393" s="6">
        <v>10.0</v>
      </c>
      <c r="AT393" s="6">
        <v>10.0</v>
      </c>
      <c r="AU393" s="21"/>
      <c r="AV393" s="21"/>
      <c r="AW393" s="23"/>
      <c r="AX393" s="6">
        <v>10.0</v>
      </c>
      <c r="AY393" s="25">
        <f t="shared" si="1"/>
        <v>9.47</v>
      </c>
      <c r="AZ393" s="23"/>
      <c r="BA393" s="23">
        <f t="shared" si="4"/>
        <v>0</v>
      </c>
      <c r="BB393" s="6">
        <v>25.0</v>
      </c>
      <c r="BC393" s="6">
        <v>2.0</v>
      </c>
      <c r="BD393" s="23">
        <f t="shared" si="3"/>
        <v>23</v>
      </c>
      <c r="BE393" s="6" t="s">
        <v>92</v>
      </c>
      <c r="BF393" s="6" t="s">
        <v>55</v>
      </c>
      <c r="BG393" s="6" t="s">
        <v>55</v>
      </c>
      <c r="BH393" s="6" t="s">
        <v>55</v>
      </c>
      <c r="BI393" s="6" t="s">
        <v>55</v>
      </c>
      <c r="BJ393" s="6" t="s">
        <v>92</v>
      </c>
      <c r="BK393" s="6" t="s">
        <v>55</v>
      </c>
      <c r="BL393" s="23"/>
      <c r="BM393" s="23"/>
      <c r="BN393" s="42"/>
      <c r="BO393" s="42"/>
      <c r="BP393" s="42"/>
    </row>
    <row r="394">
      <c r="A394" s="11">
        <v>390.0</v>
      </c>
      <c r="B394" s="17" t="s">
        <v>1549</v>
      </c>
      <c r="C394" s="17" t="s">
        <v>259</v>
      </c>
      <c r="D394" s="20"/>
      <c r="E394" s="19"/>
      <c r="F394" s="17" t="s">
        <v>96</v>
      </c>
      <c r="G394" s="17" t="s">
        <v>1547</v>
      </c>
      <c r="H394" s="48" t="s">
        <v>90</v>
      </c>
      <c r="J394" s="11" t="s">
        <v>526</v>
      </c>
      <c r="K394" s="48" t="s">
        <v>84</v>
      </c>
      <c r="L394" s="49">
        <v>42979.0</v>
      </c>
      <c r="M394" s="52"/>
      <c r="N394" s="50"/>
      <c r="O394" s="50"/>
      <c r="P394" s="50"/>
      <c r="Q394" s="25">
        <v>9.0</v>
      </c>
      <c r="R394" s="25">
        <v>10.0</v>
      </c>
      <c r="S394" s="25">
        <v>10.0</v>
      </c>
      <c r="T394" s="25">
        <v>10.0</v>
      </c>
      <c r="U394" s="25">
        <v>9.0</v>
      </c>
      <c r="V394" s="25">
        <v>8.0</v>
      </c>
      <c r="W394" s="25"/>
      <c r="X394" s="25"/>
      <c r="Y394" s="25"/>
      <c r="Z394" s="25"/>
      <c r="AA394" s="25"/>
      <c r="AB394" s="25">
        <v>9.0</v>
      </c>
      <c r="AC394" s="25">
        <v>10.0</v>
      </c>
      <c r="AD394" s="25"/>
      <c r="AE394" s="25">
        <v>10.0</v>
      </c>
      <c r="AF394" s="25"/>
      <c r="AG394" s="25"/>
      <c r="AH394" s="25">
        <v>10.0</v>
      </c>
      <c r="AI394" s="25">
        <v>10.0</v>
      </c>
      <c r="AJ394" s="25"/>
      <c r="AK394" s="25">
        <v>10.0</v>
      </c>
      <c r="AL394" s="25"/>
      <c r="AM394" s="25"/>
      <c r="AN394" s="25">
        <v>10.0</v>
      </c>
      <c r="AO394" s="25">
        <v>10.0</v>
      </c>
      <c r="AP394" s="25"/>
      <c r="AQ394" s="25">
        <v>10.0</v>
      </c>
      <c r="AR394" s="25">
        <v>10.0</v>
      </c>
      <c r="AS394" s="25">
        <v>10.0</v>
      </c>
      <c r="AT394" s="25">
        <v>10.0</v>
      </c>
      <c r="AU394" s="21"/>
      <c r="AV394" s="21"/>
      <c r="AW394" s="25"/>
      <c r="AX394" s="25">
        <v>10.0</v>
      </c>
      <c r="AY394" s="25">
        <f t="shared" si="1"/>
        <v>9.73</v>
      </c>
      <c r="AZ394" s="23"/>
      <c r="BA394" s="23">
        <f t="shared" si="4"/>
        <v>0</v>
      </c>
      <c r="BB394" s="6">
        <v>4.0</v>
      </c>
      <c r="BC394" s="6">
        <v>4.0</v>
      </c>
      <c r="BD394" s="23">
        <f t="shared" si="3"/>
        <v>0</v>
      </c>
      <c r="BE394" s="6" t="s">
        <v>92</v>
      </c>
      <c r="BF394" s="6" t="s">
        <v>55</v>
      </c>
      <c r="BG394" s="6" t="s">
        <v>55</v>
      </c>
      <c r="BH394" s="6" t="s">
        <v>55</v>
      </c>
      <c r="BI394" s="6" t="s">
        <v>55</v>
      </c>
      <c r="BJ394" s="6" t="s">
        <v>92</v>
      </c>
      <c r="BK394" s="6" t="s">
        <v>55</v>
      </c>
      <c r="BL394" s="23"/>
      <c r="BM394" s="23"/>
      <c r="BN394" s="42"/>
      <c r="BO394" s="42"/>
      <c r="BP394" s="42"/>
    </row>
    <row r="395">
      <c r="A395" s="11">
        <v>391.0</v>
      </c>
      <c r="B395" s="17" t="s">
        <v>1489</v>
      </c>
      <c r="C395" s="17" t="s">
        <v>427</v>
      </c>
      <c r="D395" s="17" t="s">
        <v>173</v>
      </c>
      <c r="E395" s="20"/>
      <c r="F395" s="17" t="s">
        <v>79</v>
      </c>
      <c r="G395" s="17" t="s">
        <v>1547</v>
      </c>
      <c r="H395" s="48" t="s">
        <v>90</v>
      </c>
      <c r="J395" s="11" t="s">
        <v>526</v>
      </c>
      <c r="K395" s="48" t="s">
        <v>84</v>
      </c>
      <c r="L395" s="49">
        <v>42979.0</v>
      </c>
      <c r="M395" s="52"/>
      <c r="N395" s="48" t="s">
        <v>85</v>
      </c>
      <c r="O395" s="50"/>
      <c r="P395" s="50"/>
      <c r="Q395" s="25">
        <v>8.0</v>
      </c>
      <c r="R395" s="25">
        <v>9.0</v>
      </c>
      <c r="S395" s="25">
        <v>8.0</v>
      </c>
      <c r="T395" s="25">
        <v>10.0</v>
      </c>
      <c r="U395" s="25">
        <v>8.0</v>
      </c>
      <c r="V395" s="25">
        <v>8.0</v>
      </c>
      <c r="W395" s="25"/>
      <c r="X395" s="25"/>
      <c r="Y395" s="25"/>
      <c r="Z395" s="25"/>
      <c r="AA395" s="25"/>
      <c r="AB395" s="25">
        <v>9.0</v>
      </c>
      <c r="AC395" s="25">
        <v>10.0</v>
      </c>
      <c r="AD395" s="25"/>
      <c r="AE395" s="25">
        <v>10.0</v>
      </c>
      <c r="AF395" s="25"/>
      <c r="AG395" s="25"/>
      <c r="AH395" s="25">
        <v>10.0</v>
      </c>
      <c r="AI395" s="25">
        <v>10.0</v>
      </c>
      <c r="AJ395" s="25"/>
      <c r="AK395" s="25">
        <v>10.0</v>
      </c>
      <c r="AL395" s="25"/>
      <c r="AM395" s="25"/>
      <c r="AN395" s="25">
        <v>10.0</v>
      </c>
      <c r="AO395" s="25">
        <v>10.0</v>
      </c>
      <c r="AP395" s="25"/>
      <c r="AQ395" s="25">
        <v>10.0</v>
      </c>
      <c r="AR395" s="6">
        <v>10.0</v>
      </c>
      <c r="AS395" s="25">
        <v>10.0</v>
      </c>
      <c r="AT395" s="25">
        <v>10.0</v>
      </c>
      <c r="AU395" s="25"/>
      <c r="AV395" s="25"/>
      <c r="AW395" s="25"/>
      <c r="AX395" s="25">
        <v>10.0</v>
      </c>
      <c r="AY395" s="25">
        <f t="shared" si="1"/>
        <v>9.47</v>
      </c>
      <c r="AZ395" s="23"/>
      <c r="BA395" s="23">
        <f t="shared" si="4"/>
        <v>0</v>
      </c>
      <c r="BB395" s="6">
        <v>16.0</v>
      </c>
      <c r="BC395" s="6">
        <v>5.0</v>
      </c>
      <c r="BD395" s="23">
        <f t="shared" si="3"/>
        <v>11</v>
      </c>
      <c r="BE395" s="6" t="s">
        <v>92</v>
      </c>
      <c r="BF395" s="6" t="s">
        <v>55</v>
      </c>
      <c r="BG395" s="6" t="s">
        <v>55</v>
      </c>
      <c r="BH395" s="6" t="s">
        <v>55</v>
      </c>
      <c r="BI395" s="6" t="s">
        <v>55</v>
      </c>
      <c r="BJ395" s="6" t="s">
        <v>92</v>
      </c>
      <c r="BK395" s="6" t="s">
        <v>55</v>
      </c>
      <c r="BL395" s="23"/>
      <c r="BM395" s="23"/>
      <c r="BN395" s="42"/>
      <c r="BO395" s="42"/>
      <c r="BP395" s="42"/>
    </row>
    <row r="396">
      <c r="A396" s="11">
        <v>392.0</v>
      </c>
      <c r="B396" s="17" t="s">
        <v>370</v>
      </c>
      <c r="C396" s="17" t="s">
        <v>200</v>
      </c>
      <c r="D396" s="17" t="s">
        <v>252</v>
      </c>
      <c r="E396" s="19"/>
      <c r="F396" s="17" t="s">
        <v>96</v>
      </c>
      <c r="G396" s="17" t="s">
        <v>1547</v>
      </c>
      <c r="H396" s="48" t="s">
        <v>90</v>
      </c>
      <c r="J396" s="11" t="s">
        <v>526</v>
      </c>
      <c r="K396" s="48" t="s">
        <v>84</v>
      </c>
      <c r="L396" s="49">
        <v>42979.0</v>
      </c>
      <c r="M396" s="52"/>
      <c r="N396" s="48" t="s">
        <v>85</v>
      </c>
      <c r="O396" s="48" t="s">
        <v>483</v>
      </c>
      <c r="P396" s="52"/>
      <c r="Q396" s="25">
        <v>8.0</v>
      </c>
      <c r="R396" s="25">
        <v>9.0</v>
      </c>
      <c r="S396" s="25">
        <v>10.0</v>
      </c>
      <c r="T396" s="25">
        <v>10.0</v>
      </c>
      <c r="U396" s="25">
        <v>8.0</v>
      </c>
      <c r="V396" s="25">
        <v>9.0</v>
      </c>
      <c r="W396" s="25"/>
      <c r="X396" s="25"/>
      <c r="Y396" s="25"/>
      <c r="Z396" s="25"/>
      <c r="AA396" s="25"/>
      <c r="AB396" s="25">
        <v>6.0</v>
      </c>
      <c r="AC396" s="25">
        <v>10.0</v>
      </c>
      <c r="AD396" s="25"/>
      <c r="AE396" s="25">
        <v>9.0</v>
      </c>
      <c r="AF396" s="25"/>
      <c r="AG396" s="25"/>
      <c r="AH396" s="25">
        <v>10.0</v>
      </c>
      <c r="AI396" s="25">
        <v>10.0</v>
      </c>
      <c r="AJ396" s="25"/>
      <c r="AK396" s="25">
        <v>10.0</v>
      </c>
      <c r="AL396" s="25"/>
      <c r="AM396" s="25"/>
      <c r="AN396" s="25">
        <v>10.0</v>
      </c>
      <c r="AO396" s="25">
        <v>10.0</v>
      </c>
      <c r="AP396" s="25"/>
      <c r="AQ396" s="25">
        <v>10.0</v>
      </c>
      <c r="AR396" s="25">
        <v>10.0</v>
      </c>
      <c r="AS396" s="25">
        <v>10.0</v>
      </c>
      <c r="AT396" s="25">
        <v>10.0</v>
      </c>
      <c r="AU396" s="25"/>
      <c r="AV396" s="25"/>
      <c r="AW396" s="25"/>
      <c r="AX396" s="25">
        <v>10.0</v>
      </c>
      <c r="AY396" s="25">
        <f t="shared" si="1"/>
        <v>9.42</v>
      </c>
      <c r="AZ396" s="23"/>
      <c r="BA396" s="23">
        <f t="shared" si="4"/>
        <v>0</v>
      </c>
      <c r="BB396" s="6">
        <v>39.0</v>
      </c>
      <c r="BC396" s="6">
        <v>5.0</v>
      </c>
      <c r="BD396" s="23">
        <f t="shared" si="3"/>
        <v>34</v>
      </c>
      <c r="BE396" s="6" t="s">
        <v>92</v>
      </c>
      <c r="BF396" s="6" t="s">
        <v>55</v>
      </c>
      <c r="BG396" s="6" t="s">
        <v>55</v>
      </c>
      <c r="BH396" s="6" t="s">
        <v>55</v>
      </c>
      <c r="BI396" s="6" t="s">
        <v>55</v>
      </c>
      <c r="BJ396" s="6" t="s">
        <v>92</v>
      </c>
      <c r="BK396" s="6" t="s">
        <v>55</v>
      </c>
      <c r="BL396" s="23"/>
      <c r="BM396" s="23"/>
      <c r="BN396" s="42"/>
      <c r="BO396" s="42"/>
      <c r="BP396" s="42"/>
    </row>
    <row r="397">
      <c r="A397" s="11">
        <v>393.0</v>
      </c>
      <c r="B397" s="17" t="s">
        <v>1550</v>
      </c>
      <c r="C397" s="17" t="s">
        <v>278</v>
      </c>
      <c r="D397" s="17" t="s">
        <v>457</v>
      </c>
      <c r="E397" s="19"/>
      <c r="F397" s="17" t="s">
        <v>96</v>
      </c>
      <c r="G397" s="17" t="s">
        <v>1547</v>
      </c>
      <c r="H397" s="48" t="s">
        <v>90</v>
      </c>
      <c r="J397" s="11" t="s">
        <v>526</v>
      </c>
      <c r="K397" s="48" t="s">
        <v>84</v>
      </c>
      <c r="L397" s="49">
        <v>42979.0</v>
      </c>
      <c r="M397" s="52"/>
      <c r="N397" s="50"/>
      <c r="O397" s="50"/>
      <c r="P397" s="50"/>
      <c r="Q397" s="6">
        <v>9.0</v>
      </c>
      <c r="R397" s="6">
        <v>9.0</v>
      </c>
      <c r="S397" s="6">
        <v>8.0</v>
      </c>
      <c r="T397" s="6">
        <v>10.0</v>
      </c>
      <c r="U397" s="6">
        <v>8.0</v>
      </c>
      <c r="V397" s="6">
        <v>8.0</v>
      </c>
      <c r="W397" s="23"/>
      <c r="X397" s="23"/>
      <c r="Y397" s="23"/>
      <c r="Z397" s="23"/>
      <c r="AA397" s="23"/>
      <c r="AB397" s="6">
        <v>7.0</v>
      </c>
      <c r="AC397" s="6">
        <v>9.0</v>
      </c>
      <c r="AD397" s="23"/>
      <c r="AE397" s="6">
        <v>8.0</v>
      </c>
      <c r="AF397" s="23"/>
      <c r="AG397" s="23"/>
      <c r="AH397" s="6">
        <v>10.0</v>
      </c>
      <c r="AI397" s="6">
        <v>10.0</v>
      </c>
      <c r="AJ397" s="23"/>
      <c r="AK397" s="6">
        <v>10.0</v>
      </c>
      <c r="AL397" s="23"/>
      <c r="AM397" s="23"/>
      <c r="AN397" s="6">
        <v>10.0</v>
      </c>
      <c r="AO397" s="6">
        <v>10.0</v>
      </c>
      <c r="AP397" s="6"/>
      <c r="AQ397" s="6">
        <v>10.0</v>
      </c>
      <c r="AR397" s="6">
        <v>10.0</v>
      </c>
      <c r="AS397" s="6">
        <v>10.0</v>
      </c>
      <c r="AT397" s="6">
        <v>10.0</v>
      </c>
      <c r="AU397" s="6"/>
      <c r="AV397" s="23"/>
      <c r="AW397" s="23"/>
      <c r="AX397" s="25">
        <v>10.0</v>
      </c>
      <c r="AY397" s="25">
        <f t="shared" si="1"/>
        <v>9.26</v>
      </c>
      <c r="AZ397" s="23"/>
      <c r="BA397" s="23">
        <f t="shared" si="4"/>
        <v>0</v>
      </c>
      <c r="BB397" s="6">
        <v>14.0</v>
      </c>
      <c r="BC397" s="6">
        <v>3.0</v>
      </c>
      <c r="BD397" s="23">
        <f t="shared" si="3"/>
        <v>11</v>
      </c>
      <c r="BE397" s="6" t="s">
        <v>92</v>
      </c>
      <c r="BF397" s="6" t="s">
        <v>55</v>
      </c>
      <c r="BG397" s="6" t="s">
        <v>55</v>
      </c>
      <c r="BH397" s="6" t="s">
        <v>55</v>
      </c>
      <c r="BI397" s="6" t="s">
        <v>55</v>
      </c>
      <c r="BJ397" s="6" t="s">
        <v>92</v>
      </c>
      <c r="BK397" s="6" t="s">
        <v>55</v>
      </c>
      <c r="BL397" s="23"/>
      <c r="BM397" s="23"/>
      <c r="BN397" s="42"/>
      <c r="BO397" s="42"/>
      <c r="BP397" s="42"/>
    </row>
    <row r="398">
      <c r="A398" s="11">
        <v>394.0</v>
      </c>
      <c r="B398" s="17" t="s">
        <v>1551</v>
      </c>
      <c r="C398" s="17" t="s">
        <v>461</v>
      </c>
      <c r="D398" s="20"/>
      <c r="E398" s="19"/>
      <c r="F398" s="17" t="s">
        <v>96</v>
      </c>
      <c r="G398" s="17" t="s">
        <v>1547</v>
      </c>
      <c r="H398" s="48" t="s">
        <v>90</v>
      </c>
      <c r="J398" s="11" t="s">
        <v>526</v>
      </c>
      <c r="K398" s="48" t="s">
        <v>84</v>
      </c>
      <c r="L398" s="49">
        <v>42979.0</v>
      </c>
      <c r="M398" s="52"/>
      <c r="N398" s="48" t="s">
        <v>85</v>
      </c>
      <c r="O398" s="50"/>
      <c r="P398" s="50"/>
      <c r="Q398" s="6">
        <v>8.0</v>
      </c>
      <c r="R398" s="6">
        <v>9.0</v>
      </c>
      <c r="S398" s="6">
        <v>8.0</v>
      </c>
      <c r="T398" s="6">
        <v>10.0</v>
      </c>
      <c r="U398" s="6">
        <v>9.0</v>
      </c>
      <c r="V398" s="6">
        <v>9.0</v>
      </c>
      <c r="W398" s="23"/>
      <c r="X398" s="23"/>
      <c r="Y398" s="23"/>
      <c r="Z398" s="23"/>
      <c r="AA398" s="23"/>
      <c r="AB398" s="6">
        <v>7.0</v>
      </c>
      <c r="AC398" s="6">
        <v>9.0</v>
      </c>
      <c r="AD398" s="23"/>
      <c r="AE398" s="6">
        <v>7.0</v>
      </c>
      <c r="AF398" s="23"/>
      <c r="AG398" s="23"/>
      <c r="AH398" s="25">
        <v>10.0</v>
      </c>
      <c r="AI398" s="25">
        <v>10.0</v>
      </c>
      <c r="AJ398" s="25"/>
      <c r="AK398" s="25">
        <v>10.0</v>
      </c>
      <c r="AL398" s="25"/>
      <c r="AM398" s="25"/>
      <c r="AN398" s="25">
        <v>10.0</v>
      </c>
      <c r="AO398" s="25">
        <v>10.0</v>
      </c>
      <c r="AP398" s="25"/>
      <c r="AQ398" s="25">
        <v>9.0</v>
      </c>
      <c r="AR398" s="25">
        <v>10.0</v>
      </c>
      <c r="AS398" s="25">
        <v>10.0</v>
      </c>
      <c r="AT398" s="25">
        <v>10.0</v>
      </c>
      <c r="AU398" s="6"/>
      <c r="AV398" s="23"/>
      <c r="AW398" s="23"/>
      <c r="AX398" s="25">
        <v>10.0</v>
      </c>
      <c r="AY398" s="25">
        <f t="shared" si="1"/>
        <v>9.21</v>
      </c>
      <c r="AZ398" s="23"/>
      <c r="BA398" s="23">
        <f t="shared" si="4"/>
        <v>0</v>
      </c>
      <c r="BB398" s="6">
        <v>28.0</v>
      </c>
      <c r="BC398" s="6">
        <v>8.0</v>
      </c>
      <c r="BD398" s="23">
        <f t="shared" si="3"/>
        <v>20</v>
      </c>
      <c r="BE398" s="6" t="s">
        <v>92</v>
      </c>
      <c r="BF398" s="6" t="s">
        <v>55</v>
      </c>
      <c r="BG398" s="6" t="s">
        <v>55</v>
      </c>
      <c r="BH398" s="6" t="s">
        <v>55</v>
      </c>
      <c r="BI398" s="6" t="s">
        <v>55</v>
      </c>
      <c r="BJ398" s="6" t="s">
        <v>92</v>
      </c>
      <c r="BK398" s="6" t="s">
        <v>55</v>
      </c>
      <c r="BL398" s="23"/>
      <c r="BM398" s="23"/>
      <c r="BN398" s="42"/>
      <c r="BO398" s="42"/>
      <c r="BP398" s="42"/>
    </row>
    <row r="399">
      <c r="A399" s="11">
        <v>395.0</v>
      </c>
      <c r="B399" s="17" t="s">
        <v>1552</v>
      </c>
      <c r="C399" s="17" t="s">
        <v>259</v>
      </c>
      <c r="D399" s="17" t="s">
        <v>266</v>
      </c>
      <c r="E399" s="19"/>
      <c r="F399" s="17" t="s">
        <v>96</v>
      </c>
      <c r="G399" s="17" t="s">
        <v>1547</v>
      </c>
      <c r="H399" s="48" t="s">
        <v>90</v>
      </c>
      <c r="J399" s="11" t="s">
        <v>526</v>
      </c>
      <c r="K399" s="48" t="s">
        <v>84</v>
      </c>
      <c r="L399" s="49">
        <v>42979.0</v>
      </c>
      <c r="M399" s="52"/>
      <c r="N399" s="50"/>
      <c r="O399" s="50"/>
      <c r="P399" s="50"/>
      <c r="Q399" s="6">
        <v>10.0</v>
      </c>
      <c r="R399" s="6">
        <v>10.0</v>
      </c>
      <c r="S399" s="6">
        <v>10.0</v>
      </c>
      <c r="T399" s="6">
        <v>10.0</v>
      </c>
      <c r="U399" s="6">
        <v>10.0</v>
      </c>
      <c r="V399" s="6">
        <v>9.0</v>
      </c>
      <c r="W399" s="23"/>
      <c r="X399" s="23"/>
      <c r="Y399" s="23"/>
      <c r="Z399" s="23"/>
      <c r="AA399" s="23"/>
      <c r="AB399" s="6">
        <v>10.0</v>
      </c>
      <c r="AC399" s="6">
        <v>10.0</v>
      </c>
      <c r="AD399" s="23"/>
      <c r="AE399" s="6">
        <v>10.0</v>
      </c>
      <c r="AF399" s="23"/>
      <c r="AG399" s="23"/>
      <c r="AH399" s="25">
        <v>10.0</v>
      </c>
      <c r="AI399" s="25">
        <v>10.0</v>
      </c>
      <c r="AJ399" s="25"/>
      <c r="AK399" s="25">
        <v>10.0</v>
      </c>
      <c r="AL399" s="25"/>
      <c r="AM399" s="25"/>
      <c r="AN399" s="25">
        <v>10.0</v>
      </c>
      <c r="AO399" s="25">
        <v>10.0</v>
      </c>
      <c r="AP399" s="25"/>
      <c r="AQ399" s="25">
        <v>10.0</v>
      </c>
      <c r="AR399" s="6">
        <v>10.0</v>
      </c>
      <c r="AS399" s="25">
        <v>10.0</v>
      </c>
      <c r="AT399" s="25">
        <v>10.0</v>
      </c>
      <c r="AU399" s="6"/>
      <c r="AV399" s="23"/>
      <c r="AW399" s="23"/>
      <c r="AX399" s="6">
        <v>10.0</v>
      </c>
      <c r="AY399" s="25">
        <f t="shared" si="1"/>
        <v>9.94</v>
      </c>
      <c r="AZ399" s="23"/>
      <c r="BA399" s="23">
        <f t="shared" si="4"/>
        <v>0</v>
      </c>
      <c r="BB399" s="6">
        <v>16.0</v>
      </c>
      <c r="BC399" s="6">
        <v>0.0</v>
      </c>
      <c r="BD399" s="23">
        <f t="shared" si="3"/>
        <v>16</v>
      </c>
      <c r="BE399" s="6" t="s">
        <v>92</v>
      </c>
      <c r="BF399" s="6" t="s">
        <v>55</v>
      </c>
      <c r="BG399" s="6" t="s">
        <v>55</v>
      </c>
      <c r="BH399" s="6" t="s">
        <v>55</v>
      </c>
      <c r="BI399" s="6" t="s">
        <v>55</v>
      </c>
      <c r="BJ399" s="6" t="s">
        <v>92</v>
      </c>
      <c r="BK399" s="6" t="s">
        <v>55</v>
      </c>
      <c r="BL399" s="23"/>
      <c r="BM399" s="23"/>
      <c r="BN399" s="42"/>
      <c r="BO399" s="42"/>
      <c r="BP399" s="42"/>
    </row>
    <row r="400">
      <c r="A400" s="11">
        <v>396.0</v>
      </c>
      <c r="B400" s="17" t="s">
        <v>1553</v>
      </c>
      <c r="C400" s="17" t="s">
        <v>303</v>
      </c>
      <c r="D400" s="17" t="s">
        <v>266</v>
      </c>
      <c r="E400" s="17" t="s">
        <v>252</v>
      </c>
      <c r="F400" s="17" t="s">
        <v>96</v>
      </c>
      <c r="G400" s="17" t="s">
        <v>1547</v>
      </c>
      <c r="H400" s="48" t="s">
        <v>90</v>
      </c>
      <c r="J400" s="11" t="s">
        <v>526</v>
      </c>
      <c r="K400" s="48" t="s">
        <v>84</v>
      </c>
      <c r="L400" s="49">
        <v>42979.0</v>
      </c>
      <c r="M400" s="52"/>
      <c r="N400" s="48" t="s">
        <v>85</v>
      </c>
      <c r="O400" s="50"/>
      <c r="P400" s="50"/>
      <c r="Q400" s="6">
        <v>9.0</v>
      </c>
      <c r="R400" s="6">
        <v>10.0</v>
      </c>
      <c r="S400" s="6">
        <v>10.0</v>
      </c>
      <c r="T400" s="6">
        <v>10.0</v>
      </c>
      <c r="U400" s="6">
        <v>10.0</v>
      </c>
      <c r="V400" s="6">
        <v>8.0</v>
      </c>
      <c r="W400" s="23"/>
      <c r="X400" s="23"/>
      <c r="Y400" s="23"/>
      <c r="Z400" s="23"/>
      <c r="AA400" s="23"/>
      <c r="AB400" s="6">
        <v>9.0</v>
      </c>
      <c r="AC400" s="6">
        <v>10.0</v>
      </c>
      <c r="AD400" s="23"/>
      <c r="AE400" s="6">
        <v>10.0</v>
      </c>
      <c r="AF400" s="23"/>
      <c r="AG400" s="23"/>
      <c r="AH400" s="25">
        <v>10.0</v>
      </c>
      <c r="AI400" s="25">
        <v>10.0</v>
      </c>
      <c r="AJ400" s="25"/>
      <c r="AK400" s="25">
        <v>10.0</v>
      </c>
      <c r="AL400" s="25"/>
      <c r="AM400" s="25"/>
      <c r="AN400" s="25">
        <v>10.0</v>
      </c>
      <c r="AO400" s="25">
        <v>10.0</v>
      </c>
      <c r="AP400" s="25"/>
      <c r="AQ400" s="25">
        <v>10.0</v>
      </c>
      <c r="AR400" s="25">
        <v>10.0</v>
      </c>
      <c r="AS400" s="25">
        <v>10.0</v>
      </c>
      <c r="AT400" s="25">
        <v>10.0</v>
      </c>
      <c r="AU400" s="6"/>
      <c r="AV400" s="23"/>
      <c r="AW400" s="23"/>
      <c r="AX400" s="25">
        <v>10.0</v>
      </c>
      <c r="AY400" s="25">
        <f t="shared" si="1"/>
        <v>9.78</v>
      </c>
      <c r="AZ400" s="23"/>
      <c r="BA400" s="23">
        <f t="shared" si="4"/>
        <v>0</v>
      </c>
      <c r="BB400" s="6">
        <v>74.0</v>
      </c>
      <c r="BC400" s="6">
        <v>4.0</v>
      </c>
      <c r="BD400" s="23">
        <f t="shared" si="3"/>
        <v>70</v>
      </c>
      <c r="BE400" s="6" t="s">
        <v>92</v>
      </c>
      <c r="BF400" s="6" t="s">
        <v>55</v>
      </c>
      <c r="BG400" s="6" t="s">
        <v>55</v>
      </c>
      <c r="BH400" s="6" t="s">
        <v>55</v>
      </c>
      <c r="BI400" s="6" t="s">
        <v>55</v>
      </c>
      <c r="BJ400" s="6" t="s">
        <v>92</v>
      </c>
      <c r="BK400" s="6" t="s">
        <v>55</v>
      </c>
      <c r="BL400" s="23"/>
      <c r="BM400" s="23"/>
      <c r="BN400" s="42"/>
      <c r="BO400" s="42"/>
      <c r="BP400" s="42"/>
    </row>
    <row r="401">
      <c r="A401" s="11">
        <v>397.0</v>
      </c>
      <c r="B401" s="17" t="s">
        <v>769</v>
      </c>
      <c r="C401" s="17" t="s">
        <v>768</v>
      </c>
      <c r="D401" s="17" t="s">
        <v>274</v>
      </c>
      <c r="E401" s="19"/>
      <c r="F401" s="17" t="s">
        <v>79</v>
      </c>
      <c r="G401" s="17" t="s">
        <v>1547</v>
      </c>
      <c r="H401" s="48" t="s">
        <v>90</v>
      </c>
      <c r="J401" s="11" t="s">
        <v>526</v>
      </c>
      <c r="K401" s="48" t="s">
        <v>84</v>
      </c>
      <c r="L401" s="49">
        <v>42983.0</v>
      </c>
      <c r="M401" s="52"/>
      <c r="N401" s="48" t="s">
        <v>85</v>
      </c>
      <c r="O401" s="50"/>
      <c r="P401" s="50"/>
      <c r="Q401" s="6">
        <v>7.0</v>
      </c>
      <c r="R401" s="6">
        <v>9.0</v>
      </c>
      <c r="S401" s="6">
        <v>7.0</v>
      </c>
      <c r="T401" s="6">
        <v>10.0</v>
      </c>
      <c r="U401" s="6">
        <v>6.0</v>
      </c>
      <c r="V401" s="6">
        <v>7.0</v>
      </c>
      <c r="W401" s="23"/>
      <c r="X401" s="23"/>
      <c r="Y401" s="23"/>
      <c r="Z401" s="23"/>
      <c r="AA401" s="23"/>
      <c r="AB401" s="6">
        <v>5.0</v>
      </c>
      <c r="AC401" s="6">
        <v>8.0</v>
      </c>
      <c r="AD401" s="23"/>
      <c r="AE401" s="6">
        <v>7.0</v>
      </c>
      <c r="AF401" s="23"/>
      <c r="AG401" s="23"/>
      <c r="AH401" s="6">
        <v>10.0</v>
      </c>
      <c r="AI401" s="6">
        <v>10.0</v>
      </c>
      <c r="AJ401" s="23"/>
      <c r="AK401" s="6">
        <v>10.0</v>
      </c>
      <c r="AL401" s="23"/>
      <c r="AM401" s="23"/>
      <c r="AN401" s="6">
        <v>10.0</v>
      </c>
      <c r="AO401" s="6">
        <v>10.0</v>
      </c>
      <c r="AP401" s="6"/>
      <c r="AQ401" s="6">
        <v>9.0</v>
      </c>
      <c r="AR401" s="6">
        <v>10.0</v>
      </c>
      <c r="AS401" s="6">
        <v>9.0</v>
      </c>
      <c r="AT401" s="6">
        <v>10.0</v>
      </c>
      <c r="AU401" s="6"/>
      <c r="AV401" s="23"/>
      <c r="AW401" s="23"/>
      <c r="AX401" s="25">
        <v>10.0</v>
      </c>
      <c r="AY401" s="25">
        <f t="shared" si="1"/>
        <v>8.63</v>
      </c>
      <c r="AZ401" s="23"/>
      <c r="BA401" s="23">
        <f t="shared" si="4"/>
        <v>0</v>
      </c>
      <c r="BB401" s="6">
        <v>61.0</v>
      </c>
      <c r="BC401" s="6">
        <v>7.0</v>
      </c>
      <c r="BD401" s="23">
        <f t="shared" si="3"/>
        <v>54</v>
      </c>
      <c r="BE401" s="6" t="s">
        <v>92</v>
      </c>
      <c r="BF401" s="6" t="s">
        <v>55</v>
      </c>
      <c r="BG401" s="6" t="s">
        <v>55</v>
      </c>
      <c r="BH401" s="6" t="s">
        <v>55</v>
      </c>
      <c r="BI401" s="6" t="s">
        <v>55</v>
      </c>
      <c r="BJ401" s="6" t="s">
        <v>92</v>
      </c>
      <c r="BK401" s="6" t="s">
        <v>55</v>
      </c>
      <c r="BL401" s="23"/>
      <c r="BM401" s="23"/>
      <c r="BN401" s="42"/>
      <c r="BO401" s="42"/>
      <c r="BP401" s="42"/>
    </row>
    <row r="402">
      <c r="A402" s="11">
        <v>398.0</v>
      </c>
      <c r="B402" s="17" t="s">
        <v>1554</v>
      </c>
      <c r="C402" s="17" t="s">
        <v>1555</v>
      </c>
      <c r="D402" s="17" t="s">
        <v>1556</v>
      </c>
      <c r="E402" s="19"/>
      <c r="F402" s="17" t="s">
        <v>96</v>
      </c>
      <c r="G402" s="17" t="s">
        <v>1547</v>
      </c>
      <c r="H402" s="48" t="s">
        <v>90</v>
      </c>
      <c r="J402" s="11" t="s">
        <v>526</v>
      </c>
      <c r="K402" s="48" t="s">
        <v>84</v>
      </c>
      <c r="L402" s="49">
        <v>42979.0</v>
      </c>
      <c r="M402" s="52"/>
      <c r="N402" s="48" t="s">
        <v>85</v>
      </c>
      <c r="O402" s="50"/>
      <c r="P402" s="50"/>
      <c r="Q402" s="6">
        <v>9.0</v>
      </c>
      <c r="R402" s="6">
        <v>10.0</v>
      </c>
      <c r="S402" s="6">
        <v>10.0</v>
      </c>
      <c r="T402" s="6">
        <v>10.0</v>
      </c>
      <c r="U402" s="6">
        <v>10.0</v>
      </c>
      <c r="V402" s="6">
        <v>9.0</v>
      </c>
      <c r="W402" s="23"/>
      <c r="X402" s="23"/>
      <c r="Y402" s="23"/>
      <c r="Z402" s="23"/>
      <c r="AA402" s="23"/>
      <c r="AB402" s="6">
        <v>7.0</v>
      </c>
      <c r="AC402" s="6">
        <v>9.0</v>
      </c>
      <c r="AD402" s="23"/>
      <c r="AE402" s="6">
        <v>10.0</v>
      </c>
      <c r="AF402" s="23"/>
      <c r="AG402" s="23"/>
      <c r="AH402" s="25">
        <v>10.0</v>
      </c>
      <c r="AI402" s="25">
        <v>10.0</v>
      </c>
      <c r="AJ402" s="25"/>
      <c r="AK402" s="25">
        <v>10.0</v>
      </c>
      <c r="AL402" s="25"/>
      <c r="AM402" s="25"/>
      <c r="AN402" s="25">
        <v>10.0</v>
      </c>
      <c r="AO402" s="25">
        <v>10.0</v>
      </c>
      <c r="AP402" s="25"/>
      <c r="AQ402" s="25">
        <v>10.0</v>
      </c>
      <c r="AR402" s="25">
        <v>10.0</v>
      </c>
      <c r="AS402" s="25">
        <v>10.0</v>
      </c>
      <c r="AT402" s="25">
        <v>10.0</v>
      </c>
      <c r="AU402" s="6"/>
      <c r="AV402" s="23"/>
      <c r="AW402" s="23"/>
      <c r="AX402" s="25">
        <v>10.0</v>
      </c>
      <c r="AY402" s="25">
        <f t="shared" si="1"/>
        <v>9.68</v>
      </c>
      <c r="AZ402" s="23"/>
      <c r="BA402" s="23">
        <f t="shared" si="4"/>
        <v>0</v>
      </c>
      <c r="BB402" s="6">
        <v>24.0</v>
      </c>
      <c r="BC402" s="6">
        <v>3.0</v>
      </c>
      <c r="BD402" s="23">
        <f t="shared" si="3"/>
        <v>21</v>
      </c>
      <c r="BE402" s="6" t="s">
        <v>92</v>
      </c>
      <c r="BF402" s="6" t="s">
        <v>55</v>
      </c>
      <c r="BG402" s="6" t="s">
        <v>55</v>
      </c>
      <c r="BH402" s="6" t="s">
        <v>55</v>
      </c>
      <c r="BI402" s="6" t="s">
        <v>55</v>
      </c>
      <c r="BJ402" s="6" t="s">
        <v>92</v>
      </c>
      <c r="BK402" s="6" t="s">
        <v>55</v>
      </c>
      <c r="BL402" s="23"/>
      <c r="BM402" s="23"/>
      <c r="BN402" s="42"/>
      <c r="BO402" s="42"/>
      <c r="BP402" s="42"/>
    </row>
    <row r="403">
      <c r="A403" s="11">
        <v>399.0</v>
      </c>
      <c r="B403" s="17" t="s">
        <v>150</v>
      </c>
      <c r="C403" s="17" t="s">
        <v>77</v>
      </c>
      <c r="D403" s="20"/>
      <c r="E403" s="19"/>
      <c r="F403" s="17" t="s">
        <v>79</v>
      </c>
      <c r="G403" s="17" t="s">
        <v>1547</v>
      </c>
      <c r="H403" s="48" t="s">
        <v>90</v>
      </c>
      <c r="J403" s="11" t="s">
        <v>526</v>
      </c>
      <c r="K403" s="48" t="s">
        <v>84</v>
      </c>
      <c r="L403" s="49">
        <v>42982.0</v>
      </c>
      <c r="M403" s="52"/>
      <c r="N403" s="48" t="s">
        <v>85</v>
      </c>
      <c r="O403" s="50"/>
      <c r="P403" s="50"/>
      <c r="Q403" s="25">
        <v>7.0</v>
      </c>
      <c r="R403" s="25">
        <v>6.0</v>
      </c>
      <c r="S403" s="25">
        <v>6.0</v>
      </c>
      <c r="T403" s="25">
        <v>10.0</v>
      </c>
      <c r="U403" s="25">
        <v>7.0</v>
      </c>
      <c r="V403" s="25">
        <v>9.0</v>
      </c>
      <c r="W403" s="25"/>
      <c r="X403" s="25"/>
      <c r="Y403" s="25"/>
      <c r="Z403" s="25"/>
      <c r="AA403" s="25"/>
      <c r="AB403" s="25">
        <v>5.0</v>
      </c>
      <c r="AC403" s="25">
        <v>9.0</v>
      </c>
      <c r="AD403" s="25"/>
      <c r="AE403" s="25">
        <v>8.0</v>
      </c>
      <c r="AF403" s="25"/>
      <c r="AG403" s="25"/>
      <c r="AH403" s="25">
        <v>10.0</v>
      </c>
      <c r="AI403" s="25">
        <v>10.0</v>
      </c>
      <c r="AJ403" s="25"/>
      <c r="AK403" s="25">
        <v>10.0</v>
      </c>
      <c r="AL403" s="25"/>
      <c r="AM403" s="25"/>
      <c r="AN403" s="25">
        <v>10.0</v>
      </c>
      <c r="AO403" s="25">
        <v>10.0</v>
      </c>
      <c r="AP403" s="25"/>
      <c r="AQ403" s="25">
        <v>9.0</v>
      </c>
      <c r="AR403" s="6">
        <v>10.0</v>
      </c>
      <c r="AS403" s="25">
        <v>10.0</v>
      </c>
      <c r="AT403" s="25">
        <v>10.0</v>
      </c>
      <c r="AU403" s="25"/>
      <c r="AV403" s="25"/>
      <c r="AW403" s="25"/>
      <c r="AX403" s="25">
        <v>10.0</v>
      </c>
      <c r="AY403" s="25">
        <f t="shared" si="1"/>
        <v>8.73</v>
      </c>
      <c r="AZ403" s="23"/>
      <c r="BA403" s="23">
        <f t="shared" si="4"/>
        <v>0</v>
      </c>
      <c r="BB403" s="6">
        <v>4.0</v>
      </c>
      <c r="BC403" s="6">
        <v>1.0</v>
      </c>
      <c r="BD403" s="23">
        <f t="shared" si="3"/>
        <v>3</v>
      </c>
      <c r="BE403" s="6" t="s">
        <v>92</v>
      </c>
      <c r="BF403" s="6" t="s">
        <v>55</v>
      </c>
      <c r="BG403" s="6" t="s">
        <v>55</v>
      </c>
      <c r="BH403" s="6" t="s">
        <v>55</v>
      </c>
      <c r="BI403" s="6" t="s">
        <v>55</v>
      </c>
      <c r="BJ403" s="6" t="s">
        <v>92</v>
      </c>
      <c r="BK403" s="6" t="s">
        <v>55</v>
      </c>
      <c r="BL403" s="23"/>
      <c r="BM403" s="23"/>
      <c r="BN403" s="42"/>
      <c r="BO403" s="42"/>
      <c r="BP403" s="42"/>
    </row>
    <row r="404">
      <c r="A404" s="11">
        <v>400.0</v>
      </c>
      <c r="B404" s="17" t="s">
        <v>1557</v>
      </c>
      <c r="C404" s="17" t="s">
        <v>119</v>
      </c>
      <c r="D404" s="17" t="s">
        <v>77</v>
      </c>
      <c r="E404" s="19"/>
      <c r="F404" s="17" t="s">
        <v>79</v>
      </c>
      <c r="G404" s="17" t="s">
        <v>1547</v>
      </c>
      <c r="H404" s="48" t="s">
        <v>90</v>
      </c>
      <c r="J404" s="11" t="s">
        <v>526</v>
      </c>
      <c r="K404" s="48" t="s">
        <v>84</v>
      </c>
      <c r="L404" s="49">
        <v>42979.0</v>
      </c>
      <c r="M404" s="52"/>
      <c r="N404" s="48" t="s">
        <v>85</v>
      </c>
      <c r="O404" s="50"/>
      <c r="P404" s="50"/>
      <c r="Q404" s="6">
        <v>8.0</v>
      </c>
      <c r="R404" s="6">
        <v>9.0</v>
      </c>
      <c r="S404" s="6">
        <v>7.0</v>
      </c>
      <c r="T404" s="6">
        <v>10.0</v>
      </c>
      <c r="U404" s="6">
        <v>7.0</v>
      </c>
      <c r="V404" s="6">
        <v>7.0</v>
      </c>
      <c r="W404" s="23"/>
      <c r="X404" s="23"/>
      <c r="Y404" s="23"/>
      <c r="Z404" s="23"/>
      <c r="AA404" s="23"/>
      <c r="AB404" s="6">
        <v>9.0</v>
      </c>
      <c r="AC404" s="6">
        <v>10.0</v>
      </c>
      <c r="AD404" s="23"/>
      <c r="AE404" s="6">
        <v>9.0</v>
      </c>
      <c r="AF404" s="23"/>
      <c r="AG404" s="23"/>
      <c r="AH404" s="25">
        <v>10.0</v>
      </c>
      <c r="AI404" s="25">
        <v>10.0</v>
      </c>
      <c r="AJ404" s="25"/>
      <c r="AK404" s="25">
        <v>10.0</v>
      </c>
      <c r="AL404" s="25"/>
      <c r="AM404" s="25"/>
      <c r="AN404" s="25">
        <v>10.0</v>
      </c>
      <c r="AO404" s="25">
        <v>10.0</v>
      </c>
      <c r="AP404" s="25"/>
      <c r="AQ404" s="25">
        <v>10.0</v>
      </c>
      <c r="AR404" s="25">
        <v>10.0</v>
      </c>
      <c r="AS404" s="25">
        <v>10.0</v>
      </c>
      <c r="AT404" s="25">
        <v>10.0</v>
      </c>
      <c r="AU404" s="6"/>
      <c r="AV404" s="23"/>
      <c r="AW404" s="23"/>
      <c r="AX404" s="25">
        <v>10.0</v>
      </c>
      <c r="AY404" s="25">
        <f t="shared" si="1"/>
        <v>9.26</v>
      </c>
      <c r="AZ404" s="23"/>
      <c r="BA404" s="23">
        <f t="shared" si="4"/>
        <v>0</v>
      </c>
      <c r="BB404" s="6">
        <v>21.0</v>
      </c>
      <c r="BC404" s="6">
        <v>4.0</v>
      </c>
      <c r="BD404" s="23">
        <f t="shared" si="3"/>
        <v>17</v>
      </c>
      <c r="BE404" s="6" t="s">
        <v>92</v>
      </c>
      <c r="BF404" s="6" t="s">
        <v>55</v>
      </c>
      <c r="BG404" s="6" t="s">
        <v>55</v>
      </c>
      <c r="BH404" s="6" t="s">
        <v>55</v>
      </c>
      <c r="BI404" s="6" t="s">
        <v>55</v>
      </c>
      <c r="BJ404" s="6" t="s">
        <v>92</v>
      </c>
      <c r="BK404" s="6" t="s">
        <v>55</v>
      </c>
      <c r="BL404" s="23"/>
      <c r="BM404" s="23"/>
      <c r="BN404" s="42"/>
      <c r="BO404" s="42"/>
      <c r="BP404" s="42"/>
    </row>
    <row r="405">
      <c r="A405" s="11">
        <v>401.0</v>
      </c>
      <c r="B405" s="17" t="s">
        <v>1558</v>
      </c>
      <c r="C405" s="17" t="s">
        <v>1559</v>
      </c>
      <c r="D405" s="20"/>
      <c r="E405" s="19"/>
      <c r="F405" s="17" t="s">
        <v>79</v>
      </c>
      <c r="G405" s="17" t="s">
        <v>1547</v>
      </c>
      <c r="H405" s="48" t="s">
        <v>90</v>
      </c>
      <c r="J405" s="11" t="s">
        <v>526</v>
      </c>
      <c r="K405" s="48" t="s">
        <v>84</v>
      </c>
      <c r="L405" s="49">
        <v>42979.0</v>
      </c>
      <c r="M405" s="52"/>
      <c r="N405" s="48" t="s">
        <v>85</v>
      </c>
      <c r="O405" s="50"/>
      <c r="P405" s="50"/>
      <c r="Q405" s="6">
        <v>5.0</v>
      </c>
      <c r="R405" s="6">
        <v>5.0</v>
      </c>
      <c r="S405" s="6">
        <v>5.0</v>
      </c>
      <c r="T405" s="6">
        <v>5.0</v>
      </c>
      <c r="U405" s="6">
        <v>5.0</v>
      </c>
      <c r="V405" s="6">
        <v>7.0</v>
      </c>
      <c r="W405" s="23"/>
      <c r="X405" s="23"/>
      <c r="Y405" s="23"/>
      <c r="Z405" s="23"/>
      <c r="AA405" s="23"/>
      <c r="AB405" s="6">
        <v>5.0</v>
      </c>
      <c r="AC405" s="6">
        <v>5.0</v>
      </c>
      <c r="AD405" s="23"/>
      <c r="AE405" s="6">
        <v>7.0</v>
      </c>
      <c r="AF405" s="23"/>
      <c r="AG405" s="23"/>
      <c r="AH405" s="25"/>
      <c r="AI405" s="25">
        <v>10.0</v>
      </c>
      <c r="AJ405" s="25"/>
      <c r="AK405" s="25">
        <v>10.0</v>
      </c>
      <c r="AL405" s="25"/>
      <c r="AM405" s="25"/>
      <c r="AN405" s="25">
        <v>10.0</v>
      </c>
      <c r="AO405" s="25">
        <v>10.0</v>
      </c>
      <c r="AP405" s="25"/>
      <c r="AQ405" s="25">
        <v>7.0</v>
      </c>
      <c r="AR405" s="25">
        <v>10.0</v>
      </c>
      <c r="AS405" s="25">
        <v>7.0</v>
      </c>
      <c r="AT405" s="25">
        <v>5.0</v>
      </c>
      <c r="AU405" s="6"/>
      <c r="AV405" s="23"/>
      <c r="AW405" s="23"/>
      <c r="AX405" s="25">
        <v>10.0</v>
      </c>
      <c r="AY405" s="25">
        <f t="shared" si="1"/>
        <v>7.11</v>
      </c>
      <c r="AZ405" s="23"/>
      <c r="BA405" s="23">
        <f t="shared" si="4"/>
        <v>0</v>
      </c>
      <c r="BB405" s="6">
        <v>6.0</v>
      </c>
      <c r="BC405" s="6">
        <v>2.0</v>
      </c>
      <c r="BD405" s="23">
        <f t="shared" si="3"/>
        <v>4</v>
      </c>
      <c r="BE405" s="6" t="s">
        <v>92</v>
      </c>
      <c r="BF405" s="6" t="s">
        <v>55</v>
      </c>
      <c r="BG405" s="6" t="s">
        <v>55</v>
      </c>
      <c r="BH405" s="6" t="s">
        <v>55</v>
      </c>
      <c r="BI405" s="6" t="s">
        <v>55</v>
      </c>
      <c r="BJ405" s="6" t="s">
        <v>92</v>
      </c>
      <c r="BK405" s="6" t="s">
        <v>55</v>
      </c>
      <c r="BL405" s="23"/>
      <c r="BM405" s="23"/>
      <c r="BN405" s="42"/>
      <c r="BO405" s="42"/>
      <c r="BP405" s="42"/>
    </row>
    <row r="406">
      <c r="A406" s="11">
        <v>402.0</v>
      </c>
      <c r="B406" s="17" t="s">
        <v>1560</v>
      </c>
      <c r="C406" s="17" t="s">
        <v>566</v>
      </c>
      <c r="D406" s="17" t="s">
        <v>535</v>
      </c>
      <c r="E406" s="19"/>
      <c r="F406" s="17" t="s">
        <v>79</v>
      </c>
      <c r="G406" s="17" t="s">
        <v>1547</v>
      </c>
      <c r="H406" s="48" t="s">
        <v>90</v>
      </c>
      <c r="J406" s="11" t="s">
        <v>526</v>
      </c>
      <c r="K406" s="48" t="s">
        <v>84</v>
      </c>
      <c r="L406" s="49">
        <v>42979.0</v>
      </c>
      <c r="M406" s="52"/>
      <c r="N406" s="48" t="s">
        <v>85</v>
      </c>
      <c r="O406" s="48" t="s">
        <v>483</v>
      </c>
      <c r="P406" s="52"/>
      <c r="Q406" s="25">
        <v>7.0</v>
      </c>
      <c r="R406" s="25">
        <v>9.0</v>
      </c>
      <c r="S406" s="25">
        <v>8.0</v>
      </c>
      <c r="T406" s="25">
        <v>10.0</v>
      </c>
      <c r="U406" s="25">
        <v>8.0</v>
      </c>
      <c r="V406" s="25">
        <v>7.0</v>
      </c>
      <c r="W406" s="25"/>
      <c r="X406" s="25"/>
      <c r="Y406" s="25"/>
      <c r="Z406" s="25"/>
      <c r="AA406" s="25"/>
      <c r="AB406" s="25">
        <v>8.0</v>
      </c>
      <c r="AC406" s="25">
        <v>9.0</v>
      </c>
      <c r="AD406" s="25"/>
      <c r="AE406" s="25">
        <v>10.0</v>
      </c>
      <c r="AF406" s="25"/>
      <c r="AG406" s="25"/>
      <c r="AH406" s="25">
        <v>10.0</v>
      </c>
      <c r="AI406" s="25">
        <v>10.0</v>
      </c>
      <c r="AJ406" s="25"/>
      <c r="AK406" s="25">
        <v>10.0</v>
      </c>
      <c r="AL406" s="25"/>
      <c r="AM406" s="25"/>
      <c r="AN406" s="25">
        <v>10.0</v>
      </c>
      <c r="AO406" s="25">
        <v>10.0</v>
      </c>
      <c r="AP406" s="25"/>
      <c r="AQ406" s="25">
        <v>9.0</v>
      </c>
      <c r="AR406" s="25">
        <v>10.0</v>
      </c>
      <c r="AS406" s="25">
        <v>10.0</v>
      </c>
      <c r="AT406" s="25">
        <v>10.0</v>
      </c>
      <c r="AU406" s="25"/>
      <c r="AV406" s="25"/>
      <c r="AW406" s="25"/>
      <c r="AX406" s="25">
        <v>10.0</v>
      </c>
      <c r="AY406" s="25">
        <f t="shared" si="1"/>
        <v>9.21</v>
      </c>
      <c r="AZ406" s="23"/>
      <c r="BA406" s="23">
        <f t="shared" si="4"/>
        <v>0</v>
      </c>
      <c r="BB406" s="6">
        <v>30.0</v>
      </c>
      <c r="BC406" s="6">
        <v>4.0</v>
      </c>
      <c r="BD406" s="23">
        <f t="shared" si="3"/>
        <v>26</v>
      </c>
      <c r="BE406" s="6" t="s">
        <v>92</v>
      </c>
      <c r="BF406" s="6" t="s">
        <v>55</v>
      </c>
      <c r="BG406" s="6" t="s">
        <v>55</v>
      </c>
      <c r="BH406" s="6" t="s">
        <v>55</v>
      </c>
      <c r="BI406" s="6" t="s">
        <v>55</v>
      </c>
      <c r="BJ406" s="6" t="s">
        <v>92</v>
      </c>
      <c r="BK406" s="6" t="s">
        <v>55</v>
      </c>
      <c r="BL406" s="23"/>
      <c r="BM406" s="23"/>
      <c r="BN406" s="42"/>
      <c r="BO406" s="42"/>
      <c r="BP406" s="42"/>
    </row>
    <row r="407">
      <c r="A407" s="11">
        <v>403.0</v>
      </c>
      <c r="B407" s="17" t="s">
        <v>494</v>
      </c>
      <c r="C407" s="17" t="s">
        <v>115</v>
      </c>
      <c r="D407" s="17" t="s">
        <v>157</v>
      </c>
      <c r="E407" s="19"/>
      <c r="F407" s="17" t="s">
        <v>79</v>
      </c>
      <c r="G407" s="17" t="s">
        <v>1547</v>
      </c>
      <c r="H407" s="48" t="s">
        <v>90</v>
      </c>
      <c r="J407" s="11" t="s">
        <v>526</v>
      </c>
      <c r="K407" s="48" t="s">
        <v>84</v>
      </c>
      <c r="L407" s="49">
        <v>42979.0</v>
      </c>
      <c r="M407" s="52"/>
      <c r="N407" s="48" t="s">
        <v>85</v>
      </c>
      <c r="O407" s="50"/>
      <c r="P407" s="50"/>
      <c r="Q407" s="6">
        <v>7.0</v>
      </c>
      <c r="R407" s="6">
        <v>9.0</v>
      </c>
      <c r="S407" s="6">
        <v>9.0</v>
      </c>
      <c r="T407" s="6">
        <v>10.0</v>
      </c>
      <c r="U407" s="6">
        <v>8.0</v>
      </c>
      <c r="V407" s="6">
        <v>8.0</v>
      </c>
      <c r="W407" s="23"/>
      <c r="X407" s="23"/>
      <c r="Y407" s="23"/>
      <c r="Z407" s="23"/>
      <c r="AA407" s="23"/>
      <c r="AB407" s="6">
        <v>9.0</v>
      </c>
      <c r="AC407" s="6">
        <v>9.0</v>
      </c>
      <c r="AD407" s="23"/>
      <c r="AE407" s="6">
        <v>9.0</v>
      </c>
      <c r="AF407" s="23"/>
      <c r="AG407" s="23"/>
      <c r="AH407" s="25">
        <v>10.0</v>
      </c>
      <c r="AI407" s="25">
        <v>10.0</v>
      </c>
      <c r="AJ407" s="25"/>
      <c r="AK407" s="25">
        <v>10.0</v>
      </c>
      <c r="AL407" s="25"/>
      <c r="AM407" s="25"/>
      <c r="AN407" s="25">
        <v>10.0</v>
      </c>
      <c r="AO407" s="25">
        <v>10.0</v>
      </c>
      <c r="AP407" s="25"/>
      <c r="AQ407" s="25">
        <v>10.0</v>
      </c>
      <c r="AR407" s="25">
        <v>10.0</v>
      </c>
      <c r="AS407" s="25">
        <v>10.0</v>
      </c>
      <c r="AT407" s="25">
        <v>10.0</v>
      </c>
      <c r="AU407" s="6"/>
      <c r="AV407" s="23"/>
      <c r="AW407" s="23"/>
      <c r="AX407" s="25">
        <v>10.0</v>
      </c>
      <c r="AY407" s="25">
        <f t="shared" si="1"/>
        <v>9.36</v>
      </c>
      <c r="AZ407" s="23"/>
      <c r="BA407" s="23">
        <f t="shared" si="4"/>
        <v>0</v>
      </c>
      <c r="BB407" s="6">
        <v>34.0</v>
      </c>
      <c r="BC407" s="6">
        <v>4.0</v>
      </c>
      <c r="BD407" s="23">
        <f t="shared" si="3"/>
        <v>30</v>
      </c>
      <c r="BE407" s="6" t="s">
        <v>92</v>
      </c>
      <c r="BF407" s="6" t="s">
        <v>55</v>
      </c>
      <c r="BG407" s="6" t="s">
        <v>55</v>
      </c>
      <c r="BH407" s="6" t="s">
        <v>55</v>
      </c>
      <c r="BI407" s="6" t="s">
        <v>55</v>
      </c>
      <c r="BJ407" s="6" t="s">
        <v>92</v>
      </c>
      <c r="BK407" s="6" t="s">
        <v>55</v>
      </c>
      <c r="BL407" s="23"/>
      <c r="BM407" s="23"/>
      <c r="BN407" s="42"/>
      <c r="BO407" s="42"/>
      <c r="BP407" s="42"/>
    </row>
    <row r="408">
      <c r="A408" s="11">
        <v>404.0</v>
      </c>
      <c r="B408" s="17" t="s">
        <v>1561</v>
      </c>
      <c r="C408" s="17" t="s">
        <v>774</v>
      </c>
      <c r="D408" s="20"/>
      <c r="E408" s="19"/>
      <c r="F408" s="17" t="s">
        <v>96</v>
      </c>
      <c r="G408" s="17" t="s">
        <v>1547</v>
      </c>
      <c r="H408" s="48" t="s">
        <v>90</v>
      </c>
      <c r="J408" s="11" t="s">
        <v>526</v>
      </c>
      <c r="K408" s="48" t="s">
        <v>84</v>
      </c>
      <c r="L408" s="49">
        <v>42979.0</v>
      </c>
      <c r="M408" s="52"/>
      <c r="N408" s="48" t="s">
        <v>85</v>
      </c>
      <c r="O408" s="50"/>
      <c r="P408" s="50"/>
      <c r="Q408" s="25">
        <v>9.0</v>
      </c>
      <c r="R408" s="25">
        <v>9.0</v>
      </c>
      <c r="S408" s="25">
        <v>9.0</v>
      </c>
      <c r="T408" s="25">
        <v>10.0</v>
      </c>
      <c r="U408" s="25">
        <v>9.0</v>
      </c>
      <c r="V408" s="25">
        <v>6.0</v>
      </c>
      <c r="W408" s="25"/>
      <c r="X408" s="25"/>
      <c r="Y408" s="25"/>
      <c r="Z408" s="25"/>
      <c r="AA408" s="25"/>
      <c r="AB408" s="25">
        <v>7.0</v>
      </c>
      <c r="AC408" s="25">
        <v>9.0</v>
      </c>
      <c r="AD408" s="25"/>
      <c r="AE408" s="25">
        <v>8.0</v>
      </c>
      <c r="AF408" s="25"/>
      <c r="AG408" s="25"/>
      <c r="AH408" s="25">
        <v>10.0</v>
      </c>
      <c r="AI408" s="25">
        <v>10.0</v>
      </c>
      <c r="AJ408" s="25"/>
      <c r="AK408" s="25">
        <v>10.0</v>
      </c>
      <c r="AL408" s="25"/>
      <c r="AM408" s="25"/>
      <c r="AN408" s="25">
        <v>10.0</v>
      </c>
      <c r="AO408" s="25">
        <v>10.0</v>
      </c>
      <c r="AP408" s="25"/>
      <c r="AQ408" s="25">
        <v>10.0</v>
      </c>
      <c r="AR408" s="25">
        <v>10.0</v>
      </c>
      <c r="AS408" s="25">
        <v>10.0</v>
      </c>
      <c r="AT408" s="25">
        <v>10.0</v>
      </c>
      <c r="AU408" s="25"/>
      <c r="AV408" s="25"/>
      <c r="AW408" s="25"/>
      <c r="AX408" s="25">
        <v>10.0</v>
      </c>
      <c r="AY408" s="25">
        <f t="shared" si="1"/>
        <v>9.26</v>
      </c>
      <c r="AZ408" s="23"/>
      <c r="BA408" s="23">
        <f t="shared" si="4"/>
        <v>0</v>
      </c>
      <c r="BB408" s="6">
        <v>20.0</v>
      </c>
      <c r="BC408" s="6">
        <v>0.0</v>
      </c>
      <c r="BD408" s="23">
        <f t="shared" si="3"/>
        <v>20</v>
      </c>
      <c r="BE408" s="6" t="s">
        <v>92</v>
      </c>
      <c r="BF408" s="6" t="s">
        <v>55</v>
      </c>
      <c r="BG408" s="6" t="s">
        <v>55</v>
      </c>
      <c r="BH408" s="6" t="s">
        <v>55</v>
      </c>
      <c r="BI408" s="6" t="s">
        <v>55</v>
      </c>
      <c r="BJ408" s="6" t="s">
        <v>92</v>
      </c>
      <c r="BK408" s="6" t="s">
        <v>55</v>
      </c>
      <c r="BL408" s="23"/>
      <c r="BM408" s="23"/>
      <c r="BN408" s="42"/>
      <c r="BO408" s="42"/>
      <c r="BP408" s="42"/>
    </row>
    <row r="409">
      <c r="A409" s="11">
        <v>405.0</v>
      </c>
      <c r="B409" s="17" t="s">
        <v>1562</v>
      </c>
      <c r="C409" s="17" t="s">
        <v>1563</v>
      </c>
      <c r="D409" s="17" t="s">
        <v>107</v>
      </c>
      <c r="E409" s="19"/>
      <c r="F409" s="17" t="s">
        <v>79</v>
      </c>
      <c r="G409" s="17" t="s">
        <v>1547</v>
      </c>
      <c r="H409" s="48" t="s">
        <v>90</v>
      </c>
      <c r="J409" s="11" t="s">
        <v>526</v>
      </c>
      <c r="K409" s="48" t="s">
        <v>84</v>
      </c>
      <c r="L409" s="49">
        <v>42979.0</v>
      </c>
      <c r="M409" s="52"/>
      <c r="N409" s="48" t="s">
        <v>85</v>
      </c>
      <c r="O409" s="50"/>
      <c r="P409" s="50"/>
      <c r="Q409" s="25">
        <v>8.0</v>
      </c>
      <c r="R409" s="25">
        <v>9.0</v>
      </c>
      <c r="S409" s="25">
        <v>8.0</v>
      </c>
      <c r="T409" s="25">
        <v>10.0</v>
      </c>
      <c r="U409" s="25">
        <v>6.0</v>
      </c>
      <c r="V409" s="25">
        <v>7.0</v>
      </c>
      <c r="W409" s="25"/>
      <c r="X409" s="25"/>
      <c r="Y409" s="25"/>
      <c r="Z409" s="25"/>
      <c r="AA409" s="25"/>
      <c r="AB409" s="25">
        <v>7.0</v>
      </c>
      <c r="AC409" s="25">
        <v>9.0</v>
      </c>
      <c r="AD409" s="25"/>
      <c r="AE409" s="25">
        <v>8.0</v>
      </c>
      <c r="AF409" s="25"/>
      <c r="AG409" s="25"/>
      <c r="AH409" s="25">
        <v>10.0</v>
      </c>
      <c r="AI409" s="25">
        <v>10.0</v>
      </c>
      <c r="AJ409" s="25"/>
      <c r="AK409" s="25">
        <v>10.0</v>
      </c>
      <c r="AL409" s="25"/>
      <c r="AM409" s="25"/>
      <c r="AN409" s="25">
        <v>10.0</v>
      </c>
      <c r="AO409" s="25">
        <v>10.0</v>
      </c>
      <c r="AP409" s="25"/>
      <c r="AQ409" s="25">
        <v>9.0</v>
      </c>
      <c r="AR409" s="25">
        <v>10.0</v>
      </c>
      <c r="AS409" s="25">
        <v>10.0</v>
      </c>
      <c r="AT409" s="25">
        <v>10.0</v>
      </c>
      <c r="AU409" s="25"/>
      <c r="AV409" s="25"/>
      <c r="AW409" s="25"/>
      <c r="AX409" s="25">
        <v>10.0</v>
      </c>
      <c r="AY409" s="25">
        <f t="shared" si="1"/>
        <v>9</v>
      </c>
      <c r="AZ409" s="23"/>
      <c r="BA409" s="23">
        <f t="shared" si="4"/>
        <v>0</v>
      </c>
      <c r="BB409" s="6">
        <v>16.0</v>
      </c>
      <c r="BC409" s="6">
        <v>0.0</v>
      </c>
      <c r="BD409" s="23">
        <f t="shared" si="3"/>
        <v>16</v>
      </c>
      <c r="BE409" s="6" t="s">
        <v>92</v>
      </c>
      <c r="BF409" s="6" t="s">
        <v>55</v>
      </c>
      <c r="BG409" s="6" t="s">
        <v>55</v>
      </c>
      <c r="BH409" s="6" t="s">
        <v>55</v>
      </c>
      <c r="BI409" s="6" t="s">
        <v>55</v>
      </c>
      <c r="BJ409" s="6" t="s">
        <v>92</v>
      </c>
      <c r="BK409" s="6" t="s">
        <v>55</v>
      </c>
      <c r="BL409" s="23"/>
      <c r="BM409" s="23"/>
      <c r="BN409" s="42"/>
      <c r="BO409" s="42"/>
      <c r="BP409" s="42"/>
    </row>
    <row r="410">
      <c r="A410" s="11">
        <v>406.0</v>
      </c>
      <c r="B410" s="17" t="s">
        <v>1564</v>
      </c>
      <c r="C410" s="17" t="s">
        <v>1565</v>
      </c>
      <c r="D410" s="17" t="s">
        <v>252</v>
      </c>
      <c r="E410" s="19"/>
      <c r="F410" s="17" t="s">
        <v>96</v>
      </c>
      <c r="G410" s="17" t="s">
        <v>1547</v>
      </c>
      <c r="H410" s="48" t="s">
        <v>90</v>
      </c>
      <c r="J410" s="11" t="s">
        <v>526</v>
      </c>
      <c r="K410" s="48" t="s">
        <v>84</v>
      </c>
      <c r="L410" s="49">
        <v>42979.0</v>
      </c>
      <c r="M410" s="52"/>
      <c r="N410" s="48" t="s">
        <v>85</v>
      </c>
      <c r="O410" s="50"/>
      <c r="P410" s="50"/>
      <c r="Q410" s="6">
        <v>9.0</v>
      </c>
      <c r="R410" s="6">
        <v>7.0</v>
      </c>
      <c r="S410" s="6">
        <v>6.0</v>
      </c>
      <c r="T410" s="6">
        <v>10.0</v>
      </c>
      <c r="U410" s="6">
        <v>8.0</v>
      </c>
      <c r="V410" s="6">
        <v>10.0</v>
      </c>
      <c r="W410" s="23"/>
      <c r="X410" s="23"/>
      <c r="Y410" s="23"/>
      <c r="Z410" s="23"/>
      <c r="AA410" s="23"/>
      <c r="AB410" s="6">
        <v>9.0</v>
      </c>
      <c r="AC410" s="6">
        <v>10.0</v>
      </c>
      <c r="AD410" s="23"/>
      <c r="AE410" s="6">
        <v>10.0</v>
      </c>
      <c r="AF410" s="23"/>
      <c r="AG410" s="23"/>
      <c r="AH410" s="25">
        <v>10.0</v>
      </c>
      <c r="AI410" s="25">
        <v>10.0</v>
      </c>
      <c r="AJ410" s="25"/>
      <c r="AK410" s="25">
        <v>10.0</v>
      </c>
      <c r="AL410" s="25"/>
      <c r="AM410" s="25"/>
      <c r="AN410" s="25">
        <v>10.0</v>
      </c>
      <c r="AO410" s="25">
        <v>10.0</v>
      </c>
      <c r="AP410" s="25"/>
      <c r="AQ410" s="25">
        <v>10.0</v>
      </c>
      <c r="AR410" s="25">
        <v>10.0</v>
      </c>
      <c r="AS410" s="25">
        <v>10.0</v>
      </c>
      <c r="AT410" s="25">
        <v>10.0</v>
      </c>
      <c r="AU410" s="6"/>
      <c r="AV410" s="23"/>
      <c r="AW410" s="23"/>
      <c r="AX410" s="25">
        <v>10.0</v>
      </c>
      <c r="AY410" s="25">
        <f t="shared" si="1"/>
        <v>9.42</v>
      </c>
      <c r="AZ410" s="23"/>
      <c r="BA410" s="23">
        <f t="shared" si="4"/>
        <v>0</v>
      </c>
      <c r="BB410" s="6">
        <v>35.0</v>
      </c>
      <c r="BC410" s="6">
        <v>8.0</v>
      </c>
      <c r="BD410" s="23">
        <f t="shared" si="3"/>
        <v>27</v>
      </c>
      <c r="BE410" s="6" t="s">
        <v>92</v>
      </c>
      <c r="BF410" s="6" t="s">
        <v>55</v>
      </c>
      <c r="BG410" s="6" t="s">
        <v>55</v>
      </c>
      <c r="BH410" s="6" t="s">
        <v>55</v>
      </c>
      <c r="BI410" s="6" t="s">
        <v>55</v>
      </c>
      <c r="BJ410" s="6" t="s">
        <v>92</v>
      </c>
      <c r="BK410" s="6" t="s">
        <v>55</v>
      </c>
      <c r="BL410" s="23"/>
      <c r="BM410" s="23"/>
      <c r="BN410" s="42"/>
      <c r="BO410" s="42"/>
      <c r="BP410" s="42"/>
    </row>
    <row r="411">
      <c r="A411" s="11">
        <v>407.0</v>
      </c>
      <c r="B411" s="17" t="s">
        <v>1566</v>
      </c>
      <c r="C411" s="17" t="s">
        <v>1248</v>
      </c>
      <c r="D411" s="17" t="s">
        <v>200</v>
      </c>
      <c r="E411" s="19"/>
      <c r="F411" s="17" t="s">
        <v>96</v>
      </c>
      <c r="G411" s="17" t="s">
        <v>1547</v>
      </c>
      <c r="H411" s="48" t="s">
        <v>90</v>
      </c>
      <c r="J411" s="11" t="s">
        <v>526</v>
      </c>
      <c r="K411" s="48" t="s">
        <v>84</v>
      </c>
      <c r="L411" s="49">
        <v>42979.0</v>
      </c>
      <c r="M411" s="52"/>
      <c r="N411" s="48" t="s">
        <v>85</v>
      </c>
      <c r="O411" s="50"/>
      <c r="P411" s="50"/>
      <c r="Q411" s="25">
        <v>8.0</v>
      </c>
      <c r="R411" s="25">
        <v>10.0</v>
      </c>
      <c r="S411" s="25">
        <v>8.0</v>
      </c>
      <c r="T411" s="25">
        <v>10.0</v>
      </c>
      <c r="U411" s="25">
        <v>7.0</v>
      </c>
      <c r="V411" s="25">
        <v>8.0</v>
      </c>
      <c r="W411" s="25"/>
      <c r="X411" s="25"/>
      <c r="Y411" s="25"/>
      <c r="Z411" s="25"/>
      <c r="AA411" s="25"/>
      <c r="AB411" s="25">
        <v>6.0</v>
      </c>
      <c r="AC411" s="25">
        <v>10.0</v>
      </c>
      <c r="AD411" s="25"/>
      <c r="AE411" s="25">
        <v>9.0</v>
      </c>
      <c r="AF411" s="25"/>
      <c r="AG411" s="25"/>
      <c r="AH411" s="25">
        <v>10.0</v>
      </c>
      <c r="AI411" s="25">
        <v>10.0</v>
      </c>
      <c r="AJ411" s="25"/>
      <c r="AK411" s="25">
        <v>10.0</v>
      </c>
      <c r="AL411" s="25"/>
      <c r="AM411" s="25"/>
      <c r="AN411" s="25">
        <v>10.0</v>
      </c>
      <c r="AO411" s="25">
        <v>10.0</v>
      </c>
      <c r="AP411" s="25"/>
      <c r="AQ411" s="25">
        <v>10.0</v>
      </c>
      <c r="AR411" s="25">
        <v>10.0</v>
      </c>
      <c r="AS411" s="25">
        <v>10.0</v>
      </c>
      <c r="AT411" s="25">
        <v>10.0</v>
      </c>
      <c r="AU411" s="25"/>
      <c r="AV411" s="25"/>
      <c r="AW411" s="25"/>
      <c r="AX411" s="25">
        <v>10.0</v>
      </c>
      <c r="AY411" s="25">
        <f t="shared" si="1"/>
        <v>9.26</v>
      </c>
      <c r="AZ411" s="23"/>
      <c r="BA411" s="23">
        <f t="shared" si="4"/>
        <v>0</v>
      </c>
      <c r="BB411" s="6">
        <v>33.0</v>
      </c>
      <c r="BC411" s="6">
        <v>0.0</v>
      </c>
      <c r="BD411" s="23">
        <f t="shared" si="3"/>
        <v>33</v>
      </c>
      <c r="BE411" s="6" t="s">
        <v>92</v>
      </c>
      <c r="BF411" s="6" t="s">
        <v>55</v>
      </c>
      <c r="BG411" s="6" t="s">
        <v>55</v>
      </c>
      <c r="BH411" s="6" t="s">
        <v>55</v>
      </c>
      <c r="BI411" s="6" t="s">
        <v>55</v>
      </c>
      <c r="BJ411" s="6" t="s">
        <v>92</v>
      </c>
      <c r="BK411" s="6" t="s">
        <v>55</v>
      </c>
      <c r="BL411" s="23"/>
      <c r="BM411" s="23"/>
      <c r="BN411" s="42"/>
      <c r="BO411" s="42"/>
      <c r="BP411" s="42"/>
    </row>
    <row r="412">
      <c r="A412" s="11">
        <v>408.0</v>
      </c>
      <c r="B412" s="17" t="s">
        <v>1567</v>
      </c>
      <c r="C412" s="17" t="s">
        <v>192</v>
      </c>
      <c r="D412" s="20"/>
      <c r="E412" s="19"/>
      <c r="F412" s="17" t="s">
        <v>96</v>
      </c>
      <c r="G412" s="17" t="s">
        <v>1547</v>
      </c>
      <c r="H412" s="48" t="s">
        <v>90</v>
      </c>
      <c r="J412" s="11" t="s">
        <v>526</v>
      </c>
      <c r="K412" s="48" t="s">
        <v>84</v>
      </c>
      <c r="L412" s="49">
        <v>42979.0</v>
      </c>
      <c r="M412" s="52"/>
      <c r="N412" s="48" t="s">
        <v>85</v>
      </c>
      <c r="O412" s="50"/>
      <c r="P412" s="50"/>
      <c r="Q412" s="25">
        <v>9.0</v>
      </c>
      <c r="R412" s="25">
        <v>9.0</v>
      </c>
      <c r="S412" s="25">
        <v>10.0</v>
      </c>
      <c r="T412" s="25">
        <v>10.0</v>
      </c>
      <c r="U412" s="25">
        <v>10.0</v>
      </c>
      <c r="V412" s="25">
        <v>9.0</v>
      </c>
      <c r="W412" s="25"/>
      <c r="X412" s="25"/>
      <c r="Y412" s="25"/>
      <c r="Z412" s="25"/>
      <c r="AA412" s="25"/>
      <c r="AB412" s="25">
        <v>9.0</v>
      </c>
      <c r="AC412" s="25">
        <v>10.0</v>
      </c>
      <c r="AD412" s="25"/>
      <c r="AE412" s="25">
        <v>10.0</v>
      </c>
      <c r="AF412" s="25"/>
      <c r="AG412" s="25"/>
      <c r="AH412" s="25">
        <v>10.0</v>
      </c>
      <c r="AI412" s="25">
        <v>10.0</v>
      </c>
      <c r="AJ412" s="25"/>
      <c r="AK412" s="25">
        <v>10.0</v>
      </c>
      <c r="AL412" s="25"/>
      <c r="AM412" s="25"/>
      <c r="AN412" s="25">
        <v>10.0</v>
      </c>
      <c r="AO412" s="25">
        <v>10.0</v>
      </c>
      <c r="AP412" s="25"/>
      <c r="AQ412" s="25">
        <v>10.0</v>
      </c>
      <c r="AR412" s="25">
        <v>10.0</v>
      </c>
      <c r="AS412" s="25">
        <v>10.0</v>
      </c>
      <c r="AT412" s="25">
        <v>10.0</v>
      </c>
      <c r="AU412" s="25"/>
      <c r="AV412" s="25"/>
      <c r="AW412" s="25"/>
      <c r="AX412" s="25">
        <v>10.0</v>
      </c>
      <c r="AY412" s="25">
        <f t="shared" si="1"/>
        <v>9.78</v>
      </c>
      <c r="AZ412" s="23"/>
      <c r="BA412" s="23">
        <f t="shared" si="4"/>
        <v>0</v>
      </c>
      <c r="BB412" s="6">
        <v>17.0</v>
      </c>
      <c r="BC412" s="6">
        <v>0.0</v>
      </c>
      <c r="BD412" s="23">
        <f t="shared" si="3"/>
        <v>17</v>
      </c>
      <c r="BE412" s="6" t="s">
        <v>92</v>
      </c>
      <c r="BF412" s="6" t="s">
        <v>55</v>
      </c>
      <c r="BG412" s="6" t="s">
        <v>55</v>
      </c>
      <c r="BH412" s="6" t="s">
        <v>55</v>
      </c>
      <c r="BI412" s="6" t="s">
        <v>55</v>
      </c>
      <c r="BJ412" s="6" t="s">
        <v>92</v>
      </c>
      <c r="BK412" s="6" t="s">
        <v>55</v>
      </c>
      <c r="BL412" s="23"/>
      <c r="BM412" s="23"/>
      <c r="BN412" s="42"/>
      <c r="BO412" s="42"/>
      <c r="BP412" s="42"/>
    </row>
    <row r="413">
      <c r="A413" s="11">
        <v>409.0</v>
      </c>
      <c r="B413" s="17" t="s">
        <v>436</v>
      </c>
      <c r="C413" s="17" t="s">
        <v>899</v>
      </c>
      <c r="D413" s="17" t="s">
        <v>355</v>
      </c>
      <c r="E413" s="19"/>
      <c r="F413" s="17" t="s">
        <v>96</v>
      </c>
      <c r="G413" s="17" t="s">
        <v>1547</v>
      </c>
      <c r="H413" s="48" t="s">
        <v>90</v>
      </c>
      <c r="J413" s="11" t="s">
        <v>526</v>
      </c>
      <c r="K413" s="48" t="s">
        <v>84</v>
      </c>
      <c r="L413" s="49">
        <v>42979.0</v>
      </c>
      <c r="M413" s="52"/>
      <c r="N413" s="48" t="s">
        <v>85</v>
      </c>
      <c r="O413" s="50"/>
      <c r="P413" s="50"/>
      <c r="Q413" s="6">
        <v>9.0</v>
      </c>
      <c r="R413" s="6">
        <v>9.0</v>
      </c>
      <c r="S413" s="6">
        <v>9.0</v>
      </c>
      <c r="T413" s="6">
        <v>10.0</v>
      </c>
      <c r="U413" s="6">
        <v>9.0</v>
      </c>
      <c r="V413" s="6">
        <v>9.0</v>
      </c>
      <c r="W413" s="23"/>
      <c r="X413" s="23"/>
      <c r="Y413" s="23"/>
      <c r="Z413" s="23"/>
      <c r="AA413" s="23"/>
      <c r="AB413" s="6">
        <v>7.0</v>
      </c>
      <c r="AC413" s="6">
        <v>10.0</v>
      </c>
      <c r="AD413" s="23"/>
      <c r="AE413" s="6">
        <v>8.0</v>
      </c>
      <c r="AF413" s="23"/>
      <c r="AG413" s="23"/>
      <c r="AH413" s="25">
        <v>10.0</v>
      </c>
      <c r="AI413" s="25">
        <v>10.0</v>
      </c>
      <c r="AJ413" s="25"/>
      <c r="AK413" s="25">
        <v>10.0</v>
      </c>
      <c r="AL413" s="25"/>
      <c r="AM413" s="25"/>
      <c r="AN413" s="25">
        <v>10.0</v>
      </c>
      <c r="AO413" s="25">
        <v>10.0</v>
      </c>
      <c r="AP413" s="25"/>
      <c r="AQ413" s="25">
        <v>10.0</v>
      </c>
      <c r="AR413" s="25">
        <v>10.0</v>
      </c>
      <c r="AS413" s="25">
        <v>10.0</v>
      </c>
      <c r="AT413" s="25">
        <v>10.0</v>
      </c>
      <c r="AU413" s="6"/>
      <c r="AV413" s="23"/>
      <c r="AW413" s="23"/>
      <c r="AX413" s="25">
        <v>10.0</v>
      </c>
      <c r="AY413" s="25">
        <f t="shared" si="1"/>
        <v>9.47</v>
      </c>
      <c r="AZ413" s="23"/>
      <c r="BA413" s="23">
        <f t="shared" si="4"/>
        <v>0</v>
      </c>
      <c r="BB413" s="6">
        <v>20.0</v>
      </c>
      <c r="BC413" s="6">
        <v>0.0</v>
      </c>
      <c r="BD413" s="23">
        <f t="shared" si="3"/>
        <v>20</v>
      </c>
      <c r="BE413" s="6" t="s">
        <v>92</v>
      </c>
      <c r="BF413" s="6" t="s">
        <v>55</v>
      </c>
      <c r="BG413" s="6" t="s">
        <v>55</v>
      </c>
      <c r="BH413" s="6" t="s">
        <v>55</v>
      </c>
      <c r="BI413" s="6" t="s">
        <v>55</v>
      </c>
      <c r="BJ413" s="6" t="s">
        <v>92</v>
      </c>
      <c r="BK413" s="6" t="s">
        <v>55</v>
      </c>
      <c r="BL413" s="23"/>
      <c r="BM413" s="23"/>
      <c r="BN413" s="42"/>
      <c r="BO413" s="42"/>
      <c r="BP413" s="42"/>
    </row>
    <row r="414">
      <c r="A414" s="11">
        <v>410.0</v>
      </c>
      <c r="B414" s="17" t="s">
        <v>1051</v>
      </c>
      <c r="C414" s="17" t="s">
        <v>199</v>
      </c>
      <c r="D414" s="17" t="s">
        <v>200</v>
      </c>
      <c r="E414" s="19"/>
      <c r="F414" s="17" t="s">
        <v>96</v>
      </c>
      <c r="G414" s="17" t="s">
        <v>1547</v>
      </c>
      <c r="H414" s="48" t="s">
        <v>90</v>
      </c>
      <c r="J414" s="11" t="s">
        <v>526</v>
      </c>
      <c r="K414" s="48" t="s">
        <v>84</v>
      </c>
      <c r="L414" s="49">
        <v>42979.0</v>
      </c>
      <c r="M414" s="52"/>
      <c r="N414" s="48" t="s">
        <v>85</v>
      </c>
      <c r="O414" s="50"/>
      <c r="P414" s="50"/>
      <c r="Q414" s="11">
        <v>6.0</v>
      </c>
      <c r="R414" s="11">
        <v>6.0</v>
      </c>
      <c r="S414" s="11">
        <v>6.0</v>
      </c>
      <c r="T414" s="21"/>
      <c r="U414" s="11">
        <v>7.0</v>
      </c>
      <c r="V414" s="11">
        <v>8.0</v>
      </c>
      <c r="W414" s="21"/>
      <c r="X414" s="21"/>
      <c r="Y414" s="21"/>
      <c r="Z414" s="21"/>
      <c r="AA414" s="21"/>
      <c r="AB414" s="11">
        <v>6.0</v>
      </c>
      <c r="AC414" s="11">
        <v>10.0</v>
      </c>
      <c r="AD414" s="21"/>
      <c r="AE414" s="11">
        <v>9.0</v>
      </c>
      <c r="AF414" s="21"/>
      <c r="AG414" s="21"/>
      <c r="AH414" s="25">
        <v>10.0</v>
      </c>
      <c r="AI414" s="25">
        <v>10.0</v>
      </c>
      <c r="AJ414" s="25"/>
      <c r="AK414" s="25">
        <v>10.0</v>
      </c>
      <c r="AL414" s="25"/>
      <c r="AM414" s="25"/>
      <c r="AN414" s="25">
        <v>10.0</v>
      </c>
      <c r="AO414" s="25">
        <v>10.0</v>
      </c>
      <c r="AP414" s="25"/>
      <c r="AQ414" s="25">
        <v>9.0</v>
      </c>
      <c r="AR414" s="25">
        <v>8.0</v>
      </c>
      <c r="AS414" s="25">
        <v>10.0</v>
      </c>
      <c r="AT414" s="25">
        <v>10.0</v>
      </c>
      <c r="AU414" s="6"/>
      <c r="AV414" s="23"/>
      <c r="AW414" s="23"/>
      <c r="AX414" s="25">
        <v>10.0</v>
      </c>
      <c r="AY414" s="25">
        <f t="shared" si="1"/>
        <v>8.61</v>
      </c>
      <c r="AZ414" s="23"/>
      <c r="BA414" s="23">
        <f t="shared" si="4"/>
        <v>0</v>
      </c>
      <c r="BB414" s="6">
        <v>102.0</v>
      </c>
      <c r="BC414" s="6">
        <v>0.0</v>
      </c>
      <c r="BD414" s="23">
        <f t="shared" si="3"/>
        <v>102</v>
      </c>
      <c r="BE414" s="6" t="s">
        <v>92</v>
      </c>
      <c r="BF414" s="6" t="s">
        <v>55</v>
      </c>
      <c r="BG414" s="6" t="s">
        <v>55</v>
      </c>
      <c r="BH414" s="6" t="s">
        <v>55</v>
      </c>
      <c r="BI414" s="6" t="s">
        <v>55</v>
      </c>
      <c r="BJ414" s="6" t="s">
        <v>92</v>
      </c>
      <c r="BK414" s="6" t="s">
        <v>55</v>
      </c>
      <c r="BL414" s="23"/>
      <c r="BM414" s="23"/>
      <c r="BN414" s="42"/>
      <c r="BO414" s="42"/>
      <c r="BP414" s="42"/>
    </row>
    <row r="415">
      <c r="A415" s="11">
        <v>411.0</v>
      </c>
      <c r="B415" s="17" t="s">
        <v>1051</v>
      </c>
      <c r="C415" s="17" t="s">
        <v>395</v>
      </c>
      <c r="D415" s="17" t="s">
        <v>235</v>
      </c>
      <c r="E415" s="19"/>
      <c r="F415" s="17" t="s">
        <v>96</v>
      </c>
      <c r="G415" s="17" t="s">
        <v>1547</v>
      </c>
      <c r="H415" s="48" t="s">
        <v>90</v>
      </c>
      <c r="J415" s="11" t="s">
        <v>526</v>
      </c>
      <c r="K415" s="48" t="s">
        <v>84</v>
      </c>
      <c r="L415" s="49">
        <v>42979.0</v>
      </c>
      <c r="M415" s="52"/>
      <c r="N415" s="48" t="s">
        <v>85</v>
      </c>
      <c r="O415" s="50"/>
      <c r="P415" s="50"/>
      <c r="Q415" s="6">
        <v>7.0</v>
      </c>
      <c r="R415" s="6">
        <v>8.0</v>
      </c>
      <c r="S415" s="6">
        <v>7.0</v>
      </c>
      <c r="T415" s="6">
        <v>10.0</v>
      </c>
      <c r="U415" s="6">
        <v>7.0</v>
      </c>
      <c r="V415" s="6">
        <v>8.0</v>
      </c>
      <c r="W415" s="23"/>
      <c r="X415" s="23"/>
      <c r="Y415" s="23"/>
      <c r="Z415" s="23"/>
      <c r="AA415" s="23"/>
      <c r="AB415" s="6">
        <v>6.0</v>
      </c>
      <c r="AC415" s="6">
        <v>9.0</v>
      </c>
      <c r="AD415" s="23"/>
      <c r="AE415" s="6">
        <v>7.0</v>
      </c>
      <c r="AF415" s="23"/>
      <c r="AG415" s="23"/>
      <c r="AH415" s="25">
        <v>10.0</v>
      </c>
      <c r="AI415" s="25">
        <v>10.0</v>
      </c>
      <c r="AJ415" s="25"/>
      <c r="AK415" s="25">
        <v>10.0</v>
      </c>
      <c r="AL415" s="25"/>
      <c r="AM415" s="25"/>
      <c r="AN415" s="25">
        <v>10.0</v>
      </c>
      <c r="AO415" s="25">
        <v>10.0</v>
      </c>
      <c r="AP415" s="25"/>
      <c r="AQ415" s="25">
        <v>10.0</v>
      </c>
      <c r="AR415" s="25">
        <v>8.0</v>
      </c>
      <c r="AS415" s="25">
        <v>10.0</v>
      </c>
      <c r="AT415" s="25">
        <v>10.0</v>
      </c>
      <c r="AU415" s="25"/>
      <c r="AV415" s="25"/>
      <c r="AW415" s="25"/>
      <c r="AX415" s="25">
        <v>10.0</v>
      </c>
      <c r="AY415" s="25">
        <f t="shared" si="1"/>
        <v>8.78</v>
      </c>
      <c r="AZ415" s="23"/>
      <c r="BA415" s="23">
        <f t="shared" si="4"/>
        <v>0</v>
      </c>
      <c r="BB415" s="6">
        <v>42.0</v>
      </c>
      <c r="BC415" s="6">
        <v>8.0</v>
      </c>
      <c r="BD415" s="23">
        <f t="shared" si="3"/>
        <v>34</v>
      </c>
      <c r="BE415" s="6" t="s">
        <v>92</v>
      </c>
      <c r="BF415" s="6" t="s">
        <v>55</v>
      </c>
      <c r="BG415" s="6" t="s">
        <v>55</v>
      </c>
      <c r="BH415" s="6" t="s">
        <v>55</v>
      </c>
      <c r="BI415" s="6" t="s">
        <v>55</v>
      </c>
      <c r="BJ415" s="6" t="s">
        <v>92</v>
      </c>
      <c r="BK415" s="6" t="s">
        <v>55</v>
      </c>
      <c r="BL415" s="23"/>
      <c r="BM415" s="23"/>
      <c r="BN415" s="42"/>
      <c r="BO415" s="42"/>
      <c r="BP415" s="42"/>
    </row>
    <row r="416">
      <c r="A416" s="11">
        <v>412.0</v>
      </c>
      <c r="B416" s="17" t="s">
        <v>1568</v>
      </c>
      <c r="C416" s="17" t="s">
        <v>149</v>
      </c>
      <c r="D416" s="17" t="s">
        <v>335</v>
      </c>
      <c r="E416" s="20"/>
      <c r="F416" s="17" t="s">
        <v>79</v>
      </c>
      <c r="G416" s="17" t="s">
        <v>1547</v>
      </c>
      <c r="H416" s="48" t="s">
        <v>90</v>
      </c>
      <c r="J416" s="11"/>
      <c r="K416" s="48"/>
      <c r="L416" s="49"/>
      <c r="M416" s="52"/>
      <c r="N416" s="48"/>
      <c r="O416" s="50"/>
      <c r="P416" s="50"/>
      <c r="Q416" s="6">
        <v>7.0</v>
      </c>
      <c r="R416" s="6">
        <v>7.0</v>
      </c>
      <c r="S416" s="6">
        <v>9.0</v>
      </c>
      <c r="T416" s="6">
        <v>10.0</v>
      </c>
      <c r="U416" s="6">
        <v>6.0</v>
      </c>
      <c r="V416" s="6">
        <v>7.0</v>
      </c>
      <c r="W416" s="23"/>
      <c r="X416" s="23"/>
      <c r="Y416" s="23"/>
      <c r="Z416" s="23"/>
      <c r="AA416" s="23"/>
      <c r="AB416" s="6">
        <v>7.0</v>
      </c>
      <c r="AC416" s="6">
        <v>7.0</v>
      </c>
      <c r="AD416" s="23"/>
      <c r="AE416" s="6">
        <v>9.0</v>
      </c>
      <c r="AF416" s="23"/>
      <c r="AG416" s="23"/>
      <c r="AH416" s="25">
        <v>10.0</v>
      </c>
      <c r="AI416" s="25">
        <v>10.0</v>
      </c>
      <c r="AJ416" s="25"/>
      <c r="AK416" s="25">
        <v>10.0</v>
      </c>
      <c r="AL416" s="25"/>
      <c r="AM416" s="25"/>
      <c r="AN416" s="25">
        <v>10.0</v>
      </c>
      <c r="AO416" s="25">
        <v>10.0</v>
      </c>
      <c r="AP416" s="25"/>
      <c r="AQ416" s="25">
        <v>9.0</v>
      </c>
      <c r="AR416" s="25">
        <v>10.0</v>
      </c>
      <c r="AS416" s="25">
        <v>9.0</v>
      </c>
      <c r="AT416" s="25">
        <v>10.0</v>
      </c>
      <c r="AU416" s="6"/>
      <c r="AV416" s="6"/>
      <c r="AW416" s="6"/>
      <c r="AX416" s="25">
        <v>10.0</v>
      </c>
      <c r="AY416" s="25">
        <f t="shared" si="1"/>
        <v>8.78</v>
      </c>
      <c r="AZ416" s="23"/>
      <c r="BA416" s="23">
        <f t="shared" si="4"/>
        <v>0</v>
      </c>
      <c r="BB416" s="6">
        <v>47.0</v>
      </c>
      <c r="BC416" s="6">
        <v>0.0</v>
      </c>
      <c r="BD416" s="23">
        <f t="shared" si="3"/>
        <v>47</v>
      </c>
      <c r="BE416" s="6" t="s">
        <v>92</v>
      </c>
      <c r="BF416" s="6" t="s">
        <v>55</v>
      </c>
      <c r="BG416" s="6" t="s">
        <v>55</v>
      </c>
      <c r="BH416" s="6" t="s">
        <v>55</v>
      </c>
      <c r="BI416" s="6" t="s">
        <v>55</v>
      </c>
      <c r="BJ416" s="6" t="s">
        <v>92</v>
      </c>
      <c r="BK416" s="6" t="s">
        <v>55</v>
      </c>
      <c r="BL416" s="23"/>
      <c r="BM416" s="23"/>
      <c r="BN416" s="42"/>
      <c r="BO416" s="42"/>
      <c r="BP416" s="42"/>
    </row>
    <row r="417">
      <c r="A417" s="11">
        <v>413.0</v>
      </c>
      <c r="B417" s="17" t="s">
        <v>1569</v>
      </c>
      <c r="C417" s="17" t="s">
        <v>236</v>
      </c>
      <c r="D417" s="17" t="s">
        <v>252</v>
      </c>
      <c r="E417" s="20"/>
      <c r="F417" s="17" t="s">
        <v>96</v>
      </c>
      <c r="G417" s="17" t="s">
        <v>1547</v>
      </c>
      <c r="H417" s="48" t="s">
        <v>90</v>
      </c>
      <c r="J417" s="11" t="s">
        <v>526</v>
      </c>
      <c r="K417" s="48" t="s">
        <v>84</v>
      </c>
      <c r="L417" s="49">
        <v>42979.0</v>
      </c>
      <c r="M417" s="52"/>
      <c r="N417" s="48" t="s">
        <v>85</v>
      </c>
      <c r="O417" s="50"/>
      <c r="P417" s="50"/>
      <c r="Q417" s="6">
        <v>10.0</v>
      </c>
      <c r="R417" s="6">
        <v>9.0</v>
      </c>
      <c r="S417" s="6">
        <v>9.0</v>
      </c>
      <c r="T417" s="6">
        <v>10.0</v>
      </c>
      <c r="U417" s="6">
        <v>10.0</v>
      </c>
      <c r="V417" s="6">
        <v>8.0</v>
      </c>
      <c r="W417" s="23"/>
      <c r="X417" s="23"/>
      <c r="Y417" s="23"/>
      <c r="Z417" s="23"/>
      <c r="AA417" s="23"/>
      <c r="AB417" s="6">
        <v>8.0</v>
      </c>
      <c r="AC417" s="6">
        <v>10.0</v>
      </c>
      <c r="AD417" s="23"/>
      <c r="AE417" s="6">
        <v>9.0</v>
      </c>
      <c r="AF417" s="23"/>
      <c r="AG417" s="23"/>
      <c r="AH417" s="25">
        <v>10.0</v>
      </c>
      <c r="AI417" s="25">
        <v>10.0</v>
      </c>
      <c r="AJ417" s="25"/>
      <c r="AK417" s="25">
        <v>10.0</v>
      </c>
      <c r="AL417" s="25"/>
      <c r="AM417" s="25"/>
      <c r="AN417" s="25">
        <v>10.0</v>
      </c>
      <c r="AO417" s="25">
        <v>10.0</v>
      </c>
      <c r="AP417" s="25"/>
      <c r="AQ417" s="25">
        <v>10.0</v>
      </c>
      <c r="AR417" s="25">
        <v>10.0</v>
      </c>
      <c r="AS417" s="25">
        <v>10.0</v>
      </c>
      <c r="AT417" s="25">
        <v>10.0</v>
      </c>
      <c r="AU417" s="6"/>
      <c r="AV417" s="23"/>
      <c r="AW417" s="23"/>
      <c r="AX417" s="25">
        <v>10.0</v>
      </c>
      <c r="AY417" s="25">
        <f t="shared" si="1"/>
        <v>9.63</v>
      </c>
      <c r="AZ417" s="23"/>
      <c r="BA417" s="23">
        <f t="shared" si="4"/>
        <v>0</v>
      </c>
      <c r="BB417" s="6">
        <v>7.0</v>
      </c>
      <c r="BC417" s="6">
        <v>0.0</v>
      </c>
      <c r="BD417" s="23">
        <f t="shared" si="3"/>
        <v>7</v>
      </c>
      <c r="BE417" s="6" t="s">
        <v>92</v>
      </c>
      <c r="BF417" s="6" t="s">
        <v>55</v>
      </c>
      <c r="BG417" s="6" t="s">
        <v>55</v>
      </c>
      <c r="BH417" s="6" t="s">
        <v>55</v>
      </c>
      <c r="BI417" s="6" t="s">
        <v>55</v>
      </c>
      <c r="BJ417" s="6" t="s">
        <v>92</v>
      </c>
      <c r="BK417" s="6" t="s">
        <v>55</v>
      </c>
      <c r="BL417" s="23"/>
      <c r="BM417" s="23"/>
      <c r="BN417" s="42"/>
      <c r="BO417" s="42"/>
      <c r="BP417" s="42"/>
    </row>
    <row r="418">
      <c r="A418" s="11">
        <v>414.0</v>
      </c>
      <c r="B418" s="17" t="s">
        <v>1570</v>
      </c>
      <c r="C418" s="17" t="s">
        <v>125</v>
      </c>
      <c r="D418" s="17" t="s">
        <v>119</v>
      </c>
      <c r="E418" s="20"/>
      <c r="F418" s="17" t="s">
        <v>79</v>
      </c>
      <c r="G418" s="17" t="s">
        <v>1547</v>
      </c>
      <c r="H418" s="48" t="s">
        <v>90</v>
      </c>
      <c r="J418" s="11" t="s">
        <v>526</v>
      </c>
      <c r="K418" s="48" t="s">
        <v>84</v>
      </c>
      <c r="L418" s="49">
        <v>42979.0</v>
      </c>
      <c r="M418" s="52"/>
      <c r="N418" s="48" t="s">
        <v>85</v>
      </c>
      <c r="O418" s="50"/>
      <c r="P418" s="50"/>
      <c r="Q418" s="25">
        <v>7.0</v>
      </c>
      <c r="R418" s="25">
        <v>8.0</v>
      </c>
      <c r="S418" s="25">
        <v>9.0</v>
      </c>
      <c r="T418" s="25">
        <v>10.0</v>
      </c>
      <c r="U418" s="25">
        <v>9.0</v>
      </c>
      <c r="V418" s="25">
        <v>6.0</v>
      </c>
      <c r="W418" s="25"/>
      <c r="X418" s="25"/>
      <c r="Y418" s="25"/>
      <c r="Z418" s="25"/>
      <c r="AA418" s="25"/>
      <c r="AB418" s="25">
        <v>6.0</v>
      </c>
      <c r="AC418" s="25">
        <v>9.0</v>
      </c>
      <c r="AD418" s="25"/>
      <c r="AE418" s="25">
        <v>8.0</v>
      </c>
      <c r="AF418" s="25"/>
      <c r="AG418" s="25"/>
      <c r="AH418" s="25">
        <v>10.0</v>
      </c>
      <c r="AI418" s="25">
        <v>10.0</v>
      </c>
      <c r="AJ418" s="25"/>
      <c r="AK418" s="25">
        <v>10.0</v>
      </c>
      <c r="AL418" s="25"/>
      <c r="AM418" s="25"/>
      <c r="AN418" s="25">
        <v>10.0</v>
      </c>
      <c r="AO418" s="25">
        <v>10.0</v>
      </c>
      <c r="AP418" s="25"/>
      <c r="AQ418" s="25">
        <v>9.0</v>
      </c>
      <c r="AR418" s="25">
        <v>10.0</v>
      </c>
      <c r="AS418" s="25">
        <v>10.0</v>
      </c>
      <c r="AT418" s="25">
        <v>10.0</v>
      </c>
      <c r="AU418" s="25"/>
      <c r="AV418" s="25"/>
      <c r="AW418" s="25"/>
      <c r="AX418" s="25">
        <v>10.0</v>
      </c>
      <c r="AY418" s="25">
        <f t="shared" si="1"/>
        <v>9</v>
      </c>
      <c r="AZ418" s="23"/>
      <c r="BA418" s="23">
        <f t="shared" si="4"/>
        <v>0</v>
      </c>
      <c r="BB418" s="6">
        <v>19.0</v>
      </c>
      <c r="BC418" s="6">
        <v>2.0</v>
      </c>
      <c r="BD418" s="23">
        <f t="shared" si="3"/>
        <v>17</v>
      </c>
      <c r="BE418" s="6" t="s">
        <v>92</v>
      </c>
      <c r="BF418" s="6" t="s">
        <v>55</v>
      </c>
      <c r="BG418" s="6" t="s">
        <v>55</v>
      </c>
      <c r="BH418" s="6" t="s">
        <v>55</v>
      </c>
      <c r="BI418" s="6" t="s">
        <v>55</v>
      </c>
      <c r="BJ418" s="6" t="s">
        <v>92</v>
      </c>
      <c r="BK418" s="6" t="s">
        <v>55</v>
      </c>
      <c r="BL418" s="23"/>
      <c r="BM418" s="23"/>
      <c r="BN418" s="42"/>
      <c r="BO418" s="42"/>
      <c r="BP418" s="42"/>
    </row>
    <row r="419">
      <c r="A419" s="11">
        <v>415.0</v>
      </c>
      <c r="B419" s="17" t="s">
        <v>844</v>
      </c>
      <c r="C419" s="17" t="s">
        <v>1571</v>
      </c>
      <c r="D419" s="17" t="s">
        <v>324</v>
      </c>
      <c r="E419" s="19"/>
      <c r="F419" s="17" t="s">
        <v>96</v>
      </c>
      <c r="G419" s="17" t="s">
        <v>1547</v>
      </c>
      <c r="H419" s="48" t="s">
        <v>90</v>
      </c>
      <c r="J419" s="11" t="s">
        <v>526</v>
      </c>
      <c r="K419" s="48" t="s">
        <v>84</v>
      </c>
      <c r="L419" s="49">
        <v>42979.0</v>
      </c>
      <c r="M419" s="52"/>
      <c r="N419" s="48" t="s">
        <v>85</v>
      </c>
      <c r="O419" s="50"/>
      <c r="P419" s="50"/>
      <c r="Q419" s="25">
        <v>9.0</v>
      </c>
      <c r="R419" s="25">
        <v>9.0</v>
      </c>
      <c r="S419" s="25">
        <v>6.0</v>
      </c>
      <c r="T419" s="25">
        <v>10.0</v>
      </c>
      <c r="U419" s="25">
        <v>9.0</v>
      </c>
      <c r="V419" s="25">
        <v>9.0</v>
      </c>
      <c r="W419" s="25"/>
      <c r="X419" s="25"/>
      <c r="Y419" s="25"/>
      <c r="Z419" s="25"/>
      <c r="AA419" s="25"/>
      <c r="AB419" s="25">
        <v>7.0</v>
      </c>
      <c r="AC419" s="25">
        <v>10.0</v>
      </c>
      <c r="AD419" s="25"/>
      <c r="AE419" s="25">
        <v>10.0</v>
      </c>
      <c r="AF419" s="25"/>
      <c r="AG419" s="25"/>
      <c r="AH419" s="25">
        <v>10.0</v>
      </c>
      <c r="AI419" s="25">
        <v>10.0</v>
      </c>
      <c r="AJ419" s="25"/>
      <c r="AK419" s="25">
        <v>10.0</v>
      </c>
      <c r="AL419" s="25"/>
      <c r="AM419" s="25"/>
      <c r="AN419" s="25">
        <v>10.0</v>
      </c>
      <c r="AO419" s="25">
        <v>10.0</v>
      </c>
      <c r="AP419" s="25"/>
      <c r="AQ419" s="25">
        <v>10.0</v>
      </c>
      <c r="AR419" s="25">
        <v>10.0</v>
      </c>
      <c r="AS419" s="25">
        <v>10.0</v>
      </c>
      <c r="AT419" s="25">
        <v>10.0</v>
      </c>
      <c r="AU419" s="25"/>
      <c r="AV419" s="25"/>
      <c r="AW419" s="25"/>
      <c r="AX419" s="25">
        <v>10.0</v>
      </c>
      <c r="AY419" s="25">
        <f t="shared" si="1"/>
        <v>9.42</v>
      </c>
      <c r="AZ419" s="23"/>
      <c r="BA419" s="23">
        <f t="shared" si="4"/>
        <v>0</v>
      </c>
      <c r="BB419" s="6">
        <v>26.0</v>
      </c>
      <c r="BC419" s="6">
        <v>6.0</v>
      </c>
      <c r="BD419" s="23">
        <f t="shared" si="3"/>
        <v>20</v>
      </c>
      <c r="BE419" s="6" t="s">
        <v>92</v>
      </c>
      <c r="BF419" s="6" t="s">
        <v>55</v>
      </c>
      <c r="BG419" s="6" t="s">
        <v>55</v>
      </c>
      <c r="BH419" s="6" t="s">
        <v>55</v>
      </c>
      <c r="BI419" s="6" t="s">
        <v>55</v>
      </c>
      <c r="BJ419" s="6" t="s">
        <v>92</v>
      </c>
      <c r="BK419" s="6" t="s">
        <v>55</v>
      </c>
      <c r="BL419" s="23"/>
      <c r="BM419" s="23"/>
      <c r="BN419" s="42"/>
      <c r="BO419" s="42"/>
      <c r="BP419" s="42"/>
    </row>
    <row r="420">
      <c r="A420" s="11">
        <v>416.0</v>
      </c>
      <c r="B420" s="17" t="s">
        <v>1572</v>
      </c>
      <c r="C420" s="17" t="s">
        <v>217</v>
      </c>
      <c r="D420" s="17" t="s">
        <v>110</v>
      </c>
      <c r="E420" s="19"/>
      <c r="F420" s="17" t="s">
        <v>96</v>
      </c>
      <c r="G420" s="17" t="s">
        <v>1547</v>
      </c>
      <c r="H420" s="48" t="s">
        <v>90</v>
      </c>
      <c r="J420" s="11" t="s">
        <v>526</v>
      </c>
      <c r="K420" s="48" t="s">
        <v>84</v>
      </c>
      <c r="L420" s="49">
        <v>42983.0</v>
      </c>
      <c r="M420" s="52"/>
      <c r="N420" s="48" t="s">
        <v>85</v>
      </c>
      <c r="O420" s="50"/>
      <c r="P420" s="50"/>
      <c r="Q420" s="6">
        <v>10.0</v>
      </c>
      <c r="R420" s="6">
        <v>10.0</v>
      </c>
      <c r="S420" s="6">
        <v>10.0</v>
      </c>
      <c r="T420" s="6">
        <v>10.0</v>
      </c>
      <c r="U420" s="6">
        <v>10.0</v>
      </c>
      <c r="V420" s="6">
        <v>9.0</v>
      </c>
      <c r="W420" s="23"/>
      <c r="X420" s="23"/>
      <c r="Y420" s="23"/>
      <c r="Z420" s="23"/>
      <c r="AA420" s="23"/>
      <c r="AB420" s="6">
        <v>9.0</v>
      </c>
      <c r="AC420" s="6">
        <v>10.0</v>
      </c>
      <c r="AD420" s="23"/>
      <c r="AE420" s="6">
        <v>10.0</v>
      </c>
      <c r="AF420" s="23"/>
      <c r="AG420" s="23"/>
      <c r="AH420" s="25">
        <v>10.0</v>
      </c>
      <c r="AI420" s="25">
        <v>10.0</v>
      </c>
      <c r="AJ420" s="25"/>
      <c r="AK420" s="25">
        <v>10.0</v>
      </c>
      <c r="AL420" s="25"/>
      <c r="AM420" s="25"/>
      <c r="AN420" s="25">
        <v>10.0</v>
      </c>
      <c r="AO420" s="25">
        <v>10.0</v>
      </c>
      <c r="AP420" s="25"/>
      <c r="AQ420" s="25">
        <v>10.0</v>
      </c>
      <c r="AR420" s="25">
        <v>10.0</v>
      </c>
      <c r="AS420" s="25">
        <v>10.0</v>
      </c>
      <c r="AT420" s="25">
        <v>10.0</v>
      </c>
      <c r="AU420" s="6"/>
      <c r="AV420" s="23"/>
      <c r="AW420" s="23"/>
      <c r="AX420" s="25">
        <v>10.0</v>
      </c>
      <c r="AY420" s="25">
        <f t="shared" si="1"/>
        <v>9.89</v>
      </c>
      <c r="AZ420" s="23"/>
      <c r="BA420" s="23">
        <f t="shared" si="4"/>
        <v>0</v>
      </c>
      <c r="BB420" s="6">
        <v>29.0</v>
      </c>
      <c r="BC420" s="6">
        <v>1.0</v>
      </c>
      <c r="BD420" s="23">
        <f t="shared" si="3"/>
        <v>28</v>
      </c>
      <c r="BE420" s="6" t="s">
        <v>92</v>
      </c>
      <c r="BF420" s="6" t="s">
        <v>55</v>
      </c>
      <c r="BG420" s="6" t="s">
        <v>55</v>
      </c>
      <c r="BH420" s="6" t="s">
        <v>55</v>
      </c>
      <c r="BI420" s="6" t="s">
        <v>55</v>
      </c>
      <c r="BJ420" s="6" t="s">
        <v>92</v>
      </c>
      <c r="BK420" s="6" t="s">
        <v>55</v>
      </c>
      <c r="BL420" s="23"/>
      <c r="BM420" s="23"/>
      <c r="BN420" s="42"/>
      <c r="BO420" s="42"/>
      <c r="BP420" s="42"/>
    </row>
    <row r="421">
      <c r="A421" s="11">
        <v>417.0</v>
      </c>
      <c r="B421" s="17" t="s">
        <v>1144</v>
      </c>
      <c r="C421" s="17" t="s">
        <v>816</v>
      </c>
      <c r="D421" s="17" t="s">
        <v>314</v>
      </c>
      <c r="E421" s="20"/>
      <c r="F421" s="17" t="s">
        <v>96</v>
      </c>
      <c r="G421" s="17" t="s">
        <v>1547</v>
      </c>
      <c r="H421" s="48" t="s">
        <v>90</v>
      </c>
      <c r="J421" s="11" t="s">
        <v>526</v>
      </c>
      <c r="K421" s="48" t="s">
        <v>84</v>
      </c>
      <c r="L421" s="49">
        <v>42979.0</v>
      </c>
      <c r="M421" s="52"/>
      <c r="N421" s="48" t="s">
        <v>85</v>
      </c>
      <c r="O421" s="50"/>
      <c r="P421" s="50"/>
      <c r="Q421" s="6">
        <v>10.0</v>
      </c>
      <c r="R421" s="6">
        <v>10.0</v>
      </c>
      <c r="S421" s="6">
        <v>10.0</v>
      </c>
      <c r="T421" s="6">
        <v>10.0</v>
      </c>
      <c r="U421" s="6">
        <v>10.0</v>
      </c>
      <c r="V421" s="6">
        <v>10.0</v>
      </c>
      <c r="W421" s="23"/>
      <c r="X421" s="23"/>
      <c r="Y421" s="23"/>
      <c r="Z421" s="23"/>
      <c r="AA421" s="23"/>
      <c r="AB421" s="6">
        <v>10.0</v>
      </c>
      <c r="AC421" s="6">
        <v>10.0</v>
      </c>
      <c r="AD421" s="23"/>
      <c r="AE421" s="6">
        <v>10.0</v>
      </c>
      <c r="AF421" s="23"/>
      <c r="AG421" s="23"/>
      <c r="AH421" s="25">
        <v>10.0</v>
      </c>
      <c r="AI421" s="25">
        <v>10.0</v>
      </c>
      <c r="AJ421" s="25"/>
      <c r="AK421" s="25">
        <v>10.0</v>
      </c>
      <c r="AL421" s="25"/>
      <c r="AM421" s="25"/>
      <c r="AN421" s="25">
        <v>10.0</v>
      </c>
      <c r="AO421" s="25">
        <v>10.0</v>
      </c>
      <c r="AP421" s="25"/>
      <c r="AQ421" s="25">
        <v>10.0</v>
      </c>
      <c r="AR421" s="25">
        <v>10.0</v>
      </c>
      <c r="AS421" s="25">
        <v>10.0</v>
      </c>
      <c r="AT421" s="25">
        <v>10.0</v>
      </c>
      <c r="AU421" s="6"/>
      <c r="AV421" s="23"/>
      <c r="AW421" s="23"/>
      <c r="AX421" s="6">
        <v>10.0</v>
      </c>
      <c r="AY421" s="25">
        <f t="shared" si="1"/>
        <v>10</v>
      </c>
      <c r="AZ421" s="23"/>
      <c r="BA421" s="23">
        <f t="shared" si="4"/>
        <v>0</v>
      </c>
      <c r="BB421" s="6">
        <v>16.0</v>
      </c>
      <c r="BC421" s="6">
        <v>0.0</v>
      </c>
      <c r="BD421" s="23">
        <f t="shared" si="3"/>
        <v>16</v>
      </c>
      <c r="BE421" s="6" t="s">
        <v>92</v>
      </c>
      <c r="BF421" s="6" t="s">
        <v>55</v>
      </c>
      <c r="BG421" s="6" t="s">
        <v>55</v>
      </c>
      <c r="BH421" s="6" t="s">
        <v>55</v>
      </c>
      <c r="BI421" s="6" t="s">
        <v>55</v>
      </c>
      <c r="BJ421" s="6" t="s">
        <v>92</v>
      </c>
      <c r="BK421" s="6" t="s">
        <v>55</v>
      </c>
      <c r="BL421" s="23"/>
      <c r="BM421" s="23"/>
      <c r="BN421" s="42"/>
      <c r="BO421" s="42"/>
      <c r="BP421" s="42"/>
    </row>
    <row r="422">
      <c r="A422" s="11">
        <v>418.0</v>
      </c>
      <c r="B422" s="17" t="s">
        <v>1573</v>
      </c>
      <c r="C422" s="17" t="s">
        <v>151</v>
      </c>
      <c r="D422" s="17" t="s">
        <v>1574</v>
      </c>
      <c r="E422" s="19"/>
      <c r="F422" s="17" t="s">
        <v>96</v>
      </c>
      <c r="G422" s="17" t="s">
        <v>1547</v>
      </c>
      <c r="H422" s="48" t="s">
        <v>90</v>
      </c>
      <c r="J422" s="11" t="s">
        <v>526</v>
      </c>
      <c r="K422" s="48" t="s">
        <v>84</v>
      </c>
      <c r="L422" s="49">
        <v>42979.0</v>
      </c>
      <c r="M422" s="52"/>
      <c r="N422" s="48" t="s">
        <v>85</v>
      </c>
      <c r="O422" s="50"/>
      <c r="P422" s="50"/>
      <c r="Q422" s="6">
        <v>8.0</v>
      </c>
      <c r="R422" s="6">
        <v>9.0</v>
      </c>
      <c r="S422" s="6">
        <v>9.0</v>
      </c>
      <c r="T422" s="6">
        <v>10.0</v>
      </c>
      <c r="U422" s="6">
        <v>9.0</v>
      </c>
      <c r="V422" s="6">
        <v>9.0</v>
      </c>
      <c r="W422" s="23"/>
      <c r="X422" s="23"/>
      <c r="Y422" s="23"/>
      <c r="Z422" s="23"/>
      <c r="AA422" s="23"/>
      <c r="AB422" s="6">
        <v>6.0</v>
      </c>
      <c r="AC422" s="6">
        <v>10.0</v>
      </c>
      <c r="AD422" s="23"/>
      <c r="AE422" s="6">
        <v>10.0</v>
      </c>
      <c r="AF422" s="23"/>
      <c r="AG422" s="23"/>
      <c r="AH422" s="25">
        <v>10.0</v>
      </c>
      <c r="AI422" s="25">
        <v>10.0</v>
      </c>
      <c r="AJ422" s="25"/>
      <c r="AK422" s="25">
        <v>10.0</v>
      </c>
      <c r="AL422" s="25"/>
      <c r="AM422" s="25"/>
      <c r="AN422" s="25">
        <v>10.0</v>
      </c>
      <c r="AO422" s="25">
        <v>10.0</v>
      </c>
      <c r="AP422" s="25"/>
      <c r="AQ422" s="25">
        <v>10.0</v>
      </c>
      <c r="AR422" s="25">
        <v>10.0</v>
      </c>
      <c r="AS422" s="25">
        <v>10.0</v>
      </c>
      <c r="AT422" s="25">
        <v>10.0</v>
      </c>
      <c r="AU422" s="6"/>
      <c r="AV422" s="23"/>
      <c r="AW422" s="23"/>
      <c r="AX422" s="6">
        <v>10.0</v>
      </c>
      <c r="AY422" s="25">
        <f t="shared" si="1"/>
        <v>9.47</v>
      </c>
      <c r="AZ422" s="23"/>
      <c r="BA422" s="23">
        <f t="shared" si="4"/>
        <v>0</v>
      </c>
      <c r="BB422" s="6">
        <v>58.0</v>
      </c>
      <c r="BC422" s="6">
        <v>2.0</v>
      </c>
      <c r="BD422" s="23">
        <f t="shared" si="3"/>
        <v>56</v>
      </c>
      <c r="BE422" s="6" t="s">
        <v>92</v>
      </c>
      <c r="BF422" s="6" t="s">
        <v>55</v>
      </c>
      <c r="BG422" s="6" t="s">
        <v>55</v>
      </c>
      <c r="BH422" s="6" t="s">
        <v>55</v>
      </c>
      <c r="BI422" s="6" t="s">
        <v>55</v>
      </c>
      <c r="BJ422" s="6" t="s">
        <v>92</v>
      </c>
      <c r="BK422" s="6" t="s">
        <v>55</v>
      </c>
      <c r="BL422" s="23"/>
      <c r="BM422" s="23"/>
      <c r="BN422" s="42"/>
      <c r="BO422" s="42"/>
      <c r="BP422" s="42"/>
    </row>
    <row r="423">
      <c r="A423" s="11">
        <v>419.0</v>
      </c>
      <c r="B423" s="17" t="s">
        <v>1575</v>
      </c>
      <c r="C423" s="17" t="s">
        <v>427</v>
      </c>
      <c r="D423" s="17" t="s">
        <v>77</v>
      </c>
      <c r="E423" s="19"/>
      <c r="F423" s="17" t="s">
        <v>79</v>
      </c>
      <c r="G423" s="17" t="s">
        <v>1547</v>
      </c>
      <c r="H423" s="48" t="s">
        <v>90</v>
      </c>
      <c r="J423" s="11" t="s">
        <v>526</v>
      </c>
      <c r="K423" s="48" t="s">
        <v>84</v>
      </c>
      <c r="L423" s="49">
        <v>42979.0</v>
      </c>
      <c r="M423" s="52"/>
      <c r="N423" s="50"/>
      <c r="O423" s="50"/>
      <c r="P423" s="50"/>
      <c r="Q423" s="25">
        <v>5.0</v>
      </c>
      <c r="R423" s="25">
        <v>8.0</v>
      </c>
      <c r="S423" s="25">
        <v>9.0</v>
      </c>
      <c r="T423" s="25">
        <v>10.0</v>
      </c>
      <c r="U423" s="25">
        <v>8.0</v>
      </c>
      <c r="V423" s="25">
        <v>9.0</v>
      </c>
      <c r="W423" s="25"/>
      <c r="X423" s="25"/>
      <c r="Y423" s="25"/>
      <c r="Z423" s="25"/>
      <c r="AA423" s="25"/>
      <c r="AB423" s="25">
        <v>7.0</v>
      </c>
      <c r="AC423" s="25">
        <v>8.0</v>
      </c>
      <c r="AD423" s="25"/>
      <c r="AE423" s="25">
        <v>6.0</v>
      </c>
      <c r="AF423" s="25"/>
      <c r="AG423" s="25"/>
      <c r="AH423" s="25">
        <v>10.0</v>
      </c>
      <c r="AI423" s="25">
        <v>10.0</v>
      </c>
      <c r="AJ423" s="25"/>
      <c r="AK423" s="25">
        <v>10.0</v>
      </c>
      <c r="AL423" s="25"/>
      <c r="AM423" s="25"/>
      <c r="AN423" s="25">
        <v>10.0</v>
      </c>
      <c r="AO423" s="25">
        <v>10.0</v>
      </c>
      <c r="AP423" s="25"/>
      <c r="AQ423" s="25">
        <v>7.0</v>
      </c>
      <c r="AR423" s="25">
        <v>10.0</v>
      </c>
      <c r="AS423" s="25">
        <v>10.0</v>
      </c>
      <c r="AT423" s="25">
        <v>10.0</v>
      </c>
      <c r="AU423" s="25"/>
      <c r="AV423" s="25"/>
      <c r="AW423" s="25"/>
      <c r="AX423" s="25">
        <v>10.0</v>
      </c>
      <c r="AY423" s="25">
        <f t="shared" si="1"/>
        <v>8.78</v>
      </c>
      <c r="AZ423" s="23"/>
      <c r="BA423" s="23">
        <f t="shared" si="4"/>
        <v>0</v>
      </c>
      <c r="BB423" s="6">
        <v>37.0</v>
      </c>
      <c r="BC423" s="6"/>
      <c r="BD423" s="23">
        <f t="shared" si="3"/>
        <v>37</v>
      </c>
      <c r="BE423" s="6" t="s">
        <v>92</v>
      </c>
      <c r="BF423" s="6" t="s">
        <v>55</v>
      </c>
      <c r="BG423" s="6" t="s">
        <v>55</v>
      </c>
      <c r="BH423" s="6" t="s">
        <v>55</v>
      </c>
      <c r="BI423" s="6" t="s">
        <v>55</v>
      </c>
      <c r="BJ423" s="6" t="s">
        <v>92</v>
      </c>
      <c r="BK423" s="6" t="s">
        <v>55</v>
      </c>
      <c r="BL423" s="23"/>
      <c r="BM423" s="23"/>
      <c r="BN423" s="42"/>
      <c r="BO423" s="42"/>
      <c r="BP423" s="42"/>
    </row>
    <row r="424">
      <c r="A424" s="11">
        <v>420.0</v>
      </c>
      <c r="B424" s="17" t="s">
        <v>1576</v>
      </c>
      <c r="C424" s="17" t="s">
        <v>110</v>
      </c>
      <c r="D424" s="20"/>
      <c r="E424" s="19"/>
      <c r="F424" s="17" t="s">
        <v>96</v>
      </c>
      <c r="G424" s="17" t="s">
        <v>1577</v>
      </c>
      <c r="H424" s="48" t="s">
        <v>90</v>
      </c>
      <c r="J424" s="11" t="s">
        <v>526</v>
      </c>
      <c r="K424" s="48" t="s">
        <v>84</v>
      </c>
      <c r="L424" s="49">
        <v>43005.0</v>
      </c>
      <c r="M424" s="52"/>
      <c r="N424" s="48" t="s">
        <v>85</v>
      </c>
      <c r="O424" s="48" t="s">
        <v>483</v>
      </c>
      <c r="P424" s="52"/>
      <c r="Q424" s="25">
        <v>10.0</v>
      </c>
      <c r="R424" s="25">
        <v>10.0</v>
      </c>
      <c r="S424" s="25">
        <v>10.0</v>
      </c>
      <c r="T424" s="25"/>
      <c r="U424" s="25">
        <v>10.0</v>
      </c>
      <c r="V424" s="25">
        <v>10.0</v>
      </c>
      <c r="W424" s="25"/>
      <c r="X424" s="25"/>
      <c r="Y424" s="25"/>
      <c r="Z424" s="25"/>
      <c r="AA424" s="25"/>
      <c r="AB424" s="25">
        <v>8.0</v>
      </c>
      <c r="AC424" s="25">
        <v>10.0</v>
      </c>
      <c r="AD424" s="25"/>
      <c r="AE424" s="25">
        <v>10.0</v>
      </c>
      <c r="AF424" s="25"/>
      <c r="AG424" s="25"/>
      <c r="AH424" s="25">
        <v>10.0</v>
      </c>
      <c r="AI424" s="25">
        <v>10.0</v>
      </c>
      <c r="AJ424" s="25"/>
      <c r="AK424" s="25">
        <v>10.0</v>
      </c>
      <c r="AL424" s="25"/>
      <c r="AM424" s="25"/>
      <c r="AN424" s="25">
        <v>10.0</v>
      </c>
      <c r="AO424" s="25">
        <v>10.0</v>
      </c>
      <c r="AP424" s="25"/>
      <c r="AQ424" s="25">
        <v>10.0</v>
      </c>
      <c r="AR424" s="6">
        <v>10.0</v>
      </c>
      <c r="AS424" s="25">
        <v>10.0</v>
      </c>
      <c r="AT424" s="25">
        <v>10.0</v>
      </c>
      <c r="AU424" s="25"/>
      <c r="AV424" s="25"/>
      <c r="AW424" s="25"/>
      <c r="AX424" s="25">
        <v>10.0</v>
      </c>
      <c r="AY424" s="25">
        <f t="shared" si="1"/>
        <v>9.88</v>
      </c>
      <c r="AZ424" s="23"/>
      <c r="BA424" s="23">
        <f t="shared" si="4"/>
        <v>0</v>
      </c>
      <c r="BB424" s="6">
        <v>45.0</v>
      </c>
      <c r="BC424" s="6">
        <v>5.0</v>
      </c>
      <c r="BD424" s="23">
        <f t="shared" si="3"/>
        <v>40</v>
      </c>
      <c r="BE424" s="6" t="s">
        <v>92</v>
      </c>
      <c r="BF424" s="6" t="s">
        <v>55</v>
      </c>
      <c r="BG424" s="6" t="s">
        <v>55</v>
      </c>
      <c r="BH424" s="6" t="s">
        <v>55</v>
      </c>
      <c r="BI424" s="6" t="s">
        <v>55</v>
      </c>
      <c r="BJ424" s="6" t="s">
        <v>92</v>
      </c>
      <c r="BK424" s="6" t="s">
        <v>55</v>
      </c>
      <c r="BL424" s="23"/>
      <c r="BM424" s="23"/>
      <c r="BN424" s="42"/>
      <c r="BO424" s="42"/>
      <c r="BP424" s="42"/>
    </row>
    <row r="425">
      <c r="A425" s="11">
        <v>421.0</v>
      </c>
      <c r="B425" s="17" t="s">
        <v>93</v>
      </c>
      <c r="C425" s="17" t="s">
        <v>611</v>
      </c>
      <c r="D425" s="17" t="s">
        <v>125</v>
      </c>
      <c r="E425" s="19"/>
      <c r="F425" s="17" t="s">
        <v>79</v>
      </c>
      <c r="G425" s="17" t="s">
        <v>1577</v>
      </c>
      <c r="H425" s="48" t="s">
        <v>90</v>
      </c>
      <c r="J425" s="11" t="s">
        <v>526</v>
      </c>
      <c r="K425" s="48" t="s">
        <v>84</v>
      </c>
      <c r="L425" s="49">
        <v>42979.0</v>
      </c>
      <c r="M425" s="52"/>
      <c r="N425" s="48" t="s">
        <v>85</v>
      </c>
      <c r="O425" s="50"/>
      <c r="P425" s="50"/>
      <c r="Q425" s="25">
        <v>9.0</v>
      </c>
      <c r="R425" s="25">
        <v>10.0</v>
      </c>
      <c r="S425" s="25">
        <v>8.0</v>
      </c>
      <c r="T425" s="25"/>
      <c r="U425" s="25">
        <v>9.0</v>
      </c>
      <c r="V425" s="25">
        <v>9.0</v>
      </c>
      <c r="W425" s="25"/>
      <c r="X425" s="25"/>
      <c r="Y425" s="25"/>
      <c r="Z425" s="25"/>
      <c r="AA425" s="25"/>
      <c r="AB425" s="25">
        <v>8.0</v>
      </c>
      <c r="AC425" s="25">
        <v>10.0</v>
      </c>
      <c r="AD425" s="25"/>
      <c r="AE425" s="25">
        <v>10.0</v>
      </c>
      <c r="AF425" s="25"/>
      <c r="AG425" s="25"/>
      <c r="AH425" s="25">
        <v>10.0</v>
      </c>
      <c r="AI425" s="25">
        <v>10.0</v>
      </c>
      <c r="AJ425" s="25"/>
      <c r="AK425" s="25">
        <v>10.0</v>
      </c>
      <c r="AL425" s="25"/>
      <c r="AM425" s="25"/>
      <c r="AN425" s="25">
        <v>10.0</v>
      </c>
      <c r="AO425" s="25">
        <v>10.0</v>
      </c>
      <c r="AP425" s="25"/>
      <c r="AQ425" s="25">
        <v>10.0</v>
      </c>
      <c r="AR425" s="6">
        <v>10.0</v>
      </c>
      <c r="AS425" s="25">
        <v>10.0</v>
      </c>
      <c r="AT425" s="25">
        <v>10.0</v>
      </c>
      <c r="AU425" s="25"/>
      <c r="AV425" s="25"/>
      <c r="AW425" s="25"/>
      <c r="AX425" s="25">
        <v>10.0</v>
      </c>
      <c r="AY425" s="25">
        <f t="shared" si="1"/>
        <v>9.61</v>
      </c>
      <c r="AZ425" s="23"/>
      <c r="BA425" s="23">
        <f t="shared" si="4"/>
        <v>0</v>
      </c>
      <c r="BB425" s="6">
        <v>40.0</v>
      </c>
      <c r="BC425" s="6">
        <v>4.0</v>
      </c>
      <c r="BD425" s="23">
        <f t="shared" si="3"/>
        <v>36</v>
      </c>
      <c r="BE425" s="6" t="s">
        <v>92</v>
      </c>
      <c r="BF425" s="6" t="s">
        <v>55</v>
      </c>
      <c r="BG425" s="6" t="s">
        <v>55</v>
      </c>
      <c r="BH425" s="6" t="s">
        <v>55</v>
      </c>
      <c r="BI425" s="6" t="s">
        <v>55</v>
      </c>
      <c r="BJ425" s="6" t="s">
        <v>92</v>
      </c>
      <c r="BK425" s="6" t="s">
        <v>55</v>
      </c>
      <c r="BL425" s="23"/>
      <c r="BM425" s="23"/>
      <c r="BN425" s="42"/>
      <c r="BO425" s="42"/>
      <c r="BP425" s="42"/>
    </row>
    <row r="426">
      <c r="A426" s="11">
        <v>422.0</v>
      </c>
      <c r="B426" s="17" t="s">
        <v>1578</v>
      </c>
      <c r="C426" s="17" t="s">
        <v>77</v>
      </c>
      <c r="D426" s="20"/>
      <c r="E426" s="19"/>
      <c r="F426" s="17" t="s">
        <v>79</v>
      </c>
      <c r="G426" s="17" t="s">
        <v>1577</v>
      </c>
      <c r="H426" s="48" t="s">
        <v>90</v>
      </c>
      <c r="J426" s="11" t="s">
        <v>526</v>
      </c>
      <c r="K426" s="48" t="s">
        <v>84</v>
      </c>
      <c r="L426" s="49">
        <v>42979.0</v>
      </c>
      <c r="M426" s="52"/>
      <c r="N426" s="48" t="s">
        <v>85</v>
      </c>
      <c r="O426" s="50"/>
      <c r="P426" s="50"/>
      <c r="Q426" s="25">
        <v>8.0</v>
      </c>
      <c r="R426" s="25">
        <v>9.0</v>
      </c>
      <c r="S426" s="25">
        <v>10.0</v>
      </c>
      <c r="T426" s="25"/>
      <c r="U426" s="25">
        <v>9.0</v>
      </c>
      <c r="V426" s="25">
        <v>10.0</v>
      </c>
      <c r="W426" s="25"/>
      <c r="X426" s="25"/>
      <c r="Y426" s="25"/>
      <c r="Z426" s="25"/>
      <c r="AA426" s="25"/>
      <c r="AB426" s="25">
        <v>8.0</v>
      </c>
      <c r="AC426" s="25">
        <v>9.0</v>
      </c>
      <c r="AD426" s="25"/>
      <c r="AE426" s="25">
        <v>10.0</v>
      </c>
      <c r="AF426" s="25"/>
      <c r="AG426" s="25"/>
      <c r="AH426" s="25">
        <v>10.0</v>
      </c>
      <c r="AI426" s="25">
        <v>10.0</v>
      </c>
      <c r="AJ426" s="25"/>
      <c r="AK426" s="25">
        <v>10.0</v>
      </c>
      <c r="AL426" s="25"/>
      <c r="AM426" s="25"/>
      <c r="AN426" s="25">
        <v>10.0</v>
      </c>
      <c r="AO426" s="25">
        <v>10.0</v>
      </c>
      <c r="AP426" s="25"/>
      <c r="AQ426" s="25">
        <v>10.0</v>
      </c>
      <c r="AR426" s="6">
        <v>10.0</v>
      </c>
      <c r="AS426" s="25">
        <v>10.0</v>
      </c>
      <c r="AT426" s="25">
        <v>10.0</v>
      </c>
      <c r="AU426" s="25"/>
      <c r="AV426" s="25"/>
      <c r="AW426" s="25"/>
      <c r="AX426" s="25">
        <v>10.0</v>
      </c>
      <c r="AY426" s="25">
        <f t="shared" si="1"/>
        <v>9.61</v>
      </c>
      <c r="AZ426" s="23"/>
      <c r="BA426" s="23">
        <f t="shared" si="4"/>
        <v>0</v>
      </c>
      <c r="BB426" s="6">
        <v>13.0</v>
      </c>
      <c r="BC426" s="6">
        <v>0.0</v>
      </c>
      <c r="BD426" s="23">
        <f t="shared" si="3"/>
        <v>13</v>
      </c>
      <c r="BE426" s="6" t="s">
        <v>92</v>
      </c>
      <c r="BF426" s="6" t="s">
        <v>55</v>
      </c>
      <c r="BG426" s="6" t="s">
        <v>55</v>
      </c>
      <c r="BH426" s="6" t="s">
        <v>55</v>
      </c>
      <c r="BI426" s="6" t="s">
        <v>55</v>
      </c>
      <c r="BJ426" s="6" t="s">
        <v>92</v>
      </c>
      <c r="BK426" s="6" t="s">
        <v>55</v>
      </c>
      <c r="BL426" s="23"/>
      <c r="BM426" s="23"/>
      <c r="BN426" s="42"/>
      <c r="BO426" s="42"/>
      <c r="BP426" s="42"/>
    </row>
    <row r="427">
      <c r="A427" s="11">
        <v>423.0</v>
      </c>
      <c r="B427" s="17" t="s">
        <v>1579</v>
      </c>
      <c r="C427" s="17" t="s">
        <v>265</v>
      </c>
      <c r="D427" s="20"/>
      <c r="E427" s="19"/>
      <c r="F427" s="17" t="s">
        <v>96</v>
      </c>
      <c r="G427" s="17" t="s">
        <v>1577</v>
      </c>
      <c r="H427" s="48" t="s">
        <v>90</v>
      </c>
      <c r="J427" s="11" t="s">
        <v>526</v>
      </c>
      <c r="K427" s="48" t="s">
        <v>84</v>
      </c>
      <c r="L427" s="49">
        <v>42979.0</v>
      </c>
      <c r="M427" s="52"/>
      <c r="N427" s="48" t="s">
        <v>85</v>
      </c>
      <c r="O427" s="50"/>
      <c r="P427" s="50"/>
      <c r="Q427" s="6">
        <v>9.0</v>
      </c>
      <c r="R427" s="6">
        <v>8.0</v>
      </c>
      <c r="S427" s="6">
        <v>8.0</v>
      </c>
      <c r="T427" s="23"/>
      <c r="U427" s="6">
        <v>10.0</v>
      </c>
      <c r="V427" s="6">
        <v>10.0</v>
      </c>
      <c r="W427" s="23"/>
      <c r="X427" s="23"/>
      <c r="Y427" s="23"/>
      <c r="Z427" s="23"/>
      <c r="AA427" s="23"/>
      <c r="AB427" s="6">
        <v>9.0</v>
      </c>
      <c r="AC427" s="6">
        <v>10.0</v>
      </c>
      <c r="AD427" s="23"/>
      <c r="AE427" s="6">
        <v>10.0</v>
      </c>
      <c r="AF427" s="23"/>
      <c r="AG427" s="23"/>
      <c r="AH427" s="6">
        <v>10.0</v>
      </c>
      <c r="AI427" s="6">
        <v>10.0</v>
      </c>
      <c r="AJ427" s="23"/>
      <c r="AK427" s="6">
        <v>10.0</v>
      </c>
      <c r="AL427" s="6"/>
      <c r="AM427" s="23"/>
      <c r="AN427" s="6">
        <v>10.0</v>
      </c>
      <c r="AO427" s="6">
        <v>10.0</v>
      </c>
      <c r="AP427" s="6"/>
      <c r="AQ427" s="6">
        <v>10.0</v>
      </c>
      <c r="AR427" s="6">
        <v>10.0</v>
      </c>
      <c r="AS427" s="6">
        <v>10.0</v>
      </c>
      <c r="AT427" s="6">
        <v>10.0</v>
      </c>
      <c r="AU427" s="6"/>
      <c r="AV427" s="25"/>
      <c r="AW427" s="23"/>
      <c r="AX427" s="25">
        <v>10.0</v>
      </c>
      <c r="AY427" s="25">
        <f t="shared" si="1"/>
        <v>9.66</v>
      </c>
      <c r="AZ427" s="23"/>
      <c r="BA427" s="23">
        <f t="shared" si="4"/>
        <v>0</v>
      </c>
      <c r="BB427" s="6">
        <v>30.0</v>
      </c>
      <c r="BC427" s="6">
        <v>4.0</v>
      </c>
      <c r="BD427" s="23">
        <f t="shared" si="3"/>
        <v>26</v>
      </c>
      <c r="BE427" s="6" t="s">
        <v>92</v>
      </c>
      <c r="BF427" s="6" t="s">
        <v>55</v>
      </c>
      <c r="BG427" s="6" t="s">
        <v>55</v>
      </c>
      <c r="BH427" s="6" t="s">
        <v>55</v>
      </c>
      <c r="BI427" s="6" t="s">
        <v>55</v>
      </c>
      <c r="BJ427" s="6" t="s">
        <v>92</v>
      </c>
      <c r="BK427" s="6" t="s">
        <v>55</v>
      </c>
      <c r="BL427" s="23"/>
      <c r="BM427" s="23"/>
      <c r="BN427" s="42"/>
      <c r="BO427" s="42"/>
      <c r="BP427" s="42"/>
    </row>
    <row r="428">
      <c r="A428" s="11">
        <v>424.0</v>
      </c>
      <c r="B428" s="17" t="s">
        <v>1580</v>
      </c>
      <c r="C428" s="17" t="s">
        <v>670</v>
      </c>
      <c r="D428" s="17" t="s">
        <v>808</v>
      </c>
      <c r="E428" s="20"/>
      <c r="F428" s="17" t="s">
        <v>96</v>
      </c>
      <c r="G428" s="17" t="s">
        <v>1577</v>
      </c>
      <c r="H428" s="48" t="s">
        <v>90</v>
      </c>
      <c r="J428" s="11" t="s">
        <v>526</v>
      </c>
      <c r="K428" s="48" t="s">
        <v>84</v>
      </c>
      <c r="L428" s="49">
        <v>42979.0</v>
      </c>
      <c r="M428" s="52"/>
      <c r="N428" s="48" t="s">
        <v>85</v>
      </c>
      <c r="O428" s="50"/>
      <c r="P428" s="50"/>
      <c r="Q428" s="25">
        <v>10.0</v>
      </c>
      <c r="R428" s="25">
        <v>9.0</v>
      </c>
      <c r="S428" s="25">
        <v>9.0</v>
      </c>
      <c r="T428" s="25"/>
      <c r="U428" s="25">
        <v>10.0</v>
      </c>
      <c r="V428" s="25">
        <v>10.0</v>
      </c>
      <c r="W428" s="25"/>
      <c r="X428" s="25"/>
      <c r="Y428" s="25"/>
      <c r="Z428" s="25"/>
      <c r="AA428" s="25"/>
      <c r="AB428" s="25">
        <v>8.0</v>
      </c>
      <c r="AC428" s="25">
        <v>10.0</v>
      </c>
      <c r="AD428" s="25"/>
      <c r="AE428" s="25">
        <v>10.0</v>
      </c>
      <c r="AF428" s="25"/>
      <c r="AG428" s="25"/>
      <c r="AH428" s="25">
        <v>10.0</v>
      </c>
      <c r="AI428" s="25">
        <v>10.0</v>
      </c>
      <c r="AJ428" s="25"/>
      <c r="AK428" s="25"/>
      <c r="AL428" s="25"/>
      <c r="AM428" s="25"/>
      <c r="AN428" s="25">
        <v>10.0</v>
      </c>
      <c r="AO428" s="25">
        <v>10.0</v>
      </c>
      <c r="AP428" s="25"/>
      <c r="AQ428" s="25">
        <v>10.0</v>
      </c>
      <c r="AR428" s="6">
        <v>10.0</v>
      </c>
      <c r="AS428" s="25">
        <v>10.0</v>
      </c>
      <c r="AT428" s="25">
        <v>10.0</v>
      </c>
      <c r="AU428" s="25"/>
      <c r="AV428" s="25"/>
      <c r="AW428" s="25"/>
      <c r="AX428" s="25">
        <v>10.0</v>
      </c>
      <c r="AY428" s="25">
        <f t="shared" si="1"/>
        <v>9.76</v>
      </c>
      <c r="AZ428" s="23"/>
      <c r="BA428" s="23">
        <f t="shared" si="4"/>
        <v>0</v>
      </c>
      <c r="BB428" s="6">
        <v>13.0</v>
      </c>
      <c r="BC428" s="6">
        <v>0.0</v>
      </c>
      <c r="BD428" s="23">
        <f t="shared" si="3"/>
        <v>13</v>
      </c>
      <c r="BE428" s="6" t="s">
        <v>92</v>
      </c>
      <c r="BF428" s="6" t="s">
        <v>55</v>
      </c>
      <c r="BG428" s="6" t="s">
        <v>55</v>
      </c>
      <c r="BH428" s="6" t="s">
        <v>55</v>
      </c>
      <c r="BI428" s="6" t="s">
        <v>55</v>
      </c>
      <c r="BJ428" s="6" t="s">
        <v>92</v>
      </c>
      <c r="BK428" s="6" t="s">
        <v>55</v>
      </c>
      <c r="BL428" s="23"/>
      <c r="BM428" s="23"/>
      <c r="BN428" s="42"/>
      <c r="BO428" s="42"/>
      <c r="BP428" s="42"/>
    </row>
    <row r="429">
      <c r="A429" s="11">
        <v>425.0</v>
      </c>
      <c r="B429" s="17" t="s">
        <v>1581</v>
      </c>
      <c r="C429" s="17" t="s">
        <v>200</v>
      </c>
      <c r="D429" s="20"/>
      <c r="E429" s="19"/>
      <c r="F429" s="17" t="s">
        <v>96</v>
      </c>
      <c r="G429" s="17" t="s">
        <v>1577</v>
      </c>
      <c r="H429" s="48" t="s">
        <v>90</v>
      </c>
      <c r="J429" s="11" t="s">
        <v>526</v>
      </c>
      <c r="K429" s="48" t="s">
        <v>84</v>
      </c>
      <c r="L429" s="49">
        <v>42979.0</v>
      </c>
      <c r="M429" s="52"/>
      <c r="N429" s="48" t="s">
        <v>85</v>
      </c>
      <c r="O429" s="50"/>
      <c r="P429" s="50"/>
      <c r="Q429" s="25">
        <v>9.0</v>
      </c>
      <c r="R429" s="25">
        <v>10.0</v>
      </c>
      <c r="S429" s="25">
        <v>8.0</v>
      </c>
      <c r="T429" s="25"/>
      <c r="U429" s="25">
        <v>10.0</v>
      </c>
      <c r="V429" s="25">
        <v>9.0</v>
      </c>
      <c r="W429" s="25"/>
      <c r="X429" s="25"/>
      <c r="Y429" s="25"/>
      <c r="Z429" s="25"/>
      <c r="AA429" s="25"/>
      <c r="AB429" s="25">
        <v>6.0</v>
      </c>
      <c r="AC429" s="25">
        <v>9.0</v>
      </c>
      <c r="AD429" s="25"/>
      <c r="AE429" s="25">
        <v>10.0</v>
      </c>
      <c r="AF429" s="25"/>
      <c r="AG429" s="25"/>
      <c r="AH429" s="25">
        <v>10.0</v>
      </c>
      <c r="AI429" s="25">
        <v>10.0</v>
      </c>
      <c r="AJ429" s="25"/>
      <c r="AK429" s="25">
        <v>10.0</v>
      </c>
      <c r="AL429" s="25"/>
      <c r="AM429" s="25"/>
      <c r="AN429" s="25">
        <v>10.0</v>
      </c>
      <c r="AO429" s="25">
        <v>10.0</v>
      </c>
      <c r="AP429" s="25"/>
      <c r="AQ429" s="25">
        <v>10.0</v>
      </c>
      <c r="AR429" s="6">
        <v>10.0</v>
      </c>
      <c r="AS429" s="25">
        <v>10.0</v>
      </c>
      <c r="AT429" s="25">
        <v>10.0</v>
      </c>
      <c r="AU429" s="25"/>
      <c r="AV429" s="25"/>
      <c r="AW429" s="25"/>
      <c r="AX429" s="25">
        <v>10.0</v>
      </c>
      <c r="AY429" s="25">
        <f t="shared" si="1"/>
        <v>9.5</v>
      </c>
      <c r="AZ429" s="23"/>
      <c r="BA429" s="23">
        <f t="shared" si="4"/>
        <v>0</v>
      </c>
      <c r="BB429" s="6">
        <v>26.0</v>
      </c>
      <c r="BC429" s="6">
        <v>0.0</v>
      </c>
      <c r="BD429" s="23">
        <f t="shared" si="3"/>
        <v>26</v>
      </c>
      <c r="BE429" s="6" t="s">
        <v>92</v>
      </c>
      <c r="BF429" s="6" t="s">
        <v>55</v>
      </c>
      <c r="BG429" s="6" t="s">
        <v>55</v>
      </c>
      <c r="BH429" s="6" t="s">
        <v>55</v>
      </c>
      <c r="BI429" s="6" t="s">
        <v>55</v>
      </c>
      <c r="BJ429" s="6" t="s">
        <v>92</v>
      </c>
      <c r="BK429" s="6" t="s">
        <v>55</v>
      </c>
      <c r="BL429" s="23"/>
      <c r="BM429" s="23"/>
      <c r="BN429" s="42"/>
      <c r="BO429" s="42"/>
      <c r="BP429" s="42"/>
    </row>
    <row r="430">
      <c r="A430" s="11">
        <v>426.0</v>
      </c>
      <c r="B430" s="17" t="s">
        <v>1318</v>
      </c>
      <c r="C430" s="17" t="s">
        <v>102</v>
      </c>
      <c r="D430" s="20"/>
      <c r="E430" s="19"/>
      <c r="F430" s="17" t="s">
        <v>96</v>
      </c>
      <c r="G430" s="17" t="s">
        <v>1577</v>
      </c>
      <c r="H430" s="48" t="s">
        <v>90</v>
      </c>
      <c r="J430" s="11" t="s">
        <v>526</v>
      </c>
      <c r="K430" s="48" t="s">
        <v>84</v>
      </c>
      <c r="L430" s="49">
        <v>42979.0</v>
      </c>
      <c r="M430" s="52"/>
      <c r="N430" s="48" t="s">
        <v>85</v>
      </c>
      <c r="O430" s="50"/>
      <c r="P430" s="50"/>
      <c r="Q430" s="6">
        <v>9.0</v>
      </c>
      <c r="R430" s="6">
        <v>10.0</v>
      </c>
      <c r="S430" s="6">
        <v>10.0</v>
      </c>
      <c r="T430" s="23"/>
      <c r="U430" s="6">
        <v>10.0</v>
      </c>
      <c r="V430" s="6">
        <v>9.0</v>
      </c>
      <c r="W430" s="23"/>
      <c r="X430" s="23"/>
      <c r="Y430" s="23"/>
      <c r="Z430" s="23"/>
      <c r="AA430" s="23"/>
      <c r="AB430" s="6">
        <v>8.0</v>
      </c>
      <c r="AC430" s="6">
        <v>10.0</v>
      </c>
      <c r="AD430" s="23"/>
      <c r="AE430" s="6">
        <v>10.0</v>
      </c>
      <c r="AF430" s="23"/>
      <c r="AG430" s="23"/>
      <c r="AH430" s="6">
        <v>10.0</v>
      </c>
      <c r="AI430" s="6">
        <v>10.0</v>
      </c>
      <c r="AJ430" s="23"/>
      <c r="AK430" s="6">
        <v>10.0</v>
      </c>
      <c r="AL430" s="23"/>
      <c r="AM430" s="23"/>
      <c r="AN430" s="6">
        <v>10.0</v>
      </c>
      <c r="AO430" s="6">
        <v>10.0</v>
      </c>
      <c r="AP430" s="6"/>
      <c r="AQ430" s="6">
        <v>10.0</v>
      </c>
      <c r="AR430" s="6">
        <v>10.0</v>
      </c>
      <c r="AS430" s="6">
        <v>10.0</v>
      </c>
      <c r="AT430" s="6">
        <v>10.0</v>
      </c>
      <c r="AU430" s="6"/>
      <c r="AV430" s="25"/>
      <c r="AW430" s="23"/>
      <c r="AX430" s="25">
        <v>10.0</v>
      </c>
      <c r="AY430" s="25">
        <f t="shared" si="1"/>
        <v>9.77</v>
      </c>
      <c r="AZ430" s="23"/>
      <c r="BA430" s="23">
        <f t="shared" si="4"/>
        <v>0</v>
      </c>
      <c r="BB430" s="6">
        <v>40.0</v>
      </c>
      <c r="BC430" s="6">
        <v>0.0</v>
      </c>
      <c r="BD430" s="23">
        <f t="shared" si="3"/>
        <v>40</v>
      </c>
      <c r="BE430" s="6" t="s">
        <v>92</v>
      </c>
      <c r="BF430" s="6" t="s">
        <v>55</v>
      </c>
      <c r="BG430" s="6" t="s">
        <v>55</v>
      </c>
      <c r="BH430" s="6" t="s">
        <v>55</v>
      </c>
      <c r="BI430" s="6" t="s">
        <v>55</v>
      </c>
      <c r="BJ430" s="6" t="s">
        <v>92</v>
      </c>
      <c r="BK430" s="6" t="s">
        <v>55</v>
      </c>
      <c r="BL430" s="23"/>
      <c r="BM430" s="23"/>
      <c r="BN430" s="42"/>
      <c r="BO430" s="42"/>
      <c r="BP430" s="42"/>
    </row>
    <row r="431">
      <c r="A431" s="11">
        <v>427.0</v>
      </c>
      <c r="B431" s="17" t="s">
        <v>1582</v>
      </c>
      <c r="C431" s="17" t="s">
        <v>199</v>
      </c>
      <c r="D431" s="17" t="s">
        <v>252</v>
      </c>
      <c r="E431" s="19"/>
      <c r="F431" s="17" t="s">
        <v>96</v>
      </c>
      <c r="G431" s="17" t="s">
        <v>1577</v>
      </c>
      <c r="H431" s="48" t="s">
        <v>90</v>
      </c>
      <c r="J431" s="11" t="s">
        <v>526</v>
      </c>
      <c r="K431" s="48" t="s">
        <v>84</v>
      </c>
      <c r="L431" s="49">
        <v>42979.0</v>
      </c>
      <c r="M431" s="52"/>
      <c r="N431" s="48" t="s">
        <v>85</v>
      </c>
      <c r="O431" s="50"/>
      <c r="P431" s="50"/>
      <c r="Q431" s="6">
        <v>8.0</v>
      </c>
      <c r="R431" s="6">
        <v>8.0</v>
      </c>
      <c r="S431" s="6">
        <v>7.0</v>
      </c>
      <c r="T431" s="23"/>
      <c r="U431" s="6">
        <v>6.0</v>
      </c>
      <c r="V431" s="6">
        <v>8.0</v>
      </c>
      <c r="W431" s="23"/>
      <c r="X431" s="23"/>
      <c r="Y431" s="23"/>
      <c r="Z431" s="23"/>
      <c r="AA431" s="23"/>
      <c r="AB431" s="6">
        <v>7.0</v>
      </c>
      <c r="AC431" s="6">
        <v>8.0</v>
      </c>
      <c r="AD431" s="23"/>
      <c r="AE431" s="6">
        <v>8.0</v>
      </c>
      <c r="AF431" s="23"/>
      <c r="AG431" s="23"/>
      <c r="AH431" s="6"/>
      <c r="AI431" s="6">
        <v>10.0</v>
      </c>
      <c r="AJ431" s="23"/>
      <c r="AK431" s="6">
        <v>10.0</v>
      </c>
      <c r="AL431" s="23"/>
      <c r="AM431" s="23"/>
      <c r="AN431" s="6">
        <v>10.0</v>
      </c>
      <c r="AO431" s="6">
        <v>10.0</v>
      </c>
      <c r="AP431" s="6"/>
      <c r="AQ431" s="6">
        <v>9.0</v>
      </c>
      <c r="AR431" s="6">
        <v>10.0</v>
      </c>
      <c r="AS431" s="6">
        <v>10.0</v>
      </c>
      <c r="AT431" s="6">
        <v>10.0</v>
      </c>
      <c r="AU431" s="6"/>
      <c r="AV431" s="25"/>
      <c r="AW431" s="23"/>
      <c r="AX431" s="25">
        <v>10.0</v>
      </c>
      <c r="AY431" s="25">
        <f t="shared" si="1"/>
        <v>8.76</v>
      </c>
      <c r="AZ431" s="23"/>
      <c r="BA431" s="23">
        <f t="shared" si="4"/>
        <v>0</v>
      </c>
      <c r="BB431" s="6">
        <v>55.0</v>
      </c>
      <c r="BC431" s="6">
        <v>5.0</v>
      </c>
      <c r="BD431" s="23">
        <f t="shared" si="3"/>
        <v>50</v>
      </c>
      <c r="BE431" s="6" t="s">
        <v>92</v>
      </c>
      <c r="BF431" s="6" t="s">
        <v>55</v>
      </c>
      <c r="BG431" s="6" t="s">
        <v>55</v>
      </c>
      <c r="BH431" s="6" t="s">
        <v>55</v>
      </c>
      <c r="BI431" s="6" t="s">
        <v>55</v>
      </c>
      <c r="BJ431" s="6" t="s">
        <v>92</v>
      </c>
      <c r="BK431" s="6" t="s">
        <v>55</v>
      </c>
      <c r="BL431" s="23"/>
      <c r="BM431" s="23"/>
      <c r="BN431" s="42"/>
      <c r="BO431" s="42"/>
      <c r="BP431" s="42"/>
    </row>
    <row r="432">
      <c r="A432" s="11">
        <v>428.0</v>
      </c>
      <c r="B432" s="17" t="s">
        <v>1363</v>
      </c>
      <c r="C432" s="17" t="s">
        <v>193</v>
      </c>
      <c r="D432" s="17" t="s">
        <v>1583</v>
      </c>
      <c r="E432" s="19"/>
      <c r="F432" s="17" t="s">
        <v>96</v>
      </c>
      <c r="G432" s="17" t="s">
        <v>1577</v>
      </c>
      <c r="H432" s="48" t="s">
        <v>90</v>
      </c>
      <c r="J432" s="11" t="s">
        <v>526</v>
      </c>
      <c r="K432" s="48" t="s">
        <v>84</v>
      </c>
      <c r="L432" s="49">
        <v>42979.0</v>
      </c>
      <c r="M432" s="52"/>
      <c r="N432" s="48" t="s">
        <v>85</v>
      </c>
      <c r="O432" s="50"/>
      <c r="P432" s="50"/>
      <c r="Q432" s="25">
        <v>7.0</v>
      </c>
      <c r="R432" s="25">
        <v>6.0</v>
      </c>
      <c r="S432" s="25">
        <v>7.0</v>
      </c>
      <c r="T432" s="25"/>
      <c r="U432" s="25">
        <v>10.0</v>
      </c>
      <c r="V432" s="25">
        <v>9.0</v>
      </c>
      <c r="W432" s="25"/>
      <c r="X432" s="25"/>
      <c r="Y432" s="25"/>
      <c r="Z432" s="25"/>
      <c r="AA432" s="25"/>
      <c r="AB432" s="25">
        <v>8.0</v>
      </c>
      <c r="AC432" s="25">
        <v>8.0</v>
      </c>
      <c r="AD432" s="25"/>
      <c r="AE432" s="25">
        <v>9.0</v>
      </c>
      <c r="AF432" s="25"/>
      <c r="AG432" s="25"/>
      <c r="AH432" s="25">
        <v>10.0</v>
      </c>
      <c r="AI432" s="25">
        <v>10.0</v>
      </c>
      <c r="AJ432" s="25"/>
      <c r="AK432" s="25">
        <v>10.0</v>
      </c>
      <c r="AL432" s="25"/>
      <c r="AM432" s="25"/>
      <c r="AN432" s="25">
        <v>10.0</v>
      </c>
      <c r="AO432" s="25">
        <v>10.0</v>
      </c>
      <c r="AP432" s="25"/>
      <c r="AQ432" s="25">
        <v>10.0</v>
      </c>
      <c r="AR432" s="6">
        <v>10.0</v>
      </c>
      <c r="AS432" s="25">
        <v>10.0</v>
      </c>
      <c r="AT432" s="25">
        <v>10.0</v>
      </c>
      <c r="AU432" s="25"/>
      <c r="AV432" s="25"/>
      <c r="AW432" s="25"/>
      <c r="AX432" s="25">
        <v>10.0</v>
      </c>
      <c r="AY432" s="25">
        <f t="shared" si="1"/>
        <v>9.11</v>
      </c>
      <c r="AZ432" s="23"/>
      <c r="BA432" s="23">
        <f t="shared" si="4"/>
        <v>0</v>
      </c>
      <c r="BB432" s="6">
        <v>80.0</v>
      </c>
      <c r="BC432" s="6">
        <v>8.0</v>
      </c>
      <c r="BD432" s="23">
        <f t="shared" si="3"/>
        <v>72</v>
      </c>
      <c r="BE432" s="6" t="s">
        <v>92</v>
      </c>
      <c r="BF432" s="6" t="s">
        <v>55</v>
      </c>
      <c r="BG432" s="6" t="s">
        <v>55</v>
      </c>
      <c r="BH432" s="6" t="s">
        <v>55</v>
      </c>
      <c r="BI432" s="6" t="s">
        <v>55</v>
      </c>
      <c r="BJ432" s="6" t="s">
        <v>92</v>
      </c>
      <c r="BK432" s="6" t="s">
        <v>55</v>
      </c>
      <c r="BL432" s="23"/>
      <c r="BM432" s="23"/>
      <c r="BN432" s="42"/>
      <c r="BO432" s="42"/>
      <c r="BP432" s="42"/>
    </row>
    <row r="433">
      <c r="A433" s="11"/>
      <c r="B433" s="17" t="s">
        <v>1527</v>
      </c>
      <c r="C433" s="17" t="s">
        <v>173</v>
      </c>
      <c r="D433" s="17"/>
      <c r="E433" s="19"/>
      <c r="F433" s="17" t="s">
        <v>79</v>
      </c>
      <c r="G433" s="17" t="s">
        <v>1577</v>
      </c>
      <c r="H433" s="48" t="s">
        <v>90</v>
      </c>
      <c r="J433" s="11"/>
      <c r="K433" s="48"/>
      <c r="L433" s="49"/>
      <c r="M433" s="52"/>
      <c r="N433" s="48"/>
      <c r="O433" s="50"/>
      <c r="P433" s="50"/>
      <c r="Q433" s="6">
        <v>8.0</v>
      </c>
      <c r="R433" s="6">
        <v>7.0</v>
      </c>
      <c r="S433" s="6">
        <v>5.0</v>
      </c>
      <c r="T433" s="23"/>
      <c r="U433" s="6">
        <v>8.0</v>
      </c>
      <c r="V433" s="6">
        <v>9.0</v>
      </c>
      <c r="W433" s="6"/>
      <c r="X433" s="23"/>
      <c r="Y433" s="6"/>
      <c r="Z433" s="6"/>
      <c r="AA433" s="23"/>
      <c r="AB433" s="6">
        <v>8.0</v>
      </c>
      <c r="AC433" s="6">
        <v>8.0</v>
      </c>
      <c r="AD433" s="23"/>
      <c r="AE433" s="6">
        <v>10.0</v>
      </c>
      <c r="AF433" s="23"/>
      <c r="AG433" s="23"/>
      <c r="AH433" s="6">
        <v>10.0</v>
      </c>
      <c r="AI433" s="6">
        <v>10.0</v>
      </c>
      <c r="AJ433" s="23"/>
      <c r="AK433" s="6">
        <v>10.0</v>
      </c>
      <c r="AL433" s="23"/>
      <c r="AM433" s="23"/>
      <c r="AN433" s="6">
        <v>9.0</v>
      </c>
      <c r="AO433" s="6">
        <v>10.0</v>
      </c>
      <c r="AP433" s="6"/>
      <c r="AQ433" s="6">
        <v>9.0</v>
      </c>
      <c r="AR433" s="6">
        <v>10.0</v>
      </c>
      <c r="AS433" s="6">
        <v>10.0</v>
      </c>
      <c r="AT433" s="6">
        <v>10.0</v>
      </c>
      <c r="AU433" s="6"/>
      <c r="AV433" s="25"/>
      <c r="AW433" s="23"/>
      <c r="AX433" s="25">
        <v>10.0</v>
      </c>
      <c r="AY433" s="25">
        <f t="shared" si="1"/>
        <v>8.94</v>
      </c>
      <c r="AZ433" s="23"/>
      <c r="BA433" s="23">
        <f t="shared" si="4"/>
        <v>0</v>
      </c>
      <c r="BB433" s="6">
        <v>63.0</v>
      </c>
      <c r="BC433" s="6">
        <v>0.0</v>
      </c>
      <c r="BD433" s="23">
        <f t="shared" si="3"/>
        <v>63</v>
      </c>
      <c r="BE433" s="6" t="s">
        <v>55</v>
      </c>
      <c r="BF433" s="6" t="s">
        <v>92</v>
      </c>
      <c r="BG433" s="6" t="s">
        <v>55</v>
      </c>
      <c r="BH433" s="6" t="s">
        <v>55</v>
      </c>
      <c r="BI433" s="6" t="s">
        <v>92</v>
      </c>
      <c r="BJ433" s="6" t="s">
        <v>92</v>
      </c>
      <c r="BK433" s="6" t="s">
        <v>55</v>
      </c>
      <c r="BL433" s="23"/>
      <c r="BM433" s="23"/>
      <c r="BN433" s="42"/>
      <c r="BO433" s="42"/>
      <c r="BP433" s="42"/>
    </row>
    <row r="434">
      <c r="A434" s="11">
        <v>429.0</v>
      </c>
      <c r="B434" s="17" t="s">
        <v>1584</v>
      </c>
      <c r="C434" s="17" t="s">
        <v>1585</v>
      </c>
      <c r="D434" s="17" t="s">
        <v>236</v>
      </c>
      <c r="E434" s="19"/>
      <c r="F434" s="17" t="s">
        <v>96</v>
      </c>
      <c r="G434" s="17" t="s">
        <v>1577</v>
      </c>
      <c r="H434" s="48" t="s">
        <v>90</v>
      </c>
      <c r="J434" s="11" t="s">
        <v>526</v>
      </c>
      <c r="K434" s="48" t="s">
        <v>84</v>
      </c>
      <c r="L434" s="49">
        <v>42979.0</v>
      </c>
      <c r="M434" s="52"/>
      <c r="N434" s="48" t="s">
        <v>85</v>
      </c>
      <c r="O434" s="50"/>
      <c r="P434" s="50"/>
      <c r="Q434" s="6">
        <v>8.0</v>
      </c>
      <c r="R434" s="6">
        <v>7.0</v>
      </c>
      <c r="S434" s="6">
        <v>10.0</v>
      </c>
      <c r="T434" s="23"/>
      <c r="U434" s="6">
        <v>10.0</v>
      </c>
      <c r="V434" s="6">
        <v>9.0</v>
      </c>
      <c r="W434" s="23"/>
      <c r="X434" s="23"/>
      <c r="Y434" s="23"/>
      <c r="Z434" s="23"/>
      <c r="AA434" s="23"/>
      <c r="AB434" s="6">
        <v>6.0</v>
      </c>
      <c r="AC434" s="6">
        <v>8.0</v>
      </c>
      <c r="AD434" s="23"/>
      <c r="AE434" s="6">
        <v>10.0</v>
      </c>
      <c r="AF434" s="23"/>
      <c r="AG434" s="23"/>
      <c r="AH434" s="6">
        <v>10.0</v>
      </c>
      <c r="AI434" s="6">
        <v>10.0</v>
      </c>
      <c r="AJ434" s="23"/>
      <c r="AK434" s="6">
        <v>10.0</v>
      </c>
      <c r="AL434" s="23"/>
      <c r="AM434" s="23"/>
      <c r="AN434" s="6">
        <v>10.0</v>
      </c>
      <c r="AO434" s="6">
        <v>10.0</v>
      </c>
      <c r="AP434" s="6"/>
      <c r="AQ434" s="6">
        <v>10.0</v>
      </c>
      <c r="AR434" s="6">
        <v>10.0</v>
      </c>
      <c r="AS434" s="6">
        <v>10.0</v>
      </c>
      <c r="AT434" s="6">
        <v>10.0</v>
      </c>
      <c r="AU434" s="6"/>
      <c r="AV434" s="25"/>
      <c r="AW434" s="23"/>
      <c r="AX434" s="25">
        <v>10.0</v>
      </c>
      <c r="AY434" s="25">
        <f t="shared" si="1"/>
        <v>9.33</v>
      </c>
      <c r="AZ434" s="23"/>
      <c r="BA434" s="23">
        <f t="shared" si="4"/>
        <v>0</v>
      </c>
      <c r="BB434" s="6">
        <v>37.0</v>
      </c>
      <c r="BC434" s="6">
        <v>4.0</v>
      </c>
      <c r="BD434" s="23">
        <f t="shared" si="3"/>
        <v>33</v>
      </c>
      <c r="BE434" s="6" t="s">
        <v>92</v>
      </c>
      <c r="BF434" s="6" t="s">
        <v>55</v>
      </c>
      <c r="BG434" s="6" t="s">
        <v>55</v>
      </c>
      <c r="BH434" s="6" t="s">
        <v>55</v>
      </c>
      <c r="BI434" s="6" t="s">
        <v>55</v>
      </c>
      <c r="BJ434" s="6" t="s">
        <v>92</v>
      </c>
      <c r="BK434" s="6" t="s">
        <v>55</v>
      </c>
      <c r="BL434" s="23"/>
      <c r="BM434" s="23"/>
      <c r="BN434" s="42"/>
      <c r="BO434" s="42"/>
      <c r="BP434" s="42"/>
    </row>
    <row r="435">
      <c r="A435" s="11">
        <v>430.0</v>
      </c>
      <c r="B435" s="17" t="s">
        <v>1586</v>
      </c>
      <c r="C435" s="17" t="s">
        <v>143</v>
      </c>
      <c r="D435" s="20"/>
      <c r="E435" s="19"/>
      <c r="F435" s="17" t="s">
        <v>79</v>
      </c>
      <c r="G435" s="17" t="s">
        <v>1577</v>
      </c>
      <c r="H435" s="48" t="s">
        <v>90</v>
      </c>
      <c r="J435" s="11" t="s">
        <v>526</v>
      </c>
      <c r="K435" s="48" t="s">
        <v>84</v>
      </c>
      <c r="L435" s="49">
        <v>42979.0</v>
      </c>
      <c r="M435" s="52"/>
      <c r="N435" s="48" t="s">
        <v>85</v>
      </c>
      <c r="O435" s="50"/>
      <c r="P435" s="50"/>
      <c r="Q435" s="25">
        <v>9.0</v>
      </c>
      <c r="R435" s="25">
        <v>9.0</v>
      </c>
      <c r="S435" s="25">
        <v>8.0</v>
      </c>
      <c r="T435" s="25"/>
      <c r="U435" s="25">
        <v>8.0</v>
      </c>
      <c r="V435" s="25">
        <v>9.0</v>
      </c>
      <c r="W435" s="25"/>
      <c r="X435" s="25"/>
      <c r="Y435" s="25"/>
      <c r="Z435" s="25"/>
      <c r="AA435" s="25"/>
      <c r="AB435" s="25">
        <v>5.0</v>
      </c>
      <c r="AC435" s="25">
        <v>9.0</v>
      </c>
      <c r="AD435" s="25"/>
      <c r="AE435" s="25">
        <v>10.0</v>
      </c>
      <c r="AF435" s="25"/>
      <c r="AG435" s="25"/>
      <c r="AH435" s="25">
        <v>10.0</v>
      </c>
      <c r="AI435" s="25">
        <v>10.0</v>
      </c>
      <c r="AJ435" s="25"/>
      <c r="AK435" s="25">
        <v>10.0</v>
      </c>
      <c r="AL435" s="25"/>
      <c r="AM435" s="25"/>
      <c r="AN435" s="25">
        <v>10.0</v>
      </c>
      <c r="AO435" s="25">
        <v>10.0</v>
      </c>
      <c r="AP435" s="25"/>
      <c r="AQ435" s="25">
        <v>10.0</v>
      </c>
      <c r="AR435" s="6">
        <v>10.0</v>
      </c>
      <c r="AS435" s="25">
        <v>10.0</v>
      </c>
      <c r="AT435" s="25">
        <v>10.0</v>
      </c>
      <c r="AU435" s="25"/>
      <c r="AV435" s="25"/>
      <c r="AW435" s="25"/>
      <c r="AX435" s="25">
        <v>10.0</v>
      </c>
      <c r="AY435" s="25">
        <f t="shared" si="1"/>
        <v>9.27</v>
      </c>
      <c r="AZ435" s="23"/>
      <c r="BA435" s="23">
        <f t="shared" si="4"/>
        <v>0</v>
      </c>
      <c r="BB435" s="6">
        <v>55.0</v>
      </c>
      <c r="BC435" s="6">
        <v>5.0</v>
      </c>
      <c r="BD435" s="23">
        <f t="shared" si="3"/>
        <v>50</v>
      </c>
      <c r="BE435" s="6" t="s">
        <v>92</v>
      </c>
      <c r="BF435" s="6" t="s">
        <v>55</v>
      </c>
      <c r="BG435" s="6" t="s">
        <v>55</v>
      </c>
      <c r="BH435" s="6" t="s">
        <v>55</v>
      </c>
      <c r="BI435" s="6" t="s">
        <v>55</v>
      </c>
      <c r="BJ435" s="6" t="s">
        <v>92</v>
      </c>
      <c r="BK435" s="6" t="s">
        <v>55</v>
      </c>
      <c r="BL435" s="23"/>
      <c r="BM435" s="23"/>
      <c r="BN435" s="42"/>
      <c r="BO435" s="42"/>
      <c r="BP435" s="42"/>
    </row>
    <row r="436">
      <c r="A436" s="11">
        <v>431.0</v>
      </c>
      <c r="B436" s="17" t="s">
        <v>1587</v>
      </c>
      <c r="C436" s="17" t="s">
        <v>353</v>
      </c>
      <c r="D436" s="17" t="s">
        <v>1013</v>
      </c>
      <c r="E436" s="19"/>
      <c r="F436" s="17" t="s">
        <v>79</v>
      </c>
      <c r="G436" s="17" t="s">
        <v>1577</v>
      </c>
      <c r="H436" s="48" t="s">
        <v>90</v>
      </c>
      <c r="J436" s="11" t="s">
        <v>526</v>
      </c>
      <c r="K436" s="48" t="s">
        <v>84</v>
      </c>
      <c r="L436" s="49">
        <v>42979.0</v>
      </c>
      <c r="M436" s="52"/>
      <c r="N436" s="48" t="s">
        <v>85</v>
      </c>
      <c r="O436" s="50"/>
      <c r="P436" s="50"/>
      <c r="Q436" s="25">
        <v>8.0</v>
      </c>
      <c r="R436" s="25">
        <v>9.0</v>
      </c>
      <c r="S436" s="25">
        <v>6.0</v>
      </c>
      <c r="T436" s="25"/>
      <c r="U436" s="25">
        <v>6.0</v>
      </c>
      <c r="V436" s="25">
        <v>7.0</v>
      </c>
      <c r="W436" s="25"/>
      <c r="X436" s="25"/>
      <c r="Y436" s="25"/>
      <c r="Z436" s="25"/>
      <c r="AA436" s="25"/>
      <c r="AB436" s="25">
        <v>7.0</v>
      </c>
      <c r="AC436" s="25">
        <v>8.0</v>
      </c>
      <c r="AD436" s="25"/>
      <c r="AE436" s="25">
        <v>8.0</v>
      </c>
      <c r="AF436" s="25"/>
      <c r="AG436" s="25"/>
      <c r="AH436" s="25">
        <v>10.0</v>
      </c>
      <c r="AI436" s="25">
        <v>10.0</v>
      </c>
      <c r="AJ436" s="25"/>
      <c r="AK436" s="25">
        <v>10.0</v>
      </c>
      <c r="AL436" s="25"/>
      <c r="AM436" s="25"/>
      <c r="AN436" s="25">
        <v>10.0</v>
      </c>
      <c r="AO436" s="25">
        <v>10.0</v>
      </c>
      <c r="AP436" s="25"/>
      <c r="AQ436" s="25">
        <v>10.0</v>
      </c>
      <c r="AR436" s="6">
        <v>10.0</v>
      </c>
      <c r="AS436" s="25">
        <v>10.0</v>
      </c>
      <c r="AT436" s="25">
        <v>10.0</v>
      </c>
      <c r="AU436" s="25"/>
      <c r="AV436" s="25"/>
      <c r="AW436" s="25"/>
      <c r="AX436" s="25">
        <v>10.0</v>
      </c>
      <c r="AY436" s="25">
        <f t="shared" si="1"/>
        <v>8.83</v>
      </c>
      <c r="AZ436" s="23"/>
      <c r="BA436" s="23">
        <f t="shared" si="4"/>
        <v>0</v>
      </c>
      <c r="BB436" s="6">
        <v>80.0</v>
      </c>
      <c r="BC436" s="6">
        <v>5.0</v>
      </c>
      <c r="BD436" s="23">
        <f t="shared" si="3"/>
        <v>75</v>
      </c>
      <c r="BE436" s="6" t="s">
        <v>92</v>
      </c>
      <c r="BF436" s="6" t="s">
        <v>55</v>
      </c>
      <c r="BG436" s="6" t="s">
        <v>55</v>
      </c>
      <c r="BH436" s="6" t="s">
        <v>55</v>
      </c>
      <c r="BI436" s="6" t="s">
        <v>55</v>
      </c>
      <c r="BJ436" s="6" t="s">
        <v>92</v>
      </c>
      <c r="BK436" s="6" t="s">
        <v>55</v>
      </c>
      <c r="BL436" s="23"/>
      <c r="BM436" s="23"/>
      <c r="BN436" s="42"/>
      <c r="BO436" s="42"/>
      <c r="BP436" s="42"/>
    </row>
    <row r="437">
      <c r="A437" s="11">
        <v>432.0</v>
      </c>
      <c r="B437" s="17" t="s">
        <v>1588</v>
      </c>
      <c r="C437" s="17" t="s">
        <v>494</v>
      </c>
      <c r="D437" s="17" t="s">
        <v>386</v>
      </c>
      <c r="E437" s="19"/>
      <c r="F437" s="17" t="s">
        <v>79</v>
      </c>
      <c r="G437" s="17" t="s">
        <v>1577</v>
      </c>
      <c r="H437" s="48" t="s">
        <v>90</v>
      </c>
      <c r="J437" s="11" t="s">
        <v>526</v>
      </c>
      <c r="K437" s="48" t="s">
        <v>84</v>
      </c>
      <c r="L437" s="49">
        <v>42979.0</v>
      </c>
      <c r="M437" s="52"/>
      <c r="N437" s="48" t="s">
        <v>85</v>
      </c>
      <c r="O437" s="48" t="s">
        <v>483</v>
      </c>
      <c r="P437" s="52"/>
      <c r="Q437" s="6">
        <v>10.0</v>
      </c>
      <c r="R437" s="6">
        <v>10.0</v>
      </c>
      <c r="S437" s="6">
        <v>10.0</v>
      </c>
      <c r="T437" s="23"/>
      <c r="U437" s="6">
        <v>10.0</v>
      </c>
      <c r="V437" s="6">
        <v>10.0</v>
      </c>
      <c r="W437" s="23"/>
      <c r="X437" s="23"/>
      <c r="Y437" s="23"/>
      <c r="Z437" s="23"/>
      <c r="AA437" s="23"/>
      <c r="AB437" s="6">
        <v>9.0</v>
      </c>
      <c r="AC437" s="6">
        <v>10.0</v>
      </c>
      <c r="AD437" s="23"/>
      <c r="AE437" s="6">
        <v>10.0</v>
      </c>
      <c r="AF437" s="23"/>
      <c r="AG437" s="23"/>
      <c r="AH437" s="6">
        <v>10.0</v>
      </c>
      <c r="AI437" s="6">
        <v>10.0</v>
      </c>
      <c r="AJ437" s="23"/>
      <c r="AK437" s="6">
        <v>10.0</v>
      </c>
      <c r="AL437" s="23"/>
      <c r="AM437" s="23"/>
      <c r="AN437" s="6">
        <v>10.0</v>
      </c>
      <c r="AO437" s="6">
        <v>10.0</v>
      </c>
      <c r="AP437" s="6"/>
      <c r="AQ437" s="6">
        <v>10.0</v>
      </c>
      <c r="AR437" s="6">
        <v>10.0</v>
      </c>
      <c r="AS437" s="6">
        <v>10.0</v>
      </c>
      <c r="AT437" s="6">
        <v>10.0</v>
      </c>
      <c r="AU437" s="6"/>
      <c r="AV437" s="25"/>
      <c r="AW437" s="23"/>
      <c r="AX437" s="25">
        <v>10.0</v>
      </c>
      <c r="AY437" s="25">
        <f t="shared" si="1"/>
        <v>9.94</v>
      </c>
      <c r="AZ437" s="23"/>
      <c r="BA437" s="23">
        <f t="shared" si="4"/>
        <v>0</v>
      </c>
      <c r="BB437" s="6">
        <v>28.0</v>
      </c>
      <c r="BC437" s="6">
        <v>2.0</v>
      </c>
      <c r="BD437" s="23">
        <f t="shared" si="3"/>
        <v>26</v>
      </c>
      <c r="BE437" s="6" t="s">
        <v>92</v>
      </c>
      <c r="BF437" s="6" t="s">
        <v>55</v>
      </c>
      <c r="BG437" s="6" t="s">
        <v>55</v>
      </c>
      <c r="BH437" s="6" t="s">
        <v>55</v>
      </c>
      <c r="BI437" s="6" t="s">
        <v>55</v>
      </c>
      <c r="BJ437" s="6" t="s">
        <v>92</v>
      </c>
      <c r="BK437" s="6" t="s">
        <v>55</v>
      </c>
      <c r="BL437" s="23"/>
      <c r="BM437" s="23"/>
      <c r="BN437" s="42"/>
      <c r="BO437" s="42"/>
      <c r="BP437" s="42"/>
    </row>
    <row r="438">
      <c r="A438" s="11">
        <v>433.0</v>
      </c>
      <c r="B438" s="17" t="s">
        <v>1176</v>
      </c>
      <c r="C438" s="17" t="s">
        <v>195</v>
      </c>
      <c r="D438" s="17" t="s">
        <v>236</v>
      </c>
      <c r="E438" s="19"/>
      <c r="F438" s="17" t="s">
        <v>96</v>
      </c>
      <c r="G438" s="17" t="s">
        <v>1577</v>
      </c>
      <c r="H438" s="87" t="s">
        <v>90</v>
      </c>
      <c r="I438" s="3"/>
      <c r="J438" s="72"/>
      <c r="K438" s="87"/>
      <c r="L438" s="88"/>
      <c r="M438" s="89"/>
      <c r="N438" s="87"/>
      <c r="O438" s="90"/>
      <c r="P438" s="90"/>
      <c r="Q438" s="74">
        <v>9.0</v>
      </c>
      <c r="R438" s="74">
        <v>8.0</v>
      </c>
      <c r="S438" s="74">
        <v>9.0</v>
      </c>
      <c r="T438" s="74"/>
      <c r="U438" s="74">
        <v>10.0</v>
      </c>
      <c r="V438" s="74">
        <v>8.0</v>
      </c>
      <c r="W438" s="74"/>
      <c r="X438" s="74"/>
      <c r="Y438" s="74"/>
      <c r="Z438" s="74"/>
      <c r="AA438" s="74"/>
      <c r="AB438" s="74">
        <v>6.0</v>
      </c>
      <c r="AC438" s="74">
        <v>10.0</v>
      </c>
      <c r="AD438" s="74"/>
      <c r="AE438" s="74">
        <v>10.0</v>
      </c>
      <c r="AF438" s="74"/>
      <c r="AG438" s="74"/>
      <c r="AH438" s="74"/>
      <c r="AI438" s="74">
        <v>10.0</v>
      </c>
      <c r="AJ438" s="74"/>
      <c r="AK438" s="74">
        <v>10.0</v>
      </c>
      <c r="AL438" s="74"/>
      <c r="AM438" s="74"/>
      <c r="AN438" s="74">
        <v>10.0</v>
      </c>
      <c r="AO438" s="74">
        <v>10.0</v>
      </c>
      <c r="AP438" s="74"/>
      <c r="AQ438" s="74">
        <v>10.0</v>
      </c>
      <c r="AR438" s="60">
        <v>10.0</v>
      </c>
      <c r="AS438" s="74">
        <v>10.0</v>
      </c>
      <c r="AT438" s="74">
        <v>10.0</v>
      </c>
      <c r="AU438" s="74"/>
      <c r="AV438" s="74"/>
      <c r="AW438" s="74"/>
      <c r="AX438" s="74">
        <v>10.0</v>
      </c>
      <c r="AY438" s="25">
        <f t="shared" si="1"/>
        <v>9.41</v>
      </c>
      <c r="AZ438" s="61"/>
      <c r="BA438" s="23">
        <f t="shared" si="4"/>
        <v>0</v>
      </c>
      <c r="BB438" s="60">
        <v>16.0</v>
      </c>
      <c r="BC438" s="60">
        <v>0.0</v>
      </c>
      <c r="BD438" s="23">
        <f t="shared" si="3"/>
        <v>16</v>
      </c>
      <c r="BE438" s="60" t="s">
        <v>92</v>
      </c>
      <c r="BF438" s="60" t="s">
        <v>55</v>
      </c>
      <c r="BG438" s="60" t="s">
        <v>55</v>
      </c>
      <c r="BH438" s="60" t="s">
        <v>55</v>
      </c>
      <c r="BI438" s="60" t="s">
        <v>55</v>
      </c>
      <c r="BJ438" s="60" t="s">
        <v>92</v>
      </c>
      <c r="BK438" s="60" t="s">
        <v>55</v>
      </c>
      <c r="BL438" s="61"/>
      <c r="BM438" s="61"/>
      <c r="BN438" s="62"/>
      <c r="BO438" s="62"/>
      <c r="BP438" s="62"/>
    </row>
    <row r="439">
      <c r="A439" s="11">
        <v>434.0</v>
      </c>
      <c r="B439" s="17" t="s">
        <v>771</v>
      </c>
      <c r="C439" s="17" t="s">
        <v>78</v>
      </c>
      <c r="D439" s="17" t="s">
        <v>75</v>
      </c>
      <c r="E439" s="19"/>
      <c r="F439" s="17" t="s">
        <v>79</v>
      </c>
      <c r="G439" s="17" t="s">
        <v>1577</v>
      </c>
      <c r="H439" s="48" t="s">
        <v>90</v>
      </c>
      <c r="J439" s="11" t="s">
        <v>526</v>
      </c>
      <c r="K439" s="48" t="s">
        <v>84</v>
      </c>
      <c r="L439" s="49">
        <v>42979.0</v>
      </c>
      <c r="M439" s="52"/>
      <c r="N439" s="48" t="s">
        <v>85</v>
      </c>
      <c r="O439" s="50"/>
      <c r="P439" s="50"/>
      <c r="Q439" s="25">
        <v>7.0</v>
      </c>
      <c r="R439" s="25">
        <v>7.0</v>
      </c>
      <c r="S439" s="25">
        <v>7.0</v>
      </c>
      <c r="T439" s="25"/>
      <c r="U439" s="25">
        <v>7.0</v>
      </c>
      <c r="V439" s="25">
        <v>7.0</v>
      </c>
      <c r="W439" s="25"/>
      <c r="X439" s="25"/>
      <c r="Y439" s="25"/>
      <c r="Z439" s="25"/>
      <c r="AA439" s="25"/>
      <c r="AB439" s="25">
        <v>7.0</v>
      </c>
      <c r="AC439" s="25">
        <v>9.0</v>
      </c>
      <c r="AD439" s="25"/>
      <c r="AE439" s="25">
        <v>10.0</v>
      </c>
      <c r="AF439" s="25"/>
      <c r="AG439" s="25"/>
      <c r="AH439" s="25">
        <v>10.0</v>
      </c>
      <c r="AI439" s="25">
        <v>10.0</v>
      </c>
      <c r="AJ439" s="25"/>
      <c r="AK439" s="25">
        <v>10.0</v>
      </c>
      <c r="AL439" s="25"/>
      <c r="AM439" s="25"/>
      <c r="AN439" s="25">
        <v>10.0</v>
      </c>
      <c r="AO439" s="25">
        <v>10.0</v>
      </c>
      <c r="AP439" s="25"/>
      <c r="AQ439" s="25">
        <v>9.0</v>
      </c>
      <c r="AR439" s="6">
        <v>10.0</v>
      </c>
      <c r="AS439" s="25">
        <v>10.0</v>
      </c>
      <c r="AT439" s="25">
        <v>10.0</v>
      </c>
      <c r="AU439" s="25"/>
      <c r="AV439" s="25"/>
      <c r="AW439" s="25"/>
      <c r="AX439" s="25">
        <v>10.0</v>
      </c>
      <c r="AY439" s="25">
        <f t="shared" si="1"/>
        <v>8.88</v>
      </c>
      <c r="AZ439" s="23"/>
      <c r="BA439" s="23">
        <f t="shared" si="4"/>
        <v>0</v>
      </c>
      <c r="BB439" s="6">
        <v>35.0</v>
      </c>
      <c r="BC439" s="6">
        <v>5.0</v>
      </c>
      <c r="BD439" s="23">
        <f t="shared" si="3"/>
        <v>30</v>
      </c>
      <c r="BE439" s="6" t="s">
        <v>92</v>
      </c>
      <c r="BF439" s="6" t="s">
        <v>55</v>
      </c>
      <c r="BG439" s="6" t="s">
        <v>55</v>
      </c>
      <c r="BH439" s="6" t="s">
        <v>55</v>
      </c>
      <c r="BI439" s="6" t="s">
        <v>55</v>
      </c>
      <c r="BJ439" s="6" t="s">
        <v>92</v>
      </c>
      <c r="BK439" s="6" t="s">
        <v>55</v>
      </c>
      <c r="BL439" s="23"/>
      <c r="BM439" s="23"/>
      <c r="BN439" s="42"/>
      <c r="BO439" s="42"/>
      <c r="BP439" s="42"/>
    </row>
    <row r="440">
      <c r="A440" s="11">
        <v>435.0</v>
      </c>
      <c r="B440" s="17" t="s">
        <v>1589</v>
      </c>
      <c r="C440" s="17" t="s">
        <v>145</v>
      </c>
      <c r="D440" s="20"/>
      <c r="E440" s="19"/>
      <c r="F440" s="17" t="s">
        <v>79</v>
      </c>
      <c r="G440" s="17" t="s">
        <v>1577</v>
      </c>
      <c r="H440" s="48" t="s">
        <v>90</v>
      </c>
      <c r="J440" s="11" t="s">
        <v>526</v>
      </c>
      <c r="K440" s="48" t="s">
        <v>84</v>
      </c>
      <c r="L440" s="49">
        <v>42979.0</v>
      </c>
      <c r="M440" s="52"/>
      <c r="N440" s="48" t="s">
        <v>85</v>
      </c>
      <c r="O440" s="50"/>
      <c r="P440" s="50"/>
      <c r="Q440" s="6">
        <v>9.0</v>
      </c>
      <c r="R440" s="6">
        <v>9.0</v>
      </c>
      <c r="S440" s="6">
        <v>9.0</v>
      </c>
      <c r="T440" s="23"/>
      <c r="U440" s="6">
        <v>9.0</v>
      </c>
      <c r="V440" s="6">
        <v>7.0</v>
      </c>
      <c r="W440" s="23"/>
      <c r="X440" s="23"/>
      <c r="Y440" s="23"/>
      <c r="Z440" s="23"/>
      <c r="AA440" s="23"/>
      <c r="AB440" s="6">
        <v>7.0</v>
      </c>
      <c r="AC440" s="6">
        <v>9.0</v>
      </c>
      <c r="AD440" s="23"/>
      <c r="AE440" s="6">
        <v>10.0</v>
      </c>
      <c r="AF440" s="23"/>
      <c r="AG440" s="23"/>
      <c r="AH440" s="6">
        <v>10.0</v>
      </c>
      <c r="AI440" s="6">
        <v>10.0</v>
      </c>
      <c r="AJ440" s="23"/>
      <c r="AK440" s="6">
        <v>10.0</v>
      </c>
      <c r="AL440" s="23"/>
      <c r="AM440" s="23"/>
      <c r="AN440" s="6">
        <v>10.0</v>
      </c>
      <c r="AO440" s="6">
        <v>10.0</v>
      </c>
      <c r="AP440" s="6"/>
      <c r="AQ440" s="6">
        <v>10.0</v>
      </c>
      <c r="AR440" s="6">
        <v>10.0</v>
      </c>
      <c r="AS440" s="6">
        <v>10.0</v>
      </c>
      <c r="AT440" s="6">
        <v>10.0</v>
      </c>
      <c r="AU440" s="6"/>
      <c r="AV440" s="25"/>
      <c r="AW440" s="23"/>
      <c r="AX440" s="25">
        <v>10.0</v>
      </c>
      <c r="AY440" s="25">
        <f t="shared" si="1"/>
        <v>9.38</v>
      </c>
      <c r="AZ440" s="23"/>
      <c r="BA440" s="23">
        <f t="shared" si="4"/>
        <v>0</v>
      </c>
      <c r="BB440" s="6">
        <v>20.0</v>
      </c>
      <c r="BC440" s="6">
        <v>0.0</v>
      </c>
      <c r="BD440" s="23">
        <f t="shared" si="3"/>
        <v>20</v>
      </c>
      <c r="BE440" s="6" t="s">
        <v>92</v>
      </c>
      <c r="BF440" s="6" t="s">
        <v>55</v>
      </c>
      <c r="BG440" s="6" t="s">
        <v>55</v>
      </c>
      <c r="BH440" s="6" t="s">
        <v>55</v>
      </c>
      <c r="BI440" s="6" t="s">
        <v>55</v>
      </c>
      <c r="BJ440" s="6" t="s">
        <v>92</v>
      </c>
      <c r="BK440" s="6" t="s">
        <v>55</v>
      </c>
      <c r="BL440" s="23"/>
      <c r="BM440" s="23"/>
      <c r="BN440" s="42"/>
      <c r="BO440" s="42"/>
      <c r="BP440" s="42"/>
    </row>
    <row r="441">
      <c r="A441" s="11">
        <v>436.0</v>
      </c>
      <c r="B441" s="17" t="s">
        <v>637</v>
      </c>
      <c r="C441" s="17" t="s">
        <v>293</v>
      </c>
      <c r="D441" s="17" t="s">
        <v>209</v>
      </c>
      <c r="E441" s="19"/>
      <c r="F441" s="17" t="s">
        <v>96</v>
      </c>
      <c r="G441" s="17" t="s">
        <v>1577</v>
      </c>
      <c r="H441" s="48" t="s">
        <v>90</v>
      </c>
      <c r="J441" s="11" t="s">
        <v>526</v>
      </c>
      <c r="K441" s="48" t="s">
        <v>84</v>
      </c>
      <c r="L441" s="49">
        <v>42979.0</v>
      </c>
      <c r="M441" s="52"/>
      <c r="N441" s="48" t="s">
        <v>85</v>
      </c>
      <c r="O441" s="50"/>
      <c r="P441" s="50"/>
      <c r="Q441" s="6">
        <v>8.0</v>
      </c>
      <c r="R441" s="6">
        <v>6.0</v>
      </c>
      <c r="S441" s="6">
        <v>10.0</v>
      </c>
      <c r="T441" s="23"/>
      <c r="U441" s="6">
        <v>10.0</v>
      </c>
      <c r="V441" s="6">
        <v>9.0</v>
      </c>
      <c r="W441" s="23"/>
      <c r="X441" s="23"/>
      <c r="Y441" s="23"/>
      <c r="Z441" s="23"/>
      <c r="AA441" s="23"/>
      <c r="AB441" s="6">
        <v>8.0</v>
      </c>
      <c r="AC441" s="6">
        <v>9.0</v>
      </c>
      <c r="AD441" s="23"/>
      <c r="AE441" s="6">
        <v>10.0</v>
      </c>
      <c r="AF441" s="23"/>
      <c r="AG441" s="23"/>
      <c r="AH441" s="6">
        <v>10.0</v>
      </c>
      <c r="AI441" s="6">
        <v>10.0</v>
      </c>
      <c r="AJ441" s="23"/>
      <c r="AK441" s="6">
        <v>10.0</v>
      </c>
      <c r="AL441" s="23"/>
      <c r="AM441" s="23"/>
      <c r="AN441" s="6">
        <v>10.0</v>
      </c>
      <c r="AO441" s="6">
        <v>10.0</v>
      </c>
      <c r="AP441" s="6"/>
      <c r="AQ441" s="6">
        <v>10.0</v>
      </c>
      <c r="AR441" s="6">
        <v>10.0</v>
      </c>
      <c r="AS441" s="6">
        <v>10.0</v>
      </c>
      <c r="AT441" s="6">
        <v>10.0</v>
      </c>
      <c r="AU441" s="6"/>
      <c r="AV441" s="25"/>
      <c r="AW441" s="23"/>
      <c r="AX441" s="25">
        <v>10.0</v>
      </c>
      <c r="AY441" s="25">
        <f t="shared" si="1"/>
        <v>9.44</v>
      </c>
      <c r="AZ441" s="23"/>
      <c r="BA441" s="23">
        <f t="shared" si="4"/>
        <v>0</v>
      </c>
      <c r="BB441" s="6">
        <v>50.0</v>
      </c>
      <c r="BC441" s="6">
        <v>5.0</v>
      </c>
      <c r="BD441" s="23">
        <f t="shared" si="3"/>
        <v>45</v>
      </c>
      <c r="BE441" s="6" t="s">
        <v>92</v>
      </c>
      <c r="BF441" s="6" t="s">
        <v>55</v>
      </c>
      <c r="BG441" s="6" t="s">
        <v>55</v>
      </c>
      <c r="BH441" s="6" t="s">
        <v>55</v>
      </c>
      <c r="BI441" s="6" t="s">
        <v>55</v>
      </c>
      <c r="BJ441" s="6" t="s">
        <v>92</v>
      </c>
      <c r="BK441" s="6" t="s">
        <v>55</v>
      </c>
      <c r="BL441" s="23"/>
      <c r="BM441" s="23"/>
      <c r="BN441" s="42"/>
      <c r="BO441" s="42"/>
      <c r="BP441" s="42"/>
    </row>
    <row r="442">
      <c r="A442" s="11">
        <v>437.0</v>
      </c>
      <c r="B442" s="17" t="s">
        <v>1590</v>
      </c>
      <c r="C442" s="17" t="s">
        <v>1591</v>
      </c>
      <c r="D442" s="17" t="s">
        <v>404</v>
      </c>
      <c r="E442" s="19"/>
      <c r="F442" s="17" t="s">
        <v>96</v>
      </c>
      <c r="G442" s="17" t="s">
        <v>1577</v>
      </c>
      <c r="H442" s="48" t="s">
        <v>90</v>
      </c>
      <c r="J442" s="11" t="s">
        <v>526</v>
      </c>
      <c r="K442" s="48" t="s">
        <v>84</v>
      </c>
      <c r="L442" s="49">
        <v>42979.0</v>
      </c>
      <c r="M442" s="52"/>
      <c r="N442" s="48" t="s">
        <v>85</v>
      </c>
      <c r="O442" s="50"/>
      <c r="P442" s="50"/>
      <c r="Q442" s="6">
        <v>9.0</v>
      </c>
      <c r="R442" s="6">
        <v>7.0</v>
      </c>
      <c r="S442" s="6">
        <v>9.0</v>
      </c>
      <c r="T442" s="23"/>
      <c r="U442" s="6">
        <v>6.0</v>
      </c>
      <c r="V442" s="6">
        <v>9.0</v>
      </c>
      <c r="W442" s="23"/>
      <c r="X442" s="23"/>
      <c r="Y442" s="23"/>
      <c r="Z442" s="23"/>
      <c r="AA442" s="23"/>
      <c r="AB442" s="6">
        <v>8.0</v>
      </c>
      <c r="AC442" s="6">
        <v>10.0</v>
      </c>
      <c r="AD442" s="23"/>
      <c r="AE442" s="6">
        <v>10.0</v>
      </c>
      <c r="AF442" s="23"/>
      <c r="AG442" s="23"/>
      <c r="AH442" s="6">
        <v>10.0</v>
      </c>
      <c r="AI442" s="6">
        <v>10.0</v>
      </c>
      <c r="AJ442" s="23"/>
      <c r="AK442" s="6">
        <v>10.0</v>
      </c>
      <c r="AL442" s="23"/>
      <c r="AM442" s="23"/>
      <c r="AN442" s="6">
        <v>10.0</v>
      </c>
      <c r="AO442" s="6">
        <v>10.0</v>
      </c>
      <c r="AP442" s="6"/>
      <c r="AQ442" s="6">
        <v>9.0</v>
      </c>
      <c r="AR442" s="6">
        <v>10.0</v>
      </c>
      <c r="AS442" s="6">
        <v>9.0</v>
      </c>
      <c r="AT442" s="6">
        <v>10.0</v>
      </c>
      <c r="AU442" s="6"/>
      <c r="AV442" s="25"/>
      <c r="AW442" s="23"/>
      <c r="AX442" s="25">
        <v>10.0</v>
      </c>
      <c r="AY442" s="25">
        <f t="shared" si="1"/>
        <v>9.22</v>
      </c>
      <c r="AZ442" s="23"/>
      <c r="BA442" s="23">
        <f t="shared" si="4"/>
        <v>0</v>
      </c>
      <c r="BB442" s="6">
        <v>54.0</v>
      </c>
      <c r="BC442" s="6">
        <v>4.0</v>
      </c>
      <c r="BD442" s="23">
        <f t="shared" si="3"/>
        <v>50</v>
      </c>
      <c r="BE442" s="6" t="s">
        <v>92</v>
      </c>
      <c r="BF442" s="6" t="s">
        <v>55</v>
      </c>
      <c r="BG442" s="6" t="s">
        <v>55</v>
      </c>
      <c r="BH442" s="6" t="s">
        <v>55</v>
      </c>
      <c r="BI442" s="6" t="s">
        <v>55</v>
      </c>
      <c r="BJ442" s="6" t="s">
        <v>92</v>
      </c>
      <c r="BK442" s="6" t="s">
        <v>55</v>
      </c>
      <c r="BL442" s="23"/>
      <c r="BM442" s="23"/>
      <c r="BN442" s="42"/>
      <c r="BO442" s="42"/>
      <c r="BP442" s="42"/>
    </row>
    <row r="443">
      <c r="A443" s="11">
        <v>438.0</v>
      </c>
      <c r="B443" s="17" t="s">
        <v>1460</v>
      </c>
      <c r="C443" s="17" t="s">
        <v>236</v>
      </c>
      <c r="D443" s="17" t="s">
        <v>193</v>
      </c>
      <c r="E443" s="19"/>
      <c r="F443" s="17" t="s">
        <v>96</v>
      </c>
      <c r="G443" s="17" t="s">
        <v>1577</v>
      </c>
      <c r="H443" s="48" t="s">
        <v>90</v>
      </c>
      <c r="J443" s="11" t="s">
        <v>526</v>
      </c>
      <c r="K443" s="48" t="s">
        <v>84</v>
      </c>
      <c r="L443" s="49">
        <v>42979.0</v>
      </c>
      <c r="M443" s="52"/>
      <c r="N443" s="48" t="s">
        <v>85</v>
      </c>
      <c r="O443" s="50"/>
      <c r="P443" s="50"/>
      <c r="Q443" s="6">
        <v>9.0</v>
      </c>
      <c r="R443" s="6">
        <v>8.0</v>
      </c>
      <c r="S443" s="6">
        <v>7.0</v>
      </c>
      <c r="T443" s="23"/>
      <c r="U443" s="6">
        <v>10.0</v>
      </c>
      <c r="V443" s="6">
        <v>9.0</v>
      </c>
      <c r="W443" s="23"/>
      <c r="X443" s="23"/>
      <c r="Y443" s="23"/>
      <c r="Z443" s="23"/>
      <c r="AA443" s="23"/>
      <c r="AB443" s="6">
        <v>6.0</v>
      </c>
      <c r="AC443" s="6">
        <v>8.0</v>
      </c>
      <c r="AD443" s="23"/>
      <c r="AE443" s="6">
        <v>10.0</v>
      </c>
      <c r="AF443" s="23"/>
      <c r="AG443" s="23"/>
      <c r="AH443" s="6">
        <v>10.0</v>
      </c>
      <c r="AI443" s="6">
        <v>10.0</v>
      </c>
      <c r="AJ443" s="23"/>
      <c r="AK443" s="6">
        <v>10.0</v>
      </c>
      <c r="AL443" s="23"/>
      <c r="AM443" s="23"/>
      <c r="AN443" s="6">
        <v>10.0</v>
      </c>
      <c r="AO443" s="6">
        <v>10.0</v>
      </c>
      <c r="AP443" s="6"/>
      <c r="AQ443" s="6">
        <v>10.0</v>
      </c>
      <c r="AR443" s="6">
        <v>10.0</v>
      </c>
      <c r="AS443" s="6">
        <v>10.0</v>
      </c>
      <c r="AT443" s="6">
        <v>10.0</v>
      </c>
      <c r="AU443" s="6"/>
      <c r="AV443" s="25"/>
      <c r="AW443" s="23"/>
      <c r="AX443" s="25">
        <v>10.0</v>
      </c>
      <c r="AY443" s="25">
        <f t="shared" si="1"/>
        <v>9.27</v>
      </c>
      <c r="AZ443" s="23"/>
      <c r="BA443" s="23">
        <f t="shared" si="4"/>
        <v>0</v>
      </c>
      <c r="BB443" s="6">
        <v>18.0</v>
      </c>
      <c r="BC443" s="6">
        <v>0.0</v>
      </c>
      <c r="BD443" s="23">
        <f t="shared" si="3"/>
        <v>18</v>
      </c>
      <c r="BE443" s="6" t="s">
        <v>92</v>
      </c>
      <c r="BF443" s="6" t="s">
        <v>55</v>
      </c>
      <c r="BG443" s="6" t="s">
        <v>55</v>
      </c>
      <c r="BH443" s="6" t="s">
        <v>55</v>
      </c>
      <c r="BI443" s="6" t="s">
        <v>55</v>
      </c>
      <c r="BJ443" s="6" t="s">
        <v>92</v>
      </c>
      <c r="BK443" s="6" t="s">
        <v>55</v>
      </c>
      <c r="BL443" s="23"/>
      <c r="BM443" s="23"/>
      <c r="BN443" s="42"/>
      <c r="BO443" s="42"/>
      <c r="BP443" s="42"/>
    </row>
    <row r="444">
      <c r="A444" s="11">
        <v>439.0</v>
      </c>
      <c r="B444" s="17" t="s">
        <v>1592</v>
      </c>
      <c r="C444" s="17" t="s">
        <v>404</v>
      </c>
      <c r="D444" s="17" t="s">
        <v>236</v>
      </c>
      <c r="E444" s="19"/>
      <c r="F444" s="17" t="s">
        <v>96</v>
      </c>
      <c r="G444" s="17" t="s">
        <v>1577</v>
      </c>
      <c r="H444" s="48" t="s">
        <v>90</v>
      </c>
      <c r="J444" s="11" t="s">
        <v>526</v>
      </c>
      <c r="K444" s="48" t="s">
        <v>84</v>
      </c>
      <c r="L444" s="49">
        <v>42979.0</v>
      </c>
      <c r="M444" s="52"/>
      <c r="N444" s="48" t="s">
        <v>85</v>
      </c>
      <c r="O444" s="50"/>
      <c r="P444" s="50"/>
      <c r="Q444" s="6">
        <v>8.0</v>
      </c>
      <c r="R444" s="6">
        <v>6.0</v>
      </c>
      <c r="S444" s="6">
        <v>10.0</v>
      </c>
      <c r="T444" s="23"/>
      <c r="U444" s="6">
        <v>9.0</v>
      </c>
      <c r="V444" s="6">
        <v>10.0</v>
      </c>
      <c r="W444" s="23"/>
      <c r="X444" s="23"/>
      <c r="Y444" s="23"/>
      <c r="Z444" s="23"/>
      <c r="AA444" s="23"/>
      <c r="AB444" s="6">
        <v>8.0</v>
      </c>
      <c r="AC444" s="6">
        <v>6.0</v>
      </c>
      <c r="AD444" s="23"/>
      <c r="AE444" s="6">
        <v>10.0</v>
      </c>
      <c r="AF444" s="23"/>
      <c r="AG444" s="23"/>
      <c r="AH444" s="6"/>
      <c r="AI444" s="6">
        <v>10.0</v>
      </c>
      <c r="AJ444" s="23"/>
      <c r="AK444" s="6">
        <v>10.0</v>
      </c>
      <c r="AL444" s="23"/>
      <c r="AM444" s="23"/>
      <c r="AN444" s="6">
        <v>10.0</v>
      </c>
      <c r="AO444" s="6">
        <v>10.0</v>
      </c>
      <c r="AP444" s="6"/>
      <c r="AQ444" s="6">
        <v>10.0</v>
      </c>
      <c r="AR444" s="6">
        <v>8.0</v>
      </c>
      <c r="AS444" s="6">
        <v>9.0</v>
      </c>
      <c r="AT444" s="6">
        <v>10.0</v>
      </c>
      <c r="AU444" s="6"/>
      <c r="AV444" s="25"/>
      <c r="AW444" s="23"/>
      <c r="AX444" s="25">
        <v>10.0</v>
      </c>
      <c r="AY444" s="25">
        <f t="shared" si="1"/>
        <v>9.05</v>
      </c>
      <c r="AZ444" s="23"/>
      <c r="BA444" s="23">
        <f t="shared" si="4"/>
        <v>0</v>
      </c>
      <c r="BB444" s="6">
        <v>42.0</v>
      </c>
      <c r="BC444" s="6">
        <v>4.0</v>
      </c>
      <c r="BD444" s="23">
        <f t="shared" si="3"/>
        <v>38</v>
      </c>
      <c r="BE444" s="6" t="s">
        <v>92</v>
      </c>
      <c r="BF444" s="6" t="s">
        <v>55</v>
      </c>
      <c r="BG444" s="6" t="s">
        <v>55</v>
      </c>
      <c r="BH444" s="6" t="s">
        <v>55</v>
      </c>
      <c r="BI444" s="6" t="s">
        <v>55</v>
      </c>
      <c r="BJ444" s="6" t="s">
        <v>92</v>
      </c>
      <c r="BK444" s="6" t="s">
        <v>55</v>
      </c>
      <c r="BL444" s="23"/>
      <c r="BM444" s="23"/>
      <c r="BN444" s="42"/>
      <c r="BO444" s="42"/>
      <c r="BP444" s="42"/>
    </row>
    <row r="445">
      <c r="A445" s="11">
        <v>440.0</v>
      </c>
      <c r="B445" s="17" t="s">
        <v>470</v>
      </c>
      <c r="C445" s="17" t="s">
        <v>244</v>
      </c>
      <c r="D445" s="17" t="s">
        <v>266</v>
      </c>
      <c r="E445" s="19"/>
      <c r="F445" s="17" t="s">
        <v>96</v>
      </c>
      <c r="G445" s="17" t="s">
        <v>1577</v>
      </c>
      <c r="H445" s="48" t="s">
        <v>90</v>
      </c>
      <c r="J445" s="11" t="s">
        <v>526</v>
      </c>
      <c r="K445" s="48" t="s">
        <v>84</v>
      </c>
      <c r="L445" s="49">
        <v>42979.0</v>
      </c>
      <c r="M445" s="52"/>
      <c r="N445" s="48" t="s">
        <v>85</v>
      </c>
      <c r="O445" s="50"/>
      <c r="P445" s="50"/>
      <c r="Q445" s="25">
        <v>9.0</v>
      </c>
      <c r="R445" s="25">
        <v>9.0</v>
      </c>
      <c r="S445" s="25">
        <v>8.0</v>
      </c>
      <c r="T445" s="25"/>
      <c r="U445" s="25">
        <v>10.0</v>
      </c>
      <c r="V445" s="25">
        <v>8.0</v>
      </c>
      <c r="W445" s="25"/>
      <c r="X445" s="25"/>
      <c r="Y445" s="25"/>
      <c r="Z445" s="25"/>
      <c r="AA445" s="25"/>
      <c r="AB445" s="25">
        <v>7.0</v>
      </c>
      <c r="AC445" s="25">
        <v>8.0</v>
      </c>
      <c r="AD445" s="25"/>
      <c r="AE445" s="25">
        <v>10.0</v>
      </c>
      <c r="AF445" s="25"/>
      <c r="AG445" s="25"/>
      <c r="AH445" s="25">
        <v>10.0</v>
      </c>
      <c r="AI445" s="25">
        <v>10.0</v>
      </c>
      <c r="AJ445" s="25"/>
      <c r="AK445" s="25">
        <v>10.0</v>
      </c>
      <c r="AL445" s="25"/>
      <c r="AM445" s="25"/>
      <c r="AN445" s="25">
        <v>10.0</v>
      </c>
      <c r="AO445" s="25">
        <v>10.0</v>
      </c>
      <c r="AP445" s="25"/>
      <c r="AQ445" s="25">
        <v>10.0</v>
      </c>
      <c r="AR445" s="6">
        <v>10.0</v>
      </c>
      <c r="AS445" s="25">
        <v>10.0</v>
      </c>
      <c r="AT445" s="25">
        <v>10.0</v>
      </c>
      <c r="AU445" s="25"/>
      <c r="AV445" s="25"/>
      <c r="AW445" s="25"/>
      <c r="AX445" s="25">
        <v>10.0</v>
      </c>
      <c r="AY445" s="25">
        <f t="shared" si="1"/>
        <v>9.38</v>
      </c>
      <c r="AZ445" s="23"/>
      <c r="BA445" s="23">
        <f t="shared" si="4"/>
        <v>0</v>
      </c>
      <c r="BB445" s="6">
        <v>37.0</v>
      </c>
      <c r="BC445" s="6">
        <v>0.0</v>
      </c>
      <c r="BD445" s="23">
        <f t="shared" si="3"/>
        <v>37</v>
      </c>
      <c r="BE445" s="6" t="s">
        <v>92</v>
      </c>
      <c r="BF445" s="6" t="s">
        <v>55</v>
      </c>
      <c r="BG445" s="6" t="s">
        <v>55</v>
      </c>
      <c r="BH445" s="6" t="s">
        <v>55</v>
      </c>
      <c r="BI445" s="6" t="s">
        <v>55</v>
      </c>
      <c r="BJ445" s="6" t="s">
        <v>92</v>
      </c>
      <c r="BK445" s="6" t="s">
        <v>55</v>
      </c>
      <c r="BL445" s="23"/>
      <c r="BM445" s="23"/>
      <c r="BN445" s="42"/>
      <c r="BO445" s="42"/>
      <c r="BP445" s="42"/>
    </row>
    <row r="446">
      <c r="A446" s="11">
        <v>441.0</v>
      </c>
      <c r="B446" s="17" t="s">
        <v>1593</v>
      </c>
      <c r="C446" s="17" t="s">
        <v>77</v>
      </c>
      <c r="D446" s="17" t="s">
        <v>1594</v>
      </c>
      <c r="E446" s="19"/>
      <c r="F446" s="17" t="s">
        <v>79</v>
      </c>
      <c r="G446" s="17" t="s">
        <v>1577</v>
      </c>
      <c r="H446" s="48" t="s">
        <v>90</v>
      </c>
      <c r="J446" s="11" t="s">
        <v>526</v>
      </c>
      <c r="K446" s="48" t="s">
        <v>84</v>
      </c>
      <c r="L446" s="49">
        <v>42979.0</v>
      </c>
      <c r="M446" s="52"/>
      <c r="N446" s="48" t="s">
        <v>85</v>
      </c>
      <c r="O446" s="50"/>
      <c r="P446" s="50"/>
      <c r="Q446" s="25">
        <v>8.0</v>
      </c>
      <c r="R446" s="25">
        <v>9.0</v>
      </c>
      <c r="S446" s="25">
        <v>8.0</v>
      </c>
      <c r="T446" s="25"/>
      <c r="U446" s="25">
        <v>9.0</v>
      </c>
      <c r="V446" s="25">
        <v>8.0</v>
      </c>
      <c r="W446" s="25"/>
      <c r="X446" s="25"/>
      <c r="Y446" s="25"/>
      <c r="Z446" s="25"/>
      <c r="AA446" s="25"/>
      <c r="AB446" s="25">
        <v>6.0</v>
      </c>
      <c r="AC446" s="25">
        <v>9.0</v>
      </c>
      <c r="AD446" s="25"/>
      <c r="AE446" s="25">
        <v>10.0</v>
      </c>
      <c r="AF446" s="25"/>
      <c r="AG446" s="25"/>
      <c r="AH446" s="25">
        <v>10.0</v>
      </c>
      <c r="AI446" s="25">
        <v>10.0</v>
      </c>
      <c r="AJ446" s="25"/>
      <c r="AK446" s="25">
        <v>10.0</v>
      </c>
      <c r="AL446" s="25"/>
      <c r="AM446" s="25"/>
      <c r="AN446" s="25">
        <v>10.0</v>
      </c>
      <c r="AO446" s="25">
        <v>10.0</v>
      </c>
      <c r="AP446" s="25"/>
      <c r="AQ446" s="25">
        <v>10.0</v>
      </c>
      <c r="AR446" s="6">
        <v>10.0</v>
      </c>
      <c r="AS446" s="25">
        <v>10.0</v>
      </c>
      <c r="AT446" s="25">
        <v>10.0</v>
      </c>
      <c r="AU446" s="25"/>
      <c r="AV446" s="25"/>
      <c r="AW446" s="25"/>
      <c r="AX446" s="25">
        <v>10.0</v>
      </c>
      <c r="AY446" s="25">
        <f t="shared" si="1"/>
        <v>9.27</v>
      </c>
      <c r="AZ446" s="23"/>
      <c r="BA446" s="23">
        <f t="shared" si="4"/>
        <v>0</v>
      </c>
      <c r="BB446" s="6">
        <v>43.0</v>
      </c>
      <c r="BC446" s="6">
        <v>0.0</v>
      </c>
      <c r="BD446" s="23">
        <f t="shared" si="3"/>
        <v>43</v>
      </c>
      <c r="BE446" s="6" t="s">
        <v>92</v>
      </c>
      <c r="BF446" s="6" t="s">
        <v>55</v>
      </c>
      <c r="BG446" s="6" t="s">
        <v>55</v>
      </c>
      <c r="BH446" s="6" t="s">
        <v>55</v>
      </c>
      <c r="BI446" s="6" t="s">
        <v>55</v>
      </c>
      <c r="BJ446" s="6" t="s">
        <v>92</v>
      </c>
      <c r="BK446" s="6" t="s">
        <v>55</v>
      </c>
      <c r="BL446" s="23"/>
      <c r="BM446" s="23"/>
      <c r="BN446" s="42"/>
      <c r="BO446" s="42"/>
      <c r="BP446" s="42"/>
    </row>
    <row r="447">
      <c r="A447" s="11">
        <v>442.0</v>
      </c>
      <c r="B447" s="17" t="s">
        <v>960</v>
      </c>
      <c r="C447" s="17" t="s">
        <v>314</v>
      </c>
      <c r="D447" s="17" t="s">
        <v>200</v>
      </c>
      <c r="E447" s="19"/>
      <c r="F447" s="17" t="s">
        <v>96</v>
      </c>
      <c r="G447" s="17" t="s">
        <v>1577</v>
      </c>
      <c r="H447" s="48" t="s">
        <v>90</v>
      </c>
      <c r="J447" s="11" t="s">
        <v>526</v>
      </c>
      <c r="K447" s="48" t="s">
        <v>84</v>
      </c>
      <c r="L447" s="49">
        <v>42979.0</v>
      </c>
      <c r="M447" s="52"/>
      <c r="N447" s="48" t="s">
        <v>85</v>
      </c>
      <c r="O447" s="50"/>
      <c r="P447" s="50"/>
      <c r="Q447" s="6">
        <v>9.0</v>
      </c>
      <c r="R447" s="6">
        <v>10.0</v>
      </c>
      <c r="S447" s="6">
        <v>8.0</v>
      </c>
      <c r="T447" s="23"/>
      <c r="U447" s="6">
        <v>10.0</v>
      </c>
      <c r="V447" s="6">
        <v>8.0</v>
      </c>
      <c r="W447" s="23"/>
      <c r="X447" s="23"/>
      <c r="Y447" s="23"/>
      <c r="Z447" s="23"/>
      <c r="AA447" s="23"/>
      <c r="AB447" s="6">
        <v>5.0</v>
      </c>
      <c r="AC447" s="6">
        <v>9.0</v>
      </c>
      <c r="AD447" s="23"/>
      <c r="AE447" s="6">
        <v>10.0</v>
      </c>
      <c r="AF447" s="23"/>
      <c r="AG447" s="23"/>
      <c r="AH447" s="6">
        <v>10.0</v>
      </c>
      <c r="AI447" s="6">
        <v>10.0</v>
      </c>
      <c r="AJ447" s="23"/>
      <c r="AK447" s="6">
        <v>10.0</v>
      </c>
      <c r="AL447" s="23"/>
      <c r="AM447" s="23"/>
      <c r="AN447" s="6">
        <v>10.0</v>
      </c>
      <c r="AO447" s="6">
        <v>10.0</v>
      </c>
      <c r="AP447" s="6"/>
      <c r="AQ447" s="6">
        <v>10.0</v>
      </c>
      <c r="AR447" s="6">
        <v>10.0</v>
      </c>
      <c r="AS447" s="6">
        <v>10.0</v>
      </c>
      <c r="AT447" s="6">
        <v>10.0</v>
      </c>
      <c r="AU447" s="6"/>
      <c r="AV447" s="25"/>
      <c r="AW447" s="23"/>
      <c r="AX447" s="25">
        <v>10.0</v>
      </c>
      <c r="AY447" s="25">
        <f t="shared" si="1"/>
        <v>9.38</v>
      </c>
      <c r="AZ447" s="23"/>
      <c r="BA447" s="23">
        <f t="shared" si="4"/>
        <v>0</v>
      </c>
      <c r="BB447" s="6">
        <v>60.0</v>
      </c>
      <c r="BC447" s="6">
        <v>5.0</v>
      </c>
      <c r="BD447" s="23">
        <f t="shared" si="3"/>
        <v>55</v>
      </c>
      <c r="BE447" s="6" t="s">
        <v>92</v>
      </c>
      <c r="BF447" s="6" t="s">
        <v>55</v>
      </c>
      <c r="BG447" s="6" t="s">
        <v>55</v>
      </c>
      <c r="BH447" s="6" t="s">
        <v>55</v>
      </c>
      <c r="BI447" s="6" t="s">
        <v>55</v>
      </c>
      <c r="BJ447" s="6" t="s">
        <v>92</v>
      </c>
      <c r="BK447" s="6" t="s">
        <v>55</v>
      </c>
      <c r="BL447" s="23"/>
      <c r="BM447" s="23"/>
      <c r="BN447" s="42"/>
      <c r="BO447" s="42"/>
      <c r="BP447" s="42"/>
    </row>
    <row r="448">
      <c r="A448" s="11">
        <v>443.0</v>
      </c>
      <c r="B448" s="17" t="s">
        <v>1595</v>
      </c>
      <c r="C448" s="17" t="s">
        <v>87</v>
      </c>
      <c r="D448" s="17" t="s">
        <v>353</v>
      </c>
      <c r="E448" s="19"/>
      <c r="F448" s="17" t="s">
        <v>79</v>
      </c>
      <c r="G448" s="17" t="s">
        <v>1577</v>
      </c>
      <c r="H448" s="48" t="s">
        <v>90</v>
      </c>
      <c r="J448" s="11" t="s">
        <v>526</v>
      </c>
      <c r="K448" s="48" t="s">
        <v>84</v>
      </c>
      <c r="L448" s="49">
        <v>42979.0</v>
      </c>
      <c r="M448" s="52"/>
      <c r="N448" s="48" t="s">
        <v>85</v>
      </c>
      <c r="O448" s="50"/>
      <c r="P448" s="50"/>
      <c r="Q448" s="25">
        <v>10.0</v>
      </c>
      <c r="R448" s="25">
        <v>10.0</v>
      </c>
      <c r="S448" s="25">
        <v>10.0</v>
      </c>
      <c r="T448" s="25"/>
      <c r="U448" s="25">
        <v>10.0</v>
      </c>
      <c r="V448" s="25">
        <v>10.0</v>
      </c>
      <c r="W448" s="25"/>
      <c r="X448" s="25"/>
      <c r="Y448" s="25"/>
      <c r="Z448" s="25"/>
      <c r="AA448" s="25"/>
      <c r="AB448" s="25">
        <v>8.0</v>
      </c>
      <c r="AC448" s="25">
        <v>10.0</v>
      </c>
      <c r="AD448" s="25"/>
      <c r="AE448" s="25">
        <v>10.0</v>
      </c>
      <c r="AF448" s="25"/>
      <c r="AG448" s="25"/>
      <c r="AH448" s="25">
        <v>10.0</v>
      </c>
      <c r="AI448" s="25">
        <v>10.0</v>
      </c>
      <c r="AJ448" s="25"/>
      <c r="AK448" s="25">
        <v>10.0</v>
      </c>
      <c r="AL448" s="25"/>
      <c r="AM448" s="25"/>
      <c r="AN448" s="25">
        <v>10.0</v>
      </c>
      <c r="AO448" s="25">
        <v>10.0</v>
      </c>
      <c r="AP448" s="25"/>
      <c r="AQ448" s="25">
        <v>10.0</v>
      </c>
      <c r="AR448" s="6">
        <v>10.0</v>
      </c>
      <c r="AS448" s="25">
        <v>10.0</v>
      </c>
      <c r="AT448" s="25">
        <v>10.0</v>
      </c>
      <c r="AU448" s="25"/>
      <c r="AV448" s="25"/>
      <c r="AW448" s="25"/>
      <c r="AX448" s="25">
        <v>10.0</v>
      </c>
      <c r="AY448" s="25">
        <f t="shared" si="1"/>
        <v>9.88</v>
      </c>
      <c r="AZ448" s="23"/>
      <c r="BA448" s="23">
        <f t="shared" si="4"/>
        <v>0</v>
      </c>
      <c r="BB448" s="6">
        <v>32.0</v>
      </c>
      <c r="BC448" s="6">
        <v>0.0</v>
      </c>
      <c r="BD448" s="23">
        <f t="shared" si="3"/>
        <v>32</v>
      </c>
      <c r="BE448" s="6" t="s">
        <v>92</v>
      </c>
      <c r="BF448" s="6" t="s">
        <v>55</v>
      </c>
      <c r="BG448" s="6" t="s">
        <v>55</v>
      </c>
      <c r="BH448" s="6" t="s">
        <v>55</v>
      </c>
      <c r="BI448" s="6" t="s">
        <v>55</v>
      </c>
      <c r="BJ448" s="6" t="s">
        <v>92</v>
      </c>
      <c r="BK448" s="6" t="s">
        <v>55</v>
      </c>
      <c r="BL448" s="23"/>
      <c r="BM448" s="23"/>
      <c r="BN448" s="42"/>
      <c r="BO448" s="42"/>
      <c r="BP448" s="42"/>
    </row>
    <row r="449">
      <c r="A449" s="11">
        <v>444.0</v>
      </c>
      <c r="B449" s="17" t="s">
        <v>1109</v>
      </c>
      <c r="C449" s="17" t="s">
        <v>1026</v>
      </c>
      <c r="D449" s="17" t="s">
        <v>623</v>
      </c>
      <c r="E449" s="19"/>
      <c r="F449" s="17" t="s">
        <v>96</v>
      </c>
      <c r="G449" s="17" t="s">
        <v>1577</v>
      </c>
      <c r="H449" s="48" t="s">
        <v>90</v>
      </c>
      <c r="J449" s="11" t="s">
        <v>526</v>
      </c>
      <c r="K449" s="48" t="s">
        <v>84</v>
      </c>
      <c r="L449" s="49">
        <v>42987.0</v>
      </c>
      <c r="M449" s="52"/>
      <c r="N449" s="48" t="s">
        <v>85</v>
      </c>
      <c r="O449" s="48" t="s">
        <v>483</v>
      </c>
      <c r="P449" s="52"/>
      <c r="Q449" s="6">
        <v>8.0</v>
      </c>
      <c r="R449" s="6">
        <v>9.0</v>
      </c>
      <c r="S449" s="6"/>
      <c r="T449" s="23"/>
      <c r="U449" s="6">
        <v>8.0</v>
      </c>
      <c r="V449" s="6">
        <v>8.0</v>
      </c>
      <c r="W449" s="23"/>
      <c r="X449" s="23"/>
      <c r="Y449" s="23"/>
      <c r="Z449" s="23"/>
      <c r="AA449" s="23"/>
      <c r="AB449" s="6">
        <v>7.0</v>
      </c>
      <c r="AC449" s="6">
        <v>9.0</v>
      </c>
      <c r="AD449" s="23"/>
      <c r="AE449" s="6">
        <v>10.0</v>
      </c>
      <c r="AF449" s="23"/>
      <c r="AG449" s="23"/>
      <c r="AH449" s="6"/>
      <c r="AI449" s="6">
        <v>10.0</v>
      </c>
      <c r="AJ449" s="6"/>
      <c r="AK449" s="6">
        <v>10.0</v>
      </c>
      <c r="AL449" s="23"/>
      <c r="AM449" s="6"/>
      <c r="AN449" s="6">
        <v>10.0</v>
      </c>
      <c r="AO449" s="6">
        <v>10.0</v>
      </c>
      <c r="AP449" s="6"/>
      <c r="AQ449" s="6">
        <v>10.0</v>
      </c>
      <c r="AR449" s="6">
        <v>10.0</v>
      </c>
      <c r="AS449" s="6">
        <v>10.0</v>
      </c>
      <c r="AT449" s="6"/>
      <c r="AU449" s="6"/>
      <c r="AV449" s="25"/>
      <c r="AW449" s="23"/>
      <c r="AX449" s="25">
        <v>10.0</v>
      </c>
      <c r="AY449" s="25">
        <f t="shared" si="1"/>
        <v>9.26</v>
      </c>
      <c r="AZ449" s="23"/>
      <c r="BA449" s="23">
        <f t="shared" si="4"/>
        <v>0</v>
      </c>
      <c r="BB449" s="6">
        <v>52.0</v>
      </c>
      <c r="BC449" s="6">
        <v>4.0</v>
      </c>
      <c r="BD449" s="23">
        <f t="shared" si="3"/>
        <v>48</v>
      </c>
      <c r="BE449" s="6" t="s">
        <v>92</v>
      </c>
      <c r="BF449" s="6" t="s">
        <v>55</v>
      </c>
      <c r="BG449" s="6" t="s">
        <v>55</v>
      </c>
      <c r="BH449" s="6" t="s">
        <v>55</v>
      </c>
      <c r="BI449" s="6" t="s">
        <v>55</v>
      </c>
      <c r="BJ449" s="6" t="s">
        <v>92</v>
      </c>
      <c r="BK449" s="6" t="s">
        <v>55</v>
      </c>
      <c r="BL449" s="23"/>
      <c r="BM449" s="23"/>
      <c r="BN449" s="42"/>
      <c r="BO449" s="42"/>
      <c r="BP449" s="42"/>
    </row>
    <row r="450">
      <c r="A450" s="11">
        <v>445.0</v>
      </c>
      <c r="B450" s="17" t="s">
        <v>1596</v>
      </c>
      <c r="C450" s="17" t="s">
        <v>525</v>
      </c>
      <c r="D450" s="17" t="s">
        <v>1597</v>
      </c>
      <c r="E450" s="19"/>
      <c r="F450" s="17" t="s">
        <v>96</v>
      </c>
      <c r="G450" s="17" t="s">
        <v>1577</v>
      </c>
      <c r="H450" s="48" t="s">
        <v>90</v>
      </c>
      <c r="J450" s="11" t="s">
        <v>526</v>
      </c>
      <c r="K450" s="48" t="s">
        <v>84</v>
      </c>
      <c r="L450" s="49">
        <v>42979.0</v>
      </c>
      <c r="M450" s="52"/>
      <c r="N450" s="50"/>
      <c r="O450" s="50"/>
      <c r="P450" s="50"/>
      <c r="Q450" s="6">
        <v>10.0</v>
      </c>
      <c r="R450" s="6">
        <v>10.0</v>
      </c>
      <c r="S450" s="6">
        <v>10.0</v>
      </c>
      <c r="T450" s="23"/>
      <c r="U450" s="6">
        <v>9.0</v>
      </c>
      <c r="V450" s="6">
        <v>10.0</v>
      </c>
      <c r="W450" s="6"/>
      <c r="X450" s="6"/>
      <c r="Y450" s="6"/>
      <c r="Z450" s="6"/>
      <c r="AA450" s="23"/>
      <c r="AB450" s="6">
        <v>9.0</v>
      </c>
      <c r="AC450" s="6">
        <v>10.0</v>
      </c>
      <c r="AD450" s="23"/>
      <c r="AE450" s="6">
        <v>10.0</v>
      </c>
      <c r="AF450" s="23"/>
      <c r="AG450" s="6"/>
      <c r="AH450" s="6">
        <v>10.0</v>
      </c>
      <c r="AI450" s="6">
        <v>10.0</v>
      </c>
      <c r="AJ450" s="23"/>
      <c r="AK450" s="6">
        <v>10.0</v>
      </c>
      <c r="AL450" s="23"/>
      <c r="AM450" s="6"/>
      <c r="AN450" s="6">
        <v>10.0</v>
      </c>
      <c r="AO450" s="6">
        <v>10.0</v>
      </c>
      <c r="AP450" s="6"/>
      <c r="AQ450" s="6">
        <v>10.0</v>
      </c>
      <c r="AR450" s="6">
        <v>8.0</v>
      </c>
      <c r="AS450" s="6">
        <v>10.0</v>
      </c>
      <c r="AT450" s="6">
        <v>10.0</v>
      </c>
      <c r="AU450" s="6"/>
      <c r="AV450" s="25"/>
      <c r="AW450" s="23"/>
      <c r="AX450" s="25">
        <v>10.0</v>
      </c>
      <c r="AY450" s="25">
        <f t="shared" si="1"/>
        <v>9.77</v>
      </c>
      <c r="AZ450" s="23"/>
      <c r="BA450" s="23">
        <f t="shared" si="4"/>
        <v>0</v>
      </c>
      <c r="BB450" s="6">
        <v>75.0</v>
      </c>
      <c r="BC450" s="6">
        <v>0.0</v>
      </c>
      <c r="BD450" s="23">
        <f t="shared" si="3"/>
        <v>75</v>
      </c>
      <c r="BE450" s="6" t="s">
        <v>92</v>
      </c>
      <c r="BF450" s="6" t="s">
        <v>55</v>
      </c>
      <c r="BG450" s="6" t="s">
        <v>55</v>
      </c>
      <c r="BH450" s="6" t="s">
        <v>55</v>
      </c>
      <c r="BI450" s="6" t="s">
        <v>55</v>
      </c>
      <c r="BJ450" s="6" t="s">
        <v>92</v>
      </c>
      <c r="BK450" s="6" t="s">
        <v>55</v>
      </c>
      <c r="BL450" s="23"/>
      <c r="BM450" s="23"/>
      <c r="BN450" s="42"/>
      <c r="BO450" s="42"/>
      <c r="BP450" s="42"/>
    </row>
    <row r="451">
      <c r="A451" s="11">
        <v>446.0</v>
      </c>
      <c r="B451" s="17" t="s">
        <v>1598</v>
      </c>
      <c r="C451" s="17" t="s">
        <v>78</v>
      </c>
      <c r="D451" s="20"/>
      <c r="E451" s="19"/>
      <c r="F451" s="17" t="s">
        <v>79</v>
      </c>
      <c r="G451" s="17" t="s">
        <v>1577</v>
      </c>
      <c r="H451" s="48" t="s">
        <v>90</v>
      </c>
      <c r="J451" s="11" t="s">
        <v>526</v>
      </c>
      <c r="K451" s="48" t="s">
        <v>84</v>
      </c>
      <c r="L451" s="49">
        <v>42979.0</v>
      </c>
      <c r="M451" s="52"/>
      <c r="N451" s="48" t="s">
        <v>85</v>
      </c>
      <c r="O451" s="50"/>
      <c r="P451" s="50"/>
      <c r="Q451" s="25">
        <v>9.0</v>
      </c>
      <c r="R451" s="25">
        <v>8.0</v>
      </c>
      <c r="S451" s="25">
        <v>10.0</v>
      </c>
      <c r="T451" s="25"/>
      <c r="U451" s="25">
        <v>10.0</v>
      </c>
      <c r="V451" s="25">
        <v>10.0</v>
      </c>
      <c r="W451" s="25"/>
      <c r="X451" s="25"/>
      <c r="Y451" s="25"/>
      <c r="Z451" s="25"/>
      <c r="AA451" s="25"/>
      <c r="AB451" s="25">
        <v>8.0</v>
      </c>
      <c r="AC451" s="25">
        <v>10.0</v>
      </c>
      <c r="AD451" s="25"/>
      <c r="AE451" s="25">
        <v>10.0</v>
      </c>
      <c r="AF451" s="25"/>
      <c r="AG451" s="25"/>
      <c r="AH451" s="25">
        <v>10.0</v>
      </c>
      <c r="AI451" s="25">
        <v>10.0</v>
      </c>
      <c r="AJ451" s="25"/>
      <c r="AK451" s="25">
        <v>10.0</v>
      </c>
      <c r="AL451" s="25"/>
      <c r="AM451" s="25"/>
      <c r="AN451" s="25">
        <v>10.0</v>
      </c>
      <c r="AO451" s="25">
        <v>10.0</v>
      </c>
      <c r="AP451" s="25"/>
      <c r="AQ451" s="25">
        <v>10.0</v>
      </c>
      <c r="AR451" s="6">
        <v>10.0</v>
      </c>
      <c r="AS451" s="25">
        <v>10.0</v>
      </c>
      <c r="AT451" s="25">
        <v>10.0</v>
      </c>
      <c r="AU451" s="25"/>
      <c r="AV451" s="25"/>
      <c r="AW451" s="25"/>
      <c r="AX451" s="25">
        <v>10.0</v>
      </c>
      <c r="AY451" s="25">
        <f t="shared" si="1"/>
        <v>9.72</v>
      </c>
      <c r="AZ451" s="23"/>
      <c r="BA451" s="23">
        <f t="shared" si="4"/>
        <v>0</v>
      </c>
      <c r="BB451" s="6">
        <v>28.0</v>
      </c>
      <c r="BC451" s="6">
        <v>0.0</v>
      </c>
      <c r="BD451" s="23">
        <f t="shared" si="3"/>
        <v>28</v>
      </c>
      <c r="BE451" s="6" t="s">
        <v>92</v>
      </c>
      <c r="BF451" s="6" t="s">
        <v>55</v>
      </c>
      <c r="BG451" s="6" t="s">
        <v>55</v>
      </c>
      <c r="BH451" s="6" t="s">
        <v>55</v>
      </c>
      <c r="BI451" s="6" t="s">
        <v>55</v>
      </c>
      <c r="BJ451" s="6" t="s">
        <v>92</v>
      </c>
      <c r="BK451" s="6" t="s">
        <v>55</v>
      </c>
      <c r="BL451" s="23"/>
      <c r="BM451" s="23"/>
      <c r="BN451" s="42"/>
      <c r="BO451" s="42"/>
      <c r="BP451" s="42"/>
    </row>
    <row r="452">
      <c r="A452" s="11">
        <v>447.0</v>
      </c>
      <c r="B452" s="17" t="s">
        <v>1599</v>
      </c>
      <c r="C452" s="17" t="s">
        <v>203</v>
      </c>
      <c r="D452" s="17" t="s">
        <v>110</v>
      </c>
      <c r="E452" s="19"/>
      <c r="F452" s="17" t="s">
        <v>96</v>
      </c>
      <c r="G452" s="17" t="s">
        <v>1577</v>
      </c>
      <c r="H452" s="48" t="s">
        <v>90</v>
      </c>
      <c r="J452" s="11" t="s">
        <v>526</v>
      </c>
      <c r="K452" s="48" t="s">
        <v>84</v>
      </c>
      <c r="L452" s="51">
        <v>43053.0</v>
      </c>
      <c r="M452" s="52"/>
      <c r="N452" s="48" t="s">
        <v>85</v>
      </c>
      <c r="O452" s="48" t="s">
        <v>483</v>
      </c>
      <c r="P452" s="52"/>
      <c r="Q452" s="25">
        <v>10.0</v>
      </c>
      <c r="R452" s="25">
        <v>9.0</v>
      </c>
      <c r="S452" s="25">
        <v>10.0</v>
      </c>
      <c r="T452" s="25"/>
      <c r="U452" s="25">
        <v>10.0</v>
      </c>
      <c r="V452" s="25">
        <v>9.0</v>
      </c>
      <c r="W452" s="25"/>
      <c r="X452" s="25"/>
      <c r="Y452" s="25"/>
      <c r="Z452" s="25"/>
      <c r="AA452" s="25"/>
      <c r="AB452" s="25">
        <v>9.0</v>
      </c>
      <c r="AC452" s="25">
        <v>9.0</v>
      </c>
      <c r="AD452" s="25"/>
      <c r="AE452" s="25">
        <v>10.0</v>
      </c>
      <c r="AF452" s="25"/>
      <c r="AG452" s="25"/>
      <c r="AH452" s="25">
        <v>10.0</v>
      </c>
      <c r="AI452" s="25">
        <v>10.0</v>
      </c>
      <c r="AJ452" s="25"/>
      <c r="AK452" s="25">
        <v>10.0</v>
      </c>
      <c r="AL452" s="25"/>
      <c r="AM452" s="25"/>
      <c r="AN452" s="25">
        <v>10.0</v>
      </c>
      <c r="AO452" s="25">
        <v>10.0</v>
      </c>
      <c r="AP452" s="25"/>
      <c r="AQ452" s="25">
        <v>10.0</v>
      </c>
      <c r="AR452" s="6">
        <v>10.0</v>
      </c>
      <c r="AS452" s="25">
        <v>10.0</v>
      </c>
      <c r="AT452" s="25">
        <v>10.0</v>
      </c>
      <c r="AU452" s="25"/>
      <c r="AV452" s="25"/>
      <c r="AW452" s="25"/>
      <c r="AX452" s="25">
        <v>10.0</v>
      </c>
      <c r="AY452" s="25">
        <f t="shared" si="1"/>
        <v>9.77</v>
      </c>
      <c r="AZ452" s="23"/>
      <c r="BA452" s="23">
        <f t="shared" si="4"/>
        <v>0</v>
      </c>
      <c r="BB452" s="6">
        <v>19.0</v>
      </c>
      <c r="BC452" s="6">
        <v>0.0</v>
      </c>
      <c r="BD452" s="23">
        <f t="shared" si="3"/>
        <v>19</v>
      </c>
      <c r="BE452" s="6" t="s">
        <v>92</v>
      </c>
      <c r="BF452" s="6" t="s">
        <v>55</v>
      </c>
      <c r="BG452" s="6" t="s">
        <v>55</v>
      </c>
      <c r="BH452" s="6" t="s">
        <v>55</v>
      </c>
      <c r="BI452" s="6" t="s">
        <v>55</v>
      </c>
      <c r="BJ452" s="6" t="s">
        <v>92</v>
      </c>
      <c r="BK452" s="6" t="s">
        <v>55</v>
      </c>
      <c r="BL452" s="23"/>
      <c r="BM452" s="23"/>
      <c r="BN452" s="42"/>
      <c r="BO452" s="42"/>
      <c r="BP452" s="42"/>
    </row>
    <row r="453">
      <c r="A453" s="11">
        <v>448.0</v>
      </c>
      <c r="B453" s="17" t="s">
        <v>1228</v>
      </c>
      <c r="C453" s="17" t="s">
        <v>1600</v>
      </c>
      <c r="D453" s="17" t="s">
        <v>1601</v>
      </c>
      <c r="E453" s="19"/>
      <c r="F453" s="17" t="s">
        <v>79</v>
      </c>
      <c r="G453" s="17" t="s">
        <v>1577</v>
      </c>
      <c r="H453" s="48" t="s">
        <v>90</v>
      </c>
      <c r="J453" s="11" t="s">
        <v>91</v>
      </c>
      <c r="K453" s="48" t="s">
        <v>84</v>
      </c>
      <c r="L453" s="49">
        <v>42979.0</v>
      </c>
      <c r="M453" s="52"/>
      <c r="N453" s="48" t="s">
        <v>85</v>
      </c>
      <c r="O453" s="48" t="s">
        <v>295</v>
      </c>
      <c r="P453" s="52"/>
      <c r="Q453" s="25">
        <v>10.0</v>
      </c>
      <c r="R453" s="25">
        <v>9.0</v>
      </c>
      <c r="S453" s="25">
        <v>10.0</v>
      </c>
      <c r="T453" s="25"/>
      <c r="U453" s="25">
        <v>10.0</v>
      </c>
      <c r="V453" s="25">
        <v>9.0</v>
      </c>
      <c r="W453" s="25"/>
      <c r="X453" s="25"/>
      <c r="Y453" s="25"/>
      <c r="Z453" s="25"/>
      <c r="AA453" s="25"/>
      <c r="AB453" s="25">
        <v>9.0</v>
      </c>
      <c r="AC453" s="25">
        <v>10.0</v>
      </c>
      <c r="AD453" s="25"/>
      <c r="AE453" s="25">
        <v>10.0</v>
      </c>
      <c r="AF453" s="25"/>
      <c r="AG453" s="25"/>
      <c r="AH453" s="25">
        <v>10.0</v>
      </c>
      <c r="AI453" s="25">
        <v>10.0</v>
      </c>
      <c r="AJ453" s="25"/>
      <c r="AK453" s="25">
        <v>10.0</v>
      </c>
      <c r="AL453" s="25"/>
      <c r="AM453" s="25"/>
      <c r="AN453" s="25">
        <v>10.0</v>
      </c>
      <c r="AO453" s="25">
        <v>10.0</v>
      </c>
      <c r="AP453" s="25"/>
      <c r="AQ453" s="25">
        <v>10.0</v>
      </c>
      <c r="AR453" s="6">
        <v>10.0</v>
      </c>
      <c r="AS453" s="25">
        <v>10.0</v>
      </c>
      <c r="AT453" s="25">
        <v>10.0</v>
      </c>
      <c r="AU453" s="25"/>
      <c r="AV453" s="25"/>
      <c r="AW453" s="25"/>
      <c r="AX453" s="25">
        <v>10.0</v>
      </c>
      <c r="AY453" s="25">
        <f t="shared" si="1"/>
        <v>9.83</v>
      </c>
      <c r="AZ453" s="23"/>
      <c r="BA453" s="23">
        <f t="shared" si="4"/>
        <v>0</v>
      </c>
      <c r="BB453" s="6">
        <v>30.0</v>
      </c>
      <c r="BC453" s="6">
        <v>0.0</v>
      </c>
      <c r="BD453" s="23">
        <f t="shared" si="3"/>
        <v>30</v>
      </c>
      <c r="BE453" s="6" t="s">
        <v>92</v>
      </c>
      <c r="BF453" s="6" t="s">
        <v>55</v>
      </c>
      <c r="BG453" s="6" t="s">
        <v>55</v>
      </c>
      <c r="BH453" s="6" t="s">
        <v>55</v>
      </c>
      <c r="BI453" s="6" t="s">
        <v>55</v>
      </c>
      <c r="BJ453" s="6" t="s">
        <v>92</v>
      </c>
      <c r="BK453" s="6" t="s">
        <v>55</v>
      </c>
      <c r="BL453" s="23"/>
      <c r="BM453" s="23"/>
      <c r="BN453" s="42"/>
      <c r="BO453" s="42"/>
      <c r="BP453" s="42"/>
    </row>
    <row r="454">
      <c r="A454" s="11">
        <v>449.0</v>
      </c>
      <c r="B454" s="17" t="s">
        <v>1602</v>
      </c>
      <c r="C454" s="17" t="s">
        <v>1603</v>
      </c>
      <c r="D454" s="20"/>
      <c r="E454" s="19"/>
      <c r="F454" s="17" t="s">
        <v>96</v>
      </c>
      <c r="G454" s="17" t="s">
        <v>1577</v>
      </c>
      <c r="H454" s="48" t="s">
        <v>90</v>
      </c>
      <c r="J454" s="11" t="s">
        <v>91</v>
      </c>
      <c r="K454" s="48" t="s">
        <v>84</v>
      </c>
      <c r="L454" s="49">
        <v>42979.0</v>
      </c>
      <c r="M454" s="52"/>
      <c r="N454" s="48" t="s">
        <v>85</v>
      </c>
      <c r="O454" s="48" t="s">
        <v>483</v>
      </c>
      <c r="P454" s="52"/>
      <c r="Q454" s="25">
        <v>9.0</v>
      </c>
      <c r="R454" s="25">
        <v>9.0</v>
      </c>
      <c r="S454" s="25">
        <v>7.0</v>
      </c>
      <c r="T454" s="25"/>
      <c r="U454" s="25">
        <v>10.0</v>
      </c>
      <c r="V454" s="25">
        <v>9.0</v>
      </c>
      <c r="W454" s="25"/>
      <c r="X454" s="25"/>
      <c r="Y454" s="25"/>
      <c r="Z454" s="25"/>
      <c r="AA454" s="25"/>
      <c r="AB454" s="25">
        <v>8.0</v>
      </c>
      <c r="AC454" s="25">
        <v>9.0</v>
      </c>
      <c r="AD454" s="25"/>
      <c r="AE454" s="25">
        <v>10.0</v>
      </c>
      <c r="AF454" s="25"/>
      <c r="AG454" s="25"/>
      <c r="AH454" s="25">
        <v>10.0</v>
      </c>
      <c r="AI454" s="25">
        <v>10.0</v>
      </c>
      <c r="AJ454" s="25"/>
      <c r="AK454" s="25">
        <v>10.0</v>
      </c>
      <c r="AL454" s="25"/>
      <c r="AM454" s="25"/>
      <c r="AN454" s="25">
        <v>10.0</v>
      </c>
      <c r="AO454" s="25">
        <v>10.0</v>
      </c>
      <c r="AP454" s="25"/>
      <c r="AQ454" s="25">
        <v>10.0</v>
      </c>
      <c r="AR454" s="6">
        <v>10.0</v>
      </c>
      <c r="AS454" s="25">
        <v>10.0</v>
      </c>
      <c r="AT454" s="25">
        <v>10.0</v>
      </c>
      <c r="AU454" s="25"/>
      <c r="AV454" s="25"/>
      <c r="AW454" s="25"/>
      <c r="AX454" s="25">
        <v>10.0</v>
      </c>
      <c r="AY454" s="25">
        <f t="shared" si="1"/>
        <v>9.5</v>
      </c>
      <c r="AZ454" s="23"/>
      <c r="BA454" s="23">
        <f t="shared" si="4"/>
        <v>0</v>
      </c>
      <c r="BB454" s="6">
        <v>17.0</v>
      </c>
      <c r="BC454" s="6">
        <v>0.0</v>
      </c>
      <c r="BD454" s="23">
        <f t="shared" si="3"/>
        <v>17</v>
      </c>
      <c r="BE454" s="6" t="s">
        <v>92</v>
      </c>
      <c r="BF454" s="6" t="s">
        <v>55</v>
      </c>
      <c r="BG454" s="6" t="s">
        <v>55</v>
      </c>
      <c r="BH454" s="6" t="s">
        <v>55</v>
      </c>
      <c r="BI454" s="6" t="s">
        <v>55</v>
      </c>
      <c r="BJ454" s="6" t="s">
        <v>92</v>
      </c>
      <c r="BK454" s="6" t="s">
        <v>55</v>
      </c>
      <c r="BL454" s="23"/>
      <c r="BM454" s="23"/>
      <c r="BN454" s="42"/>
      <c r="BO454" s="42"/>
      <c r="BP454" s="42"/>
    </row>
    <row r="455">
      <c r="A455" s="11">
        <v>450.0</v>
      </c>
      <c r="B455" s="17" t="s">
        <v>1604</v>
      </c>
      <c r="C455" s="17" t="s">
        <v>113</v>
      </c>
      <c r="D455" s="17" t="s">
        <v>735</v>
      </c>
      <c r="E455" s="19"/>
      <c r="F455" s="17" t="s">
        <v>96</v>
      </c>
      <c r="G455" s="17" t="s">
        <v>1577</v>
      </c>
      <c r="H455" s="48" t="s">
        <v>90</v>
      </c>
      <c r="J455" s="11" t="s">
        <v>91</v>
      </c>
      <c r="K455" s="48" t="s">
        <v>84</v>
      </c>
      <c r="L455" s="49">
        <v>42979.0</v>
      </c>
      <c r="M455" s="52"/>
      <c r="N455" s="48" t="s">
        <v>85</v>
      </c>
      <c r="O455" s="48" t="s">
        <v>483</v>
      </c>
      <c r="P455" s="52"/>
      <c r="Q455" s="25">
        <v>10.0</v>
      </c>
      <c r="R455" s="25">
        <v>8.0</v>
      </c>
      <c r="S455" s="25">
        <v>9.0</v>
      </c>
      <c r="T455" s="25"/>
      <c r="U455" s="25">
        <v>10.0</v>
      </c>
      <c r="V455" s="25">
        <v>8.0</v>
      </c>
      <c r="W455" s="25"/>
      <c r="X455" s="25"/>
      <c r="Y455" s="25"/>
      <c r="Z455" s="25"/>
      <c r="AA455" s="25"/>
      <c r="AB455" s="25">
        <v>6.0</v>
      </c>
      <c r="AC455" s="25">
        <v>10.0</v>
      </c>
      <c r="AD455" s="25"/>
      <c r="AE455" s="25">
        <v>10.0</v>
      </c>
      <c r="AF455" s="25"/>
      <c r="AG455" s="25"/>
      <c r="AH455" s="25"/>
      <c r="AI455" s="25">
        <v>10.0</v>
      </c>
      <c r="AJ455" s="25"/>
      <c r="AK455" s="25">
        <v>10.0</v>
      </c>
      <c r="AL455" s="25"/>
      <c r="AM455" s="25"/>
      <c r="AN455" s="25">
        <v>10.0</v>
      </c>
      <c r="AO455" s="25">
        <v>10.0</v>
      </c>
      <c r="AP455" s="25"/>
      <c r="AQ455" s="25">
        <v>10.0</v>
      </c>
      <c r="AR455" s="6">
        <v>10.0</v>
      </c>
      <c r="AS455" s="25">
        <v>10.0</v>
      </c>
      <c r="AT455" s="25">
        <v>10.0</v>
      </c>
      <c r="AU455" s="25"/>
      <c r="AV455" s="25"/>
      <c r="AW455" s="25"/>
      <c r="AX455" s="25">
        <v>10.0</v>
      </c>
      <c r="AY455" s="25">
        <f t="shared" si="1"/>
        <v>9.47</v>
      </c>
      <c r="AZ455" s="23"/>
      <c r="BA455" s="23">
        <f t="shared" si="4"/>
        <v>0</v>
      </c>
      <c r="BB455" s="6">
        <v>32.0</v>
      </c>
      <c r="BC455" s="6">
        <v>0.0</v>
      </c>
      <c r="BD455" s="23">
        <f t="shared" si="3"/>
        <v>32</v>
      </c>
      <c r="BE455" s="6" t="s">
        <v>92</v>
      </c>
      <c r="BF455" s="6" t="s">
        <v>55</v>
      </c>
      <c r="BG455" s="6" t="s">
        <v>55</v>
      </c>
      <c r="BH455" s="6" t="s">
        <v>55</v>
      </c>
      <c r="BI455" s="6" t="s">
        <v>55</v>
      </c>
      <c r="BJ455" s="6" t="s">
        <v>92</v>
      </c>
      <c r="BK455" s="6" t="s">
        <v>55</v>
      </c>
      <c r="BL455" s="23"/>
      <c r="BM455" s="23"/>
      <c r="BN455" s="42"/>
      <c r="BO455" s="42"/>
      <c r="BP455" s="42"/>
    </row>
    <row r="456">
      <c r="A456" s="11">
        <v>451.0</v>
      </c>
      <c r="B456" s="17" t="s">
        <v>1605</v>
      </c>
      <c r="C456" s="17" t="s">
        <v>259</v>
      </c>
      <c r="D456" s="17" t="s">
        <v>236</v>
      </c>
      <c r="E456" s="19"/>
      <c r="F456" s="17" t="s">
        <v>96</v>
      </c>
      <c r="G456" s="17" t="s">
        <v>1577</v>
      </c>
      <c r="H456" s="48" t="s">
        <v>90</v>
      </c>
      <c r="J456" s="11" t="s">
        <v>91</v>
      </c>
      <c r="K456" s="48" t="s">
        <v>84</v>
      </c>
      <c r="L456" s="49">
        <v>42979.0</v>
      </c>
      <c r="M456" s="52"/>
      <c r="N456" s="48" t="s">
        <v>85</v>
      </c>
      <c r="O456" s="48" t="s">
        <v>483</v>
      </c>
      <c r="P456" s="52"/>
      <c r="Q456" s="6">
        <v>8.0</v>
      </c>
      <c r="R456" s="6">
        <v>8.0</v>
      </c>
      <c r="S456" s="6">
        <v>9.0</v>
      </c>
      <c r="T456" s="23"/>
      <c r="U456" s="6">
        <v>9.0</v>
      </c>
      <c r="V456" s="6">
        <v>9.0</v>
      </c>
      <c r="W456" s="6"/>
      <c r="X456" s="6"/>
      <c r="Y456" s="6"/>
      <c r="Z456" s="6"/>
      <c r="AA456" s="23"/>
      <c r="AB456" s="6">
        <v>7.0</v>
      </c>
      <c r="AC456" s="6">
        <v>9.0</v>
      </c>
      <c r="AD456" s="23"/>
      <c r="AE456" s="6">
        <v>10.0</v>
      </c>
      <c r="AF456" s="23"/>
      <c r="AG456" s="6"/>
      <c r="AH456" s="6">
        <v>10.0</v>
      </c>
      <c r="AI456" s="6">
        <v>10.0</v>
      </c>
      <c r="AJ456" s="23"/>
      <c r="AK456" s="6">
        <v>10.0</v>
      </c>
      <c r="AL456" s="23"/>
      <c r="AM456" s="6"/>
      <c r="AN456" s="6">
        <v>10.0</v>
      </c>
      <c r="AO456" s="6">
        <v>10.0</v>
      </c>
      <c r="AP456" s="23"/>
      <c r="AQ456" s="6">
        <v>9.0</v>
      </c>
      <c r="AR456" s="6">
        <v>10.0</v>
      </c>
      <c r="AS456" s="6">
        <v>10.0</v>
      </c>
      <c r="AT456" s="6">
        <v>10.0</v>
      </c>
      <c r="AU456" s="23"/>
      <c r="AV456" s="23"/>
      <c r="AW456" s="23"/>
      <c r="AX456" s="25">
        <v>10.0</v>
      </c>
      <c r="AY456" s="25">
        <f t="shared" si="1"/>
        <v>9.33</v>
      </c>
      <c r="AZ456" s="23"/>
      <c r="BA456" s="23">
        <f t="shared" si="4"/>
        <v>0</v>
      </c>
      <c r="BB456" s="6">
        <v>60.0</v>
      </c>
      <c r="BC456" s="6">
        <v>7.0</v>
      </c>
      <c r="BD456" s="23">
        <f t="shared" si="3"/>
        <v>53</v>
      </c>
      <c r="BE456" s="6" t="s">
        <v>92</v>
      </c>
      <c r="BF456" s="6" t="s">
        <v>55</v>
      </c>
      <c r="BG456" s="6" t="s">
        <v>55</v>
      </c>
      <c r="BH456" s="6" t="s">
        <v>55</v>
      </c>
      <c r="BI456" s="6" t="s">
        <v>55</v>
      </c>
      <c r="BJ456" s="6" t="s">
        <v>92</v>
      </c>
      <c r="BK456" s="6" t="s">
        <v>55</v>
      </c>
      <c r="BL456" s="23"/>
      <c r="BM456" s="23"/>
      <c r="BN456" s="42"/>
      <c r="BO456" s="42"/>
      <c r="BP456" s="42"/>
    </row>
    <row r="457">
      <c r="A457" s="11">
        <v>452.0</v>
      </c>
      <c r="B457" s="17" t="s">
        <v>1606</v>
      </c>
      <c r="C457" s="17" t="s">
        <v>115</v>
      </c>
      <c r="D457" s="17" t="s">
        <v>78</v>
      </c>
      <c r="E457" s="19"/>
      <c r="F457" s="17" t="s">
        <v>79</v>
      </c>
      <c r="G457" s="17" t="s">
        <v>1607</v>
      </c>
      <c r="H457" s="48" t="s">
        <v>90</v>
      </c>
      <c r="J457" s="11" t="s">
        <v>91</v>
      </c>
      <c r="K457" s="48" t="s">
        <v>84</v>
      </c>
      <c r="L457" s="49">
        <v>42979.0</v>
      </c>
      <c r="M457" s="52"/>
      <c r="N457" s="48" t="s">
        <v>85</v>
      </c>
      <c r="O457" s="48" t="s">
        <v>483</v>
      </c>
      <c r="P457" s="52"/>
      <c r="Q457" s="25">
        <v>5.0</v>
      </c>
      <c r="R457" s="25">
        <v>8.0</v>
      </c>
      <c r="S457" s="25">
        <v>6.0</v>
      </c>
      <c r="T457" s="25"/>
      <c r="U457" s="25"/>
      <c r="V457" s="25"/>
      <c r="W457" s="25">
        <v>7.0</v>
      </c>
      <c r="X457" s="25">
        <v>8.0</v>
      </c>
      <c r="Y457" s="25">
        <v>7.0</v>
      </c>
      <c r="Z457" s="25">
        <v>8.0</v>
      </c>
      <c r="AA457" s="25"/>
      <c r="AB457" s="25">
        <v>8.0</v>
      </c>
      <c r="AC457" s="25">
        <v>7.0</v>
      </c>
      <c r="AD457" s="25"/>
      <c r="AE457" s="25"/>
      <c r="AF457" s="25"/>
      <c r="AG457" s="25">
        <v>10.0</v>
      </c>
      <c r="AH457" s="25">
        <v>10.0</v>
      </c>
      <c r="AI457" s="25"/>
      <c r="AJ457" s="25"/>
      <c r="AK457" s="25">
        <v>10.0</v>
      </c>
      <c r="AL457" s="25"/>
      <c r="AM457" s="25">
        <v>7.0</v>
      </c>
      <c r="AN457" s="25"/>
      <c r="AO457" s="25"/>
      <c r="AP457" s="25"/>
      <c r="AQ457" s="25"/>
      <c r="AR457" s="6"/>
      <c r="AS457" s="25"/>
      <c r="AT457" s="25"/>
      <c r="AU457" s="25"/>
      <c r="AV457" s="25"/>
      <c r="AW457" s="25"/>
      <c r="AX457" s="25">
        <v>10.0</v>
      </c>
      <c r="AY457" s="25">
        <f t="shared" si="1"/>
        <v>7.92</v>
      </c>
      <c r="AZ457" s="23"/>
      <c r="BA457" s="23">
        <f t="shared" si="4"/>
        <v>0</v>
      </c>
      <c r="BB457" s="6">
        <v>15.0</v>
      </c>
      <c r="BC457" s="6">
        <v>6.0</v>
      </c>
      <c r="BD457" s="23">
        <f t="shared" si="3"/>
        <v>9</v>
      </c>
      <c r="BE457" s="6" t="s">
        <v>92</v>
      </c>
      <c r="BF457" s="6" t="s">
        <v>55</v>
      </c>
      <c r="BG457" s="6" t="s">
        <v>55</v>
      </c>
      <c r="BH457" s="6" t="s">
        <v>55</v>
      </c>
      <c r="BI457" s="6" t="s">
        <v>55</v>
      </c>
      <c r="BJ457" s="6" t="s">
        <v>92</v>
      </c>
      <c r="BK457" s="6" t="s">
        <v>55</v>
      </c>
      <c r="BL457" s="23"/>
      <c r="BM457" s="23"/>
      <c r="BN457" s="42"/>
      <c r="BO457" s="42"/>
      <c r="BP457" s="42"/>
    </row>
    <row r="458">
      <c r="A458" s="11">
        <v>453.0</v>
      </c>
      <c r="B458" s="17" t="s">
        <v>1608</v>
      </c>
      <c r="C458" s="17" t="s">
        <v>107</v>
      </c>
      <c r="D458" s="20"/>
      <c r="E458" s="19"/>
      <c r="F458" s="17" t="s">
        <v>79</v>
      </c>
      <c r="G458" s="17" t="s">
        <v>1607</v>
      </c>
      <c r="H458" s="48" t="s">
        <v>90</v>
      </c>
      <c r="J458" s="11" t="s">
        <v>91</v>
      </c>
      <c r="K458" s="48" t="s">
        <v>84</v>
      </c>
      <c r="L458" s="49">
        <v>42979.0</v>
      </c>
      <c r="M458" s="52"/>
      <c r="N458" s="48" t="s">
        <v>85</v>
      </c>
      <c r="O458" s="48" t="s">
        <v>483</v>
      </c>
      <c r="P458" s="52"/>
      <c r="Q458" s="25">
        <v>7.0</v>
      </c>
      <c r="R458" s="25">
        <v>10.0</v>
      </c>
      <c r="S458" s="25">
        <v>8.0</v>
      </c>
      <c r="T458" s="25"/>
      <c r="U458" s="25"/>
      <c r="V458" s="25"/>
      <c r="W458" s="25">
        <v>7.0</v>
      </c>
      <c r="X458" s="25">
        <v>9.0</v>
      </c>
      <c r="Y458" s="25">
        <v>9.0</v>
      </c>
      <c r="Z458" s="25">
        <v>8.0</v>
      </c>
      <c r="AA458" s="25"/>
      <c r="AB458" s="25">
        <v>9.0</v>
      </c>
      <c r="AC458" s="25">
        <v>10.0</v>
      </c>
      <c r="AD458" s="25"/>
      <c r="AE458" s="25"/>
      <c r="AF458" s="25"/>
      <c r="AG458" s="25">
        <v>10.0</v>
      </c>
      <c r="AH458" s="25">
        <v>10.0</v>
      </c>
      <c r="AI458" s="25"/>
      <c r="AJ458" s="25"/>
      <c r="AK458" s="25"/>
      <c r="AL458" s="25"/>
      <c r="AM458" s="25">
        <v>8.0</v>
      </c>
      <c r="AN458" s="25"/>
      <c r="AO458" s="25"/>
      <c r="AP458" s="25"/>
      <c r="AQ458" s="25"/>
      <c r="AR458" s="6"/>
      <c r="AS458" s="25"/>
      <c r="AT458" s="25"/>
      <c r="AU458" s="25"/>
      <c r="AV458" s="25"/>
      <c r="AW458" s="25"/>
      <c r="AX458" s="25">
        <v>10.0</v>
      </c>
      <c r="AY458" s="25">
        <f t="shared" si="1"/>
        <v>8.84</v>
      </c>
      <c r="AZ458" s="23"/>
      <c r="BA458" s="23">
        <f t="shared" si="4"/>
        <v>0</v>
      </c>
      <c r="BB458" s="6">
        <v>4.0</v>
      </c>
      <c r="BC458" s="6">
        <v>0.0</v>
      </c>
      <c r="BD458" s="23">
        <f t="shared" si="3"/>
        <v>4</v>
      </c>
      <c r="BE458" s="6" t="s">
        <v>92</v>
      </c>
      <c r="BF458" s="6" t="s">
        <v>55</v>
      </c>
      <c r="BG458" s="6" t="s">
        <v>55</v>
      </c>
      <c r="BH458" s="6" t="s">
        <v>55</v>
      </c>
      <c r="BI458" s="6" t="s">
        <v>55</v>
      </c>
      <c r="BJ458" s="6" t="s">
        <v>92</v>
      </c>
      <c r="BK458" s="6" t="s">
        <v>55</v>
      </c>
      <c r="BL458" s="23"/>
      <c r="BM458" s="23"/>
      <c r="BN458" s="42"/>
      <c r="BO458" s="42"/>
      <c r="BP458" s="42"/>
    </row>
    <row r="459">
      <c r="A459" s="11">
        <v>454.0</v>
      </c>
      <c r="B459" s="17" t="s">
        <v>1609</v>
      </c>
      <c r="C459" s="17" t="s">
        <v>404</v>
      </c>
      <c r="D459" s="17" t="s">
        <v>591</v>
      </c>
      <c r="E459" s="19"/>
      <c r="F459" s="17" t="s">
        <v>96</v>
      </c>
      <c r="G459" s="17" t="s">
        <v>1607</v>
      </c>
      <c r="H459" s="48" t="s">
        <v>90</v>
      </c>
      <c r="J459" s="11" t="s">
        <v>91</v>
      </c>
      <c r="K459" s="48" t="s">
        <v>84</v>
      </c>
      <c r="L459" s="49">
        <v>42979.0</v>
      </c>
      <c r="M459" s="52"/>
      <c r="N459" s="48" t="s">
        <v>85</v>
      </c>
      <c r="O459" s="48" t="s">
        <v>483</v>
      </c>
      <c r="P459" s="52"/>
      <c r="Q459" s="6">
        <v>8.0</v>
      </c>
      <c r="R459" s="6">
        <v>7.0</v>
      </c>
      <c r="S459" s="6">
        <v>9.0</v>
      </c>
      <c r="T459" s="23"/>
      <c r="U459" s="23"/>
      <c r="V459" s="23"/>
      <c r="W459" s="6">
        <v>6.0</v>
      </c>
      <c r="X459" s="6">
        <v>9.0</v>
      </c>
      <c r="Y459" s="6">
        <v>10.0</v>
      </c>
      <c r="Z459" s="6">
        <v>9.0</v>
      </c>
      <c r="AA459" s="23"/>
      <c r="AB459" s="6">
        <v>10.0</v>
      </c>
      <c r="AC459" s="6">
        <v>10.0</v>
      </c>
      <c r="AD459" s="23"/>
      <c r="AE459" s="23"/>
      <c r="AF459" s="23"/>
      <c r="AG459" s="25">
        <v>10.0</v>
      </c>
      <c r="AH459" s="25">
        <v>10.0</v>
      </c>
      <c r="AI459" s="23"/>
      <c r="AJ459" s="23"/>
      <c r="AK459" s="6">
        <v>9.0</v>
      </c>
      <c r="AL459" s="23"/>
      <c r="AM459" s="6">
        <v>9.0</v>
      </c>
      <c r="AN459" s="23"/>
      <c r="AO459" s="23"/>
      <c r="AP459" s="23"/>
      <c r="AQ459" s="23"/>
      <c r="AR459" s="6"/>
      <c r="AS459" s="23"/>
      <c r="AT459" s="23"/>
      <c r="AU459" s="23"/>
      <c r="AV459" s="23"/>
      <c r="AW459" s="23"/>
      <c r="AX459" s="25">
        <v>10.0</v>
      </c>
      <c r="AY459" s="25">
        <f t="shared" si="1"/>
        <v>9</v>
      </c>
      <c r="AZ459" s="23"/>
      <c r="BA459" s="23">
        <f t="shared" si="4"/>
        <v>0</v>
      </c>
      <c r="BB459" s="6">
        <v>1.0</v>
      </c>
      <c r="BC459" s="6">
        <v>0.0</v>
      </c>
      <c r="BD459" s="23">
        <f t="shared" si="3"/>
        <v>1</v>
      </c>
      <c r="BE459" s="6" t="s">
        <v>92</v>
      </c>
      <c r="BF459" s="6" t="s">
        <v>55</v>
      </c>
      <c r="BG459" s="6" t="s">
        <v>55</v>
      </c>
      <c r="BH459" s="6" t="s">
        <v>55</v>
      </c>
      <c r="BI459" s="6" t="s">
        <v>55</v>
      </c>
      <c r="BJ459" s="6" t="s">
        <v>92</v>
      </c>
      <c r="BK459" s="6" t="s">
        <v>55</v>
      </c>
      <c r="BL459" s="23"/>
      <c r="BM459" s="23"/>
      <c r="BN459" s="42"/>
      <c r="BO459" s="42"/>
      <c r="BP459" s="42"/>
    </row>
    <row r="460">
      <c r="A460" s="11">
        <v>455.0</v>
      </c>
      <c r="B460" s="17" t="s">
        <v>97</v>
      </c>
      <c r="C460" s="17" t="s">
        <v>296</v>
      </c>
      <c r="D460" s="17" t="s">
        <v>214</v>
      </c>
      <c r="E460" s="19"/>
      <c r="F460" s="17" t="s">
        <v>79</v>
      </c>
      <c r="G460" s="17" t="s">
        <v>1607</v>
      </c>
      <c r="H460" s="48" t="s">
        <v>90</v>
      </c>
      <c r="J460" s="11" t="s">
        <v>91</v>
      </c>
      <c r="K460" s="48" t="s">
        <v>84</v>
      </c>
      <c r="L460" s="49">
        <v>42979.0</v>
      </c>
      <c r="M460" s="52"/>
      <c r="N460" s="48" t="s">
        <v>85</v>
      </c>
      <c r="O460" s="48" t="s">
        <v>483</v>
      </c>
      <c r="P460" s="52"/>
      <c r="Q460" s="6">
        <v>6.0</v>
      </c>
      <c r="R460" s="6">
        <v>9.0</v>
      </c>
      <c r="S460" s="6">
        <v>8.0</v>
      </c>
      <c r="T460" s="23"/>
      <c r="U460" s="23"/>
      <c r="V460" s="23"/>
      <c r="W460" s="6">
        <v>7.0</v>
      </c>
      <c r="X460" s="6">
        <v>9.0</v>
      </c>
      <c r="Y460" s="6">
        <v>10.0</v>
      </c>
      <c r="Z460" s="6">
        <v>9.0</v>
      </c>
      <c r="AA460" s="23"/>
      <c r="AB460" s="6">
        <v>10.0</v>
      </c>
      <c r="AC460" s="6">
        <v>10.0</v>
      </c>
      <c r="AD460" s="23"/>
      <c r="AE460" s="23"/>
      <c r="AF460" s="23"/>
      <c r="AG460" s="25">
        <v>10.0</v>
      </c>
      <c r="AH460" s="25">
        <v>10.0</v>
      </c>
      <c r="AI460" s="23"/>
      <c r="AJ460" s="23"/>
      <c r="AK460" s="6">
        <v>10.0</v>
      </c>
      <c r="AL460" s="23"/>
      <c r="AM460" s="6">
        <v>9.0</v>
      </c>
      <c r="AN460" s="23"/>
      <c r="AO460" s="23"/>
      <c r="AP460" s="23"/>
      <c r="AQ460" s="23"/>
      <c r="AR460" s="6"/>
      <c r="AS460" s="23"/>
      <c r="AT460" s="23"/>
      <c r="AU460" s="23"/>
      <c r="AV460" s="23"/>
      <c r="AW460" s="23"/>
      <c r="AX460" s="25">
        <v>10.0</v>
      </c>
      <c r="AY460" s="25">
        <f t="shared" si="1"/>
        <v>9.07</v>
      </c>
      <c r="AZ460" s="23"/>
      <c r="BA460" s="23">
        <f t="shared" si="4"/>
        <v>0</v>
      </c>
      <c r="BB460" s="6">
        <v>24.0</v>
      </c>
      <c r="BC460" s="6">
        <v>5.0</v>
      </c>
      <c r="BD460" s="23">
        <f t="shared" si="3"/>
        <v>19</v>
      </c>
      <c r="BE460" s="6" t="s">
        <v>92</v>
      </c>
      <c r="BF460" s="6" t="s">
        <v>55</v>
      </c>
      <c r="BG460" s="6" t="s">
        <v>55</v>
      </c>
      <c r="BH460" s="6" t="s">
        <v>55</v>
      </c>
      <c r="BI460" s="6" t="s">
        <v>55</v>
      </c>
      <c r="BJ460" s="6" t="s">
        <v>92</v>
      </c>
      <c r="BK460" s="6" t="s">
        <v>55</v>
      </c>
      <c r="BL460" s="23"/>
      <c r="BM460" s="23"/>
      <c r="BN460" s="42"/>
      <c r="BO460" s="42"/>
      <c r="BP460" s="42"/>
    </row>
    <row r="461">
      <c r="A461" s="11">
        <v>456.0</v>
      </c>
      <c r="B461" s="17" t="s">
        <v>1610</v>
      </c>
      <c r="C461" s="17" t="s">
        <v>153</v>
      </c>
      <c r="D461" s="20"/>
      <c r="E461" s="19"/>
      <c r="F461" s="17" t="s">
        <v>79</v>
      </c>
      <c r="G461" s="17" t="s">
        <v>1607</v>
      </c>
      <c r="H461" s="48" t="s">
        <v>90</v>
      </c>
      <c r="J461" s="11" t="s">
        <v>91</v>
      </c>
      <c r="K461" s="48" t="s">
        <v>84</v>
      </c>
      <c r="L461" s="49">
        <v>42979.0</v>
      </c>
      <c r="M461" s="52"/>
      <c r="N461" s="48" t="s">
        <v>85</v>
      </c>
      <c r="O461" s="48" t="s">
        <v>483</v>
      </c>
      <c r="P461" s="52"/>
      <c r="Q461" s="6">
        <v>7.0</v>
      </c>
      <c r="R461" s="6">
        <v>8.0</v>
      </c>
      <c r="S461" s="6">
        <v>6.0</v>
      </c>
      <c r="T461" s="23"/>
      <c r="U461" s="23"/>
      <c r="V461" s="23"/>
      <c r="W461" s="6">
        <v>9.0</v>
      </c>
      <c r="X461" s="6">
        <v>9.0</v>
      </c>
      <c r="Y461" s="6">
        <v>9.0</v>
      </c>
      <c r="Z461" s="6">
        <v>8.0</v>
      </c>
      <c r="AA461" s="23"/>
      <c r="AB461" s="6">
        <v>8.0</v>
      </c>
      <c r="AC461" s="6">
        <v>7.0</v>
      </c>
      <c r="AD461" s="23"/>
      <c r="AE461" s="23"/>
      <c r="AF461" s="23"/>
      <c r="AG461" s="25">
        <v>10.0</v>
      </c>
      <c r="AH461" s="25">
        <v>10.0</v>
      </c>
      <c r="AI461" s="23"/>
      <c r="AJ461" s="23"/>
      <c r="AK461" s="6">
        <v>10.0</v>
      </c>
      <c r="AL461" s="23"/>
      <c r="AM461" s="6">
        <v>9.0</v>
      </c>
      <c r="AN461" s="23"/>
      <c r="AO461" s="23"/>
      <c r="AP461" s="23"/>
      <c r="AQ461" s="23"/>
      <c r="AR461" s="6"/>
      <c r="AS461" s="23"/>
      <c r="AT461" s="23"/>
      <c r="AU461" s="23"/>
      <c r="AV461" s="23"/>
      <c r="AW461" s="23"/>
      <c r="AX461" s="25">
        <v>10.0</v>
      </c>
      <c r="AY461" s="25">
        <f t="shared" si="1"/>
        <v>8.57</v>
      </c>
      <c r="AZ461" s="23"/>
      <c r="BA461" s="23">
        <f t="shared" si="4"/>
        <v>0</v>
      </c>
      <c r="BB461" s="6">
        <v>28.0</v>
      </c>
      <c r="BC461" s="6">
        <v>7.0</v>
      </c>
      <c r="BD461" s="23">
        <f t="shared" si="3"/>
        <v>21</v>
      </c>
      <c r="BE461" s="6" t="s">
        <v>92</v>
      </c>
      <c r="BF461" s="6" t="s">
        <v>55</v>
      </c>
      <c r="BG461" s="6" t="s">
        <v>55</v>
      </c>
      <c r="BH461" s="6" t="s">
        <v>55</v>
      </c>
      <c r="BI461" s="6" t="s">
        <v>55</v>
      </c>
      <c r="BJ461" s="6" t="s">
        <v>92</v>
      </c>
      <c r="BK461" s="6" t="s">
        <v>55</v>
      </c>
      <c r="BL461" s="23"/>
      <c r="BM461" s="23"/>
      <c r="BN461" s="42"/>
      <c r="BO461" s="42"/>
      <c r="BP461" s="42"/>
    </row>
    <row r="462">
      <c r="A462" s="11">
        <v>457.0</v>
      </c>
      <c r="B462" s="17" t="s">
        <v>1611</v>
      </c>
      <c r="C462" s="17" t="s">
        <v>213</v>
      </c>
      <c r="D462" s="17" t="s">
        <v>1612</v>
      </c>
      <c r="E462" s="19"/>
      <c r="F462" s="17" t="s">
        <v>79</v>
      </c>
      <c r="G462" s="17" t="s">
        <v>1607</v>
      </c>
      <c r="H462" s="48" t="s">
        <v>90</v>
      </c>
      <c r="J462" s="11" t="s">
        <v>91</v>
      </c>
      <c r="K462" s="48" t="s">
        <v>84</v>
      </c>
      <c r="L462" s="49">
        <v>42979.0</v>
      </c>
      <c r="M462" s="52"/>
      <c r="N462" s="48" t="s">
        <v>85</v>
      </c>
      <c r="O462" s="48" t="s">
        <v>483</v>
      </c>
      <c r="P462" s="52"/>
      <c r="Q462" s="25">
        <v>9.0</v>
      </c>
      <c r="R462" s="25">
        <v>9.0</v>
      </c>
      <c r="S462" s="25">
        <v>8.0</v>
      </c>
      <c r="T462" s="25"/>
      <c r="U462" s="25"/>
      <c r="V462" s="25"/>
      <c r="W462" s="25">
        <v>8.0</v>
      </c>
      <c r="X462" s="25">
        <v>9.0</v>
      </c>
      <c r="Y462" s="25">
        <v>10.0</v>
      </c>
      <c r="Z462" s="25">
        <v>9.0</v>
      </c>
      <c r="AA462" s="25"/>
      <c r="AB462" s="25">
        <v>10.0</v>
      </c>
      <c r="AC462" s="25">
        <v>10.0</v>
      </c>
      <c r="AD462" s="25"/>
      <c r="AE462" s="25"/>
      <c r="AF462" s="25"/>
      <c r="AG462" s="25">
        <v>10.0</v>
      </c>
      <c r="AH462" s="25">
        <v>10.0</v>
      </c>
      <c r="AI462" s="25"/>
      <c r="AJ462" s="25"/>
      <c r="AK462" s="6">
        <v>10.0</v>
      </c>
      <c r="AL462" s="25"/>
      <c r="AM462" s="25">
        <v>9.0</v>
      </c>
      <c r="AN462" s="25"/>
      <c r="AO462" s="25"/>
      <c r="AP462" s="25"/>
      <c r="AQ462" s="25"/>
      <c r="AR462" s="6"/>
      <c r="AS462" s="25"/>
      <c r="AT462" s="25"/>
      <c r="AU462" s="25"/>
      <c r="AV462" s="25"/>
      <c r="AW462" s="25"/>
      <c r="AX462" s="25">
        <v>10.0</v>
      </c>
      <c r="AY462" s="25">
        <f t="shared" si="1"/>
        <v>9.35</v>
      </c>
      <c r="AZ462" s="23"/>
      <c r="BA462" s="23">
        <f t="shared" si="4"/>
        <v>0</v>
      </c>
      <c r="BB462" s="6">
        <v>1.0</v>
      </c>
      <c r="BC462" s="6">
        <v>0.0</v>
      </c>
      <c r="BD462" s="23">
        <f t="shared" si="3"/>
        <v>1</v>
      </c>
      <c r="BE462" s="6" t="s">
        <v>92</v>
      </c>
      <c r="BF462" s="6" t="s">
        <v>55</v>
      </c>
      <c r="BG462" s="6" t="s">
        <v>55</v>
      </c>
      <c r="BH462" s="6" t="s">
        <v>55</v>
      </c>
      <c r="BI462" s="6" t="s">
        <v>55</v>
      </c>
      <c r="BJ462" s="6" t="s">
        <v>92</v>
      </c>
      <c r="BK462" s="6" t="s">
        <v>55</v>
      </c>
      <c r="BL462" s="23"/>
      <c r="BM462" s="23"/>
      <c r="BN462" s="42"/>
      <c r="BO462" s="42"/>
      <c r="BP462" s="42"/>
    </row>
    <row r="463">
      <c r="A463" s="11">
        <v>458.0</v>
      </c>
      <c r="B463" s="17" t="s">
        <v>1613</v>
      </c>
      <c r="C463" s="17" t="s">
        <v>193</v>
      </c>
      <c r="D463" s="17" t="s">
        <v>1614</v>
      </c>
      <c r="E463" s="19"/>
      <c r="F463" s="17" t="s">
        <v>96</v>
      </c>
      <c r="G463" s="17" t="s">
        <v>1607</v>
      </c>
      <c r="H463" s="48" t="s">
        <v>90</v>
      </c>
      <c r="J463" s="11" t="s">
        <v>91</v>
      </c>
      <c r="K463" s="48" t="s">
        <v>84</v>
      </c>
      <c r="L463" s="49">
        <v>42979.0</v>
      </c>
      <c r="M463" s="52"/>
      <c r="N463" s="48" t="s">
        <v>85</v>
      </c>
      <c r="O463" s="48" t="s">
        <v>483</v>
      </c>
      <c r="P463" s="52"/>
      <c r="Q463" s="25">
        <v>7.0</v>
      </c>
      <c r="R463" s="25">
        <v>9.0</v>
      </c>
      <c r="S463" s="25">
        <v>9.0</v>
      </c>
      <c r="T463" s="25"/>
      <c r="U463" s="25"/>
      <c r="V463" s="25"/>
      <c r="W463" s="25">
        <v>8.0</v>
      </c>
      <c r="X463" s="25">
        <v>9.0</v>
      </c>
      <c r="Y463" s="25">
        <v>10.0</v>
      </c>
      <c r="Z463" s="25">
        <v>10.0</v>
      </c>
      <c r="AA463" s="25"/>
      <c r="AB463" s="25">
        <v>9.0</v>
      </c>
      <c r="AC463" s="25">
        <v>10.0</v>
      </c>
      <c r="AD463" s="25"/>
      <c r="AE463" s="25"/>
      <c r="AF463" s="25"/>
      <c r="AG463" s="25">
        <v>10.0</v>
      </c>
      <c r="AH463" s="25">
        <v>10.0</v>
      </c>
      <c r="AI463" s="25"/>
      <c r="AJ463" s="25"/>
      <c r="AK463" s="6">
        <v>8.0</v>
      </c>
      <c r="AL463" s="25"/>
      <c r="AM463" s="25">
        <v>9.0</v>
      </c>
      <c r="AN463" s="25"/>
      <c r="AO463" s="25"/>
      <c r="AP463" s="25"/>
      <c r="AQ463" s="25"/>
      <c r="AR463" s="6"/>
      <c r="AS463" s="25"/>
      <c r="AT463" s="25"/>
      <c r="AU463" s="25"/>
      <c r="AV463" s="25"/>
      <c r="AW463" s="25"/>
      <c r="AX463" s="25">
        <v>10.0</v>
      </c>
      <c r="AY463" s="25">
        <f t="shared" si="1"/>
        <v>9.14</v>
      </c>
      <c r="AZ463" s="23"/>
      <c r="BA463" s="23">
        <f t="shared" si="4"/>
        <v>0</v>
      </c>
      <c r="BB463" s="6">
        <v>37.0</v>
      </c>
      <c r="BC463" s="6">
        <v>6.0</v>
      </c>
      <c r="BD463" s="23">
        <f t="shared" si="3"/>
        <v>31</v>
      </c>
      <c r="BE463" s="6" t="s">
        <v>92</v>
      </c>
      <c r="BF463" s="6" t="s">
        <v>55</v>
      </c>
      <c r="BG463" s="6" t="s">
        <v>55</v>
      </c>
      <c r="BH463" s="6" t="s">
        <v>55</v>
      </c>
      <c r="BI463" s="6" t="s">
        <v>55</v>
      </c>
      <c r="BJ463" s="6" t="s">
        <v>92</v>
      </c>
      <c r="BK463" s="6" t="s">
        <v>55</v>
      </c>
      <c r="BL463" s="23"/>
      <c r="BM463" s="23"/>
      <c r="BN463" s="42"/>
      <c r="BO463" s="42"/>
      <c r="BP463" s="42"/>
    </row>
    <row r="464">
      <c r="A464" s="11">
        <v>459.0</v>
      </c>
      <c r="B464" s="17" t="s">
        <v>1615</v>
      </c>
      <c r="C464" s="17" t="s">
        <v>107</v>
      </c>
      <c r="D464" s="17" t="s">
        <v>143</v>
      </c>
      <c r="E464" s="19"/>
      <c r="F464" s="17" t="s">
        <v>79</v>
      </c>
      <c r="G464" s="17" t="s">
        <v>1607</v>
      </c>
      <c r="H464" s="48" t="s">
        <v>90</v>
      </c>
      <c r="J464" s="11" t="s">
        <v>91</v>
      </c>
      <c r="K464" s="48" t="s">
        <v>84</v>
      </c>
      <c r="L464" s="49">
        <v>42979.0</v>
      </c>
      <c r="M464" s="52"/>
      <c r="N464" s="48" t="s">
        <v>85</v>
      </c>
      <c r="O464" s="48" t="s">
        <v>483</v>
      </c>
      <c r="P464" s="52"/>
      <c r="Q464" s="6">
        <v>6.0</v>
      </c>
      <c r="R464" s="6">
        <v>7.0</v>
      </c>
      <c r="S464" s="6">
        <v>8.0</v>
      </c>
      <c r="T464" s="23"/>
      <c r="U464" s="23"/>
      <c r="V464" s="23"/>
      <c r="W464" s="6">
        <v>7.0</v>
      </c>
      <c r="X464" s="6">
        <v>9.0</v>
      </c>
      <c r="Y464" s="6">
        <v>9.0</v>
      </c>
      <c r="Z464" s="6">
        <v>8.0</v>
      </c>
      <c r="AA464" s="23"/>
      <c r="AB464" s="6">
        <v>8.0</v>
      </c>
      <c r="AC464" s="6">
        <v>10.0</v>
      </c>
      <c r="AD464" s="23"/>
      <c r="AE464" s="23"/>
      <c r="AF464" s="23"/>
      <c r="AG464" s="25">
        <v>10.0</v>
      </c>
      <c r="AH464" s="25">
        <v>10.0</v>
      </c>
      <c r="AI464" s="23"/>
      <c r="AJ464" s="23"/>
      <c r="AK464" s="6">
        <v>10.0</v>
      </c>
      <c r="AL464" s="23"/>
      <c r="AM464" s="6">
        <v>7.0</v>
      </c>
      <c r="AN464" s="23"/>
      <c r="AO464" s="23"/>
      <c r="AP464" s="23"/>
      <c r="AQ464" s="23"/>
      <c r="AR464" s="6"/>
      <c r="AS464" s="23"/>
      <c r="AT464" s="23"/>
      <c r="AU464" s="23"/>
      <c r="AV464" s="23"/>
      <c r="AW464" s="23"/>
      <c r="AX464" s="25">
        <v>10.0</v>
      </c>
      <c r="AY464" s="25">
        <f t="shared" si="1"/>
        <v>8.5</v>
      </c>
      <c r="AZ464" s="23"/>
      <c r="BA464" s="23">
        <f t="shared" si="4"/>
        <v>0</v>
      </c>
      <c r="BB464" s="2">
        <v>17.0</v>
      </c>
      <c r="BC464" s="2">
        <v>8.0</v>
      </c>
      <c r="BD464" s="23">
        <f t="shared" si="3"/>
        <v>9</v>
      </c>
      <c r="BE464" s="6" t="s">
        <v>92</v>
      </c>
      <c r="BF464" s="6" t="s">
        <v>55</v>
      </c>
      <c r="BG464" s="6" t="s">
        <v>55</v>
      </c>
      <c r="BH464" s="6" t="s">
        <v>55</v>
      </c>
      <c r="BI464" s="6" t="s">
        <v>55</v>
      </c>
      <c r="BJ464" s="6" t="s">
        <v>92</v>
      </c>
      <c r="BK464" s="6" t="s">
        <v>55</v>
      </c>
      <c r="BL464" s="23"/>
      <c r="BM464" s="23"/>
      <c r="BN464" s="42"/>
      <c r="BO464" s="42"/>
      <c r="BP464" s="42"/>
    </row>
    <row r="465">
      <c r="A465" s="11">
        <v>460.0</v>
      </c>
      <c r="B465" s="17" t="s">
        <v>1616</v>
      </c>
      <c r="C465" s="17" t="s">
        <v>77</v>
      </c>
      <c r="D465" s="17" t="s">
        <v>143</v>
      </c>
      <c r="E465" s="19"/>
      <c r="F465" s="17" t="s">
        <v>79</v>
      </c>
      <c r="G465" s="17" t="s">
        <v>1607</v>
      </c>
      <c r="H465" s="48" t="s">
        <v>90</v>
      </c>
      <c r="J465" s="11" t="s">
        <v>91</v>
      </c>
      <c r="K465" s="48" t="s">
        <v>84</v>
      </c>
      <c r="L465" s="49">
        <v>42979.0</v>
      </c>
      <c r="M465" s="52"/>
      <c r="N465" s="48" t="s">
        <v>85</v>
      </c>
      <c r="O465" s="48" t="s">
        <v>483</v>
      </c>
      <c r="P465" s="52"/>
      <c r="Q465" s="6">
        <v>6.0</v>
      </c>
      <c r="R465" s="6">
        <v>9.0</v>
      </c>
      <c r="S465" s="6">
        <v>9.0</v>
      </c>
      <c r="T465" s="23"/>
      <c r="U465" s="23"/>
      <c r="V465" s="23"/>
      <c r="W465" s="6">
        <v>8.0</v>
      </c>
      <c r="X465" s="6">
        <v>8.0</v>
      </c>
      <c r="Y465" s="6">
        <v>8.0</v>
      </c>
      <c r="Z465" s="6">
        <v>8.0</v>
      </c>
      <c r="AA465" s="23"/>
      <c r="AB465" s="6">
        <v>8.0</v>
      </c>
      <c r="AC465" s="6">
        <v>10.0</v>
      </c>
      <c r="AD465" s="23"/>
      <c r="AE465" s="23"/>
      <c r="AF465" s="23"/>
      <c r="AG465" s="25">
        <v>10.0</v>
      </c>
      <c r="AH465" s="25">
        <v>10.0</v>
      </c>
      <c r="AI465" s="23"/>
      <c r="AJ465" s="23"/>
      <c r="AK465" s="6">
        <v>10.0</v>
      </c>
      <c r="AL465" s="23"/>
      <c r="AM465" s="6">
        <v>9.0</v>
      </c>
      <c r="AN465" s="23"/>
      <c r="AO465" s="23"/>
      <c r="AP465" s="23"/>
      <c r="AQ465" s="23"/>
      <c r="AR465" s="6"/>
      <c r="AS465" s="23"/>
      <c r="AT465" s="23"/>
      <c r="AU465" s="23"/>
      <c r="AV465" s="23"/>
      <c r="AW465" s="23"/>
      <c r="AX465" s="25">
        <v>10.0</v>
      </c>
      <c r="AY465" s="25">
        <f t="shared" si="1"/>
        <v>8.78</v>
      </c>
      <c r="AZ465" s="23"/>
      <c r="BA465" s="23">
        <f t="shared" si="4"/>
        <v>0</v>
      </c>
      <c r="BB465" s="6">
        <v>46.0</v>
      </c>
      <c r="BC465" s="6">
        <v>7.0</v>
      </c>
      <c r="BD465" s="23">
        <f t="shared" si="3"/>
        <v>39</v>
      </c>
      <c r="BE465" s="6" t="s">
        <v>92</v>
      </c>
      <c r="BF465" s="6" t="s">
        <v>55</v>
      </c>
      <c r="BG465" s="6" t="s">
        <v>55</v>
      </c>
      <c r="BH465" s="6" t="s">
        <v>55</v>
      </c>
      <c r="BI465" s="6" t="s">
        <v>55</v>
      </c>
      <c r="BJ465" s="6" t="s">
        <v>92</v>
      </c>
      <c r="BK465" s="6" t="s">
        <v>55</v>
      </c>
      <c r="BL465" s="23"/>
      <c r="BM465" s="23"/>
      <c r="BN465" s="42"/>
      <c r="BO465" s="42"/>
      <c r="BP465" s="42"/>
    </row>
    <row r="466">
      <c r="A466" s="11">
        <v>461.0</v>
      </c>
      <c r="B466" s="17" t="s">
        <v>1617</v>
      </c>
      <c r="C466" s="17" t="s">
        <v>1265</v>
      </c>
      <c r="D466" s="17" t="s">
        <v>76</v>
      </c>
      <c r="E466" s="19"/>
      <c r="F466" s="17" t="s">
        <v>79</v>
      </c>
      <c r="G466" s="17" t="s">
        <v>1607</v>
      </c>
      <c r="H466" s="48" t="s">
        <v>90</v>
      </c>
      <c r="J466" s="11" t="s">
        <v>91</v>
      </c>
      <c r="K466" s="48" t="s">
        <v>84</v>
      </c>
      <c r="L466" s="49">
        <v>42979.0</v>
      </c>
      <c r="M466" s="52"/>
      <c r="N466" s="48" t="s">
        <v>85</v>
      </c>
      <c r="O466" s="48" t="s">
        <v>483</v>
      </c>
      <c r="P466" s="52"/>
      <c r="Q466" s="25">
        <v>6.0</v>
      </c>
      <c r="R466" s="25">
        <v>7.0</v>
      </c>
      <c r="S466" s="25">
        <v>9.0</v>
      </c>
      <c r="T466" s="25"/>
      <c r="U466" s="25"/>
      <c r="V466" s="25"/>
      <c r="W466" s="25">
        <v>6.0</v>
      </c>
      <c r="X466" s="25">
        <v>9.0</v>
      </c>
      <c r="Y466" s="25">
        <v>9.0</v>
      </c>
      <c r="Z466" s="25">
        <v>9.0</v>
      </c>
      <c r="AA466" s="25"/>
      <c r="AB466" s="25">
        <v>8.0</v>
      </c>
      <c r="AC466" s="25">
        <v>10.0</v>
      </c>
      <c r="AD466" s="25"/>
      <c r="AE466" s="25"/>
      <c r="AF466" s="25"/>
      <c r="AG466" s="25">
        <v>10.0</v>
      </c>
      <c r="AH466" s="25">
        <v>10.0</v>
      </c>
      <c r="AI466" s="25"/>
      <c r="AJ466" s="25"/>
      <c r="AK466" s="6">
        <v>9.0</v>
      </c>
      <c r="AL466" s="25"/>
      <c r="AM466" s="25">
        <v>7.0</v>
      </c>
      <c r="AN466" s="25"/>
      <c r="AO466" s="25"/>
      <c r="AP466" s="25"/>
      <c r="AQ466" s="25"/>
      <c r="AR466" s="6"/>
      <c r="AS466" s="25"/>
      <c r="AT466" s="25"/>
      <c r="AU466" s="25"/>
      <c r="AV466" s="25"/>
      <c r="AW466" s="25"/>
      <c r="AX466" s="25">
        <v>10.0</v>
      </c>
      <c r="AY466" s="25">
        <f t="shared" si="1"/>
        <v>8.5</v>
      </c>
      <c r="AZ466" s="23"/>
      <c r="BA466" s="23">
        <f t="shared" si="4"/>
        <v>0</v>
      </c>
      <c r="BB466" s="6">
        <v>23.0</v>
      </c>
      <c r="BC466" s="6">
        <v>6.0</v>
      </c>
      <c r="BD466" s="23">
        <f t="shared" si="3"/>
        <v>17</v>
      </c>
      <c r="BE466" s="6" t="s">
        <v>92</v>
      </c>
      <c r="BF466" s="6" t="s">
        <v>55</v>
      </c>
      <c r="BG466" s="6" t="s">
        <v>55</v>
      </c>
      <c r="BH466" s="6" t="s">
        <v>55</v>
      </c>
      <c r="BI466" s="6" t="s">
        <v>55</v>
      </c>
      <c r="BJ466" s="6" t="s">
        <v>92</v>
      </c>
      <c r="BK466" s="6" t="s">
        <v>55</v>
      </c>
      <c r="BL466" s="23"/>
      <c r="BM466" s="23"/>
      <c r="BN466" s="42"/>
      <c r="BO466" s="42"/>
      <c r="BP466" s="42"/>
    </row>
    <row r="467">
      <c r="A467" s="11">
        <v>462.0</v>
      </c>
      <c r="B467" s="17" t="s">
        <v>1618</v>
      </c>
      <c r="C467" s="17" t="s">
        <v>923</v>
      </c>
      <c r="D467" s="20"/>
      <c r="E467" s="19"/>
      <c r="F467" s="17" t="s">
        <v>79</v>
      </c>
      <c r="G467" s="17" t="s">
        <v>1607</v>
      </c>
      <c r="H467" s="48" t="s">
        <v>90</v>
      </c>
      <c r="J467" s="11" t="s">
        <v>91</v>
      </c>
      <c r="K467" s="48" t="s">
        <v>84</v>
      </c>
      <c r="L467" s="49">
        <v>42979.0</v>
      </c>
      <c r="M467" s="52"/>
      <c r="N467" s="48" t="s">
        <v>85</v>
      </c>
      <c r="O467" s="48" t="s">
        <v>295</v>
      </c>
      <c r="P467" s="52"/>
      <c r="Q467" s="6">
        <v>5.0</v>
      </c>
      <c r="R467" s="6">
        <v>7.0</v>
      </c>
      <c r="S467" s="6">
        <v>9.0</v>
      </c>
      <c r="T467" s="23"/>
      <c r="U467" s="23"/>
      <c r="V467" s="23"/>
      <c r="W467" s="6">
        <v>7.0</v>
      </c>
      <c r="X467" s="6">
        <v>9.0</v>
      </c>
      <c r="Y467" s="6">
        <v>10.0</v>
      </c>
      <c r="Z467" s="6">
        <v>9.0</v>
      </c>
      <c r="AA467" s="23"/>
      <c r="AB467" s="6">
        <v>9.0</v>
      </c>
      <c r="AC467" s="6">
        <v>10.0</v>
      </c>
      <c r="AD467" s="23"/>
      <c r="AE467" s="23"/>
      <c r="AF467" s="23"/>
      <c r="AG467" s="25">
        <v>10.0</v>
      </c>
      <c r="AH467" s="25">
        <v>10.0</v>
      </c>
      <c r="AI467" s="23"/>
      <c r="AJ467" s="23"/>
      <c r="AK467" s="6">
        <v>9.0</v>
      </c>
      <c r="AL467" s="23"/>
      <c r="AM467" s="6">
        <v>7.0</v>
      </c>
      <c r="AN467" s="23"/>
      <c r="AO467" s="23"/>
      <c r="AP467" s="23"/>
      <c r="AQ467" s="23"/>
      <c r="AR467" s="6"/>
      <c r="AS467" s="23"/>
      <c r="AT467" s="23"/>
      <c r="AU467" s="23"/>
      <c r="AV467" s="23"/>
      <c r="AW467" s="23"/>
      <c r="AX467" s="25">
        <v>10.0</v>
      </c>
      <c r="AY467" s="25">
        <f t="shared" si="1"/>
        <v>8.64</v>
      </c>
      <c r="AZ467" s="23"/>
      <c r="BA467" s="23">
        <f t="shared" si="4"/>
        <v>0</v>
      </c>
      <c r="BB467" s="6">
        <v>3.0</v>
      </c>
      <c r="BC467" s="6">
        <v>0.0</v>
      </c>
      <c r="BD467" s="23">
        <f t="shared" si="3"/>
        <v>3</v>
      </c>
      <c r="BE467" s="6" t="s">
        <v>92</v>
      </c>
      <c r="BF467" s="6" t="s">
        <v>55</v>
      </c>
      <c r="BG467" s="6" t="s">
        <v>55</v>
      </c>
      <c r="BH467" s="6" t="s">
        <v>55</v>
      </c>
      <c r="BI467" s="6" t="s">
        <v>55</v>
      </c>
      <c r="BJ467" s="6" t="s">
        <v>92</v>
      </c>
      <c r="BK467" s="6" t="s">
        <v>55</v>
      </c>
      <c r="BL467" s="23"/>
      <c r="BM467" s="23"/>
      <c r="BN467" s="42"/>
      <c r="BO467" s="42"/>
      <c r="BP467" s="42"/>
    </row>
    <row r="468">
      <c r="A468" s="11">
        <v>463.0</v>
      </c>
      <c r="B468" s="17" t="s">
        <v>1619</v>
      </c>
      <c r="C468" s="17" t="s">
        <v>78</v>
      </c>
      <c r="D468" s="17" t="s">
        <v>88</v>
      </c>
      <c r="E468" s="19"/>
      <c r="F468" s="17" t="s">
        <v>79</v>
      </c>
      <c r="G468" s="17" t="s">
        <v>1607</v>
      </c>
      <c r="H468" s="48" t="s">
        <v>90</v>
      </c>
      <c r="J468" s="11" t="s">
        <v>91</v>
      </c>
      <c r="K468" s="48" t="s">
        <v>84</v>
      </c>
      <c r="L468" s="49">
        <v>42979.0</v>
      </c>
      <c r="M468" s="52"/>
      <c r="N468" s="48" t="s">
        <v>85</v>
      </c>
      <c r="O468" s="48" t="s">
        <v>483</v>
      </c>
      <c r="P468" s="52"/>
      <c r="Q468" s="6">
        <v>5.0</v>
      </c>
      <c r="R468" s="6">
        <v>9.0</v>
      </c>
      <c r="S468" s="6">
        <v>7.0</v>
      </c>
      <c r="T468" s="23"/>
      <c r="U468" s="23"/>
      <c r="V468" s="23"/>
      <c r="W468" s="6">
        <v>7.0</v>
      </c>
      <c r="X468" s="6">
        <v>9.0</v>
      </c>
      <c r="Y468" s="6">
        <v>8.0</v>
      </c>
      <c r="Z468" s="6">
        <v>8.0</v>
      </c>
      <c r="AA468" s="23"/>
      <c r="AB468" s="6">
        <v>9.0</v>
      </c>
      <c r="AC468" s="6">
        <v>10.0</v>
      </c>
      <c r="AD468" s="23"/>
      <c r="AE468" s="23"/>
      <c r="AF468" s="23"/>
      <c r="AG468" s="25">
        <v>8.0</v>
      </c>
      <c r="AH468" s="25">
        <v>10.0</v>
      </c>
      <c r="AI468" s="23"/>
      <c r="AJ468" s="23"/>
      <c r="AK468" s="6">
        <v>10.0</v>
      </c>
      <c r="AL468" s="23"/>
      <c r="AM468" s="6">
        <v>6.0</v>
      </c>
      <c r="AN468" s="23"/>
      <c r="AO468" s="23"/>
      <c r="AP468" s="23"/>
      <c r="AQ468" s="23"/>
      <c r="AR468" s="6"/>
      <c r="AS468" s="23"/>
      <c r="AT468" s="23"/>
      <c r="AU468" s="23"/>
      <c r="AV468" s="23"/>
      <c r="AW468" s="23"/>
      <c r="AX468" s="25">
        <v>10.0</v>
      </c>
      <c r="AY468" s="25">
        <f t="shared" si="1"/>
        <v>8.28</v>
      </c>
      <c r="AZ468" s="23"/>
      <c r="BA468" s="23">
        <f t="shared" si="4"/>
        <v>0</v>
      </c>
      <c r="BB468" s="6">
        <v>40.0</v>
      </c>
      <c r="BC468" s="6">
        <v>8.0</v>
      </c>
      <c r="BD468" s="23">
        <f t="shared" si="3"/>
        <v>32</v>
      </c>
      <c r="BE468" s="6" t="s">
        <v>92</v>
      </c>
      <c r="BF468" s="6" t="s">
        <v>55</v>
      </c>
      <c r="BG468" s="6" t="s">
        <v>55</v>
      </c>
      <c r="BH468" s="6" t="s">
        <v>55</v>
      </c>
      <c r="BI468" s="6" t="s">
        <v>55</v>
      </c>
      <c r="BJ468" s="6" t="s">
        <v>92</v>
      </c>
      <c r="BK468" s="6" t="s">
        <v>55</v>
      </c>
      <c r="BL468" s="23"/>
      <c r="BM468" s="23"/>
      <c r="BN468" s="42"/>
      <c r="BO468" s="42"/>
      <c r="BP468" s="42"/>
    </row>
    <row r="469">
      <c r="A469" s="11">
        <v>464.0</v>
      </c>
      <c r="B469" s="17" t="s">
        <v>1620</v>
      </c>
      <c r="C469" s="17" t="s">
        <v>193</v>
      </c>
      <c r="D469" s="17" t="s">
        <v>896</v>
      </c>
      <c r="E469" s="19"/>
      <c r="F469" s="17" t="s">
        <v>96</v>
      </c>
      <c r="G469" s="17" t="s">
        <v>1607</v>
      </c>
      <c r="H469" s="48" t="s">
        <v>90</v>
      </c>
      <c r="J469" s="11" t="s">
        <v>91</v>
      </c>
      <c r="K469" s="48" t="s">
        <v>84</v>
      </c>
      <c r="L469" s="49">
        <v>42979.0</v>
      </c>
      <c r="M469" s="52"/>
      <c r="N469" s="48" t="s">
        <v>85</v>
      </c>
      <c r="O469" s="48" t="s">
        <v>295</v>
      </c>
      <c r="P469" s="52"/>
      <c r="Q469" s="6">
        <v>7.0</v>
      </c>
      <c r="R469" s="6">
        <v>9.0</v>
      </c>
      <c r="S469" s="6">
        <v>8.0</v>
      </c>
      <c r="T469" s="23"/>
      <c r="U469" s="23"/>
      <c r="V469" s="23"/>
      <c r="W469" s="6">
        <v>8.0</v>
      </c>
      <c r="X469" s="6">
        <v>8.0</v>
      </c>
      <c r="Y469" s="6">
        <v>10.0</v>
      </c>
      <c r="Z469" s="6">
        <v>9.0</v>
      </c>
      <c r="AA469" s="23"/>
      <c r="AB469" s="6">
        <v>10.0</v>
      </c>
      <c r="AC469" s="6">
        <v>10.0</v>
      </c>
      <c r="AD469" s="23"/>
      <c r="AE469" s="23"/>
      <c r="AF469" s="23"/>
      <c r="AG469" s="25">
        <v>10.0</v>
      </c>
      <c r="AH469" s="25">
        <v>10.0</v>
      </c>
      <c r="AI469" s="23"/>
      <c r="AJ469" s="23"/>
      <c r="AK469" s="6">
        <v>10.0</v>
      </c>
      <c r="AL469" s="23"/>
      <c r="AM469" s="6">
        <v>9.0</v>
      </c>
      <c r="AN469" s="23"/>
      <c r="AO469" s="23"/>
      <c r="AP469" s="23"/>
      <c r="AQ469" s="23"/>
      <c r="AR469" s="6"/>
      <c r="AS469" s="23"/>
      <c r="AT469" s="23"/>
      <c r="AU469" s="23"/>
      <c r="AV469" s="23"/>
      <c r="AW469" s="23"/>
      <c r="AX469" s="25">
        <v>10.0</v>
      </c>
      <c r="AY469" s="25">
        <f t="shared" si="1"/>
        <v>9.14</v>
      </c>
      <c r="AZ469" s="23"/>
      <c r="BA469" s="23">
        <f t="shared" si="4"/>
        <v>0</v>
      </c>
      <c r="BB469" s="6">
        <v>19.0</v>
      </c>
      <c r="BC469" s="6">
        <v>1.0</v>
      </c>
      <c r="BD469" s="23">
        <f t="shared" si="3"/>
        <v>18</v>
      </c>
      <c r="BE469" s="6" t="s">
        <v>92</v>
      </c>
      <c r="BF469" s="6" t="s">
        <v>55</v>
      </c>
      <c r="BG469" s="6" t="s">
        <v>55</v>
      </c>
      <c r="BH469" s="6" t="s">
        <v>55</v>
      </c>
      <c r="BI469" s="6" t="s">
        <v>55</v>
      </c>
      <c r="BJ469" s="6" t="s">
        <v>92</v>
      </c>
      <c r="BK469" s="6" t="s">
        <v>55</v>
      </c>
      <c r="BL469" s="23"/>
      <c r="BM469" s="23"/>
      <c r="BN469" s="42"/>
      <c r="BO469" s="42"/>
      <c r="BP469" s="42"/>
    </row>
    <row r="470">
      <c r="A470" s="11">
        <v>465.0</v>
      </c>
      <c r="B470" s="17" t="s">
        <v>1621</v>
      </c>
      <c r="C470" s="17" t="s">
        <v>1189</v>
      </c>
      <c r="D470" s="17" t="s">
        <v>338</v>
      </c>
      <c r="E470" s="19"/>
      <c r="F470" s="17" t="s">
        <v>79</v>
      </c>
      <c r="G470" s="17" t="s">
        <v>1607</v>
      </c>
      <c r="H470" s="48" t="s">
        <v>90</v>
      </c>
      <c r="J470" s="11" t="s">
        <v>91</v>
      </c>
      <c r="K470" s="48" t="s">
        <v>84</v>
      </c>
      <c r="L470" s="49">
        <v>42979.0</v>
      </c>
      <c r="M470" s="52"/>
      <c r="N470" s="48" t="s">
        <v>85</v>
      </c>
      <c r="O470" s="48" t="s">
        <v>483</v>
      </c>
      <c r="P470" s="52"/>
      <c r="Q470" s="6">
        <v>8.0</v>
      </c>
      <c r="R470" s="6">
        <v>10.0</v>
      </c>
      <c r="S470" s="6">
        <v>9.0</v>
      </c>
      <c r="T470" s="23"/>
      <c r="U470" s="23"/>
      <c r="V470" s="23"/>
      <c r="W470" s="6">
        <v>8.0</v>
      </c>
      <c r="X470" s="6">
        <v>9.0</v>
      </c>
      <c r="Y470" s="6">
        <v>10.0</v>
      </c>
      <c r="Z470" s="6">
        <v>10.0</v>
      </c>
      <c r="AA470" s="23"/>
      <c r="AB470" s="6">
        <v>10.0</v>
      </c>
      <c r="AC470" s="6">
        <v>10.0</v>
      </c>
      <c r="AD470" s="23"/>
      <c r="AE470" s="23"/>
      <c r="AF470" s="23"/>
      <c r="AG470" s="6">
        <v>10.0</v>
      </c>
      <c r="AH470" s="25">
        <v>10.0</v>
      </c>
      <c r="AI470" s="23"/>
      <c r="AJ470" s="23"/>
      <c r="AK470" s="6">
        <v>10.0</v>
      </c>
      <c r="AL470" s="23"/>
      <c r="AM470" s="6">
        <v>9.0</v>
      </c>
      <c r="AN470" s="23"/>
      <c r="AO470" s="23"/>
      <c r="AP470" s="23"/>
      <c r="AQ470" s="23"/>
      <c r="AR470" s="6"/>
      <c r="AS470" s="23"/>
      <c r="AT470" s="23"/>
      <c r="AU470" s="23"/>
      <c r="AV470" s="23"/>
      <c r="AW470" s="23"/>
      <c r="AX470" s="25">
        <v>10.0</v>
      </c>
      <c r="AY470" s="25">
        <f t="shared" si="1"/>
        <v>9.5</v>
      </c>
      <c r="AZ470" s="23"/>
      <c r="BA470" s="23">
        <f t="shared" si="4"/>
        <v>0</v>
      </c>
      <c r="BB470" s="6">
        <v>4.0</v>
      </c>
      <c r="BC470" s="6">
        <v>0.0</v>
      </c>
      <c r="BD470" s="23">
        <f t="shared" si="3"/>
        <v>4</v>
      </c>
      <c r="BE470" s="6" t="s">
        <v>92</v>
      </c>
      <c r="BF470" s="6" t="s">
        <v>55</v>
      </c>
      <c r="BG470" s="6" t="s">
        <v>55</v>
      </c>
      <c r="BH470" s="6" t="s">
        <v>55</v>
      </c>
      <c r="BI470" s="6" t="s">
        <v>55</v>
      </c>
      <c r="BJ470" s="6" t="s">
        <v>92</v>
      </c>
      <c r="BK470" s="6" t="s">
        <v>55</v>
      </c>
      <c r="BL470" s="23"/>
      <c r="BM470" s="23"/>
      <c r="BN470" s="42"/>
      <c r="BO470" s="42"/>
      <c r="BP470" s="42"/>
    </row>
    <row r="471">
      <c r="A471" s="11">
        <v>466.0</v>
      </c>
      <c r="B471" s="17" t="s">
        <v>419</v>
      </c>
      <c r="C471" s="17" t="s">
        <v>540</v>
      </c>
      <c r="D471" s="20"/>
      <c r="E471" s="19"/>
      <c r="F471" s="17" t="s">
        <v>79</v>
      </c>
      <c r="G471" s="17" t="s">
        <v>1607</v>
      </c>
      <c r="H471" s="48" t="s">
        <v>90</v>
      </c>
      <c r="J471" s="11" t="s">
        <v>91</v>
      </c>
      <c r="K471" s="48" t="s">
        <v>84</v>
      </c>
      <c r="L471" s="49">
        <v>42979.0</v>
      </c>
      <c r="M471" s="52"/>
      <c r="N471" s="48" t="s">
        <v>85</v>
      </c>
      <c r="O471" s="48" t="s">
        <v>483</v>
      </c>
      <c r="P471" s="52"/>
      <c r="Q471" s="6">
        <v>8.0</v>
      </c>
      <c r="R471" s="6">
        <v>9.0</v>
      </c>
      <c r="S471" s="6">
        <v>9.0</v>
      </c>
      <c r="T471" s="23"/>
      <c r="U471" s="23"/>
      <c r="V471" s="23"/>
      <c r="W471" s="6">
        <v>8.0</v>
      </c>
      <c r="X471" s="6">
        <v>9.0</v>
      </c>
      <c r="Y471" s="6">
        <v>10.0</v>
      </c>
      <c r="Z471" s="6">
        <v>9.0</v>
      </c>
      <c r="AA471" s="23"/>
      <c r="AB471" s="6">
        <v>9.0</v>
      </c>
      <c r="AC471" s="6">
        <v>10.0</v>
      </c>
      <c r="AD471" s="23"/>
      <c r="AE471" s="23"/>
      <c r="AF471" s="23"/>
      <c r="AG471" s="6">
        <v>10.0</v>
      </c>
      <c r="AH471" s="25">
        <v>10.0</v>
      </c>
      <c r="AI471" s="23"/>
      <c r="AJ471" s="23"/>
      <c r="AK471" s="6">
        <v>10.0</v>
      </c>
      <c r="AL471" s="23"/>
      <c r="AM471" s="6">
        <v>10.0</v>
      </c>
      <c r="AN471" s="23"/>
      <c r="AO471" s="23"/>
      <c r="AP471" s="23"/>
      <c r="AQ471" s="23"/>
      <c r="AR471" s="6"/>
      <c r="AS471" s="23"/>
      <c r="AT471" s="23"/>
      <c r="AU471" s="23"/>
      <c r="AV471" s="23"/>
      <c r="AW471" s="23"/>
      <c r="AX471" s="25">
        <v>10.0</v>
      </c>
      <c r="AY471" s="25">
        <f t="shared" si="1"/>
        <v>9.35</v>
      </c>
      <c r="AZ471" s="23"/>
      <c r="BA471" s="23">
        <f t="shared" si="4"/>
        <v>0</v>
      </c>
      <c r="BB471" s="6">
        <v>3.0</v>
      </c>
      <c r="BC471" s="6">
        <v>0.0</v>
      </c>
      <c r="BD471" s="23">
        <f t="shared" si="3"/>
        <v>3</v>
      </c>
      <c r="BE471" s="6" t="s">
        <v>92</v>
      </c>
      <c r="BF471" s="6" t="s">
        <v>55</v>
      </c>
      <c r="BG471" s="6" t="s">
        <v>55</v>
      </c>
      <c r="BH471" s="6" t="s">
        <v>55</v>
      </c>
      <c r="BI471" s="6" t="s">
        <v>55</v>
      </c>
      <c r="BJ471" s="6" t="s">
        <v>92</v>
      </c>
      <c r="BK471" s="6" t="s">
        <v>55</v>
      </c>
      <c r="BL471" s="23"/>
      <c r="BM471" s="23"/>
      <c r="BN471" s="42"/>
      <c r="BO471" s="42"/>
      <c r="BP471" s="42"/>
    </row>
    <row r="472">
      <c r="A472" s="11">
        <v>467.0</v>
      </c>
      <c r="B472" s="17" t="s">
        <v>419</v>
      </c>
      <c r="C472" s="17" t="s">
        <v>1622</v>
      </c>
      <c r="D472" s="20"/>
      <c r="E472" s="19"/>
      <c r="F472" s="17" t="s">
        <v>79</v>
      </c>
      <c r="G472" s="17" t="s">
        <v>1607</v>
      </c>
      <c r="H472" s="48" t="s">
        <v>90</v>
      </c>
      <c r="J472" s="11" t="s">
        <v>91</v>
      </c>
      <c r="K472" s="48" t="s">
        <v>84</v>
      </c>
      <c r="L472" s="49">
        <v>42979.0</v>
      </c>
      <c r="M472" s="52"/>
      <c r="N472" s="48" t="s">
        <v>85</v>
      </c>
      <c r="O472" s="48" t="s">
        <v>295</v>
      </c>
      <c r="P472" s="50"/>
      <c r="Q472" s="6">
        <v>9.0</v>
      </c>
      <c r="R472" s="6">
        <v>9.0</v>
      </c>
      <c r="S472" s="6">
        <v>10.0</v>
      </c>
      <c r="T472" s="23"/>
      <c r="U472" s="23"/>
      <c r="V472" s="23"/>
      <c r="W472" s="6">
        <v>9.0</v>
      </c>
      <c r="X472" s="6">
        <v>10.0</v>
      </c>
      <c r="Y472" s="6">
        <v>10.0</v>
      </c>
      <c r="Z472" s="6">
        <v>10.0</v>
      </c>
      <c r="AA472" s="23"/>
      <c r="AB472" s="6">
        <v>10.0</v>
      </c>
      <c r="AC472" s="6">
        <v>10.0</v>
      </c>
      <c r="AD472" s="23"/>
      <c r="AE472" s="23"/>
      <c r="AF472" s="23"/>
      <c r="AG472" s="6">
        <v>10.0</v>
      </c>
      <c r="AH472" s="25">
        <v>10.0</v>
      </c>
      <c r="AI472" s="23"/>
      <c r="AJ472" s="23"/>
      <c r="AK472" s="6">
        <v>10.0</v>
      </c>
      <c r="AL472" s="23"/>
      <c r="AM472" s="6">
        <v>10.0</v>
      </c>
      <c r="AN472" s="23"/>
      <c r="AO472" s="23"/>
      <c r="AP472" s="23"/>
      <c r="AQ472" s="23"/>
      <c r="AR472" s="6"/>
      <c r="AS472" s="23"/>
      <c r="AT472" s="23"/>
      <c r="AU472" s="23"/>
      <c r="AV472" s="23"/>
      <c r="AW472" s="23"/>
      <c r="AX472" s="25">
        <v>10.0</v>
      </c>
      <c r="AY472" s="25">
        <f t="shared" si="1"/>
        <v>9.78</v>
      </c>
      <c r="AZ472" s="23"/>
      <c r="BA472" s="23">
        <f t="shared" si="4"/>
        <v>0</v>
      </c>
      <c r="BB472" s="6">
        <v>3.0</v>
      </c>
      <c r="BC472" s="6">
        <v>0.0</v>
      </c>
      <c r="BD472" s="23">
        <f t="shared" si="3"/>
        <v>3</v>
      </c>
      <c r="BE472" s="6" t="s">
        <v>92</v>
      </c>
      <c r="BF472" s="6" t="s">
        <v>55</v>
      </c>
      <c r="BG472" s="6" t="s">
        <v>55</v>
      </c>
      <c r="BH472" s="6" t="s">
        <v>55</v>
      </c>
      <c r="BI472" s="6" t="s">
        <v>55</v>
      </c>
      <c r="BJ472" s="6" t="s">
        <v>92</v>
      </c>
      <c r="BK472" s="6" t="s">
        <v>55</v>
      </c>
      <c r="BL472" s="23"/>
      <c r="BM472" s="23"/>
      <c r="BN472" s="42"/>
      <c r="BO472" s="42"/>
      <c r="BP472" s="42"/>
    </row>
    <row r="473">
      <c r="A473" s="11">
        <v>468.0</v>
      </c>
      <c r="B473" s="17" t="s">
        <v>1623</v>
      </c>
      <c r="C473" s="17" t="s">
        <v>78</v>
      </c>
      <c r="D473" s="17" t="s">
        <v>125</v>
      </c>
      <c r="E473" s="19"/>
      <c r="F473" s="17" t="s">
        <v>79</v>
      </c>
      <c r="G473" s="17" t="s">
        <v>1607</v>
      </c>
      <c r="H473" s="48" t="s">
        <v>90</v>
      </c>
      <c r="J473" s="11" t="s">
        <v>91</v>
      </c>
      <c r="K473" s="48" t="s">
        <v>84</v>
      </c>
      <c r="L473" s="49">
        <v>42979.0</v>
      </c>
      <c r="M473" s="52"/>
      <c r="N473" s="52"/>
      <c r="O473" s="52"/>
      <c r="P473" s="52"/>
      <c r="Q473" s="6">
        <v>8.0</v>
      </c>
      <c r="R473" s="6">
        <v>10.0</v>
      </c>
      <c r="S473" s="6">
        <v>7.0</v>
      </c>
      <c r="T473" s="23"/>
      <c r="U473" s="23"/>
      <c r="V473" s="23"/>
      <c r="W473" s="6">
        <v>7.0</v>
      </c>
      <c r="X473" s="6">
        <v>9.0</v>
      </c>
      <c r="Y473" s="6">
        <v>10.0</v>
      </c>
      <c r="Z473" s="6">
        <v>8.0</v>
      </c>
      <c r="AA473" s="23"/>
      <c r="AB473" s="6">
        <v>10.0</v>
      </c>
      <c r="AC473" s="6">
        <v>10.0</v>
      </c>
      <c r="AD473" s="23"/>
      <c r="AE473" s="23"/>
      <c r="AF473" s="23"/>
      <c r="AG473" s="6">
        <v>10.0</v>
      </c>
      <c r="AH473" s="25">
        <v>10.0</v>
      </c>
      <c r="AI473" s="23"/>
      <c r="AJ473" s="23"/>
      <c r="AK473" s="6">
        <v>9.0</v>
      </c>
      <c r="AL473" s="23"/>
      <c r="AM473" s="6">
        <v>9.0</v>
      </c>
      <c r="AN473" s="23"/>
      <c r="AO473" s="23"/>
      <c r="AP473" s="23"/>
      <c r="AQ473" s="23"/>
      <c r="AR473" s="6"/>
      <c r="AS473" s="23"/>
      <c r="AT473" s="23"/>
      <c r="AU473" s="23"/>
      <c r="AV473" s="23"/>
      <c r="AW473" s="23"/>
      <c r="AX473" s="25">
        <v>10.0</v>
      </c>
      <c r="AY473" s="25">
        <f t="shared" si="1"/>
        <v>9.07</v>
      </c>
      <c r="AZ473" s="23"/>
      <c r="BA473" s="23">
        <f t="shared" si="4"/>
        <v>0</v>
      </c>
      <c r="BB473" s="6">
        <v>19.0</v>
      </c>
      <c r="BC473" s="6">
        <v>4.0</v>
      </c>
      <c r="BD473" s="23">
        <f t="shared" si="3"/>
        <v>15</v>
      </c>
      <c r="BE473" s="6" t="s">
        <v>92</v>
      </c>
      <c r="BF473" s="6" t="s">
        <v>55</v>
      </c>
      <c r="BG473" s="6" t="s">
        <v>55</v>
      </c>
      <c r="BH473" s="6" t="s">
        <v>55</v>
      </c>
      <c r="BI473" s="6" t="s">
        <v>55</v>
      </c>
      <c r="BJ473" s="6" t="s">
        <v>92</v>
      </c>
      <c r="BK473" s="6" t="s">
        <v>55</v>
      </c>
      <c r="BL473" s="23"/>
      <c r="BM473" s="23"/>
      <c r="BN473" s="42"/>
      <c r="BO473" s="42"/>
      <c r="BP473" s="42"/>
    </row>
    <row r="474">
      <c r="A474" s="11">
        <v>469.0</v>
      </c>
      <c r="B474" s="17" t="s">
        <v>164</v>
      </c>
      <c r="C474" s="17" t="s">
        <v>1624</v>
      </c>
      <c r="D474" s="17" t="s">
        <v>143</v>
      </c>
      <c r="E474" s="19"/>
      <c r="F474" s="17" t="s">
        <v>79</v>
      </c>
      <c r="G474" s="17" t="s">
        <v>1607</v>
      </c>
      <c r="H474" s="48" t="s">
        <v>90</v>
      </c>
      <c r="J474" s="11" t="s">
        <v>91</v>
      </c>
      <c r="K474" s="48" t="s">
        <v>84</v>
      </c>
      <c r="L474" s="49">
        <v>42979.0</v>
      </c>
      <c r="M474" s="52"/>
      <c r="N474" s="48" t="s">
        <v>85</v>
      </c>
      <c r="O474" s="48" t="s">
        <v>483</v>
      </c>
      <c r="P474" s="52"/>
      <c r="Q474" s="25">
        <v>9.0</v>
      </c>
      <c r="R474" s="25">
        <v>9.0</v>
      </c>
      <c r="S474" s="25">
        <v>9.0</v>
      </c>
      <c r="T474" s="25"/>
      <c r="U474" s="25"/>
      <c r="V474" s="25"/>
      <c r="W474" s="25">
        <v>8.0</v>
      </c>
      <c r="X474" s="25">
        <v>10.0</v>
      </c>
      <c r="Y474" s="25">
        <v>10.0</v>
      </c>
      <c r="Z474" s="25">
        <v>10.0</v>
      </c>
      <c r="AA474" s="25"/>
      <c r="AB474" s="25">
        <v>10.0</v>
      </c>
      <c r="AC474" s="25">
        <v>10.0</v>
      </c>
      <c r="AD474" s="25"/>
      <c r="AE474" s="25"/>
      <c r="AF474" s="25"/>
      <c r="AG474" s="6">
        <v>10.0</v>
      </c>
      <c r="AH474" s="25">
        <v>10.0</v>
      </c>
      <c r="AI474" s="25"/>
      <c r="AJ474" s="25"/>
      <c r="AK474" s="6">
        <v>10.0</v>
      </c>
      <c r="AL474" s="25"/>
      <c r="AM474" s="25">
        <v>10.0</v>
      </c>
      <c r="AN474" s="25"/>
      <c r="AO474" s="25"/>
      <c r="AP474" s="25"/>
      <c r="AQ474" s="25"/>
      <c r="AR474" s="6"/>
      <c r="AS474" s="25"/>
      <c r="AT474" s="25"/>
      <c r="AU474" s="25"/>
      <c r="AV474" s="25"/>
      <c r="AW474" s="25"/>
      <c r="AX474" s="25">
        <v>10.0</v>
      </c>
      <c r="AY474" s="25">
        <f t="shared" si="1"/>
        <v>9.64</v>
      </c>
      <c r="AZ474" s="23"/>
      <c r="BA474" s="23">
        <f t="shared" si="4"/>
        <v>0</v>
      </c>
      <c r="BB474" s="6">
        <v>10.0</v>
      </c>
      <c r="BC474" s="6">
        <v>2.0</v>
      </c>
      <c r="BD474" s="23">
        <f t="shared" si="3"/>
        <v>8</v>
      </c>
      <c r="BE474" s="6" t="s">
        <v>92</v>
      </c>
      <c r="BF474" s="6" t="s">
        <v>55</v>
      </c>
      <c r="BG474" s="6" t="s">
        <v>55</v>
      </c>
      <c r="BH474" s="6" t="s">
        <v>55</v>
      </c>
      <c r="BI474" s="6" t="s">
        <v>55</v>
      </c>
      <c r="BJ474" s="6" t="s">
        <v>92</v>
      </c>
      <c r="BK474" s="6" t="s">
        <v>55</v>
      </c>
      <c r="BL474" s="23"/>
      <c r="BM474" s="23"/>
      <c r="BN474" s="42"/>
      <c r="BO474" s="42"/>
      <c r="BP474" s="42"/>
    </row>
    <row r="475">
      <c r="A475" s="11">
        <v>470.0</v>
      </c>
      <c r="B475" s="17" t="s">
        <v>1214</v>
      </c>
      <c r="C475" s="17" t="s">
        <v>589</v>
      </c>
      <c r="D475" s="17" t="s">
        <v>314</v>
      </c>
      <c r="E475" s="19"/>
      <c r="F475" s="17" t="s">
        <v>96</v>
      </c>
      <c r="G475" s="17" t="s">
        <v>1607</v>
      </c>
      <c r="H475" s="48" t="s">
        <v>90</v>
      </c>
      <c r="J475" s="11" t="s">
        <v>91</v>
      </c>
      <c r="K475" s="48" t="s">
        <v>84</v>
      </c>
      <c r="L475" s="49">
        <v>42979.0</v>
      </c>
      <c r="M475" s="52"/>
      <c r="N475" s="48" t="s">
        <v>85</v>
      </c>
      <c r="O475" s="48" t="s">
        <v>295</v>
      </c>
      <c r="P475" s="52"/>
      <c r="Q475" s="25">
        <v>10.0</v>
      </c>
      <c r="R475" s="25">
        <v>10.0</v>
      </c>
      <c r="S475" s="25">
        <v>10.0</v>
      </c>
      <c r="T475" s="25"/>
      <c r="U475" s="25"/>
      <c r="V475" s="25"/>
      <c r="W475" s="25">
        <v>9.0</v>
      </c>
      <c r="X475" s="25">
        <v>10.0</v>
      </c>
      <c r="Y475" s="25">
        <v>10.0</v>
      </c>
      <c r="Z475" s="25">
        <v>10.0</v>
      </c>
      <c r="AA475" s="25"/>
      <c r="AB475" s="25">
        <v>10.0</v>
      </c>
      <c r="AC475" s="25">
        <v>10.0</v>
      </c>
      <c r="AD475" s="25"/>
      <c r="AE475" s="25"/>
      <c r="AF475" s="25"/>
      <c r="AG475" s="6">
        <v>10.0</v>
      </c>
      <c r="AH475" s="25">
        <v>10.0</v>
      </c>
      <c r="AI475" s="25"/>
      <c r="AJ475" s="25"/>
      <c r="AK475" s="6">
        <v>10.0</v>
      </c>
      <c r="AL475" s="23"/>
      <c r="AM475" s="6">
        <v>9.0</v>
      </c>
      <c r="AN475" s="23"/>
      <c r="AO475" s="23"/>
      <c r="AP475" s="23"/>
      <c r="AQ475" s="23"/>
      <c r="AR475" s="6"/>
      <c r="AS475" s="23"/>
      <c r="AT475" s="23"/>
      <c r="AU475" s="23"/>
      <c r="AV475" s="23"/>
      <c r="AW475" s="23"/>
      <c r="AX475" s="25">
        <v>10.0</v>
      </c>
      <c r="AY475" s="25">
        <f t="shared" si="1"/>
        <v>9.85</v>
      </c>
      <c r="AZ475" s="23"/>
      <c r="BA475" s="23">
        <f t="shared" si="4"/>
        <v>0</v>
      </c>
      <c r="BB475" s="6">
        <v>22.0</v>
      </c>
      <c r="BC475" s="6">
        <v>0.0</v>
      </c>
      <c r="BD475" s="23">
        <f t="shared" si="3"/>
        <v>22</v>
      </c>
      <c r="BE475" s="6" t="s">
        <v>92</v>
      </c>
      <c r="BF475" s="6" t="s">
        <v>55</v>
      </c>
      <c r="BG475" s="6" t="s">
        <v>55</v>
      </c>
      <c r="BH475" s="6" t="s">
        <v>55</v>
      </c>
      <c r="BI475" s="6" t="s">
        <v>55</v>
      </c>
      <c r="BJ475" s="6" t="s">
        <v>92</v>
      </c>
      <c r="BK475" s="6" t="s">
        <v>55</v>
      </c>
      <c r="BL475" s="23"/>
      <c r="BM475" s="23"/>
      <c r="BN475" s="42"/>
      <c r="BO475" s="42"/>
      <c r="BP475" s="42"/>
    </row>
    <row r="476">
      <c r="A476" s="11">
        <v>471.0</v>
      </c>
      <c r="B476" s="17" t="s">
        <v>1625</v>
      </c>
      <c r="C476" s="17" t="s">
        <v>1476</v>
      </c>
      <c r="D476" s="17" t="s">
        <v>118</v>
      </c>
      <c r="E476" s="19"/>
      <c r="F476" s="17" t="s">
        <v>79</v>
      </c>
      <c r="G476" s="17" t="s">
        <v>1607</v>
      </c>
      <c r="H476" s="48" t="s">
        <v>90</v>
      </c>
      <c r="J476" s="11" t="s">
        <v>91</v>
      </c>
      <c r="K476" s="48" t="s">
        <v>84</v>
      </c>
      <c r="L476" s="49">
        <v>42979.0</v>
      </c>
      <c r="M476" s="52"/>
      <c r="N476" s="48" t="s">
        <v>85</v>
      </c>
      <c r="O476" s="48" t="s">
        <v>483</v>
      </c>
      <c r="P476" s="52"/>
      <c r="Q476" s="25">
        <v>8.0</v>
      </c>
      <c r="R476" s="25">
        <v>9.0</v>
      </c>
      <c r="S476" s="25">
        <v>9.0</v>
      </c>
      <c r="T476" s="25"/>
      <c r="U476" s="25"/>
      <c r="V476" s="25"/>
      <c r="W476" s="25">
        <v>9.0</v>
      </c>
      <c r="X476" s="25">
        <v>9.0</v>
      </c>
      <c r="Y476" s="25">
        <v>10.0</v>
      </c>
      <c r="Z476" s="25">
        <v>9.0</v>
      </c>
      <c r="AA476" s="25"/>
      <c r="AB476" s="25">
        <v>10.0</v>
      </c>
      <c r="AC476" s="25">
        <v>10.0</v>
      </c>
      <c r="AD476" s="25"/>
      <c r="AE476" s="25"/>
      <c r="AF476" s="25"/>
      <c r="AG476" s="6">
        <v>10.0</v>
      </c>
      <c r="AH476" s="25">
        <v>10.0</v>
      </c>
      <c r="AI476" s="25"/>
      <c r="AJ476" s="25"/>
      <c r="AK476" s="6"/>
      <c r="AL476" s="25"/>
      <c r="AM476" s="25">
        <v>9.0</v>
      </c>
      <c r="AN476" s="25"/>
      <c r="AO476" s="25"/>
      <c r="AP476" s="25"/>
      <c r="AQ476" s="25"/>
      <c r="AR476" s="6"/>
      <c r="AS476" s="25"/>
      <c r="AT476" s="25"/>
      <c r="AU476" s="25"/>
      <c r="AV476" s="25"/>
      <c r="AW476" s="25"/>
      <c r="AX476" s="25">
        <v>10.0</v>
      </c>
      <c r="AY476" s="25">
        <f t="shared" si="1"/>
        <v>9.38</v>
      </c>
      <c r="AZ476" s="23"/>
      <c r="BA476" s="23">
        <f t="shared" si="4"/>
        <v>0</v>
      </c>
      <c r="BB476" s="6">
        <v>32.0</v>
      </c>
      <c r="BC476" s="6">
        <v>2.0</v>
      </c>
      <c r="BD476" s="23">
        <f t="shared" si="3"/>
        <v>30</v>
      </c>
      <c r="BE476" s="6" t="s">
        <v>92</v>
      </c>
      <c r="BF476" s="6" t="s">
        <v>55</v>
      </c>
      <c r="BG476" s="6" t="s">
        <v>55</v>
      </c>
      <c r="BH476" s="6" t="s">
        <v>55</v>
      </c>
      <c r="BI476" s="6" t="s">
        <v>55</v>
      </c>
      <c r="BJ476" s="6" t="s">
        <v>92</v>
      </c>
      <c r="BK476" s="6" t="s">
        <v>55</v>
      </c>
      <c r="BL476" s="23"/>
      <c r="BM476" s="23"/>
      <c r="BN476" s="42"/>
      <c r="BO476" s="42"/>
      <c r="BP476" s="42"/>
    </row>
    <row r="477">
      <c r="A477" s="11">
        <v>472.0</v>
      </c>
      <c r="B477" s="17" t="s">
        <v>960</v>
      </c>
      <c r="C477" s="17" t="s">
        <v>77</v>
      </c>
      <c r="D477" s="20"/>
      <c r="E477" s="19"/>
      <c r="F477" s="17" t="s">
        <v>79</v>
      </c>
      <c r="G477" s="17" t="s">
        <v>1607</v>
      </c>
      <c r="H477" s="48" t="s">
        <v>90</v>
      </c>
      <c r="J477" s="11" t="s">
        <v>91</v>
      </c>
      <c r="K477" s="48" t="s">
        <v>84</v>
      </c>
      <c r="L477" s="49">
        <v>42979.0</v>
      </c>
      <c r="M477" s="52"/>
      <c r="N477" s="48" t="s">
        <v>85</v>
      </c>
      <c r="O477" s="48" t="s">
        <v>483</v>
      </c>
      <c r="P477" s="52"/>
      <c r="Q477" s="6">
        <v>9.0</v>
      </c>
      <c r="R477" s="6">
        <v>9.0</v>
      </c>
      <c r="S477" s="6">
        <v>9.0</v>
      </c>
      <c r="T477" s="23"/>
      <c r="U477" s="23"/>
      <c r="V477" s="23"/>
      <c r="W477" s="6">
        <v>10.0</v>
      </c>
      <c r="X477" s="6">
        <v>10.0</v>
      </c>
      <c r="Y477" s="6">
        <v>10.0</v>
      </c>
      <c r="Z477" s="6">
        <v>10.0</v>
      </c>
      <c r="AA477" s="23"/>
      <c r="AB477" s="6">
        <v>9.0</v>
      </c>
      <c r="AC477" s="6">
        <v>10.0</v>
      </c>
      <c r="AD477" s="23"/>
      <c r="AE477" s="23"/>
      <c r="AF477" s="23"/>
      <c r="AG477" s="6">
        <v>10.0</v>
      </c>
      <c r="AH477" s="25">
        <v>10.0</v>
      </c>
      <c r="AI477" s="23"/>
      <c r="AJ477" s="23"/>
      <c r="AK477" s="6">
        <v>10.0</v>
      </c>
      <c r="AL477" s="23"/>
      <c r="AM477" s="6">
        <v>10.0</v>
      </c>
      <c r="AN477" s="23"/>
      <c r="AO477" s="23"/>
      <c r="AP477" s="23"/>
      <c r="AQ477" s="23"/>
      <c r="AR477" s="6"/>
      <c r="AS477" s="23"/>
      <c r="AT477" s="23"/>
      <c r="AU477" s="23"/>
      <c r="AV477" s="23"/>
      <c r="AW477" s="23"/>
      <c r="AX477" s="25">
        <v>10.0</v>
      </c>
      <c r="AY477" s="25">
        <f t="shared" si="1"/>
        <v>9.71</v>
      </c>
      <c r="AZ477" s="23"/>
      <c r="BA477" s="23">
        <f t="shared" si="4"/>
        <v>0</v>
      </c>
      <c r="BB477" s="6">
        <v>9.0</v>
      </c>
      <c r="BC477" s="6">
        <v>1.0</v>
      </c>
      <c r="BD477" s="23">
        <f t="shared" si="3"/>
        <v>8</v>
      </c>
      <c r="BE477" s="6" t="s">
        <v>92</v>
      </c>
      <c r="BF477" s="6" t="s">
        <v>55</v>
      </c>
      <c r="BG477" s="6" t="s">
        <v>55</v>
      </c>
      <c r="BH477" s="6" t="s">
        <v>55</v>
      </c>
      <c r="BI477" s="6" t="s">
        <v>55</v>
      </c>
      <c r="BJ477" s="6" t="s">
        <v>92</v>
      </c>
      <c r="BK477" s="6" t="s">
        <v>55</v>
      </c>
      <c r="BL477" s="23"/>
      <c r="BM477" s="23"/>
      <c r="BN477" s="42"/>
      <c r="BO477" s="42"/>
      <c r="BP477" s="42"/>
    </row>
    <row r="478">
      <c r="A478" s="11">
        <v>473.0</v>
      </c>
      <c r="B478" s="17" t="s">
        <v>1164</v>
      </c>
      <c r="C478" s="17" t="s">
        <v>143</v>
      </c>
      <c r="D478" s="17" t="s">
        <v>596</v>
      </c>
      <c r="E478" s="19"/>
      <c r="F478" s="17" t="s">
        <v>79</v>
      </c>
      <c r="G478" s="17" t="s">
        <v>1607</v>
      </c>
      <c r="H478" s="48" t="s">
        <v>90</v>
      </c>
      <c r="J478" s="11" t="s">
        <v>91</v>
      </c>
      <c r="K478" s="48" t="s">
        <v>84</v>
      </c>
      <c r="L478" s="49">
        <v>42979.0</v>
      </c>
      <c r="M478" s="52"/>
      <c r="N478" s="48" t="s">
        <v>85</v>
      </c>
      <c r="O478" s="48" t="s">
        <v>483</v>
      </c>
      <c r="P478" s="52"/>
      <c r="Q478" s="25">
        <v>6.0</v>
      </c>
      <c r="R478" s="25">
        <v>7.0</v>
      </c>
      <c r="S478" s="25">
        <v>6.0</v>
      </c>
      <c r="T478" s="25"/>
      <c r="U478" s="25"/>
      <c r="V478" s="25"/>
      <c r="W478" s="25">
        <v>6.0</v>
      </c>
      <c r="X478" s="25">
        <v>8.0</v>
      </c>
      <c r="Y478" s="25">
        <v>8.0</v>
      </c>
      <c r="Z478" s="25">
        <v>7.0</v>
      </c>
      <c r="AA478" s="25"/>
      <c r="AB478" s="25">
        <v>8.0</v>
      </c>
      <c r="AC478" s="25">
        <v>9.0</v>
      </c>
      <c r="AD478" s="25"/>
      <c r="AE478" s="25"/>
      <c r="AF478" s="25"/>
      <c r="AG478" s="6">
        <v>8.0</v>
      </c>
      <c r="AH478" s="25">
        <v>10.0</v>
      </c>
      <c r="AI478" s="25"/>
      <c r="AJ478" s="25"/>
      <c r="AK478" s="6">
        <v>10.0</v>
      </c>
      <c r="AL478" s="25"/>
      <c r="AM478" s="25">
        <v>7.0</v>
      </c>
      <c r="AN478" s="25"/>
      <c r="AO478" s="25"/>
      <c r="AP478" s="25"/>
      <c r="AQ478" s="25"/>
      <c r="AR478" s="6"/>
      <c r="AS478" s="25"/>
      <c r="AT478" s="25"/>
      <c r="AU478" s="25"/>
      <c r="AV478" s="25"/>
      <c r="AW478" s="25"/>
      <c r="AX478" s="25">
        <v>10.0</v>
      </c>
      <c r="AY478" s="25">
        <f t="shared" si="1"/>
        <v>7.85</v>
      </c>
      <c r="AZ478" s="23"/>
      <c r="BA478" s="23">
        <f t="shared" si="4"/>
        <v>0</v>
      </c>
      <c r="BB478" s="6">
        <v>43.0</v>
      </c>
      <c r="BC478" s="6">
        <v>8.0</v>
      </c>
      <c r="BD478" s="23">
        <f t="shared" si="3"/>
        <v>35</v>
      </c>
      <c r="BE478" s="6" t="s">
        <v>92</v>
      </c>
      <c r="BF478" s="6" t="s">
        <v>55</v>
      </c>
      <c r="BG478" s="6" t="s">
        <v>55</v>
      </c>
      <c r="BH478" s="6" t="s">
        <v>55</v>
      </c>
      <c r="BI478" s="6" t="s">
        <v>55</v>
      </c>
      <c r="BJ478" s="6" t="s">
        <v>92</v>
      </c>
      <c r="BK478" s="6" t="s">
        <v>55</v>
      </c>
      <c r="BL478" s="23"/>
      <c r="BM478" s="23"/>
      <c r="BN478" s="42"/>
      <c r="BO478" s="42"/>
      <c r="BP478" s="42"/>
    </row>
    <row r="479">
      <c r="A479" s="11">
        <v>474.0</v>
      </c>
      <c r="B479" s="17" t="s">
        <v>672</v>
      </c>
      <c r="C479" s="17" t="s">
        <v>709</v>
      </c>
      <c r="D479" s="17" t="s">
        <v>143</v>
      </c>
      <c r="E479" s="19"/>
      <c r="F479" s="17" t="s">
        <v>79</v>
      </c>
      <c r="G479" s="17" t="s">
        <v>1607</v>
      </c>
      <c r="H479" s="48" t="s">
        <v>90</v>
      </c>
      <c r="J479" s="11" t="s">
        <v>91</v>
      </c>
      <c r="K479" s="48" t="s">
        <v>84</v>
      </c>
      <c r="L479" s="49">
        <v>42979.0</v>
      </c>
      <c r="M479" s="52"/>
      <c r="N479" s="48" t="s">
        <v>85</v>
      </c>
      <c r="O479" s="48" t="s">
        <v>483</v>
      </c>
      <c r="P479" s="52"/>
      <c r="Q479" s="25">
        <v>9.0</v>
      </c>
      <c r="R479" s="25">
        <v>10.0</v>
      </c>
      <c r="S479" s="25">
        <v>9.0</v>
      </c>
      <c r="T479" s="25"/>
      <c r="U479" s="25"/>
      <c r="V479" s="25"/>
      <c r="W479" s="25">
        <v>9.0</v>
      </c>
      <c r="X479" s="25">
        <v>10.0</v>
      </c>
      <c r="Y479" s="25">
        <v>10.0</v>
      </c>
      <c r="Z479" s="25">
        <v>9.0</v>
      </c>
      <c r="AA479" s="25"/>
      <c r="AB479" s="25">
        <v>10.0</v>
      </c>
      <c r="AC479" s="25">
        <v>10.0</v>
      </c>
      <c r="AD479" s="25"/>
      <c r="AE479" s="25"/>
      <c r="AF479" s="25"/>
      <c r="AG479" s="6">
        <v>10.0</v>
      </c>
      <c r="AH479" s="25">
        <v>10.0</v>
      </c>
      <c r="AI479" s="25"/>
      <c r="AJ479" s="25"/>
      <c r="AK479" s="6">
        <v>10.0</v>
      </c>
      <c r="AL479" s="25"/>
      <c r="AM479" s="25">
        <v>10.0</v>
      </c>
      <c r="AN479" s="25"/>
      <c r="AO479" s="25"/>
      <c r="AP479" s="25"/>
      <c r="AQ479" s="25"/>
      <c r="AR479" s="6"/>
      <c r="AS479" s="25"/>
      <c r="AT479" s="25"/>
      <c r="AU479" s="25"/>
      <c r="AV479" s="25"/>
      <c r="AW479" s="25"/>
      <c r="AX479" s="25">
        <v>10.0</v>
      </c>
      <c r="AY479" s="25">
        <f t="shared" si="1"/>
        <v>9.71</v>
      </c>
      <c r="AZ479" s="23"/>
      <c r="BA479" s="23">
        <f t="shared" si="4"/>
        <v>0</v>
      </c>
      <c r="BB479" s="6">
        <v>2.0</v>
      </c>
      <c r="BC479" s="6">
        <v>1.0</v>
      </c>
      <c r="BD479" s="23">
        <f t="shared" si="3"/>
        <v>1</v>
      </c>
      <c r="BE479" s="6" t="s">
        <v>92</v>
      </c>
      <c r="BF479" s="6" t="s">
        <v>55</v>
      </c>
      <c r="BG479" s="6" t="s">
        <v>55</v>
      </c>
      <c r="BH479" s="6" t="s">
        <v>55</v>
      </c>
      <c r="BI479" s="6" t="s">
        <v>55</v>
      </c>
      <c r="BJ479" s="6" t="s">
        <v>92</v>
      </c>
      <c r="BK479" s="6" t="s">
        <v>55</v>
      </c>
      <c r="BL479" s="23"/>
      <c r="BM479" s="23"/>
      <c r="BN479" s="42"/>
      <c r="BO479" s="42"/>
      <c r="BP479" s="42"/>
    </row>
    <row r="480">
      <c r="A480" s="11">
        <v>475.0</v>
      </c>
      <c r="B480" s="17" t="s">
        <v>1626</v>
      </c>
      <c r="C480" s="17" t="s">
        <v>87</v>
      </c>
      <c r="D480" s="17" t="s">
        <v>338</v>
      </c>
      <c r="E480" s="19"/>
      <c r="F480" s="17" t="s">
        <v>79</v>
      </c>
      <c r="G480" s="17" t="s">
        <v>1607</v>
      </c>
      <c r="H480" s="48" t="s">
        <v>90</v>
      </c>
      <c r="J480" s="11" t="s">
        <v>91</v>
      </c>
      <c r="K480" s="48" t="s">
        <v>84</v>
      </c>
      <c r="L480" s="49">
        <v>42979.0</v>
      </c>
      <c r="M480" s="52"/>
      <c r="N480" s="48" t="s">
        <v>85</v>
      </c>
      <c r="O480" s="48" t="s">
        <v>483</v>
      </c>
      <c r="P480" s="52"/>
      <c r="Q480" s="6">
        <v>6.0</v>
      </c>
      <c r="R480" s="6">
        <v>7.0</v>
      </c>
      <c r="S480" s="6">
        <v>7.0</v>
      </c>
      <c r="T480" s="23"/>
      <c r="U480" s="23"/>
      <c r="V480" s="23"/>
      <c r="W480" s="6">
        <v>8.0</v>
      </c>
      <c r="X480" s="6">
        <v>9.0</v>
      </c>
      <c r="Y480" s="6">
        <v>9.0</v>
      </c>
      <c r="Z480" s="6">
        <v>9.0</v>
      </c>
      <c r="AA480" s="23"/>
      <c r="AB480" s="6">
        <v>8.0</v>
      </c>
      <c r="AC480" s="6">
        <v>10.0</v>
      </c>
      <c r="AD480" s="23"/>
      <c r="AE480" s="23"/>
      <c r="AF480" s="23"/>
      <c r="AG480" s="6">
        <v>10.0</v>
      </c>
      <c r="AH480" s="25">
        <v>10.0</v>
      </c>
      <c r="AI480" s="23"/>
      <c r="AJ480" s="23"/>
      <c r="AK480" s="6">
        <v>10.0</v>
      </c>
      <c r="AL480" s="23"/>
      <c r="AM480" s="6">
        <v>7.0</v>
      </c>
      <c r="AN480" s="23"/>
      <c r="AO480" s="23"/>
      <c r="AP480" s="23"/>
      <c r="AQ480" s="23"/>
      <c r="AR480" s="6"/>
      <c r="AS480" s="23"/>
      <c r="AT480" s="23"/>
      <c r="AU480" s="23"/>
      <c r="AV480" s="23"/>
      <c r="AW480" s="23"/>
      <c r="AX480" s="25">
        <v>10.0</v>
      </c>
      <c r="AY480" s="25">
        <f t="shared" si="1"/>
        <v>8.57</v>
      </c>
      <c r="AZ480" s="23"/>
      <c r="BA480" s="23">
        <f t="shared" si="4"/>
        <v>0</v>
      </c>
      <c r="BB480" s="6">
        <v>20.0</v>
      </c>
      <c r="BC480" s="6">
        <v>8.0</v>
      </c>
      <c r="BD480" s="23">
        <f t="shared" si="3"/>
        <v>12</v>
      </c>
      <c r="BE480" s="6" t="s">
        <v>92</v>
      </c>
      <c r="BF480" s="6" t="s">
        <v>55</v>
      </c>
      <c r="BG480" s="6" t="s">
        <v>55</v>
      </c>
      <c r="BH480" s="6" t="s">
        <v>55</v>
      </c>
      <c r="BI480" s="6" t="s">
        <v>55</v>
      </c>
      <c r="BJ480" s="6" t="s">
        <v>92</v>
      </c>
      <c r="BK480" s="6" t="s">
        <v>55</v>
      </c>
      <c r="BL480" s="23"/>
      <c r="BM480" s="23"/>
      <c r="BN480" s="42"/>
      <c r="BO480" s="42"/>
      <c r="BP480" s="42"/>
    </row>
    <row r="481">
      <c r="A481" s="11">
        <v>476.0</v>
      </c>
      <c r="B481" s="17" t="s">
        <v>207</v>
      </c>
      <c r="C481" s="17" t="s">
        <v>791</v>
      </c>
      <c r="D481" s="17" t="s">
        <v>625</v>
      </c>
      <c r="E481" s="19"/>
      <c r="F481" s="17" t="s">
        <v>96</v>
      </c>
      <c r="G481" s="17" t="s">
        <v>1607</v>
      </c>
      <c r="H481" s="48" t="s">
        <v>90</v>
      </c>
      <c r="J481" s="11" t="s">
        <v>91</v>
      </c>
      <c r="K481" s="48" t="s">
        <v>84</v>
      </c>
      <c r="L481" s="49">
        <v>42979.0</v>
      </c>
      <c r="M481" s="52"/>
      <c r="N481" s="48" t="s">
        <v>85</v>
      </c>
      <c r="O481" s="48" t="s">
        <v>295</v>
      </c>
      <c r="P481" s="52"/>
      <c r="Q481" s="25">
        <v>6.0</v>
      </c>
      <c r="R481" s="25">
        <v>8.0</v>
      </c>
      <c r="S481" s="25">
        <v>9.0</v>
      </c>
      <c r="T481" s="25"/>
      <c r="U481" s="25"/>
      <c r="V481" s="25"/>
      <c r="W481" s="25">
        <v>6.0</v>
      </c>
      <c r="X481" s="25">
        <v>9.0</v>
      </c>
      <c r="Y481" s="25">
        <v>10.0</v>
      </c>
      <c r="Z481" s="25">
        <v>8.0</v>
      </c>
      <c r="AA481" s="25"/>
      <c r="AB481" s="25">
        <v>9.0</v>
      </c>
      <c r="AC481" s="25">
        <v>10.0</v>
      </c>
      <c r="AD481" s="25"/>
      <c r="AE481" s="25"/>
      <c r="AF481" s="25"/>
      <c r="AG481" s="6">
        <v>10.0</v>
      </c>
      <c r="AH481" s="25">
        <v>10.0</v>
      </c>
      <c r="AI481" s="25"/>
      <c r="AJ481" s="25"/>
      <c r="AK481" s="6">
        <v>9.0</v>
      </c>
      <c r="AL481" s="25"/>
      <c r="AM481" s="25">
        <v>8.0</v>
      </c>
      <c r="AN481" s="25"/>
      <c r="AO481" s="25"/>
      <c r="AP481" s="25"/>
      <c r="AQ481" s="25"/>
      <c r="AR481" s="6"/>
      <c r="AS481" s="25"/>
      <c r="AT481" s="25"/>
      <c r="AU481" s="25"/>
      <c r="AV481" s="25"/>
      <c r="AW481" s="25"/>
      <c r="AX481" s="25">
        <v>10.0</v>
      </c>
      <c r="AY481" s="25">
        <f t="shared" si="1"/>
        <v>8.71</v>
      </c>
      <c r="AZ481" s="23"/>
      <c r="BA481" s="23">
        <f t="shared" si="4"/>
        <v>0</v>
      </c>
      <c r="BB481" s="6">
        <v>23.0</v>
      </c>
      <c r="BC481" s="6">
        <v>6.0</v>
      </c>
      <c r="BD481" s="23">
        <f t="shared" si="3"/>
        <v>17</v>
      </c>
      <c r="BE481" s="6" t="s">
        <v>92</v>
      </c>
      <c r="BF481" s="6" t="s">
        <v>55</v>
      </c>
      <c r="BG481" s="6" t="s">
        <v>55</v>
      </c>
      <c r="BH481" s="6" t="s">
        <v>55</v>
      </c>
      <c r="BI481" s="6" t="s">
        <v>55</v>
      </c>
      <c r="BJ481" s="6" t="s">
        <v>92</v>
      </c>
      <c r="BK481" s="6" t="s">
        <v>55</v>
      </c>
      <c r="BL481" s="23"/>
      <c r="BM481" s="23"/>
      <c r="BN481" s="42"/>
      <c r="BO481" s="42"/>
      <c r="BP481" s="42"/>
    </row>
    <row r="482">
      <c r="A482" s="11">
        <v>477.0</v>
      </c>
      <c r="B482" s="17" t="s">
        <v>1627</v>
      </c>
      <c r="C482" s="17" t="s">
        <v>1293</v>
      </c>
      <c r="D482" s="17" t="s">
        <v>151</v>
      </c>
      <c r="E482" s="19"/>
      <c r="F482" s="17" t="s">
        <v>96</v>
      </c>
      <c r="G482" s="17" t="s">
        <v>1607</v>
      </c>
      <c r="H482" s="48" t="s">
        <v>90</v>
      </c>
      <c r="J482" s="11" t="s">
        <v>91</v>
      </c>
      <c r="K482" s="48" t="s">
        <v>84</v>
      </c>
      <c r="L482" s="49">
        <v>42979.0</v>
      </c>
      <c r="M482" s="52"/>
      <c r="N482" s="48" t="s">
        <v>85</v>
      </c>
      <c r="O482" s="48" t="s">
        <v>483</v>
      </c>
      <c r="P482" s="52"/>
      <c r="Q482" s="6">
        <v>9.0</v>
      </c>
      <c r="R482" s="6">
        <v>9.0</v>
      </c>
      <c r="S482" s="6">
        <v>10.0</v>
      </c>
      <c r="T482" s="23"/>
      <c r="U482" s="23"/>
      <c r="V482" s="23"/>
      <c r="W482" s="6">
        <v>10.0</v>
      </c>
      <c r="X482" s="6">
        <v>10.0</v>
      </c>
      <c r="Y482" s="6">
        <v>10.0</v>
      </c>
      <c r="Z482" s="6">
        <v>10.0</v>
      </c>
      <c r="AA482" s="23"/>
      <c r="AB482" s="6">
        <v>10.0</v>
      </c>
      <c r="AC482" s="6">
        <v>10.0</v>
      </c>
      <c r="AD482" s="23"/>
      <c r="AE482" s="23"/>
      <c r="AF482" s="23"/>
      <c r="AG482" s="6">
        <v>10.0</v>
      </c>
      <c r="AH482" s="6">
        <v>10.0</v>
      </c>
      <c r="AI482" s="23"/>
      <c r="AJ482" s="23"/>
      <c r="AK482" s="6">
        <v>10.0</v>
      </c>
      <c r="AL482" s="23"/>
      <c r="AM482" s="6">
        <v>9.0</v>
      </c>
      <c r="AN482" s="23"/>
      <c r="AO482" s="23"/>
      <c r="AP482" s="23"/>
      <c r="AQ482" s="23"/>
      <c r="AR482" s="6"/>
      <c r="AS482" s="23"/>
      <c r="AT482" s="23"/>
      <c r="AU482" s="23"/>
      <c r="AV482" s="23"/>
      <c r="AW482" s="23"/>
      <c r="AX482" s="6">
        <v>10.0</v>
      </c>
      <c r="AY482" s="25">
        <f t="shared" si="1"/>
        <v>9.78</v>
      </c>
      <c r="AZ482" s="23"/>
      <c r="BA482" s="23">
        <f t="shared" si="4"/>
        <v>0</v>
      </c>
      <c r="BB482" s="6">
        <v>5.0</v>
      </c>
      <c r="BC482" s="6">
        <v>0.0</v>
      </c>
      <c r="BD482" s="23">
        <f t="shared" si="3"/>
        <v>5</v>
      </c>
      <c r="BE482" s="6" t="s">
        <v>92</v>
      </c>
      <c r="BF482" s="6" t="s">
        <v>55</v>
      </c>
      <c r="BG482" s="6" t="s">
        <v>55</v>
      </c>
      <c r="BH482" s="6" t="s">
        <v>55</v>
      </c>
      <c r="BI482" s="6" t="s">
        <v>55</v>
      </c>
      <c r="BJ482" s="6" t="s">
        <v>92</v>
      </c>
      <c r="BK482" s="6" t="s">
        <v>55</v>
      </c>
      <c r="BL482" s="23"/>
      <c r="BM482" s="23"/>
      <c r="BN482" s="42"/>
      <c r="BO482" s="42"/>
      <c r="BP482" s="42"/>
    </row>
    <row r="483">
      <c r="A483" s="11">
        <v>478.0</v>
      </c>
      <c r="B483" s="17" t="s">
        <v>1628</v>
      </c>
      <c r="C483" s="17" t="s">
        <v>1629</v>
      </c>
      <c r="D483" s="17" t="s">
        <v>1630</v>
      </c>
      <c r="E483" s="19"/>
      <c r="F483" s="17" t="s">
        <v>79</v>
      </c>
      <c r="G483" s="17" t="s">
        <v>1631</v>
      </c>
      <c r="H483" s="48" t="s">
        <v>90</v>
      </c>
      <c r="J483" s="11" t="s">
        <v>91</v>
      </c>
      <c r="K483" s="48" t="s">
        <v>84</v>
      </c>
      <c r="L483" s="49">
        <v>42979.0</v>
      </c>
      <c r="M483" s="52"/>
      <c r="N483" s="48" t="s">
        <v>85</v>
      </c>
      <c r="O483" s="48" t="s">
        <v>483</v>
      </c>
      <c r="P483" s="52"/>
      <c r="Q483" s="25">
        <v>8.0</v>
      </c>
      <c r="R483" s="25">
        <v>8.0</v>
      </c>
      <c r="S483" s="25">
        <v>10.0</v>
      </c>
      <c r="T483" s="25"/>
      <c r="U483" s="25"/>
      <c r="V483" s="25"/>
      <c r="W483" s="25">
        <v>6.0</v>
      </c>
      <c r="X483" s="25">
        <v>8.0</v>
      </c>
      <c r="Y483" s="25">
        <v>7.0</v>
      </c>
      <c r="Z483" s="25">
        <v>8.0</v>
      </c>
      <c r="AA483" s="25"/>
      <c r="AB483" s="25">
        <v>10.0</v>
      </c>
      <c r="AC483" s="25">
        <v>10.0</v>
      </c>
      <c r="AD483" s="25"/>
      <c r="AE483" s="25"/>
      <c r="AF483" s="25"/>
      <c r="AG483" s="25">
        <v>10.0</v>
      </c>
      <c r="AH483" s="25">
        <v>10.0</v>
      </c>
      <c r="AI483" s="25"/>
      <c r="AJ483" s="25"/>
      <c r="AK483" s="25">
        <v>10.0</v>
      </c>
      <c r="AL483" s="25"/>
      <c r="AM483" s="25">
        <v>8.0</v>
      </c>
      <c r="AN483" s="25"/>
      <c r="AO483" s="25"/>
      <c r="AP483" s="25"/>
      <c r="AQ483" s="25"/>
      <c r="AR483" s="6"/>
      <c r="AS483" s="25"/>
      <c r="AT483" s="25"/>
      <c r="AU483" s="25"/>
      <c r="AV483" s="25"/>
      <c r="AW483" s="25"/>
      <c r="AX483" s="25">
        <v>10.0</v>
      </c>
      <c r="AY483" s="25">
        <f t="shared" si="1"/>
        <v>8.78</v>
      </c>
      <c r="AZ483" s="23"/>
      <c r="BA483" s="23">
        <f t="shared" si="4"/>
        <v>0</v>
      </c>
      <c r="BB483" s="6">
        <v>15.0</v>
      </c>
      <c r="BC483" s="6">
        <v>7.0</v>
      </c>
      <c r="BD483" s="23">
        <f t="shared" si="3"/>
        <v>8</v>
      </c>
      <c r="BE483" s="6" t="s">
        <v>92</v>
      </c>
      <c r="BF483" s="6" t="s">
        <v>55</v>
      </c>
      <c r="BG483" s="6" t="s">
        <v>55</v>
      </c>
      <c r="BH483" s="6" t="s">
        <v>55</v>
      </c>
      <c r="BI483" s="6" t="s">
        <v>55</v>
      </c>
      <c r="BJ483" s="6" t="s">
        <v>92</v>
      </c>
      <c r="BK483" s="6" t="s">
        <v>55</v>
      </c>
      <c r="BL483" s="23"/>
      <c r="BM483" s="23"/>
      <c r="BN483" s="42"/>
      <c r="BO483" s="42"/>
      <c r="BP483" s="42"/>
    </row>
    <row r="484">
      <c r="A484" s="11">
        <v>479.0</v>
      </c>
      <c r="B484" s="17" t="s">
        <v>1632</v>
      </c>
      <c r="C484" s="17" t="s">
        <v>173</v>
      </c>
      <c r="D484" s="17" t="s">
        <v>125</v>
      </c>
      <c r="E484" s="19"/>
      <c r="F484" s="17" t="s">
        <v>79</v>
      </c>
      <c r="G484" s="17" t="s">
        <v>1631</v>
      </c>
      <c r="H484" s="48" t="s">
        <v>90</v>
      </c>
      <c r="J484" s="11" t="s">
        <v>91</v>
      </c>
      <c r="K484" s="48" t="s">
        <v>84</v>
      </c>
      <c r="L484" s="49">
        <v>42979.0</v>
      </c>
      <c r="M484" s="52"/>
      <c r="N484" s="48" t="s">
        <v>85</v>
      </c>
      <c r="O484" s="48" t="s">
        <v>483</v>
      </c>
      <c r="P484" s="52"/>
      <c r="Q484" s="25">
        <v>8.0</v>
      </c>
      <c r="R484" s="25">
        <v>7.0</v>
      </c>
      <c r="S484" s="25">
        <v>6.0</v>
      </c>
      <c r="T484" s="25"/>
      <c r="U484" s="25"/>
      <c r="V484" s="25"/>
      <c r="W484" s="25">
        <v>6.0</v>
      </c>
      <c r="X484" s="25">
        <v>9.0</v>
      </c>
      <c r="Y484" s="25">
        <v>10.0</v>
      </c>
      <c r="Z484" s="25">
        <v>9.0</v>
      </c>
      <c r="AA484" s="25"/>
      <c r="AB484" s="25">
        <v>10.0</v>
      </c>
      <c r="AC484" s="25">
        <v>10.0</v>
      </c>
      <c r="AD484" s="25"/>
      <c r="AE484" s="25"/>
      <c r="AF484" s="25"/>
      <c r="AG484" s="25">
        <v>10.0</v>
      </c>
      <c r="AH484" s="25">
        <v>10.0</v>
      </c>
      <c r="AI484" s="25"/>
      <c r="AJ484" s="25"/>
      <c r="AK484" s="25">
        <v>10.0</v>
      </c>
      <c r="AL484" s="25"/>
      <c r="AM484" s="25">
        <v>6.0</v>
      </c>
      <c r="AN484" s="25"/>
      <c r="AO484" s="25"/>
      <c r="AP484" s="25"/>
      <c r="AQ484" s="25"/>
      <c r="AR484" s="6"/>
      <c r="AS484" s="25"/>
      <c r="AT484" s="25"/>
      <c r="AU484" s="25"/>
      <c r="AV484" s="25"/>
      <c r="AW484" s="25"/>
      <c r="AX484" s="25">
        <v>10.0</v>
      </c>
      <c r="AY484" s="25">
        <f t="shared" si="1"/>
        <v>8.64</v>
      </c>
      <c r="AZ484" s="23"/>
      <c r="BA484" s="23">
        <f t="shared" si="4"/>
        <v>0</v>
      </c>
      <c r="BB484" s="6">
        <v>38.0</v>
      </c>
      <c r="BC484" s="6">
        <v>6.0</v>
      </c>
      <c r="BD484" s="23">
        <f t="shared" si="3"/>
        <v>32</v>
      </c>
      <c r="BE484" s="6" t="s">
        <v>92</v>
      </c>
      <c r="BF484" s="6" t="s">
        <v>55</v>
      </c>
      <c r="BG484" s="6" t="s">
        <v>55</v>
      </c>
      <c r="BH484" s="6" t="s">
        <v>55</v>
      </c>
      <c r="BI484" s="6" t="s">
        <v>55</v>
      </c>
      <c r="BJ484" s="6" t="s">
        <v>92</v>
      </c>
      <c r="BK484" s="6" t="s">
        <v>55</v>
      </c>
      <c r="BL484" s="23"/>
      <c r="BM484" s="23"/>
      <c r="BN484" s="42"/>
      <c r="BO484" s="42"/>
      <c r="BP484" s="42"/>
    </row>
    <row r="485">
      <c r="A485" s="11">
        <v>480.0</v>
      </c>
      <c r="B485" s="17" t="s">
        <v>1345</v>
      </c>
      <c r="C485" s="17" t="s">
        <v>923</v>
      </c>
      <c r="D485" s="17" t="s">
        <v>338</v>
      </c>
      <c r="E485" s="19"/>
      <c r="F485" s="17" t="s">
        <v>79</v>
      </c>
      <c r="G485" s="17" t="s">
        <v>1631</v>
      </c>
      <c r="H485" s="48" t="s">
        <v>90</v>
      </c>
      <c r="J485" s="11" t="s">
        <v>91</v>
      </c>
      <c r="K485" s="48" t="s">
        <v>84</v>
      </c>
      <c r="L485" s="49">
        <v>42979.0</v>
      </c>
      <c r="M485" s="52"/>
      <c r="N485" s="48" t="s">
        <v>85</v>
      </c>
      <c r="O485" s="48" t="s">
        <v>295</v>
      </c>
      <c r="P485" s="52"/>
      <c r="Q485" s="6">
        <v>8.0</v>
      </c>
      <c r="R485" s="6">
        <v>7.0</v>
      </c>
      <c r="S485" s="6">
        <v>10.0</v>
      </c>
      <c r="T485" s="23"/>
      <c r="U485" s="23"/>
      <c r="V485" s="23"/>
      <c r="W485" s="6">
        <v>7.0</v>
      </c>
      <c r="X485" s="6">
        <v>9.0</v>
      </c>
      <c r="Y485" s="6">
        <v>8.0</v>
      </c>
      <c r="Z485" s="6">
        <v>8.0</v>
      </c>
      <c r="AA485" s="6"/>
      <c r="AB485" s="6">
        <v>10.0</v>
      </c>
      <c r="AC485" s="6">
        <v>10.0</v>
      </c>
      <c r="AD485" s="23"/>
      <c r="AE485" s="23"/>
      <c r="AF485" s="23"/>
      <c r="AG485" s="25">
        <v>10.0</v>
      </c>
      <c r="AH485" s="25">
        <v>10.0</v>
      </c>
      <c r="AI485" s="23"/>
      <c r="AJ485" s="23"/>
      <c r="AK485" s="25">
        <v>10.0</v>
      </c>
      <c r="AL485" s="23"/>
      <c r="AM485" s="6">
        <v>9.0</v>
      </c>
      <c r="AN485" s="23"/>
      <c r="AO485" s="23"/>
      <c r="AP485" s="23"/>
      <c r="AQ485" s="23"/>
      <c r="AR485" s="6"/>
      <c r="AS485" s="23"/>
      <c r="AT485" s="23"/>
      <c r="AU485" s="23"/>
      <c r="AV485" s="23"/>
      <c r="AW485" s="23"/>
      <c r="AX485" s="25">
        <v>10.0</v>
      </c>
      <c r="AY485" s="25">
        <f t="shared" si="1"/>
        <v>9</v>
      </c>
      <c r="AZ485" s="23"/>
      <c r="BA485" s="23">
        <f t="shared" si="4"/>
        <v>0</v>
      </c>
      <c r="BB485" s="6">
        <v>9.0</v>
      </c>
      <c r="BC485" s="6">
        <v>9.0</v>
      </c>
      <c r="BD485" s="23">
        <f t="shared" si="3"/>
        <v>0</v>
      </c>
      <c r="BE485" s="6" t="s">
        <v>92</v>
      </c>
      <c r="BF485" s="6" t="s">
        <v>55</v>
      </c>
      <c r="BG485" s="6" t="s">
        <v>55</v>
      </c>
      <c r="BH485" s="6" t="s">
        <v>55</v>
      </c>
      <c r="BI485" s="6" t="s">
        <v>55</v>
      </c>
      <c r="BJ485" s="6" t="s">
        <v>92</v>
      </c>
      <c r="BK485" s="6" t="s">
        <v>55</v>
      </c>
      <c r="BL485" s="23"/>
      <c r="BM485" s="23"/>
      <c r="BN485" s="42"/>
      <c r="BO485" s="42"/>
      <c r="BP485" s="42"/>
    </row>
    <row r="486">
      <c r="A486" s="11">
        <v>481.0</v>
      </c>
      <c r="B486" s="17" t="s">
        <v>675</v>
      </c>
      <c r="C486" s="17" t="s">
        <v>1633</v>
      </c>
      <c r="D486" s="17" t="s">
        <v>427</v>
      </c>
      <c r="E486" s="19"/>
      <c r="F486" s="17" t="s">
        <v>79</v>
      </c>
      <c r="G486" s="17" t="s">
        <v>1631</v>
      </c>
      <c r="H486" s="48" t="s">
        <v>90</v>
      </c>
      <c r="J486" s="11" t="s">
        <v>91</v>
      </c>
      <c r="K486" s="48" t="s">
        <v>84</v>
      </c>
      <c r="L486" s="49">
        <v>42979.0</v>
      </c>
      <c r="M486" s="52"/>
      <c r="N486" s="48" t="s">
        <v>85</v>
      </c>
      <c r="O486" s="48" t="s">
        <v>483</v>
      </c>
      <c r="P486" s="52"/>
      <c r="Q486" s="6">
        <v>9.0</v>
      </c>
      <c r="R486" s="6">
        <v>9.0</v>
      </c>
      <c r="S486" s="6">
        <v>8.0</v>
      </c>
      <c r="T486" s="23"/>
      <c r="U486" s="23"/>
      <c r="V486" s="23"/>
      <c r="W486" s="6">
        <v>5.0</v>
      </c>
      <c r="X486" s="6">
        <v>8.0</v>
      </c>
      <c r="Y486" s="6">
        <v>9.0</v>
      </c>
      <c r="Z486" s="6">
        <v>9.0</v>
      </c>
      <c r="AA486" s="23"/>
      <c r="AB486" s="6">
        <v>10.0</v>
      </c>
      <c r="AC486" s="6">
        <v>10.0</v>
      </c>
      <c r="AD486" s="23"/>
      <c r="AE486" s="23"/>
      <c r="AF486" s="23"/>
      <c r="AG486" s="25">
        <v>10.0</v>
      </c>
      <c r="AH486" s="25">
        <v>10.0</v>
      </c>
      <c r="AI486" s="23"/>
      <c r="AJ486" s="23"/>
      <c r="AK486" s="25">
        <v>10.0</v>
      </c>
      <c r="AL486" s="23"/>
      <c r="AM486" s="6">
        <v>7.0</v>
      </c>
      <c r="AN486" s="23"/>
      <c r="AO486" s="23"/>
      <c r="AP486" s="23"/>
      <c r="AQ486" s="23"/>
      <c r="AR486" s="6"/>
      <c r="AS486" s="23"/>
      <c r="AT486" s="23"/>
      <c r="AU486" s="23"/>
      <c r="AV486" s="23"/>
      <c r="AW486" s="23"/>
      <c r="AX486" s="25">
        <v>10.0</v>
      </c>
      <c r="AY486" s="25">
        <f t="shared" si="1"/>
        <v>8.85</v>
      </c>
      <c r="AZ486" s="23"/>
      <c r="BA486" s="23">
        <f t="shared" si="4"/>
        <v>0</v>
      </c>
      <c r="BB486" s="6">
        <v>28.0</v>
      </c>
      <c r="BC486" s="6">
        <v>8.0</v>
      </c>
      <c r="BD486" s="23">
        <f t="shared" si="3"/>
        <v>20</v>
      </c>
      <c r="BE486" s="6" t="s">
        <v>92</v>
      </c>
      <c r="BF486" s="6" t="s">
        <v>55</v>
      </c>
      <c r="BG486" s="6" t="s">
        <v>55</v>
      </c>
      <c r="BH486" s="6" t="s">
        <v>55</v>
      </c>
      <c r="BI486" s="6" t="s">
        <v>55</v>
      </c>
      <c r="BJ486" s="6" t="s">
        <v>92</v>
      </c>
      <c r="BK486" s="6" t="s">
        <v>55</v>
      </c>
      <c r="BL486" s="23"/>
      <c r="BM486" s="23"/>
      <c r="BN486" s="42"/>
      <c r="BO486" s="42"/>
      <c r="BP486" s="42"/>
    </row>
    <row r="487">
      <c r="A487" s="11">
        <v>482.0</v>
      </c>
      <c r="B487" s="17" t="s">
        <v>1634</v>
      </c>
      <c r="C487" s="17" t="s">
        <v>1635</v>
      </c>
      <c r="D487" s="20"/>
      <c r="E487" s="19"/>
      <c r="F487" s="17" t="s">
        <v>96</v>
      </c>
      <c r="G487" s="17" t="s">
        <v>1631</v>
      </c>
      <c r="H487" s="48" t="s">
        <v>90</v>
      </c>
      <c r="J487" s="11" t="s">
        <v>91</v>
      </c>
      <c r="K487" s="48" t="s">
        <v>84</v>
      </c>
      <c r="L487" s="49">
        <v>42979.0</v>
      </c>
      <c r="M487" s="52"/>
      <c r="N487" s="48" t="s">
        <v>85</v>
      </c>
      <c r="O487" s="48" t="s">
        <v>295</v>
      </c>
      <c r="P487" s="52"/>
      <c r="Q487" s="6">
        <v>10.0</v>
      </c>
      <c r="R487" s="6">
        <v>9.0</v>
      </c>
      <c r="S487" s="6">
        <v>9.0</v>
      </c>
      <c r="T487" s="23"/>
      <c r="U487" s="23"/>
      <c r="V487" s="23"/>
      <c r="W487" s="6">
        <v>6.0</v>
      </c>
      <c r="X487" s="6">
        <v>10.0</v>
      </c>
      <c r="Y487" s="6">
        <v>10.0</v>
      </c>
      <c r="Z487" s="6">
        <v>10.0</v>
      </c>
      <c r="AA487" s="23"/>
      <c r="AB487" s="6">
        <v>10.0</v>
      </c>
      <c r="AC487" s="6">
        <v>10.0</v>
      </c>
      <c r="AD487" s="23"/>
      <c r="AE487" s="23"/>
      <c r="AF487" s="23"/>
      <c r="AG487" s="25">
        <v>10.0</v>
      </c>
      <c r="AH487" s="25">
        <v>10.0</v>
      </c>
      <c r="AI487" s="23"/>
      <c r="AJ487" s="23"/>
      <c r="AK487" s="25">
        <v>10.0</v>
      </c>
      <c r="AL487" s="23"/>
      <c r="AM487" s="6">
        <v>7.0</v>
      </c>
      <c r="AN487" s="23"/>
      <c r="AO487" s="23"/>
      <c r="AP487" s="23"/>
      <c r="AQ487" s="23"/>
      <c r="AR487" s="6"/>
      <c r="AS487" s="23"/>
      <c r="AT487" s="23"/>
      <c r="AU487" s="23"/>
      <c r="AV487" s="23"/>
      <c r="AW487" s="23"/>
      <c r="AX487" s="25">
        <v>10.0</v>
      </c>
      <c r="AY487" s="25">
        <f t="shared" si="1"/>
        <v>9.35</v>
      </c>
      <c r="AZ487" s="23"/>
      <c r="BA487" s="23">
        <f t="shared" si="4"/>
        <v>0</v>
      </c>
      <c r="BB487" s="6">
        <v>6.0</v>
      </c>
      <c r="BC487" s="6">
        <v>6.0</v>
      </c>
      <c r="BD487" s="23">
        <f t="shared" si="3"/>
        <v>0</v>
      </c>
      <c r="BE487" s="6" t="s">
        <v>92</v>
      </c>
      <c r="BF487" s="6" t="s">
        <v>55</v>
      </c>
      <c r="BG487" s="6" t="s">
        <v>55</v>
      </c>
      <c r="BH487" s="6" t="s">
        <v>55</v>
      </c>
      <c r="BI487" s="6" t="s">
        <v>55</v>
      </c>
      <c r="BJ487" s="6" t="s">
        <v>92</v>
      </c>
      <c r="BK487" s="6" t="s">
        <v>55</v>
      </c>
      <c r="BL487" s="23"/>
      <c r="BM487" s="23"/>
      <c r="BN487" s="42"/>
      <c r="BO487" s="42"/>
      <c r="BP487" s="42"/>
    </row>
    <row r="488">
      <c r="A488" s="11">
        <v>483.0</v>
      </c>
      <c r="B488" s="17" t="s">
        <v>1636</v>
      </c>
      <c r="C488" s="17" t="s">
        <v>623</v>
      </c>
      <c r="D488" s="17" t="s">
        <v>224</v>
      </c>
      <c r="E488" s="19"/>
      <c r="F488" s="17" t="s">
        <v>96</v>
      </c>
      <c r="G488" s="17" t="s">
        <v>1631</v>
      </c>
      <c r="H488" s="48" t="s">
        <v>90</v>
      </c>
      <c r="J488" s="11" t="s">
        <v>91</v>
      </c>
      <c r="K488" s="48" t="s">
        <v>84</v>
      </c>
      <c r="L488" s="49">
        <v>42979.0</v>
      </c>
      <c r="M488" s="52"/>
      <c r="N488" s="48" t="s">
        <v>85</v>
      </c>
      <c r="O488" s="48" t="s">
        <v>483</v>
      </c>
      <c r="P488" s="52"/>
      <c r="Q488" s="25">
        <v>9.0</v>
      </c>
      <c r="R488" s="25">
        <v>8.0</v>
      </c>
      <c r="S488" s="25">
        <v>8.0</v>
      </c>
      <c r="T488" s="25"/>
      <c r="U488" s="25"/>
      <c r="V488" s="25"/>
      <c r="W488" s="25">
        <v>6.0</v>
      </c>
      <c r="X488" s="25">
        <v>9.0</v>
      </c>
      <c r="Y488" s="25">
        <v>10.0</v>
      </c>
      <c r="Z488" s="25">
        <v>9.0</v>
      </c>
      <c r="AA488" s="25"/>
      <c r="AB488" s="25">
        <v>10.0</v>
      </c>
      <c r="AC488" s="25">
        <v>10.0</v>
      </c>
      <c r="AD488" s="25"/>
      <c r="AE488" s="25"/>
      <c r="AF488" s="25"/>
      <c r="AG488" s="25">
        <v>10.0</v>
      </c>
      <c r="AH488" s="25">
        <v>10.0</v>
      </c>
      <c r="AI488" s="25"/>
      <c r="AJ488" s="25"/>
      <c r="AK488" s="25">
        <v>10.0</v>
      </c>
      <c r="AL488" s="25"/>
      <c r="AM488" s="25">
        <v>5.0</v>
      </c>
      <c r="AN488" s="25"/>
      <c r="AO488" s="25"/>
      <c r="AP488" s="25"/>
      <c r="AQ488" s="25"/>
      <c r="AR488" s="6"/>
      <c r="AS488" s="25"/>
      <c r="AT488" s="25"/>
      <c r="AU488" s="25"/>
      <c r="AV488" s="25"/>
      <c r="AW488" s="25"/>
      <c r="AX488" s="25">
        <v>10.0</v>
      </c>
      <c r="AY488" s="25">
        <f t="shared" si="1"/>
        <v>8.85</v>
      </c>
      <c r="AZ488" s="23"/>
      <c r="BA488" s="23">
        <f t="shared" si="4"/>
        <v>0</v>
      </c>
      <c r="BB488" s="6">
        <v>16.0</v>
      </c>
      <c r="BC488" s="6">
        <v>5.0</v>
      </c>
      <c r="BD488" s="23">
        <f t="shared" si="3"/>
        <v>11</v>
      </c>
      <c r="BE488" s="6" t="s">
        <v>92</v>
      </c>
      <c r="BF488" s="6" t="s">
        <v>55</v>
      </c>
      <c r="BG488" s="6" t="s">
        <v>55</v>
      </c>
      <c r="BH488" s="6" t="s">
        <v>55</v>
      </c>
      <c r="BI488" s="6" t="s">
        <v>55</v>
      </c>
      <c r="BJ488" s="6" t="s">
        <v>92</v>
      </c>
      <c r="BK488" s="6" t="s">
        <v>55</v>
      </c>
      <c r="BL488" s="23"/>
      <c r="BM488" s="23"/>
      <c r="BN488" s="42"/>
      <c r="BO488" s="42"/>
      <c r="BP488" s="42"/>
    </row>
    <row r="489">
      <c r="A489" s="11">
        <v>484.0</v>
      </c>
      <c r="B489" s="17" t="s">
        <v>1135</v>
      </c>
      <c r="C489" s="17" t="s">
        <v>818</v>
      </c>
      <c r="D489" s="17" t="s">
        <v>209</v>
      </c>
      <c r="E489" s="19"/>
      <c r="F489" s="17" t="s">
        <v>96</v>
      </c>
      <c r="G489" s="17" t="s">
        <v>1631</v>
      </c>
      <c r="H489" s="48" t="s">
        <v>90</v>
      </c>
      <c r="J489" s="11" t="s">
        <v>91</v>
      </c>
      <c r="K489" s="48" t="s">
        <v>84</v>
      </c>
      <c r="L489" s="49">
        <v>42979.0</v>
      </c>
      <c r="M489" s="52"/>
      <c r="N489" s="48" t="s">
        <v>85</v>
      </c>
      <c r="O489" s="48" t="s">
        <v>483</v>
      </c>
      <c r="P489" s="52"/>
      <c r="Q489" s="25">
        <v>9.0</v>
      </c>
      <c r="R489" s="25">
        <v>7.0</v>
      </c>
      <c r="S489" s="25">
        <v>8.0</v>
      </c>
      <c r="T489" s="25"/>
      <c r="U489" s="25"/>
      <c r="V489" s="25"/>
      <c r="W489" s="25">
        <v>6.0</v>
      </c>
      <c r="X489" s="25">
        <v>10.0</v>
      </c>
      <c r="Y489" s="25">
        <v>8.0</v>
      </c>
      <c r="Z489" s="25">
        <v>9.0</v>
      </c>
      <c r="AA489" s="25"/>
      <c r="AB489" s="25">
        <v>10.0</v>
      </c>
      <c r="AC489" s="25">
        <v>10.0</v>
      </c>
      <c r="AD489" s="25"/>
      <c r="AE489" s="25"/>
      <c r="AF489" s="25"/>
      <c r="AG489" s="25">
        <v>10.0</v>
      </c>
      <c r="AH489" s="25">
        <v>10.0</v>
      </c>
      <c r="AI489" s="25"/>
      <c r="AJ489" s="25"/>
      <c r="AK489" s="25">
        <v>10.0</v>
      </c>
      <c r="AL489" s="25"/>
      <c r="AM489" s="25">
        <v>7.0</v>
      </c>
      <c r="AN489" s="25"/>
      <c r="AO489" s="25"/>
      <c r="AP489" s="25"/>
      <c r="AQ489" s="25"/>
      <c r="AR489" s="6"/>
      <c r="AS489" s="25"/>
      <c r="AT489" s="25"/>
      <c r="AU489" s="25"/>
      <c r="AV489" s="25"/>
      <c r="AW489" s="25"/>
      <c r="AX489" s="25">
        <v>10.0</v>
      </c>
      <c r="AY489" s="25">
        <f t="shared" si="1"/>
        <v>8.85</v>
      </c>
      <c r="AZ489" s="23"/>
      <c r="BA489" s="23">
        <f t="shared" si="4"/>
        <v>0</v>
      </c>
      <c r="BB489" s="6">
        <v>23.0</v>
      </c>
      <c r="BC489" s="6">
        <v>3.0</v>
      </c>
      <c r="BD489" s="23">
        <f t="shared" si="3"/>
        <v>20</v>
      </c>
      <c r="BE489" s="6" t="s">
        <v>92</v>
      </c>
      <c r="BF489" s="6" t="s">
        <v>55</v>
      </c>
      <c r="BG489" s="6" t="s">
        <v>55</v>
      </c>
      <c r="BH489" s="6" t="s">
        <v>55</v>
      </c>
      <c r="BI489" s="6" t="s">
        <v>55</v>
      </c>
      <c r="BJ489" s="6" t="s">
        <v>92</v>
      </c>
      <c r="BK489" s="6" t="s">
        <v>55</v>
      </c>
      <c r="BL489" s="23"/>
      <c r="BM489" s="23"/>
      <c r="BN489" s="42"/>
      <c r="BO489" s="42"/>
      <c r="BP489" s="42"/>
    </row>
    <row r="490">
      <c r="A490" s="11">
        <v>485.0</v>
      </c>
      <c r="B490" s="17" t="s">
        <v>1140</v>
      </c>
      <c r="C490" s="17" t="s">
        <v>77</v>
      </c>
      <c r="D490" s="17" t="s">
        <v>76</v>
      </c>
      <c r="E490" s="19"/>
      <c r="F490" s="17" t="s">
        <v>79</v>
      </c>
      <c r="G490" s="17" t="s">
        <v>1631</v>
      </c>
      <c r="H490" s="48" t="s">
        <v>90</v>
      </c>
      <c r="J490" s="11" t="s">
        <v>91</v>
      </c>
      <c r="K490" s="48" t="s">
        <v>84</v>
      </c>
      <c r="L490" s="49">
        <v>42979.0</v>
      </c>
      <c r="M490" s="52"/>
      <c r="N490" s="48" t="s">
        <v>85</v>
      </c>
      <c r="O490" s="48" t="s">
        <v>483</v>
      </c>
      <c r="P490" s="52"/>
      <c r="Q490" s="6">
        <v>9.0</v>
      </c>
      <c r="R490" s="6">
        <v>8.0</v>
      </c>
      <c r="S490" s="6">
        <v>9.0</v>
      </c>
      <c r="T490" s="23"/>
      <c r="U490" s="23"/>
      <c r="V490" s="23"/>
      <c r="W490" s="6">
        <v>9.0</v>
      </c>
      <c r="X490" s="6">
        <v>9.0</v>
      </c>
      <c r="Y490" s="6">
        <v>8.0</v>
      </c>
      <c r="Z490" s="6">
        <v>9.0</v>
      </c>
      <c r="AA490" s="23"/>
      <c r="AB490" s="6">
        <v>10.0</v>
      </c>
      <c r="AC490" s="6">
        <v>10.0</v>
      </c>
      <c r="AD490" s="23"/>
      <c r="AE490" s="23"/>
      <c r="AF490" s="23"/>
      <c r="AG490" s="25">
        <v>8.0</v>
      </c>
      <c r="AH490" s="25">
        <v>10.0</v>
      </c>
      <c r="AI490" s="23"/>
      <c r="AJ490" s="23"/>
      <c r="AK490" s="25">
        <v>10.0</v>
      </c>
      <c r="AL490" s="23"/>
      <c r="AM490" s="6">
        <v>9.0</v>
      </c>
      <c r="AN490" s="23"/>
      <c r="AO490" s="23"/>
      <c r="AP490" s="23"/>
      <c r="AQ490" s="23"/>
      <c r="AR490" s="6"/>
      <c r="AS490" s="23"/>
      <c r="AT490" s="23"/>
      <c r="AU490" s="23"/>
      <c r="AV490" s="23"/>
      <c r="AW490" s="23"/>
      <c r="AX490" s="25">
        <v>10.0</v>
      </c>
      <c r="AY490" s="25">
        <f t="shared" si="1"/>
        <v>9.14</v>
      </c>
      <c r="AZ490" s="23"/>
      <c r="BA490" s="23">
        <f t="shared" si="4"/>
        <v>0</v>
      </c>
      <c r="BB490" s="6">
        <v>27.0</v>
      </c>
      <c r="BC490" s="6">
        <v>7.0</v>
      </c>
      <c r="BD490" s="23">
        <f t="shared" si="3"/>
        <v>20</v>
      </c>
      <c r="BE490" s="6" t="s">
        <v>92</v>
      </c>
      <c r="BF490" s="6" t="s">
        <v>55</v>
      </c>
      <c r="BG490" s="6" t="s">
        <v>55</v>
      </c>
      <c r="BH490" s="6" t="s">
        <v>55</v>
      </c>
      <c r="BI490" s="6" t="s">
        <v>55</v>
      </c>
      <c r="BJ490" s="6" t="s">
        <v>92</v>
      </c>
      <c r="BK490" s="6" t="s">
        <v>55</v>
      </c>
      <c r="BL490" s="23"/>
      <c r="BM490" s="23"/>
      <c r="BN490" s="42"/>
      <c r="BO490" s="42"/>
      <c r="BP490" s="42"/>
    </row>
    <row r="491">
      <c r="A491" s="11">
        <v>486.0</v>
      </c>
      <c r="B491" s="17" t="s">
        <v>1637</v>
      </c>
      <c r="C491" s="17" t="s">
        <v>427</v>
      </c>
      <c r="D491" s="17" t="s">
        <v>681</v>
      </c>
      <c r="E491" s="19"/>
      <c r="F491" s="17" t="s">
        <v>79</v>
      </c>
      <c r="G491" s="17" t="s">
        <v>1631</v>
      </c>
      <c r="H491" s="48" t="s">
        <v>90</v>
      </c>
      <c r="J491" s="11" t="s">
        <v>91</v>
      </c>
      <c r="K491" s="48" t="s">
        <v>84</v>
      </c>
      <c r="L491" s="49">
        <v>42979.0</v>
      </c>
      <c r="M491" s="52"/>
      <c r="N491" s="48" t="s">
        <v>85</v>
      </c>
      <c r="O491" s="48" t="s">
        <v>295</v>
      </c>
      <c r="P491" s="52"/>
      <c r="Q491" s="6">
        <v>9.0</v>
      </c>
      <c r="R491" s="6">
        <v>8.0</v>
      </c>
      <c r="S491" s="6">
        <v>6.0</v>
      </c>
      <c r="T491" s="23"/>
      <c r="U491" s="23"/>
      <c r="V491" s="23"/>
      <c r="W491" s="6">
        <v>7.0</v>
      </c>
      <c r="X491" s="6">
        <v>9.0</v>
      </c>
      <c r="Y491" s="6">
        <v>8.0</v>
      </c>
      <c r="Z491" s="6">
        <v>8.0</v>
      </c>
      <c r="AA491" s="23"/>
      <c r="AB491" s="6">
        <v>9.0</v>
      </c>
      <c r="AC491" s="6">
        <v>10.0</v>
      </c>
      <c r="AD491" s="23"/>
      <c r="AE491" s="23"/>
      <c r="AF491" s="23"/>
      <c r="AG491" s="25">
        <v>10.0</v>
      </c>
      <c r="AH491" s="25">
        <v>10.0</v>
      </c>
      <c r="AI491" s="23"/>
      <c r="AJ491" s="23"/>
      <c r="AK491" s="25">
        <v>10.0</v>
      </c>
      <c r="AL491" s="23"/>
      <c r="AM491" s="6">
        <v>7.0</v>
      </c>
      <c r="AN491" s="23"/>
      <c r="AO491" s="23"/>
      <c r="AP491" s="23"/>
      <c r="AQ491" s="23"/>
      <c r="AR491" s="6"/>
      <c r="AS491" s="23"/>
      <c r="AT491" s="23"/>
      <c r="AU491" s="23"/>
      <c r="AV491" s="23"/>
      <c r="AW491" s="23"/>
      <c r="AX491" s="25">
        <v>10.0</v>
      </c>
      <c r="AY491" s="25">
        <f t="shared" si="1"/>
        <v>8.64</v>
      </c>
      <c r="AZ491" s="23"/>
      <c r="BA491" s="23">
        <f t="shared" si="4"/>
        <v>0</v>
      </c>
      <c r="BB491" s="6">
        <v>30.0</v>
      </c>
      <c r="BC491" s="6">
        <v>8.0</v>
      </c>
      <c r="BD491" s="23">
        <f t="shared" si="3"/>
        <v>22</v>
      </c>
      <c r="BE491" s="6" t="s">
        <v>92</v>
      </c>
      <c r="BF491" s="6" t="s">
        <v>55</v>
      </c>
      <c r="BG491" s="6" t="s">
        <v>55</v>
      </c>
      <c r="BH491" s="6" t="s">
        <v>55</v>
      </c>
      <c r="BI491" s="6" t="s">
        <v>55</v>
      </c>
      <c r="BJ491" s="6" t="s">
        <v>92</v>
      </c>
      <c r="BK491" s="6" t="s">
        <v>55</v>
      </c>
      <c r="BL491" s="23"/>
      <c r="BM491" s="23"/>
      <c r="BN491" s="42"/>
      <c r="BO491" s="42"/>
      <c r="BP491" s="42"/>
    </row>
    <row r="492">
      <c r="A492" s="11">
        <v>487.0</v>
      </c>
      <c r="B492" s="17" t="s">
        <v>123</v>
      </c>
      <c r="C492" s="17" t="s">
        <v>272</v>
      </c>
      <c r="D492" s="17" t="s">
        <v>132</v>
      </c>
      <c r="E492" s="19"/>
      <c r="F492" s="17" t="s">
        <v>79</v>
      </c>
      <c r="G492" s="17" t="s">
        <v>1631</v>
      </c>
      <c r="H492" s="48" t="s">
        <v>90</v>
      </c>
      <c r="J492" s="11" t="s">
        <v>91</v>
      </c>
      <c r="K492" s="48" t="s">
        <v>84</v>
      </c>
      <c r="L492" s="49">
        <v>42979.0</v>
      </c>
      <c r="M492" s="52"/>
      <c r="N492" s="48" t="s">
        <v>85</v>
      </c>
      <c r="O492" s="48" t="s">
        <v>483</v>
      </c>
      <c r="P492" s="52"/>
      <c r="Q492" s="6">
        <v>8.0</v>
      </c>
      <c r="R492" s="6">
        <v>7.0</v>
      </c>
      <c r="S492" s="6">
        <v>10.0</v>
      </c>
      <c r="T492" s="23"/>
      <c r="U492" s="23"/>
      <c r="V492" s="23"/>
      <c r="W492" s="6">
        <v>7.0</v>
      </c>
      <c r="X492" s="6">
        <v>9.0</v>
      </c>
      <c r="Y492" s="6">
        <v>10.0</v>
      </c>
      <c r="Z492" s="6">
        <v>10.0</v>
      </c>
      <c r="AA492" s="23"/>
      <c r="AB492" s="6">
        <v>10.0</v>
      </c>
      <c r="AC492" s="6">
        <v>10.0</v>
      </c>
      <c r="AD492" s="23"/>
      <c r="AE492" s="23"/>
      <c r="AF492" s="23"/>
      <c r="AG492" s="25">
        <v>10.0</v>
      </c>
      <c r="AH492" s="25">
        <v>10.0</v>
      </c>
      <c r="AI492" s="23"/>
      <c r="AJ492" s="23"/>
      <c r="AK492" s="25">
        <v>10.0</v>
      </c>
      <c r="AL492" s="23"/>
      <c r="AM492" s="6">
        <v>7.0</v>
      </c>
      <c r="AN492" s="23"/>
      <c r="AO492" s="23"/>
      <c r="AP492" s="23"/>
      <c r="AQ492" s="23"/>
      <c r="AR492" s="6"/>
      <c r="AS492" s="23"/>
      <c r="AT492" s="23"/>
      <c r="AU492" s="23"/>
      <c r="AV492" s="23"/>
      <c r="AW492" s="23"/>
      <c r="AX492" s="25">
        <v>10.0</v>
      </c>
      <c r="AY492" s="25">
        <f t="shared" si="1"/>
        <v>9.14</v>
      </c>
      <c r="AZ492" s="23"/>
      <c r="BA492" s="23">
        <f t="shared" si="4"/>
        <v>0</v>
      </c>
      <c r="BB492" s="6">
        <v>15.0</v>
      </c>
      <c r="BC492" s="6">
        <v>3.0</v>
      </c>
      <c r="BD492" s="23">
        <f t="shared" si="3"/>
        <v>12</v>
      </c>
      <c r="BE492" s="6" t="s">
        <v>92</v>
      </c>
      <c r="BF492" s="6" t="s">
        <v>55</v>
      </c>
      <c r="BG492" s="6" t="s">
        <v>55</v>
      </c>
      <c r="BH492" s="6" t="s">
        <v>55</v>
      </c>
      <c r="BI492" s="6" t="s">
        <v>55</v>
      </c>
      <c r="BJ492" s="6" t="s">
        <v>92</v>
      </c>
      <c r="BK492" s="6" t="s">
        <v>55</v>
      </c>
      <c r="BL492" s="23"/>
      <c r="BM492" s="23"/>
      <c r="BN492" s="42"/>
      <c r="BO492" s="42"/>
      <c r="BP492" s="42"/>
    </row>
    <row r="493">
      <c r="A493" s="11">
        <v>488.0</v>
      </c>
      <c r="B493" s="17" t="s">
        <v>1638</v>
      </c>
      <c r="C493" s="17" t="s">
        <v>285</v>
      </c>
      <c r="D493" s="17" t="s">
        <v>235</v>
      </c>
      <c r="E493" s="19"/>
      <c r="F493" s="17" t="s">
        <v>96</v>
      </c>
      <c r="G493" s="17" t="s">
        <v>1631</v>
      </c>
      <c r="H493" s="48" t="s">
        <v>90</v>
      </c>
      <c r="J493" s="11" t="s">
        <v>91</v>
      </c>
      <c r="K493" s="48" t="s">
        <v>84</v>
      </c>
      <c r="L493" s="49">
        <v>42979.0</v>
      </c>
      <c r="M493" s="52"/>
      <c r="N493" s="48" t="s">
        <v>85</v>
      </c>
      <c r="O493" s="48" t="s">
        <v>483</v>
      </c>
      <c r="P493" s="52"/>
      <c r="Q493" s="25">
        <v>9.0</v>
      </c>
      <c r="R493" s="25">
        <v>9.0</v>
      </c>
      <c r="S493" s="25">
        <v>10.0</v>
      </c>
      <c r="T493" s="25"/>
      <c r="U493" s="25"/>
      <c r="V493" s="25"/>
      <c r="W493" s="25">
        <v>6.0</v>
      </c>
      <c r="X493" s="25">
        <v>9.0</v>
      </c>
      <c r="Y493" s="25">
        <v>9.0</v>
      </c>
      <c r="Z493" s="25">
        <v>9.0</v>
      </c>
      <c r="AA493" s="25"/>
      <c r="AB493" s="25">
        <v>10.0</v>
      </c>
      <c r="AC493" s="25">
        <v>10.0</v>
      </c>
      <c r="AD493" s="25"/>
      <c r="AE493" s="25"/>
      <c r="AF493" s="25"/>
      <c r="AG493" s="25">
        <v>10.0</v>
      </c>
      <c r="AH493" s="25">
        <v>10.0</v>
      </c>
      <c r="AI493" s="25"/>
      <c r="AJ493" s="25"/>
      <c r="AK493" s="25">
        <v>10.0</v>
      </c>
      <c r="AL493" s="25"/>
      <c r="AM493" s="25">
        <v>6.0</v>
      </c>
      <c r="AN493" s="25"/>
      <c r="AO493" s="25"/>
      <c r="AP493" s="25"/>
      <c r="AQ493" s="25"/>
      <c r="AR493" s="6"/>
      <c r="AS493" s="25"/>
      <c r="AT493" s="25"/>
      <c r="AU493" s="25"/>
      <c r="AV493" s="25"/>
      <c r="AW493" s="25"/>
      <c r="AX493" s="25">
        <v>10.0</v>
      </c>
      <c r="AY493" s="25">
        <f t="shared" si="1"/>
        <v>9.07</v>
      </c>
      <c r="AZ493" s="23"/>
      <c r="BA493" s="23">
        <f t="shared" si="4"/>
        <v>0</v>
      </c>
      <c r="BB493" s="6">
        <v>15.0</v>
      </c>
      <c r="BC493" s="6">
        <v>0.0</v>
      </c>
      <c r="BD493" s="23">
        <f t="shared" si="3"/>
        <v>15</v>
      </c>
      <c r="BE493" s="6" t="s">
        <v>92</v>
      </c>
      <c r="BF493" s="6" t="s">
        <v>55</v>
      </c>
      <c r="BG493" s="6" t="s">
        <v>55</v>
      </c>
      <c r="BH493" s="6" t="s">
        <v>55</v>
      </c>
      <c r="BI493" s="6" t="s">
        <v>55</v>
      </c>
      <c r="BJ493" s="6" t="s">
        <v>92</v>
      </c>
      <c r="BK493" s="6" t="s">
        <v>55</v>
      </c>
      <c r="BL493" s="23"/>
      <c r="BM493" s="23"/>
      <c r="BN493" s="42"/>
      <c r="BO493" s="42"/>
      <c r="BP493" s="42"/>
    </row>
    <row r="494">
      <c r="A494" s="11">
        <v>489.0</v>
      </c>
      <c r="B494" s="17" t="s">
        <v>743</v>
      </c>
      <c r="C494" s="17" t="s">
        <v>521</v>
      </c>
      <c r="D494" s="17" t="s">
        <v>157</v>
      </c>
      <c r="E494" s="19"/>
      <c r="F494" s="17" t="s">
        <v>79</v>
      </c>
      <c r="G494" s="17" t="s">
        <v>1631</v>
      </c>
      <c r="H494" s="48" t="s">
        <v>90</v>
      </c>
      <c r="J494" s="11" t="s">
        <v>91</v>
      </c>
      <c r="K494" s="48" t="s">
        <v>84</v>
      </c>
      <c r="L494" s="49">
        <v>42979.0</v>
      </c>
      <c r="M494" s="52"/>
      <c r="N494" s="48" t="s">
        <v>85</v>
      </c>
      <c r="O494" s="48" t="s">
        <v>295</v>
      </c>
      <c r="P494" s="52"/>
      <c r="Q494" s="25">
        <v>9.0</v>
      </c>
      <c r="R494" s="25">
        <v>9.0</v>
      </c>
      <c r="S494" s="25">
        <v>8.0</v>
      </c>
      <c r="T494" s="25"/>
      <c r="U494" s="25"/>
      <c r="V494" s="25"/>
      <c r="W494" s="25">
        <v>9.0</v>
      </c>
      <c r="X494" s="25">
        <v>10.0</v>
      </c>
      <c r="Y494" s="25">
        <v>8.0</v>
      </c>
      <c r="Z494" s="25">
        <v>10.0</v>
      </c>
      <c r="AA494" s="25"/>
      <c r="AB494" s="25">
        <v>10.0</v>
      </c>
      <c r="AC494" s="25">
        <v>10.0</v>
      </c>
      <c r="AD494" s="25"/>
      <c r="AE494" s="25"/>
      <c r="AF494" s="25"/>
      <c r="AG494" s="25">
        <v>8.0</v>
      </c>
      <c r="AH494" s="25">
        <v>10.0</v>
      </c>
      <c r="AI494" s="25"/>
      <c r="AJ494" s="25"/>
      <c r="AK494" s="25">
        <v>10.0</v>
      </c>
      <c r="AL494" s="25"/>
      <c r="AM494" s="25">
        <v>8.0</v>
      </c>
      <c r="AN494" s="25"/>
      <c r="AO494" s="25"/>
      <c r="AP494" s="25"/>
      <c r="AQ494" s="25"/>
      <c r="AR494" s="6"/>
      <c r="AS494" s="25"/>
      <c r="AT494" s="25"/>
      <c r="AU494" s="25"/>
      <c r="AV494" s="25"/>
      <c r="AW494" s="25"/>
      <c r="AX494" s="25">
        <v>10.0</v>
      </c>
      <c r="AY494" s="25">
        <f t="shared" si="1"/>
        <v>9.21</v>
      </c>
      <c r="AZ494" s="23"/>
      <c r="BA494" s="23">
        <f t="shared" si="4"/>
        <v>0</v>
      </c>
      <c r="BB494" s="6">
        <v>13.0</v>
      </c>
      <c r="BC494" s="6">
        <v>0.0</v>
      </c>
      <c r="BD494" s="23">
        <f t="shared" si="3"/>
        <v>13</v>
      </c>
      <c r="BE494" s="6" t="s">
        <v>92</v>
      </c>
      <c r="BF494" s="6" t="s">
        <v>55</v>
      </c>
      <c r="BG494" s="6" t="s">
        <v>55</v>
      </c>
      <c r="BH494" s="6" t="s">
        <v>55</v>
      </c>
      <c r="BI494" s="6" t="s">
        <v>55</v>
      </c>
      <c r="BJ494" s="6" t="s">
        <v>92</v>
      </c>
      <c r="BK494" s="6" t="s">
        <v>55</v>
      </c>
      <c r="BL494" s="23"/>
      <c r="BM494" s="23"/>
      <c r="BN494" s="42"/>
      <c r="BO494" s="42"/>
      <c r="BP494" s="42"/>
    </row>
    <row r="495">
      <c r="A495" s="11">
        <v>490.0</v>
      </c>
      <c r="B495" s="17" t="s">
        <v>1639</v>
      </c>
      <c r="C495" s="17" t="s">
        <v>157</v>
      </c>
      <c r="D495" s="17" t="s">
        <v>78</v>
      </c>
      <c r="E495" s="19"/>
      <c r="F495" s="17" t="s">
        <v>79</v>
      </c>
      <c r="G495" s="17" t="s">
        <v>1631</v>
      </c>
      <c r="H495" s="48" t="s">
        <v>90</v>
      </c>
      <c r="J495" s="11" t="s">
        <v>91</v>
      </c>
      <c r="K495" s="48" t="s">
        <v>84</v>
      </c>
      <c r="L495" s="49">
        <v>42979.0</v>
      </c>
      <c r="M495" s="52"/>
      <c r="N495" s="48" t="s">
        <v>85</v>
      </c>
      <c r="O495" s="48" t="s">
        <v>483</v>
      </c>
      <c r="P495" s="52"/>
      <c r="Q495" s="25">
        <v>8.0</v>
      </c>
      <c r="R495" s="25">
        <v>7.0</v>
      </c>
      <c r="S495" s="25">
        <v>7.0</v>
      </c>
      <c r="T495" s="25"/>
      <c r="U495" s="25"/>
      <c r="V495" s="25"/>
      <c r="W495" s="25">
        <v>6.0</v>
      </c>
      <c r="X495" s="25">
        <v>9.0</v>
      </c>
      <c r="Y495" s="25">
        <v>7.0</v>
      </c>
      <c r="Z495" s="25">
        <v>7.0</v>
      </c>
      <c r="AA495" s="25"/>
      <c r="AB495" s="25">
        <v>10.0</v>
      </c>
      <c r="AC495" s="25">
        <v>10.0</v>
      </c>
      <c r="AD495" s="25"/>
      <c r="AE495" s="25"/>
      <c r="AF495" s="25"/>
      <c r="AG495" s="25">
        <v>10.0</v>
      </c>
      <c r="AH495" s="25">
        <v>10.0</v>
      </c>
      <c r="AI495" s="25"/>
      <c r="AJ495" s="25"/>
      <c r="AK495" s="25">
        <v>10.0</v>
      </c>
      <c r="AL495" s="25"/>
      <c r="AM495" s="25">
        <v>8.0</v>
      </c>
      <c r="AN495" s="25"/>
      <c r="AO495" s="25"/>
      <c r="AP495" s="25"/>
      <c r="AQ495" s="25"/>
      <c r="AR495" s="6"/>
      <c r="AS495" s="25"/>
      <c r="AT495" s="25"/>
      <c r="AU495" s="25"/>
      <c r="AV495" s="25"/>
      <c r="AW495" s="25"/>
      <c r="AX495" s="25">
        <v>10.0</v>
      </c>
      <c r="AY495" s="25">
        <f t="shared" si="1"/>
        <v>8.5</v>
      </c>
      <c r="AZ495" s="23"/>
      <c r="BA495" s="23">
        <f t="shared" si="4"/>
        <v>0</v>
      </c>
      <c r="BB495" s="6">
        <v>33.0</v>
      </c>
      <c r="BC495" s="6">
        <v>5.0</v>
      </c>
      <c r="BD495" s="23">
        <f t="shared" si="3"/>
        <v>28</v>
      </c>
      <c r="BE495" s="6" t="s">
        <v>92</v>
      </c>
      <c r="BF495" s="6" t="s">
        <v>55</v>
      </c>
      <c r="BG495" s="6" t="s">
        <v>55</v>
      </c>
      <c r="BH495" s="6" t="s">
        <v>55</v>
      </c>
      <c r="BI495" s="6" t="s">
        <v>55</v>
      </c>
      <c r="BJ495" s="6" t="s">
        <v>92</v>
      </c>
      <c r="BK495" s="6" t="s">
        <v>55</v>
      </c>
      <c r="BL495" s="23"/>
      <c r="BM495" s="23"/>
      <c r="BN495" s="42"/>
      <c r="BO495" s="42"/>
      <c r="BP495" s="42"/>
    </row>
    <row r="496">
      <c r="A496" s="11">
        <v>491.0</v>
      </c>
      <c r="B496" s="17" t="s">
        <v>1435</v>
      </c>
      <c r="C496" s="17" t="s">
        <v>324</v>
      </c>
      <c r="D496" s="17" t="s">
        <v>891</v>
      </c>
      <c r="E496" s="19"/>
      <c r="F496" s="17" t="s">
        <v>96</v>
      </c>
      <c r="G496" s="17" t="s">
        <v>1631</v>
      </c>
      <c r="H496" s="48" t="s">
        <v>90</v>
      </c>
      <c r="J496" s="11" t="s">
        <v>91</v>
      </c>
      <c r="K496" s="48" t="s">
        <v>84</v>
      </c>
      <c r="L496" s="49">
        <v>42979.0</v>
      </c>
      <c r="M496" s="52"/>
      <c r="N496" s="48" t="s">
        <v>85</v>
      </c>
      <c r="O496" s="48" t="s">
        <v>483</v>
      </c>
      <c r="P496" s="52"/>
      <c r="Q496" s="6">
        <v>10.0</v>
      </c>
      <c r="R496" s="6">
        <v>10.0</v>
      </c>
      <c r="S496" s="6">
        <v>10.0</v>
      </c>
      <c r="T496" s="23"/>
      <c r="U496" s="23"/>
      <c r="V496" s="23"/>
      <c r="W496" s="6">
        <v>10.0</v>
      </c>
      <c r="X496" s="6">
        <v>10.0</v>
      </c>
      <c r="Y496" s="6">
        <v>10.0</v>
      </c>
      <c r="Z496" s="6">
        <v>10.0</v>
      </c>
      <c r="AA496" s="23"/>
      <c r="AB496" s="6">
        <v>10.0</v>
      </c>
      <c r="AC496" s="6">
        <v>10.0</v>
      </c>
      <c r="AD496" s="23"/>
      <c r="AE496" s="23"/>
      <c r="AF496" s="23"/>
      <c r="AG496" s="25">
        <v>10.0</v>
      </c>
      <c r="AH496" s="25">
        <v>10.0</v>
      </c>
      <c r="AI496" s="23"/>
      <c r="AJ496" s="23"/>
      <c r="AK496" s="25">
        <v>10.0</v>
      </c>
      <c r="AL496" s="23"/>
      <c r="AM496" s="6">
        <v>9.0</v>
      </c>
      <c r="AN496" s="23"/>
      <c r="AO496" s="23"/>
      <c r="AP496" s="23"/>
      <c r="AQ496" s="23"/>
      <c r="AR496" s="6"/>
      <c r="AS496" s="23"/>
      <c r="AT496" s="23"/>
      <c r="AU496" s="23"/>
      <c r="AV496" s="23"/>
      <c r="AW496" s="23"/>
      <c r="AX496" s="25">
        <v>10.0</v>
      </c>
      <c r="AY496" s="25">
        <f t="shared" si="1"/>
        <v>9.92</v>
      </c>
      <c r="AZ496" s="23"/>
      <c r="BA496" s="23">
        <f t="shared" si="4"/>
        <v>0</v>
      </c>
      <c r="BB496" s="6">
        <v>3.0</v>
      </c>
      <c r="BC496" s="6">
        <v>3.0</v>
      </c>
      <c r="BD496" s="23">
        <f t="shared" si="3"/>
        <v>0</v>
      </c>
      <c r="BE496" s="6" t="s">
        <v>92</v>
      </c>
      <c r="BF496" s="6" t="s">
        <v>55</v>
      </c>
      <c r="BG496" s="6" t="s">
        <v>55</v>
      </c>
      <c r="BH496" s="6" t="s">
        <v>55</v>
      </c>
      <c r="BI496" s="6" t="s">
        <v>55</v>
      </c>
      <c r="BJ496" s="6" t="s">
        <v>92</v>
      </c>
      <c r="BK496" s="6" t="s">
        <v>55</v>
      </c>
      <c r="BL496" s="23"/>
      <c r="BM496" s="23"/>
      <c r="BN496" s="42"/>
      <c r="BO496" s="42"/>
      <c r="BP496" s="42"/>
    </row>
    <row r="497">
      <c r="A497" s="11">
        <v>492.0</v>
      </c>
      <c r="B497" s="17" t="s">
        <v>1640</v>
      </c>
      <c r="C497" s="17" t="s">
        <v>193</v>
      </c>
      <c r="D497" s="17" t="s">
        <v>303</v>
      </c>
      <c r="E497" s="20"/>
      <c r="F497" s="17" t="s">
        <v>96</v>
      </c>
      <c r="G497" s="17" t="s">
        <v>1631</v>
      </c>
      <c r="H497" s="48" t="s">
        <v>90</v>
      </c>
      <c r="J497" s="11" t="s">
        <v>91</v>
      </c>
      <c r="K497" s="48" t="s">
        <v>84</v>
      </c>
      <c r="L497" s="49">
        <v>42979.0</v>
      </c>
      <c r="M497" s="52"/>
      <c r="N497" s="48" t="s">
        <v>85</v>
      </c>
      <c r="O497" s="48" t="s">
        <v>483</v>
      </c>
      <c r="P497" s="52"/>
      <c r="Q497" s="25">
        <v>10.0</v>
      </c>
      <c r="R497" s="25">
        <v>10.0</v>
      </c>
      <c r="S497" s="25">
        <v>10.0</v>
      </c>
      <c r="T497" s="25"/>
      <c r="U497" s="25"/>
      <c r="V497" s="25"/>
      <c r="W497" s="25">
        <v>9.0</v>
      </c>
      <c r="X497" s="25">
        <v>10.0</v>
      </c>
      <c r="Y497" s="25">
        <v>10.0</v>
      </c>
      <c r="Z497" s="25">
        <v>10.0</v>
      </c>
      <c r="AA497" s="25"/>
      <c r="AB497" s="25">
        <v>10.0</v>
      </c>
      <c r="AC497" s="25">
        <v>10.0</v>
      </c>
      <c r="AD497" s="25"/>
      <c r="AE497" s="25"/>
      <c r="AF497" s="25"/>
      <c r="AG497" s="25">
        <v>10.0</v>
      </c>
      <c r="AH497" s="25">
        <v>10.0</v>
      </c>
      <c r="AI497" s="25"/>
      <c r="AJ497" s="25"/>
      <c r="AK497" s="25">
        <v>10.0</v>
      </c>
      <c r="AL497" s="25"/>
      <c r="AM497" s="25">
        <v>8.0</v>
      </c>
      <c r="AN497" s="25"/>
      <c r="AO497" s="25"/>
      <c r="AP497" s="25"/>
      <c r="AQ497" s="25"/>
      <c r="AR497" s="6"/>
      <c r="AS497" s="25"/>
      <c r="AT497" s="25"/>
      <c r="AU497" s="25"/>
      <c r="AV497" s="25"/>
      <c r="AW497" s="25"/>
      <c r="AX497" s="25">
        <v>10.0</v>
      </c>
      <c r="AY497" s="25">
        <f t="shared" si="1"/>
        <v>9.78</v>
      </c>
      <c r="AZ497" s="23"/>
      <c r="BA497" s="23">
        <f t="shared" si="4"/>
        <v>0</v>
      </c>
      <c r="BB497" s="6">
        <v>6.0</v>
      </c>
      <c r="BC497" s="6">
        <v>2.0</v>
      </c>
      <c r="BD497" s="23">
        <f t="shared" si="3"/>
        <v>4</v>
      </c>
      <c r="BE497" s="6" t="s">
        <v>92</v>
      </c>
      <c r="BF497" s="6" t="s">
        <v>55</v>
      </c>
      <c r="BG497" s="6" t="s">
        <v>55</v>
      </c>
      <c r="BH497" s="6" t="s">
        <v>55</v>
      </c>
      <c r="BI497" s="6" t="s">
        <v>55</v>
      </c>
      <c r="BJ497" s="6" t="s">
        <v>92</v>
      </c>
      <c r="BK497" s="6" t="s">
        <v>55</v>
      </c>
      <c r="BL497" s="23"/>
      <c r="BM497" s="23"/>
      <c r="BN497" s="42"/>
      <c r="BO497" s="42"/>
      <c r="BP497" s="42"/>
    </row>
    <row r="498">
      <c r="A498" s="11">
        <v>493.0</v>
      </c>
      <c r="B498" s="17" t="s">
        <v>1641</v>
      </c>
      <c r="C498" s="17" t="s">
        <v>87</v>
      </c>
      <c r="D498" s="17" t="s">
        <v>491</v>
      </c>
      <c r="E498" s="19"/>
      <c r="F498" s="17" t="s">
        <v>79</v>
      </c>
      <c r="G498" s="17" t="s">
        <v>1631</v>
      </c>
      <c r="H498" s="48" t="s">
        <v>90</v>
      </c>
      <c r="J498" s="11" t="s">
        <v>91</v>
      </c>
      <c r="K498" s="48" t="s">
        <v>84</v>
      </c>
      <c r="L498" s="49">
        <v>42979.0</v>
      </c>
      <c r="M498" s="52"/>
      <c r="N498" s="48" t="s">
        <v>85</v>
      </c>
      <c r="O498" s="48" t="s">
        <v>483</v>
      </c>
      <c r="P498" s="52"/>
      <c r="Q498" s="25">
        <v>9.0</v>
      </c>
      <c r="R498" s="25">
        <v>8.0</v>
      </c>
      <c r="S498" s="25">
        <v>10.0</v>
      </c>
      <c r="T498" s="25"/>
      <c r="U498" s="25"/>
      <c r="V498" s="25"/>
      <c r="W498" s="25">
        <v>8.0</v>
      </c>
      <c r="X498" s="25">
        <v>10.0</v>
      </c>
      <c r="Y498" s="25">
        <v>10.0</v>
      </c>
      <c r="Z498" s="25">
        <v>10.0</v>
      </c>
      <c r="AA498" s="25"/>
      <c r="AB498" s="25">
        <v>10.0</v>
      </c>
      <c r="AC498" s="25">
        <v>10.0</v>
      </c>
      <c r="AD498" s="25"/>
      <c r="AE498" s="25"/>
      <c r="AF498" s="25"/>
      <c r="AG498" s="25">
        <v>10.0</v>
      </c>
      <c r="AH498" s="25">
        <v>10.0</v>
      </c>
      <c r="AI498" s="25"/>
      <c r="AJ498" s="25"/>
      <c r="AK498" s="25">
        <v>10.0</v>
      </c>
      <c r="AL498" s="25"/>
      <c r="AM498" s="25">
        <v>7.0</v>
      </c>
      <c r="AN498" s="25"/>
      <c r="AO498" s="25"/>
      <c r="AP498" s="25"/>
      <c r="AQ498" s="25"/>
      <c r="AR498" s="6"/>
      <c r="AS498" s="25"/>
      <c r="AT498" s="25"/>
      <c r="AU498" s="25"/>
      <c r="AV498" s="25"/>
      <c r="AW498" s="25"/>
      <c r="AX498" s="25">
        <v>10.0</v>
      </c>
      <c r="AY498" s="25">
        <f t="shared" si="1"/>
        <v>9.42</v>
      </c>
      <c r="AZ498" s="23"/>
      <c r="BA498" s="23">
        <f t="shared" si="4"/>
        <v>0</v>
      </c>
      <c r="BB498" s="6">
        <v>10.0</v>
      </c>
      <c r="BC498" s="6">
        <v>6.0</v>
      </c>
      <c r="BD498" s="23">
        <f t="shared" si="3"/>
        <v>4</v>
      </c>
      <c r="BE498" s="6" t="s">
        <v>92</v>
      </c>
      <c r="BF498" s="6" t="s">
        <v>55</v>
      </c>
      <c r="BG498" s="6" t="s">
        <v>55</v>
      </c>
      <c r="BH498" s="6" t="s">
        <v>55</v>
      </c>
      <c r="BI498" s="6" t="s">
        <v>55</v>
      </c>
      <c r="BJ498" s="6" t="s">
        <v>92</v>
      </c>
      <c r="BK498" s="6" t="s">
        <v>55</v>
      </c>
      <c r="BL498" s="23"/>
      <c r="BM498" s="23"/>
      <c r="BN498" s="42"/>
      <c r="BO498" s="42"/>
      <c r="BP498" s="42"/>
    </row>
    <row r="499">
      <c r="A499" s="11">
        <v>494.0</v>
      </c>
      <c r="B499" s="17" t="s">
        <v>1203</v>
      </c>
      <c r="C499" s="17" t="s">
        <v>77</v>
      </c>
      <c r="D499" s="17" t="s">
        <v>142</v>
      </c>
      <c r="E499" s="19"/>
      <c r="F499" s="17" t="s">
        <v>79</v>
      </c>
      <c r="G499" s="17" t="s">
        <v>1631</v>
      </c>
      <c r="H499" s="48" t="s">
        <v>90</v>
      </c>
      <c r="J499" s="11" t="s">
        <v>91</v>
      </c>
      <c r="K499" s="48" t="s">
        <v>84</v>
      </c>
      <c r="L499" s="49">
        <v>42979.0</v>
      </c>
      <c r="M499" s="52"/>
      <c r="N499" s="48" t="s">
        <v>85</v>
      </c>
      <c r="O499" s="48" t="s">
        <v>295</v>
      </c>
      <c r="P499" s="52"/>
      <c r="Q499" s="25">
        <v>9.0</v>
      </c>
      <c r="R499" s="25">
        <v>10.0</v>
      </c>
      <c r="S499" s="25">
        <v>10.0</v>
      </c>
      <c r="T499" s="25"/>
      <c r="U499" s="25"/>
      <c r="V499" s="25"/>
      <c r="W499" s="25">
        <v>8.0</v>
      </c>
      <c r="X499" s="25">
        <v>10.0</v>
      </c>
      <c r="Y499" s="25">
        <v>10.0</v>
      </c>
      <c r="Z499" s="25">
        <v>10.0</v>
      </c>
      <c r="AA499" s="25"/>
      <c r="AB499" s="25">
        <v>10.0</v>
      </c>
      <c r="AC499" s="25">
        <v>10.0</v>
      </c>
      <c r="AD499" s="25"/>
      <c r="AE499" s="25"/>
      <c r="AF499" s="25"/>
      <c r="AG499" s="25">
        <v>10.0</v>
      </c>
      <c r="AH499" s="25">
        <v>10.0</v>
      </c>
      <c r="AI499" s="25"/>
      <c r="AJ499" s="25"/>
      <c r="AK499" s="25">
        <v>10.0</v>
      </c>
      <c r="AL499" s="25"/>
      <c r="AM499" s="25">
        <v>9.0</v>
      </c>
      <c r="AN499" s="25"/>
      <c r="AO499" s="25"/>
      <c r="AP499" s="25"/>
      <c r="AQ499" s="25"/>
      <c r="AR499" s="6"/>
      <c r="AS499" s="25"/>
      <c r="AT499" s="25"/>
      <c r="AU499" s="25"/>
      <c r="AV499" s="25"/>
      <c r="AW499" s="25"/>
      <c r="AX499" s="25">
        <v>10.0</v>
      </c>
      <c r="AY499" s="25">
        <f t="shared" si="1"/>
        <v>9.71</v>
      </c>
      <c r="AZ499" s="23"/>
      <c r="BA499" s="23">
        <f t="shared" si="4"/>
        <v>0</v>
      </c>
      <c r="BB499" s="6">
        <v>8.0</v>
      </c>
      <c r="BC499" s="6">
        <v>4.0</v>
      </c>
      <c r="BD499" s="23">
        <f t="shared" si="3"/>
        <v>4</v>
      </c>
      <c r="BE499" s="6" t="s">
        <v>92</v>
      </c>
      <c r="BF499" s="6" t="s">
        <v>55</v>
      </c>
      <c r="BG499" s="6" t="s">
        <v>55</v>
      </c>
      <c r="BH499" s="6" t="s">
        <v>55</v>
      </c>
      <c r="BI499" s="6" t="s">
        <v>55</v>
      </c>
      <c r="BJ499" s="6" t="s">
        <v>92</v>
      </c>
      <c r="BK499" s="6" t="s">
        <v>55</v>
      </c>
      <c r="BL499" s="23"/>
      <c r="BM499" s="23"/>
      <c r="BN499" s="42"/>
      <c r="BO499" s="42"/>
      <c r="BP499" s="42"/>
    </row>
    <row r="500">
      <c r="A500" s="11">
        <v>495.0</v>
      </c>
      <c r="B500" s="17" t="s">
        <v>1642</v>
      </c>
      <c r="C500" s="17" t="s">
        <v>259</v>
      </c>
      <c r="D500" s="17" t="s">
        <v>617</v>
      </c>
      <c r="E500" s="20"/>
      <c r="F500" s="17" t="s">
        <v>96</v>
      </c>
      <c r="G500" s="17" t="s">
        <v>1631</v>
      </c>
      <c r="H500" s="48" t="s">
        <v>90</v>
      </c>
      <c r="J500" s="11" t="s">
        <v>91</v>
      </c>
      <c r="K500" s="48" t="s">
        <v>84</v>
      </c>
      <c r="L500" s="49">
        <v>42979.0</v>
      </c>
      <c r="M500" s="52"/>
      <c r="N500" s="48" t="s">
        <v>85</v>
      </c>
      <c r="O500" s="48" t="s">
        <v>483</v>
      </c>
      <c r="P500" s="52"/>
      <c r="Q500" s="25">
        <v>10.0</v>
      </c>
      <c r="R500" s="25">
        <v>9.0</v>
      </c>
      <c r="S500" s="25">
        <v>10.0</v>
      </c>
      <c r="T500" s="25"/>
      <c r="U500" s="25"/>
      <c r="V500" s="25"/>
      <c r="W500" s="25">
        <v>9.0</v>
      </c>
      <c r="X500" s="25">
        <v>9.0</v>
      </c>
      <c r="Y500" s="25">
        <v>10.0</v>
      </c>
      <c r="Z500" s="25">
        <v>10.0</v>
      </c>
      <c r="AA500" s="25"/>
      <c r="AB500" s="25">
        <v>10.0</v>
      </c>
      <c r="AC500" s="25">
        <v>10.0</v>
      </c>
      <c r="AD500" s="25"/>
      <c r="AE500" s="25"/>
      <c r="AF500" s="25"/>
      <c r="AG500" s="25">
        <v>10.0</v>
      </c>
      <c r="AH500" s="25">
        <v>10.0</v>
      </c>
      <c r="AI500" s="25"/>
      <c r="AJ500" s="25"/>
      <c r="AK500" s="25">
        <v>10.0</v>
      </c>
      <c r="AL500" s="25"/>
      <c r="AM500" s="25">
        <v>7.0</v>
      </c>
      <c r="AN500" s="25"/>
      <c r="AO500" s="25"/>
      <c r="AP500" s="25"/>
      <c r="AQ500" s="25"/>
      <c r="AR500" s="6"/>
      <c r="AS500" s="25"/>
      <c r="AT500" s="25"/>
      <c r="AU500" s="25"/>
      <c r="AV500" s="25"/>
      <c r="AW500" s="25"/>
      <c r="AX500" s="25">
        <v>10.0</v>
      </c>
      <c r="AY500" s="25">
        <f t="shared" si="1"/>
        <v>9.57</v>
      </c>
      <c r="AZ500" s="23"/>
      <c r="BA500" s="23">
        <f t="shared" si="4"/>
        <v>0</v>
      </c>
      <c r="BB500" s="6">
        <v>14.0</v>
      </c>
      <c r="BC500" s="6">
        <v>0.0</v>
      </c>
      <c r="BD500" s="23">
        <f t="shared" si="3"/>
        <v>14</v>
      </c>
      <c r="BE500" s="6" t="s">
        <v>92</v>
      </c>
      <c r="BF500" s="6" t="s">
        <v>55</v>
      </c>
      <c r="BG500" s="6" t="s">
        <v>55</v>
      </c>
      <c r="BH500" s="6" t="s">
        <v>55</v>
      </c>
      <c r="BI500" s="6" t="s">
        <v>55</v>
      </c>
      <c r="BJ500" s="6" t="s">
        <v>92</v>
      </c>
      <c r="BK500" s="6" t="s">
        <v>55</v>
      </c>
      <c r="BL500" s="23"/>
      <c r="BM500" s="23"/>
      <c r="BN500" s="42"/>
      <c r="BO500" s="42"/>
      <c r="BP500" s="42"/>
    </row>
    <row r="501">
      <c r="A501" s="11">
        <v>496.0</v>
      </c>
      <c r="B501" s="17" t="s">
        <v>1643</v>
      </c>
      <c r="C501" s="17" t="s">
        <v>1644</v>
      </c>
      <c r="D501" s="17" t="s">
        <v>175</v>
      </c>
      <c r="E501" s="19"/>
      <c r="F501" s="17" t="s">
        <v>79</v>
      </c>
      <c r="G501" s="17" t="s">
        <v>1631</v>
      </c>
      <c r="H501" s="48" t="s">
        <v>90</v>
      </c>
      <c r="J501" s="11" t="s">
        <v>91</v>
      </c>
      <c r="K501" s="48" t="s">
        <v>84</v>
      </c>
      <c r="L501" s="49">
        <v>42979.0</v>
      </c>
      <c r="M501" s="52"/>
      <c r="N501" s="48" t="s">
        <v>85</v>
      </c>
      <c r="O501" s="48" t="s">
        <v>295</v>
      </c>
      <c r="P501" s="52"/>
      <c r="Q501" s="6">
        <v>8.0</v>
      </c>
      <c r="R501" s="6">
        <v>9.0</v>
      </c>
      <c r="S501" s="6">
        <v>7.0</v>
      </c>
      <c r="T501" s="23"/>
      <c r="U501" s="23"/>
      <c r="V501" s="23"/>
      <c r="W501" s="6">
        <v>5.0</v>
      </c>
      <c r="X501" s="6">
        <v>9.0</v>
      </c>
      <c r="Y501" s="6">
        <v>10.0</v>
      </c>
      <c r="Z501" s="6">
        <v>9.0</v>
      </c>
      <c r="AA501" s="23"/>
      <c r="AB501" s="6">
        <v>10.0</v>
      </c>
      <c r="AC501" s="6">
        <v>10.0</v>
      </c>
      <c r="AD501" s="23"/>
      <c r="AE501" s="23"/>
      <c r="AF501" s="23"/>
      <c r="AG501" s="25">
        <v>10.0</v>
      </c>
      <c r="AH501" s="25">
        <v>10.0</v>
      </c>
      <c r="AI501" s="23"/>
      <c r="AJ501" s="23"/>
      <c r="AK501" s="25">
        <v>10.0</v>
      </c>
      <c r="AL501" s="23"/>
      <c r="AM501" s="6">
        <v>7.0</v>
      </c>
      <c r="AN501" s="23"/>
      <c r="AO501" s="23"/>
      <c r="AP501" s="23"/>
      <c r="AQ501" s="23"/>
      <c r="AR501" s="6"/>
      <c r="AS501" s="23"/>
      <c r="AT501" s="23"/>
      <c r="AU501" s="23"/>
      <c r="AV501" s="23"/>
      <c r="AW501" s="23"/>
      <c r="AX501" s="25">
        <v>10.0</v>
      </c>
      <c r="AY501" s="25">
        <f t="shared" si="1"/>
        <v>8.85</v>
      </c>
      <c r="AZ501" s="23"/>
      <c r="BA501" s="23">
        <f t="shared" si="4"/>
        <v>0</v>
      </c>
      <c r="BB501" s="6">
        <v>43.0</v>
      </c>
      <c r="BC501" s="6">
        <v>0.0</v>
      </c>
      <c r="BD501" s="23">
        <f t="shared" si="3"/>
        <v>43</v>
      </c>
      <c r="BE501" s="6" t="s">
        <v>92</v>
      </c>
      <c r="BF501" s="6" t="s">
        <v>55</v>
      </c>
      <c r="BG501" s="6" t="s">
        <v>55</v>
      </c>
      <c r="BH501" s="6" t="s">
        <v>55</v>
      </c>
      <c r="BI501" s="6" t="s">
        <v>55</v>
      </c>
      <c r="BJ501" s="6" t="s">
        <v>92</v>
      </c>
      <c r="BK501" s="6" t="s">
        <v>55</v>
      </c>
      <c r="BL501" s="23"/>
      <c r="BM501" s="23"/>
      <c r="BN501" s="42"/>
      <c r="BO501" s="42"/>
      <c r="BP501" s="42"/>
    </row>
    <row r="502">
      <c r="A502" s="11">
        <v>497.0</v>
      </c>
      <c r="B502" s="17" t="s">
        <v>1645</v>
      </c>
      <c r="C502" s="17" t="s">
        <v>1411</v>
      </c>
      <c r="D502" s="17" t="s">
        <v>134</v>
      </c>
      <c r="E502" s="19"/>
      <c r="F502" s="17" t="s">
        <v>96</v>
      </c>
      <c r="G502" s="17" t="s">
        <v>1631</v>
      </c>
      <c r="H502" s="48" t="s">
        <v>90</v>
      </c>
      <c r="J502" s="11" t="s">
        <v>91</v>
      </c>
      <c r="K502" s="48" t="s">
        <v>84</v>
      </c>
      <c r="L502" s="49">
        <v>42979.0</v>
      </c>
      <c r="M502" s="52"/>
      <c r="N502" s="48" t="s">
        <v>85</v>
      </c>
      <c r="O502" s="48" t="s">
        <v>295</v>
      </c>
      <c r="P502" s="52"/>
      <c r="Q502" s="25">
        <v>9.0</v>
      </c>
      <c r="R502" s="25">
        <v>6.0</v>
      </c>
      <c r="S502" s="25">
        <v>8.0</v>
      </c>
      <c r="T502" s="25"/>
      <c r="U502" s="25"/>
      <c r="V502" s="25"/>
      <c r="W502" s="25">
        <v>5.0</v>
      </c>
      <c r="X502" s="25">
        <v>8.0</v>
      </c>
      <c r="Y502" s="25">
        <v>8.0</v>
      </c>
      <c r="Z502" s="25">
        <v>7.0</v>
      </c>
      <c r="AA502" s="25"/>
      <c r="AB502" s="25">
        <v>10.0</v>
      </c>
      <c r="AC502" s="25">
        <v>10.0</v>
      </c>
      <c r="AD502" s="25"/>
      <c r="AE502" s="25"/>
      <c r="AF502" s="25"/>
      <c r="AG502" s="25">
        <v>8.0</v>
      </c>
      <c r="AH502" s="25">
        <v>10.0</v>
      </c>
      <c r="AI502" s="25"/>
      <c r="AJ502" s="25"/>
      <c r="AK502" s="25">
        <v>10.0</v>
      </c>
      <c r="AL502" s="25"/>
      <c r="AM502" s="25">
        <v>5.0</v>
      </c>
      <c r="AN502" s="25"/>
      <c r="AO502" s="25"/>
      <c r="AP502" s="25"/>
      <c r="AQ502" s="25"/>
      <c r="AR502" s="6"/>
      <c r="AS502" s="25"/>
      <c r="AT502" s="25"/>
      <c r="AU502" s="25"/>
      <c r="AV502" s="25"/>
      <c r="AW502" s="25"/>
      <c r="AX502" s="25">
        <v>10.0</v>
      </c>
      <c r="AY502" s="25">
        <f t="shared" si="1"/>
        <v>8.14</v>
      </c>
      <c r="AZ502" s="23"/>
      <c r="BA502" s="23">
        <f t="shared" si="4"/>
        <v>0</v>
      </c>
      <c r="BB502" s="6">
        <v>43.0</v>
      </c>
      <c r="BC502" s="6">
        <v>3.0</v>
      </c>
      <c r="BD502" s="23">
        <f t="shared" si="3"/>
        <v>40</v>
      </c>
      <c r="BE502" s="6" t="s">
        <v>92</v>
      </c>
      <c r="BF502" s="6" t="s">
        <v>55</v>
      </c>
      <c r="BG502" s="6" t="s">
        <v>55</v>
      </c>
      <c r="BH502" s="6" t="s">
        <v>55</v>
      </c>
      <c r="BI502" s="6" t="s">
        <v>55</v>
      </c>
      <c r="BJ502" s="6" t="s">
        <v>92</v>
      </c>
      <c r="BK502" s="6" t="s">
        <v>55</v>
      </c>
      <c r="BL502" s="23"/>
      <c r="BM502" s="23"/>
      <c r="BN502" s="42"/>
      <c r="BO502" s="42"/>
      <c r="BP502" s="42"/>
    </row>
    <row r="503">
      <c r="A503" s="11">
        <v>498.0</v>
      </c>
      <c r="B503" s="17" t="s">
        <v>1646</v>
      </c>
      <c r="C503" s="17" t="s">
        <v>575</v>
      </c>
      <c r="D503" s="20"/>
      <c r="E503" s="19"/>
      <c r="F503" s="17" t="s">
        <v>96</v>
      </c>
      <c r="G503" s="17" t="s">
        <v>1631</v>
      </c>
      <c r="H503" s="48" t="s">
        <v>90</v>
      </c>
      <c r="J503" s="11" t="s">
        <v>91</v>
      </c>
      <c r="K503" s="48" t="s">
        <v>84</v>
      </c>
      <c r="L503" s="49">
        <v>42979.0</v>
      </c>
      <c r="M503" s="52"/>
      <c r="N503" s="48" t="s">
        <v>85</v>
      </c>
      <c r="O503" s="48" t="s">
        <v>483</v>
      </c>
      <c r="P503" s="52"/>
      <c r="Q503" s="25">
        <v>9.0</v>
      </c>
      <c r="R503" s="25">
        <v>9.0</v>
      </c>
      <c r="S503" s="25">
        <v>9.0</v>
      </c>
      <c r="T503" s="25"/>
      <c r="U503" s="25"/>
      <c r="V503" s="25"/>
      <c r="W503" s="25">
        <v>8.0</v>
      </c>
      <c r="X503" s="25">
        <v>10.0</v>
      </c>
      <c r="Y503" s="25">
        <v>10.0</v>
      </c>
      <c r="Z503" s="25">
        <v>10.0</v>
      </c>
      <c r="AA503" s="25"/>
      <c r="AB503" s="25">
        <v>10.0</v>
      </c>
      <c r="AC503" s="25">
        <v>10.0</v>
      </c>
      <c r="AD503" s="25"/>
      <c r="AE503" s="25"/>
      <c r="AF503" s="25"/>
      <c r="AG503" s="25">
        <v>10.0</v>
      </c>
      <c r="AH503" s="25">
        <v>10.0</v>
      </c>
      <c r="AI503" s="25"/>
      <c r="AJ503" s="25"/>
      <c r="AK503" s="25">
        <v>10.0</v>
      </c>
      <c r="AL503" s="25"/>
      <c r="AM503" s="25">
        <v>8.0</v>
      </c>
      <c r="AN503" s="25"/>
      <c r="AO503" s="25"/>
      <c r="AP503" s="25"/>
      <c r="AQ503" s="25"/>
      <c r="AR503" s="6"/>
      <c r="AS503" s="25"/>
      <c r="AT503" s="25"/>
      <c r="AU503" s="25"/>
      <c r="AV503" s="25"/>
      <c r="AW503" s="25"/>
      <c r="AX503" s="25">
        <v>10.0</v>
      </c>
      <c r="AY503" s="25">
        <f t="shared" si="1"/>
        <v>9.5</v>
      </c>
      <c r="AZ503" s="23"/>
      <c r="BA503" s="23">
        <f t="shared" si="4"/>
        <v>0</v>
      </c>
      <c r="BB503" s="6">
        <v>4.0</v>
      </c>
      <c r="BC503" s="6">
        <v>1.0</v>
      </c>
      <c r="BD503" s="23">
        <f t="shared" si="3"/>
        <v>3</v>
      </c>
      <c r="BE503" s="6" t="s">
        <v>92</v>
      </c>
      <c r="BF503" s="6" t="s">
        <v>55</v>
      </c>
      <c r="BG503" s="6" t="s">
        <v>55</v>
      </c>
      <c r="BH503" s="6" t="s">
        <v>55</v>
      </c>
      <c r="BI503" s="6" t="s">
        <v>55</v>
      </c>
      <c r="BJ503" s="6" t="s">
        <v>92</v>
      </c>
      <c r="BK503" s="6" t="s">
        <v>55</v>
      </c>
      <c r="BL503" s="23"/>
      <c r="BM503" s="23"/>
      <c r="BN503" s="42"/>
      <c r="BO503" s="42"/>
      <c r="BP503" s="42"/>
    </row>
    <row r="504">
      <c r="A504" s="11">
        <v>499.0</v>
      </c>
      <c r="B504" s="17" t="s">
        <v>612</v>
      </c>
      <c r="C504" s="17" t="s">
        <v>407</v>
      </c>
      <c r="D504" s="17" t="s">
        <v>1647</v>
      </c>
      <c r="E504" s="19"/>
      <c r="F504" s="17" t="s">
        <v>79</v>
      </c>
      <c r="G504" s="17" t="s">
        <v>1631</v>
      </c>
      <c r="H504" s="48" t="s">
        <v>90</v>
      </c>
      <c r="J504" s="11" t="s">
        <v>91</v>
      </c>
      <c r="K504" s="48" t="s">
        <v>84</v>
      </c>
      <c r="L504" s="49">
        <v>42979.0</v>
      </c>
      <c r="M504" s="52"/>
      <c r="N504" s="48" t="s">
        <v>85</v>
      </c>
      <c r="O504" s="48" t="s">
        <v>295</v>
      </c>
      <c r="P504" s="52"/>
      <c r="Q504" s="25">
        <v>7.0</v>
      </c>
      <c r="R504" s="25">
        <v>7.0</v>
      </c>
      <c r="S504" s="25">
        <v>5.0</v>
      </c>
      <c r="T504" s="25"/>
      <c r="U504" s="25"/>
      <c r="V504" s="25"/>
      <c r="W504" s="25">
        <v>5.0</v>
      </c>
      <c r="X504" s="25">
        <v>8.0</v>
      </c>
      <c r="Y504" s="25">
        <v>9.0</v>
      </c>
      <c r="Z504" s="25">
        <v>5.0</v>
      </c>
      <c r="AA504" s="25"/>
      <c r="AB504" s="25">
        <v>9.0</v>
      </c>
      <c r="AC504" s="25">
        <v>10.0</v>
      </c>
      <c r="AD504" s="25"/>
      <c r="AE504" s="25"/>
      <c r="AF504" s="25"/>
      <c r="AG504" s="25">
        <v>10.0</v>
      </c>
      <c r="AH504" s="25">
        <v>10.0</v>
      </c>
      <c r="AI504" s="25"/>
      <c r="AJ504" s="25"/>
      <c r="AK504" s="25">
        <v>10.0</v>
      </c>
      <c r="AL504" s="25"/>
      <c r="AM504" s="25">
        <v>5.0</v>
      </c>
      <c r="AN504" s="25"/>
      <c r="AO504" s="25"/>
      <c r="AP504" s="25"/>
      <c r="AQ504" s="25"/>
      <c r="AR504" s="6"/>
      <c r="AS504" s="25"/>
      <c r="AT504" s="25"/>
      <c r="AU504" s="25"/>
      <c r="AV504" s="25"/>
      <c r="AW504" s="25"/>
      <c r="AX504" s="25">
        <v>10.0</v>
      </c>
      <c r="AY504" s="25">
        <f t="shared" si="1"/>
        <v>7.85</v>
      </c>
      <c r="AZ504" s="23"/>
      <c r="BA504" s="23">
        <f t="shared" si="4"/>
        <v>0</v>
      </c>
      <c r="BB504" s="6">
        <v>45.0</v>
      </c>
      <c r="BC504" s="6">
        <v>9.0</v>
      </c>
      <c r="BD504" s="23">
        <f t="shared" si="3"/>
        <v>36</v>
      </c>
      <c r="BE504" s="6" t="s">
        <v>92</v>
      </c>
      <c r="BF504" s="6" t="s">
        <v>55</v>
      </c>
      <c r="BG504" s="6" t="s">
        <v>55</v>
      </c>
      <c r="BH504" s="6" t="s">
        <v>55</v>
      </c>
      <c r="BI504" s="6" t="s">
        <v>55</v>
      </c>
      <c r="BJ504" s="6" t="s">
        <v>92</v>
      </c>
      <c r="BK504" s="6" t="s">
        <v>55</v>
      </c>
      <c r="BL504" s="23"/>
      <c r="BM504" s="23"/>
      <c r="BN504" s="42"/>
      <c r="BO504" s="42"/>
      <c r="BP504" s="42"/>
    </row>
    <row r="505">
      <c r="A505" s="11">
        <v>500.0</v>
      </c>
      <c r="B505" s="17" t="s">
        <v>1648</v>
      </c>
      <c r="C505" s="17" t="s">
        <v>76</v>
      </c>
      <c r="D505" s="20"/>
      <c r="E505" s="19"/>
      <c r="F505" s="17" t="s">
        <v>79</v>
      </c>
      <c r="G505" s="17" t="s">
        <v>1631</v>
      </c>
      <c r="H505" s="48" t="s">
        <v>90</v>
      </c>
      <c r="J505" s="11" t="s">
        <v>91</v>
      </c>
      <c r="K505" s="48" t="s">
        <v>84</v>
      </c>
      <c r="L505" s="49">
        <v>42979.0</v>
      </c>
      <c r="M505" s="52"/>
      <c r="N505" s="48" t="s">
        <v>85</v>
      </c>
      <c r="O505" s="48" t="s">
        <v>295</v>
      </c>
      <c r="P505" s="52"/>
      <c r="Q505" s="6">
        <v>8.0</v>
      </c>
      <c r="R505" s="6">
        <v>7.0</v>
      </c>
      <c r="S505" s="6">
        <v>9.0</v>
      </c>
      <c r="T505" s="23"/>
      <c r="U505" s="23"/>
      <c r="V505" s="23"/>
      <c r="W505" s="6">
        <v>6.0</v>
      </c>
      <c r="X505" s="6">
        <v>9.0</v>
      </c>
      <c r="Y505" s="6">
        <v>10.0</v>
      </c>
      <c r="Z505" s="6">
        <v>9.0</v>
      </c>
      <c r="AA505" s="23"/>
      <c r="AB505" s="6">
        <v>10.0</v>
      </c>
      <c r="AC505" s="6">
        <v>10.0</v>
      </c>
      <c r="AD505" s="23"/>
      <c r="AE505" s="23"/>
      <c r="AF505" s="23"/>
      <c r="AG505" s="25">
        <v>10.0</v>
      </c>
      <c r="AH505" s="25">
        <v>10.0</v>
      </c>
      <c r="AI505" s="23"/>
      <c r="AJ505" s="23"/>
      <c r="AK505" s="25">
        <v>10.0</v>
      </c>
      <c r="AL505" s="23"/>
      <c r="AM505" s="6">
        <v>7.0</v>
      </c>
      <c r="AN505" s="23"/>
      <c r="AO505" s="23"/>
      <c r="AP505" s="23"/>
      <c r="AQ505" s="23"/>
      <c r="AR505" s="6"/>
      <c r="AS505" s="23"/>
      <c r="AT505" s="23"/>
      <c r="AU505" s="23"/>
      <c r="AV505" s="23"/>
      <c r="AW505" s="23"/>
      <c r="AX505" s="25">
        <v>10.0</v>
      </c>
      <c r="AY505" s="25">
        <f t="shared" si="1"/>
        <v>8.92</v>
      </c>
      <c r="AZ505" s="23"/>
      <c r="BA505" s="23">
        <f t="shared" si="4"/>
        <v>0</v>
      </c>
      <c r="BB505" s="6">
        <v>24.0</v>
      </c>
      <c r="BC505" s="6">
        <v>7.0</v>
      </c>
      <c r="BD505" s="23">
        <f t="shared" si="3"/>
        <v>17</v>
      </c>
      <c r="BE505" s="6" t="s">
        <v>92</v>
      </c>
      <c r="BF505" s="6" t="s">
        <v>55</v>
      </c>
      <c r="BG505" s="6" t="s">
        <v>55</v>
      </c>
      <c r="BH505" s="6" t="s">
        <v>55</v>
      </c>
      <c r="BI505" s="6" t="s">
        <v>55</v>
      </c>
      <c r="BJ505" s="6" t="s">
        <v>92</v>
      </c>
      <c r="BK505" s="6" t="s">
        <v>55</v>
      </c>
      <c r="BL505" s="23"/>
      <c r="BM505" s="23"/>
      <c r="BN505" s="42"/>
      <c r="BO505" s="42"/>
      <c r="BP505" s="42"/>
    </row>
    <row r="506">
      <c r="A506" s="11">
        <v>501.0</v>
      </c>
      <c r="B506" s="17" t="s">
        <v>1648</v>
      </c>
      <c r="C506" s="17" t="s">
        <v>491</v>
      </c>
      <c r="D506" s="20"/>
      <c r="E506" s="19"/>
      <c r="F506" s="17" t="s">
        <v>79</v>
      </c>
      <c r="G506" s="17" t="s">
        <v>1631</v>
      </c>
      <c r="H506" s="48" t="s">
        <v>90</v>
      </c>
      <c r="J506" s="11" t="s">
        <v>91</v>
      </c>
      <c r="K506" s="48" t="s">
        <v>84</v>
      </c>
      <c r="L506" s="49">
        <v>42979.0</v>
      </c>
      <c r="M506" s="52"/>
      <c r="N506" s="48" t="s">
        <v>85</v>
      </c>
      <c r="O506" s="48" t="s">
        <v>295</v>
      </c>
      <c r="P506" s="52"/>
      <c r="Q506" s="25">
        <v>8.0</v>
      </c>
      <c r="R506" s="25">
        <v>7.0</v>
      </c>
      <c r="S506" s="25">
        <v>10.0</v>
      </c>
      <c r="T506" s="25"/>
      <c r="U506" s="25"/>
      <c r="V506" s="25"/>
      <c r="W506" s="25">
        <v>6.0</v>
      </c>
      <c r="X506" s="25">
        <v>9.0</v>
      </c>
      <c r="Y506" s="25">
        <v>10.0</v>
      </c>
      <c r="Z506" s="25">
        <v>9.0</v>
      </c>
      <c r="AA506" s="25"/>
      <c r="AB506" s="25">
        <v>10.0</v>
      </c>
      <c r="AC506" s="25">
        <v>10.0</v>
      </c>
      <c r="AD506" s="25"/>
      <c r="AE506" s="25"/>
      <c r="AF506" s="25"/>
      <c r="AG506" s="25">
        <v>10.0</v>
      </c>
      <c r="AH506" s="25">
        <v>10.0</v>
      </c>
      <c r="AI506" s="25"/>
      <c r="AJ506" s="25"/>
      <c r="AK506" s="25">
        <v>10.0</v>
      </c>
      <c r="AL506" s="25"/>
      <c r="AM506" s="25">
        <v>7.0</v>
      </c>
      <c r="AN506" s="25"/>
      <c r="AO506" s="25"/>
      <c r="AP506" s="25"/>
      <c r="AQ506" s="25"/>
      <c r="AR506" s="6"/>
      <c r="AS506" s="25"/>
      <c r="AT506" s="25"/>
      <c r="AU506" s="25"/>
      <c r="AV506" s="25"/>
      <c r="AW506" s="25"/>
      <c r="AX506" s="25">
        <v>10.0</v>
      </c>
      <c r="AY506" s="25">
        <f t="shared" si="1"/>
        <v>9</v>
      </c>
      <c r="AZ506" s="23"/>
      <c r="BA506" s="23">
        <f t="shared" si="4"/>
        <v>0</v>
      </c>
      <c r="BB506" s="6">
        <v>24.0</v>
      </c>
      <c r="BC506" s="6">
        <v>7.0</v>
      </c>
      <c r="BD506" s="23">
        <f t="shared" si="3"/>
        <v>17</v>
      </c>
      <c r="BE506" s="6" t="s">
        <v>92</v>
      </c>
      <c r="BF506" s="6" t="s">
        <v>55</v>
      </c>
      <c r="BG506" s="6" t="s">
        <v>55</v>
      </c>
      <c r="BH506" s="6" t="s">
        <v>55</v>
      </c>
      <c r="BI506" s="6" t="s">
        <v>55</v>
      </c>
      <c r="BJ506" s="6" t="s">
        <v>92</v>
      </c>
      <c r="BK506" s="6" t="s">
        <v>55</v>
      </c>
      <c r="BL506" s="23"/>
      <c r="BM506" s="23"/>
      <c r="BN506" s="42"/>
      <c r="BO506" s="42"/>
      <c r="BP506" s="42"/>
    </row>
    <row r="507">
      <c r="A507" s="11">
        <v>502.0</v>
      </c>
      <c r="B507" s="17" t="s">
        <v>1649</v>
      </c>
      <c r="C507" s="17" t="s">
        <v>132</v>
      </c>
      <c r="D507" s="17" t="s">
        <v>206</v>
      </c>
      <c r="E507" s="19"/>
      <c r="F507" s="17" t="s">
        <v>79</v>
      </c>
      <c r="G507" s="17" t="s">
        <v>1631</v>
      </c>
      <c r="H507" s="48" t="s">
        <v>90</v>
      </c>
      <c r="J507" s="11" t="s">
        <v>545</v>
      </c>
      <c r="K507" s="48" t="s">
        <v>84</v>
      </c>
      <c r="L507" s="49">
        <v>42979.0</v>
      </c>
      <c r="M507" s="52"/>
      <c r="N507" s="48" t="s">
        <v>85</v>
      </c>
      <c r="O507" s="48" t="s">
        <v>483</v>
      </c>
      <c r="P507" s="52"/>
      <c r="Q507" s="6">
        <v>9.0</v>
      </c>
      <c r="R507" s="6">
        <v>9.0</v>
      </c>
      <c r="S507" s="6">
        <v>6.0</v>
      </c>
      <c r="T507" s="6"/>
      <c r="U507" s="6"/>
      <c r="V507" s="6"/>
      <c r="W507" s="6">
        <v>8.0</v>
      </c>
      <c r="X507" s="6">
        <v>9.0</v>
      </c>
      <c r="Y507" s="6">
        <v>8.0</v>
      </c>
      <c r="Z507" s="6">
        <v>8.0</v>
      </c>
      <c r="AA507" s="23"/>
      <c r="AB507" s="6">
        <v>9.0</v>
      </c>
      <c r="AC507" s="6">
        <v>10.0</v>
      </c>
      <c r="AD507" s="23"/>
      <c r="AE507" s="23"/>
      <c r="AF507" s="6"/>
      <c r="AG507" s="6">
        <v>10.0</v>
      </c>
      <c r="AH507" s="6">
        <v>10.0</v>
      </c>
      <c r="AI507" s="23"/>
      <c r="AJ507" s="23"/>
      <c r="AK507" s="6">
        <v>10.0</v>
      </c>
      <c r="AL507" s="23"/>
      <c r="AM507" s="6">
        <v>8.0</v>
      </c>
      <c r="AN507" s="6"/>
      <c r="AO507" s="23"/>
      <c r="AP507" s="23"/>
      <c r="AQ507" s="23"/>
      <c r="AR507" s="6"/>
      <c r="AS507" s="23"/>
      <c r="AT507" s="23"/>
      <c r="AU507" s="23"/>
      <c r="AV507" s="23"/>
      <c r="AW507" s="23"/>
      <c r="AX507" s="6">
        <v>10.0</v>
      </c>
      <c r="AY507" s="25">
        <f t="shared" si="1"/>
        <v>8.85</v>
      </c>
      <c r="AZ507" s="23"/>
      <c r="BA507" s="23">
        <f t="shared" si="4"/>
        <v>0</v>
      </c>
      <c r="BB507" s="6">
        <v>22.0</v>
      </c>
      <c r="BC507" s="6">
        <v>0.0</v>
      </c>
      <c r="BD507" s="23">
        <f t="shared" si="3"/>
        <v>22</v>
      </c>
      <c r="BE507" s="6" t="s">
        <v>92</v>
      </c>
      <c r="BF507" s="6" t="s">
        <v>55</v>
      </c>
      <c r="BG507" s="6" t="s">
        <v>55</v>
      </c>
      <c r="BH507" s="6" t="s">
        <v>55</v>
      </c>
      <c r="BI507" s="6" t="s">
        <v>55</v>
      </c>
      <c r="BJ507" s="6" t="s">
        <v>92</v>
      </c>
      <c r="BK507" s="6" t="s">
        <v>55</v>
      </c>
      <c r="BL507" s="23"/>
      <c r="BM507" s="23"/>
      <c r="BN507" s="42"/>
      <c r="BO507" s="42"/>
      <c r="BP507" s="42"/>
    </row>
    <row r="508">
      <c r="A508" s="11">
        <v>503.0</v>
      </c>
      <c r="B508" s="17" t="s">
        <v>1650</v>
      </c>
      <c r="C508" s="17" t="s">
        <v>1571</v>
      </c>
      <c r="D508" s="17" t="s">
        <v>224</v>
      </c>
      <c r="E508" s="19"/>
      <c r="F508" s="17" t="s">
        <v>96</v>
      </c>
      <c r="G508" s="17" t="s">
        <v>1631</v>
      </c>
      <c r="H508" s="48" t="s">
        <v>90</v>
      </c>
      <c r="J508" s="11" t="s">
        <v>545</v>
      </c>
      <c r="K508" s="48" t="s">
        <v>84</v>
      </c>
      <c r="L508" s="49">
        <v>42979.0</v>
      </c>
      <c r="M508" s="52"/>
      <c r="N508" s="48" t="s">
        <v>85</v>
      </c>
      <c r="O508" s="48" t="s">
        <v>295</v>
      </c>
      <c r="P508" s="52"/>
      <c r="Q508" s="25">
        <v>9.0</v>
      </c>
      <c r="R508" s="25">
        <v>10.0</v>
      </c>
      <c r="S508" s="25">
        <v>9.0</v>
      </c>
      <c r="T508" s="25"/>
      <c r="U508" s="25"/>
      <c r="V508" s="25"/>
      <c r="W508" s="25">
        <v>8.0</v>
      </c>
      <c r="X508" s="25">
        <v>10.0</v>
      </c>
      <c r="Y508" s="25">
        <v>10.0</v>
      </c>
      <c r="Z508" s="25">
        <v>9.0</v>
      </c>
      <c r="AA508" s="25"/>
      <c r="AB508" s="25">
        <v>10.0</v>
      </c>
      <c r="AC508" s="25">
        <v>10.0</v>
      </c>
      <c r="AD508" s="25"/>
      <c r="AE508" s="25"/>
      <c r="AF508" s="25"/>
      <c r="AG508" s="6">
        <v>10.0</v>
      </c>
      <c r="AH508" s="25">
        <v>10.0</v>
      </c>
      <c r="AI508" s="25"/>
      <c r="AJ508" s="25"/>
      <c r="AK508" s="25">
        <v>10.0</v>
      </c>
      <c r="AL508" s="25"/>
      <c r="AM508" s="25">
        <v>7.0</v>
      </c>
      <c r="AN508" s="25"/>
      <c r="AO508" s="25"/>
      <c r="AP508" s="25"/>
      <c r="AQ508" s="25"/>
      <c r="AR508" s="6"/>
      <c r="AS508" s="25"/>
      <c r="AT508" s="25"/>
      <c r="AU508" s="25"/>
      <c r="AV508" s="25"/>
      <c r="AW508" s="25"/>
      <c r="AX508" s="6">
        <v>10.0</v>
      </c>
      <c r="AY508" s="25">
        <f t="shared" si="1"/>
        <v>9.42</v>
      </c>
      <c r="AZ508" s="23"/>
      <c r="BA508" s="23">
        <f t="shared" si="4"/>
        <v>0</v>
      </c>
      <c r="BB508" s="6">
        <v>5.0</v>
      </c>
      <c r="BC508" s="6">
        <v>0.0</v>
      </c>
      <c r="BD508" s="23">
        <f t="shared" si="3"/>
        <v>5</v>
      </c>
      <c r="BE508" s="6" t="s">
        <v>92</v>
      </c>
      <c r="BF508" s="6" t="s">
        <v>55</v>
      </c>
      <c r="BG508" s="6" t="s">
        <v>55</v>
      </c>
      <c r="BH508" s="6" t="s">
        <v>55</v>
      </c>
      <c r="BI508" s="6" t="s">
        <v>55</v>
      </c>
      <c r="BJ508" s="6" t="s">
        <v>92</v>
      </c>
      <c r="BK508" s="6" t="s">
        <v>55</v>
      </c>
      <c r="BL508" s="23"/>
      <c r="BM508" s="23"/>
      <c r="BN508" s="42"/>
      <c r="BO508" s="42"/>
      <c r="BP508" s="42"/>
    </row>
    <row r="509">
      <c r="A509" s="11">
        <v>504.0</v>
      </c>
      <c r="B509" s="17" t="s">
        <v>1651</v>
      </c>
      <c r="C509" s="17" t="s">
        <v>1652</v>
      </c>
      <c r="D509" s="17" t="s">
        <v>1653</v>
      </c>
      <c r="E509" s="19"/>
      <c r="F509" s="17" t="s">
        <v>96</v>
      </c>
      <c r="G509" s="17" t="s">
        <v>1631</v>
      </c>
      <c r="H509" s="48" t="s">
        <v>90</v>
      </c>
      <c r="J509" s="11" t="s">
        <v>545</v>
      </c>
      <c r="K509" s="48" t="s">
        <v>84</v>
      </c>
      <c r="L509" s="49">
        <v>42979.0</v>
      </c>
      <c r="M509" s="52"/>
      <c r="N509" s="48" t="s">
        <v>85</v>
      </c>
      <c r="O509" s="48" t="s">
        <v>295</v>
      </c>
      <c r="P509" s="52"/>
      <c r="Q509" s="6">
        <v>8.0</v>
      </c>
      <c r="R509" s="6">
        <v>7.0</v>
      </c>
      <c r="S509" s="6">
        <v>8.0</v>
      </c>
      <c r="T509" s="23"/>
      <c r="U509" s="23"/>
      <c r="V509" s="23"/>
      <c r="W509" s="6">
        <v>7.0</v>
      </c>
      <c r="X509" s="6">
        <v>9.0</v>
      </c>
      <c r="Y509" s="6">
        <v>8.0</v>
      </c>
      <c r="Z509" s="6">
        <v>8.0</v>
      </c>
      <c r="AA509" s="23"/>
      <c r="AB509" s="6">
        <v>9.0</v>
      </c>
      <c r="AC509" s="6">
        <v>10.0</v>
      </c>
      <c r="AD509" s="23"/>
      <c r="AE509" s="23"/>
      <c r="AF509" s="6"/>
      <c r="AG509" s="6">
        <v>10.0</v>
      </c>
      <c r="AH509" s="6">
        <v>10.0</v>
      </c>
      <c r="AI509" s="23"/>
      <c r="AJ509" s="23"/>
      <c r="AK509" s="6">
        <v>10.0</v>
      </c>
      <c r="AL509" s="23"/>
      <c r="AM509" s="6">
        <v>8.0</v>
      </c>
      <c r="AN509" s="6"/>
      <c r="AO509" s="23"/>
      <c r="AP509" s="23"/>
      <c r="AQ509" s="23"/>
      <c r="AR509" s="6"/>
      <c r="AS509" s="23"/>
      <c r="AT509" s="23"/>
      <c r="AU509" s="23"/>
      <c r="AV509" s="23"/>
      <c r="AW509" s="23"/>
      <c r="AX509" s="6">
        <v>10.0</v>
      </c>
      <c r="AY509" s="25">
        <f t="shared" si="1"/>
        <v>8.71</v>
      </c>
      <c r="AZ509" s="23"/>
      <c r="BA509" s="23">
        <f t="shared" si="4"/>
        <v>0</v>
      </c>
      <c r="BB509" s="6">
        <v>34.0</v>
      </c>
      <c r="BC509" s="6">
        <v>2.0</v>
      </c>
      <c r="BD509" s="23">
        <f t="shared" si="3"/>
        <v>32</v>
      </c>
      <c r="BE509" s="6" t="s">
        <v>92</v>
      </c>
      <c r="BF509" s="6" t="s">
        <v>55</v>
      </c>
      <c r="BG509" s="6" t="s">
        <v>55</v>
      </c>
      <c r="BH509" s="6" t="s">
        <v>55</v>
      </c>
      <c r="BI509" s="6" t="s">
        <v>55</v>
      </c>
      <c r="BJ509" s="6" t="s">
        <v>92</v>
      </c>
      <c r="BK509" s="6" t="s">
        <v>55</v>
      </c>
      <c r="BL509" s="23"/>
      <c r="BM509" s="23"/>
      <c r="BN509" s="42"/>
      <c r="BO509" s="42"/>
      <c r="BP509" s="42"/>
    </row>
    <row r="510">
      <c r="A510" s="11">
        <v>505.0</v>
      </c>
      <c r="B510" s="17" t="s">
        <v>1654</v>
      </c>
      <c r="C510" s="17" t="s">
        <v>412</v>
      </c>
      <c r="D510" s="17" t="s">
        <v>1655</v>
      </c>
      <c r="E510" s="19"/>
      <c r="F510" s="17" t="s">
        <v>96</v>
      </c>
      <c r="G510" s="17" t="s">
        <v>1631</v>
      </c>
      <c r="H510" s="48" t="s">
        <v>90</v>
      </c>
      <c r="J510" s="11" t="s">
        <v>545</v>
      </c>
      <c r="K510" s="48" t="s">
        <v>84</v>
      </c>
      <c r="L510" s="49">
        <v>42979.0</v>
      </c>
      <c r="M510" s="52"/>
      <c r="N510" s="48" t="s">
        <v>85</v>
      </c>
      <c r="O510" s="48" t="s">
        <v>295</v>
      </c>
      <c r="P510" s="52"/>
      <c r="Q510" s="6">
        <v>9.0</v>
      </c>
      <c r="R510" s="6">
        <v>7.0</v>
      </c>
      <c r="S510" s="6">
        <v>10.0</v>
      </c>
      <c r="T510" s="23"/>
      <c r="U510" s="23"/>
      <c r="V510" s="23"/>
      <c r="W510" s="6">
        <v>9.0</v>
      </c>
      <c r="X510" s="6">
        <v>9.0</v>
      </c>
      <c r="Y510" s="6">
        <v>9.0</v>
      </c>
      <c r="Z510" s="6">
        <v>8.0</v>
      </c>
      <c r="AA510" s="23"/>
      <c r="AB510" s="6">
        <v>10.0</v>
      </c>
      <c r="AC510" s="6">
        <v>10.0</v>
      </c>
      <c r="AD510" s="23"/>
      <c r="AE510" s="23"/>
      <c r="AF510" s="6"/>
      <c r="AG510" s="6">
        <v>10.0</v>
      </c>
      <c r="AH510" s="6">
        <v>10.0</v>
      </c>
      <c r="AI510" s="23"/>
      <c r="AJ510" s="23"/>
      <c r="AK510" s="6">
        <v>10.0</v>
      </c>
      <c r="AL510" s="23"/>
      <c r="AM510" s="6">
        <v>7.0</v>
      </c>
      <c r="AN510" s="6"/>
      <c r="AO510" s="23"/>
      <c r="AP510" s="23"/>
      <c r="AQ510" s="23"/>
      <c r="AR510" s="6"/>
      <c r="AS510" s="23"/>
      <c r="AT510" s="23"/>
      <c r="AU510" s="23"/>
      <c r="AV510" s="23"/>
      <c r="AW510" s="23"/>
      <c r="AX510" s="6">
        <v>10.0</v>
      </c>
      <c r="AY510" s="25">
        <f t="shared" si="1"/>
        <v>9.14</v>
      </c>
      <c r="AZ510" s="23"/>
      <c r="BA510" s="23">
        <f t="shared" si="4"/>
        <v>0</v>
      </c>
      <c r="BB510" s="6">
        <v>24.0</v>
      </c>
      <c r="BC510" s="6">
        <v>0.0</v>
      </c>
      <c r="BD510" s="23">
        <f t="shared" si="3"/>
        <v>24</v>
      </c>
      <c r="BE510" s="6" t="s">
        <v>92</v>
      </c>
      <c r="BF510" s="6" t="s">
        <v>55</v>
      </c>
      <c r="BG510" s="6" t="s">
        <v>55</v>
      </c>
      <c r="BH510" s="6" t="s">
        <v>55</v>
      </c>
      <c r="BI510" s="6" t="s">
        <v>55</v>
      </c>
      <c r="BJ510" s="6" t="s">
        <v>92</v>
      </c>
      <c r="BK510" s="6" t="s">
        <v>55</v>
      </c>
      <c r="BL510" s="23"/>
      <c r="BM510" s="23"/>
      <c r="BN510" s="42"/>
      <c r="BO510" s="42"/>
      <c r="BP510" s="42"/>
    </row>
    <row r="511">
      <c r="A511" s="11">
        <v>506.0</v>
      </c>
      <c r="B511" s="17" t="s">
        <v>1656</v>
      </c>
      <c r="C511" s="17" t="s">
        <v>151</v>
      </c>
      <c r="D511" s="17" t="s">
        <v>254</v>
      </c>
      <c r="E511" s="19"/>
      <c r="F511" s="17" t="s">
        <v>96</v>
      </c>
      <c r="G511" s="17" t="s">
        <v>1631</v>
      </c>
      <c r="H511" s="48" t="s">
        <v>90</v>
      </c>
      <c r="J511" s="11" t="s">
        <v>545</v>
      </c>
      <c r="K511" s="48" t="s">
        <v>84</v>
      </c>
      <c r="L511" s="49">
        <v>42979.0</v>
      </c>
      <c r="M511" s="52"/>
      <c r="N511" s="48" t="s">
        <v>85</v>
      </c>
      <c r="O511" s="48" t="s">
        <v>295</v>
      </c>
      <c r="P511" s="52"/>
      <c r="Q511" s="6">
        <v>9.0</v>
      </c>
      <c r="R511" s="6">
        <v>7.0</v>
      </c>
      <c r="S511" s="6">
        <v>8.0</v>
      </c>
      <c r="T511" s="23"/>
      <c r="U511" s="23"/>
      <c r="V511" s="23"/>
      <c r="W511" s="6">
        <v>5.0</v>
      </c>
      <c r="X511" s="6">
        <v>8.0</v>
      </c>
      <c r="Y511" s="6">
        <v>8.0</v>
      </c>
      <c r="Z511" s="6">
        <v>7.0</v>
      </c>
      <c r="AA511" s="23"/>
      <c r="AB511" s="6">
        <v>10.0</v>
      </c>
      <c r="AC511" s="6">
        <v>10.0</v>
      </c>
      <c r="AD511" s="23"/>
      <c r="AE511" s="23"/>
      <c r="AF511" s="6"/>
      <c r="AG511" s="6">
        <v>10.0</v>
      </c>
      <c r="AH511" s="6">
        <v>10.0</v>
      </c>
      <c r="AI511" s="23"/>
      <c r="AJ511" s="23"/>
      <c r="AK511" s="6">
        <v>10.0</v>
      </c>
      <c r="AL511" s="23"/>
      <c r="AM511" s="6">
        <v>5.0</v>
      </c>
      <c r="AN511" s="6"/>
      <c r="AO511" s="23"/>
      <c r="AP511" s="23"/>
      <c r="AQ511" s="23"/>
      <c r="AR511" s="6"/>
      <c r="AS511" s="23"/>
      <c r="AT511" s="23"/>
      <c r="AU511" s="23"/>
      <c r="AV511" s="23"/>
      <c r="AW511" s="23"/>
      <c r="AX511" s="6">
        <v>10.0</v>
      </c>
      <c r="AY511" s="25">
        <f t="shared" si="1"/>
        <v>8.35</v>
      </c>
      <c r="AZ511" s="23"/>
      <c r="BA511" s="23">
        <f t="shared" si="4"/>
        <v>0</v>
      </c>
      <c r="BB511" s="6">
        <v>23.0</v>
      </c>
      <c r="BC511" s="6">
        <v>0.0</v>
      </c>
      <c r="BD511" s="23">
        <f t="shared" si="3"/>
        <v>23</v>
      </c>
      <c r="BE511" s="6" t="s">
        <v>92</v>
      </c>
      <c r="BF511" s="6" t="s">
        <v>55</v>
      </c>
      <c r="BG511" s="6" t="s">
        <v>55</v>
      </c>
      <c r="BH511" s="6" t="s">
        <v>55</v>
      </c>
      <c r="BI511" s="6" t="s">
        <v>55</v>
      </c>
      <c r="BJ511" s="6" t="s">
        <v>92</v>
      </c>
      <c r="BK511" s="6" t="s">
        <v>55</v>
      </c>
      <c r="BL511" s="23"/>
      <c r="BM511" s="23"/>
      <c r="BN511" s="42"/>
      <c r="BO511" s="42"/>
      <c r="BP511" s="42"/>
    </row>
    <row r="512">
      <c r="A512" s="11">
        <v>507.0</v>
      </c>
      <c r="B512" s="17" t="s">
        <v>1657</v>
      </c>
      <c r="C512" s="17" t="s">
        <v>107</v>
      </c>
      <c r="D512" s="17" t="s">
        <v>173</v>
      </c>
      <c r="E512" s="19"/>
      <c r="F512" s="17" t="s">
        <v>79</v>
      </c>
      <c r="G512" s="17" t="s">
        <v>1631</v>
      </c>
      <c r="H512" s="48" t="s">
        <v>90</v>
      </c>
      <c r="J512" s="11" t="s">
        <v>545</v>
      </c>
      <c r="K512" s="48" t="s">
        <v>84</v>
      </c>
      <c r="L512" s="49">
        <v>42979.0</v>
      </c>
      <c r="M512" s="52"/>
      <c r="N512" s="48" t="s">
        <v>85</v>
      </c>
      <c r="O512" s="48" t="s">
        <v>295</v>
      </c>
      <c r="P512" s="50"/>
      <c r="Q512" s="25">
        <v>9.0</v>
      </c>
      <c r="R512" s="25">
        <v>9.0</v>
      </c>
      <c r="S512" s="25">
        <v>9.0</v>
      </c>
      <c r="T512" s="25"/>
      <c r="U512" s="25"/>
      <c r="V512" s="25"/>
      <c r="W512" s="25">
        <v>7.0</v>
      </c>
      <c r="X512" s="25">
        <v>9.0</v>
      </c>
      <c r="Y512" s="25">
        <v>10.0</v>
      </c>
      <c r="Z512" s="25">
        <v>9.0</v>
      </c>
      <c r="AA512" s="25"/>
      <c r="AB512" s="25">
        <v>10.0</v>
      </c>
      <c r="AC512" s="25">
        <v>10.0</v>
      </c>
      <c r="AD512" s="25"/>
      <c r="AE512" s="25"/>
      <c r="AF512" s="25"/>
      <c r="AG512" s="6">
        <v>10.0</v>
      </c>
      <c r="AH512" s="25">
        <v>10.0</v>
      </c>
      <c r="AI512" s="25"/>
      <c r="AJ512" s="25"/>
      <c r="AK512" s="25">
        <v>10.0</v>
      </c>
      <c r="AL512" s="25"/>
      <c r="AM512" s="25">
        <v>7.0</v>
      </c>
      <c r="AN512" s="25"/>
      <c r="AO512" s="25"/>
      <c r="AP512" s="25"/>
      <c r="AQ512" s="25"/>
      <c r="AR512" s="6"/>
      <c r="AS512" s="25"/>
      <c r="AT512" s="25"/>
      <c r="AU512" s="25"/>
      <c r="AV512" s="25"/>
      <c r="AW512" s="25"/>
      <c r="AX512" s="6">
        <v>10.0</v>
      </c>
      <c r="AY512" s="25">
        <f t="shared" si="1"/>
        <v>9.21</v>
      </c>
      <c r="AZ512" s="23"/>
      <c r="BA512" s="23">
        <f t="shared" si="4"/>
        <v>0</v>
      </c>
      <c r="BB512" s="6">
        <v>28.0</v>
      </c>
      <c r="BC512" s="6">
        <v>0.0</v>
      </c>
      <c r="BD512" s="23">
        <f t="shared" si="3"/>
        <v>28</v>
      </c>
      <c r="BE512" s="6" t="s">
        <v>92</v>
      </c>
      <c r="BF512" s="6" t="s">
        <v>55</v>
      </c>
      <c r="BG512" s="6" t="s">
        <v>55</v>
      </c>
      <c r="BH512" s="6" t="s">
        <v>55</v>
      </c>
      <c r="BI512" s="6" t="s">
        <v>55</v>
      </c>
      <c r="BJ512" s="6" t="s">
        <v>92</v>
      </c>
      <c r="BK512" s="6" t="s">
        <v>55</v>
      </c>
      <c r="BL512" s="23"/>
      <c r="BM512" s="23"/>
      <c r="BN512" s="42"/>
      <c r="BO512" s="42"/>
      <c r="BP512" s="42"/>
    </row>
    <row r="513">
      <c r="A513" s="11">
        <v>508.0</v>
      </c>
      <c r="B513" s="17" t="s">
        <v>1658</v>
      </c>
      <c r="C513" s="17" t="s">
        <v>99</v>
      </c>
      <c r="D513" s="20"/>
      <c r="E513" s="19"/>
      <c r="F513" s="17" t="s">
        <v>96</v>
      </c>
      <c r="G513" s="17" t="s">
        <v>1631</v>
      </c>
      <c r="H513" s="48" t="s">
        <v>90</v>
      </c>
      <c r="J513" s="11" t="s">
        <v>545</v>
      </c>
      <c r="K513" s="48" t="s">
        <v>84</v>
      </c>
      <c r="L513" s="49">
        <v>42979.0</v>
      </c>
      <c r="M513" s="52"/>
      <c r="N513" s="52"/>
      <c r="O513" s="52"/>
      <c r="P513" s="52"/>
      <c r="Q513" s="25">
        <v>9.0</v>
      </c>
      <c r="R513" s="25">
        <v>9.0</v>
      </c>
      <c r="S513" s="25">
        <v>10.0</v>
      </c>
      <c r="T513" s="25"/>
      <c r="U513" s="25"/>
      <c r="V513" s="25"/>
      <c r="W513" s="25">
        <v>7.0</v>
      </c>
      <c r="X513" s="25">
        <v>9.0</v>
      </c>
      <c r="Y513" s="25">
        <v>10.0</v>
      </c>
      <c r="Z513" s="25">
        <v>10.0</v>
      </c>
      <c r="AA513" s="25"/>
      <c r="AB513" s="25">
        <v>10.0</v>
      </c>
      <c r="AC513" s="25">
        <v>10.0</v>
      </c>
      <c r="AD513" s="25"/>
      <c r="AE513" s="25"/>
      <c r="AF513" s="25"/>
      <c r="AG513" s="6">
        <v>10.0</v>
      </c>
      <c r="AH513" s="25">
        <v>10.0</v>
      </c>
      <c r="AI513" s="25"/>
      <c r="AJ513" s="25"/>
      <c r="AK513" s="25">
        <v>10.0</v>
      </c>
      <c r="AL513" s="25"/>
      <c r="AM513" s="25">
        <v>7.0</v>
      </c>
      <c r="AN513" s="25"/>
      <c r="AO513" s="25"/>
      <c r="AP513" s="25"/>
      <c r="AQ513" s="25"/>
      <c r="AR513" s="6"/>
      <c r="AS513" s="25"/>
      <c r="AT513" s="25"/>
      <c r="AU513" s="25"/>
      <c r="AV513" s="25"/>
      <c r="AW513" s="25"/>
      <c r="AX513" s="6">
        <v>10.0</v>
      </c>
      <c r="AY513" s="25">
        <f t="shared" si="1"/>
        <v>9.35</v>
      </c>
      <c r="AZ513" s="23"/>
      <c r="BA513" s="23">
        <f t="shared" si="4"/>
        <v>0</v>
      </c>
      <c r="BB513" s="6">
        <v>9.0</v>
      </c>
      <c r="BC513" s="6">
        <v>4.0</v>
      </c>
      <c r="BD513" s="23">
        <f t="shared" si="3"/>
        <v>5</v>
      </c>
      <c r="BE513" s="6" t="s">
        <v>92</v>
      </c>
      <c r="BF513" s="6" t="s">
        <v>55</v>
      </c>
      <c r="BG513" s="6" t="s">
        <v>55</v>
      </c>
      <c r="BH513" s="6" t="s">
        <v>55</v>
      </c>
      <c r="BI513" s="6" t="s">
        <v>55</v>
      </c>
      <c r="BJ513" s="6" t="s">
        <v>92</v>
      </c>
      <c r="BK513" s="6" t="s">
        <v>55</v>
      </c>
      <c r="BL513" s="23"/>
      <c r="BM513" s="23"/>
      <c r="BN513" s="42"/>
      <c r="BO513" s="42"/>
      <c r="BP513" s="42"/>
    </row>
    <row r="514">
      <c r="A514" s="11">
        <v>509.0</v>
      </c>
      <c r="B514" s="17" t="s">
        <v>1659</v>
      </c>
      <c r="C514" s="17" t="s">
        <v>1660</v>
      </c>
      <c r="D514" s="17" t="s">
        <v>224</v>
      </c>
      <c r="E514" s="19"/>
      <c r="F514" s="17" t="s">
        <v>96</v>
      </c>
      <c r="G514" s="17" t="s">
        <v>1661</v>
      </c>
      <c r="H514" s="48" t="s">
        <v>90</v>
      </c>
      <c r="J514" s="11" t="s">
        <v>545</v>
      </c>
      <c r="K514" s="48" t="s">
        <v>84</v>
      </c>
      <c r="L514" s="49">
        <v>42979.0</v>
      </c>
      <c r="M514" s="52"/>
      <c r="N514" s="48" t="s">
        <v>85</v>
      </c>
      <c r="O514" s="48" t="s">
        <v>483</v>
      </c>
      <c r="P514" s="52"/>
      <c r="Q514" s="25">
        <v>6.0</v>
      </c>
      <c r="R514" s="25">
        <v>9.0</v>
      </c>
      <c r="S514" s="25">
        <v>9.0</v>
      </c>
      <c r="T514" s="25"/>
      <c r="U514" s="25"/>
      <c r="V514" s="25"/>
      <c r="W514" s="25">
        <v>8.0</v>
      </c>
      <c r="X514" s="25">
        <v>9.0</v>
      </c>
      <c r="Y514" s="25">
        <v>10.0</v>
      </c>
      <c r="Z514" s="25">
        <v>10.0</v>
      </c>
      <c r="AA514" s="25"/>
      <c r="AB514" s="25">
        <v>9.0</v>
      </c>
      <c r="AC514" s="25">
        <v>10.0</v>
      </c>
      <c r="AD514" s="25"/>
      <c r="AE514" s="25"/>
      <c r="AF514" s="25"/>
      <c r="AG514" s="6">
        <v>10.0</v>
      </c>
      <c r="AH514" s="25">
        <v>10.0</v>
      </c>
      <c r="AI514" s="25"/>
      <c r="AJ514" s="25"/>
      <c r="AK514" s="25">
        <v>10.0</v>
      </c>
      <c r="AL514" s="25"/>
      <c r="AM514" s="25"/>
      <c r="AN514" s="25">
        <v>10.0</v>
      </c>
      <c r="AO514" s="25"/>
      <c r="AP514" s="25"/>
      <c r="AQ514" s="25"/>
      <c r="AR514" s="6"/>
      <c r="AS514" s="25"/>
      <c r="AT514" s="25"/>
      <c r="AU514" s="25"/>
      <c r="AV514" s="25"/>
      <c r="AW514" s="25"/>
      <c r="AX514" s="6">
        <v>10.0</v>
      </c>
      <c r="AY514" s="25">
        <f t="shared" si="1"/>
        <v>9.28</v>
      </c>
      <c r="AZ514" s="23"/>
      <c r="BA514" s="23">
        <f t="shared" si="4"/>
        <v>0</v>
      </c>
      <c r="BB514" s="6">
        <v>66.0</v>
      </c>
      <c r="BC514" s="6">
        <v>8.0</v>
      </c>
      <c r="BD514" s="23">
        <f t="shared" si="3"/>
        <v>58</v>
      </c>
      <c r="BE514" s="6" t="s">
        <v>92</v>
      </c>
      <c r="BF514" s="6" t="s">
        <v>55</v>
      </c>
      <c r="BG514" s="6" t="s">
        <v>55</v>
      </c>
      <c r="BH514" s="6" t="s">
        <v>55</v>
      </c>
      <c r="BI514" s="6" t="s">
        <v>55</v>
      </c>
      <c r="BJ514" s="6" t="s">
        <v>92</v>
      </c>
      <c r="BK514" s="6" t="s">
        <v>55</v>
      </c>
      <c r="BL514" s="23"/>
      <c r="BM514" s="23"/>
      <c r="BN514" s="42"/>
      <c r="BO514" s="42"/>
      <c r="BP514" s="42"/>
    </row>
    <row r="515">
      <c r="A515" s="11">
        <v>510.0</v>
      </c>
      <c r="B515" s="17" t="s">
        <v>1662</v>
      </c>
      <c r="C515" s="17" t="s">
        <v>1663</v>
      </c>
      <c r="D515" s="17" t="s">
        <v>98</v>
      </c>
      <c r="E515" s="19"/>
      <c r="F515" s="17" t="s">
        <v>96</v>
      </c>
      <c r="G515" s="17" t="s">
        <v>1661</v>
      </c>
      <c r="H515" s="48" t="s">
        <v>90</v>
      </c>
      <c r="J515" s="11" t="s">
        <v>545</v>
      </c>
      <c r="K515" s="48" t="s">
        <v>84</v>
      </c>
      <c r="L515" s="49">
        <v>42979.0</v>
      </c>
      <c r="M515" s="52"/>
      <c r="N515" s="48" t="s">
        <v>85</v>
      </c>
      <c r="O515" s="48" t="s">
        <v>483</v>
      </c>
      <c r="P515" s="52"/>
      <c r="Q515" s="25">
        <v>7.0</v>
      </c>
      <c r="R515" s="25">
        <v>9.0</v>
      </c>
      <c r="S515" s="25">
        <v>9.0</v>
      </c>
      <c r="T515" s="25"/>
      <c r="U515" s="25"/>
      <c r="V515" s="25"/>
      <c r="W515" s="25">
        <v>6.0</v>
      </c>
      <c r="X515" s="25">
        <v>10.0</v>
      </c>
      <c r="Y515" s="25">
        <v>7.0</v>
      </c>
      <c r="Z515" s="25">
        <v>9.0</v>
      </c>
      <c r="AA515" s="25"/>
      <c r="AB515" s="25">
        <v>9.0</v>
      </c>
      <c r="AC515" s="25">
        <v>10.0</v>
      </c>
      <c r="AD515" s="25"/>
      <c r="AE515" s="25"/>
      <c r="AF515" s="25"/>
      <c r="AG515" s="6">
        <v>10.0</v>
      </c>
      <c r="AH515" s="25">
        <v>10.0</v>
      </c>
      <c r="AI515" s="25"/>
      <c r="AJ515" s="25"/>
      <c r="AK515" s="25">
        <v>10.0</v>
      </c>
      <c r="AL515" s="25"/>
      <c r="AM515" s="25"/>
      <c r="AN515" s="25">
        <v>10.0</v>
      </c>
      <c r="AO515" s="25"/>
      <c r="AP515" s="25"/>
      <c r="AQ515" s="25"/>
      <c r="AR515" s="6"/>
      <c r="AS515" s="25"/>
      <c r="AT515" s="25"/>
      <c r="AU515" s="25"/>
      <c r="AV515" s="25"/>
      <c r="AW515" s="25"/>
      <c r="AX515" s="6">
        <v>10.0</v>
      </c>
      <c r="AY515" s="25">
        <f t="shared" si="1"/>
        <v>9</v>
      </c>
      <c r="AZ515" s="23"/>
      <c r="BA515" s="23">
        <f t="shared" si="4"/>
        <v>0</v>
      </c>
      <c r="BB515" s="6">
        <v>24.0</v>
      </c>
      <c r="BC515" s="6">
        <v>5.0</v>
      </c>
      <c r="BD515" s="23">
        <f t="shared" si="3"/>
        <v>19</v>
      </c>
      <c r="BE515" s="6" t="s">
        <v>92</v>
      </c>
      <c r="BF515" s="6" t="s">
        <v>55</v>
      </c>
      <c r="BG515" s="6" t="s">
        <v>55</v>
      </c>
      <c r="BH515" s="6" t="s">
        <v>55</v>
      </c>
      <c r="BI515" s="6" t="s">
        <v>55</v>
      </c>
      <c r="BJ515" s="6" t="s">
        <v>92</v>
      </c>
      <c r="BK515" s="6" t="s">
        <v>55</v>
      </c>
      <c r="BL515" s="23"/>
      <c r="BM515" s="23"/>
      <c r="BN515" s="42"/>
      <c r="BO515" s="42"/>
      <c r="BP515" s="42"/>
    </row>
    <row r="516">
      <c r="A516" s="11">
        <v>511.0</v>
      </c>
      <c r="B516" s="17" t="s">
        <v>1664</v>
      </c>
      <c r="C516" s="17" t="s">
        <v>259</v>
      </c>
      <c r="D516" s="17" t="s">
        <v>446</v>
      </c>
      <c r="E516" s="19"/>
      <c r="F516" s="17" t="s">
        <v>96</v>
      </c>
      <c r="G516" s="17" t="s">
        <v>1661</v>
      </c>
      <c r="H516" s="48" t="s">
        <v>90</v>
      </c>
      <c r="J516" s="11" t="s">
        <v>545</v>
      </c>
      <c r="K516" s="48" t="s">
        <v>84</v>
      </c>
      <c r="L516" s="49">
        <v>42979.0</v>
      </c>
      <c r="M516" s="52"/>
      <c r="N516" s="48" t="s">
        <v>85</v>
      </c>
      <c r="O516" s="48" t="s">
        <v>295</v>
      </c>
      <c r="P516" s="52"/>
      <c r="Q516" s="25">
        <v>5.0</v>
      </c>
      <c r="R516" s="25">
        <v>9.0</v>
      </c>
      <c r="S516" s="25">
        <v>9.0</v>
      </c>
      <c r="T516" s="25"/>
      <c r="U516" s="25"/>
      <c r="V516" s="25"/>
      <c r="W516" s="25">
        <v>6.0</v>
      </c>
      <c r="X516" s="25">
        <v>9.0</v>
      </c>
      <c r="Y516" s="25">
        <v>5.0</v>
      </c>
      <c r="Z516" s="25">
        <v>8.0</v>
      </c>
      <c r="AA516" s="25"/>
      <c r="AB516" s="25">
        <v>8.0</v>
      </c>
      <c r="AC516" s="25">
        <v>10.0</v>
      </c>
      <c r="AD516" s="25"/>
      <c r="AE516" s="25"/>
      <c r="AF516" s="25"/>
      <c r="AG516" s="6">
        <v>10.0</v>
      </c>
      <c r="AH516" s="25">
        <v>10.0</v>
      </c>
      <c r="AI516" s="25"/>
      <c r="AJ516" s="25"/>
      <c r="AK516" s="25">
        <v>10.0</v>
      </c>
      <c r="AL516" s="25"/>
      <c r="AM516" s="25"/>
      <c r="AN516" s="25">
        <v>10.0</v>
      </c>
      <c r="AO516" s="25"/>
      <c r="AP516" s="25"/>
      <c r="AQ516" s="25"/>
      <c r="AR516" s="6"/>
      <c r="AS516" s="25"/>
      <c r="AT516" s="25"/>
      <c r="AU516" s="25"/>
      <c r="AV516" s="25"/>
      <c r="AW516" s="25"/>
      <c r="AX516" s="6">
        <v>10.0</v>
      </c>
      <c r="AY516" s="25">
        <f t="shared" si="1"/>
        <v>8.5</v>
      </c>
      <c r="AZ516" s="23"/>
      <c r="BA516" s="23">
        <f t="shared" si="4"/>
        <v>0</v>
      </c>
      <c r="BB516" s="6">
        <v>13.0</v>
      </c>
      <c r="BC516" s="6">
        <v>6.0</v>
      </c>
      <c r="BD516" s="23">
        <f t="shared" si="3"/>
        <v>7</v>
      </c>
      <c r="BE516" s="6" t="s">
        <v>92</v>
      </c>
      <c r="BF516" s="6" t="s">
        <v>55</v>
      </c>
      <c r="BG516" s="6" t="s">
        <v>55</v>
      </c>
      <c r="BH516" s="6" t="s">
        <v>55</v>
      </c>
      <c r="BI516" s="6" t="s">
        <v>55</v>
      </c>
      <c r="BJ516" s="6" t="s">
        <v>92</v>
      </c>
      <c r="BK516" s="6" t="s">
        <v>55</v>
      </c>
      <c r="BL516" s="23"/>
      <c r="BM516" s="23"/>
      <c r="BN516" s="42"/>
      <c r="BO516" s="42"/>
      <c r="BP516" s="42"/>
    </row>
    <row r="517">
      <c r="A517" s="11">
        <v>512.0</v>
      </c>
      <c r="B517" s="17" t="s">
        <v>1665</v>
      </c>
      <c r="C517" s="17" t="s">
        <v>259</v>
      </c>
      <c r="D517" s="17" t="s">
        <v>140</v>
      </c>
      <c r="E517" s="19"/>
      <c r="F517" s="17" t="s">
        <v>96</v>
      </c>
      <c r="G517" s="17" t="s">
        <v>1661</v>
      </c>
      <c r="H517" s="48" t="s">
        <v>90</v>
      </c>
      <c r="J517" s="11" t="s">
        <v>545</v>
      </c>
      <c r="K517" s="48" t="s">
        <v>84</v>
      </c>
      <c r="L517" s="49">
        <v>42979.0</v>
      </c>
      <c r="M517" s="52"/>
      <c r="N517" s="48" t="s">
        <v>85</v>
      </c>
      <c r="O517" s="48" t="s">
        <v>295</v>
      </c>
      <c r="P517" s="52"/>
      <c r="Q517" s="6">
        <v>8.0</v>
      </c>
      <c r="R517" s="6">
        <v>9.0</v>
      </c>
      <c r="S517" s="6">
        <v>10.0</v>
      </c>
      <c r="T517" s="23"/>
      <c r="U517" s="23"/>
      <c r="V517" s="23"/>
      <c r="W517" s="6">
        <v>10.0</v>
      </c>
      <c r="X517" s="6">
        <v>9.0</v>
      </c>
      <c r="Y517" s="6">
        <v>10.0</v>
      </c>
      <c r="Z517" s="6">
        <v>9.0</v>
      </c>
      <c r="AA517" s="23"/>
      <c r="AB517" s="6">
        <v>9.0</v>
      </c>
      <c r="AC517" s="6">
        <v>10.0</v>
      </c>
      <c r="AD517" s="23"/>
      <c r="AE517" s="23"/>
      <c r="AF517" s="6"/>
      <c r="AG517" s="6">
        <v>10.0</v>
      </c>
      <c r="AH517" s="6">
        <v>10.0</v>
      </c>
      <c r="AI517" s="23"/>
      <c r="AJ517" s="23"/>
      <c r="AK517" s="6">
        <v>10.0</v>
      </c>
      <c r="AL517" s="23"/>
      <c r="AM517" s="23"/>
      <c r="AN517" s="6">
        <v>10.0</v>
      </c>
      <c r="AO517" s="23"/>
      <c r="AP517" s="23"/>
      <c r="AQ517" s="23"/>
      <c r="AR517" s="6"/>
      <c r="AS517" s="23"/>
      <c r="AT517" s="23"/>
      <c r="AU517" s="23"/>
      <c r="AV517" s="23"/>
      <c r="AW517" s="23"/>
      <c r="AX517" s="6">
        <v>10.0</v>
      </c>
      <c r="AY517" s="25">
        <f t="shared" si="1"/>
        <v>9.57</v>
      </c>
      <c r="AZ517" s="23"/>
      <c r="BA517" s="23">
        <f t="shared" si="4"/>
        <v>0</v>
      </c>
      <c r="BB517" s="6">
        <v>20.0</v>
      </c>
      <c r="BC517" s="6">
        <v>6.0</v>
      </c>
      <c r="BD517" s="23">
        <f t="shared" si="3"/>
        <v>14</v>
      </c>
      <c r="BE517" s="6" t="s">
        <v>92</v>
      </c>
      <c r="BF517" s="6" t="s">
        <v>55</v>
      </c>
      <c r="BG517" s="6" t="s">
        <v>55</v>
      </c>
      <c r="BH517" s="6" t="s">
        <v>55</v>
      </c>
      <c r="BI517" s="6" t="s">
        <v>55</v>
      </c>
      <c r="BJ517" s="6" t="s">
        <v>92</v>
      </c>
      <c r="BK517" s="6" t="s">
        <v>55</v>
      </c>
      <c r="BL517" s="23"/>
      <c r="BM517" s="23"/>
      <c r="BN517" s="42"/>
      <c r="BO517" s="42"/>
      <c r="BP517" s="42"/>
    </row>
    <row r="518">
      <c r="A518" s="11">
        <v>513.0</v>
      </c>
      <c r="B518" s="17" t="s">
        <v>1666</v>
      </c>
      <c r="C518" s="17" t="s">
        <v>265</v>
      </c>
      <c r="D518" s="17" t="s">
        <v>101</v>
      </c>
      <c r="E518" s="19"/>
      <c r="F518" s="17" t="s">
        <v>96</v>
      </c>
      <c r="G518" s="17" t="s">
        <v>1661</v>
      </c>
      <c r="H518" s="48" t="s">
        <v>90</v>
      </c>
      <c r="J518" s="11" t="s">
        <v>545</v>
      </c>
      <c r="K518" s="48" t="s">
        <v>84</v>
      </c>
      <c r="L518" s="49">
        <v>42979.0</v>
      </c>
      <c r="M518" s="52"/>
      <c r="N518" s="48" t="s">
        <v>85</v>
      </c>
      <c r="O518" s="48" t="s">
        <v>483</v>
      </c>
      <c r="P518" s="52"/>
      <c r="Q518" s="6">
        <v>9.0</v>
      </c>
      <c r="R518" s="6">
        <v>9.0</v>
      </c>
      <c r="S518" s="6">
        <v>9.0</v>
      </c>
      <c r="T518" s="23"/>
      <c r="U518" s="23"/>
      <c r="V518" s="23"/>
      <c r="W518" s="6">
        <v>10.0</v>
      </c>
      <c r="X518" s="6">
        <v>10.0</v>
      </c>
      <c r="Y518" s="6">
        <v>10.0</v>
      </c>
      <c r="Z518" s="6">
        <v>9.0</v>
      </c>
      <c r="AA518" s="23"/>
      <c r="AB518" s="6">
        <v>8.0</v>
      </c>
      <c r="AC518" s="6">
        <v>10.0</v>
      </c>
      <c r="AD518" s="23"/>
      <c r="AE518" s="23"/>
      <c r="AF518" s="6"/>
      <c r="AG518" s="6">
        <v>10.0</v>
      </c>
      <c r="AH518" s="6">
        <v>10.0</v>
      </c>
      <c r="AI518" s="23"/>
      <c r="AJ518" s="23"/>
      <c r="AK518" s="6"/>
      <c r="AL518" s="23"/>
      <c r="AM518" s="23"/>
      <c r="AN518" s="6">
        <v>10.0</v>
      </c>
      <c r="AO518" s="23"/>
      <c r="AP518" s="23"/>
      <c r="AQ518" s="23"/>
      <c r="AR518" s="6"/>
      <c r="AS518" s="23"/>
      <c r="AT518" s="23"/>
      <c r="AU518" s="23"/>
      <c r="AV518" s="23"/>
      <c r="AW518" s="23"/>
      <c r="AX518" s="6">
        <v>10.0</v>
      </c>
      <c r="AY518" s="25">
        <f t="shared" si="1"/>
        <v>9.53</v>
      </c>
      <c r="AZ518" s="23"/>
      <c r="BA518" s="23">
        <f t="shared" si="4"/>
        <v>0</v>
      </c>
      <c r="BB518" s="6">
        <v>26.0</v>
      </c>
      <c r="BC518" s="6">
        <v>5.0</v>
      </c>
      <c r="BD518" s="23">
        <f t="shared" si="3"/>
        <v>21</v>
      </c>
      <c r="BE518" s="6" t="s">
        <v>92</v>
      </c>
      <c r="BF518" s="6" t="s">
        <v>55</v>
      </c>
      <c r="BG518" s="6" t="s">
        <v>55</v>
      </c>
      <c r="BH518" s="6" t="s">
        <v>55</v>
      </c>
      <c r="BI518" s="6" t="s">
        <v>55</v>
      </c>
      <c r="BJ518" s="6" t="s">
        <v>92</v>
      </c>
      <c r="BK518" s="6" t="s">
        <v>55</v>
      </c>
      <c r="BL518" s="23"/>
      <c r="BM518" s="23"/>
      <c r="BN518" s="42"/>
      <c r="BO518" s="42"/>
      <c r="BP518" s="42"/>
    </row>
    <row r="519">
      <c r="A519" s="11">
        <v>514.0</v>
      </c>
      <c r="B519" s="17" t="s">
        <v>1667</v>
      </c>
      <c r="C519" s="17" t="s">
        <v>1668</v>
      </c>
      <c r="D519" s="17" t="s">
        <v>528</v>
      </c>
      <c r="E519" s="17" t="s">
        <v>209</v>
      </c>
      <c r="F519" s="17" t="s">
        <v>96</v>
      </c>
      <c r="G519" s="17" t="s">
        <v>1661</v>
      </c>
      <c r="H519" s="48" t="s">
        <v>90</v>
      </c>
      <c r="J519" s="11" t="s">
        <v>545</v>
      </c>
      <c r="K519" s="48" t="s">
        <v>84</v>
      </c>
      <c r="L519" s="49">
        <v>42979.0</v>
      </c>
      <c r="M519" s="52"/>
      <c r="N519" s="48" t="s">
        <v>85</v>
      </c>
      <c r="O519" s="48" t="s">
        <v>483</v>
      </c>
      <c r="P519" s="52"/>
      <c r="Q519" s="6">
        <v>8.0</v>
      </c>
      <c r="R519" s="6">
        <v>9.0</v>
      </c>
      <c r="S519" s="6">
        <v>5.0</v>
      </c>
      <c r="T519" s="23"/>
      <c r="U519" s="23"/>
      <c r="V519" s="23"/>
      <c r="W519" s="6">
        <v>7.0</v>
      </c>
      <c r="X519" s="6">
        <v>9.0</v>
      </c>
      <c r="Y519" s="6">
        <v>7.0</v>
      </c>
      <c r="Z519" s="6">
        <v>9.0</v>
      </c>
      <c r="AA519" s="23"/>
      <c r="AB519" s="6">
        <v>8.0</v>
      </c>
      <c r="AC519" s="6">
        <v>10.0</v>
      </c>
      <c r="AD519" s="23"/>
      <c r="AE519" s="23"/>
      <c r="AF519" s="6"/>
      <c r="AG519" s="6">
        <v>10.0</v>
      </c>
      <c r="AH519" s="6">
        <v>10.0</v>
      </c>
      <c r="AI519" s="23"/>
      <c r="AJ519" s="23"/>
      <c r="AK519" s="6">
        <v>10.0</v>
      </c>
      <c r="AL519" s="23"/>
      <c r="AM519" s="23"/>
      <c r="AN519" s="6">
        <v>10.0</v>
      </c>
      <c r="AO519" s="23"/>
      <c r="AP519" s="23"/>
      <c r="AQ519" s="23"/>
      <c r="AR519" s="6"/>
      <c r="AS519" s="23"/>
      <c r="AT519" s="23"/>
      <c r="AU519" s="23"/>
      <c r="AV519" s="23"/>
      <c r="AW519" s="23"/>
      <c r="AX519" s="6">
        <v>10.0</v>
      </c>
      <c r="AY519" s="25">
        <f t="shared" si="1"/>
        <v>8.71</v>
      </c>
      <c r="AZ519" s="23"/>
      <c r="BA519" s="23">
        <f t="shared" si="4"/>
        <v>0</v>
      </c>
      <c r="BB519" s="6">
        <v>56.0</v>
      </c>
      <c r="BC519" s="6">
        <v>7.0</v>
      </c>
      <c r="BD519" s="23">
        <f t="shared" si="3"/>
        <v>49</v>
      </c>
      <c r="BE519" s="6" t="s">
        <v>92</v>
      </c>
      <c r="BF519" s="6" t="s">
        <v>55</v>
      </c>
      <c r="BG519" s="6" t="s">
        <v>55</v>
      </c>
      <c r="BH519" s="6" t="s">
        <v>55</v>
      </c>
      <c r="BI519" s="6" t="s">
        <v>55</v>
      </c>
      <c r="BJ519" s="6" t="s">
        <v>92</v>
      </c>
      <c r="BK519" s="6" t="s">
        <v>55</v>
      </c>
      <c r="BL519" s="23"/>
      <c r="BM519" s="23"/>
      <c r="BN519" s="42"/>
      <c r="BO519" s="42"/>
      <c r="BP519" s="42"/>
    </row>
    <row r="520">
      <c r="A520" s="11">
        <v>515.0</v>
      </c>
      <c r="B520" s="17" t="s">
        <v>604</v>
      </c>
      <c r="C520" s="17" t="s">
        <v>102</v>
      </c>
      <c r="D520" s="17" t="s">
        <v>314</v>
      </c>
      <c r="E520" s="20"/>
      <c r="F520" s="17" t="s">
        <v>96</v>
      </c>
      <c r="G520" s="17" t="s">
        <v>1661</v>
      </c>
      <c r="H520" s="48" t="s">
        <v>90</v>
      </c>
      <c r="J520" s="11" t="s">
        <v>545</v>
      </c>
      <c r="K520" s="48" t="s">
        <v>84</v>
      </c>
      <c r="L520" s="49">
        <v>42979.0</v>
      </c>
      <c r="M520" s="52"/>
      <c r="N520" s="48" t="s">
        <v>85</v>
      </c>
      <c r="O520" s="48" t="s">
        <v>483</v>
      </c>
      <c r="P520" s="52"/>
      <c r="Q520" s="6">
        <v>8.0</v>
      </c>
      <c r="R520" s="6">
        <v>10.0</v>
      </c>
      <c r="S520" s="6">
        <v>9.0</v>
      </c>
      <c r="T520" s="23"/>
      <c r="U520" s="23"/>
      <c r="V520" s="23"/>
      <c r="W520" s="6">
        <v>10.0</v>
      </c>
      <c r="X520" s="6">
        <v>10.0</v>
      </c>
      <c r="Y520" s="6">
        <v>9.0</v>
      </c>
      <c r="Z520" s="6">
        <v>9.0</v>
      </c>
      <c r="AA520" s="23"/>
      <c r="AB520" s="6">
        <v>9.0</v>
      </c>
      <c r="AC520" s="6">
        <v>10.0</v>
      </c>
      <c r="AD520" s="23"/>
      <c r="AE520" s="23"/>
      <c r="AF520" s="6"/>
      <c r="AG520" s="6">
        <v>10.0</v>
      </c>
      <c r="AH520" s="6">
        <v>10.0</v>
      </c>
      <c r="AI520" s="23"/>
      <c r="AJ520" s="23"/>
      <c r="AK520" s="6">
        <v>10.0</v>
      </c>
      <c r="AL520" s="23"/>
      <c r="AM520" s="23"/>
      <c r="AN520" s="6">
        <v>10.0</v>
      </c>
      <c r="AO520" s="23"/>
      <c r="AP520" s="23"/>
      <c r="AQ520" s="23"/>
      <c r="AR520" s="6"/>
      <c r="AS520" s="23"/>
      <c r="AT520" s="23"/>
      <c r="AU520" s="23"/>
      <c r="AV520" s="23"/>
      <c r="AW520" s="23"/>
      <c r="AX520" s="6">
        <v>10.0</v>
      </c>
      <c r="AY520" s="25">
        <f t="shared" si="1"/>
        <v>9.57</v>
      </c>
      <c r="AZ520" s="23"/>
      <c r="BA520" s="23">
        <f t="shared" si="4"/>
        <v>0</v>
      </c>
      <c r="BB520" s="6">
        <v>21.0</v>
      </c>
      <c r="BC520" s="6">
        <v>4.0</v>
      </c>
      <c r="BD520" s="23">
        <f t="shared" si="3"/>
        <v>17</v>
      </c>
      <c r="BE520" s="6" t="s">
        <v>92</v>
      </c>
      <c r="BF520" s="6" t="s">
        <v>55</v>
      </c>
      <c r="BG520" s="6" t="s">
        <v>55</v>
      </c>
      <c r="BH520" s="6" t="s">
        <v>55</v>
      </c>
      <c r="BI520" s="6" t="s">
        <v>55</v>
      </c>
      <c r="BJ520" s="6" t="s">
        <v>92</v>
      </c>
      <c r="BK520" s="6" t="s">
        <v>55</v>
      </c>
      <c r="BL520" s="23"/>
      <c r="BM520" s="23"/>
      <c r="BN520" s="42"/>
      <c r="BO520" s="42"/>
      <c r="BP520" s="42"/>
    </row>
    <row r="521">
      <c r="A521" s="11">
        <v>516.0</v>
      </c>
      <c r="B521" s="17" t="s">
        <v>1669</v>
      </c>
      <c r="C521" s="17" t="s">
        <v>314</v>
      </c>
      <c r="D521" s="17" t="s">
        <v>412</v>
      </c>
      <c r="E521" s="19"/>
      <c r="F521" s="17" t="s">
        <v>96</v>
      </c>
      <c r="G521" s="17" t="s">
        <v>1661</v>
      </c>
      <c r="H521" s="48" t="s">
        <v>90</v>
      </c>
      <c r="J521" s="11" t="s">
        <v>545</v>
      </c>
      <c r="K521" s="48" t="s">
        <v>84</v>
      </c>
      <c r="L521" s="49">
        <v>42979.0</v>
      </c>
      <c r="M521" s="52"/>
      <c r="N521" s="48" t="s">
        <v>85</v>
      </c>
      <c r="O521" s="48" t="s">
        <v>483</v>
      </c>
      <c r="P521" s="52"/>
      <c r="Q521" s="6">
        <v>8.0</v>
      </c>
      <c r="R521" s="6">
        <v>10.0</v>
      </c>
      <c r="S521" s="6">
        <v>8.0</v>
      </c>
      <c r="T521" s="23"/>
      <c r="U521" s="23"/>
      <c r="V521" s="23"/>
      <c r="W521" s="6">
        <v>7.0</v>
      </c>
      <c r="X521" s="6">
        <v>10.0</v>
      </c>
      <c r="Y521" s="6">
        <v>9.0</v>
      </c>
      <c r="Z521" s="6">
        <v>9.0</v>
      </c>
      <c r="AA521" s="23"/>
      <c r="AB521" s="6">
        <v>9.0</v>
      </c>
      <c r="AC521" s="6">
        <v>10.0</v>
      </c>
      <c r="AD521" s="23"/>
      <c r="AE521" s="23"/>
      <c r="AF521" s="6"/>
      <c r="AG521" s="6">
        <v>10.0</v>
      </c>
      <c r="AH521" s="6">
        <v>10.0</v>
      </c>
      <c r="AI521" s="23"/>
      <c r="AJ521" s="23"/>
      <c r="AK521" s="6">
        <v>10.0</v>
      </c>
      <c r="AL521" s="23"/>
      <c r="AM521" s="23"/>
      <c r="AN521" s="6">
        <v>10.0</v>
      </c>
      <c r="AO521" s="23"/>
      <c r="AP521" s="23"/>
      <c r="AQ521" s="23"/>
      <c r="AR521" s="6"/>
      <c r="AS521" s="23"/>
      <c r="AT521" s="23"/>
      <c r="AU521" s="23"/>
      <c r="AV521" s="23"/>
      <c r="AW521" s="23"/>
      <c r="AX521" s="6">
        <v>10.0</v>
      </c>
      <c r="AY521" s="25">
        <f t="shared" si="1"/>
        <v>9.28</v>
      </c>
      <c r="AZ521" s="23"/>
      <c r="BA521" s="23">
        <f t="shared" si="4"/>
        <v>0</v>
      </c>
      <c r="BB521" s="6">
        <v>28.0</v>
      </c>
      <c r="BC521" s="6">
        <v>8.0</v>
      </c>
      <c r="BD521" s="23">
        <f t="shared" si="3"/>
        <v>20</v>
      </c>
      <c r="BE521" s="6" t="s">
        <v>92</v>
      </c>
      <c r="BF521" s="6" t="s">
        <v>55</v>
      </c>
      <c r="BG521" s="6" t="s">
        <v>55</v>
      </c>
      <c r="BH521" s="6" t="s">
        <v>55</v>
      </c>
      <c r="BI521" s="6" t="s">
        <v>55</v>
      </c>
      <c r="BJ521" s="6" t="s">
        <v>92</v>
      </c>
      <c r="BK521" s="6" t="s">
        <v>55</v>
      </c>
      <c r="BL521" s="23"/>
      <c r="BM521" s="23"/>
      <c r="BN521" s="42"/>
      <c r="BO521" s="42"/>
      <c r="BP521" s="42"/>
    </row>
    <row r="522">
      <c r="A522" s="11">
        <v>517.0</v>
      </c>
      <c r="B522" s="17" t="s">
        <v>1670</v>
      </c>
      <c r="C522" s="17" t="s">
        <v>662</v>
      </c>
      <c r="D522" s="17" t="s">
        <v>355</v>
      </c>
      <c r="E522" s="19"/>
      <c r="F522" s="17" t="s">
        <v>96</v>
      </c>
      <c r="G522" s="17" t="s">
        <v>1661</v>
      </c>
      <c r="H522" s="48" t="s">
        <v>90</v>
      </c>
      <c r="J522" s="11" t="s">
        <v>545</v>
      </c>
      <c r="K522" s="48" t="s">
        <v>84</v>
      </c>
      <c r="L522" s="49">
        <v>42979.0</v>
      </c>
      <c r="M522" s="52"/>
      <c r="N522" s="48" t="s">
        <v>85</v>
      </c>
      <c r="O522" s="48" t="s">
        <v>483</v>
      </c>
      <c r="P522" s="52"/>
      <c r="Q522" s="6">
        <v>8.0</v>
      </c>
      <c r="R522" s="6">
        <v>10.0</v>
      </c>
      <c r="S522" s="6">
        <v>9.0</v>
      </c>
      <c r="T522" s="23"/>
      <c r="U522" s="23"/>
      <c r="V522" s="23"/>
      <c r="W522" s="6">
        <v>10.0</v>
      </c>
      <c r="X522" s="6">
        <v>10.0</v>
      </c>
      <c r="Y522" s="6">
        <v>10.0</v>
      </c>
      <c r="Z522" s="6">
        <v>10.0</v>
      </c>
      <c r="AA522" s="23"/>
      <c r="AB522" s="6">
        <v>9.0</v>
      </c>
      <c r="AC522" s="6">
        <v>10.0</v>
      </c>
      <c r="AD522" s="23"/>
      <c r="AE522" s="23"/>
      <c r="AF522" s="6"/>
      <c r="AG522" s="6">
        <v>10.0</v>
      </c>
      <c r="AH522" s="6">
        <v>10.0</v>
      </c>
      <c r="AI522" s="23"/>
      <c r="AJ522" s="23"/>
      <c r="AK522" s="6">
        <v>10.0</v>
      </c>
      <c r="AL522" s="23"/>
      <c r="AM522" s="23"/>
      <c r="AN522" s="6">
        <v>10.0</v>
      </c>
      <c r="AO522" s="23"/>
      <c r="AP522" s="23"/>
      <c r="AQ522" s="23"/>
      <c r="AR522" s="6"/>
      <c r="AS522" s="23"/>
      <c r="AT522" s="23"/>
      <c r="AU522" s="23"/>
      <c r="AV522" s="23"/>
      <c r="AW522" s="23"/>
      <c r="AX522" s="6">
        <v>10.0</v>
      </c>
      <c r="AY522" s="25">
        <f t="shared" si="1"/>
        <v>9.71</v>
      </c>
      <c r="AZ522" s="23"/>
      <c r="BA522" s="23">
        <f t="shared" si="4"/>
        <v>0</v>
      </c>
      <c r="BB522" s="6">
        <v>36.0</v>
      </c>
      <c r="BC522" s="6">
        <v>6.0</v>
      </c>
      <c r="BD522" s="23">
        <f t="shared" si="3"/>
        <v>30</v>
      </c>
      <c r="BE522" s="6" t="s">
        <v>92</v>
      </c>
      <c r="BF522" s="6" t="s">
        <v>55</v>
      </c>
      <c r="BG522" s="6" t="s">
        <v>55</v>
      </c>
      <c r="BH522" s="6" t="s">
        <v>55</v>
      </c>
      <c r="BI522" s="6" t="s">
        <v>55</v>
      </c>
      <c r="BJ522" s="6" t="s">
        <v>92</v>
      </c>
      <c r="BK522" s="6" t="s">
        <v>55</v>
      </c>
      <c r="BL522" s="23"/>
      <c r="BM522" s="23"/>
      <c r="BN522" s="42"/>
      <c r="BO522" s="42"/>
      <c r="BP522" s="42"/>
    </row>
    <row r="523">
      <c r="A523" s="11">
        <v>518.0</v>
      </c>
      <c r="B523" s="17" t="s">
        <v>1671</v>
      </c>
      <c r="C523" s="17" t="s">
        <v>1672</v>
      </c>
      <c r="D523" s="20"/>
      <c r="E523" s="19"/>
      <c r="F523" s="17" t="s">
        <v>96</v>
      </c>
      <c r="G523" s="17" t="s">
        <v>1661</v>
      </c>
      <c r="H523" s="48" t="s">
        <v>90</v>
      </c>
      <c r="J523" s="11" t="s">
        <v>545</v>
      </c>
      <c r="K523" s="48" t="s">
        <v>84</v>
      </c>
      <c r="L523" s="49">
        <v>42979.0</v>
      </c>
      <c r="M523" s="52"/>
      <c r="N523" s="48" t="s">
        <v>85</v>
      </c>
      <c r="O523" s="48" t="s">
        <v>483</v>
      </c>
      <c r="P523" s="52"/>
      <c r="Q523" s="6">
        <v>7.0</v>
      </c>
      <c r="R523" s="6">
        <v>10.0</v>
      </c>
      <c r="S523" s="6">
        <v>8.0</v>
      </c>
      <c r="T523" s="23"/>
      <c r="U523" s="23"/>
      <c r="V523" s="23"/>
      <c r="W523" s="6">
        <v>9.0</v>
      </c>
      <c r="X523" s="6">
        <v>9.0</v>
      </c>
      <c r="Y523" s="6">
        <v>9.0</v>
      </c>
      <c r="Z523" s="6">
        <v>9.0</v>
      </c>
      <c r="AA523" s="23"/>
      <c r="AB523" s="6">
        <v>8.0</v>
      </c>
      <c r="AC523" s="6">
        <v>10.0</v>
      </c>
      <c r="AD523" s="23"/>
      <c r="AE523" s="23"/>
      <c r="AF523" s="6"/>
      <c r="AG523" s="6">
        <v>10.0</v>
      </c>
      <c r="AH523" s="6">
        <v>10.0</v>
      </c>
      <c r="AI523" s="23"/>
      <c r="AJ523" s="23"/>
      <c r="AK523" s="6"/>
      <c r="AL523" s="23"/>
      <c r="AM523" s="23"/>
      <c r="AN523" s="6">
        <v>10.0</v>
      </c>
      <c r="AO523" s="23"/>
      <c r="AP523" s="23"/>
      <c r="AQ523" s="23"/>
      <c r="AR523" s="6"/>
      <c r="AS523" s="23"/>
      <c r="AT523" s="23"/>
      <c r="AU523" s="23"/>
      <c r="AV523" s="23"/>
      <c r="AW523" s="23"/>
      <c r="AX523" s="6">
        <v>10.0</v>
      </c>
      <c r="AY523" s="25">
        <f t="shared" si="1"/>
        <v>9.15</v>
      </c>
      <c r="AZ523" s="23"/>
      <c r="BA523" s="23">
        <f t="shared" si="4"/>
        <v>0</v>
      </c>
      <c r="BB523" s="6">
        <v>39.0</v>
      </c>
      <c r="BC523" s="6">
        <v>8.0</v>
      </c>
      <c r="BD523" s="23">
        <f t="shared" si="3"/>
        <v>31</v>
      </c>
      <c r="BE523" s="6" t="s">
        <v>92</v>
      </c>
      <c r="BF523" s="6" t="s">
        <v>55</v>
      </c>
      <c r="BG523" s="6" t="s">
        <v>55</v>
      </c>
      <c r="BH523" s="6" t="s">
        <v>55</v>
      </c>
      <c r="BI523" s="6" t="s">
        <v>55</v>
      </c>
      <c r="BJ523" s="6" t="s">
        <v>92</v>
      </c>
      <c r="BK523" s="6" t="s">
        <v>55</v>
      </c>
      <c r="BL523" s="23"/>
      <c r="BM523" s="23"/>
      <c r="BN523" s="42"/>
      <c r="BO523" s="42"/>
      <c r="BP523" s="42"/>
    </row>
    <row r="524">
      <c r="A524" s="11">
        <v>519.0</v>
      </c>
      <c r="B524" s="17" t="s">
        <v>750</v>
      </c>
      <c r="C524" s="17" t="s">
        <v>263</v>
      </c>
      <c r="D524" s="17" t="s">
        <v>88</v>
      </c>
      <c r="E524" s="19"/>
      <c r="F524" s="17" t="s">
        <v>79</v>
      </c>
      <c r="G524" s="17" t="s">
        <v>1661</v>
      </c>
      <c r="H524" s="48" t="s">
        <v>90</v>
      </c>
      <c r="J524" s="11" t="s">
        <v>545</v>
      </c>
      <c r="K524" s="48" t="s">
        <v>84</v>
      </c>
      <c r="L524" s="49">
        <v>42979.0</v>
      </c>
      <c r="M524" s="52"/>
      <c r="N524" s="48" t="s">
        <v>85</v>
      </c>
      <c r="O524" s="48" t="s">
        <v>483</v>
      </c>
      <c r="P524" s="52"/>
      <c r="Q524" s="6">
        <v>7.0</v>
      </c>
      <c r="R524" s="6">
        <v>10.0</v>
      </c>
      <c r="S524" s="6">
        <v>9.0</v>
      </c>
      <c r="T524" s="23"/>
      <c r="U524" s="23"/>
      <c r="V524" s="23"/>
      <c r="W524" s="6">
        <v>6.0</v>
      </c>
      <c r="X524" s="6">
        <v>8.0</v>
      </c>
      <c r="Y524" s="6">
        <v>7.0</v>
      </c>
      <c r="Z524" s="6">
        <v>8.0</v>
      </c>
      <c r="AA524" s="23"/>
      <c r="AB524" s="6">
        <v>9.0</v>
      </c>
      <c r="AC524" s="6">
        <v>9.0</v>
      </c>
      <c r="AD524" s="23"/>
      <c r="AE524" s="23"/>
      <c r="AF524" s="6"/>
      <c r="AG524" s="6">
        <v>10.0</v>
      </c>
      <c r="AH524" s="6">
        <v>10.0</v>
      </c>
      <c r="AI524" s="23"/>
      <c r="AJ524" s="23"/>
      <c r="AK524" s="6">
        <v>10.0</v>
      </c>
      <c r="AL524" s="23"/>
      <c r="AM524" s="23"/>
      <c r="AN524" s="6">
        <v>10.0</v>
      </c>
      <c r="AO524" s="23"/>
      <c r="AP524" s="23"/>
      <c r="AQ524" s="23"/>
      <c r="AR524" s="6"/>
      <c r="AS524" s="23"/>
      <c r="AT524" s="23"/>
      <c r="AU524" s="23"/>
      <c r="AV524" s="23"/>
      <c r="AW524" s="23"/>
      <c r="AX524" s="6">
        <v>10.0</v>
      </c>
      <c r="AY524" s="25">
        <f t="shared" si="1"/>
        <v>8.78</v>
      </c>
      <c r="AZ524" s="23"/>
      <c r="BA524" s="23">
        <f t="shared" si="4"/>
        <v>0</v>
      </c>
      <c r="BB524" s="6">
        <v>33.0</v>
      </c>
      <c r="BC524" s="6">
        <v>6.0</v>
      </c>
      <c r="BD524" s="23">
        <f t="shared" si="3"/>
        <v>27</v>
      </c>
      <c r="BE524" s="6" t="s">
        <v>92</v>
      </c>
      <c r="BF524" s="6" t="s">
        <v>55</v>
      </c>
      <c r="BG524" s="6" t="s">
        <v>55</v>
      </c>
      <c r="BH524" s="6" t="s">
        <v>55</v>
      </c>
      <c r="BI524" s="6" t="s">
        <v>55</v>
      </c>
      <c r="BJ524" s="6" t="s">
        <v>92</v>
      </c>
      <c r="BK524" s="6" t="s">
        <v>55</v>
      </c>
      <c r="BL524" s="23"/>
      <c r="BM524" s="23"/>
      <c r="BN524" s="42"/>
      <c r="BO524" s="42"/>
      <c r="BP524" s="42"/>
    </row>
    <row r="525">
      <c r="A525" s="11">
        <v>520.0</v>
      </c>
      <c r="B525" s="17" t="s">
        <v>1304</v>
      </c>
      <c r="C525" s="17" t="s">
        <v>314</v>
      </c>
      <c r="D525" s="20"/>
      <c r="E525" s="19"/>
      <c r="F525" s="17" t="s">
        <v>96</v>
      </c>
      <c r="G525" s="17" t="s">
        <v>1661</v>
      </c>
      <c r="H525" s="48" t="s">
        <v>90</v>
      </c>
      <c r="J525" s="11" t="s">
        <v>545</v>
      </c>
      <c r="K525" s="48" t="s">
        <v>84</v>
      </c>
      <c r="L525" s="49">
        <v>42979.0</v>
      </c>
      <c r="M525" s="52"/>
      <c r="N525" s="48" t="s">
        <v>85</v>
      </c>
      <c r="O525" s="48" t="s">
        <v>295</v>
      </c>
      <c r="P525" s="52"/>
      <c r="Q525" s="25">
        <v>9.0</v>
      </c>
      <c r="R525" s="25">
        <v>10.0</v>
      </c>
      <c r="S525" s="25">
        <v>10.0</v>
      </c>
      <c r="T525" s="25"/>
      <c r="U525" s="25"/>
      <c r="V525" s="25"/>
      <c r="W525" s="25">
        <v>9.0</v>
      </c>
      <c r="X525" s="25">
        <v>10.0</v>
      </c>
      <c r="Y525" s="25">
        <v>9.0</v>
      </c>
      <c r="Z525" s="25">
        <v>10.0</v>
      </c>
      <c r="AA525" s="25"/>
      <c r="AB525" s="25">
        <v>9.0</v>
      </c>
      <c r="AC525" s="25">
        <v>10.0</v>
      </c>
      <c r="AD525" s="25"/>
      <c r="AE525" s="25"/>
      <c r="AF525" s="25"/>
      <c r="AG525" s="6">
        <v>10.0</v>
      </c>
      <c r="AH525" s="6">
        <v>10.0</v>
      </c>
      <c r="AI525" s="25"/>
      <c r="AJ525" s="25"/>
      <c r="AK525" s="25">
        <v>10.0</v>
      </c>
      <c r="AL525" s="25"/>
      <c r="AM525" s="25"/>
      <c r="AN525" s="25">
        <v>10.0</v>
      </c>
      <c r="AO525" s="25"/>
      <c r="AP525" s="25"/>
      <c r="AQ525" s="25"/>
      <c r="AR525" s="6"/>
      <c r="AS525" s="25"/>
      <c r="AT525" s="25"/>
      <c r="AU525" s="25"/>
      <c r="AV525" s="25"/>
      <c r="AW525" s="25"/>
      <c r="AX525" s="6">
        <v>10.0</v>
      </c>
      <c r="AY525" s="25">
        <f t="shared" si="1"/>
        <v>9.71</v>
      </c>
      <c r="AZ525" s="23"/>
      <c r="BA525" s="23">
        <f t="shared" si="4"/>
        <v>0</v>
      </c>
      <c r="BB525" s="6">
        <v>9.0</v>
      </c>
      <c r="BC525" s="6">
        <v>3.0</v>
      </c>
      <c r="BD525" s="23">
        <f t="shared" si="3"/>
        <v>6</v>
      </c>
      <c r="BE525" s="6" t="s">
        <v>92</v>
      </c>
      <c r="BF525" s="6" t="s">
        <v>55</v>
      </c>
      <c r="BG525" s="6" t="s">
        <v>55</v>
      </c>
      <c r="BH525" s="6" t="s">
        <v>55</v>
      </c>
      <c r="BI525" s="6" t="s">
        <v>55</v>
      </c>
      <c r="BJ525" s="6" t="s">
        <v>92</v>
      </c>
      <c r="BK525" s="6" t="s">
        <v>55</v>
      </c>
      <c r="BL525" s="23"/>
      <c r="BM525" s="23"/>
      <c r="BN525" s="42"/>
      <c r="BO525" s="42"/>
      <c r="BP525" s="42"/>
    </row>
    <row r="526">
      <c r="A526" s="11">
        <v>521.0</v>
      </c>
      <c r="B526" s="17" t="s">
        <v>1673</v>
      </c>
      <c r="C526" s="17" t="s">
        <v>1674</v>
      </c>
      <c r="D526" s="17" t="s">
        <v>1675</v>
      </c>
      <c r="E526" s="19"/>
      <c r="F526" s="17" t="s">
        <v>79</v>
      </c>
      <c r="G526" s="17" t="s">
        <v>1661</v>
      </c>
      <c r="H526" s="48" t="s">
        <v>90</v>
      </c>
      <c r="J526" s="11" t="s">
        <v>545</v>
      </c>
      <c r="K526" s="48" t="s">
        <v>84</v>
      </c>
      <c r="L526" s="49">
        <v>42979.0</v>
      </c>
      <c r="M526" s="52"/>
      <c r="N526" s="48" t="s">
        <v>85</v>
      </c>
      <c r="O526" s="48" t="s">
        <v>483</v>
      </c>
      <c r="P526" s="52"/>
      <c r="Q526" s="25">
        <v>7.0</v>
      </c>
      <c r="R526" s="25">
        <v>10.0</v>
      </c>
      <c r="S526" s="25">
        <v>8.0</v>
      </c>
      <c r="T526" s="25"/>
      <c r="U526" s="25"/>
      <c r="V526" s="25"/>
      <c r="W526" s="25">
        <v>8.0</v>
      </c>
      <c r="X526" s="25">
        <v>9.0</v>
      </c>
      <c r="Y526" s="25">
        <v>9.0</v>
      </c>
      <c r="Z526" s="25">
        <v>8.0</v>
      </c>
      <c r="AA526" s="25"/>
      <c r="AB526" s="25">
        <v>9.0</v>
      </c>
      <c r="AC526" s="25">
        <v>10.0</v>
      </c>
      <c r="AD526" s="25"/>
      <c r="AE526" s="25"/>
      <c r="AF526" s="25"/>
      <c r="AG526" s="6">
        <v>10.0</v>
      </c>
      <c r="AH526" s="6">
        <v>10.0</v>
      </c>
      <c r="AI526" s="25"/>
      <c r="AJ526" s="25"/>
      <c r="AK526" s="25">
        <v>10.0</v>
      </c>
      <c r="AL526" s="25"/>
      <c r="AM526" s="25"/>
      <c r="AN526" s="25">
        <v>10.0</v>
      </c>
      <c r="AO526" s="25"/>
      <c r="AP526" s="25"/>
      <c r="AQ526" s="25"/>
      <c r="AR526" s="6"/>
      <c r="AS526" s="25"/>
      <c r="AT526" s="25"/>
      <c r="AU526" s="25"/>
      <c r="AV526" s="25"/>
      <c r="AW526" s="25"/>
      <c r="AX526" s="6">
        <v>10.0</v>
      </c>
      <c r="AY526" s="25">
        <f t="shared" si="1"/>
        <v>9.14</v>
      </c>
      <c r="AZ526" s="23"/>
      <c r="BA526" s="23">
        <f t="shared" si="4"/>
        <v>0</v>
      </c>
      <c r="BB526" s="6">
        <v>18.0</v>
      </c>
      <c r="BC526" s="6">
        <v>8.0</v>
      </c>
      <c r="BD526" s="23">
        <f t="shared" si="3"/>
        <v>10</v>
      </c>
      <c r="BE526" s="6" t="s">
        <v>92</v>
      </c>
      <c r="BF526" s="6" t="s">
        <v>55</v>
      </c>
      <c r="BG526" s="6" t="s">
        <v>55</v>
      </c>
      <c r="BH526" s="6" t="s">
        <v>55</v>
      </c>
      <c r="BI526" s="6" t="s">
        <v>55</v>
      </c>
      <c r="BJ526" s="6" t="s">
        <v>92</v>
      </c>
      <c r="BK526" s="6" t="s">
        <v>55</v>
      </c>
      <c r="BL526" s="23"/>
      <c r="BM526" s="23"/>
      <c r="BN526" s="42"/>
      <c r="BO526" s="42"/>
      <c r="BP526" s="42"/>
    </row>
    <row r="527">
      <c r="A527" s="11">
        <v>522.0</v>
      </c>
      <c r="B527" s="17" t="s">
        <v>1676</v>
      </c>
      <c r="C527" s="17" t="s">
        <v>1677</v>
      </c>
      <c r="D527" s="17" t="s">
        <v>1179</v>
      </c>
      <c r="E527" s="19"/>
      <c r="F527" s="17" t="s">
        <v>96</v>
      </c>
      <c r="G527" s="17" t="s">
        <v>1661</v>
      </c>
      <c r="H527" s="48" t="s">
        <v>90</v>
      </c>
      <c r="J527" s="11" t="s">
        <v>545</v>
      </c>
      <c r="K527" s="48" t="s">
        <v>84</v>
      </c>
      <c r="L527" s="49">
        <v>42979.0</v>
      </c>
      <c r="M527" s="52"/>
      <c r="N527" s="48" t="s">
        <v>85</v>
      </c>
      <c r="O527" s="48" t="s">
        <v>483</v>
      </c>
      <c r="P527" s="52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6"/>
      <c r="AH527" s="6"/>
      <c r="AI527" s="25"/>
      <c r="AJ527" s="25"/>
      <c r="AK527" s="25"/>
      <c r="AL527" s="25"/>
      <c r="AM527" s="25"/>
      <c r="AN527" s="25"/>
      <c r="AO527" s="25"/>
      <c r="AP527" s="25"/>
      <c r="AQ527" s="25"/>
      <c r="AR527" s="6"/>
      <c r="AS527" s="25"/>
      <c r="AT527" s="25"/>
      <c r="AU527" s="25"/>
      <c r="AV527" s="25"/>
      <c r="AW527" s="25"/>
      <c r="AX527" s="6">
        <v>10.0</v>
      </c>
      <c r="AY527" s="25">
        <f t="shared" si="1"/>
        <v>10</v>
      </c>
      <c r="AZ527" s="23"/>
      <c r="BA527" s="23">
        <f t="shared" si="4"/>
        <v>0</v>
      </c>
      <c r="BB527" s="6"/>
      <c r="BC527" s="6"/>
      <c r="BD527" s="23">
        <f t="shared" si="3"/>
        <v>0</v>
      </c>
      <c r="BE527" s="6" t="s">
        <v>92</v>
      </c>
      <c r="BF527" s="6" t="s">
        <v>55</v>
      </c>
      <c r="BG527" s="6" t="s">
        <v>92</v>
      </c>
      <c r="BH527" s="6" t="s">
        <v>55</v>
      </c>
      <c r="BI527" s="6" t="s">
        <v>55</v>
      </c>
      <c r="BJ527" s="6" t="s">
        <v>55</v>
      </c>
      <c r="BK527" s="6" t="s">
        <v>55</v>
      </c>
      <c r="BL527" s="23"/>
      <c r="BM527" s="23"/>
      <c r="BN527" s="42"/>
      <c r="BO527" s="42"/>
      <c r="BP527" s="42"/>
    </row>
    <row r="528">
      <c r="A528" s="11">
        <v>523.0</v>
      </c>
      <c r="B528" s="17" t="s">
        <v>1678</v>
      </c>
      <c r="C528" s="17" t="s">
        <v>716</v>
      </c>
      <c r="D528" s="17" t="s">
        <v>173</v>
      </c>
      <c r="E528" s="19"/>
      <c r="F528" s="17" t="s">
        <v>79</v>
      </c>
      <c r="G528" s="17" t="s">
        <v>1661</v>
      </c>
      <c r="H528" s="48" t="s">
        <v>90</v>
      </c>
      <c r="J528" s="11" t="s">
        <v>545</v>
      </c>
      <c r="K528" s="48" t="s">
        <v>84</v>
      </c>
      <c r="L528" s="49">
        <v>42979.0</v>
      </c>
      <c r="M528" s="52"/>
      <c r="N528" s="48" t="s">
        <v>85</v>
      </c>
      <c r="O528" s="48" t="s">
        <v>483</v>
      </c>
      <c r="P528" s="52"/>
      <c r="Q528" s="25">
        <v>5.0</v>
      </c>
      <c r="R528" s="25">
        <v>8.0</v>
      </c>
      <c r="S528" s="25">
        <v>9.0</v>
      </c>
      <c r="T528" s="25"/>
      <c r="U528" s="25"/>
      <c r="V528" s="25"/>
      <c r="W528" s="25">
        <v>5.0</v>
      </c>
      <c r="X528" s="25">
        <v>8.0</v>
      </c>
      <c r="Y528" s="25">
        <v>6.0</v>
      </c>
      <c r="Z528" s="25">
        <v>8.0</v>
      </c>
      <c r="AA528" s="25"/>
      <c r="AB528" s="25">
        <v>9.0</v>
      </c>
      <c r="AC528" s="25">
        <v>10.0</v>
      </c>
      <c r="AD528" s="25"/>
      <c r="AE528" s="25"/>
      <c r="AF528" s="25"/>
      <c r="AG528" s="6">
        <v>10.0</v>
      </c>
      <c r="AH528" s="6">
        <v>10.0</v>
      </c>
      <c r="AI528" s="25"/>
      <c r="AJ528" s="25"/>
      <c r="AK528" s="25">
        <v>10.0</v>
      </c>
      <c r="AL528" s="25"/>
      <c r="AM528" s="25"/>
      <c r="AN528" s="25">
        <v>10.0</v>
      </c>
      <c r="AO528" s="25"/>
      <c r="AP528" s="25"/>
      <c r="AQ528" s="25"/>
      <c r="AR528" s="6"/>
      <c r="AS528" s="25"/>
      <c r="AT528" s="25"/>
      <c r="AU528" s="25"/>
      <c r="AV528" s="25"/>
      <c r="AW528" s="25"/>
      <c r="AX528" s="6">
        <v>10.0</v>
      </c>
      <c r="AY528" s="25">
        <f t="shared" si="1"/>
        <v>8.42</v>
      </c>
      <c r="AZ528" s="23"/>
      <c r="BA528" s="23">
        <f t="shared" si="4"/>
        <v>0</v>
      </c>
      <c r="BB528" s="6">
        <v>19.0</v>
      </c>
      <c r="BC528" s="6">
        <v>5.0</v>
      </c>
      <c r="BD528" s="23">
        <f t="shared" si="3"/>
        <v>14</v>
      </c>
      <c r="BE528" s="6" t="s">
        <v>92</v>
      </c>
      <c r="BF528" s="6" t="s">
        <v>55</v>
      </c>
      <c r="BG528" s="6" t="s">
        <v>55</v>
      </c>
      <c r="BH528" s="6" t="s">
        <v>55</v>
      </c>
      <c r="BI528" s="6" t="s">
        <v>55</v>
      </c>
      <c r="BJ528" s="6" t="s">
        <v>92</v>
      </c>
      <c r="BK528" s="6" t="s">
        <v>55</v>
      </c>
      <c r="BL528" s="23"/>
      <c r="BM528" s="23"/>
      <c r="BN528" s="42"/>
      <c r="BO528" s="42"/>
      <c r="BP528" s="42"/>
    </row>
    <row r="529">
      <c r="A529" s="11">
        <v>524.0</v>
      </c>
      <c r="B529" s="17" t="s">
        <v>1679</v>
      </c>
      <c r="C529" s="17" t="s">
        <v>265</v>
      </c>
      <c r="D529" s="20"/>
      <c r="E529" s="19"/>
      <c r="F529" s="17" t="s">
        <v>96</v>
      </c>
      <c r="G529" s="17" t="s">
        <v>1661</v>
      </c>
      <c r="H529" s="48" t="s">
        <v>90</v>
      </c>
      <c r="J529" s="11" t="s">
        <v>545</v>
      </c>
      <c r="K529" s="48" t="s">
        <v>84</v>
      </c>
      <c r="L529" s="49">
        <v>42979.0</v>
      </c>
      <c r="M529" s="52"/>
      <c r="N529" s="48" t="s">
        <v>85</v>
      </c>
      <c r="O529" s="48" t="s">
        <v>483</v>
      </c>
      <c r="P529" s="52"/>
      <c r="Q529" s="25">
        <v>8.0</v>
      </c>
      <c r="R529" s="25">
        <v>10.0</v>
      </c>
      <c r="S529" s="25">
        <v>7.0</v>
      </c>
      <c r="T529" s="25"/>
      <c r="U529" s="25"/>
      <c r="V529" s="25"/>
      <c r="W529" s="25">
        <v>9.0</v>
      </c>
      <c r="X529" s="25">
        <v>10.0</v>
      </c>
      <c r="Y529" s="25">
        <v>9.0</v>
      </c>
      <c r="Z529" s="25">
        <v>10.0</v>
      </c>
      <c r="AA529" s="25"/>
      <c r="AB529" s="25">
        <v>9.0</v>
      </c>
      <c r="AC529" s="25">
        <v>10.0</v>
      </c>
      <c r="AD529" s="25"/>
      <c r="AE529" s="25"/>
      <c r="AF529" s="25"/>
      <c r="AG529" s="6">
        <v>10.0</v>
      </c>
      <c r="AH529" s="6">
        <v>10.0</v>
      </c>
      <c r="AI529" s="25"/>
      <c r="AJ529" s="25"/>
      <c r="AK529" s="25">
        <v>10.0</v>
      </c>
      <c r="AL529" s="25"/>
      <c r="AM529" s="25"/>
      <c r="AN529" s="25">
        <v>10.0</v>
      </c>
      <c r="AO529" s="25"/>
      <c r="AP529" s="25"/>
      <c r="AQ529" s="25"/>
      <c r="AR529" s="6"/>
      <c r="AS529" s="25"/>
      <c r="AT529" s="25"/>
      <c r="AU529" s="25"/>
      <c r="AV529" s="25"/>
      <c r="AW529" s="25"/>
      <c r="AX529" s="6">
        <v>10.0</v>
      </c>
      <c r="AY529" s="25">
        <f t="shared" si="1"/>
        <v>9.42</v>
      </c>
      <c r="AZ529" s="23"/>
      <c r="BA529" s="23">
        <f t="shared" si="4"/>
        <v>0</v>
      </c>
      <c r="BB529" s="6">
        <v>24.0</v>
      </c>
      <c r="BC529" s="6">
        <v>3.0</v>
      </c>
      <c r="BD529" s="23">
        <f t="shared" si="3"/>
        <v>21</v>
      </c>
      <c r="BE529" s="6" t="s">
        <v>92</v>
      </c>
      <c r="BF529" s="6" t="s">
        <v>55</v>
      </c>
      <c r="BG529" s="6" t="s">
        <v>55</v>
      </c>
      <c r="BH529" s="6" t="s">
        <v>55</v>
      </c>
      <c r="BI529" s="6" t="s">
        <v>55</v>
      </c>
      <c r="BJ529" s="6" t="s">
        <v>92</v>
      </c>
      <c r="BK529" s="6" t="s">
        <v>55</v>
      </c>
      <c r="BL529" s="23"/>
      <c r="BM529" s="23"/>
      <c r="BN529" s="42"/>
      <c r="BO529" s="42"/>
      <c r="BP529" s="42"/>
    </row>
    <row r="530">
      <c r="A530" s="11">
        <v>525.0</v>
      </c>
      <c r="B530" s="17" t="s">
        <v>1680</v>
      </c>
      <c r="C530" s="17" t="s">
        <v>252</v>
      </c>
      <c r="D530" s="17" t="s">
        <v>102</v>
      </c>
      <c r="E530" s="19"/>
      <c r="F530" s="17" t="s">
        <v>96</v>
      </c>
      <c r="G530" s="17" t="s">
        <v>1661</v>
      </c>
      <c r="H530" s="48" t="s">
        <v>90</v>
      </c>
      <c r="J530" s="11" t="s">
        <v>545</v>
      </c>
      <c r="K530" s="48" t="s">
        <v>84</v>
      </c>
      <c r="L530" s="49">
        <v>42979.0</v>
      </c>
      <c r="M530" s="52"/>
      <c r="N530" s="48" t="s">
        <v>85</v>
      </c>
      <c r="O530" s="48" t="s">
        <v>295</v>
      </c>
      <c r="P530" s="52"/>
      <c r="Q530" s="25">
        <v>8.0</v>
      </c>
      <c r="R530" s="25">
        <v>9.0</v>
      </c>
      <c r="S530" s="25">
        <v>9.0</v>
      </c>
      <c r="T530" s="25"/>
      <c r="U530" s="25"/>
      <c r="V530" s="25"/>
      <c r="W530" s="25">
        <v>5.0</v>
      </c>
      <c r="X530" s="25">
        <v>10.0</v>
      </c>
      <c r="Y530" s="25">
        <v>8.0</v>
      </c>
      <c r="Z530" s="25">
        <v>9.0</v>
      </c>
      <c r="AA530" s="25"/>
      <c r="AB530" s="25">
        <v>9.0</v>
      </c>
      <c r="AC530" s="25">
        <v>10.0</v>
      </c>
      <c r="AD530" s="25"/>
      <c r="AE530" s="25"/>
      <c r="AF530" s="25"/>
      <c r="AG530" s="6">
        <v>10.0</v>
      </c>
      <c r="AH530" s="6">
        <v>10.0</v>
      </c>
      <c r="AI530" s="25"/>
      <c r="AJ530" s="25"/>
      <c r="AK530" s="25"/>
      <c r="AL530" s="25"/>
      <c r="AM530" s="25"/>
      <c r="AN530" s="25">
        <v>10.0</v>
      </c>
      <c r="AO530" s="25"/>
      <c r="AP530" s="25"/>
      <c r="AQ530" s="25"/>
      <c r="AR530" s="6"/>
      <c r="AS530" s="25"/>
      <c r="AT530" s="25"/>
      <c r="AU530" s="25"/>
      <c r="AV530" s="25"/>
      <c r="AW530" s="25"/>
      <c r="AX530" s="6">
        <v>10.0</v>
      </c>
      <c r="AY530" s="25">
        <f t="shared" si="1"/>
        <v>9</v>
      </c>
      <c r="AZ530" s="23"/>
      <c r="BA530" s="23">
        <f t="shared" si="4"/>
        <v>0</v>
      </c>
      <c r="BB530" s="6">
        <v>7.0</v>
      </c>
      <c r="BC530" s="6">
        <v>3.0</v>
      </c>
      <c r="BD530" s="23">
        <f t="shared" si="3"/>
        <v>4</v>
      </c>
      <c r="BE530" s="6" t="s">
        <v>92</v>
      </c>
      <c r="BF530" s="6" t="s">
        <v>55</v>
      </c>
      <c r="BG530" s="6" t="s">
        <v>55</v>
      </c>
      <c r="BH530" s="6" t="s">
        <v>55</v>
      </c>
      <c r="BI530" s="6" t="s">
        <v>55</v>
      </c>
      <c r="BJ530" s="6" t="s">
        <v>92</v>
      </c>
      <c r="BK530" s="6" t="s">
        <v>55</v>
      </c>
      <c r="BL530" s="23"/>
      <c r="BM530" s="23"/>
      <c r="BN530" s="42"/>
      <c r="BO530" s="42"/>
      <c r="BP530" s="42"/>
    </row>
    <row r="531">
      <c r="A531" s="11">
        <v>526.0</v>
      </c>
      <c r="B531" s="17" t="s">
        <v>1534</v>
      </c>
      <c r="C531" s="17" t="s">
        <v>404</v>
      </c>
      <c r="D531" s="17" t="s">
        <v>369</v>
      </c>
      <c r="E531" s="19"/>
      <c r="F531" s="17" t="s">
        <v>96</v>
      </c>
      <c r="G531" s="17" t="s">
        <v>1661</v>
      </c>
      <c r="H531" s="48" t="s">
        <v>90</v>
      </c>
      <c r="J531" s="11" t="s">
        <v>545</v>
      </c>
      <c r="K531" s="48" t="s">
        <v>84</v>
      </c>
      <c r="L531" s="49">
        <v>42979.0</v>
      </c>
      <c r="M531" s="52"/>
      <c r="N531" s="48" t="s">
        <v>85</v>
      </c>
      <c r="O531" s="48" t="s">
        <v>483</v>
      </c>
      <c r="P531" s="52"/>
      <c r="Q531" s="6">
        <v>8.0</v>
      </c>
      <c r="R531" s="6">
        <v>10.0</v>
      </c>
      <c r="S531" s="6">
        <v>10.0</v>
      </c>
      <c r="T531" s="23"/>
      <c r="U531" s="23"/>
      <c r="V531" s="23"/>
      <c r="W531" s="6">
        <v>10.0</v>
      </c>
      <c r="X531" s="6">
        <v>10.0</v>
      </c>
      <c r="Y531" s="6">
        <v>10.0</v>
      </c>
      <c r="Z531" s="6">
        <v>10.0</v>
      </c>
      <c r="AA531" s="23"/>
      <c r="AB531" s="6">
        <v>9.0</v>
      </c>
      <c r="AC531" s="6">
        <v>10.0</v>
      </c>
      <c r="AD531" s="23"/>
      <c r="AE531" s="23"/>
      <c r="AF531" s="6"/>
      <c r="AG531" s="6">
        <v>10.0</v>
      </c>
      <c r="AH531" s="6">
        <v>10.0</v>
      </c>
      <c r="AI531" s="23"/>
      <c r="AJ531" s="23"/>
      <c r="AK531" s="6">
        <v>10.0</v>
      </c>
      <c r="AL531" s="23"/>
      <c r="AM531" s="23"/>
      <c r="AN531" s="25">
        <v>10.0</v>
      </c>
      <c r="AO531" s="23"/>
      <c r="AP531" s="23"/>
      <c r="AQ531" s="23"/>
      <c r="AR531" s="6"/>
      <c r="AS531" s="23"/>
      <c r="AT531" s="23"/>
      <c r="AU531" s="23"/>
      <c r="AV531" s="23"/>
      <c r="AW531" s="23"/>
      <c r="AX531" s="6">
        <v>10.0</v>
      </c>
      <c r="AY531" s="25">
        <f t="shared" si="1"/>
        <v>9.78</v>
      </c>
      <c r="AZ531" s="23"/>
      <c r="BA531" s="23">
        <f t="shared" si="4"/>
        <v>0</v>
      </c>
      <c r="BB531" s="6">
        <v>27.0</v>
      </c>
      <c r="BC531" s="6">
        <v>4.0</v>
      </c>
      <c r="BD531" s="23">
        <f t="shared" si="3"/>
        <v>23</v>
      </c>
      <c r="BE531" s="6" t="s">
        <v>92</v>
      </c>
      <c r="BF531" s="6" t="s">
        <v>55</v>
      </c>
      <c r="BG531" s="6" t="s">
        <v>55</v>
      </c>
      <c r="BH531" s="6" t="s">
        <v>55</v>
      </c>
      <c r="BI531" s="6" t="s">
        <v>55</v>
      </c>
      <c r="BJ531" s="6" t="s">
        <v>92</v>
      </c>
      <c r="BK531" s="6" t="s">
        <v>55</v>
      </c>
      <c r="BL531" s="23"/>
      <c r="BM531" s="23"/>
      <c r="BN531" s="42"/>
      <c r="BO531" s="42"/>
      <c r="BP531" s="42"/>
    </row>
    <row r="532">
      <c r="A532" s="11">
        <v>527.0</v>
      </c>
      <c r="B532" s="17" t="s">
        <v>1388</v>
      </c>
      <c r="C532" s="17" t="s">
        <v>1089</v>
      </c>
      <c r="D532" s="17" t="s">
        <v>115</v>
      </c>
      <c r="E532" s="19"/>
      <c r="F532" s="17" t="s">
        <v>79</v>
      </c>
      <c r="G532" s="17" t="s">
        <v>1661</v>
      </c>
      <c r="H532" s="48" t="s">
        <v>90</v>
      </c>
      <c r="J532" s="11" t="s">
        <v>545</v>
      </c>
      <c r="K532" s="48" t="s">
        <v>84</v>
      </c>
      <c r="L532" s="49">
        <v>42979.0</v>
      </c>
      <c r="M532" s="52"/>
      <c r="N532" s="48" t="s">
        <v>483</v>
      </c>
      <c r="O532" s="48" t="s">
        <v>85</v>
      </c>
      <c r="P532" s="52"/>
      <c r="Q532" s="6">
        <v>7.0</v>
      </c>
      <c r="R532" s="6">
        <v>9.0</v>
      </c>
      <c r="S532" s="6">
        <v>8.0</v>
      </c>
      <c r="T532" s="23"/>
      <c r="U532" s="23"/>
      <c r="V532" s="23"/>
      <c r="W532" s="6">
        <v>7.0</v>
      </c>
      <c r="X532" s="6">
        <v>8.0</v>
      </c>
      <c r="Y532" s="6">
        <v>6.0</v>
      </c>
      <c r="Z532" s="6">
        <v>8.0</v>
      </c>
      <c r="AA532" s="23"/>
      <c r="AB532" s="6">
        <v>8.0</v>
      </c>
      <c r="AC532" s="6">
        <v>10.0</v>
      </c>
      <c r="AD532" s="23"/>
      <c r="AE532" s="23"/>
      <c r="AF532" s="23"/>
      <c r="AG532" s="6">
        <v>10.0</v>
      </c>
      <c r="AH532" s="6">
        <v>10.0</v>
      </c>
      <c r="AI532" s="23"/>
      <c r="AJ532" s="23"/>
      <c r="AK532" s="6">
        <v>10.0</v>
      </c>
      <c r="AL532" s="23"/>
      <c r="AM532" s="23"/>
      <c r="AN532" s="25">
        <v>10.0</v>
      </c>
      <c r="AO532" s="23"/>
      <c r="AP532" s="23"/>
      <c r="AQ532" s="23"/>
      <c r="AR532" s="6"/>
      <c r="AS532" s="23"/>
      <c r="AT532" s="23"/>
      <c r="AU532" s="23"/>
      <c r="AV532" s="23"/>
      <c r="AW532" s="23"/>
      <c r="AX532" s="6">
        <v>10.0</v>
      </c>
      <c r="AY532" s="25">
        <f t="shared" si="1"/>
        <v>8.64</v>
      </c>
      <c r="AZ532" s="23"/>
      <c r="BA532" s="23">
        <f t="shared" si="4"/>
        <v>0</v>
      </c>
      <c r="BB532" s="6">
        <v>28.0</v>
      </c>
      <c r="BC532" s="6">
        <v>7.0</v>
      </c>
      <c r="BD532" s="23">
        <f t="shared" si="3"/>
        <v>21</v>
      </c>
      <c r="BE532" s="6" t="s">
        <v>92</v>
      </c>
      <c r="BF532" s="6" t="s">
        <v>55</v>
      </c>
      <c r="BG532" s="6" t="s">
        <v>55</v>
      </c>
      <c r="BH532" s="6" t="s">
        <v>55</v>
      </c>
      <c r="BI532" s="6" t="s">
        <v>55</v>
      </c>
      <c r="BJ532" s="6" t="s">
        <v>92</v>
      </c>
      <c r="BK532" s="6" t="s">
        <v>55</v>
      </c>
      <c r="BL532" s="23"/>
      <c r="BM532" s="23"/>
      <c r="BN532" s="42"/>
      <c r="BO532" s="42"/>
      <c r="BP532" s="42"/>
    </row>
    <row r="533">
      <c r="A533" s="11">
        <v>528.0</v>
      </c>
      <c r="B533" s="17" t="s">
        <v>1681</v>
      </c>
      <c r="C533" s="17" t="s">
        <v>235</v>
      </c>
      <c r="D533" s="17" t="s">
        <v>1682</v>
      </c>
      <c r="E533" s="19"/>
      <c r="F533" s="17" t="s">
        <v>96</v>
      </c>
      <c r="G533" s="17" t="s">
        <v>1661</v>
      </c>
      <c r="H533" s="48" t="s">
        <v>90</v>
      </c>
      <c r="J533" s="11" t="s">
        <v>545</v>
      </c>
      <c r="K533" s="48" t="s">
        <v>84</v>
      </c>
      <c r="L533" s="49">
        <v>42979.0</v>
      </c>
      <c r="M533" s="52"/>
      <c r="N533" s="48" t="s">
        <v>85</v>
      </c>
      <c r="O533" s="48" t="s">
        <v>295</v>
      </c>
      <c r="P533" s="52"/>
      <c r="Q533" s="6">
        <v>6.0</v>
      </c>
      <c r="R533" s="6">
        <v>5.0</v>
      </c>
      <c r="S533" s="6">
        <v>7.0</v>
      </c>
      <c r="T533" s="23"/>
      <c r="U533" s="23"/>
      <c r="V533" s="23"/>
      <c r="W533" s="6">
        <v>5.0</v>
      </c>
      <c r="X533" s="6">
        <v>9.0</v>
      </c>
      <c r="Y533" s="6">
        <v>5.0</v>
      </c>
      <c r="Z533" s="6">
        <v>7.0</v>
      </c>
      <c r="AA533" s="23"/>
      <c r="AB533" s="6">
        <v>8.0</v>
      </c>
      <c r="AC533" s="6">
        <v>10.0</v>
      </c>
      <c r="AD533" s="23"/>
      <c r="AE533" s="23"/>
      <c r="AF533" s="23"/>
      <c r="AG533" s="6">
        <v>10.0</v>
      </c>
      <c r="AH533" s="6">
        <v>10.0</v>
      </c>
      <c r="AI533" s="23"/>
      <c r="AJ533" s="23"/>
      <c r="AK533" s="6">
        <v>10.0</v>
      </c>
      <c r="AL533" s="23"/>
      <c r="AM533" s="23"/>
      <c r="AN533" s="25">
        <v>10.0</v>
      </c>
      <c r="AO533" s="23"/>
      <c r="AP533" s="23"/>
      <c r="AQ533" s="23"/>
      <c r="AR533" s="6"/>
      <c r="AS533" s="23"/>
      <c r="AT533" s="23"/>
      <c r="AU533" s="23"/>
      <c r="AV533" s="23"/>
      <c r="AW533" s="23"/>
      <c r="AX533" s="6">
        <v>10.0</v>
      </c>
      <c r="AY533" s="25">
        <f t="shared" si="1"/>
        <v>8</v>
      </c>
      <c r="AZ533" s="23"/>
      <c r="BA533" s="23">
        <f t="shared" si="4"/>
        <v>0</v>
      </c>
      <c r="BB533" s="6">
        <v>32.0</v>
      </c>
      <c r="BC533" s="6">
        <v>3.0</v>
      </c>
      <c r="BD533" s="23">
        <f t="shared" si="3"/>
        <v>29</v>
      </c>
      <c r="BE533" s="6" t="s">
        <v>92</v>
      </c>
      <c r="BF533" s="6" t="s">
        <v>55</v>
      </c>
      <c r="BG533" s="6" t="s">
        <v>55</v>
      </c>
      <c r="BH533" s="6" t="s">
        <v>55</v>
      </c>
      <c r="BI533" s="6" t="s">
        <v>55</v>
      </c>
      <c r="BJ533" s="6" t="s">
        <v>92</v>
      </c>
      <c r="BK533" s="6" t="s">
        <v>55</v>
      </c>
      <c r="BL533" s="23"/>
      <c r="BM533" s="23"/>
      <c r="BN533" s="42"/>
      <c r="BO533" s="42"/>
      <c r="BP533" s="42"/>
    </row>
    <row r="534">
      <c r="A534" s="11">
        <v>529.0</v>
      </c>
      <c r="B534" s="17" t="s">
        <v>408</v>
      </c>
      <c r="C534" s="17" t="s">
        <v>77</v>
      </c>
      <c r="D534" s="17" t="s">
        <v>923</v>
      </c>
      <c r="E534" s="19"/>
      <c r="F534" s="17" t="s">
        <v>79</v>
      </c>
      <c r="G534" s="17" t="s">
        <v>1661</v>
      </c>
      <c r="H534" s="48" t="s">
        <v>90</v>
      </c>
      <c r="J534" s="11" t="s">
        <v>545</v>
      </c>
      <c r="K534" s="48" t="s">
        <v>84</v>
      </c>
      <c r="L534" s="49">
        <v>42979.0</v>
      </c>
      <c r="M534" s="52"/>
      <c r="N534" s="48" t="s">
        <v>85</v>
      </c>
      <c r="O534" s="48" t="s">
        <v>295</v>
      </c>
      <c r="P534" s="52"/>
      <c r="Q534" s="25">
        <v>7.0</v>
      </c>
      <c r="R534" s="25">
        <v>10.0</v>
      </c>
      <c r="S534" s="25">
        <v>7.0</v>
      </c>
      <c r="T534" s="25"/>
      <c r="U534" s="25"/>
      <c r="V534" s="25"/>
      <c r="W534" s="25">
        <v>6.0</v>
      </c>
      <c r="X534" s="25">
        <v>9.0</v>
      </c>
      <c r="Y534" s="25">
        <v>8.0</v>
      </c>
      <c r="Z534" s="25">
        <v>9.0</v>
      </c>
      <c r="AA534" s="25"/>
      <c r="AB534" s="25">
        <v>7.0</v>
      </c>
      <c r="AC534" s="25">
        <v>10.0</v>
      </c>
      <c r="AD534" s="25"/>
      <c r="AE534" s="25"/>
      <c r="AF534" s="25"/>
      <c r="AG534" s="25">
        <v>10.0</v>
      </c>
      <c r="AH534" s="6">
        <v>10.0</v>
      </c>
      <c r="AI534" s="25"/>
      <c r="AJ534" s="25"/>
      <c r="AK534" s="25">
        <v>10.0</v>
      </c>
      <c r="AL534" s="25"/>
      <c r="AM534" s="25"/>
      <c r="AN534" s="25">
        <v>10.0</v>
      </c>
      <c r="AO534" s="25"/>
      <c r="AP534" s="25"/>
      <c r="AQ534" s="25"/>
      <c r="AR534" s="6"/>
      <c r="AS534" s="25"/>
      <c r="AT534" s="25"/>
      <c r="AU534" s="25"/>
      <c r="AV534" s="25"/>
      <c r="AW534" s="25"/>
      <c r="AX534" s="6">
        <v>10.0</v>
      </c>
      <c r="AY534" s="25">
        <f t="shared" si="1"/>
        <v>8.78</v>
      </c>
      <c r="AZ534" s="23"/>
      <c r="BA534" s="23">
        <f t="shared" si="4"/>
        <v>0</v>
      </c>
      <c r="BB534" s="6">
        <v>13.0</v>
      </c>
      <c r="BC534" s="6">
        <v>4.0</v>
      </c>
      <c r="BD534" s="23">
        <f t="shared" si="3"/>
        <v>9</v>
      </c>
      <c r="BE534" s="6" t="s">
        <v>92</v>
      </c>
      <c r="BF534" s="6" t="s">
        <v>55</v>
      </c>
      <c r="BG534" s="6" t="s">
        <v>55</v>
      </c>
      <c r="BH534" s="6" t="s">
        <v>55</v>
      </c>
      <c r="BI534" s="6" t="s">
        <v>55</v>
      </c>
      <c r="BJ534" s="6" t="s">
        <v>92</v>
      </c>
      <c r="BK534" s="6" t="s">
        <v>55</v>
      </c>
      <c r="BL534" s="23"/>
      <c r="BM534" s="23"/>
      <c r="BN534" s="42"/>
      <c r="BO534" s="42"/>
      <c r="BP534" s="42"/>
    </row>
    <row r="535">
      <c r="A535" s="11">
        <v>530.0</v>
      </c>
      <c r="B535" s="17" t="s">
        <v>1683</v>
      </c>
      <c r="C535" s="17" t="s">
        <v>115</v>
      </c>
      <c r="D535" s="17" t="s">
        <v>157</v>
      </c>
      <c r="E535" s="19"/>
      <c r="F535" s="17" t="s">
        <v>79</v>
      </c>
      <c r="G535" s="17" t="s">
        <v>1661</v>
      </c>
      <c r="H535" s="48" t="s">
        <v>90</v>
      </c>
      <c r="J535" s="11" t="s">
        <v>545</v>
      </c>
      <c r="K535" s="48" t="s">
        <v>84</v>
      </c>
      <c r="L535" s="49">
        <v>42979.0</v>
      </c>
      <c r="M535" s="52"/>
      <c r="N535" s="48" t="s">
        <v>85</v>
      </c>
      <c r="O535" s="48" t="s">
        <v>295</v>
      </c>
      <c r="P535" s="52"/>
      <c r="Q535" s="25">
        <v>7.0</v>
      </c>
      <c r="R535" s="25">
        <v>10.0</v>
      </c>
      <c r="S535" s="25">
        <v>6.0</v>
      </c>
      <c r="T535" s="25"/>
      <c r="U535" s="25"/>
      <c r="V535" s="25"/>
      <c r="W535" s="25">
        <v>5.0</v>
      </c>
      <c r="X535" s="25">
        <v>8.0</v>
      </c>
      <c r="Y535" s="25">
        <v>8.0</v>
      </c>
      <c r="Z535" s="25">
        <v>8.0</v>
      </c>
      <c r="AA535" s="25"/>
      <c r="AB535" s="25">
        <v>8.0</v>
      </c>
      <c r="AC535" s="25">
        <v>10.0</v>
      </c>
      <c r="AD535" s="25"/>
      <c r="AE535" s="25"/>
      <c r="AF535" s="25"/>
      <c r="AG535" s="25">
        <v>10.0</v>
      </c>
      <c r="AH535" s="6">
        <v>10.0</v>
      </c>
      <c r="AI535" s="25"/>
      <c r="AJ535" s="25"/>
      <c r="AK535" s="25">
        <v>10.0</v>
      </c>
      <c r="AL535" s="25"/>
      <c r="AM535" s="25"/>
      <c r="AN535" s="25">
        <v>10.0</v>
      </c>
      <c r="AO535" s="25"/>
      <c r="AP535" s="25"/>
      <c r="AQ535" s="25"/>
      <c r="AR535" s="6"/>
      <c r="AS535" s="25"/>
      <c r="AT535" s="25"/>
      <c r="AU535" s="25"/>
      <c r="AV535" s="25"/>
      <c r="AW535" s="25"/>
      <c r="AX535" s="6">
        <v>10.0</v>
      </c>
      <c r="AY535" s="25">
        <f t="shared" si="1"/>
        <v>8.57</v>
      </c>
      <c r="AZ535" s="23"/>
      <c r="BA535" s="23">
        <f t="shared" si="4"/>
        <v>0</v>
      </c>
      <c r="BB535" s="6">
        <v>13.0</v>
      </c>
      <c r="BC535" s="6">
        <v>3.0</v>
      </c>
      <c r="BD535" s="23">
        <f t="shared" si="3"/>
        <v>10</v>
      </c>
      <c r="BE535" s="6" t="s">
        <v>92</v>
      </c>
      <c r="BF535" s="6" t="s">
        <v>55</v>
      </c>
      <c r="BG535" s="6" t="s">
        <v>55</v>
      </c>
      <c r="BH535" s="6" t="s">
        <v>55</v>
      </c>
      <c r="BI535" s="6" t="s">
        <v>55</v>
      </c>
      <c r="BJ535" s="6" t="s">
        <v>92</v>
      </c>
      <c r="BK535" s="6" t="s">
        <v>55</v>
      </c>
      <c r="BL535" s="23"/>
      <c r="BM535" s="23"/>
      <c r="BN535" s="42"/>
      <c r="BO535" s="42"/>
      <c r="BP535" s="42"/>
    </row>
    <row r="536">
      <c r="A536" s="11">
        <v>531.0</v>
      </c>
      <c r="B536" s="17" t="s">
        <v>1684</v>
      </c>
      <c r="C536" s="17" t="s">
        <v>749</v>
      </c>
      <c r="D536" s="20"/>
      <c r="E536" s="19"/>
      <c r="F536" s="17" t="s">
        <v>96</v>
      </c>
      <c r="G536" s="17" t="s">
        <v>1661</v>
      </c>
      <c r="H536" s="48" t="s">
        <v>90</v>
      </c>
      <c r="J536" s="11" t="s">
        <v>526</v>
      </c>
      <c r="K536" s="48" t="s">
        <v>84</v>
      </c>
      <c r="L536" s="49">
        <v>42979.0</v>
      </c>
      <c r="M536" s="52"/>
      <c r="N536" s="48" t="s">
        <v>85</v>
      </c>
      <c r="O536" s="48" t="s">
        <v>295</v>
      </c>
      <c r="P536" s="52"/>
      <c r="Q536" s="25">
        <v>8.0</v>
      </c>
      <c r="R536" s="25">
        <v>9.0</v>
      </c>
      <c r="S536" s="25">
        <v>9.0</v>
      </c>
      <c r="T536" s="25"/>
      <c r="U536" s="25"/>
      <c r="V536" s="25"/>
      <c r="W536" s="25">
        <v>6.0</v>
      </c>
      <c r="X536" s="25">
        <v>10.0</v>
      </c>
      <c r="Y536" s="25">
        <v>7.0</v>
      </c>
      <c r="Z536" s="25">
        <v>9.0</v>
      </c>
      <c r="AA536" s="25"/>
      <c r="AB536" s="25">
        <v>10.0</v>
      </c>
      <c r="AC536" s="25">
        <v>10.0</v>
      </c>
      <c r="AD536" s="25"/>
      <c r="AE536" s="25"/>
      <c r="AF536" s="25"/>
      <c r="AG536" s="25">
        <v>10.0</v>
      </c>
      <c r="AH536" s="6">
        <v>10.0</v>
      </c>
      <c r="AI536" s="25"/>
      <c r="AJ536" s="25"/>
      <c r="AK536" s="25">
        <v>10.0</v>
      </c>
      <c r="AL536" s="25"/>
      <c r="AM536" s="25"/>
      <c r="AN536" s="25">
        <v>10.0</v>
      </c>
      <c r="AO536" s="25"/>
      <c r="AP536" s="25"/>
      <c r="AQ536" s="25"/>
      <c r="AR536" s="25"/>
      <c r="AS536" s="25"/>
      <c r="AT536" s="25"/>
      <c r="AU536" s="25"/>
      <c r="AV536" s="25"/>
      <c r="AW536" s="25"/>
      <c r="AX536" s="6">
        <v>10.0</v>
      </c>
      <c r="AY536" s="25">
        <f t="shared" si="1"/>
        <v>9.14</v>
      </c>
      <c r="AZ536" s="23"/>
      <c r="BA536" s="23">
        <f t="shared" si="4"/>
        <v>0</v>
      </c>
      <c r="BB536" s="6">
        <v>28.0</v>
      </c>
      <c r="BC536" s="6">
        <v>2.0</v>
      </c>
      <c r="BD536" s="23">
        <f t="shared" si="3"/>
        <v>26</v>
      </c>
      <c r="BE536" s="6" t="s">
        <v>92</v>
      </c>
      <c r="BF536" s="6" t="s">
        <v>55</v>
      </c>
      <c r="BG536" s="6" t="s">
        <v>55</v>
      </c>
      <c r="BH536" s="6" t="s">
        <v>55</v>
      </c>
      <c r="BI536" s="6" t="s">
        <v>55</v>
      </c>
      <c r="BJ536" s="6" t="s">
        <v>92</v>
      </c>
      <c r="BK536" s="6" t="s">
        <v>55</v>
      </c>
      <c r="BL536" s="23"/>
      <c r="BM536" s="23"/>
      <c r="BN536" s="42"/>
      <c r="BO536" s="42"/>
      <c r="BP536" s="42"/>
    </row>
    <row r="537">
      <c r="A537" s="11">
        <v>532.0</v>
      </c>
      <c r="B537" s="17" t="s">
        <v>1685</v>
      </c>
      <c r="C537" s="17" t="s">
        <v>1686</v>
      </c>
      <c r="D537" s="17" t="s">
        <v>1687</v>
      </c>
      <c r="E537" s="20"/>
      <c r="F537" s="17" t="s">
        <v>96</v>
      </c>
      <c r="G537" s="17" t="s">
        <v>1661</v>
      </c>
      <c r="H537" s="48" t="s">
        <v>90</v>
      </c>
      <c r="J537" s="11" t="s">
        <v>526</v>
      </c>
      <c r="K537" s="48" t="s">
        <v>84</v>
      </c>
      <c r="L537" s="49">
        <v>42979.0</v>
      </c>
      <c r="M537" s="52"/>
      <c r="N537" s="48" t="s">
        <v>85</v>
      </c>
      <c r="O537" s="48" t="s">
        <v>295</v>
      </c>
      <c r="P537" s="52"/>
      <c r="Q537" s="25">
        <v>10.0</v>
      </c>
      <c r="R537" s="25">
        <v>10.0</v>
      </c>
      <c r="S537" s="25">
        <v>10.0</v>
      </c>
      <c r="T537" s="25"/>
      <c r="U537" s="25"/>
      <c r="V537" s="25"/>
      <c r="W537" s="25">
        <v>10.0</v>
      </c>
      <c r="X537" s="25">
        <v>10.0</v>
      </c>
      <c r="Y537" s="25">
        <v>10.0</v>
      </c>
      <c r="Z537" s="25">
        <v>10.0</v>
      </c>
      <c r="AA537" s="25"/>
      <c r="AB537" s="25">
        <v>10.0</v>
      </c>
      <c r="AC537" s="25">
        <v>10.0</v>
      </c>
      <c r="AD537" s="25"/>
      <c r="AE537" s="25"/>
      <c r="AF537" s="25"/>
      <c r="AG537" s="25">
        <v>10.0</v>
      </c>
      <c r="AH537" s="6">
        <v>10.0</v>
      </c>
      <c r="AI537" s="25"/>
      <c r="AJ537" s="25"/>
      <c r="AK537" s="25">
        <v>10.0</v>
      </c>
      <c r="AL537" s="25"/>
      <c r="AM537" s="25"/>
      <c r="AN537" s="25">
        <v>10.0</v>
      </c>
      <c r="AO537" s="25"/>
      <c r="AP537" s="25"/>
      <c r="AQ537" s="25"/>
      <c r="AR537" s="25"/>
      <c r="AS537" s="25"/>
      <c r="AT537" s="25"/>
      <c r="AU537" s="25"/>
      <c r="AV537" s="25"/>
      <c r="AW537" s="25"/>
      <c r="AX537" s="6">
        <v>10.0</v>
      </c>
      <c r="AY537" s="25">
        <f t="shared" si="1"/>
        <v>10</v>
      </c>
      <c r="AZ537" s="23"/>
      <c r="BA537" s="23">
        <f t="shared" si="4"/>
        <v>0</v>
      </c>
      <c r="BB537" s="6">
        <v>10.0</v>
      </c>
      <c r="BC537" s="6">
        <v>0.0</v>
      </c>
      <c r="BD537" s="23">
        <f t="shared" si="3"/>
        <v>10</v>
      </c>
      <c r="BE537" s="6" t="s">
        <v>92</v>
      </c>
      <c r="BF537" s="6" t="s">
        <v>55</v>
      </c>
      <c r="BG537" s="6" t="s">
        <v>55</v>
      </c>
      <c r="BH537" s="6" t="s">
        <v>55</v>
      </c>
      <c r="BI537" s="6" t="s">
        <v>55</v>
      </c>
      <c r="BJ537" s="6" t="s">
        <v>92</v>
      </c>
      <c r="BK537" s="6" t="s">
        <v>55</v>
      </c>
      <c r="BL537" s="23"/>
      <c r="BM537" s="23"/>
      <c r="BN537" s="42"/>
      <c r="BO537" s="42"/>
      <c r="BP537" s="42"/>
    </row>
    <row r="538">
      <c r="A538" s="11">
        <v>533.0</v>
      </c>
      <c r="B538" s="17" t="s">
        <v>299</v>
      </c>
      <c r="C538" s="17" t="s">
        <v>1688</v>
      </c>
      <c r="D538" s="20"/>
      <c r="E538" s="20"/>
      <c r="F538" s="17" t="s">
        <v>96</v>
      </c>
      <c r="G538" s="17" t="s">
        <v>1661</v>
      </c>
      <c r="H538" s="48" t="s">
        <v>90</v>
      </c>
      <c r="J538" s="11" t="s">
        <v>526</v>
      </c>
      <c r="K538" s="48" t="s">
        <v>84</v>
      </c>
      <c r="L538" s="49">
        <v>42979.0</v>
      </c>
      <c r="M538" s="52"/>
      <c r="N538" s="48" t="s">
        <v>85</v>
      </c>
      <c r="O538" s="48" t="s">
        <v>483</v>
      </c>
      <c r="P538" s="52"/>
      <c r="Q538" s="6">
        <v>8.0</v>
      </c>
      <c r="R538" s="6">
        <v>9.0</v>
      </c>
      <c r="S538" s="6">
        <v>8.0</v>
      </c>
      <c r="T538" s="25"/>
      <c r="U538" s="6"/>
      <c r="V538" s="6"/>
      <c r="W538" s="6">
        <v>9.0</v>
      </c>
      <c r="X538" s="6">
        <v>10.0</v>
      </c>
      <c r="Y538" s="6">
        <v>6.0</v>
      </c>
      <c r="Z538" s="6">
        <v>10.0</v>
      </c>
      <c r="AA538" s="23"/>
      <c r="AB538" s="6">
        <v>9.0</v>
      </c>
      <c r="AC538" s="6">
        <v>10.0</v>
      </c>
      <c r="AD538" s="23"/>
      <c r="AE538" s="23"/>
      <c r="AF538" s="23"/>
      <c r="AG538" s="25">
        <v>10.0</v>
      </c>
      <c r="AH538" s="6">
        <v>10.0</v>
      </c>
      <c r="AI538" s="25"/>
      <c r="AJ538" s="25"/>
      <c r="AK538" s="25">
        <v>10.0</v>
      </c>
      <c r="AL538" s="25"/>
      <c r="AM538" s="25"/>
      <c r="AN538" s="25">
        <v>10.0</v>
      </c>
      <c r="AO538" s="25"/>
      <c r="AP538" s="25"/>
      <c r="AQ538" s="25"/>
      <c r="AR538" s="25"/>
      <c r="AS538" s="25"/>
      <c r="AT538" s="25"/>
      <c r="AU538" s="25"/>
      <c r="AV538" s="25"/>
      <c r="AW538" s="25"/>
      <c r="AX538" s="6">
        <v>10.0</v>
      </c>
      <c r="AY538" s="25">
        <f t="shared" si="1"/>
        <v>9.21</v>
      </c>
      <c r="AZ538" s="23"/>
      <c r="BA538" s="23">
        <f t="shared" si="4"/>
        <v>0</v>
      </c>
      <c r="BB538" s="6">
        <v>36.0</v>
      </c>
      <c r="BC538" s="6">
        <v>6.0</v>
      </c>
      <c r="BD538" s="23">
        <f t="shared" si="3"/>
        <v>30</v>
      </c>
      <c r="BE538" s="6" t="s">
        <v>92</v>
      </c>
      <c r="BF538" s="6" t="s">
        <v>55</v>
      </c>
      <c r="BG538" s="6" t="s">
        <v>55</v>
      </c>
      <c r="BH538" s="6" t="s">
        <v>55</v>
      </c>
      <c r="BI538" s="6" t="s">
        <v>55</v>
      </c>
      <c r="BJ538" s="6" t="s">
        <v>92</v>
      </c>
      <c r="BK538" s="6" t="s">
        <v>55</v>
      </c>
      <c r="BL538" s="23"/>
      <c r="BM538" s="23"/>
      <c r="BN538" s="42"/>
      <c r="BO538" s="42"/>
      <c r="BP538" s="42"/>
    </row>
    <row r="539">
      <c r="A539" s="11">
        <v>534.0</v>
      </c>
      <c r="B539" s="17" t="s">
        <v>1689</v>
      </c>
      <c r="C539" s="17" t="s">
        <v>525</v>
      </c>
      <c r="D539" s="17" t="s">
        <v>235</v>
      </c>
      <c r="E539" s="19"/>
      <c r="F539" s="17" t="s">
        <v>96</v>
      </c>
      <c r="G539" s="17" t="s">
        <v>1661</v>
      </c>
      <c r="H539" s="48" t="s">
        <v>90</v>
      </c>
      <c r="J539" s="11" t="s">
        <v>526</v>
      </c>
      <c r="K539" s="48" t="s">
        <v>84</v>
      </c>
      <c r="L539" s="49">
        <v>42979.0</v>
      </c>
      <c r="M539" s="52"/>
      <c r="N539" s="48" t="s">
        <v>85</v>
      </c>
      <c r="O539" s="48" t="s">
        <v>483</v>
      </c>
      <c r="P539" s="52"/>
      <c r="Q539" s="6">
        <v>10.0</v>
      </c>
      <c r="R539" s="6">
        <v>10.0</v>
      </c>
      <c r="S539" s="6">
        <v>10.0</v>
      </c>
      <c r="T539" s="25"/>
      <c r="U539" s="6"/>
      <c r="V539" s="6"/>
      <c r="W539" s="6">
        <v>10.0</v>
      </c>
      <c r="X539" s="6">
        <v>10.0</v>
      </c>
      <c r="Y539" s="6">
        <v>10.0</v>
      </c>
      <c r="Z539" s="6">
        <v>10.0</v>
      </c>
      <c r="AA539" s="23"/>
      <c r="AB539" s="6">
        <v>10.0</v>
      </c>
      <c r="AC539" s="6">
        <v>10.0</v>
      </c>
      <c r="AD539" s="23"/>
      <c r="AE539" s="23"/>
      <c r="AF539" s="23"/>
      <c r="AG539" s="25">
        <v>10.0</v>
      </c>
      <c r="AH539" s="6">
        <v>10.0</v>
      </c>
      <c r="AI539" s="25"/>
      <c r="AJ539" s="25"/>
      <c r="AK539" s="25">
        <v>10.0</v>
      </c>
      <c r="AL539" s="25"/>
      <c r="AM539" s="25"/>
      <c r="AN539" s="25">
        <v>10.0</v>
      </c>
      <c r="AO539" s="25"/>
      <c r="AP539" s="25"/>
      <c r="AQ539" s="25"/>
      <c r="AR539" s="25"/>
      <c r="AS539" s="25"/>
      <c r="AT539" s="25"/>
      <c r="AU539" s="25"/>
      <c r="AV539" s="25"/>
      <c r="AW539" s="25"/>
      <c r="AX539" s="6">
        <v>10.0</v>
      </c>
      <c r="AY539" s="25">
        <f t="shared" si="1"/>
        <v>10</v>
      </c>
      <c r="AZ539" s="23"/>
      <c r="BA539" s="23">
        <f t="shared" si="4"/>
        <v>0</v>
      </c>
      <c r="BB539" s="6">
        <v>16.0</v>
      </c>
      <c r="BC539" s="6">
        <v>3.0</v>
      </c>
      <c r="BD539" s="23">
        <f t="shared" si="3"/>
        <v>13</v>
      </c>
      <c r="BE539" s="6" t="s">
        <v>92</v>
      </c>
      <c r="BF539" s="6" t="s">
        <v>55</v>
      </c>
      <c r="BG539" s="6" t="s">
        <v>55</v>
      </c>
      <c r="BH539" s="6" t="s">
        <v>55</v>
      </c>
      <c r="BI539" s="6" t="s">
        <v>55</v>
      </c>
      <c r="BJ539" s="6" t="s">
        <v>92</v>
      </c>
      <c r="BK539" s="6" t="s">
        <v>55</v>
      </c>
      <c r="BL539" s="23"/>
      <c r="BM539" s="23"/>
      <c r="BN539" s="42"/>
      <c r="BO539" s="42"/>
      <c r="BP539" s="42"/>
    </row>
    <row r="540">
      <c r="A540" s="11">
        <v>535.0</v>
      </c>
      <c r="B540" s="17" t="s">
        <v>305</v>
      </c>
      <c r="C540" s="17" t="s">
        <v>259</v>
      </c>
      <c r="D540" s="17" t="s">
        <v>224</v>
      </c>
      <c r="E540" s="20"/>
      <c r="F540" s="17" t="s">
        <v>96</v>
      </c>
      <c r="G540" s="17" t="s">
        <v>1661</v>
      </c>
      <c r="H540" s="48" t="s">
        <v>90</v>
      </c>
      <c r="J540" s="11" t="s">
        <v>526</v>
      </c>
      <c r="K540" s="48" t="s">
        <v>84</v>
      </c>
      <c r="L540" s="49">
        <v>42979.0</v>
      </c>
      <c r="M540" s="52"/>
      <c r="N540" s="48" t="s">
        <v>85</v>
      </c>
      <c r="O540" s="48" t="s">
        <v>483</v>
      </c>
      <c r="P540" s="52"/>
      <c r="Q540" s="6">
        <v>6.0</v>
      </c>
      <c r="R540" s="6">
        <v>8.0</v>
      </c>
      <c r="S540" s="6">
        <v>7.0</v>
      </c>
      <c r="T540" s="25"/>
      <c r="U540" s="6"/>
      <c r="V540" s="6"/>
      <c r="W540" s="6">
        <v>7.0</v>
      </c>
      <c r="X540" s="6">
        <v>10.0</v>
      </c>
      <c r="Y540" s="6">
        <v>7.0</v>
      </c>
      <c r="Z540" s="6">
        <v>9.0</v>
      </c>
      <c r="AA540" s="23"/>
      <c r="AB540" s="6">
        <v>9.0</v>
      </c>
      <c r="AC540" s="6">
        <v>10.0</v>
      </c>
      <c r="AD540" s="23"/>
      <c r="AE540" s="23"/>
      <c r="AF540" s="23"/>
      <c r="AG540" s="25">
        <v>10.0</v>
      </c>
      <c r="AH540" s="6">
        <v>10.0</v>
      </c>
      <c r="AI540" s="25"/>
      <c r="AJ540" s="25"/>
      <c r="AK540" s="25">
        <v>10.0</v>
      </c>
      <c r="AL540" s="25"/>
      <c r="AM540" s="25"/>
      <c r="AN540" s="25">
        <v>10.0</v>
      </c>
      <c r="AO540" s="25"/>
      <c r="AP540" s="25"/>
      <c r="AQ540" s="25"/>
      <c r="AR540" s="25"/>
      <c r="AS540" s="25"/>
      <c r="AT540" s="25"/>
      <c r="AU540" s="25"/>
      <c r="AV540" s="25"/>
      <c r="AW540" s="25"/>
      <c r="AX540" s="6">
        <v>10.0</v>
      </c>
      <c r="AY540" s="25">
        <f t="shared" si="1"/>
        <v>8.78</v>
      </c>
      <c r="AZ540" s="23"/>
      <c r="BA540" s="23">
        <f t="shared" si="4"/>
        <v>0</v>
      </c>
      <c r="BB540" s="6">
        <v>57.0</v>
      </c>
      <c r="BC540" s="6">
        <v>7.0</v>
      </c>
      <c r="BD540" s="23">
        <f t="shared" si="3"/>
        <v>50</v>
      </c>
      <c r="BE540" s="6" t="s">
        <v>92</v>
      </c>
      <c r="BF540" s="6" t="s">
        <v>55</v>
      </c>
      <c r="BG540" s="6" t="s">
        <v>55</v>
      </c>
      <c r="BH540" s="6" t="s">
        <v>55</v>
      </c>
      <c r="BI540" s="6" t="s">
        <v>55</v>
      </c>
      <c r="BJ540" s="6" t="s">
        <v>92</v>
      </c>
      <c r="BK540" s="6" t="s">
        <v>55</v>
      </c>
      <c r="BL540" s="23"/>
      <c r="BM540" s="23"/>
      <c r="BN540" s="42"/>
      <c r="BO540" s="42"/>
      <c r="BP540" s="42"/>
    </row>
    <row r="541">
      <c r="A541" s="11">
        <v>536.0</v>
      </c>
      <c r="B541" s="17" t="s">
        <v>1208</v>
      </c>
      <c r="C541" s="17" t="s">
        <v>252</v>
      </c>
      <c r="D541" s="17" t="s">
        <v>355</v>
      </c>
      <c r="E541" s="20"/>
      <c r="F541" s="17" t="s">
        <v>96</v>
      </c>
      <c r="G541" s="17" t="s">
        <v>1661</v>
      </c>
      <c r="H541" s="48" t="s">
        <v>90</v>
      </c>
      <c r="J541" s="11" t="s">
        <v>526</v>
      </c>
      <c r="K541" s="48" t="s">
        <v>84</v>
      </c>
      <c r="L541" s="49">
        <v>42979.0</v>
      </c>
      <c r="M541" s="52"/>
      <c r="N541" s="48" t="s">
        <v>85</v>
      </c>
      <c r="O541" s="48" t="s">
        <v>295</v>
      </c>
      <c r="P541" s="52"/>
      <c r="Q541" s="25">
        <v>9.0</v>
      </c>
      <c r="R541" s="25">
        <v>10.0</v>
      </c>
      <c r="S541" s="25">
        <v>10.0</v>
      </c>
      <c r="T541" s="25"/>
      <c r="U541" s="25"/>
      <c r="V541" s="25"/>
      <c r="W541" s="25">
        <v>9.0</v>
      </c>
      <c r="X541" s="25">
        <v>10.0</v>
      </c>
      <c r="Y541" s="25">
        <v>10.0</v>
      </c>
      <c r="Z541" s="25">
        <v>10.0</v>
      </c>
      <c r="AA541" s="25"/>
      <c r="AB541" s="25">
        <v>10.0</v>
      </c>
      <c r="AC541" s="25">
        <v>10.0</v>
      </c>
      <c r="AD541" s="25"/>
      <c r="AE541" s="25"/>
      <c r="AF541" s="25"/>
      <c r="AG541" s="25">
        <v>10.0</v>
      </c>
      <c r="AH541" s="6">
        <v>10.0</v>
      </c>
      <c r="AI541" s="25"/>
      <c r="AJ541" s="25"/>
      <c r="AK541" s="25">
        <v>10.0</v>
      </c>
      <c r="AL541" s="25"/>
      <c r="AM541" s="25"/>
      <c r="AN541" s="25">
        <v>10.0</v>
      </c>
      <c r="AO541" s="25"/>
      <c r="AP541" s="25"/>
      <c r="AQ541" s="25"/>
      <c r="AR541" s="25"/>
      <c r="AS541" s="25"/>
      <c r="AT541" s="25"/>
      <c r="AU541" s="25"/>
      <c r="AV541" s="25"/>
      <c r="AW541" s="25"/>
      <c r="AX541" s="6">
        <v>10.0</v>
      </c>
      <c r="AY541" s="25">
        <f t="shared" si="1"/>
        <v>9.85</v>
      </c>
      <c r="AZ541" s="23"/>
      <c r="BA541" s="23">
        <f t="shared" si="4"/>
        <v>0</v>
      </c>
      <c r="BB541" s="6">
        <v>22.0</v>
      </c>
      <c r="BC541" s="6">
        <v>3.0</v>
      </c>
      <c r="BD541" s="23">
        <f t="shared" si="3"/>
        <v>19</v>
      </c>
      <c r="BE541" s="6" t="s">
        <v>92</v>
      </c>
      <c r="BF541" s="6" t="s">
        <v>55</v>
      </c>
      <c r="BG541" s="6" t="s">
        <v>55</v>
      </c>
      <c r="BH541" s="6" t="s">
        <v>55</v>
      </c>
      <c r="BI541" s="6" t="s">
        <v>55</v>
      </c>
      <c r="BJ541" s="6" t="s">
        <v>92</v>
      </c>
      <c r="BK541" s="6" t="s">
        <v>55</v>
      </c>
      <c r="BL541" s="23"/>
      <c r="BM541" s="23"/>
      <c r="BN541" s="42"/>
      <c r="BO541" s="42"/>
      <c r="BP541" s="42"/>
    </row>
    <row r="542">
      <c r="A542" s="11">
        <v>537.0</v>
      </c>
      <c r="B542" s="17" t="s">
        <v>692</v>
      </c>
      <c r="C542" s="17" t="s">
        <v>99</v>
      </c>
      <c r="D542" s="20"/>
      <c r="E542" s="19"/>
      <c r="F542" s="17" t="s">
        <v>96</v>
      </c>
      <c r="G542" s="17" t="s">
        <v>1690</v>
      </c>
      <c r="H542" s="48" t="s">
        <v>90</v>
      </c>
      <c r="J542" s="11" t="s">
        <v>526</v>
      </c>
      <c r="K542" s="48" t="s">
        <v>84</v>
      </c>
      <c r="L542" s="49">
        <v>42979.0</v>
      </c>
      <c r="M542" s="52"/>
      <c r="N542" s="48" t="s">
        <v>85</v>
      </c>
      <c r="O542" s="48" t="s">
        <v>483</v>
      </c>
      <c r="P542" s="52"/>
      <c r="Q542" s="25">
        <v>7.0</v>
      </c>
      <c r="R542" s="25">
        <v>8.0</v>
      </c>
      <c r="S542" s="25">
        <v>9.0</v>
      </c>
      <c r="T542" s="25">
        <v>10.0</v>
      </c>
      <c r="U542" s="25">
        <v>10.0</v>
      </c>
      <c r="V542" s="25">
        <v>10.0</v>
      </c>
      <c r="W542" s="25"/>
      <c r="X542" s="25"/>
      <c r="Y542" s="25"/>
      <c r="Z542" s="25"/>
      <c r="AA542" s="25"/>
      <c r="AB542" s="25">
        <v>7.0</v>
      </c>
      <c r="AC542" s="25">
        <v>8.0</v>
      </c>
      <c r="AD542" s="25"/>
      <c r="AE542" s="25"/>
      <c r="AF542" s="25"/>
      <c r="AG542" s="25">
        <v>10.0</v>
      </c>
      <c r="AH542" s="25">
        <v>10.0</v>
      </c>
      <c r="AI542" s="25">
        <v>10.0</v>
      </c>
      <c r="AJ542" s="25"/>
      <c r="AK542" s="25">
        <v>10.0</v>
      </c>
      <c r="AL542" s="25"/>
      <c r="AM542" s="25"/>
      <c r="AN542" s="25">
        <v>10.0</v>
      </c>
      <c r="AO542" s="25"/>
      <c r="AP542" s="25"/>
      <c r="AQ542" s="25">
        <v>10.0</v>
      </c>
      <c r="AR542" s="25">
        <v>10.0</v>
      </c>
      <c r="AS542" s="25">
        <v>10.0</v>
      </c>
      <c r="AT542" s="25"/>
      <c r="AU542" s="25"/>
      <c r="AV542" s="25"/>
      <c r="AW542" s="25"/>
      <c r="AX542" s="6">
        <v>10.0</v>
      </c>
      <c r="AY542" s="25">
        <f t="shared" si="1"/>
        <v>9.35</v>
      </c>
      <c r="AZ542" s="23"/>
      <c r="BA542" s="23">
        <f t="shared" si="4"/>
        <v>0</v>
      </c>
      <c r="BB542" s="6">
        <v>36.0</v>
      </c>
      <c r="BC542" s="6">
        <v>3.0</v>
      </c>
      <c r="BD542" s="23">
        <f t="shared" si="3"/>
        <v>33</v>
      </c>
      <c r="BE542" s="6" t="s">
        <v>92</v>
      </c>
      <c r="BF542" s="6" t="s">
        <v>55</v>
      </c>
      <c r="BG542" s="6" t="s">
        <v>55</v>
      </c>
      <c r="BH542" s="6" t="s">
        <v>55</v>
      </c>
      <c r="BI542" s="6" t="s">
        <v>55</v>
      </c>
      <c r="BJ542" s="6" t="s">
        <v>92</v>
      </c>
      <c r="BK542" s="6" t="s">
        <v>55</v>
      </c>
      <c r="BL542" s="23"/>
      <c r="BM542" s="23"/>
      <c r="BN542" s="42"/>
      <c r="BO542" s="42"/>
      <c r="BP542" s="42"/>
    </row>
    <row r="543">
      <c r="A543" s="11">
        <v>538.0</v>
      </c>
      <c r="B543" s="17" t="s">
        <v>1691</v>
      </c>
      <c r="C543" s="17" t="s">
        <v>287</v>
      </c>
      <c r="D543" s="19"/>
      <c r="E543" s="19"/>
      <c r="F543" s="17" t="s">
        <v>96</v>
      </c>
      <c r="G543" s="17" t="s">
        <v>1690</v>
      </c>
      <c r="H543" s="48" t="s">
        <v>90</v>
      </c>
      <c r="J543" s="11" t="s">
        <v>526</v>
      </c>
      <c r="K543" s="48" t="s">
        <v>84</v>
      </c>
      <c r="L543" s="49">
        <v>42979.0</v>
      </c>
      <c r="M543" s="52"/>
      <c r="N543" s="48" t="s">
        <v>85</v>
      </c>
      <c r="O543" s="48" t="s">
        <v>483</v>
      </c>
      <c r="P543" s="50"/>
      <c r="Q543" s="6">
        <v>9.0</v>
      </c>
      <c r="R543" s="6">
        <v>9.0</v>
      </c>
      <c r="S543" s="6">
        <v>9.0</v>
      </c>
      <c r="T543" s="25">
        <v>10.0</v>
      </c>
      <c r="U543" s="6">
        <v>10.0</v>
      </c>
      <c r="V543" s="6">
        <v>10.0</v>
      </c>
      <c r="W543" s="23"/>
      <c r="X543" s="23"/>
      <c r="Y543" s="6"/>
      <c r="Z543" s="23"/>
      <c r="AA543" s="23"/>
      <c r="AB543" s="6">
        <v>8.0</v>
      </c>
      <c r="AC543" s="6">
        <v>9.0</v>
      </c>
      <c r="AD543" s="23"/>
      <c r="AE543" s="23"/>
      <c r="AF543" s="23"/>
      <c r="AG543" s="25">
        <v>10.0</v>
      </c>
      <c r="AH543" s="25">
        <v>10.0</v>
      </c>
      <c r="AI543" s="25">
        <v>10.0</v>
      </c>
      <c r="AJ543" s="25"/>
      <c r="AK543" s="25">
        <v>10.0</v>
      </c>
      <c r="AL543" s="25"/>
      <c r="AM543" s="25"/>
      <c r="AN543" s="25">
        <v>10.0</v>
      </c>
      <c r="AO543" s="25"/>
      <c r="AP543" s="25"/>
      <c r="AQ543" s="25">
        <v>10.0</v>
      </c>
      <c r="AR543" s="25">
        <v>10.0</v>
      </c>
      <c r="AS543" s="25">
        <v>10.0</v>
      </c>
      <c r="AT543" s="25"/>
      <c r="AU543" s="25"/>
      <c r="AV543" s="25"/>
      <c r="AW543" s="25"/>
      <c r="AX543" s="25">
        <v>10.0</v>
      </c>
      <c r="AY543" s="25">
        <f t="shared" si="1"/>
        <v>9.64</v>
      </c>
      <c r="AZ543" s="23"/>
      <c r="BA543" s="23">
        <f t="shared" si="4"/>
        <v>0</v>
      </c>
      <c r="BB543" s="6">
        <v>23.0</v>
      </c>
      <c r="BC543" s="6">
        <v>4.0</v>
      </c>
      <c r="BD543" s="23">
        <f t="shared" si="3"/>
        <v>19</v>
      </c>
      <c r="BE543" s="6" t="s">
        <v>92</v>
      </c>
      <c r="BF543" s="6" t="s">
        <v>55</v>
      </c>
      <c r="BG543" s="6" t="s">
        <v>55</v>
      </c>
      <c r="BH543" s="6" t="s">
        <v>55</v>
      </c>
      <c r="BI543" s="6" t="s">
        <v>55</v>
      </c>
      <c r="BJ543" s="6" t="s">
        <v>92</v>
      </c>
      <c r="BK543" s="6" t="s">
        <v>55</v>
      </c>
      <c r="BL543" s="23"/>
      <c r="BM543" s="23"/>
      <c r="BN543" s="42"/>
      <c r="BO543" s="42"/>
      <c r="BP543" s="42"/>
    </row>
    <row r="544">
      <c r="A544" s="11">
        <v>539.0</v>
      </c>
      <c r="B544" s="17" t="s">
        <v>855</v>
      </c>
      <c r="C544" s="17" t="s">
        <v>355</v>
      </c>
      <c r="D544" s="17" t="s">
        <v>252</v>
      </c>
      <c r="E544" s="19"/>
      <c r="F544" s="17" t="s">
        <v>96</v>
      </c>
      <c r="G544" s="17" t="s">
        <v>1690</v>
      </c>
      <c r="H544" s="48" t="s">
        <v>90</v>
      </c>
      <c r="J544" s="11" t="s">
        <v>526</v>
      </c>
      <c r="K544" s="48" t="s">
        <v>84</v>
      </c>
      <c r="L544" s="49">
        <v>42979.0</v>
      </c>
      <c r="M544" s="52"/>
      <c r="N544" s="52"/>
      <c r="O544" s="52"/>
      <c r="P544" s="52"/>
      <c r="Q544" s="25">
        <v>7.0</v>
      </c>
      <c r="R544" s="25">
        <v>9.0</v>
      </c>
      <c r="S544" s="25">
        <v>9.0</v>
      </c>
      <c r="T544" s="25">
        <v>10.0</v>
      </c>
      <c r="U544" s="25">
        <v>9.0</v>
      </c>
      <c r="V544" s="25">
        <v>10.0</v>
      </c>
      <c r="W544" s="25"/>
      <c r="X544" s="25"/>
      <c r="Y544" s="25"/>
      <c r="Z544" s="25"/>
      <c r="AA544" s="25"/>
      <c r="AB544" s="25">
        <v>5.0</v>
      </c>
      <c r="AC544" s="25">
        <v>10.0</v>
      </c>
      <c r="AD544" s="25"/>
      <c r="AE544" s="25"/>
      <c r="AF544" s="25"/>
      <c r="AG544" s="25">
        <v>10.0</v>
      </c>
      <c r="AH544" s="25">
        <v>10.0</v>
      </c>
      <c r="AI544" s="25">
        <v>10.0</v>
      </c>
      <c r="AJ544" s="25"/>
      <c r="AK544" s="25">
        <v>10.0</v>
      </c>
      <c r="AL544" s="25"/>
      <c r="AM544" s="25"/>
      <c r="AN544" s="25">
        <v>10.0</v>
      </c>
      <c r="AO544" s="25"/>
      <c r="AP544" s="25"/>
      <c r="AQ544" s="25">
        <v>10.0</v>
      </c>
      <c r="AR544" s="25">
        <v>10.0</v>
      </c>
      <c r="AS544" s="25">
        <v>10.0</v>
      </c>
      <c r="AT544" s="25"/>
      <c r="AU544" s="25"/>
      <c r="AV544" s="25"/>
      <c r="AW544" s="25"/>
      <c r="AX544" s="25">
        <v>10.0</v>
      </c>
      <c r="AY544" s="25">
        <f t="shared" si="1"/>
        <v>9.35</v>
      </c>
      <c r="AZ544" s="23"/>
      <c r="BA544" s="23">
        <f t="shared" si="4"/>
        <v>0</v>
      </c>
      <c r="BB544" s="6">
        <v>6.0</v>
      </c>
      <c r="BC544" s="6">
        <v>0.0</v>
      </c>
      <c r="BD544" s="23">
        <f t="shared" si="3"/>
        <v>6</v>
      </c>
      <c r="BE544" s="6" t="s">
        <v>92</v>
      </c>
      <c r="BF544" s="6" t="s">
        <v>55</v>
      </c>
      <c r="BG544" s="6" t="s">
        <v>55</v>
      </c>
      <c r="BH544" s="6" t="s">
        <v>55</v>
      </c>
      <c r="BI544" s="6" t="s">
        <v>55</v>
      </c>
      <c r="BJ544" s="6" t="s">
        <v>92</v>
      </c>
      <c r="BK544" s="6" t="s">
        <v>55</v>
      </c>
      <c r="BL544" s="23"/>
      <c r="BM544" s="23"/>
      <c r="BN544" s="42"/>
      <c r="BO544" s="42"/>
      <c r="BP544" s="42"/>
    </row>
    <row r="545">
      <c r="A545" s="11">
        <v>540.0</v>
      </c>
      <c r="B545" s="17" t="s">
        <v>1358</v>
      </c>
      <c r="C545" s="17" t="s">
        <v>456</v>
      </c>
      <c r="D545" s="17" t="s">
        <v>338</v>
      </c>
      <c r="E545" s="17" t="s">
        <v>1692</v>
      </c>
      <c r="F545" s="17" t="s">
        <v>79</v>
      </c>
      <c r="G545" s="17" t="s">
        <v>1690</v>
      </c>
      <c r="H545" s="48" t="s">
        <v>90</v>
      </c>
      <c r="J545" s="11" t="s">
        <v>526</v>
      </c>
      <c r="K545" s="48" t="s">
        <v>84</v>
      </c>
      <c r="L545" s="49">
        <v>42979.0</v>
      </c>
      <c r="M545" s="52"/>
      <c r="N545" s="48" t="s">
        <v>85</v>
      </c>
      <c r="O545" s="48" t="s">
        <v>295</v>
      </c>
      <c r="P545" s="52"/>
      <c r="Q545" s="25">
        <v>10.0</v>
      </c>
      <c r="R545" s="25">
        <v>10.0</v>
      </c>
      <c r="S545" s="25">
        <v>9.0</v>
      </c>
      <c r="T545" s="25">
        <v>10.0</v>
      </c>
      <c r="U545" s="25">
        <v>10.0</v>
      </c>
      <c r="V545" s="25">
        <v>9.0</v>
      </c>
      <c r="W545" s="25"/>
      <c r="X545" s="25"/>
      <c r="Y545" s="25"/>
      <c r="Z545" s="25"/>
      <c r="AA545" s="25"/>
      <c r="AB545" s="25">
        <v>9.0</v>
      </c>
      <c r="AC545" s="25">
        <v>10.0</v>
      </c>
      <c r="AD545" s="25"/>
      <c r="AE545" s="25"/>
      <c r="AF545" s="25"/>
      <c r="AG545" s="25">
        <v>10.0</v>
      </c>
      <c r="AH545" s="25">
        <v>10.0</v>
      </c>
      <c r="AI545" s="25">
        <v>10.0</v>
      </c>
      <c r="AJ545" s="25"/>
      <c r="AK545" s="25">
        <v>10.0</v>
      </c>
      <c r="AL545" s="25"/>
      <c r="AM545" s="25"/>
      <c r="AN545" s="25">
        <v>10.0</v>
      </c>
      <c r="AO545" s="25"/>
      <c r="AP545" s="25"/>
      <c r="AQ545" s="25">
        <v>10.0</v>
      </c>
      <c r="AR545" s="25">
        <v>10.0</v>
      </c>
      <c r="AS545" s="25">
        <v>10.0</v>
      </c>
      <c r="AT545" s="25"/>
      <c r="AU545" s="25"/>
      <c r="AV545" s="25"/>
      <c r="AW545" s="25"/>
      <c r="AX545" s="25">
        <v>10.0</v>
      </c>
      <c r="AY545" s="25">
        <f t="shared" si="1"/>
        <v>9.82</v>
      </c>
      <c r="AZ545" s="23"/>
      <c r="BA545" s="23">
        <f t="shared" si="4"/>
        <v>0</v>
      </c>
      <c r="BB545" s="6">
        <v>12.0</v>
      </c>
      <c r="BC545" s="6">
        <v>3.0</v>
      </c>
      <c r="BD545" s="23">
        <f t="shared" si="3"/>
        <v>9</v>
      </c>
      <c r="BE545" s="6" t="s">
        <v>92</v>
      </c>
      <c r="BF545" s="6" t="s">
        <v>55</v>
      </c>
      <c r="BG545" s="6" t="s">
        <v>55</v>
      </c>
      <c r="BH545" s="6" t="s">
        <v>55</v>
      </c>
      <c r="BI545" s="6" t="s">
        <v>55</v>
      </c>
      <c r="BJ545" s="6" t="s">
        <v>92</v>
      </c>
      <c r="BK545" s="6" t="s">
        <v>55</v>
      </c>
      <c r="BL545" s="23"/>
      <c r="BM545" s="23"/>
      <c r="BN545" s="42"/>
      <c r="BO545" s="42"/>
      <c r="BP545" s="42"/>
    </row>
    <row r="546">
      <c r="A546" s="11">
        <v>541.0</v>
      </c>
      <c r="B546" s="17" t="s">
        <v>1693</v>
      </c>
      <c r="C546" s="17" t="s">
        <v>259</v>
      </c>
      <c r="D546" s="17" t="s">
        <v>1694</v>
      </c>
      <c r="E546" s="19"/>
      <c r="F546" s="17" t="s">
        <v>96</v>
      </c>
      <c r="G546" s="17" t="s">
        <v>1690</v>
      </c>
      <c r="H546" s="48" t="s">
        <v>90</v>
      </c>
      <c r="J546" s="11" t="s">
        <v>526</v>
      </c>
      <c r="K546" s="48" t="s">
        <v>84</v>
      </c>
      <c r="L546" s="49">
        <v>42979.0</v>
      </c>
      <c r="M546" s="52"/>
      <c r="N546" s="48" t="s">
        <v>85</v>
      </c>
      <c r="O546" s="48" t="s">
        <v>483</v>
      </c>
      <c r="P546" s="52"/>
      <c r="Q546" s="6">
        <v>10.0</v>
      </c>
      <c r="R546" s="6">
        <v>10.0</v>
      </c>
      <c r="S546" s="6">
        <v>6.0</v>
      </c>
      <c r="T546" s="25">
        <v>10.0</v>
      </c>
      <c r="U546" s="6">
        <v>10.0</v>
      </c>
      <c r="V546" s="6">
        <v>10.0</v>
      </c>
      <c r="W546" s="23"/>
      <c r="X546" s="23"/>
      <c r="Y546" s="23"/>
      <c r="Z546" s="23"/>
      <c r="AA546" s="23"/>
      <c r="AB546" s="6">
        <v>8.0</v>
      </c>
      <c r="AC546" s="6">
        <v>10.0</v>
      </c>
      <c r="AD546" s="23"/>
      <c r="AE546" s="23"/>
      <c r="AF546" s="23"/>
      <c r="AG546" s="25">
        <v>10.0</v>
      </c>
      <c r="AH546" s="25">
        <v>10.0</v>
      </c>
      <c r="AI546" s="25">
        <v>10.0</v>
      </c>
      <c r="AJ546" s="25"/>
      <c r="AK546" s="25">
        <v>10.0</v>
      </c>
      <c r="AL546" s="25"/>
      <c r="AM546" s="25"/>
      <c r="AN546" s="25">
        <v>10.0</v>
      </c>
      <c r="AO546" s="25"/>
      <c r="AP546" s="25"/>
      <c r="AQ546" s="25">
        <v>10.0</v>
      </c>
      <c r="AR546" s="25">
        <v>10.0</v>
      </c>
      <c r="AS546" s="25">
        <v>10.0</v>
      </c>
      <c r="AT546" s="25"/>
      <c r="AU546" s="25"/>
      <c r="AV546" s="25"/>
      <c r="AW546" s="25"/>
      <c r="AX546" s="25">
        <v>10.0</v>
      </c>
      <c r="AY546" s="25">
        <f t="shared" si="1"/>
        <v>9.64</v>
      </c>
      <c r="AZ546" s="23"/>
      <c r="BA546" s="23">
        <f t="shared" si="4"/>
        <v>0</v>
      </c>
      <c r="BB546" s="6">
        <v>59.0</v>
      </c>
      <c r="BC546" s="6">
        <v>9.0</v>
      </c>
      <c r="BD546" s="23">
        <f t="shared" si="3"/>
        <v>50</v>
      </c>
      <c r="BE546" s="6" t="s">
        <v>92</v>
      </c>
      <c r="BF546" s="6" t="s">
        <v>55</v>
      </c>
      <c r="BG546" s="6" t="s">
        <v>55</v>
      </c>
      <c r="BH546" s="6" t="s">
        <v>55</v>
      </c>
      <c r="BI546" s="6" t="s">
        <v>55</v>
      </c>
      <c r="BJ546" s="6" t="s">
        <v>92</v>
      </c>
      <c r="BK546" s="6" t="s">
        <v>55</v>
      </c>
      <c r="BL546" s="23"/>
      <c r="BM546" s="23"/>
      <c r="BN546" s="42"/>
      <c r="BO546" s="42"/>
      <c r="BP546" s="42"/>
    </row>
    <row r="547">
      <c r="A547" s="11">
        <v>542.0</v>
      </c>
      <c r="B547" s="17" t="s">
        <v>1695</v>
      </c>
      <c r="C547" s="17" t="s">
        <v>252</v>
      </c>
      <c r="D547" s="17" t="s">
        <v>102</v>
      </c>
      <c r="E547" s="19"/>
      <c r="F547" s="17" t="s">
        <v>96</v>
      </c>
      <c r="G547" s="17" t="s">
        <v>1690</v>
      </c>
      <c r="H547" s="48" t="s">
        <v>90</v>
      </c>
      <c r="J547" s="11" t="s">
        <v>526</v>
      </c>
      <c r="K547" s="48" t="s">
        <v>84</v>
      </c>
      <c r="L547" s="49">
        <v>42979.0</v>
      </c>
      <c r="M547" s="52"/>
      <c r="N547" s="48" t="s">
        <v>85</v>
      </c>
      <c r="O547" s="48" t="s">
        <v>483</v>
      </c>
      <c r="P547" s="52"/>
      <c r="Q547" s="6">
        <v>8.0</v>
      </c>
      <c r="R547" s="6">
        <v>5.0</v>
      </c>
      <c r="S547" s="6">
        <v>6.0</v>
      </c>
      <c r="T547" s="25">
        <v>10.0</v>
      </c>
      <c r="U547" s="6">
        <v>10.0</v>
      </c>
      <c r="V547" s="6">
        <v>9.0</v>
      </c>
      <c r="W547" s="23"/>
      <c r="X547" s="23"/>
      <c r="Y547" s="23"/>
      <c r="Z547" s="23"/>
      <c r="AA547" s="23"/>
      <c r="AB547" s="6">
        <v>5.0</v>
      </c>
      <c r="AC547" s="6">
        <v>9.0</v>
      </c>
      <c r="AD547" s="23"/>
      <c r="AE547" s="23"/>
      <c r="AF547" s="23"/>
      <c r="AG547" s="25">
        <v>10.0</v>
      </c>
      <c r="AH547" s="25">
        <v>10.0</v>
      </c>
      <c r="AI547" s="25">
        <v>10.0</v>
      </c>
      <c r="AJ547" s="25"/>
      <c r="AK547" s="25">
        <v>10.0</v>
      </c>
      <c r="AL547" s="25"/>
      <c r="AM547" s="25"/>
      <c r="AN547" s="25">
        <v>10.0</v>
      </c>
      <c r="AO547" s="25"/>
      <c r="AP547" s="25"/>
      <c r="AQ547" s="25">
        <v>9.0</v>
      </c>
      <c r="AR547" s="25">
        <v>10.0</v>
      </c>
      <c r="AS547" s="25">
        <v>10.0</v>
      </c>
      <c r="AT547" s="25"/>
      <c r="AU547" s="25"/>
      <c r="AV547" s="25"/>
      <c r="AW547" s="25"/>
      <c r="AX547" s="25">
        <v>10.0</v>
      </c>
      <c r="AY547" s="25">
        <f t="shared" si="1"/>
        <v>8.88</v>
      </c>
      <c r="AZ547" s="23"/>
      <c r="BA547" s="23">
        <f t="shared" si="4"/>
        <v>0</v>
      </c>
      <c r="BB547" s="6">
        <v>45.0</v>
      </c>
      <c r="BC547" s="6">
        <v>8.0</v>
      </c>
      <c r="BD547" s="23">
        <f t="shared" si="3"/>
        <v>37</v>
      </c>
      <c r="BE547" s="6" t="s">
        <v>92</v>
      </c>
      <c r="BF547" s="6" t="s">
        <v>55</v>
      </c>
      <c r="BG547" s="6" t="s">
        <v>55</v>
      </c>
      <c r="BH547" s="6" t="s">
        <v>55</v>
      </c>
      <c r="BI547" s="6" t="s">
        <v>55</v>
      </c>
      <c r="BJ547" s="6" t="s">
        <v>92</v>
      </c>
      <c r="BK547" s="6" t="s">
        <v>55</v>
      </c>
      <c r="BL547" s="23"/>
      <c r="BM547" s="23"/>
      <c r="BN547" s="42"/>
      <c r="BO547" s="42"/>
      <c r="BP547" s="42"/>
    </row>
    <row r="548">
      <c r="A548" s="11">
        <v>543.0</v>
      </c>
      <c r="B548" s="17" t="s">
        <v>1696</v>
      </c>
      <c r="C548" s="17" t="s">
        <v>254</v>
      </c>
      <c r="D548" s="17" t="s">
        <v>147</v>
      </c>
      <c r="E548" s="19"/>
      <c r="F548" s="17" t="s">
        <v>96</v>
      </c>
      <c r="G548" s="17" t="s">
        <v>1690</v>
      </c>
      <c r="H548" s="48" t="s">
        <v>90</v>
      </c>
      <c r="J548" s="11" t="s">
        <v>526</v>
      </c>
      <c r="K548" s="48" t="s">
        <v>84</v>
      </c>
      <c r="L548" s="49">
        <v>42979.0</v>
      </c>
      <c r="M548" s="52"/>
      <c r="N548" s="48" t="s">
        <v>85</v>
      </c>
      <c r="O548" s="48" t="s">
        <v>483</v>
      </c>
      <c r="P548" s="52"/>
      <c r="Q548" s="6">
        <v>7.0</v>
      </c>
      <c r="R548" s="6">
        <v>7.0</v>
      </c>
      <c r="S548" s="6">
        <v>5.0</v>
      </c>
      <c r="T548" s="25">
        <v>10.0</v>
      </c>
      <c r="U548" s="6">
        <v>9.0</v>
      </c>
      <c r="V548" s="6">
        <v>10.0</v>
      </c>
      <c r="W548" s="23"/>
      <c r="X548" s="23"/>
      <c r="Y548" s="23"/>
      <c r="Z548" s="23"/>
      <c r="AA548" s="23"/>
      <c r="AB548" s="6">
        <v>7.0</v>
      </c>
      <c r="AC548" s="6">
        <v>10.0</v>
      </c>
      <c r="AD548" s="23"/>
      <c r="AE548" s="23"/>
      <c r="AF548" s="23"/>
      <c r="AG548" s="25">
        <v>9.0</v>
      </c>
      <c r="AH548" s="25">
        <v>10.0</v>
      </c>
      <c r="AI548" s="25">
        <v>10.0</v>
      </c>
      <c r="AJ548" s="25"/>
      <c r="AK548" s="25">
        <v>10.0</v>
      </c>
      <c r="AL548" s="25"/>
      <c r="AM548" s="25"/>
      <c r="AN548" s="25">
        <v>10.0</v>
      </c>
      <c r="AO548" s="25"/>
      <c r="AP548" s="25"/>
      <c r="AQ548" s="25">
        <v>10.0</v>
      </c>
      <c r="AR548" s="25">
        <v>10.0</v>
      </c>
      <c r="AS548" s="25">
        <v>10.0</v>
      </c>
      <c r="AT548" s="25"/>
      <c r="AU548" s="25"/>
      <c r="AV548" s="25"/>
      <c r="AW548" s="25"/>
      <c r="AX548" s="25">
        <v>10.0</v>
      </c>
      <c r="AY548" s="25">
        <f t="shared" si="1"/>
        <v>9.05</v>
      </c>
      <c r="AZ548" s="23"/>
      <c r="BA548" s="23">
        <f t="shared" si="4"/>
        <v>0</v>
      </c>
      <c r="BB548" s="6">
        <v>19.0</v>
      </c>
      <c r="BC548" s="6">
        <v>4.0</v>
      </c>
      <c r="BD548" s="23">
        <f t="shared" si="3"/>
        <v>15</v>
      </c>
      <c r="BE548" s="6" t="s">
        <v>92</v>
      </c>
      <c r="BF548" s="6" t="s">
        <v>55</v>
      </c>
      <c r="BG548" s="6" t="s">
        <v>55</v>
      </c>
      <c r="BH548" s="6" t="s">
        <v>55</v>
      </c>
      <c r="BI548" s="6" t="s">
        <v>55</v>
      </c>
      <c r="BJ548" s="6" t="s">
        <v>92</v>
      </c>
      <c r="BK548" s="6" t="s">
        <v>55</v>
      </c>
      <c r="BL548" s="23"/>
      <c r="BM548" s="23"/>
      <c r="BN548" s="42"/>
      <c r="BO548" s="42"/>
      <c r="BP548" s="42"/>
    </row>
    <row r="549">
      <c r="A549" s="11">
        <v>544.0</v>
      </c>
      <c r="B549" s="17" t="s">
        <v>905</v>
      </c>
      <c r="C549" s="17" t="s">
        <v>125</v>
      </c>
      <c r="D549" s="17" t="s">
        <v>692</v>
      </c>
      <c r="E549" s="19"/>
      <c r="F549" s="17" t="s">
        <v>79</v>
      </c>
      <c r="G549" s="17" t="s">
        <v>1690</v>
      </c>
      <c r="H549" s="48" t="s">
        <v>90</v>
      </c>
      <c r="J549" s="11" t="s">
        <v>526</v>
      </c>
      <c r="K549" s="48" t="s">
        <v>84</v>
      </c>
      <c r="L549" s="49">
        <v>42979.0</v>
      </c>
      <c r="M549" s="52"/>
      <c r="N549" s="48" t="s">
        <v>85</v>
      </c>
      <c r="O549" s="48" t="s">
        <v>483</v>
      </c>
      <c r="P549" s="52"/>
      <c r="Q549" s="6">
        <v>9.0</v>
      </c>
      <c r="R549" s="6">
        <v>10.0</v>
      </c>
      <c r="S549" s="6">
        <v>5.0</v>
      </c>
      <c r="T549" s="25">
        <v>10.0</v>
      </c>
      <c r="U549" s="6">
        <v>9.0</v>
      </c>
      <c r="V549" s="6">
        <v>9.0</v>
      </c>
      <c r="W549" s="23"/>
      <c r="X549" s="23"/>
      <c r="Y549" s="23"/>
      <c r="Z549" s="23"/>
      <c r="AA549" s="23"/>
      <c r="AB549" s="6">
        <v>8.0</v>
      </c>
      <c r="AC549" s="6">
        <v>9.0</v>
      </c>
      <c r="AD549" s="23"/>
      <c r="AE549" s="23"/>
      <c r="AF549" s="23"/>
      <c r="AG549" s="25">
        <v>9.0</v>
      </c>
      <c r="AH549" s="25">
        <v>10.0</v>
      </c>
      <c r="AI549" s="25">
        <v>10.0</v>
      </c>
      <c r="AJ549" s="25"/>
      <c r="AK549" s="25">
        <v>10.0</v>
      </c>
      <c r="AL549" s="25"/>
      <c r="AM549" s="25"/>
      <c r="AN549" s="25">
        <v>10.0</v>
      </c>
      <c r="AO549" s="25"/>
      <c r="AP549" s="25"/>
      <c r="AQ549" s="25">
        <v>9.0</v>
      </c>
      <c r="AR549" s="25">
        <v>10.0</v>
      </c>
      <c r="AS549" s="25">
        <v>10.0</v>
      </c>
      <c r="AT549" s="25"/>
      <c r="AU549" s="25"/>
      <c r="AV549" s="25"/>
      <c r="AW549" s="25"/>
      <c r="AX549" s="25">
        <v>10.0</v>
      </c>
      <c r="AY549" s="25">
        <f t="shared" si="1"/>
        <v>9.23</v>
      </c>
      <c r="AZ549" s="23"/>
      <c r="BA549" s="23">
        <f t="shared" si="4"/>
        <v>0</v>
      </c>
      <c r="BB549" s="6">
        <v>24.0</v>
      </c>
      <c r="BC549" s="6">
        <v>5.0</v>
      </c>
      <c r="BD549" s="23">
        <f t="shared" si="3"/>
        <v>19</v>
      </c>
      <c r="BE549" s="6" t="s">
        <v>92</v>
      </c>
      <c r="BF549" s="6" t="s">
        <v>55</v>
      </c>
      <c r="BG549" s="6" t="s">
        <v>55</v>
      </c>
      <c r="BH549" s="6" t="s">
        <v>55</v>
      </c>
      <c r="BI549" s="6" t="s">
        <v>55</v>
      </c>
      <c r="BJ549" s="6" t="s">
        <v>92</v>
      </c>
      <c r="BK549" s="6" t="s">
        <v>55</v>
      </c>
      <c r="BL549" s="23"/>
      <c r="BM549" s="23"/>
      <c r="BN549" s="42"/>
      <c r="BO549" s="42"/>
      <c r="BP549" s="42"/>
    </row>
    <row r="550">
      <c r="A550" s="11">
        <v>545.0</v>
      </c>
      <c r="B550" s="17" t="s">
        <v>325</v>
      </c>
      <c r="C550" s="17" t="s">
        <v>240</v>
      </c>
      <c r="D550" s="17" t="s">
        <v>1293</v>
      </c>
      <c r="E550" s="19"/>
      <c r="F550" s="17" t="s">
        <v>96</v>
      </c>
      <c r="G550" s="17" t="s">
        <v>1690</v>
      </c>
      <c r="H550" s="48" t="s">
        <v>90</v>
      </c>
      <c r="J550" s="11" t="s">
        <v>526</v>
      </c>
      <c r="K550" s="48" t="s">
        <v>84</v>
      </c>
      <c r="L550" s="49">
        <v>42979.0</v>
      </c>
      <c r="M550" s="52"/>
      <c r="N550" s="48" t="s">
        <v>85</v>
      </c>
      <c r="O550" s="48" t="s">
        <v>483</v>
      </c>
      <c r="P550" s="52"/>
      <c r="Q550" s="6">
        <v>7.0</v>
      </c>
      <c r="R550" s="6">
        <v>8.0</v>
      </c>
      <c r="S550" s="6">
        <v>5.0</v>
      </c>
      <c r="T550" s="25">
        <v>10.0</v>
      </c>
      <c r="U550" s="6">
        <v>10.0</v>
      </c>
      <c r="V550" s="6">
        <v>9.0</v>
      </c>
      <c r="W550" s="23"/>
      <c r="X550" s="23"/>
      <c r="Y550" s="23"/>
      <c r="Z550" s="23"/>
      <c r="AA550" s="23"/>
      <c r="AB550" s="6">
        <v>5.0</v>
      </c>
      <c r="AC550" s="6">
        <v>9.0</v>
      </c>
      <c r="AD550" s="23"/>
      <c r="AE550" s="23"/>
      <c r="AF550" s="23"/>
      <c r="AG550" s="25">
        <v>9.0</v>
      </c>
      <c r="AH550" s="25">
        <v>10.0</v>
      </c>
      <c r="AI550" s="25">
        <v>10.0</v>
      </c>
      <c r="AJ550" s="25"/>
      <c r="AK550" s="25">
        <v>10.0</v>
      </c>
      <c r="AL550" s="25"/>
      <c r="AM550" s="25"/>
      <c r="AN550" s="25">
        <v>10.0</v>
      </c>
      <c r="AO550" s="25"/>
      <c r="AP550" s="25"/>
      <c r="AQ550" s="25">
        <v>9.0</v>
      </c>
      <c r="AR550" s="25">
        <v>10.0</v>
      </c>
      <c r="AS550" s="25">
        <v>10.0</v>
      </c>
      <c r="AT550" s="25"/>
      <c r="AU550" s="25"/>
      <c r="AV550" s="25"/>
      <c r="AW550" s="25"/>
      <c r="AX550" s="25">
        <v>10.0</v>
      </c>
      <c r="AY550" s="25">
        <f t="shared" si="1"/>
        <v>8.88</v>
      </c>
      <c r="AZ550" s="23"/>
      <c r="BA550" s="23">
        <f t="shared" si="4"/>
        <v>0</v>
      </c>
      <c r="BB550" s="6">
        <v>32.0</v>
      </c>
      <c r="BC550" s="6">
        <v>6.0</v>
      </c>
      <c r="BD550" s="23">
        <f t="shared" si="3"/>
        <v>26</v>
      </c>
      <c r="BE550" s="6" t="s">
        <v>92</v>
      </c>
      <c r="BF550" s="6" t="s">
        <v>55</v>
      </c>
      <c r="BG550" s="6" t="s">
        <v>55</v>
      </c>
      <c r="BH550" s="6" t="s">
        <v>55</v>
      </c>
      <c r="BI550" s="6" t="s">
        <v>55</v>
      </c>
      <c r="BJ550" s="6" t="s">
        <v>92</v>
      </c>
      <c r="BK550" s="6" t="s">
        <v>55</v>
      </c>
      <c r="BL550" s="23"/>
      <c r="BM550" s="23"/>
      <c r="BN550" s="42"/>
      <c r="BO550" s="42"/>
      <c r="BP550" s="42"/>
    </row>
    <row r="551">
      <c r="A551" s="11">
        <v>546.0</v>
      </c>
      <c r="B551" s="17" t="s">
        <v>1697</v>
      </c>
      <c r="C551" s="17" t="s">
        <v>77</v>
      </c>
      <c r="D551" s="17" t="s">
        <v>157</v>
      </c>
      <c r="E551" s="19"/>
      <c r="F551" s="17" t="s">
        <v>79</v>
      </c>
      <c r="G551" s="17" t="s">
        <v>1690</v>
      </c>
      <c r="H551" s="48" t="s">
        <v>90</v>
      </c>
      <c r="J551" s="11" t="s">
        <v>526</v>
      </c>
      <c r="K551" s="48" t="s">
        <v>84</v>
      </c>
      <c r="L551" s="49">
        <v>42979.0</v>
      </c>
      <c r="M551" s="52"/>
      <c r="N551" s="48" t="s">
        <v>85</v>
      </c>
      <c r="O551" s="48" t="s">
        <v>483</v>
      </c>
      <c r="P551" s="52"/>
      <c r="Q551" s="25">
        <v>9.0</v>
      </c>
      <c r="R551" s="25">
        <v>10.0</v>
      </c>
      <c r="S551" s="25">
        <v>9.0</v>
      </c>
      <c r="T551" s="25">
        <v>10.0</v>
      </c>
      <c r="U551" s="25">
        <v>10.0</v>
      </c>
      <c r="V551" s="25">
        <v>9.0</v>
      </c>
      <c r="W551" s="25"/>
      <c r="X551" s="25"/>
      <c r="Y551" s="25"/>
      <c r="Z551" s="25"/>
      <c r="AA551" s="25"/>
      <c r="AB551" s="25">
        <v>8.0</v>
      </c>
      <c r="AC551" s="25">
        <v>10.0</v>
      </c>
      <c r="AD551" s="25"/>
      <c r="AE551" s="25"/>
      <c r="AF551" s="25"/>
      <c r="AG551" s="25">
        <v>10.0</v>
      </c>
      <c r="AH551" s="25">
        <v>10.0</v>
      </c>
      <c r="AI551" s="25">
        <v>10.0</v>
      </c>
      <c r="AJ551" s="25"/>
      <c r="AK551" s="25">
        <v>10.0</v>
      </c>
      <c r="AL551" s="25"/>
      <c r="AM551" s="25"/>
      <c r="AN551" s="25">
        <v>10.0</v>
      </c>
      <c r="AO551" s="25"/>
      <c r="AP551" s="25"/>
      <c r="AQ551" s="25">
        <v>10.0</v>
      </c>
      <c r="AR551" s="25">
        <v>10.0</v>
      </c>
      <c r="AS551" s="25">
        <v>10.0</v>
      </c>
      <c r="AT551" s="25"/>
      <c r="AU551" s="25"/>
      <c r="AV551" s="25"/>
      <c r="AW551" s="25"/>
      <c r="AX551" s="25">
        <v>10.0</v>
      </c>
      <c r="AY551" s="25">
        <f t="shared" si="1"/>
        <v>9.7</v>
      </c>
      <c r="AZ551" s="23"/>
      <c r="BA551" s="23">
        <f t="shared" si="4"/>
        <v>0</v>
      </c>
      <c r="BB551" s="6">
        <v>9.0</v>
      </c>
      <c r="BC551" s="6">
        <v>0.0</v>
      </c>
      <c r="BD551" s="23">
        <f t="shared" si="3"/>
        <v>9</v>
      </c>
      <c r="BE551" s="6" t="s">
        <v>92</v>
      </c>
      <c r="BF551" s="6" t="s">
        <v>55</v>
      </c>
      <c r="BG551" s="6" t="s">
        <v>55</v>
      </c>
      <c r="BH551" s="6" t="s">
        <v>55</v>
      </c>
      <c r="BI551" s="6" t="s">
        <v>55</v>
      </c>
      <c r="BJ551" s="6" t="s">
        <v>92</v>
      </c>
      <c r="BK551" s="6" t="s">
        <v>55</v>
      </c>
      <c r="BL551" s="23"/>
      <c r="BM551" s="23"/>
      <c r="BN551" s="42"/>
      <c r="BO551" s="42"/>
      <c r="BP551" s="42"/>
    </row>
    <row r="552">
      <c r="A552" s="11">
        <v>547.0</v>
      </c>
      <c r="B552" s="17" t="s">
        <v>861</v>
      </c>
      <c r="C552" s="17" t="s">
        <v>1336</v>
      </c>
      <c r="D552" s="20"/>
      <c r="E552" s="19"/>
      <c r="F552" s="17" t="s">
        <v>79</v>
      </c>
      <c r="G552" s="17" t="s">
        <v>1690</v>
      </c>
      <c r="H552" s="48" t="s">
        <v>90</v>
      </c>
      <c r="J552" s="11" t="s">
        <v>526</v>
      </c>
      <c r="K552" s="48" t="s">
        <v>84</v>
      </c>
      <c r="L552" s="49">
        <v>42979.0</v>
      </c>
      <c r="M552" s="52"/>
      <c r="N552" s="48" t="s">
        <v>85</v>
      </c>
      <c r="O552" s="48" t="s">
        <v>295</v>
      </c>
      <c r="P552" s="52"/>
      <c r="Q552" s="25">
        <v>9.0</v>
      </c>
      <c r="R552" s="25">
        <v>9.0</v>
      </c>
      <c r="S552" s="25">
        <v>9.0</v>
      </c>
      <c r="T552" s="25">
        <v>10.0</v>
      </c>
      <c r="U552" s="25">
        <v>10.0</v>
      </c>
      <c r="V552" s="25">
        <v>10.0</v>
      </c>
      <c r="W552" s="25"/>
      <c r="X552" s="25"/>
      <c r="Y552" s="25"/>
      <c r="Z552" s="25"/>
      <c r="AA552" s="25"/>
      <c r="AB552" s="25">
        <v>6.0</v>
      </c>
      <c r="AC552" s="25">
        <v>10.0</v>
      </c>
      <c r="AD552" s="25"/>
      <c r="AE552" s="25"/>
      <c r="AF552" s="25"/>
      <c r="AG552" s="25">
        <v>10.0</v>
      </c>
      <c r="AH552" s="25">
        <v>10.0</v>
      </c>
      <c r="AI552" s="25">
        <v>10.0</v>
      </c>
      <c r="AJ552" s="25"/>
      <c r="AK552" s="25">
        <v>10.0</v>
      </c>
      <c r="AL552" s="25"/>
      <c r="AM552" s="25"/>
      <c r="AN552" s="25">
        <v>10.0</v>
      </c>
      <c r="AO552" s="25"/>
      <c r="AP552" s="25"/>
      <c r="AQ552" s="25">
        <v>10.0</v>
      </c>
      <c r="AR552" s="25">
        <v>10.0</v>
      </c>
      <c r="AS552" s="25">
        <v>10.0</v>
      </c>
      <c r="AT552" s="25"/>
      <c r="AU552" s="25"/>
      <c r="AV552" s="25"/>
      <c r="AW552" s="25"/>
      <c r="AX552" s="25">
        <v>10.0</v>
      </c>
      <c r="AY552" s="25">
        <f t="shared" si="1"/>
        <v>9.58</v>
      </c>
      <c r="AZ552" s="23"/>
      <c r="BA552" s="23">
        <f t="shared" si="4"/>
        <v>0</v>
      </c>
      <c r="BB552" s="6">
        <v>56.0</v>
      </c>
      <c r="BC552" s="6">
        <v>7.0</v>
      </c>
      <c r="BD552" s="23">
        <f t="shared" si="3"/>
        <v>49</v>
      </c>
      <c r="BE552" s="6" t="s">
        <v>92</v>
      </c>
      <c r="BF552" s="6" t="s">
        <v>55</v>
      </c>
      <c r="BG552" s="6" t="s">
        <v>55</v>
      </c>
      <c r="BH552" s="6" t="s">
        <v>55</v>
      </c>
      <c r="BI552" s="6" t="s">
        <v>55</v>
      </c>
      <c r="BJ552" s="6" t="s">
        <v>92</v>
      </c>
      <c r="BK552" s="6" t="s">
        <v>55</v>
      </c>
      <c r="BL552" s="23"/>
      <c r="BM552" s="23"/>
      <c r="BN552" s="42"/>
      <c r="BO552" s="42"/>
      <c r="BP552" s="42"/>
    </row>
    <row r="553">
      <c r="A553" s="11">
        <v>548.0</v>
      </c>
      <c r="B553" s="17" t="s">
        <v>1698</v>
      </c>
      <c r="C553" s="17" t="s">
        <v>731</v>
      </c>
      <c r="D553" s="17" t="s">
        <v>274</v>
      </c>
      <c r="E553" s="19"/>
      <c r="F553" s="17" t="s">
        <v>79</v>
      </c>
      <c r="G553" s="17" t="s">
        <v>1690</v>
      </c>
      <c r="H553" s="48" t="s">
        <v>90</v>
      </c>
      <c r="J553" s="11" t="s">
        <v>526</v>
      </c>
      <c r="K553" s="48" t="s">
        <v>84</v>
      </c>
      <c r="L553" s="49">
        <v>42979.0</v>
      </c>
      <c r="M553" s="52"/>
      <c r="N553" s="48" t="s">
        <v>85</v>
      </c>
      <c r="O553" s="48" t="s">
        <v>295</v>
      </c>
      <c r="P553" s="52"/>
      <c r="Q553" s="25">
        <v>9.0</v>
      </c>
      <c r="R553" s="25">
        <v>8.0</v>
      </c>
      <c r="S553" s="25">
        <v>6.0</v>
      </c>
      <c r="T553" s="25">
        <v>10.0</v>
      </c>
      <c r="U553" s="25">
        <v>9.0</v>
      </c>
      <c r="V553" s="25">
        <v>10.0</v>
      </c>
      <c r="W553" s="25"/>
      <c r="X553" s="25"/>
      <c r="Y553" s="25"/>
      <c r="Z553" s="25"/>
      <c r="AA553" s="25"/>
      <c r="AB553" s="25">
        <v>7.0</v>
      </c>
      <c r="AC553" s="25">
        <v>6.0</v>
      </c>
      <c r="AD553" s="25"/>
      <c r="AE553" s="25"/>
      <c r="AF553" s="25"/>
      <c r="AG553" s="25">
        <v>9.0</v>
      </c>
      <c r="AH553" s="25">
        <v>10.0</v>
      </c>
      <c r="AI553" s="25">
        <v>10.0</v>
      </c>
      <c r="AJ553" s="25"/>
      <c r="AK553" s="25">
        <v>10.0</v>
      </c>
      <c r="AL553" s="25"/>
      <c r="AM553" s="25"/>
      <c r="AN553" s="25">
        <v>10.0</v>
      </c>
      <c r="AO553" s="25"/>
      <c r="AP553" s="25"/>
      <c r="AQ553" s="25">
        <v>9.0</v>
      </c>
      <c r="AR553" s="25">
        <v>10.0</v>
      </c>
      <c r="AS553" s="25">
        <v>10.0</v>
      </c>
      <c r="AT553" s="25"/>
      <c r="AU553" s="25"/>
      <c r="AV553" s="25"/>
      <c r="AW553" s="25"/>
      <c r="AX553" s="25">
        <v>10.0</v>
      </c>
      <c r="AY553" s="25">
        <f t="shared" si="1"/>
        <v>9</v>
      </c>
      <c r="AZ553" s="23"/>
      <c r="BA553" s="23">
        <f t="shared" si="4"/>
        <v>0</v>
      </c>
      <c r="BB553" s="6">
        <v>71.0</v>
      </c>
      <c r="BC553" s="6">
        <v>7.0</v>
      </c>
      <c r="BD553" s="23">
        <f t="shared" si="3"/>
        <v>64</v>
      </c>
      <c r="BE553" s="6" t="s">
        <v>92</v>
      </c>
      <c r="BF553" s="6" t="s">
        <v>55</v>
      </c>
      <c r="BG553" s="6" t="s">
        <v>55</v>
      </c>
      <c r="BH553" s="6" t="s">
        <v>55</v>
      </c>
      <c r="BI553" s="6" t="s">
        <v>55</v>
      </c>
      <c r="BJ553" s="6" t="s">
        <v>92</v>
      </c>
      <c r="BK553" s="6" t="s">
        <v>55</v>
      </c>
      <c r="BL553" s="23"/>
      <c r="BM553" s="23"/>
      <c r="BN553" s="42"/>
      <c r="BO553" s="42"/>
      <c r="BP553" s="42"/>
    </row>
    <row r="554">
      <c r="A554" s="11">
        <v>549.0</v>
      </c>
      <c r="B554" s="17" t="s">
        <v>1699</v>
      </c>
      <c r="C554" s="17" t="s">
        <v>694</v>
      </c>
      <c r="D554" s="20"/>
      <c r="E554" s="19"/>
      <c r="F554" s="17" t="s">
        <v>79</v>
      </c>
      <c r="G554" s="17" t="s">
        <v>1690</v>
      </c>
      <c r="H554" s="48" t="s">
        <v>90</v>
      </c>
      <c r="J554" s="11" t="s">
        <v>526</v>
      </c>
      <c r="K554" s="48" t="s">
        <v>84</v>
      </c>
      <c r="L554" s="49">
        <v>42979.0</v>
      </c>
      <c r="M554" s="52"/>
      <c r="N554" s="48" t="s">
        <v>85</v>
      </c>
      <c r="O554" s="48" t="s">
        <v>483</v>
      </c>
      <c r="P554" s="52"/>
      <c r="Q554" s="25">
        <v>7.0</v>
      </c>
      <c r="R554" s="25">
        <v>8.0</v>
      </c>
      <c r="S554" s="25">
        <v>8.0</v>
      </c>
      <c r="T554" s="25">
        <v>10.0</v>
      </c>
      <c r="U554" s="25">
        <v>10.0</v>
      </c>
      <c r="V554" s="25">
        <v>9.0</v>
      </c>
      <c r="W554" s="25"/>
      <c r="X554" s="25"/>
      <c r="Y554" s="25"/>
      <c r="Z554" s="25"/>
      <c r="AA554" s="25"/>
      <c r="AB554" s="25">
        <v>7.0</v>
      </c>
      <c r="AC554" s="25">
        <v>9.0</v>
      </c>
      <c r="AD554" s="25"/>
      <c r="AE554" s="25"/>
      <c r="AF554" s="25"/>
      <c r="AG554" s="25">
        <v>9.0</v>
      </c>
      <c r="AH554" s="25">
        <v>10.0</v>
      </c>
      <c r="AI554" s="25">
        <v>10.0</v>
      </c>
      <c r="AJ554" s="25"/>
      <c r="AK554" s="25">
        <v>10.0</v>
      </c>
      <c r="AL554" s="25"/>
      <c r="AM554" s="25"/>
      <c r="AN554" s="25">
        <v>10.0</v>
      </c>
      <c r="AO554" s="25"/>
      <c r="AP554" s="25"/>
      <c r="AQ554" s="25">
        <v>9.0</v>
      </c>
      <c r="AR554" s="25">
        <v>10.0</v>
      </c>
      <c r="AS554" s="25">
        <v>10.0</v>
      </c>
      <c r="AT554" s="25"/>
      <c r="AU554" s="25"/>
      <c r="AV554" s="25"/>
      <c r="AW554" s="25"/>
      <c r="AX554" s="25">
        <v>10.0</v>
      </c>
      <c r="AY554" s="25">
        <f t="shared" si="1"/>
        <v>9.17</v>
      </c>
      <c r="AZ554" s="23"/>
      <c r="BA554" s="23">
        <f t="shared" si="4"/>
        <v>0</v>
      </c>
      <c r="BB554" s="6">
        <v>31.0</v>
      </c>
      <c r="BC554" s="6">
        <v>8.0</v>
      </c>
      <c r="BD554" s="23">
        <f t="shared" si="3"/>
        <v>23</v>
      </c>
      <c r="BE554" s="6" t="s">
        <v>92</v>
      </c>
      <c r="BF554" s="6" t="s">
        <v>55</v>
      </c>
      <c r="BG554" s="6" t="s">
        <v>55</v>
      </c>
      <c r="BH554" s="6" t="s">
        <v>55</v>
      </c>
      <c r="BI554" s="6" t="s">
        <v>55</v>
      </c>
      <c r="BJ554" s="6" t="s">
        <v>92</v>
      </c>
      <c r="BK554" s="6" t="s">
        <v>55</v>
      </c>
      <c r="BL554" s="23"/>
      <c r="BM554" s="23"/>
      <c r="BN554" s="42"/>
      <c r="BO554" s="42"/>
      <c r="BP554" s="42"/>
    </row>
    <row r="555">
      <c r="A555" s="11">
        <v>550.0</v>
      </c>
      <c r="B555" s="17" t="s">
        <v>1700</v>
      </c>
      <c r="C555" s="17" t="s">
        <v>78</v>
      </c>
      <c r="D555" s="17" t="s">
        <v>719</v>
      </c>
      <c r="E555" s="19"/>
      <c r="F555" s="17" t="s">
        <v>79</v>
      </c>
      <c r="G555" s="17" t="s">
        <v>1690</v>
      </c>
      <c r="H555" s="48" t="s">
        <v>90</v>
      </c>
      <c r="J555" s="11" t="s">
        <v>526</v>
      </c>
      <c r="K555" s="48" t="s">
        <v>84</v>
      </c>
      <c r="L555" s="49">
        <v>42979.0</v>
      </c>
      <c r="M555" s="52"/>
      <c r="N555" s="48" t="s">
        <v>85</v>
      </c>
      <c r="O555" s="48" t="s">
        <v>483</v>
      </c>
      <c r="P555" s="52"/>
      <c r="Q555" s="25">
        <v>7.0</v>
      </c>
      <c r="R555" s="25">
        <v>8.0</v>
      </c>
      <c r="S555" s="25">
        <v>7.0</v>
      </c>
      <c r="T555" s="25">
        <v>10.0</v>
      </c>
      <c r="U555" s="25">
        <v>9.0</v>
      </c>
      <c r="V555" s="25">
        <v>9.0</v>
      </c>
      <c r="W555" s="25"/>
      <c r="X555" s="25"/>
      <c r="Y555" s="25"/>
      <c r="Z555" s="25"/>
      <c r="AA555" s="25"/>
      <c r="AB555" s="25">
        <v>5.0</v>
      </c>
      <c r="AC555" s="25">
        <v>10.0</v>
      </c>
      <c r="AD555" s="25"/>
      <c r="AE555" s="25"/>
      <c r="AF555" s="25"/>
      <c r="AG555" s="25">
        <v>8.0</v>
      </c>
      <c r="AH555" s="25">
        <v>10.0</v>
      </c>
      <c r="AI555" s="25">
        <v>10.0</v>
      </c>
      <c r="AJ555" s="25"/>
      <c r="AK555" s="25">
        <v>10.0</v>
      </c>
      <c r="AL555" s="25"/>
      <c r="AM555" s="25"/>
      <c r="AN555" s="25">
        <v>10.0</v>
      </c>
      <c r="AO555" s="25"/>
      <c r="AP555" s="25"/>
      <c r="AQ555" s="25">
        <v>10.0</v>
      </c>
      <c r="AR555" s="25">
        <v>10.0</v>
      </c>
      <c r="AS555" s="25">
        <v>10.0</v>
      </c>
      <c r="AT555" s="25"/>
      <c r="AU555" s="25"/>
      <c r="AV555" s="25"/>
      <c r="AW555" s="25"/>
      <c r="AX555" s="25">
        <v>10.0</v>
      </c>
      <c r="AY555" s="25">
        <f t="shared" si="1"/>
        <v>9</v>
      </c>
      <c r="AZ555" s="23"/>
      <c r="BA555" s="23">
        <f t="shared" si="4"/>
        <v>0</v>
      </c>
      <c r="BB555" s="6">
        <v>65.0</v>
      </c>
      <c r="BC555" s="6">
        <v>6.0</v>
      </c>
      <c r="BD555" s="23">
        <f t="shared" si="3"/>
        <v>59</v>
      </c>
      <c r="BE555" s="6" t="s">
        <v>92</v>
      </c>
      <c r="BF555" s="6" t="s">
        <v>55</v>
      </c>
      <c r="BG555" s="6" t="s">
        <v>55</v>
      </c>
      <c r="BH555" s="6" t="s">
        <v>55</v>
      </c>
      <c r="BI555" s="6" t="s">
        <v>55</v>
      </c>
      <c r="BJ555" s="6" t="s">
        <v>92</v>
      </c>
      <c r="BK555" s="6" t="s">
        <v>55</v>
      </c>
      <c r="BL555" s="23"/>
      <c r="BM555" s="23"/>
      <c r="BN555" s="42"/>
      <c r="BO555" s="42"/>
      <c r="BP555" s="42"/>
    </row>
    <row r="556">
      <c r="A556" s="11">
        <v>551.0</v>
      </c>
      <c r="B556" s="17" t="s">
        <v>1701</v>
      </c>
      <c r="C556" s="17" t="s">
        <v>115</v>
      </c>
      <c r="D556" s="17" t="s">
        <v>1702</v>
      </c>
      <c r="E556" s="19"/>
      <c r="F556" s="17" t="s">
        <v>79</v>
      </c>
      <c r="G556" s="17" t="s">
        <v>1690</v>
      </c>
      <c r="H556" s="48" t="s">
        <v>90</v>
      </c>
      <c r="J556" s="11" t="s">
        <v>526</v>
      </c>
      <c r="K556" s="48" t="s">
        <v>84</v>
      </c>
      <c r="L556" s="49">
        <v>42979.0</v>
      </c>
      <c r="M556" s="52"/>
      <c r="N556" s="48" t="s">
        <v>85</v>
      </c>
      <c r="O556" s="48" t="s">
        <v>295</v>
      </c>
      <c r="P556" s="52"/>
      <c r="Q556" s="6">
        <v>8.0</v>
      </c>
      <c r="R556" s="6">
        <v>5.0</v>
      </c>
      <c r="S556" s="6">
        <v>9.0</v>
      </c>
      <c r="T556" s="25">
        <v>10.0</v>
      </c>
      <c r="U556" s="6">
        <v>10.0</v>
      </c>
      <c r="V556" s="6">
        <v>10.0</v>
      </c>
      <c r="W556" s="23"/>
      <c r="X556" s="23"/>
      <c r="Y556" s="23"/>
      <c r="Z556" s="23"/>
      <c r="AA556" s="23"/>
      <c r="AB556" s="6">
        <v>5.0</v>
      </c>
      <c r="AC556" s="6">
        <v>8.0</v>
      </c>
      <c r="AD556" s="23"/>
      <c r="AE556" s="23"/>
      <c r="AF556" s="23"/>
      <c r="AG556" s="25">
        <v>10.0</v>
      </c>
      <c r="AH556" s="25">
        <v>10.0</v>
      </c>
      <c r="AI556" s="25">
        <v>10.0</v>
      </c>
      <c r="AJ556" s="25"/>
      <c r="AK556" s="25">
        <v>10.0</v>
      </c>
      <c r="AL556" s="25"/>
      <c r="AM556" s="25"/>
      <c r="AN556" s="25">
        <v>10.0</v>
      </c>
      <c r="AO556" s="25"/>
      <c r="AP556" s="25"/>
      <c r="AQ556" s="25">
        <v>10.0</v>
      </c>
      <c r="AR556" s="25">
        <v>10.0</v>
      </c>
      <c r="AS556" s="25">
        <v>10.0</v>
      </c>
      <c r="AT556" s="25"/>
      <c r="AU556" s="25"/>
      <c r="AV556" s="25"/>
      <c r="AW556" s="25"/>
      <c r="AX556" s="25">
        <v>10.0</v>
      </c>
      <c r="AY556" s="25">
        <f t="shared" si="1"/>
        <v>9.11</v>
      </c>
      <c r="AZ556" s="23"/>
      <c r="BA556" s="23">
        <f t="shared" si="4"/>
        <v>0</v>
      </c>
      <c r="BB556" s="6">
        <v>49.0</v>
      </c>
      <c r="BC556" s="6">
        <v>5.0</v>
      </c>
      <c r="BD556" s="23">
        <f t="shared" si="3"/>
        <v>44</v>
      </c>
      <c r="BE556" s="6" t="s">
        <v>92</v>
      </c>
      <c r="BF556" s="6" t="s">
        <v>55</v>
      </c>
      <c r="BG556" s="6" t="s">
        <v>55</v>
      </c>
      <c r="BH556" s="6" t="s">
        <v>55</v>
      </c>
      <c r="BI556" s="6" t="s">
        <v>55</v>
      </c>
      <c r="BJ556" s="6" t="s">
        <v>92</v>
      </c>
      <c r="BK556" s="6" t="s">
        <v>55</v>
      </c>
      <c r="BL556" s="23"/>
      <c r="BM556" s="23"/>
      <c r="BN556" s="42"/>
      <c r="BO556" s="42"/>
      <c r="BP556" s="42"/>
    </row>
    <row r="557">
      <c r="A557" s="11">
        <v>552.0</v>
      </c>
      <c r="B557" s="17" t="s">
        <v>1703</v>
      </c>
      <c r="C557" s="17" t="s">
        <v>259</v>
      </c>
      <c r="D557" s="17" t="s">
        <v>1704</v>
      </c>
      <c r="E557" s="19"/>
      <c r="F557" s="17" t="s">
        <v>96</v>
      </c>
      <c r="G557" s="17" t="s">
        <v>1690</v>
      </c>
      <c r="H557" s="48" t="s">
        <v>90</v>
      </c>
      <c r="J557" s="11" t="s">
        <v>526</v>
      </c>
      <c r="K557" s="48" t="s">
        <v>84</v>
      </c>
      <c r="L557" s="49">
        <v>42979.0</v>
      </c>
      <c r="M557" s="52"/>
      <c r="N557" s="48" t="s">
        <v>85</v>
      </c>
      <c r="O557" s="48" t="s">
        <v>483</v>
      </c>
      <c r="P557" s="52"/>
      <c r="Q557" s="25">
        <v>8.0</v>
      </c>
      <c r="R557" s="25">
        <v>6.0</v>
      </c>
      <c r="S557" s="25">
        <v>8.0</v>
      </c>
      <c r="T557" s="25">
        <v>10.0</v>
      </c>
      <c r="U557" s="25">
        <v>10.0</v>
      </c>
      <c r="V557" s="25">
        <v>10.0</v>
      </c>
      <c r="W557" s="25"/>
      <c r="X557" s="25"/>
      <c r="Y557" s="25"/>
      <c r="Z557" s="25"/>
      <c r="AA557" s="25"/>
      <c r="AB557" s="25">
        <v>5.0</v>
      </c>
      <c r="AC557" s="25">
        <v>8.0</v>
      </c>
      <c r="AD557" s="25"/>
      <c r="AE557" s="25"/>
      <c r="AF557" s="25"/>
      <c r="AG557" s="25">
        <v>10.0</v>
      </c>
      <c r="AH557" s="25">
        <v>10.0</v>
      </c>
      <c r="AI557" s="25">
        <v>10.0</v>
      </c>
      <c r="AJ557" s="25"/>
      <c r="AK557" s="25">
        <v>10.0</v>
      </c>
      <c r="AL557" s="25"/>
      <c r="AM557" s="25"/>
      <c r="AN557" s="25">
        <v>10.0</v>
      </c>
      <c r="AO557" s="25"/>
      <c r="AP557" s="25"/>
      <c r="AQ557" s="25">
        <v>10.0</v>
      </c>
      <c r="AR557" s="25">
        <v>10.0</v>
      </c>
      <c r="AS557" s="25">
        <v>10.0</v>
      </c>
      <c r="AT557" s="25"/>
      <c r="AU557" s="25"/>
      <c r="AV557" s="25"/>
      <c r="AW557" s="25"/>
      <c r="AX557" s="25">
        <v>10.0</v>
      </c>
      <c r="AY557" s="25">
        <f t="shared" si="1"/>
        <v>9.11</v>
      </c>
      <c r="AZ557" s="23"/>
      <c r="BA557" s="23">
        <f t="shared" si="4"/>
        <v>0</v>
      </c>
      <c r="BB557" s="6">
        <v>16.0</v>
      </c>
      <c r="BC557" s="6">
        <v>0.0</v>
      </c>
      <c r="BD557" s="23">
        <f t="shared" si="3"/>
        <v>16</v>
      </c>
      <c r="BE557" s="6" t="s">
        <v>92</v>
      </c>
      <c r="BF557" s="6" t="s">
        <v>55</v>
      </c>
      <c r="BG557" s="6" t="s">
        <v>55</v>
      </c>
      <c r="BH557" s="6" t="s">
        <v>55</v>
      </c>
      <c r="BI557" s="6" t="s">
        <v>55</v>
      </c>
      <c r="BJ557" s="6" t="s">
        <v>92</v>
      </c>
      <c r="BK557" s="6" t="s">
        <v>55</v>
      </c>
      <c r="BL557" s="23"/>
      <c r="BM557" s="23"/>
      <c r="BN557" s="42"/>
      <c r="BO557" s="42"/>
      <c r="BP557" s="42"/>
    </row>
    <row r="558">
      <c r="A558" s="11">
        <v>553.0</v>
      </c>
      <c r="B558" s="17" t="s">
        <v>1705</v>
      </c>
      <c r="C558" s="17" t="s">
        <v>1173</v>
      </c>
      <c r="D558" s="17" t="s">
        <v>1591</v>
      </c>
      <c r="E558" s="19"/>
      <c r="F558" s="17" t="s">
        <v>96</v>
      </c>
      <c r="G558" s="17" t="s">
        <v>1690</v>
      </c>
      <c r="H558" s="48" t="s">
        <v>90</v>
      </c>
      <c r="J558" s="11" t="s">
        <v>526</v>
      </c>
      <c r="K558" s="48" t="s">
        <v>84</v>
      </c>
      <c r="L558" s="49">
        <v>42979.0</v>
      </c>
      <c r="M558" s="52"/>
      <c r="N558" s="48" t="s">
        <v>85</v>
      </c>
      <c r="O558" s="48" t="s">
        <v>483</v>
      </c>
      <c r="P558" s="52"/>
      <c r="Q558" s="6">
        <v>10.0</v>
      </c>
      <c r="R558" s="6">
        <v>9.0</v>
      </c>
      <c r="S558" s="6">
        <v>9.0</v>
      </c>
      <c r="T558" s="25">
        <v>10.0</v>
      </c>
      <c r="U558" s="6">
        <v>10.0</v>
      </c>
      <c r="V558" s="6">
        <v>10.0</v>
      </c>
      <c r="W558" s="23"/>
      <c r="X558" s="23"/>
      <c r="Y558" s="23"/>
      <c r="Z558" s="23"/>
      <c r="AA558" s="23"/>
      <c r="AB558" s="6">
        <v>9.0</v>
      </c>
      <c r="AC558" s="6">
        <v>8.0</v>
      </c>
      <c r="AD558" s="23"/>
      <c r="AE558" s="23"/>
      <c r="AF558" s="23"/>
      <c r="AG558" s="25">
        <v>10.0</v>
      </c>
      <c r="AH558" s="25">
        <v>10.0</v>
      </c>
      <c r="AI558" s="25">
        <v>10.0</v>
      </c>
      <c r="AJ558" s="25"/>
      <c r="AK558" s="25">
        <v>10.0</v>
      </c>
      <c r="AL558" s="25"/>
      <c r="AM558" s="25"/>
      <c r="AN558" s="25">
        <v>10.0</v>
      </c>
      <c r="AO558" s="25"/>
      <c r="AP558" s="25"/>
      <c r="AQ558" s="25">
        <v>10.0</v>
      </c>
      <c r="AR558" s="25">
        <v>10.0</v>
      </c>
      <c r="AS558" s="25">
        <v>10.0</v>
      </c>
      <c r="AT558" s="25"/>
      <c r="AU558" s="25"/>
      <c r="AV558" s="25"/>
      <c r="AW558" s="25"/>
      <c r="AX558" s="25">
        <v>10.0</v>
      </c>
      <c r="AY558" s="25">
        <f t="shared" si="1"/>
        <v>9.7</v>
      </c>
      <c r="AZ558" s="23"/>
      <c r="BA558" s="23">
        <f t="shared" si="4"/>
        <v>0</v>
      </c>
      <c r="BB558" s="6">
        <v>39.0</v>
      </c>
      <c r="BC558" s="6">
        <v>7.0</v>
      </c>
      <c r="BD558" s="23">
        <f t="shared" si="3"/>
        <v>32</v>
      </c>
      <c r="BE558" s="6" t="s">
        <v>92</v>
      </c>
      <c r="BF558" s="6" t="s">
        <v>55</v>
      </c>
      <c r="BG558" s="6" t="s">
        <v>55</v>
      </c>
      <c r="BH558" s="6" t="s">
        <v>55</v>
      </c>
      <c r="BI558" s="6" t="s">
        <v>55</v>
      </c>
      <c r="BJ558" s="6" t="s">
        <v>92</v>
      </c>
      <c r="BK558" s="6" t="s">
        <v>55</v>
      </c>
      <c r="BL558" s="23"/>
      <c r="BM558" s="23"/>
      <c r="BN558" s="42"/>
      <c r="BO558" s="42"/>
      <c r="BP558" s="42"/>
    </row>
    <row r="559">
      <c r="A559" s="11">
        <v>554.0</v>
      </c>
      <c r="B559" s="17" t="s">
        <v>1706</v>
      </c>
      <c r="C559" s="17" t="s">
        <v>1707</v>
      </c>
      <c r="D559" s="20"/>
      <c r="E559" s="19"/>
      <c r="F559" s="17" t="s">
        <v>79</v>
      </c>
      <c r="G559" s="17" t="s">
        <v>1690</v>
      </c>
      <c r="H559" s="48" t="s">
        <v>90</v>
      </c>
      <c r="J559" s="11" t="s">
        <v>526</v>
      </c>
      <c r="K559" s="48" t="s">
        <v>84</v>
      </c>
      <c r="L559" s="49">
        <v>42979.0</v>
      </c>
      <c r="M559" s="52"/>
      <c r="N559" s="48" t="s">
        <v>85</v>
      </c>
      <c r="O559" s="48" t="s">
        <v>295</v>
      </c>
      <c r="P559" s="52"/>
      <c r="Q559" s="6">
        <v>9.0</v>
      </c>
      <c r="R559" s="6">
        <v>10.0</v>
      </c>
      <c r="S559" s="6">
        <v>9.0</v>
      </c>
      <c r="T559" s="25">
        <v>10.0</v>
      </c>
      <c r="U559" s="6">
        <v>9.0</v>
      </c>
      <c r="V559" s="6">
        <v>9.0</v>
      </c>
      <c r="W559" s="23"/>
      <c r="X559" s="23"/>
      <c r="Y559" s="23"/>
      <c r="Z559" s="23"/>
      <c r="AA559" s="23"/>
      <c r="AB559" s="6">
        <v>8.0</v>
      </c>
      <c r="AC559" s="6">
        <v>10.0</v>
      </c>
      <c r="AD559" s="23"/>
      <c r="AE559" s="23"/>
      <c r="AF559" s="23"/>
      <c r="AG559" s="25">
        <v>10.0</v>
      </c>
      <c r="AH559" s="25"/>
      <c r="AI559" s="25">
        <v>10.0</v>
      </c>
      <c r="AJ559" s="25"/>
      <c r="AK559" s="25">
        <v>10.0</v>
      </c>
      <c r="AL559" s="25"/>
      <c r="AM559" s="25"/>
      <c r="AN559" s="25">
        <v>10.0</v>
      </c>
      <c r="AO559" s="25"/>
      <c r="AP559" s="25"/>
      <c r="AQ559" s="25">
        <v>9.0</v>
      </c>
      <c r="AR559" s="25">
        <v>10.0</v>
      </c>
      <c r="AS559" s="25">
        <v>10.0</v>
      </c>
      <c r="AT559" s="25"/>
      <c r="AU559" s="25"/>
      <c r="AV559" s="25"/>
      <c r="AW559" s="25"/>
      <c r="AX559" s="25">
        <v>10.0</v>
      </c>
      <c r="AY559" s="25">
        <f t="shared" si="1"/>
        <v>9.56</v>
      </c>
      <c r="AZ559" s="23"/>
      <c r="BA559" s="23">
        <f t="shared" si="4"/>
        <v>0</v>
      </c>
      <c r="BB559" s="6">
        <v>9.0</v>
      </c>
      <c r="BC559" s="6">
        <v>0.0</v>
      </c>
      <c r="BD559" s="23">
        <f t="shared" si="3"/>
        <v>9</v>
      </c>
      <c r="BE559" s="6" t="s">
        <v>92</v>
      </c>
      <c r="BF559" s="6" t="s">
        <v>55</v>
      </c>
      <c r="BG559" s="6" t="s">
        <v>55</v>
      </c>
      <c r="BH559" s="6" t="s">
        <v>55</v>
      </c>
      <c r="BI559" s="6" t="s">
        <v>55</v>
      </c>
      <c r="BJ559" s="6" t="s">
        <v>92</v>
      </c>
      <c r="BK559" s="6" t="s">
        <v>55</v>
      </c>
      <c r="BL559" s="23"/>
      <c r="BM559" s="23"/>
      <c r="BN559" s="42"/>
      <c r="BO559" s="42"/>
      <c r="BP559" s="42"/>
    </row>
    <row r="560">
      <c r="A560" s="11">
        <v>555.0</v>
      </c>
      <c r="B560" s="17" t="s">
        <v>181</v>
      </c>
      <c r="C560" s="17" t="s">
        <v>101</v>
      </c>
      <c r="D560" s="17" t="s">
        <v>110</v>
      </c>
      <c r="E560" s="19"/>
      <c r="F560" s="17" t="s">
        <v>96</v>
      </c>
      <c r="G560" s="17" t="s">
        <v>1690</v>
      </c>
      <c r="H560" s="48" t="s">
        <v>90</v>
      </c>
      <c r="J560" s="11" t="s">
        <v>526</v>
      </c>
      <c r="K560" s="48" t="s">
        <v>84</v>
      </c>
      <c r="L560" s="49">
        <v>42979.0</v>
      </c>
      <c r="M560" s="52"/>
      <c r="N560" s="48" t="s">
        <v>85</v>
      </c>
      <c r="O560" s="48" t="s">
        <v>483</v>
      </c>
      <c r="P560" s="52"/>
      <c r="Q560" s="25">
        <v>9.0</v>
      </c>
      <c r="R560" s="25">
        <v>10.0</v>
      </c>
      <c r="S560" s="25">
        <v>6.0</v>
      </c>
      <c r="T560" s="25">
        <v>10.0</v>
      </c>
      <c r="U560" s="25">
        <v>10.0</v>
      </c>
      <c r="V560" s="25">
        <v>10.0</v>
      </c>
      <c r="W560" s="25"/>
      <c r="X560" s="25"/>
      <c r="Y560" s="25"/>
      <c r="Z560" s="25"/>
      <c r="AA560" s="25"/>
      <c r="AB560" s="25">
        <v>6.0</v>
      </c>
      <c r="AC560" s="25">
        <v>9.0</v>
      </c>
      <c r="AD560" s="25"/>
      <c r="AE560" s="25"/>
      <c r="AF560" s="25"/>
      <c r="AG560" s="25">
        <v>10.0</v>
      </c>
      <c r="AH560" s="25">
        <v>10.0</v>
      </c>
      <c r="AI560" s="25">
        <v>10.0</v>
      </c>
      <c r="AJ560" s="25"/>
      <c r="AK560" s="25">
        <v>10.0</v>
      </c>
      <c r="AL560" s="25"/>
      <c r="AM560" s="25"/>
      <c r="AN560" s="25">
        <v>10.0</v>
      </c>
      <c r="AO560" s="25"/>
      <c r="AP560" s="25"/>
      <c r="AQ560" s="25">
        <v>10.0</v>
      </c>
      <c r="AR560" s="25">
        <v>10.0</v>
      </c>
      <c r="AS560" s="25">
        <v>10.0</v>
      </c>
      <c r="AT560" s="25"/>
      <c r="AU560" s="25"/>
      <c r="AV560" s="25"/>
      <c r="AW560" s="25"/>
      <c r="AX560" s="25">
        <v>10.0</v>
      </c>
      <c r="AY560" s="25">
        <f t="shared" si="1"/>
        <v>9.41</v>
      </c>
      <c r="AZ560" s="23"/>
      <c r="BA560" s="23">
        <f t="shared" si="4"/>
        <v>0</v>
      </c>
      <c r="BB560" s="6">
        <v>48.0</v>
      </c>
      <c r="BC560" s="6">
        <v>7.0</v>
      </c>
      <c r="BD560" s="23">
        <f t="shared" si="3"/>
        <v>41</v>
      </c>
      <c r="BE560" s="6" t="s">
        <v>92</v>
      </c>
      <c r="BF560" s="6" t="s">
        <v>55</v>
      </c>
      <c r="BG560" s="6" t="s">
        <v>55</v>
      </c>
      <c r="BH560" s="6" t="s">
        <v>55</v>
      </c>
      <c r="BI560" s="6" t="s">
        <v>55</v>
      </c>
      <c r="BJ560" s="6" t="s">
        <v>92</v>
      </c>
      <c r="BK560" s="6" t="s">
        <v>55</v>
      </c>
      <c r="BL560" s="23"/>
      <c r="BM560" s="23"/>
      <c r="BN560" s="42"/>
      <c r="BO560" s="42"/>
      <c r="BP560" s="42"/>
    </row>
    <row r="561">
      <c r="A561" s="11">
        <v>556.0</v>
      </c>
      <c r="B561" s="17" t="s">
        <v>1708</v>
      </c>
      <c r="C561" s="17" t="s">
        <v>525</v>
      </c>
      <c r="D561" s="17" t="s">
        <v>446</v>
      </c>
      <c r="E561" s="19"/>
      <c r="F561" s="17" t="s">
        <v>96</v>
      </c>
      <c r="G561" s="17" t="s">
        <v>1690</v>
      </c>
      <c r="H561" s="48" t="s">
        <v>90</v>
      </c>
      <c r="J561" s="11" t="s">
        <v>526</v>
      </c>
      <c r="K561" s="48" t="s">
        <v>84</v>
      </c>
      <c r="L561" s="49">
        <v>42979.0</v>
      </c>
      <c r="M561" s="52"/>
      <c r="N561" s="48" t="s">
        <v>85</v>
      </c>
      <c r="O561" s="48" t="s">
        <v>483</v>
      </c>
      <c r="P561" s="52"/>
      <c r="Q561" s="25">
        <v>9.0</v>
      </c>
      <c r="R561" s="25">
        <v>9.0</v>
      </c>
      <c r="S561" s="25">
        <v>7.0</v>
      </c>
      <c r="T561" s="25">
        <v>10.0</v>
      </c>
      <c r="U561" s="25">
        <v>10.0</v>
      </c>
      <c r="V561" s="25">
        <v>9.0</v>
      </c>
      <c r="W561" s="25"/>
      <c r="X561" s="25"/>
      <c r="Y561" s="25"/>
      <c r="Z561" s="25"/>
      <c r="AA561" s="25"/>
      <c r="AB561" s="25">
        <v>9.0</v>
      </c>
      <c r="AC561" s="25">
        <v>10.0</v>
      </c>
      <c r="AD561" s="25"/>
      <c r="AE561" s="25"/>
      <c r="AF561" s="25"/>
      <c r="AG561" s="25">
        <v>10.0</v>
      </c>
      <c r="AH561" s="25">
        <v>10.0</v>
      </c>
      <c r="AI561" s="25">
        <v>10.0</v>
      </c>
      <c r="AJ561" s="25"/>
      <c r="AK561" s="25">
        <v>10.0</v>
      </c>
      <c r="AL561" s="25"/>
      <c r="AM561" s="25"/>
      <c r="AN561" s="25">
        <v>10.0</v>
      </c>
      <c r="AO561" s="25"/>
      <c r="AP561" s="25"/>
      <c r="AQ561" s="25">
        <v>10.0</v>
      </c>
      <c r="AR561" s="25">
        <v>10.0</v>
      </c>
      <c r="AS561" s="25">
        <v>10.0</v>
      </c>
      <c r="AT561" s="25"/>
      <c r="AU561" s="25"/>
      <c r="AV561" s="25"/>
      <c r="AW561" s="25"/>
      <c r="AX561" s="25">
        <v>10.0</v>
      </c>
      <c r="AY561" s="25">
        <f t="shared" si="1"/>
        <v>9.58</v>
      </c>
      <c r="AZ561" s="23"/>
      <c r="BA561" s="23">
        <f t="shared" si="4"/>
        <v>0</v>
      </c>
      <c r="BB561" s="6">
        <v>11.0</v>
      </c>
      <c r="BC561" s="6">
        <v>0.0</v>
      </c>
      <c r="BD561" s="23">
        <f t="shared" si="3"/>
        <v>11</v>
      </c>
      <c r="BE561" s="6" t="s">
        <v>92</v>
      </c>
      <c r="BF561" s="6" t="s">
        <v>55</v>
      </c>
      <c r="BG561" s="6" t="s">
        <v>55</v>
      </c>
      <c r="BH561" s="6" t="s">
        <v>55</v>
      </c>
      <c r="BI561" s="6" t="s">
        <v>55</v>
      </c>
      <c r="BJ561" s="6" t="s">
        <v>92</v>
      </c>
      <c r="BK561" s="6" t="s">
        <v>55</v>
      </c>
      <c r="BL561" s="23"/>
      <c r="BM561" s="23"/>
      <c r="BN561" s="42"/>
      <c r="BO561" s="42"/>
      <c r="BP561" s="42"/>
    </row>
    <row r="562">
      <c r="A562" s="11">
        <v>557.0</v>
      </c>
      <c r="B562" s="17" t="s">
        <v>1709</v>
      </c>
      <c r="C562" s="17" t="s">
        <v>427</v>
      </c>
      <c r="D562" s="17" t="s">
        <v>782</v>
      </c>
      <c r="E562" s="19"/>
      <c r="F562" s="17" t="s">
        <v>79</v>
      </c>
      <c r="G562" s="17" t="s">
        <v>1690</v>
      </c>
      <c r="H562" s="48" t="s">
        <v>90</v>
      </c>
      <c r="J562" s="11" t="s">
        <v>526</v>
      </c>
      <c r="K562" s="48" t="s">
        <v>84</v>
      </c>
      <c r="L562" s="49">
        <v>42979.0</v>
      </c>
      <c r="M562" s="52"/>
      <c r="N562" s="48" t="s">
        <v>85</v>
      </c>
      <c r="O562" s="48" t="s">
        <v>295</v>
      </c>
      <c r="P562" s="52"/>
      <c r="Q562" s="6">
        <v>8.0</v>
      </c>
      <c r="R562" s="6">
        <v>7.0</v>
      </c>
      <c r="S562" s="6">
        <v>5.0</v>
      </c>
      <c r="T562" s="25">
        <v>10.0</v>
      </c>
      <c r="U562" s="6">
        <v>9.0</v>
      </c>
      <c r="V562" s="6">
        <v>10.0</v>
      </c>
      <c r="W562" s="23"/>
      <c r="X562" s="23"/>
      <c r="Y562" s="23"/>
      <c r="Z562" s="23"/>
      <c r="AA562" s="23"/>
      <c r="AB562" s="6">
        <v>7.0</v>
      </c>
      <c r="AC562" s="6">
        <v>8.0</v>
      </c>
      <c r="AD562" s="23"/>
      <c r="AE562" s="23"/>
      <c r="AF562" s="23"/>
      <c r="AG562" s="25">
        <v>8.0</v>
      </c>
      <c r="AH562" s="25">
        <v>10.0</v>
      </c>
      <c r="AI562" s="25">
        <v>10.0</v>
      </c>
      <c r="AJ562" s="25"/>
      <c r="AK562" s="25">
        <v>10.0</v>
      </c>
      <c r="AL562" s="25"/>
      <c r="AM562" s="25"/>
      <c r="AN562" s="25">
        <v>10.0</v>
      </c>
      <c r="AO562" s="25"/>
      <c r="AP562" s="25"/>
      <c r="AQ562" s="25">
        <v>9.0</v>
      </c>
      <c r="AR562" s="25">
        <v>10.0</v>
      </c>
      <c r="AS562" s="25">
        <v>10.0</v>
      </c>
      <c r="AT562" s="25"/>
      <c r="AU562" s="25"/>
      <c r="AV562" s="25"/>
      <c r="AW562" s="25"/>
      <c r="AX562" s="25">
        <v>10.0</v>
      </c>
      <c r="AY562" s="25">
        <f t="shared" si="1"/>
        <v>8.88</v>
      </c>
      <c r="AZ562" s="23"/>
      <c r="BA562" s="23">
        <f t="shared" si="4"/>
        <v>0</v>
      </c>
      <c r="BB562" s="6">
        <v>38.0</v>
      </c>
      <c r="BC562" s="6">
        <v>8.0</v>
      </c>
      <c r="BD562" s="23">
        <f t="shared" si="3"/>
        <v>30</v>
      </c>
      <c r="BE562" s="6" t="s">
        <v>92</v>
      </c>
      <c r="BF562" s="6" t="s">
        <v>55</v>
      </c>
      <c r="BG562" s="6" t="s">
        <v>55</v>
      </c>
      <c r="BH562" s="6" t="s">
        <v>55</v>
      </c>
      <c r="BI562" s="6" t="s">
        <v>55</v>
      </c>
      <c r="BJ562" s="6" t="s">
        <v>92</v>
      </c>
      <c r="BK562" s="6" t="s">
        <v>55</v>
      </c>
      <c r="BL562" s="23"/>
      <c r="BM562" s="23"/>
      <c r="BN562" s="42"/>
      <c r="BO562" s="42"/>
      <c r="BP562" s="42"/>
    </row>
    <row r="563">
      <c r="A563" s="11">
        <v>558.0</v>
      </c>
      <c r="B563" s="17" t="s">
        <v>280</v>
      </c>
      <c r="C563" s="17" t="s">
        <v>77</v>
      </c>
      <c r="D563" s="17" t="s">
        <v>338</v>
      </c>
      <c r="E563" s="19"/>
      <c r="F563" s="17" t="s">
        <v>79</v>
      </c>
      <c r="G563" s="17" t="s">
        <v>1690</v>
      </c>
      <c r="H563" s="48" t="s">
        <v>90</v>
      </c>
      <c r="J563" s="11" t="s">
        <v>526</v>
      </c>
      <c r="K563" s="48" t="s">
        <v>84</v>
      </c>
      <c r="L563" s="49">
        <v>42979.0</v>
      </c>
      <c r="M563" s="52"/>
      <c r="N563" s="48" t="s">
        <v>85</v>
      </c>
      <c r="O563" s="48" t="s">
        <v>295</v>
      </c>
      <c r="P563" s="52"/>
      <c r="Q563" s="6">
        <v>10.0</v>
      </c>
      <c r="R563" s="6">
        <v>10.0</v>
      </c>
      <c r="S563" s="6">
        <v>9.0</v>
      </c>
      <c r="T563" s="25">
        <v>10.0</v>
      </c>
      <c r="U563" s="6">
        <v>10.0</v>
      </c>
      <c r="V563" s="6">
        <v>10.0</v>
      </c>
      <c r="W563" s="23"/>
      <c r="X563" s="23"/>
      <c r="Y563" s="23"/>
      <c r="Z563" s="23"/>
      <c r="AA563" s="23"/>
      <c r="AB563" s="6">
        <v>7.0</v>
      </c>
      <c r="AC563" s="6">
        <v>10.0</v>
      </c>
      <c r="AD563" s="23"/>
      <c r="AE563" s="23"/>
      <c r="AF563" s="23"/>
      <c r="AG563" s="25">
        <v>10.0</v>
      </c>
      <c r="AH563" s="25">
        <v>10.0</v>
      </c>
      <c r="AI563" s="25">
        <v>10.0</v>
      </c>
      <c r="AJ563" s="25"/>
      <c r="AK563" s="25">
        <v>10.0</v>
      </c>
      <c r="AL563" s="25"/>
      <c r="AM563" s="25"/>
      <c r="AN563" s="25">
        <v>10.0</v>
      </c>
      <c r="AO563" s="25"/>
      <c r="AP563" s="25"/>
      <c r="AQ563" s="25">
        <v>10.0</v>
      </c>
      <c r="AR563" s="25">
        <v>10.0</v>
      </c>
      <c r="AS563" s="25">
        <v>10.0</v>
      </c>
      <c r="AT563" s="25"/>
      <c r="AU563" s="25"/>
      <c r="AV563" s="25"/>
      <c r="AW563" s="25"/>
      <c r="AX563" s="25">
        <v>10.0</v>
      </c>
      <c r="AY563" s="25">
        <f t="shared" si="1"/>
        <v>9.76</v>
      </c>
      <c r="AZ563" s="23"/>
      <c r="BA563" s="23">
        <f t="shared" si="4"/>
        <v>0</v>
      </c>
      <c r="BB563" s="6">
        <v>46.0</v>
      </c>
      <c r="BC563" s="6">
        <v>7.0</v>
      </c>
      <c r="BD563" s="23">
        <f t="shared" si="3"/>
        <v>39</v>
      </c>
      <c r="BE563" s="6" t="s">
        <v>92</v>
      </c>
      <c r="BF563" s="6" t="s">
        <v>55</v>
      </c>
      <c r="BG563" s="6" t="s">
        <v>55</v>
      </c>
      <c r="BH563" s="6" t="s">
        <v>55</v>
      </c>
      <c r="BI563" s="6" t="s">
        <v>55</v>
      </c>
      <c r="BJ563" s="6" t="s">
        <v>92</v>
      </c>
      <c r="BK563" s="6" t="s">
        <v>55</v>
      </c>
      <c r="BL563" s="23"/>
      <c r="BM563" s="23"/>
      <c r="BN563" s="42"/>
      <c r="BO563" s="42"/>
      <c r="BP563" s="42"/>
    </row>
    <row r="564">
      <c r="A564" s="11">
        <v>559.0</v>
      </c>
      <c r="B564" s="17" t="s">
        <v>280</v>
      </c>
      <c r="C564" s="17" t="s">
        <v>200</v>
      </c>
      <c r="D564" s="17" t="s">
        <v>252</v>
      </c>
      <c r="E564" s="19"/>
      <c r="F564" s="17" t="s">
        <v>96</v>
      </c>
      <c r="G564" s="17" t="s">
        <v>1690</v>
      </c>
      <c r="H564" s="48" t="s">
        <v>90</v>
      </c>
      <c r="J564" s="11" t="s">
        <v>526</v>
      </c>
      <c r="K564" s="48" t="s">
        <v>84</v>
      </c>
      <c r="L564" s="49">
        <v>42979.0</v>
      </c>
      <c r="M564" s="52"/>
      <c r="N564" s="48" t="s">
        <v>85</v>
      </c>
      <c r="O564" s="48" t="s">
        <v>483</v>
      </c>
      <c r="P564" s="52"/>
      <c r="Q564" s="25">
        <v>10.0</v>
      </c>
      <c r="R564" s="25">
        <v>9.0</v>
      </c>
      <c r="S564" s="25">
        <v>10.0</v>
      </c>
      <c r="T564" s="25">
        <v>10.0</v>
      </c>
      <c r="U564" s="25">
        <v>10.0</v>
      </c>
      <c r="V564" s="25">
        <v>10.0</v>
      </c>
      <c r="W564" s="25"/>
      <c r="X564" s="25"/>
      <c r="Y564" s="25"/>
      <c r="Z564" s="25"/>
      <c r="AA564" s="25"/>
      <c r="AB564" s="25">
        <v>7.0</v>
      </c>
      <c r="AC564" s="25">
        <v>9.0</v>
      </c>
      <c r="AD564" s="25"/>
      <c r="AE564" s="25"/>
      <c r="AF564" s="25"/>
      <c r="AG564" s="25">
        <v>10.0</v>
      </c>
      <c r="AH564" s="25">
        <v>10.0</v>
      </c>
      <c r="AI564" s="25">
        <v>10.0</v>
      </c>
      <c r="AJ564" s="25"/>
      <c r="AK564" s="25">
        <v>10.0</v>
      </c>
      <c r="AL564" s="25"/>
      <c r="AM564" s="25"/>
      <c r="AN564" s="25">
        <v>10.0</v>
      </c>
      <c r="AO564" s="25"/>
      <c r="AP564" s="25"/>
      <c r="AQ564" s="25">
        <v>9.0</v>
      </c>
      <c r="AR564" s="25">
        <v>10.0</v>
      </c>
      <c r="AS564" s="25">
        <v>10.0</v>
      </c>
      <c r="AT564" s="25"/>
      <c r="AU564" s="25"/>
      <c r="AV564" s="25"/>
      <c r="AW564" s="25"/>
      <c r="AX564" s="25">
        <v>10.0</v>
      </c>
      <c r="AY564" s="25">
        <f t="shared" si="1"/>
        <v>9.64</v>
      </c>
      <c r="AZ564" s="23"/>
      <c r="BA564" s="23">
        <f t="shared" si="4"/>
        <v>0</v>
      </c>
      <c r="BB564" s="6">
        <v>29.0</v>
      </c>
      <c r="BC564" s="6">
        <v>0.0</v>
      </c>
      <c r="BD564" s="23">
        <f t="shared" si="3"/>
        <v>29</v>
      </c>
      <c r="BE564" s="6" t="s">
        <v>92</v>
      </c>
      <c r="BF564" s="6" t="s">
        <v>55</v>
      </c>
      <c r="BG564" s="6" t="s">
        <v>55</v>
      </c>
      <c r="BH564" s="6" t="s">
        <v>55</v>
      </c>
      <c r="BI564" s="6" t="s">
        <v>55</v>
      </c>
      <c r="BJ564" s="6" t="s">
        <v>92</v>
      </c>
      <c r="BK564" s="6" t="s">
        <v>55</v>
      </c>
      <c r="BL564" s="23"/>
      <c r="BM564" s="23"/>
      <c r="BN564" s="42"/>
      <c r="BO564" s="42"/>
      <c r="BP564" s="42"/>
    </row>
    <row r="565">
      <c r="A565" s="11">
        <v>560.0</v>
      </c>
      <c r="B565" s="17" t="s">
        <v>1224</v>
      </c>
      <c r="C565" s="17" t="s">
        <v>180</v>
      </c>
      <c r="D565" s="17" t="s">
        <v>1710</v>
      </c>
      <c r="E565" s="19"/>
      <c r="F565" s="17" t="s">
        <v>79</v>
      </c>
      <c r="G565" s="17" t="s">
        <v>1690</v>
      </c>
      <c r="H565" s="48" t="s">
        <v>90</v>
      </c>
      <c r="J565" s="11" t="s">
        <v>526</v>
      </c>
      <c r="K565" s="48" t="s">
        <v>84</v>
      </c>
      <c r="L565" s="49">
        <v>42979.0</v>
      </c>
      <c r="M565" s="52"/>
      <c r="N565" s="48" t="s">
        <v>85</v>
      </c>
      <c r="O565" s="48" t="s">
        <v>483</v>
      </c>
      <c r="P565" s="52"/>
      <c r="Q565" s="25">
        <v>9.0</v>
      </c>
      <c r="R565" s="25">
        <v>10.0</v>
      </c>
      <c r="S565" s="25">
        <v>7.0</v>
      </c>
      <c r="T565" s="25">
        <v>10.0</v>
      </c>
      <c r="U565" s="25">
        <v>9.0</v>
      </c>
      <c r="V565" s="25">
        <v>10.0</v>
      </c>
      <c r="W565" s="25"/>
      <c r="X565" s="25"/>
      <c r="Y565" s="25"/>
      <c r="Z565" s="25"/>
      <c r="AA565" s="25"/>
      <c r="AB565" s="25">
        <v>8.0</v>
      </c>
      <c r="AC565" s="25">
        <v>10.0</v>
      </c>
      <c r="AD565" s="25"/>
      <c r="AE565" s="25"/>
      <c r="AF565" s="25"/>
      <c r="AG565" s="25">
        <v>8.0</v>
      </c>
      <c r="AH565" s="25">
        <v>10.0</v>
      </c>
      <c r="AI565" s="25">
        <v>10.0</v>
      </c>
      <c r="AJ565" s="25"/>
      <c r="AK565" s="25">
        <v>10.0</v>
      </c>
      <c r="AL565" s="25"/>
      <c r="AM565" s="25"/>
      <c r="AN565" s="25">
        <v>10.0</v>
      </c>
      <c r="AO565" s="25"/>
      <c r="AP565" s="25"/>
      <c r="AQ565" s="25">
        <v>10.0</v>
      </c>
      <c r="AR565" s="25">
        <v>10.0</v>
      </c>
      <c r="AS565" s="25">
        <v>10.0</v>
      </c>
      <c r="AT565" s="25"/>
      <c r="AU565" s="25"/>
      <c r="AV565" s="25"/>
      <c r="AW565" s="25"/>
      <c r="AX565" s="25">
        <v>10.0</v>
      </c>
      <c r="AY565" s="25">
        <f t="shared" si="1"/>
        <v>9.47</v>
      </c>
      <c r="AZ565" s="23"/>
      <c r="BA565" s="23">
        <f t="shared" si="4"/>
        <v>0</v>
      </c>
      <c r="BB565" s="6">
        <v>60.0</v>
      </c>
      <c r="BC565" s="6">
        <v>8.0</v>
      </c>
      <c r="BD565" s="23">
        <f t="shared" si="3"/>
        <v>52</v>
      </c>
      <c r="BE565" s="6" t="s">
        <v>92</v>
      </c>
      <c r="BF565" s="6" t="s">
        <v>55</v>
      </c>
      <c r="BG565" s="6" t="s">
        <v>55</v>
      </c>
      <c r="BH565" s="6" t="s">
        <v>55</v>
      </c>
      <c r="BI565" s="6" t="s">
        <v>55</v>
      </c>
      <c r="BJ565" s="6" t="s">
        <v>92</v>
      </c>
      <c r="BK565" s="6" t="s">
        <v>55</v>
      </c>
      <c r="BL565" s="23"/>
      <c r="BM565" s="23"/>
      <c r="BN565" s="42"/>
      <c r="BO565" s="42"/>
      <c r="BP565" s="42"/>
    </row>
    <row r="566">
      <c r="A566" s="11">
        <v>561.0</v>
      </c>
      <c r="B566" s="17" t="s">
        <v>1711</v>
      </c>
      <c r="C566" s="17" t="s">
        <v>1712</v>
      </c>
      <c r="D566" s="17" t="s">
        <v>617</v>
      </c>
      <c r="E566" s="19"/>
      <c r="F566" s="17" t="s">
        <v>96</v>
      </c>
      <c r="G566" s="17" t="s">
        <v>1690</v>
      </c>
      <c r="H566" s="48" t="s">
        <v>90</v>
      </c>
      <c r="J566" s="11" t="s">
        <v>526</v>
      </c>
      <c r="K566" s="48" t="s">
        <v>84</v>
      </c>
      <c r="L566" s="49">
        <v>42979.0</v>
      </c>
      <c r="M566" s="52"/>
      <c r="N566" s="48" t="s">
        <v>85</v>
      </c>
      <c r="O566" s="48" t="s">
        <v>483</v>
      </c>
      <c r="P566" s="52"/>
      <c r="Q566" s="6">
        <v>10.0</v>
      </c>
      <c r="R566" s="6">
        <v>7.0</v>
      </c>
      <c r="S566" s="6">
        <v>9.0</v>
      </c>
      <c r="T566" s="6">
        <v>10.0</v>
      </c>
      <c r="U566" s="6">
        <v>10.0</v>
      </c>
      <c r="V566" s="6">
        <v>10.0</v>
      </c>
      <c r="W566" s="23"/>
      <c r="X566" s="23"/>
      <c r="Y566" s="23"/>
      <c r="Z566" s="23"/>
      <c r="AA566" s="23"/>
      <c r="AB566" s="6">
        <v>8.0</v>
      </c>
      <c r="AC566" s="6">
        <v>8.0</v>
      </c>
      <c r="AD566" s="23"/>
      <c r="AE566" s="23"/>
      <c r="AF566" s="23"/>
      <c r="AG566" s="6">
        <v>10.0</v>
      </c>
      <c r="AH566" s="6">
        <v>10.0</v>
      </c>
      <c r="AI566" s="6">
        <v>10.0</v>
      </c>
      <c r="AJ566" s="23"/>
      <c r="AK566" s="6">
        <v>10.0</v>
      </c>
      <c r="AL566" s="23"/>
      <c r="AM566" s="23"/>
      <c r="AN566" s="6">
        <v>10.0</v>
      </c>
      <c r="AO566" s="6"/>
      <c r="AP566" s="6"/>
      <c r="AQ566" s="6">
        <v>9.0</v>
      </c>
      <c r="AR566" s="6">
        <v>10.0</v>
      </c>
      <c r="AS566" s="6">
        <v>10.0</v>
      </c>
      <c r="AT566" s="6"/>
      <c r="AU566" s="23"/>
      <c r="AV566" s="23"/>
      <c r="AW566" s="23"/>
      <c r="AX566" s="6">
        <v>10.0</v>
      </c>
      <c r="AY566" s="25">
        <f t="shared" si="1"/>
        <v>9.47</v>
      </c>
      <c r="AZ566" s="23"/>
      <c r="BA566" s="23">
        <f t="shared" si="4"/>
        <v>0</v>
      </c>
      <c r="BB566" s="6">
        <v>39.0</v>
      </c>
      <c r="BC566" s="6">
        <v>8.0</v>
      </c>
      <c r="BD566" s="23">
        <f t="shared" si="3"/>
        <v>31</v>
      </c>
      <c r="BE566" s="6" t="s">
        <v>92</v>
      </c>
      <c r="BF566" s="6" t="s">
        <v>55</v>
      </c>
      <c r="BG566" s="6" t="s">
        <v>55</v>
      </c>
      <c r="BH566" s="6" t="s">
        <v>55</v>
      </c>
      <c r="BI566" s="6" t="s">
        <v>55</v>
      </c>
      <c r="BJ566" s="6" t="s">
        <v>92</v>
      </c>
      <c r="BK566" s="6" t="s">
        <v>55</v>
      </c>
      <c r="BL566" s="23"/>
      <c r="BM566" s="23"/>
      <c r="BN566" s="42"/>
      <c r="BO566" s="42"/>
      <c r="BP566" s="42"/>
    </row>
    <row r="567">
      <c r="A567" s="11">
        <v>562.0</v>
      </c>
      <c r="B567" s="17" t="s">
        <v>1208</v>
      </c>
      <c r="C567" s="17" t="s">
        <v>143</v>
      </c>
      <c r="D567" s="17" t="s">
        <v>206</v>
      </c>
      <c r="E567" s="17" t="s">
        <v>1713</v>
      </c>
      <c r="F567" s="17" t="s">
        <v>79</v>
      </c>
      <c r="G567" s="17" t="s">
        <v>1690</v>
      </c>
      <c r="H567" s="48" t="s">
        <v>90</v>
      </c>
      <c r="J567" s="11" t="s">
        <v>526</v>
      </c>
      <c r="K567" s="48" t="s">
        <v>84</v>
      </c>
      <c r="L567" s="49">
        <v>42979.0</v>
      </c>
      <c r="M567" s="52"/>
      <c r="N567" s="48" t="s">
        <v>85</v>
      </c>
      <c r="O567" s="48" t="s">
        <v>295</v>
      </c>
      <c r="P567" s="52"/>
      <c r="Q567" s="25">
        <v>8.0</v>
      </c>
      <c r="R567" s="25">
        <v>5.0</v>
      </c>
      <c r="S567" s="25">
        <v>7.0</v>
      </c>
      <c r="T567" s="25">
        <v>10.0</v>
      </c>
      <c r="U567" s="25">
        <v>10.0</v>
      </c>
      <c r="V567" s="25">
        <v>10.0</v>
      </c>
      <c r="W567" s="25"/>
      <c r="X567" s="25"/>
      <c r="Y567" s="25"/>
      <c r="Z567" s="25"/>
      <c r="AA567" s="25"/>
      <c r="AB567" s="25">
        <v>7.0</v>
      </c>
      <c r="AC567" s="25">
        <v>9.0</v>
      </c>
      <c r="AD567" s="25"/>
      <c r="AE567" s="25"/>
      <c r="AF567" s="25"/>
      <c r="AG567" s="6">
        <v>10.0</v>
      </c>
      <c r="AH567" s="6">
        <v>10.0</v>
      </c>
      <c r="AI567" s="6">
        <v>10.0</v>
      </c>
      <c r="AJ567" s="23"/>
      <c r="AK567" s="6">
        <v>10.0</v>
      </c>
      <c r="AL567" s="25"/>
      <c r="AM567" s="25"/>
      <c r="AN567" s="25">
        <v>10.0</v>
      </c>
      <c r="AO567" s="25"/>
      <c r="AP567" s="25"/>
      <c r="AQ567" s="25">
        <v>9.0</v>
      </c>
      <c r="AR567" s="25">
        <v>10.0</v>
      </c>
      <c r="AS567" s="25">
        <v>10.0</v>
      </c>
      <c r="AT567" s="25"/>
      <c r="AU567" s="25"/>
      <c r="AV567" s="25"/>
      <c r="AW567" s="25"/>
      <c r="AX567" s="6">
        <v>10.0</v>
      </c>
      <c r="AY567" s="25">
        <f t="shared" si="1"/>
        <v>9.11</v>
      </c>
      <c r="AZ567" s="23"/>
      <c r="BA567" s="23">
        <f t="shared" si="4"/>
        <v>0</v>
      </c>
      <c r="BB567" s="6">
        <v>34.0</v>
      </c>
      <c r="BC567" s="6">
        <v>5.0</v>
      </c>
      <c r="BD567" s="23">
        <f t="shared" si="3"/>
        <v>29</v>
      </c>
      <c r="BE567" s="6" t="s">
        <v>92</v>
      </c>
      <c r="BF567" s="6" t="s">
        <v>55</v>
      </c>
      <c r="BG567" s="6" t="s">
        <v>55</v>
      </c>
      <c r="BH567" s="6" t="s">
        <v>55</v>
      </c>
      <c r="BI567" s="6" t="s">
        <v>55</v>
      </c>
      <c r="BJ567" s="6" t="s">
        <v>92</v>
      </c>
      <c r="BK567" s="6" t="s">
        <v>55</v>
      </c>
      <c r="BL567" s="23"/>
      <c r="BM567" s="23"/>
      <c r="BN567" s="42"/>
      <c r="BO567" s="42"/>
      <c r="BP567" s="42"/>
    </row>
    <row r="568">
      <c r="A568" s="11">
        <v>563.0</v>
      </c>
      <c r="B568" s="17" t="s">
        <v>294</v>
      </c>
      <c r="C568" s="17" t="s">
        <v>145</v>
      </c>
      <c r="D568" s="17" t="s">
        <v>173</v>
      </c>
      <c r="E568" s="19"/>
      <c r="F568" s="17" t="s">
        <v>79</v>
      </c>
      <c r="G568" s="17" t="s">
        <v>1690</v>
      </c>
      <c r="H568" s="48" t="s">
        <v>90</v>
      </c>
      <c r="J568" s="11" t="s">
        <v>526</v>
      </c>
      <c r="K568" s="48" t="s">
        <v>84</v>
      </c>
      <c r="L568" s="49">
        <v>42979.0</v>
      </c>
      <c r="M568" s="52"/>
      <c r="N568" s="48" t="s">
        <v>85</v>
      </c>
      <c r="O568" s="48" t="s">
        <v>483</v>
      </c>
      <c r="P568" s="52"/>
      <c r="Q568" s="25">
        <v>9.0</v>
      </c>
      <c r="R568" s="25">
        <v>10.0</v>
      </c>
      <c r="S568" s="25">
        <v>10.0</v>
      </c>
      <c r="T568" s="25">
        <v>10.0</v>
      </c>
      <c r="U568" s="25">
        <v>9.0</v>
      </c>
      <c r="V568" s="25">
        <v>10.0</v>
      </c>
      <c r="W568" s="25"/>
      <c r="X568" s="25"/>
      <c r="Y568" s="25"/>
      <c r="Z568" s="25"/>
      <c r="AA568" s="25"/>
      <c r="AB568" s="25">
        <v>5.0</v>
      </c>
      <c r="AC568" s="25">
        <v>10.0</v>
      </c>
      <c r="AD568" s="25"/>
      <c r="AE568" s="25"/>
      <c r="AF568" s="25"/>
      <c r="AG568" s="6">
        <v>8.0</v>
      </c>
      <c r="AH568" s="6">
        <v>10.0</v>
      </c>
      <c r="AI568" s="6">
        <v>10.0</v>
      </c>
      <c r="AJ568" s="23"/>
      <c r="AK568" s="6">
        <v>10.0</v>
      </c>
      <c r="AL568" s="25"/>
      <c r="AM568" s="25"/>
      <c r="AN568" s="25">
        <v>10.0</v>
      </c>
      <c r="AO568" s="25"/>
      <c r="AP568" s="25"/>
      <c r="AQ568" s="25">
        <v>10.0</v>
      </c>
      <c r="AR568" s="25">
        <v>10.0</v>
      </c>
      <c r="AS568" s="25">
        <v>10.0</v>
      </c>
      <c r="AT568" s="25"/>
      <c r="AU568" s="25"/>
      <c r="AV568" s="25"/>
      <c r="AW568" s="25"/>
      <c r="AX568" s="6">
        <v>10.0</v>
      </c>
      <c r="AY568" s="25">
        <f t="shared" si="1"/>
        <v>9.47</v>
      </c>
      <c r="AZ568" s="23"/>
      <c r="BA568" s="23">
        <f t="shared" si="4"/>
        <v>0</v>
      </c>
      <c r="BB568" s="6">
        <v>13.0</v>
      </c>
      <c r="BC568" s="6">
        <v>0.0</v>
      </c>
      <c r="BD568" s="23">
        <f t="shared" si="3"/>
        <v>13</v>
      </c>
      <c r="BE568" s="6" t="s">
        <v>92</v>
      </c>
      <c r="BF568" s="6" t="s">
        <v>55</v>
      </c>
      <c r="BG568" s="6" t="s">
        <v>55</v>
      </c>
      <c r="BH568" s="6" t="s">
        <v>55</v>
      </c>
      <c r="BI568" s="6" t="s">
        <v>55</v>
      </c>
      <c r="BJ568" s="6" t="s">
        <v>92</v>
      </c>
      <c r="BK568" s="6" t="s">
        <v>55</v>
      </c>
      <c r="BL568" s="23"/>
      <c r="BM568" s="23"/>
      <c r="BN568" s="42"/>
      <c r="BO568" s="42"/>
      <c r="BP568" s="42"/>
    </row>
    <row r="569">
      <c r="A569" s="11">
        <v>564.0</v>
      </c>
      <c r="B569" s="17" t="s">
        <v>1714</v>
      </c>
      <c r="C569" s="17" t="s">
        <v>246</v>
      </c>
      <c r="D569" s="17" t="s">
        <v>558</v>
      </c>
      <c r="E569" s="19"/>
      <c r="F569" s="17" t="s">
        <v>79</v>
      </c>
      <c r="G569" s="17" t="s">
        <v>1690</v>
      </c>
      <c r="H569" s="48" t="s">
        <v>90</v>
      </c>
      <c r="J569" s="11" t="s">
        <v>526</v>
      </c>
      <c r="K569" s="48" t="s">
        <v>84</v>
      </c>
      <c r="L569" s="49">
        <v>42979.0</v>
      </c>
      <c r="M569" s="52"/>
      <c r="N569" s="48" t="s">
        <v>85</v>
      </c>
      <c r="O569" s="48" t="s">
        <v>295</v>
      </c>
      <c r="P569" s="52"/>
      <c r="Q569" s="25">
        <v>6.0</v>
      </c>
      <c r="R569" s="25">
        <v>9.0</v>
      </c>
      <c r="S569" s="25">
        <v>5.0</v>
      </c>
      <c r="T569" s="25">
        <v>10.0</v>
      </c>
      <c r="U569" s="25">
        <v>10.0</v>
      </c>
      <c r="V569" s="25">
        <v>9.0</v>
      </c>
      <c r="W569" s="25"/>
      <c r="X569" s="25"/>
      <c r="Y569" s="25"/>
      <c r="Z569" s="25"/>
      <c r="AA569" s="25"/>
      <c r="AB569" s="25">
        <v>5.0</v>
      </c>
      <c r="AC569" s="25">
        <v>9.0</v>
      </c>
      <c r="AD569" s="25"/>
      <c r="AE569" s="25"/>
      <c r="AF569" s="25"/>
      <c r="AG569" s="6">
        <v>8.0</v>
      </c>
      <c r="AH569" s="6">
        <v>10.0</v>
      </c>
      <c r="AI569" s="6">
        <v>10.0</v>
      </c>
      <c r="AJ569" s="23"/>
      <c r="AK569" s="6">
        <v>10.0</v>
      </c>
      <c r="AL569" s="25"/>
      <c r="AM569" s="25"/>
      <c r="AN569" s="25">
        <v>10.0</v>
      </c>
      <c r="AO569" s="25"/>
      <c r="AP569" s="25"/>
      <c r="AQ569" s="25">
        <v>9.0</v>
      </c>
      <c r="AR569" s="25">
        <v>10.0</v>
      </c>
      <c r="AS569" s="25">
        <v>10.0</v>
      </c>
      <c r="AT569" s="25"/>
      <c r="AU569" s="25"/>
      <c r="AV569" s="25"/>
      <c r="AW569" s="25"/>
      <c r="AX569" s="6">
        <v>10.0</v>
      </c>
      <c r="AY569" s="25">
        <f t="shared" si="1"/>
        <v>8.82</v>
      </c>
      <c r="AZ569" s="23"/>
      <c r="BA569" s="23">
        <f t="shared" si="4"/>
        <v>0</v>
      </c>
      <c r="BB569" s="6">
        <v>37.0</v>
      </c>
      <c r="BC569" s="6">
        <v>8.0</v>
      </c>
      <c r="BD569" s="23">
        <f t="shared" si="3"/>
        <v>29</v>
      </c>
      <c r="BE569" s="6" t="s">
        <v>92</v>
      </c>
      <c r="BF569" s="6" t="s">
        <v>55</v>
      </c>
      <c r="BG569" s="6" t="s">
        <v>55</v>
      </c>
      <c r="BH569" s="6" t="s">
        <v>55</v>
      </c>
      <c r="BI569" s="6" t="s">
        <v>55</v>
      </c>
      <c r="BJ569" s="6" t="s">
        <v>92</v>
      </c>
      <c r="BK569" s="6" t="s">
        <v>55</v>
      </c>
      <c r="BL569" s="23"/>
      <c r="BM569" s="23"/>
      <c r="BN569" s="42"/>
      <c r="BO569" s="42"/>
      <c r="BP569" s="42"/>
    </row>
    <row r="570">
      <c r="A570" s="11">
        <v>565.0</v>
      </c>
      <c r="B570" s="17" t="s">
        <v>301</v>
      </c>
      <c r="C570" s="17" t="s">
        <v>1715</v>
      </c>
      <c r="D570" s="17" t="s">
        <v>1716</v>
      </c>
      <c r="E570" s="17" t="s">
        <v>110</v>
      </c>
      <c r="F570" s="17" t="s">
        <v>96</v>
      </c>
      <c r="G570" s="17" t="s">
        <v>1690</v>
      </c>
      <c r="H570" s="48" t="s">
        <v>90</v>
      </c>
      <c r="J570" s="11" t="s">
        <v>526</v>
      </c>
      <c r="K570" s="48" t="s">
        <v>84</v>
      </c>
      <c r="L570" s="49">
        <v>42979.0</v>
      </c>
      <c r="M570" s="52"/>
      <c r="N570" s="48" t="s">
        <v>85</v>
      </c>
      <c r="O570" s="48" t="s">
        <v>483</v>
      </c>
      <c r="P570" s="52"/>
      <c r="Q570" s="25">
        <v>9.0</v>
      </c>
      <c r="R570" s="25">
        <v>9.0</v>
      </c>
      <c r="S570" s="25">
        <v>9.0</v>
      </c>
      <c r="T570" s="25">
        <v>10.0</v>
      </c>
      <c r="U570" s="25">
        <v>10.0</v>
      </c>
      <c r="V570" s="25">
        <v>10.0</v>
      </c>
      <c r="W570" s="25"/>
      <c r="X570" s="25"/>
      <c r="Y570" s="25"/>
      <c r="Z570" s="25"/>
      <c r="AA570" s="25"/>
      <c r="AB570" s="25">
        <v>8.0</v>
      </c>
      <c r="AC570" s="25">
        <v>10.0</v>
      </c>
      <c r="AD570" s="25"/>
      <c r="AE570" s="25"/>
      <c r="AF570" s="25"/>
      <c r="AG570" s="6">
        <v>10.0</v>
      </c>
      <c r="AH570" s="6">
        <v>10.0</v>
      </c>
      <c r="AI570" s="6">
        <v>10.0</v>
      </c>
      <c r="AJ570" s="23"/>
      <c r="AK570" s="6">
        <v>10.0</v>
      </c>
      <c r="AL570" s="25"/>
      <c r="AM570" s="25"/>
      <c r="AN570" s="25">
        <v>10.0</v>
      </c>
      <c r="AO570" s="25"/>
      <c r="AP570" s="25"/>
      <c r="AQ570" s="25">
        <v>9.0</v>
      </c>
      <c r="AR570" s="25">
        <v>10.0</v>
      </c>
      <c r="AS570" s="25">
        <v>10.0</v>
      </c>
      <c r="AT570" s="25"/>
      <c r="AU570" s="25"/>
      <c r="AV570" s="25"/>
      <c r="AW570" s="25"/>
      <c r="AX570" s="6">
        <v>10.0</v>
      </c>
      <c r="AY570" s="25">
        <f t="shared" si="1"/>
        <v>9.64</v>
      </c>
      <c r="AZ570" s="23"/>
      <c r="BA570" s="23">
        <f t="shared" si="4"/>
        <v>0</v>
      </c>
      <c r="BB570" s="6">
        <v>9.0</v>
      </c>
      <c r="BC570" s="6">
        <v>0.0</v>
      </c>
      <c r="BD570" s="23">
        <f t="shared" si="3"/>
        <v>9</v>
      </c>
      <c r="BE570" s="6" t="s">
        <v>92</v>
      </c>
      <c r="BF570" s="6" t="s">
        <v>55</v>
      </c>
      <c r="BG570" s="6" t="s">
        <v>55</v>
      </c>
      <c r="BH570" s="6" t="s">
        <v>55</v>
      </c>
      <c r="BI570" s="6" t="s">
        <v>55</v>
      </c>
      <c r="BJ570" s="6" t="s">
        <v>92</v>
      </c>
      <c r="BK570" s="6" t="s">
        <v>55</v>
      </c>
      <c r="BL570" s="23"/>
      <c r="BM570" s="23"/>
      <c r="BN570" s="42"/>
      <c r="BO570" s="42"/>
      <c r="BP570" s="42"/>
    </row>
    <row r="571">
      <c r="A571" s="11">
        <v>566.0</v>
      </c>
      <c r="B571" s="17" t="s">
        <v>1717</v>
      </c>
      <c r="C571" s="17" t="s">
        <v>200</v>
      </c>
      <c r="D571" s="20"/>
      <c r="E571" s="19"/>
      <c r="F571" s="17" t="s">
        <v>96</v>
      </c>
      <c r="G571" s="17" t="s">
        <v>1690</v>
      </c>
      <c r="H571" s="48" t="s">
        <v>90</v>
      </c>
      <c r="J571" s="11" t="s">
        <v>526</v>
      </c>
      <c r="K571" s="48" t="s">
        <v>84</v>
      </c>
      <c r="L571" s="49">
        <v>42979.0</v>
      </c>
      <c r="M571" s="52"/>
      <c r="N571" s="48" t="s">
        <v>85</v>
      </c>
      <c r="O571" s="48" t="s">
        <v>295</v>
      </c>
      <c r="P571" s="52"/>
      <c r="Q571" s="6">
        <v>8.0</v>
      </c>
      <c r="R571" s="6">
        <v>8.0</v>
      </c>
      <c r="S571" s="6">
        <v>7.0</v>
      </c>
      <c r="T571" s="6">
        <v>10.0</v>
      </c>
      <c r="U571" s="25">
        <v>10.0</v>
      </c>
      <c r="V571" s="6">
        <v>10.0</v>
      </c>
      <c r="W571" s="23"/>
      <c r="X571" s="23"/>
      <c r="Y571" s="23"/>
      <c r="Z571" s="23"/>
      <c r="AA571" s="23"/>
      <c r="AB571" s="6">
        <v>5.0</v>
      </c>
      <c r="AC571" s="6">
        <v>10.0</v>
      </c>
      <c r="AD571" s="23"/>
      <c r="AE571" s="23"/>
      <c r="AF571" s="23"/>
      <c r="AG571" s="6">
        <v>10.0</v>
      </c>
      <c r="AH571" s="6">
        <v>10.0</v>
      </c>
      <c r="AI571" s="6">
        <v>10.0</v>
      </c>
      <c r="AJ571" s="23"/>
      <c r="AK571" s="6">
        <v>10.0</v>
      </c>
      <c r="AL571" s="23"/>
      <c r="AM571" s="23"/>
      <c r="AN571" s="6">
        <v>10.0</v>
      </c>
      <c r="AO571" s="23"/>
      <c r="AP571" s="23"/>
      <c r="AQ571" s="25">
        <v>9.0</v>
      </c>
      <c r="AR571" s="25">
        <v>10.0</v>
      </c>
      <c r="AS571" s="6">
        <v>10.0</v>
      </c>
      <c r="AT571" s="23"/>
      <c r="AU571" s="23"/>
      <c r="AV571" s="23"/>
      <c r="AW571" s="23"/>
      <c r="AX571" s="6">
        <v>10.0</v>
      </c>
      <c r="AY571" s="25">
        <f t="shared" si="1"/>
        <v>9.23</v>
      </c>
      <c r="AZ571" s="23"/>
      <c r="BA571" s="23">
        <f t="shared" si="4"/>
        <v>0</v>
      </c>
      <c r="BB571" s="6">
        <v>55.0</v>
      </c>
      <c r="BC571" s="6">
        <v>6.0</v>
      </c>
      <c r="BD571" s="23">
        <f t="shared" si="3"/>
        <v>49</v>
      </c>
      <c r="BE571" s="6" t="s">
        <v>92</v>
      </c>
      <c r="BF571" s="6" t="s">
        <v>55</v>
      </c>
      <c r="BG571" s="6" t="s">
        <v>55</v>
      </c>
      <c r="BH571" s="6" t="s">
        <v>55</v>
      </c>
      <c r="BI571" s="6" t="s">
        <v>55</v>
      </c>
      <c r="BJ571" s="6" t="s">
        <v>92</v>
      </c>
      <c r="BK571" s="6" t="s">
        <v>55</v>
      </c>
      <c r="BL571" s="23"/>
      <c r="BM571" s="23"/>
      <c r="BN571" s="42"/>
      <c r="BO571" s="42"/>
      <c r="BP571" s="42"/>
    </row>
    <row r="572">
      <c r="A572" s="11">
        <v>567.0</v>
      </c>
      <c r="B572" s="17" t="s">
        <v>1718</v>
      </c>
      <c r="C572" s="17" t="s">
        <v>1719</v>
      </c>
      <c r="D572" s="20"/>
      <c r="E572" s="19"/>
      <c r="F572" s="17" t="s">
        <v>79</v>
      </c>
      <c r="G572" s="17" t="s">
        <v>1690</v>
      </c>
      <c r="H572" s="48" t="s">
        <v>90</v>
      </c>
      <c r="J572" s="11" t="s">
        <v>526</v>
      </c>
      <c r="K572" s="48" t="s">
        <v>84</v>
      </c>
      <c r="L572" s="49">
        <v>42979.0</v>
      </c>
      <c r="M572" s="52"/>
      <c r="N572" s="48" t="s">
        <v>85</v>
      </c>
      <c r="O572" s="48" t="s">
        <v>483</v>
      </c>
      <c r="P572" s="52"/>
      <c r="Q572" s="6">
        <v>6.0</v>
      </c>
      <c r="R572" s="6">
        <v>5.0</v>
      </c>
      <c r="S572" s="6">
        <v>5.0</v>
      </c>
      <c r="T572" s="6">
        <v>9.0</v>
      </c>
      <c r="U572" s="25">
        <v>5.0</v>
      </c>
      <c r="V572" s="6">
        <v>9.0</v>
      </c>
      <c r="W572" s="23"/>
      <c r="X572" s="23"/>
      <c r="Y572" s="23"/>
      <c r="Z572" s="23"/>
      <c r="AA572" s="23"/>
      <c r="AB572" s="6">
        <v>5.0</v>
      </c>
      <c r="AC572" s="6">
        <v>9.0</v>
      </c>
      <c r="AD572" s="23"/>
      <c r="AE572" s="23"/>
      <c r="AF572" s="23"/>
      <c r="AG572" s="6">
        <v>9.0</v>
      </c>
      <c r="AH572" s="6">
        <v>10.0</v>
      </c>
      <c r="AI572" s="6">
        <v>10.0</v>
      </c>
      <c r="AJ572" s="23"/>
      <c r="AK572" s="6">
        <v>10.0</v>
      </c>
      <c r="AL572" s="23"/>
      <c r="AM572" s="23"/>
      <c r="AN572" s="6">
        <v>10.0</v>
      </c>
      <c r="AO572" s="23"/>
      <c r="AP572" s="23"/>
      <c r="AQ572" s="25">
        <v>6.0</v>
      </c>
      <c r="AR572" s="25">
        <v>9.0</v>
      </c>
      <c r="AS572" s="2">
        <v>8.0</v>
      </c>
      <c r="AT572" s="23"/>
      <c r="AU572" s="23"/>
      <c r="AV572" s="23"/>
      <c r="AW572" s="23"/>
      <c r="AX572" s="6">
        <v>10.0</v>
      </c>
      <c r="AY572" s="25">
        <f t="shared" si="1"/>
        <v>7.94</v>
      </c>
      <c r="AZ572" s="23"/>
      <c r="BA572" s="23">
        <f t="shared" si="4"/>
        <v>0</v>
      </c>
      <c r="BB572" s="6">
        <v>51.0</v>
      </c>
      <c r="BC572" s="6">
        <v>6.0</v>
      </c>
      <c r="BD572" s="23">
        <f t="shared" si="3"/>
        <v>45</v>
      </c>
      <c r="BE572" s="6" t="s">
        <v>92</v>
      </c>
      <c r="BF572" s="6" t="s">
        <v>55</v>
      </c>
      <c r="BG572" s="6" t="s">
        <v>55</v>
      </c>
      <c r="BH572" s="6" t="s">
        <v>55</v>
      </c>
      <c r="BI572" s="6" t="s">
        <v>55</v>
      </c>
      <c r="BJ572" s="6" t="s">
        <v>92</v>
      </c>
      <c r="BK572" s="6" t="s">
        <v>55</v>
      </c>
      <c r="BL572" s="23"/>
      <c r="BM572" s="23"/>
      <c r="BN572" s="42"/>
      <c r="BO572" s="42"/>
      <c r="BP572" s="42"/>
    </row>
    <row r="573">
      <c r="A573" s="11">
        <v>568.0</v>
      </c>
      <c r="B573" s="17" t="s">
        <v>1720</v>
      </c>
      <c r="C573" s="17" t="s">
        <v>316</v>
      </c>
      <c r="D573" s="17" t="s">
        <v>1721</v>
      </c>
      <c r="E573" s="19"/>
      <c r="F573" s="17" t="s">
        <v>96</v>
      </c>
      <c r="G573" s="17" t="s">
        <v>1690</v>
      </c>
      <c r="H573" s="48" t="s">
        <v>90</v>
      </c>
      <c r="J573" s="11" t="s">
        <v>526</v>
      </c>
      <c r="K573" s="48" t="s">
        <v>84</v>
      </c>
      <c r="L573" s="49">
        <v>42979.0</v>
      </c>
      <c r="M573" s="52"/>
      <c r="N573" s="48" t="s">
        <v>85</v>
      </c>
      <c r="O573" s="48" t="s">
        <v>483</v>
      </c>
      <c r="P573" s="52"/>
      <c r="Q573" s="25">
        <v>7.0</v>
      </c>
      <c r="R573" s="25">
        <v>9.0</v>
      </c>
      <c r="S573" s="25">
        <v>5.0</v>
      </c>
      <c r="T573" s="25">
        <v>10.0</v>
      </c>
      <c r="U573" s="25">
        <v>9.0</v>
      </c>
      <c r="V573" s="25">
        <v>10.0</v>
      </c>
      <c r="W573" s="25"/>
      <c r="X573" s="25"/>
      <c r="Y573" s="25"/>
      <c r="Z573" s="25"/>
      <c r="AA573" s="25"/>
      <c r="AB573" s="25">
        <v>4.0</v>
      </c>
      <c r="AC573" s="25">
        <v>5.0</v>
      </c>
      <c r="AD573" s="25"/>
      <c r="AE573" s="25"/>
      <c r="AF573" s="25"/>
      <c r="AG573" s="6">
        <v>10.0</v>
      </c>
      <c r="AH573" s="6"/>
      <c r="AI573" s="6">
        <v>10.0</v>
      </c>
      <c r="AJ573" s="23"/>
      <c r="AK573" s="6">
        <v>10.0</v>
      </c>
      <c r="AL573" s="25"/>
      <c r="AM573" s="25"/>
      <c r="AN573" s="25">
        <v>10.0</v>
      </c>
      <c r="AO573" s="25"/>
      <c r="AP573" s="25"/>
      <c r="AQ573" s="25">
        <v>9.0</v>
      </c>
      <c r="AR573" s="25">
        <v>10.0</v>
      </c>
      <c r="AS573" s="25">
        <v>10.0</v>
      </c>
      <c r="AT573" s="25"/>
      <c r="AU573" s="25"/>
      <c r="AV573" s="25"/>
      <c r="AW573" s="25"/>
      <c r="AX573" s="6">
        <v>10.0</v>
      </c>
      <c r="AY573" s="25" t="str">
        <f t="shared" si="1"/>
        <v/>
      </c>
      <c r="AZ573" s="23"/>
      <c r="BA573" s="23">
        <f t="shared" si="4"/>
        <v>1</v>
      </c>
      <c r="BB573" s="6">
        <v>65.0</v>
      </c>
      <c r="BC573" s="6">
        <v>7.0</v>
      </c>
      <c r="BD573" s="23">
        <f t="shared" si="3"/>
        <v>58</v>
      </c>
      <c r="BE573" s="6" t="s">
        <v>92</v>
      </c>
      <c r="BF573" s="6" t="s">
        <v>55</v>
      </c>
      <c r="BG573" s="6" t="s">
        <v>55</v>
      </c>
      <c r="BH573" s="6" t="s">
        <v>55</v>
      </c>
      <c r="BI573" s="6" t="s">
        <v>55</v>
      </c>
      <c r="BJ573" s="6" t="s">
        <v>92</v>
      </c>
      <c r="BK573" s="6" t="s">
        <v>55</v>
      </c>
      <c r="BL573" s="23"/>
      <c r="BM573" s="23"/>
      <c r="BN573" s="42"/>
      <c r="BO573" s="42"/>
      <c r="BP573" s="42"/>
    </row>
    <row r="574">
      <c r="A574" s="11">
        <v>569.0</v>
      </c>
      <c r="B574" s="17" t="s">
        <v>1345</v>
      </c>
      <c r="C574" s="17" t="s">
        <v>570</v>
      </c>
      <c r="D574" s="17" t="s">
        <v>525</v>
      </c>
      <c r="E574" s="19"/>
      <c r="F574" s="17" t="s">
        <v>96</v>
      </c>
      <c r="G574" s="17" t="s">
        <v>1722</v>
      </c>
      <c r="H574" s="48" t="s">
        <v>90</v>
      </c>
      <c r="J574" s="11" t="s">
        <v>526</v>
      </c>
      <c r="K574" s="48" t="s">
        <v>84</v>
      </c>
      <c r="L574" s="49">
        <v>42979.0</v>
      </c>
      <c r="M574" s="52"/>
      <c r="N574" s="48" t="s">
        <v>85</v>
      </c>
      <c r="O574" s="48" t="s">
        <v>483</v>
      </c>
      <c r="P574" s="52"/>
      <c r="Q574" s="6">
        <v>9.0</v>
      </c>
      <c r="R574" s="6">
        <v>8.0</v>
      </c>
      <c r="S574" s="6">
        <v>8.0</v>
      </c>
      <c r="T574" s="23"/>
      <c r="U574" s="25">
        <v>10.0</v>
      </c>
      <c r="V574" s="6">
        <v>10.0</v>
      </c>
      <c r="W574" s="23"/>
      <c r="X574" s="23"/>
      <c r="Y574" s="23"/>
      <c r="Z574" s="23"/>
      <c r="AA574" s="23"/>
      <c r="AB574" s="6">
        <v>5.0</v>
      </c>
      <c r="AC574" s="6">
        <v>9.0</v>
      </c>
      <c r="AD574" s="23"/>
      <c r="AE574" s="23"/>
      <c r="AF574" s="23"/>
      <c r="AG574" s="6">
        <v>10.0</v>
      </c>
      <c r="AH574" s="6">
        <v>10.0</v>
      </c>
      <c r="AI574" s="6">
        <v>10.0</v>
      </c>
      <c r="AJ574" s="23"/>
      <c r="AK574" s="6">
        <v>10.0</v>
      </c>
      <c r="AL574" s="23"/>
      <c r="AM574" s="23"/>
      <c r="AN574" s="6">
        <v>10.0</v>
      </c>
      <c r="AO574" s="23"/>
      <c r="AP574" s="23"/>
      <c r="AQ574" s="25">
        <v>8.0</v>
      </c>
      <c r="AR574" s="25">
        <v>10.0</v>
      </c>
      <c r="AS574" s="6"/>
      <c r="AT574" s="23"/>
      <c r="AU574" s="23"/>
      <c r="AV574" s="23"/>
      <c r="AW574" s="23"/>
      <c r="AX574" s="6">
        <v>10.0</v>
      </c>
      <c r="AY574" s="25">
        <f t="shared" si="1"/>
        <v>9.13</v>
      </c>
      <c r="AZ574" s="23"/>
      <c r="BA574" s="23">
        <f t="shared" si="4"/>
        <v>0</v>
      </c>
      <c r="BB574" s="6"/>
      <c r="BC574" s="6"/>
      <c r="BD574" s="23">
        <f t="shared" si="3"/>
        <v>0</v>
      </c>
      <c r="BE574" s="6" t="s">
        <v>92</v>
      </c>
      <c r="BF574" s="6" t="s">
        <v>55</v>
      </c>
      <c r="BG574" s="6" t="s">
        <v>55</v>
      </c>
      <c r="BH574" s="6" t="s">
        <v>55</v>
      </c>
      <c r="BI574" s="6" t="s">
        <v>55</v>
      </c>
      <c r="BJ574" s="6" t="s">
        <v>92</v>
      </c>
      <c r="BK574" s="6" t="s">
        <v>55</v>
      </c>
      <c r="BL574" s="23"/>
      <c r="BM574" s="23"/>
      <c r="BN574" s="42"/>
      <c r="BO574" s="42"/>
      <c r="BP574" s="42"/>
    </row>
    <row r="575">
      <c r="A575" s="11">
        <v>570.0</v>
      </c>
      <c r="B575" s="17" t="s">
        <v>1723</v>
      </c>
      <c r="C575" s="17" t="s">
        <v>252</v>
      </c>
      <c r="D575" s="17" t="s">
        <v>151</v>
      </c>
      <c r="E575" s="19"/>
      <c r="F575" s="17" t="s">
        <v>96</v>
      </c>
      <c r="G575" s="17" t="s">
        <v>1722</v>
      </c>
      <c r="H575" s="48" t="s">
        <v>90</v>
      </c>
      <c r="J575" s="11" t="s">
        <v>526</v>
      </c>
      <c r="K575" s="48" t="s">
        <v>84</v>
      </c>
      <c r="L575" s="49">
        <v>42979.0</v>
      </c>
      <c r="M575" s="52"/>
      <c r="N575" s="48" t="s">
        <v>85</v>
      </c>
      <c r="O575" s="48" t="s">
        <v>483</v>
      </c>
      <c r="P575" s="52"/>
      <c r="Q575" s="6">
        <v>9.0</v>
      </c>
      <c r="R575" s="6">
        <v>9.0</v>
      </c>
      <c r="S575" s="6">
        <v>9.0</v>
      </c>
      <c r="T575" s="23"/>
      <c r="U575" s="25">
        <v>10.0</v>
      </c>
      <c r="V575" s="6">
        <v>10.0</v>
      </c>
      <c r="W575" s="23"/>
      <c r="X575" s="23"/>
      <c r="Y575" s="23"/>
      <c r="Z575" s="23"/>
      <c r="AA575" s="23"/>
      <c r="AB575" s="6">
        <v>9.0</v>
      </c>
      <c r="AC575" s="6">
        <v>9.0</v>
      </c>
      <c r="AD575" s="23"/>
      <c r="AE575" s="23"/>
      <c r="AF575" s="23"/>
      <c r="AG575" s="6">
        <v>10.0</v>
      </c>
      <c r="AH575" s="6">
        <v>10.0</v>
      </c>
      <c r="AI575" s="6">
        <v>10.0</v>
      </c>
      <c r="AJ575" s="23"/>
      <c r="AK575" s="6">
        <v>10.0</v>
      </c>
      <c r="AL575" s="23"/>
      <c r="AM575" s="23"/>
      <c r="AN575" s="6">
        <v>10.0</v>
      </c>
      <c r="AO575" s="23"/>
      <c r="AP575" s="23"/>
      <c r="AQ575" s="25">
        <v>10.0</v>
      </c>
      <c r="AR575" s="25">
        <v>10.0</v>
      </c>
      <c r="AS575" s="6"/>
      <c r="AT575" s="23"/>
      <c r="AU575" s="23"/>
      <c r="AV575" s="23"/>
      <c r="AW575" s="23"/>
      <c r="AX575" s="6">
        <v>10.0</v>
      </c>
      <c r="AY575" s="25">
        <f t="shared" si="1"/>
        <v>9.66</v>
      </c>
      <c r="AZ575" s="23"/>
      <c r="BA575" s="23">
        <f t="shared" si="4"/>
        <v>0</v>
      </c>
      <c r="BB575" s="6"/>
      <c r="BC575" s="6"/>
      <c r="BD575" s="23">
        <f t="shared" si="3"/>
        <v>0</v>
      </c>
      <c r="BE575" s="6" t="s">
        <v>92</v>
      </c>
      <c r="BF575" s="6" t="s">
        <v>55</v>
      </c>
      <c r="BG575" s="6" t="s">
        <v>55</v>
      </c>
      <c r="BH575" s="6" t="s">
        <v>55</v>
      </c>
      <c r="BI575" s="6" t="s">
        <v>55</v>
      </c>
      <c r="BJ575" s="6" t="s">
        <v>92</v>
      </c>
      <c r="BK575" s="6" t="s">
        <v>55</v>
      </c>
      <c r="BL575" s="23"/>
      <c r="BM575" s="23"/>
      <c r="BN575" s="42"/>
      <c r="BO575" s="42"/>
      <c r="BP575" s="42"/>
    </row>
    <row r="576">
      <c r="A576" s="11">
        <v>571.0</v>
      </c>
      <c r="B576" s="17" t="s">
        <v>1724</v>
      </c>
      <c r="C576" s="17" t="s">
        <v>577</v>
      </c>
      <c r="D576" s="17" t="s">
        <v>153</v>
      </c>
      <c r="E576" s="19"/>
      <c r="F576" s="17" t="s">
        <v>79</v>
      </c>
      <c r="G576" s="17" t="s">
        <v>1722</v>
      </c>
      <c r="H576" s="48" t="s">
        <v>90</v>
      </c>
      <c r="J576" s="11" t="s">
        <v>526</v>
      </c>
      <c r="K576" s="48" t="s">
        <v>84</v>
      </c>
      <c r="L576" s="49">
        <v>42979.0</v>
      </c>
      <c r="M576" s="52"/>
      <c r="N576" s="48" t="s">
        <v>85</v>
      </c>
      <c r="O576" s="48" t="s">
        <v>295</v>
      </c>
      <c r="P576" s="52"/>
      <c r="Q576" s="25">
        <v>5.0</v>
      </c>
      <c r="R576" s="25">
        <v>8.0</v>
      </c>
      <c r="S576" s="25">
        <v>8.0</v>
      </c>
      <c r="T576" s="25"/>
      <c r="U576" s="25">
        <v>10.0</v>
      </c>
      <c r="V576" s="25">
        <v>9.0</v>
      </c>
      <c r="W576" s="25"/>
      <c r="X576" s="25"/>
      <c r="Y576" s="25"/>
      <c r="Z576" s="25"/>
      <c r="AA576" s="25"/>
      <c r="AB576" s="25">
        <v>6.0</v>
      </c>
      <c r="AC576" s="25">
        <v>9.0</v>
      </c>
      <c r="AD576" s="25"/>
      <c r="AE576" s="25"/>
      <c r="AF576" s="25"/>
      <c r="AG576" s="6">
        <v>10.0</v>
      </c>
      <c r="AH576" s="6">
        <v>10.0</v>
      </c>
      <c r="AI576" s="6">
        <v>10.0</v>
      </c>
      <c r="AJ576" s="23"/>
      <c r="AK576" s="6">
        <v>10.0</v>
      </c>
      <c r="AL576" s="25"/>
      <c r="AM576" s="25"/>
      <c r="AN576" s="25">
        <v>10.0</v>
      </c>
      <c r="AO576" s="25"/>
      <c r="AP576" s="25"/>
      <c r="AQ576" s="25">
        <v>7.0</v>
      </c>
      <c r="AR576" s="25">
        <v>9.0</v>
      </c>
      <c r="AS576" s="25"/>
      <c r="AT576" s="25"/>
      <c r="AU576" s="25"/>
      <c r="AV576" s="25"/>
      <c r="AW576" s="25"/>
      <c r="AX576" s="6">
        <v>10.0</v>
      </c>
      <c r="AY576" s="25">
        <f t="shared" si="1"/>
        <v>8.73</v>
      </c>
      <c r="AZ576" s="23"/>
      <c r="BA576" s="23">
        <f t="shared" si="4"/>
        <v>0</v>
      </c>
      <c r="BB576" s="6"/>
      <c r="BC576" s="6"/>
      <c r="BD576" s="23">
        <f t="shared" si="3"/>
        <v>0</v>
      </c>
      <c r="BE576" s="6" t="s">
        <v>92</v>
      </c>
      <c r="BF576" s="6" t="s">
        <v>55</v>
      </c>
      <c r="BG576" s="6" t="s">
        <v>55</v>
      </c>
      <c r="BH576" s="6" t="s">
        <v>55</v>
      </c>
      <c r="BI576" s="6" t="s">
        <v>55</v>
      </c>
      <c r="BJ576" s="6" t="s">
        <v>92</v>
      </c>
      <c r="BK576" s="6" t="s">
        <v>55</v>
      </c>
      <c r="BL576" s="23"/>
      <c r="BM576" s="23"/>
      <c r="BN576" s="42"/>
      <c r="BO576" s="42"/>
      <c r="BP576" s="42"/>
    </row>
    <row r="577">
      <c r="A577" s="11">
        <v>572.0</v>
      </c>
      <c r="B577" s="17" t="s">
        <v>1725</v>
      </c>
      <c r="C577" s="17" t="s">
        <v>298</v>
      </c>
      <c r="D577" s="17" t="s">
        <v>149</v>
      </c>
      <c r="E577" s="17" t="s">
        <v>145</v>
      </c>
      <c r="F577" s="17" t="s">
        <v>79</v>
      </c>
      <c r="G577" s="17" t="s">
        <v>1722</v>
      </c>
      <c r="H577" s="48" t="s">
        <v>90</v>
      </c>
      <c r="J577" s="11" t="s">
        <v>526</v>
      </c>
      <c r="K577" s="48" t="s">
        <v>84</v>
      </c>
      <c r="L577" s="49">
        <v>42989.0</v>
      </c>
      <c r="M577" s="52"/>
      <c r="N577" s="48" t="s">
        <v>85</v>
      </c>
      <c r="O577" s="48" t="s">
        <v>483</v>
      </c>
      <c r="P577" s="52"/>
      <c r="Q577" s="6">
        <v>5.0</v>
      </c>
      <c r="R577" s="6">
        <v>10.0</v>
      </c>
      <c r="S577" s="6">
        <v>5.0</v>
      </c>
      <c r="T577" s="23"/>
      <c r="U577" s="25">
        <v>10.0</v>
      </c>
      <c r="V577" s="6">
        <v>9.0</v>
      </c>
      <c r="W577" s="23"/>
      <c r="X577" s="23"/>
      <c r="Y577" s="23"/>
      <c r="Z577" s="23"/>
      <c r="AA577" s="23"/>
      <c r="AB577" s="6">
        <v>5.0</v>
      </c>
      <c r="AC577" s="6">
        <v>9.0</v>
      </c>
      <c r="AD577" s="23"/>
      <c r="AE577" s="23"/>
      <c r="AF577" s="23"/>
      <c r="AG577" s="6">
        <v>10.0</v>
      </c>
      <c r="AH577" s="6">
        <v>10.0</v>
      </c>
      <c r="AI577" s="6">
        <v>10.0</v>
      </c>
      <c r="AJ577" s="23"/>
      <c r="AK577" s="6">
        <v>10.0</v>
      </c>
      <c r="AL577" s="23"/>
      <c r="AM577" s="23"/>
      <c r="AN577" s="6">
        <v>10.0</v>
      </c>
      <c r="AO577" s="23"/>
      <c r="AP577" s="23"/>
      <c r="AQ577" s="25">
        <v>5.0</v>
      </c>
      <c r="AR577" s="25">
        <v>9.0</v>
      </c>
      <c r="AS577" s="6"/>
      <c r="AT577" s="23"/>
      <c r="AU577" s="23"/>
      <c r="AV577" s="23"/>
      <c r="AW577" s="23"/>
      <c r="AX577" s="6">
        <v>10.0</v>
      </c>
      <c r="AY577" s="25">
        <f t="shared" si="1"/>
        <v>8.46</v>
      </c>
      <c r="AZ577" s="23"/>
      <c r="BA577" s="23">
        <f t="shared" si="4"/>
        <v>0</v>
      </c>
      <c r="BB577" s="6"/>
      <c r="BC577" s="6"/>
      <c r="BD577" s="23">
        <f t="shared" si="3"/>
        <v>0</v>
      </c>
      <c r="BE577" s="6" t="s">
        <v>92</v>
      </c>
      <c r="BF577" s="6" t="s">
        <v>55</v>
      </c>
      <c r="BG577" s="6" t="s">
        <v>55</v>
      </c>
      <c r="BH577" s="6" t="s">
        <v>55</v>
      </c>
      <c r="BI577" s="6" t="s">
        <v>55</v>
      </c>
      <c r="BJ577" s="6" t="s">
        <v>92</v>
      </c>
      <c r="BK577" s="6" t="s">
        <v>55</v>
      </c>
      <c r="BL577" s="23"/>
      <c r="BM577" s="23"/>
      <c r="BN577" s="42"/>
      <c r="BO577" s="42"/>
      <c r="BP577" s="42"/>
    </row>
    <row r="578">
      <c r="A578" s="11">
        <v>573.0</v>
      </c>
      <c r="B578" s="17" t="s">
        <v>1726</v>
      </c>
      <c r="C578" s="17" t="s">
        <v>259</v>
      </c>
      <c r="D578" s="17" t="s">
        <v>404</v>
      </c>
      <c r="E578" s="20"/>
      <c r="F578" s="17" t="s">
        <v>96</v>
      </c>
      <c r="G578" s="17" t="s">
        <v>1722</v>
      </c>
      <c r="H578" s="48" t="s">
        <v>90</v>
      </c>
      <c r="J578" s="11" t="s">
        <v>526</v>
      </c>
      <c r="K578" s="48" t="s">
        <v>84</v>
      </c>
      <c r="L578" s="49">
        <v>42979.0</v>
      </c>
      <c r="M578" s="52"/>
      <c r="N578" s="48" t="s">
        <v>85</v>
      </c>
      <c r="O578" s="48" t="s">
        <v>483</v>
      </c>
      <c r="P578" s="52"/>
      <c r="Q578" s="25">
        <v>10.0</v>
      </c>
      <c r="R578" s="25">
        <v>10.0</v>
      </c>
      <c r="S578" s="25">
        <v>10.0</v>
      </c>
      <c r="T578" s="25"/>
      <c r="U578" s="25">
        <v>10.0</v>
      </c>
      <c r="V578" s="25">
        <v>10.0</v>
      </c>
      <c r="W578" s="25"/>
      <c r="X578" s="25"/>
      <c r="Y578" s="25"/>
      <c r="Z578" s="25"/>
      <c r="AA578" s="25"/>
      <c r="AB578" s="25">
        <v>10.0</v>
      </c>
      <c r="AC578" s="25">
        <v>10.0</v>
      </c>
      <c r="AD578" s="25"/>
      <c r="AE578" s="25"/>
      <c r="AF578" s="25"/>
      <c r="AG578" s="6">
        <v>10.0</v>
      </c>
      <c r="AH578" s="6">
        <v>10.0</v>
      </c>
      <c r="AI578" s="6">
        <v>10.0</v>
      </c>
      <c r="AJ578" s="23"/>
      <c r="AK578" s="6">
        <v>10.0</v>
      </c>
      <c r="AL578" s="25"/>
      <c r="AM578" s="25"/>
      <c r="AN578" s="25">
        <v>10.0</v>
      </c>
      <c r="AO578" s="25"/>
      <c r="AP578" s="25"/>
      <c r="AQ578" s="25">
        <v>10.0</v>
      </c>
      <c r="AR578" s="25">
        <v>10.0</v>
      </c>
      <c r="AS578" s="25"/>
      <c r="AT578" s="25"/>
      <c r="AU578" s="25"/>
      <c r="AV578" s="25"/>
      <c r="AW578" s="25"/>
      <c r="AX578" s="6">
        <v>10.0</v>
      </c>
      <c r="AY578" s="25">
        <f t="shared" si="1"/>
        <v>10</v>
      </c>
      <c r="AZ578" s="23"/>
      <c r="BA578" s="23">
        <f t="shared" si="4"/>
        <v>0</v>
      </c>
      <c r="BB578" s="6"/>
      <c r="BC578" s="6"/>
      <c r="BD578" s="23">
        <f t="shared" si="3"/>
        <v>0</v>
      </c>
      <c r="BE578" s="6" t="s">
        <v>92</v>
      </c>
      <c r="BF578" s="6" t="s">
        <v>55</v>
      </c>
      <c r="BG578" s="6" t="s">
        <v>55</v>
      </c>
      <c r="BH578" s="6" t="s">
        <v>55</v>
      </c>
      <c r="BI578" s="6" t="s">
        <v>55</v>
      </c>
      <c r="BJ578" s="6" t="s">
        <v>92</v>
      </c>
      <c r="BK578" s="6" t="s">
        <v>55</v>
      </c>
      <c r="BL578" s="23"/>
      <c r="BM578" s="23"/>
      <c r="BN578" s="42"/>
      <c r="BO578" s="42"/>
      <c r="BP578" s="42"/>
    </row>
    <row r="579">
      <c r="A579" s="11">
        <v>574.0</v>
      </c>
      <c r="B579" s="17" t="s">
        <v>1524</v>
      </c>
      <c r="C579" s="17" t="s">
        <v>617</v>
      </c>
      <c r="D579" s="17" t="s">
        <v>102</v>
      </c>
      <c r="E579" s="20"/>
      <c r="F579" s="17" t="s">
        <v>96</v>
      </c>
      <c r="G579" s="17" t="s">
        <v>1722</v>
      </c>
      <c r="H579" s="48" t="s">
        <v>90</v>
      </c>
      <c r="J579" s="11" t="s">
        <v>526</v>
      </c>
      <c r="K579" s="48" t="s">
        <v>84</v>
      </c>
      <c r="L579" s="49">
        <v>42979.0</v>
      </c>
      <c r="M579" s="52"/>
      <c r="N579" s="48" t="s">
        <v>85</v>
      </c>
      <c r="O579" s="48" t="s">
        <v>295</v>
      </c>
      <c r="P579" s="52"/>
      <c r="Q579" s="25">
        <v>9.0</v>
      </c>
      <c r="R579" s="25">
        <v>9.0</v>
      </c>
      <c r="S579" s="25">
        <v>10.0</v>
      </c>
      <c r="T579" s="25"/>
      <c r="U579" s="25">
        <v>10.0</v>
      </c>
      <c r="V579" s="25">
        <v>10.0</v>
      </c>
      <c r="W579" s="25"/>
      <c r="X579" s="25"/>
      <c r="Y579" s="25"/>
      <c r="Z579" s="25"/>
      <c r="AA579" s="25"/>
      <c r="AB579" s="25">
        <v>9.0</v>
      </c>
      <c r="AC579" s="25">
        <v>10.0</v>
      </c>
      <c r="AD579" s="25"/>
      <c r="AE579" s="25"/>
      <c r="AF579" s="25"/>
      <c r="AG579" s="6">
        <v>10.0</v>
      </c>
      <c r="AH579" s="6">
        <v>10.0</v>
      </c>
      <c r="AI579" s="6">
        <v>10.0</v>
      </c>
      <c r="AJ579" s="23"/>
      <c r="AK579" s="6"/>
      <c r="AL579" s="25"/>
      <c r="AM579" s="25"/>
      <c r="AN579" s="25">
        <v>10.0</v>
      </c>
      <c r="AO579" s="25"/>
      <c r="AP579" s="25"/>
      <c r="AQ579" s="25">
        <v>10.0</v>
      </c>
      <c r="AR579" s="25">
        <v>10.0</v>
      </c>
      <c r="AS579" s="25"/>
      <c r="AT579" s="25"/>
      <c r="AU579" s="25"/>
      <c r="AV579" s="25"/>
      <c r="AW579" s="25"/>
      <c r="AX579" s="6">
        <v>10.0</v>
      </c>
      <c r="AY579" s="25">
        <f t="shared" si="1"/>
        <v>9.78</v>
      </c>
      <c r="AZ579" s="23"/>
      <c r="BA579" s="23">
        <f t="shared" si="4"/>
        <v>0</v>
      </c>
      <c r="BB579" s="6"/>
      <c r="BC579" s="6"/>
      <c r="BD579" s="23">
        <f t="shared" si="3"/>
        <v>0</v>
      </c>
      <c r="BE579" s="6" t="s">
        <v>92</v>
      </c>
      <c r="BF579" s="6" t="s">
        <v>55</v>
      </c>
      <c r="BG579" s="6" t="s">
        <v>55</v>
      </c>
      <c r="BH579" s="6" t="s">
        <v>55</v>
      </c>
      <c r="BI579" s="6" t="s">
        <v>55</v>
      </c>
      <c r="BJ579" s="6" t="s">
        <v>92</v>
      </c>
      <c r="BK579" s="6" t="s">
        <v>55</v>
      </c>
      <c r="BL579" s="23"/>
      <c r="BM579" s="23"/>
      <c r="BN579" s="42"/>
      <c r="BO579" s="42"/>
      <c r="BP579" s="42"/>
    </row>
    <row r="580">
      <c r="A580" s="11">
        <v>575.0</v>
      </c>
      <c r="B580" s="17" t="s">
        <v>1637</v>
      </c>
      <c r="C580" s="17" t="s">
        <v>263</v>
      </c>
      <c r="D580" s="17" t="s">
        <v>711</v>
      </c>
      <c r="E580" s="19"/>
      <c r="F580" s="17" t="s">
        <v>79</v>
      </c>
      <c r="G580" s="17" t="s">
        <v>1722</v>
      </c>
      <c r="H580" s="48" t="s">
        <v>90</v>
      </c>
      <c r="J580" s="11" t="s">
        <v>526</v>
      </c>
      <c r="K580" s="48" t="s">
        <v>84</v>
      </c>
      <c r="L580" s="49">
        <v>42979.0</v>
      </c>
      <c r="M580" s="52"/>
      <c r="N580" s="48" t="s">
        <v>85</v>
      </c>
      <c r="O580" s="48" t="s">
        <v>295</v>
      </c>
      <c r="P580" s="52"/>
      <c r="Q580" s="6">
        <v>6.0</v>
      </c>
      <c r="R580" s="6">
        <v>9.0</v>
      </c>
      <c r="S580" s="6">
        <v>9.0</v>
      </c>
      <c r="T580" s="23"/>
      <c r="U580" s="25">
        <v>10.0</v>
      </c>
      <c r="V580" s="6">
        <v>10.0</v>
      </c>
      <c r="W580" s="23"/>
      <c r="X580" s="23"/>
      <c r="Y580" s="23"/>
      <c r="Z580" s="23"/>
      <c r="AA580" s="23"/>
      <c r="AB580" s="6">
        <v>6.0</v>
      </c>
      <c r="AC580" s="6">
        <v>9.0</v>
      </c>
      <c r="AD580" s="23"/>
      <c r="AE580" s="23"/>
      <c r="AF580" s="23"/>
      <c r="AG580" s="6">
        <v>10.0</v>
      </c>
      <c r="AH580" s="6">
        <v>10.0</v>
      </c>
      <c r="AI580" s="6">
        <v>10.0</v>
      </c>
      <c r="AJ580" s="23"/>
      <c r="AK580" s="6">
        <v>10.0</v>
      </c>
      <c r="AL580" s="23"/>
      <c r="AM580" s="23"/>
      <c r="AN580" s="6">
        <v>10.0</v>
      </c>
      <c r="AO580" s="23"/>
      <c r="AP580" s="23"/>
      <c r="AQ580" s="25">
        <v>5.0</v>
      </c>
      <c r="AR580" s="25">
        <v>10.0</v>
      </c>
      <c r="AS580" s="6"/>
      <c r="AT580" s="23"/>
      <c r="AU580" s="23"/>
      <c r="AV580" s="23"/>
      <c r="AW580" s="23"/>
      <c r="AX580" s="6">
        <v>10.0</v>
      </c>
      <c r="AY580" s="25">
        <f t="shared" si="1"/>
        <v>8.93</v>
      </c>
      <c r="AZ580" s="23"/>
      <c r="BA580" s="23">
        <f t="shared" si="4"/>
        <v>0</v>
      </c>
      <c r="BB580" s="6"/>
      <c r="BC580" s="6"/>
      <c r="BD580" s="23">
        <f t="shared" si="3"/>
        <v>0</v>
      </c>
      <c r="BE580" s="6" t="s">
        <v>92</v>
      </c>
      <c r="BF580" s="6" t="s">
        <v>55</v>
      </c>
      <c r="BG580" s="6" t="s">
        <v>55</v>
      </c>
      <c r="BH580" s="6" t="s">
        <v>55</v>
      </c>
      <c r="BI580" s="6" t="s">
        <v>55</v>
      </c>
      <c r="BJ580" s="6" t="s">
        <v>92</v>
      </c>
      <c r="BK580" s="6" t="s">
        <v>55</v>
      </c>
      <c r="BL580" s="23"/>
      <c r="BM580" s="23"/>
      <c r="BN580" s="42"/>
      <c r="BO580" s="42"/>
      <c r="BP580" s="42"/>
    </row>
    <row r="581">
      <c r="A581" s="11">
        <v>576.0</v>
      </c>
      <c r="B581" s="17" t="s">
        <v>1727</v>
      </c>
      <c r="C581" s="17" t="s">
        <v>78</v>
      </c>
      <c r="D581" s="17" t="s">
        <v>125</v>
      </c>
      <c r="E581" s="19"/>
      <c r="F581" s="17" t="s">
        <v>79</v>
      </c>
      <c r="G581" s="17" t="s">
        <v>1722</v>
      </c>
      <c r="H581" s="48" t="s">
        <v>90</v>
      </c>
      <c r="J581" s="11" t="s">
        <v>526</v>
      </c>
      <c r="K581" s="48" t="s">
        <v>84</v>
      </c>
      <c r="L581" s="49">
        <v>42979.0</v>
      </c>
      <c r="M581" s="52"/>
      <c r="N581" s="48" t="s">
        <v>85</v>
      </c>
      <c r="O581" s="48" t="s">
        <v>483</v>
      </c>
      <c r="P581" s="52"/>
      <c r="Q581" s="6">
        <v>8.0</v>
      </c>
      <c r="R581" s="6">
        <v>7.0</v>
      </c>
      <c r="S581" s="6">
        <v>7.0</v>
      </c>
      <c r="T581" s="23"/>
      <c r="U581" s="25">
        <v>10.0</v>
      </c>
      <c r="V581" s="6">
        <v>10.0</v>
      </c>
      <c r="W581" s="23"/>
      <c r="X581" s="23"/>
      <c r="Y581" s="23"/>
      <c r="Z581" s="23"/>
      <c r="AA581" s="23"/>
      <c r="AB581" s="6">
        <v>9.0</v>
      </c>
      <c r="AC581" s="6">
        <v>10.0</v>
      </c>
      <c r="AD581" s="23"/>
      <c r="AE581" s="23"/>
      <c r="AF581" s="23"/>
      <c r="AG581" s="6">
        <v>10.0</v>
      </c>
      <c r="AH581" s="6">
        <v>10.0</v>
      </c>
      <c r="AI581" s="6">
        <v>10.0</v>
      </c>
      <c r="AJ581" s="23"/>
      <c r="AK581" s="6">
        <v>10.0</v>
      </c>
      <c r="AL581" s="23"/>
      <c r="AM581" s="23"/>
      <c r="AN581" s="6">
        <v>10.0</v>
      </c>
      <c r="AO581" s="23"/>
      <c r="AP581" s="23"/>
      <c r="AQ581" s="25">
        <v>7.0</v>
      </c>
      <c r="AR581" s="25">
        <v>10.0</v>
      </c>
      <c r="AS581" s="6"/>
      <c r="AT581" s="23"/>
      <c r="AU581" s="23"/>
      <c r="AV581" s="23"/>
      <c r="AW581" s="23"/>
      <c r="AX581" s="6">
        <v>10.0</v>
      </c>
      <c r="AY581" s="25">
        <f t="shared" si="1"/>
        <v>9.2</v>
      </c>
      <c r="AZ581" s="23"/>
      <c r="BA581" s="23">
        <f t="shared" si="4"/>
        <v>0</v>
      </c>
      <c r="BB581" s="6"/>
      <c r="BC581" s="6"/>
      <c r="BD581" s="23">
        <f t="shared" si="3"/>
        <v>0</v>
      </c>
      <c r="BE581" s="6" t="s">
        <v>92</v>
      </c>
      <c r="BF581" s="6" t="s">
        <v>55</v>
      </c>
      <c r="BG581" s="6" t="s">
        <v>55</v>
      </c>
      <c r="BH581" s="6" t="s">
        <v>55</v>
      </c>
      <c r="BI581" s="6" t="s">
        <v>55</v>
      </c>
      <c r="BJ581" s="6" t="s">
        <v>92</v>
      </c>
      <c r="BK581" s="6" t="s">
        <v>55</v>
      </c>
      <c r="BL581" s="23"/>
      <c r="BM581" s="23"/>
      <c r="BN581" s="42"/>
      <c r="BO581" s="42"/>
      <c r="BP581" s="42"/>
    </row>
    <row r="582">
      <c r="A582" s="11">
        <v>577.0</v>
      </c>
      <c r="B582" s="17" t="s">
        <v>1728</v>
      </c>
      <c r="C582" s="17" t="s">
        <v>254</v>
      </c>
      <c r="D582" s="20"/>
      <c r="E582" s="19"/>
      <c r="F582" s="17" t="s">
        <v>96</v>
      </c>
      <c r="G582" s="17" t="s">
        <v>1722</v>
      </c>
      <c r="H582" s="48" t="s">
        <v>90</v>
      </c>
      <c r="J582" s="11" t="s">
        <v>526</v>
      </c>
      <c r="K582" s="48" t="s">
        <v>84</v>
      </c>
      <c r="L582" s="49">
        <v>42979.0</v>
      </c>
      <c r="M582" s="52"/>
      <c r="N582" s="48" t="s">
        <v>85</v>
      </c>
      <c r="O582" s="48" t="s">
        <v>295</v>
      </c>
      <c r="P582" s="52"/>
      <c r="Q582" s="6">
        <v>10.0</v>
      </c>
      <c r="R582" s="6">
        <v>10.0</v>
      </c>
      <c r="S582" s="6">
        <v>10.0</v>
      </c>
      <c r="T582" s="23"/>
      <c r="U582" s="25">
        <v>10.0</v>
      </c>
      <c r="V582" s="6">
        <v>10.0</v>
      </c>
      <c r="W582" s="23"/>
      <c r="X582" s="23"/>
      <c r="Y582" s="23"/>
      <c r="Z582" s="23"/>
      <c r="AA582" s="23"/>
      <c r="AB582" s="6">
        <v>9.0</v>
      </c>
      <c r="AC582" s="6">
        <v>10.0</v>
      </c>
      <c r="AD582" s="23"/>
      <c r="AE582" s="23"/>
      <c r="AF582" s="23"/>
      <c r="AG582" s="6">
        <v>10.0</v>
      </c>
      <c r="AH582" s="6">
        <v>10.0</v>
      </c>
      <c r="AI582" s="6">
        <v>10.0</v>
      </c>
      <c r="AJ582" s="23"/>
      <c r="AK582" s="6">
        <v>10.0</v>
      </c>
      <c r="AL582" s="23"/>
      <c r="AM582" s="23"/>
      <c r="AN582" s="6">
        <v>10.0</v>
      </c>
      <c r="AO582" s="23"/>
      <c r="AP582" s="23"/>
      <c r="AQ582" s="25">
        <v>10.0</v>
      </c>
      <c r="AR582" s="25">
        <v>10.0</v>
      </c>
      <c r="AS582" s="6"/>
      <c r="AT582" s="23"/>
      <c r="AU582" s="23"/>
      <c r="AV582" s="23"/>
      <c r="AW582" s="23"/>
      <c r="AX582" s="6">
        <v>10.0</v>
      </c>
      <c r="AY582" s="25">
        <f t="shared" si="1"/>
        <v>9.93</v>
      </c>
      <c r="AZ582" s="23"/>
      <c r="BA582" s="23">
        <f t="shared" si="4"/>
        <v>0</v>
      </c>
      <c r="BB582" s="6"/>
      <c r="BC582" s="6"/>
      <c r="BD582" s="23">
        <f t="shared" si="3"/>
        <v>0</v>
      </c>
      <c r="BE582" s="6" t="s">
        <v>92</v>
      </c>
      <c r="BF582" s="6" t="s">
        <v>55</v>
      </c>
      <c r="BG582" s="6" t="s">
        <v>55</v>
      </c>
      <c r="BH582" s="6" t="s">
        <v>55</v>
      </c>
      <c r="BI582" s="6" t="s">
        <v>55</v>
      </c>
      <c r="BJ582" s="6" t="s">
        <v>92</v>
      </c>
      <c r="BK582" s="6" t="s">
        <v>55</v>
      </c>
      <c r="BL582" s="23"/>
      <c r="BM582" s="23"/>
      <c r="BN582" s="42"/>
      <c r="BO582" s="42"/>
      <c r="BP582" s="42"/>
    </row>
    <row r="583">
      <c r="A583" s="11">
        <v>578.0</v>
      </c>
      <c r="B583" s="17" t="s">
        <v>912</v>
      </c>
      <c r="C583" s="17" t="s">
        <v>515</v>
      </c>
      <c r="D583" s="17" t="s">
        <v>1729</v>
      </c>
      <c r="E583" s="19"/>
      <c r="F583" s="17" t="s">
        <v>79</v>
      </c>
      <c r="G583" s="17" t="s">
        <v>1722</v>
      </c>
      <c r="H583" s="48" t="s">
        <v>90</v>
      </c>
      <c r="J583" s="11" t="s">
        <v>526</v>
      </c>
      <c r="K583" s="48" t="s">
        <v>84</v>
      </c>
      <c r="L583" s="49">
        <v>42979.0</v>
      </c>
      <c r="M583" s="52"/>
      <c r="N583" s="48" t="s">
        <v>85</v>
      </c>
      <c r="O583" s="48" t="s">
        <v>295</v>
      </c>
      <c r="P583" s="52"/>
      <c r="Q583" s="6">
        <v>6.0</v>
      </c>
      <c r="R583" s="6">
        <v>9.0</v>
      </c>
      <c r="S583" s="6">
        <v>9.0</v>
      </c>
      <c r="T583" s="23"/>
      <c r="U583" s="25">
        <v>10.0</v>
      </c>
      <c r="V583" s="6">
        <v>10.0</v>
      </c>
      <c r="W583" s="23"/>
      <c r="X583" s="23"/>
      <c r="Y583" s="23"/>
      <c r="Z583" s="23"/>
      <c r="AA583" s="23"/>
      <c r="AB583" s="6">
        <v>6.0</v>
      </c>
      <c r="AC583" s="6">
        <v>10.0</v>
      </c>
      <c r="AD583" s="23"/>
      <c r="AE583" s="23"/>
      <c r="AF583" s="23"/>
      <c r="AG583" s="6">
        <v>10.0</v>
      </c>
      <c r="AH583" s="6">
        <v>10.0</v>
      </c>
      <c r="AI583" s="6">
        <v>10.0</v>
      </c>
      <c r="AJ583" s="23"/>
      <c r="AK583" s="6">
        <v>10.0</v>
      </c>
      <c r="AL583" s="23"/>
      <c r="AM583" s="23"/>
      <c r="AN583" s="6">
        <v>10.0</v>
      </c>
      <c r="AO583" s="23"/>
      <c r="AP583" s="23"/>
      <c r="AQ583" s="25">
        <v>8.0</v>
      </c>
      <c r="AR583" s="25">
        <v>10.0</v>
      </c>
      <c r="AS583" s="6"/>
      <c r="AT583" s="23"/>
      <c r="AU583" s="23"/>
      <c r="AV583" s="23"/>
      <c r="AW583" s="23"/>
      <c r="AX583" s="6">
        <v>10.0</v>
      </c>
      <c r="AY583" s="25">
        <f t="shared" si="1"/>
        <v>9.2</v>
      </c>
      <c r="AZ583" s="23"/>
      <c r="BA583" s="23">
        <f t="shared" si="4"/>
        <v>0</v>
      </c>
      <c r="BB583" s="6"/>
      <c r="BC583" s="6"/>
      <c r="BD583" s="23">
        <f t="shared" si="3"/>
        <v>0</v>
      </c>
      <c r="BE583" s="6" t="s">
        <v>92</v>
      </c>
      <c r="BF583" s="6" t="s">
        <v>55</v>
      </c>
      <c r="BG583" s="6" t="s">
        <v>55</v>
      </c>
      <c r="BH583" s="6" t="s">
        <v>55</v>
      </c>
      <c r="BI583" s="6" t="s">
        <v>55</v>
      </c>
      <c r="BJ583" s="6" t="s">
        <v>92</v>
      </c>
      <c r="BK583" s="6" t="s">
        <v>55</v>
      </c>
      <c r="BL583" s="23"/>
      <c r="BM583" s="23"/>
      <c r="BN583" s="42"/>
      <c r="BO583" s="42"/>
      <c r="BP583" s="42"/>
    </row>
    <row r="584">
      <c r="A584" s="11">
        <v>579.0</v>
      </c>
      <c r="B584" s="17" t="s">
        <v>1730</v>
      </c>
      <c r="C584" s="17" t="s">
        <v>101</v>
      </c>
      <c r="D584" s="17" t="s">
        <v>623</v>
      </c>
      <c r="E584" s="19"/>
      <c r="F584" s="17" t="s">
        <v>96</v>
      </c>
      <c r="G584" s="17" t="s">
        <v>1722</v>
      </c>
      <c r="H584" s="48" t="s">
        <v>90</v>
      </c>
      <c r="J584" s="11" t="s">
        <v>526</v>
      </c>
      <c r="K584" s="48" t="s">
        <v>84</v>
      </c>
      <c r="L584" s="49">
        <v>42979.0</v>
      </c>
      <c r="M584" s="52"/>
      <c r="N584" s="48" t="s">
        <v>85</v>
      </c>
      <c r="O584" s="48" t="s">
        <v>295</v>
      </c>
      <c r="P584" s="52"/>
      <c r="Q584" s="25">
        <v>6.0</v>
      </c>
      <c r="R584" s="25">
        <v>10.0</v>
      </c>
      <c r="S584" s="25">
        <v>9.0</v>
      </c>
      <c r="T584" s="25"/>
      <c r="U584" s="25">
        <v>10.0</v>
      </c>
      <c r="V584" s="25">
        <v>9.0</v>
      </c>
      <c r="W584" s="25"/>
      <c r="X584" s="25"/>
      <c r="Y584" s="25"/>
      <c r="Z584" s="25"/>
      <c r="AA584" s="25"/>
      <c r="AB584" s="25">
        <v>8.0</v>
      </c>
      <c r="AC584" s="25">
        <v>9.0</v>
      </c>
      <c r="AD584" s="25"/>
      <c r="AE584" s="25"/>
      <c r="AF584" s="25"/>
      <c r="AG584" s="6">
        <v>10.0</v>
      </c>
      <c r="AH584" s="6">
        <v>10.0</v>
      </c>
      <c r="AI584" s="6">
        <v>10.0</v>
      </c>
      <c r="AJ584" s="23"/>
      <c r="AK584" s="6">
        <v>10.0</v>
      </c>
      <c r="AL584" s="25"/>
      <c r="AM584" s="25"/>
      <c r="AN584" s="25">
        <v>10.0</v>
      </c>
      <c r="AO584" s="25"/>
      <c r="AP584" s="25"/>
      <c r="AQ584" s="25">
        <v>10.0</v>
      </c>
      <c r="AR584" s="25">
        <v>10.0</v>
      </c>
      <c r="AS584" s="25"/>
      <c r="AT584" s="25"/>
      <c r="AU584" s="25"/>
      <c r="AV584" s="25"/>
      <c r="AW584" s="25"/>
      <c r="AX584" s="6">
        <v>10.0</v>
      </c>
      <c r="AY584" s="25">
        <f t="shared" si="1"/>
        <v>9.4</v>
      </c>
      <c r="AZ584" s="23"/>
      <c r="BA584" s="23">
        <f t="shared" si="4"/>
        <v>0</v>
      </c>
      <c r="BB584" s="6"/>
      <c r="BC584" s="6"/>
      <c r="BD584" s="23">
        <f t="shared" si="3"/>
        <v>0</v>
      </c>
      <c r="BE584" s="6" t="s">
        <v>92</v>
      </c>
      <c r="BF584" s="6" t="s">
        <v>55</v>
      </c>
      <c r="BG584" s="6" t="s">
        <v>55</v>
      </c>
      <c r="BH584" s="6" t="s">
        <v>55</v>
      </c>
      <c r="BI584" s="6" t="s">
        <v>55</v>
      </c>
      <c r="BJ584" s="6" t="s">
        <v>92</v>
      </c>
      <c r="BK584" s="6" t="s">
        <v>55</v>
      </c>
      <c r="BL584" s="23"/>
      <c r="BM584" s="23"/>
      <c r="BN584" s="42"/>
      <c r="BO584" s="42"/>
      <c r="BP584" s="42"/>
    </row>
    <row r="585">
      <c r="A585" s="11">
        <v>580.0</v>
      </c>
      <c r="B585" s="17" t="s">
        <v>1731</v>
      </c>
      <c r="C585" s="17" t="s">
        <v>911</v>
      </c>
      <c r="D585" s="17" t="s">
        <v>880</v>
      </c>
      <c r="E585" s="19"/>
      <c r="F585" s="17" t="s">
        <v>79</v>
      </c>
      <c r="G585" s="17" t="s">
        <v>1722</v>
      </c>
      <c r="H585" s="48" t="s">
        <v>90</v>
      </c>
      <c r="J585" s="11" t="s">
        <v>526</v>
      </c>
      <c r="K585" s="48" t="s">
        <v>84</v>
      </c>
      <c r="L585" s="49">
        <v>42979.0</v>
      </c>
      <c r="M585" s="52"/>
      <c r="N585" s="48" t="s">
        <v>85</v>
      </c>
      <c r="O585" s="48" t="s">
        <v>483</v>
      </c>
      <c r="P585" s="52"/>
      <c r="Q585" s="6">
        <v>8.0</v>
      </c>
      <c r="R585" s="6">
        <v>10.0</v>
      </c>
      <c r="S585" s="6">
        <v>6.0</v>
      </c>
      <c r="T585" s="23"/>
      <c r="U585" s="25">
        <v>10.0</v>
      </c>
      <c r="V585" s="6">
        <v>9.0</v>
      </c>
      <c r="W585" s="23"/>
      <c r="X585" s="23"/>
      <c r="Y585" s="23"/>
      <c r="Z585" s="23"/>
      <c r="AA585" s="23"/>
      <c r="AB585" s="6">
        <v>5.0</v>
      </c>
      <c r="AC585" s="6">
        <v>8.0</v>
      </c>
      <c r="AD585" s="23"/>
      <c r="AE585" s="23"/>
      <c r="AF585" s="23"/>
      <c r="AG585" s="6">
        <v>10.0</v>
      </c>
      <c r="AH585" s="6">
        <v>10.0</v>
      </c>
      <c r="AI585" s="6">
        <v>10.0</v>
      </c>
      <c r="AJ585" s="23"/>
      <c r="AK585" s="6">
        <v>10.0</v>
      </c>
      <c r="AL585" s="23"/>
      <c r="AM585" s="23"/>
      <c r="AN585" s="6">
        <v>10.0</v>
      </c>
      <c r="AO585" s="23"/>
      <c r="AP585" s="23"/>
      <c r="AQ585" s="25">
        <v>9.0</v>
      </c>
      <c r="AR585" s="25">
        <v>10.0</v>
      </c>
      <c r="AS585" s="6"/>
      <c r="AT585" s="23"/>
      <c r="AU585" s="23"/>
      <c r="AV585" s="23"/>
      <c r="AW585" s="23"/>
      <c r="AX585" s="6">
        <v>10.0</v>
      </c>
      <c r="AY585" s="25">
        <f t="shared" si="1"/>
        <v>9</v>
      </c>
      <c r="AZ585" s="23"/>
      <c r="BA585" s="23">
        <f t="shared" si="4"/>
        <v>0</v>
      </c>
      <c r="BB585" s="6"/>
      <c r="BC585" s="6"/>
      <c r="BD585" s="23">
        <f t="shared" si="3"/>
        <v>0</v>
      </c>
      <c r="BE585" s="6" t="s">
        <v>92</v>
      </c>
      <c r="BF585" s="6" t="s">
        <v>55</v>
      </c>
      <c r="BG585" s="6" t="s">
        <v>55</v>
      </c>
      <c r="BH585" s="6" t="s">
        <v>55</v>
      </c>
      <c r="BI585" s="6" t="s">
        <v>55</v>
      </c>
      <c r="BJ585" s="6" t="s">
        <v>92</v>
      </c>
      <c r="BK585" s="6" t="s">
        <v>55</v>
      </c>
      <c r="BL585" s="23"/>
      <c r="BM585" s="23"/>
      <c r="BN585" s="42"/>
      <c r="BO585" s="42"/>
      <c r="BP585" s="42"/>
    </row>
    <row r="586">
      <c r="A586" s="11">
        <v>581.0</v>
      </c>
      <c r="B586" s="17" t="s">
        <v>1732</v>
      </c>
      <c r="C586" s="17" t="s">
        <v>224</v>
      </c>
      <c r="D586" s="17" t="s">
        <v>134</v>
      </c>
      <c r="E586" s="19"/>
      <c r="F586" s="17" t="s">
        <v>96</v>
      </c>
      <c r="G586" s="17" t="s">
        <v>1722</v>
      </c>
      <c r="H586" s="48" t="s">
        <v>90</v>
      </c>
      <c r="J586" s="11" t="s">
        <v>526</v>
      </c>
      <c r="K586" s="48" t="s">
        <v>84</v>
      </c>
      <c r="L586" s="49">
        <v>42979.0</v>
      </c>
      <c r="M586" s="52"/>
      <c r="N586" s="48" t="s">
        <v>85</v>
      </c>
      <c r="O586" s="48" t="s">
        <v>483</v>
      </c>
      <c r="P586" s="52"/>
      <c r="Q586" s="25">
        <v>9.0</v>
      </c>
      <c r="R586" s="25">
        <v>10.0</v>
      </c>
      <c r="S586" s="25">
        <v>10.0</v>
      </c>
      <c r="T586" s="25"/>
      <c r="U586" s="25">
        <v>10.0</v>
      </c>
      <c r="V586" s="25">
        <v>10.0</v>
      </c>
      <c r="W586" s="25"/>
      <c r="X586" s="25"/>
      <c r="Y586" s="25"/>
      <c r="Z586" s="25"/>
      <c r="AA586" s="25"/>
      <c r="AB586" s="25">
        <v>8.0</v>
      </c>
      <c r="AC586" s="25">
        <v>10.0</v>
      </c>
      <c r="AD586" s="25"/>
      <c r="AE586" s="25"/>
      <c r="AF586" s="25"/>
      <c r="AG586" s="6">
        <v>10.0</v>
      </c>
      <c r="AH586" s="6">
        <v>10.0</v>
      </c>
      <c r="AI586" s="6">
        <v>10.0</v>
      </c>
      <c r="AJ586" s="23"/>
      <c r="AK586" s="6">
        <v>10.0</v>
      </c>
      <c r="AL586" s="25"/>
      <c r="AM586" s="25"/>
      <c r="AN586" s="25">
        <v>10.0</v>
      </c>
      <c r="AO586" s="25"/>
      <c r="AP586" s="25"/>
      <c r="AQ586" s="25">
        <v>10.0</v>
      </c>
      <c r="AR586" s="25">
        <v>10.0</v>
      </c>
      <c r="AS586" s="25"/>
      <c r="AT586" s="25"/>
      <c r="AU586" s="25"/>
      <c r="AV586" s="25"/>
      <c r="AW586" s="25"/>
      <c r="AX586" s="6">
        <v>10.0</v>
      </c>
      <c r="AY586" s="25">
        <f t="shared" si="1"/>
        <v>9.8</v>
      </c>
      <c r="AZ586" s="23"/>
      <c r="BA586" s="23">
        <f t="shared" si="4"/>
        <v>0</v>
      </c>
      <c r="BB586" s="6"/>
      <c r="BC586" s="6"/>
      <c r="BD586" s="23">
        <f t="shared" si="3"/>
        <v>0</v>
      </c>
      <c r="BE586" s="6" t="s">
        <v>92</v>
      </c>
      <c r="BF586" s="6" t="s">
        <v>55</v>
      </c>
      <c r="BG586" s="6" t="s">
        <v>55</v>
      </c>
      <c r="BH586" s="6" t="s">
        <v>55</v>
      </c>
      <c r="BI586" s="6" t="s">
        <v>55</v>
      </c>
      <c r="BJ586" s="6" t="s">
        <v>92</v>
      </c>
      <c r="BK586" s="6" t="s">
        <v>55</v>
      </c>
      <c r="BL586" s="23"/>
      <c r="BM586" s="23"/>
      <c r="BN586" s="42"/>
      <c r="BO586" s="42"/>
      <c r="BP586" s="42"/>
    </row>
    <row r="587">
      <c r="A587" s="11">
        <v>582.0</v>
      </c>
      <c r="B587" s="17" t="s">
        <v>185</v>
      </c>
      <c r="C587" s="17" t="s">
        <v>1733</v>
      </c>
      <c r="D587" s="17" t="s">
        <v>662</v>
      </c>
      <c r="E587" s="19"/>
      <c r="F587" s="17" t="s">
        <v>96</v>
      </c>
      <c r="G587" s="17" t="s">
        <v>1722</v>
      </c>
      <c r="H587" s="48" t="s">
        <v>90</v>
      </c>
      <c r="J587" s="11" t="s">
        <v>526</v>
      </c>
      <c r="K587" s="48" t="s">
        <v>84</v>
      </c>
      <c r="L587" s="49">
        <v>42979.0</v>
      </c>
      <c r="M587" s="52"/>
      <c r="N587" s="48" t="s">
        <v>85</v>
      </c>
      <c r="O587" s="48" t="s">
        <v>295</v>
      </c>
      <c r="P587" s="52"/>
      <c r="Q587" s="25">
        <v>6.0</v>
      </c>
      <c r="R587" s="25">
        <v>9.0</v>
      </c>
      <c r="S587" s="25">
        <v>10.0</v>
      </c>
      <c r="T587" s="25"/>
      <c r="U587" s="25">
        <v>10.0</v>
      </c>
      <c r="V587" s="25">
        <v>10.0</v>
      </c>
      <c r="W587" s="25"/>
      <c r="X587" s="25"/>
      <c r="Y587" s="25"/>
      <c r="Z587" s="25"/>
      <c r="AA587" s="25"/>
      <c r="AB587" s="25">
        <v>5.0</v>
      </c>
      <c r="AC587" s="25">
        <v>8.0</v>
      </c>
      <c r="AD587" s="25"/>
      <c r="AE587" s="25"/>
      <c r="AF587" s="25"/>
      <c r="AG587" s="6">
        <v>10.0</v>
      </c>
      <c r="AH587" s="6">
        <v>10.0</v>
      </c>
      <c r="AI587" s="6">
        <v>10.0</v>
      </c>
      <c r="AJ587" s="23"/>
      <c r="AK587" s="6">
        <v>10.0</v>
      </c>
      <c r="AL587" s="25"/>
      <c r="AM587" s="25"/>
      <c r="AN587" s="25">
        <v>10.0</v>
      </c>
      <c r="AO587" s="25"/>
      <c r="AP587" s="25"/>
      <c r="AQ587" s="25">
        <v>9.0</v>
      </c>
      <c r="AR587" s="25">
        <v>10.0</v>
      </c>
      <c r="AS587" s="25"/>
      <c r="AT587" s="25"/>
      <c r="AU587" s="25"/>
      <c r="AV587" s="25"/>
      <c r="AW587" s="25"/>
      <c r="AX587" s="6">
        <v>10.0</v>
      </c>
      <c r="AY587" s="25">
        <f t="shared" si="1"/>
        <v>9.13</v>
      </c>
      <c r="AZ587" s="23"/>
      <c r="BA587" s="23">
        <f t="shared" si="4"/>
        <v>0</v>
      </c>
      <c r="BB587" s="6"/>
      <c r="BC587" s="6"/>
      <c r="BD587" s="23">
        <f t="shared" si="3"/>
        <v>0</v>
      </c>
      <c r="BE587" s="6" t="s">
        <v>92</v>
      </c>
      <c r="BF587" s="6" t="s">
        <v>55</v>
      </c>
      <c r="BG587" s="6" t="s">
        <v>55</v>
      </c>
      <c r="BH587" s="6" t="s">
        <v>55</v>
      </c>
      <c r="BI587" s="6" t="s">
        <v>55</v>
      </c>
      <c r="BJ587" s="6" t="s">
        <v>92</v>
      </c>
      <c r="BK587" s="6" t="s">
        <v>55</v>
      </c>
      <c r="BL587" s="23"/>
      <c r="BM587" s="23"/>
      <c r="BN587" s="42"/>
      <c r="BO587" s="42"/>
      <c r="BP587" s="42"/>
    </row>
    <row r="588">
      <c r="A588" s="11">
        <v>583.0</v>
      </c>
      <c r="B588" s="17" t="s">
        <v>400</v>
      </c>
      <c r="C588" s="17" t="s">
        <v>1734</v>
      </c>
      <c r="D588" s="17" t="s">
        <v>891</v>
      </c>
      <c r="E588" s="19"/>
      <c r="F588" s="17" t="s">
        <v>96</v>
      </c>
      <c r="G588" s="17" t="s">
        <v>1722</v>
      </c>
      <c r="H588" s="48" t="s">
        <v>90</v>
      </c>
      <c r="J588" s="11" t="s">
        <v>526</v>
      </c>
      <c r="K588" s="48" t="s">
        <v>84</v>
      </c>
      <c r="L588" s="49">
        <v>42979.0</v>
      </c>
      <c r="M588" s="52"/>
      <c r="N588" s="48" t="s">
        <v>85</v>
      </c>
      <c r="O588" s="48" t="s">
        <v>295</v>
      </c>
      <c r="P588" s="52"/>
      <c r="Q588" s="6">
        <v>8.0</v>
      </c>
      <c r="R588" s="6">
        <v>9.0</v>
      </c>
      <c r="S588" s="6">
        <v>9.0</v>
      </c>
      <c r="T588" s="23"/>
      <c r="U588" s="25">
        <v>10.0</v>
      </c>
      <c r="V588" s="6">
        <v>9.0</v>
      </c>
      <c r="W588" s="23"/>
      <c r="X588" s="23"/>
      <c r="Y588" s="23"/>
      <c r="Z588" s="23"/>
      <c r="AA588" s="23"/>
      <c r="AB588" s="6">
        <v>7.0</v>
      </c>
      <c r="AC588" s="6">
        <v>9.0</v>
      </c>
      <c r="AD588" s="23"/>
      <c r="AE588" s="23"/>
      <c r="AF588" s="23"/>
      <c r="AG588" s="6">
        <v>10.0</v>
      </c>
      <c r="AH588" s="6">
        <v>10.0</v>
      </c>
      <c r="AI588" s="6">
        <v>10.0</v>
      </c>
      <c r="AJ588" s="23"/>
      <c r="AK588" s="6">
        <v>10.0</v>
      </c>
      <c r="AL588" s="23"/>
      <c r="AM588" s="23"/>
      <c r="AN588" s="6">
        <v>10.0</v>
      </c>
      <c r="AO588" s="23"/>
      <c r="AP588" s="23"/>
      <c r="AQ588" s="25">
        <v>10.0</v>
      </c>
      <c r="AR588" s="25">
        <v>10.0</v>
      </c>
      <c r="AS588" s="6"/>
      <c r="AT588" s="23"/>
      <c r="AU588" s="23"/>
      <c r="AV588" s="23"/>
      <c r="AW588" s="23"/>
      <c r="AX588" s="6">
        <v>10.0</v>
      </c>
      <c r="AY588" s="25">
        <f t="shared" si="1"/>
        <v>9.4</v>
      </c>
      <c r="AZ588" s="23"/>
      <c r="BA588" s="23">
        <f t="shared" si="4"/>
        <v>0</v>
      </c>
      <c r="BB588" s="6"/>
      <c r="BC588" s="6"/>
      <c r="BD588" s="23">
        <f t="shared" si="3"/>
        <v>0</v>
      </c>
      <c r="BE588" s="6" t="s">
        <v>92</v>
      </c>
      <c r="BF588" s="6" t="s">
        <v>55</v>
      </c>
      <c r="BG588" s="6" t="s">
        <v>55</v>
      </c>
      <c r="BH588" s="6" t="s">
        <v>55</v>
      </c>
      <c r="BI588" s="6" t="s">
        <v>55</v>
      </c>
      <c r="BJ588" s="6" t="s">
        <v>92</v>
      </c>
      <c r="BK588" s="6" t="s">
        <v>55</v>
      </c>
      <c r="BL588" s="23"/>
      <c r="BM588" s="23"/>
      <c r="BN588" s="42"/>
      <c r="BO588" s="42"/>
      <c r="BP588" s="42"/>
    </row>
    <row r="589">
      <c r="A589" s="11">
        <v>584.0</v>
      </c>
      <c r="B589" s="17" t="s">
        <v>1735</v>
      </c>
      <c r="C589" s="17" t="s">
        <v>662</v>
      </c>
      <c r="D589" s="17" t="s">
        <v>236</v>
      </c>
      <c r="E589" s="19"/>
      <c r="F589" s="17" t="s">
        <v>96</v>
      </c>
      <c r="G589" s="17" t="s">
        <v>1722</v>
      </c>
      <c r="H589" s="48" t="s">
        <v>90</v>
      </c>
      <c r="J589" s="11" t="s">
        <v>526</v>
      </c>
      <c r="K589" s="48" t="s">
        <v>84</v>
      </c>
      <c r="L589" s="49">
        <v>42979.0</v>
      </c>
      <c r="M589" s="52"/>
      <c r="N589" s="48" t="s">
        <v>85</v>
      </c>
      <c r="O589" s="48" t="s">
        <v>295</v>
      </c>
      <c r="P589" s="52"/>
      <c r="Q589" s="6">
        <v>7.0</v>
      </c>
      <c r="R589" s="6">
        <v>9.0</v>
      </c>
      <c r="S589" s="6">
        <v>8.0</v>
      </c>
      <c r="T589" s="23"/>
      <c r="U589" s="25">
        <v>9.0</v>
      </c>
      <c r="V589" s="6">
        <v>7.0</v>
      </c>
      <c r="W589" s="23"/>
      <c r="X589" s="23"/>
      <c r="Y589" s="23"/>
      <c r="Z589" s="23"/>
      <c r="AA589" s="23"/>
      <c r="AB589" s="6">
        <v>5.0</v>
      </c>
      <c r="AC589" s="6">
        <v>5.0</v>
      </c>
      <c r="AD589" s="23"/>
      <c r="AE589" s="23"/>
      <c r="AF589" s="23"/>
      <c r="AG589" s="6">
        <v>8.0</v>
      </c>
      <c r="AH589" s="6">
        <v>10.0</v>
      </c>
      <c r="AI589" s="6">
        <v>10.0</v>
      </c>
      <c r="AJ589" s="23"/>
      <c r="AK589" s="6"/>
      <c r="AL589" s="23"/>
      <c r="AM589" s="23"/>
      <c r="AN589" s="6">
        <v>8.0</v>
      </c>
      <c r="AO589" s="23"/>
      <c r="AP589" s="23"/>
      <c r="AQ589" s="25">
        <v>9.0</v>
      </c>
      <c r="AR589" s="25">
        <v>10.0</v>
      </c>
      <c r="AS589" s="6"/>
      <c r="AT589" s="23"/>
      <c r="AU589" s="23"/>
      <c r="AV589" s="23"/>
      <c r="AW589" s="23"/>
      <c r="AX589" s="6">
        <v>10.0</v>
      </c>
      <c r="AY589" s="25">
        <f t="shared" si="1"/>
        <v>8.21</v>
      </c>
      <c r="AZ589" s="23"/>
      <c r="BA589" s="23">
        <f t="shared" si="4"/>
        <v>0</v>
      </c>
      <c r="BB589" s="6"/>
      <c r="BC589" s="6"/>
      <c r="BD589" s="23">
        <f t="shared" si="3"/>
        <v>0</v>
      </c>
      <c r="BE589" s="6" t="s">
        <v>92</v>
      </c>
      <c r="BF589" s="6" t="s">
        <v>92</v>
      </c>
      <c r="BG589" s="6" t="s">
        <v>55</v>
      </c>
      <c r="BH589" s="6" t="s">
        <v>55</v>
      </c>
      <c r="BI589" s="6" t="s">
        <v>55</v>
      </c>
      <c r="BJ589" s="6" t="s">
        <v>55</v>
      </c>
      <c r="BK589" s="6" t="s">
        <v>55</v>
      </c>
      <c r="BL589" s="23"/>
      <c r="BM589" s="23"/>
      <c r="BN589" s="42"/>
      <c r="BO589" s="42"/>
      <c r="BP589" s="42"/>
    </row>
    <row r="590">
      <c r="A590" s="11">
        <v>585.0</v>
      </c>
      <c r="B590" s="17" t="s">
        <v>1736</v>
      </c>
      <c r="C590" s="17" t="s">
        <v>818</v>
      </c>
      <c r="D590" s="20"/>
      <c r="E590" s="19"/>
      <c r="F590" s="17" t="s">
        <v>96</v>
      </c>
      <c r="G590" s="17" t="s">
        <v>1722</v>
      </c>
      <c r="H590" s="48" t="s">
        <v>90</v>
      </c>
      <c r="J590" s="11" t="s">
        <v>526</v>
      </c>
      <c r="K590" s="48" t="s">
        <v>84</v>
      </c>
      <c r="L590" s="49">
        <v>42979.0</v>
      </c>
      <c r="M590" s="50"/>
      <c r="N590" s="48" t="s">
        <v>85</v>
      </c>
      <c r="O590" s="48" t="s">
        <v>295</v>
      </c>
      <c r="P590" s="50"/>
      <c r="Q590" s="11"/>
      <c r="R590" s="11"/>
      <c r="S590" s="11"/>
      <c r="T590" s="21"/>
      <c r="U590" s="25"/>
      <c r="V590" s="11"/>
      <c r="W590" s="11"/>
      <c r="X590" s="21"/>
      <c r="Y590" s="21"/>
      <c r="Z590" s="21"/>
      <c r="AA590" s="21"/>
      <c r="AB590" s="11"/>
      <c r="AC590" s="11"/>
      <c r="AD590" s="21"/>
      <c r="AE590" s="21"/>
      <c r="AF590" s="21"/>
      <c r="AG590" s="6"/>
      <c r="AH590" s="6"/>
      <c r="AI590" s="6"/>
      <c r="AJ590" s="23"/>
      <c r="AK590" s="6"/>
      <c r="AL590" s="21"/>
      <c r="AM590" s="21"/>
      <c r="AN590" s="11"/>
      <c r="AO590" s="21"/>
      <c r="AP590" s="21"/>
      <c r="AQ590" s="25"/>
      <c r="AR590" s="25"/>
      <c r="AS590" s="11"/>
      <c r="AT590" s="21"/>
      <c r="AU590" s="21"/>
      <c r="AV590" s="21"/>
      <c r="AW590" s="21"/>
      <c r="AX590" s="6"/>
      <c r="AY590" s="25" t="str">
        <f t="shared" si="1"/>
        <v/>
      </c>
      <c r="AZ590" s="21"/>
      <c r="BA590" s="23">
        <f t="shared" si="4"/>
        <v>0</v>
      </c>
      <c r="BB590" s="11"/>
      <c r="BC590" s="11"/>
      <c r="BD590" s="23">
        <f t="shared" si="3"/>
        <v>0</v>
      </c>
      <c r="BE590" s="6" t="s">
        <v>92</v>
      </c>
      <c r="BF590" s="6" t="s">
        <v>55</v>
      </c>
      <c r="BG590" s="6" t="s">
        <v>55</v>
      </c>
      <c r="BH590" s="6" t="s">
        <v>55</v>
      </c>
      <c r="BI590" s="6" t="s">
        <v>55</v>
      </c>
      <c r="BJ590" s="6" t="s">
        <v>92</v>
      </c>
      <c r="BK590" s="6" t="s">
        <v>92</v>
      </c>
      <c r="BL590" s="21"/>
      <c r="BM590" s="21"/>
    </row>
    <row r="591">
      <c r="A591" s="11">
        <v>586.0</v>
      </c>
      <c r="B591" s="17" t="s">
        <v>1737</v>
      </c>
      <c r="C591" s="17" t="s">
        <v>395</v>
      </c>
      <c r="D591" s="17" t="s">
        <v>110</v>
      </c>
      <c r="E591" s="20"/>
      <c r="F591" s="17" t="s">
        <v>96</v>
      </c>
      <c r="G591" s="17" t="s">
        <v>1722</v>
      </c>
      <c r="H591" s="48" t="s">
        <v>90</v>
      </c>
      <c r="Q591" s="11">
        <v>7.0</v>
      </c>
      <c r="R591" s="11">
        <v>9.0</v>
      </c>
      <c r="S591" s="11">
        <v>6.0</v>
      </c>
      <c r="T591" s="21"/>
      <c r="U591" s="11">
        <v>10.0</v>
      </c>
      <c r="V591" s="11">
        <v>9.0</v>
      </c>
      <c r="W591" s="21"/>
      <c r="X591" s="21"/>
      <c r="Y591" s="21"/>
      <c r="Z591" s="21"/>
      <c r="AA591" s="21"/>
      <c r="AB591" s="11">
        <v>5.0</v>
      </c>
      <c r="AC591" s="11">
        <v>8.0</v>
      </c>
      <c r="AD591" s="21"/>
      <c r="AE591" s="21"/>
      <c r="AF591" s="21"/>
      <c r="AG591" s="11">
        <v>10.0</v>
      </c>
      <c r="AH591" s="11">
        <v>10.0</v>
      </c>
      <c r="AI591" s="11">
        <v>10.0</v>
      </c>
      <c r="AJ591" s="21"/>
      <c r="AK591" s="11">
        <v>10.0</v>
      </c>
      <c r="AL591" s="21"/>
      <c r="AM591" s="21"/>
      <c r="AN591" s="11">
        <v>10.0</v>
      </c>
      <c r="AO591" s="21"/>
      <c r="AP591" s="21"/>
      <c r="AQ591" s="11">
        <v>7.0</v>
      </c>
      <c r="AR591" s="11">
        <v>10.0</v>
      </c>
      <c r="AS591" s="21"/>
      <c r="AT591" s="21"/>
      <c r="AU591" s="21"/>
      <c r="AV591" s="21"/>
      <c r="AW591" s="21"/>
      <c r="AX591" s="11">
        <v>10.0</v>
      </c>
      <c r="AY591" s="25">
        <f t="shared" si="1"/>
        <v>8.73</v>
      </c>
      <c r="AZ591" s="21"/>
      <c r="BA591" s="23">
        <f t="shared" si="4"/>
        <v>0</v>
      </c>
      <c r="BB591" s="21"/>
      <c r="BC591" s="21"/>
      <c r="BD591" s="23">
        <f t="shared" si="3"/>
        <v>0</v>
      </c>
      <c r="BE591" s="6" t="s">
        <v>92</v>
      </c>
      <c r="BF591" s="6" t="s">
        <v>55</v>
      </c>
      <c r="BG591" s="6" t="s">
        <v>55</v>
      </c>
      <c r="BH591" s="6" t="s">
        <v>55</v>
      </c>
      <c r="BI591" s="6" t="s">
        <v>55</v>
      </c>
      <c r="BJ591" s="6" t="s">
        <v>92</v>
      </c>
      <c r="BK591" s="6" t="s">
        <v>55</v>
      </c>
    </row>
    <row r="592">
      <c r="A592" s="11">
        <v>587.0</v>
      </c>
      <c r="B592" s="17" t="s">
        <v>1738</v>
      </c>
      <c r="C592" s="17" t="s">
        <v>623</v>
      </c>
      <c r="D592" s="17" t="s">
        <v>134</v>
      </c>
      <c r="E592" s="20"/>
      <c r="F592" s="17" t="s">
        <v>96</v>
      </c>
      <c r="G592" s="17" t="s">
        <v>1722</v>
      </c>
      <c r="H592" s="48" t="s">
        <v>90</v>
      </c>
      <c r="Q592" s="11">
        <v>9.0</v>
      </c>
      <c r="R592" s="11">
        <v>9.0</v>
      </c>
      <c r="S592" s="11">
        <v>10.0</v>
      </c>
      <c r="T592" s="21"/>
      <c r="U592" s="11">
        <v>10.0</v>
      </c>
      <c r="V592" s="11">
        <v>10.0</v>
      </c>
      <c r="W592" s="21"/>
      <c r="X592" s="21"/>
      <c r="Y592" s="21"/>
      <c r="Z592" s="21"/>
      <c r="AA592" s="21"/>
      <c r="AB592" s="11">
        <v>6.0</v>
      </c>
      <c r="AC592" s="11">
        <v>10.0</v>
      </c>
      <c r="AD592" s="21"/>
      <c r="AE592" s="21"/>
      <c r="AF592" s="21"/>
      <c r="AG592" s="11">
        <v>10.0</v>
      </c>
      <c r="AH592" s="11">
        <v>10.0</v>
      </c>
      <c r="AI592" s="11">
        <v>10.0</v>
      </c>
      <c r="AJ592" s="21"/>
      <c r="AK592" s="11">
        <v>10.0</v>
      </c>
      <c r="AL592" s="21"/>
      <c r="AM592" s="21"/>
      <c r="AN592" s="11">
        <v>10.0</v>
      </c>
      <c r="AO592" s="21"/>
      <c r="AP592" s="21"/>
      <c r="AQ592" s="11">
        <v>8.0</v>
      </c>
      <c r="AR592" s="11">
        <v>10.0</v>
      </c>
      <c r="AS592" s="21"/>
      <c r="AT592" s="21"/>
      <c r="AU592" s="21"/>
      <c r="AV592" s="21"/>
      <c r="AW592" s="21"/>
      <c r="AX592" s="11">
        <v>10.0</v>
      </c>
      <c r="AY592" s="25">
        <f t="shared" si="1"/>
        <v>9.46</v>
      </c>
      <c r="AZ592" s="21"/>
      <c r="BA592" s="23">
        <f t="shared" si="4"/>
        <v>0</v>
      </c>
      <c r="BB592" s="21"/>
      <c r="BC592" s="21"/>
      <c r="BD592" s="23">
        <f t="shared" si="3"/>
        <v>0</v>
      </c>
      <c r="BE592" s="6" t="s">
        <v>92</v>
      </c>
      <c r="BF592" s="6" t="s">
        <v>55</v>
      </c>
      <c r="BG592" s="6" t="s">
        <v>55</v>
      </c>
      <c r="BH592" s="6" t="s">
        <v>55</v>
      </c>
      <c r="BI592" s="6" t="s">
        <v>55</v>
      </c>
      <c r="BJ592" s="6" t="s">
        <v>92</v>
      </c>
      <c r="BK592" s="6" t="s">
        <v>55</v>
      </c>
    </row>
    <row r="593">
      <c r="A593" s="11">
        <v>588.0</v>
      </c>
      <c r="B593" s="17" t="s">
        <v>1739</v>
      </c>
      <c r="C593" s="17" t="s">
        <v>213</v>
      </c>
      <c r="D593" s="17" t="s">
        <v>1740</v>
      </c>
      <c r="E593" s="19"/>
      <c r="F593" s="17" t="s">
        <v>79</v>
      </c>
      <c r="G593" s="17" t="s">
        <v>1722</v>
      </c>
      <c r="H593" s="48" t="s">
        <v>90</v>
      </c>
      <c r="Q593" s="11">
        <v>8.0</v>
      </c>
      <c r="R593" s="11">
        <v>10.0</v>
      </c>
      <c r="S593" s="11">
        <v>9.0</v>
      </c>
      <c r="T593" s="21"/>
      <c r="U593" s="11">
        <v>10.0</v>
      </c>
      <c r="V593" s="11">
        <v>9.0</v>
      </c>
      <c r="W593" s="21"/>
      <c r="X593" s="21"/>
      <c r="Y593" s="21"/>
      <c r="Z593" s="21"/>
      <c r="AA593" s="21"/>
      <c r="AB593" s="11">
        <v>10.0</v>
      </c>
      <c r="AC593" s="11">
        <v>9.0</v>
      </c>
      <c r="AD593" s="21"/>
      <c r="AE593" s="21"/>
      <c r="AF593" s="21"/>
      <c r="AG593" s="11">
        <v>10.0</v>
      </c>
      <c r="AH593" s="11">
        <v>10.0</v>
      </c>
      <c r="AI593" s="11">
        <v>10.0</v>
      </c>
      <c r="AJ593" s="21"/>
      <c r="AK593" s="11">
        <v>10.0</v>
      </c>
      <c r="AL593" s="21"/>
      <c r="AM593" s="21"/>
      <c r="AN593" s="11">
        <v>10.0</v>
      </c>
      <c r="AO593" s="21"/>
      <c r="AP593" s="21"/>
      <c r="AQ593" s="11">
        <v>5.0</v>
      </c>
      <c r="AR593" s="11">
        <v>10.0</v>
      </c>
      <c r="AS593" s="21"/>
      <c r="AT593" s="21"/>
      <c r="AU593" s="21"/>
      <c r="AV593" s="21"/>
      <c r="AW593" s="21"/>
      <c r="AX593" s="11">
        <v>10.0</v>
      </c>
      <c r="AY593" s="25">
        <f t="shared" si="1"/>
        <v>9.33</v>
      </c>
      <c r="AZ593" s="21"/>
      <c r="BA593" s="23">
        <f t="shared" si="4"/>
        <v>0</v>
      </c>
      <c r="BB593" s="21"/>
      <c r="BC593" s="21"/>
      <c r="BD593" s="23">
        <f t="shared" si="3"/>
        <v>0</v>
      </c>
      <c r="BE593" s="6" t="s">
        <v>92</v>
      </c>
      <c r="BF593" s="6" t="s">
        <v>55</v>
      </c>
      <c r="BG593" s="6" t="s">
        <v>55</v>
      </c>
      <c r="BH593" s="6" t="s">
        <v>55</v>
      </c>
      <c r="BI593" s="6" t="s">
        <v>55</v>
      </c>
      <c r="BJ593" s="6" t="s">
        <v>92</v>
      </c>
      <c r="BK593" s="6" t="s">
        <v>55</v>
      </c>
    </row>
    <row r="594">
      <c r="A594" s="11">
        <v>589.0</v>
      </c>
      <c r="B594" s="17" t="s">
        <v>1741</v>
      </c>
      <c r="C594" s="17" t="s">
        <v>107</v>
      </c>
      <c r="D594" s="17" t="s">
        <v>173</v>
      </c>
      <c r="E594" s="19"/>
      <c r="F594" s="17" t="s">
        <v>79</v>
      </c>
      <c r="G594" s="17" t="s">
        <v>1722</v>
      </c>
      <c r="H594" s="48" t="s">
        <v>90</v>
      </c>
      <c r="Q594" s="11">
        <v>8.0</v>
      </c>
      <c r="R594" s="11">
        <v>9.0</v>
      </c>
      <c r="S594" s="11">
        <v>6.0</v>
      </c>
      <c r="T594" s="21"/>
      <c r="U594" s="11">
        <v>10.0</v>
      </c>
      <c r="V594" s="11">
        <v>10.0</v>
      </c>
      <c r="W594" s="21"/>
      <c r="X594" s="21"/>
      <c r="Y594" s="21"/>
      <c r="Z594" s="21"/>
      <c r="AA594" s="21"/>
      <c r="AB594" s="11">
        <v>9.0</v>
      </c>
      <c r="AC594" s="11">
        <v>10.0</v>
      </c>
      <c r="AD594" s="21"/>
      <c r="AE594" s="21"/>
      <c r="AF594" s="21"/>
      <c r="AG594" s="11">
        <v>10.0</v>
      </c>
      <c r="AH594" s="11">
        <v>10.0</v>
      </c>
      <c r="AI594" s="11">
        <v>10.0</v>
      </c>
      <c r="AJ594" s="21"/>
      <c r="AK594" s="11">
        <v>10.0</v>
      </c>
      <c r="AL594" s="21"/>
      <c r="AM594" s="21"/>
      <c r="AN594" s="11">
        <v>10.0</v>
      </c>
      <c r="AO594" s="21"/>
      <c r="AP594" s="21"/>
      <c r="AQ594" s="11">
        <v>6.0</v>
      </c>
      <c r="AR594" s="11">
        <v>10.0</v>
      </c>
      <c r="AS594" s="21"/>
      <c r="AT594" s="21"/>
      <c r="AU594" s="21"/>
      <c r="AV594" s="21"/>
      <c r="AW594" s="21"/>
      <c r="AX594" s="11">
        <v>10.0</v>
      </c>
      <c r="AY594" s="25">
        <f t="shared" si="1"/>
        <v>9.2</v>
      </c>
      <c r="AZ594" s="21"/>
      <c r="BA594" s="23">
        <f t="shared" si="4"/>
        <v>0</v>
      </c>
      <c r="BB594" s="21"/>
      <c r="BC594" s="21"/>
      <c r="BD594" s="23">
        <f t="shared" si="3"/>
        <v>0</v>
      </c>
      <c r="BE594" s="6" t="s">
        <v>92</v>
      </c>
      <c r="BF594" s="6" t="s">
        <v>55</v>
      </c>
      <c r="BG594" s="6" t="s">
        <v>55</v>
      </c>
      <c r="BH594" s="6" t="s">
        <v>55</v>
      </c>
      <c r="BI594" s="6" t="s">
        <v>55</v>
      </c>
      <c r="BJ594" s="6" t="s">
        <v>92</v>
      </c>
      <c r="BK594" s="6" t="s">
        <v>55</v>
      </c>
    </row>
    <row r="595">
      <c r="A595" s="11">
        <v>590.0</v>
      </c>
      <c r="B595" s="17" t="s">
        <v>454</v>
      </c>
      <c r="C595" s="17" t="s">
        <v>623</v>
      </c>
      <c r="D595" s="17" t="s">
        <v>266</v>
      </c>
      <c r="E595" s="19"/>
      <c r="F595" s="17" t="s">
        <v>96</v>
      </c>
      <c r="G595" s="17" t="s">
        <v>1722</v>
      </c>
      <c r="H595" s="48" t="s">
        <v>90</v>
      </c>
      <c r="Q595" s="11">
        <v>8.0</v>
      </c>
      <c r="R595" s="11">
        <v>10.0</v>
      </c>
      <c r="S595" s="11">
        <v>10.0</v>
      </c>
      <c r="T595" s="21"/>
      <c r="U595" s="11">
        <v>10.0</v>
      </c>
      <c r="V595" s="11">
        <v>9.0</v>
      </c>
      <c r="W595" s="21"/>
      <c r="X595" s="21"/>
      <c r="Y595" s="21"/>
      <c r="Z595" s="21"/>
      <c r="AA595" s="21"/>
      <c r="AB595" s="11">
        <v>6.0</v>
      </c>
      <c r="AC595" s="11">
        <v>9.0</v>
      </c>
      <c r="AD595" s="21"/>
      <c r="AE595" s="21"/>
      <c r="AF595" s="21"/>
      <c r="AG595" s="11">
        <v>10.0</v>
      </c>
      <c r="AH595" s="11">
        <v>10.0</v>
      </c>
      <c r="AI595" s="11">
        <v>10.0</v>
      </c>
      <c r="AJ595" s="21"/>
      <c r="AK595" s="11">
        <v>10.0</v>
      </c>
      <c r="AL595" s="21"/>
      <c r="AM595" s="21"/>
      <c r="AN595" s="11">
        <v>10.0</v>
      </c>
      <c r="AO595" s="21"/>
      <c r="AP595" s="21"/>
      <c r="AQ595" s="11">
        <v>7.0</v>
      </c>
      <c r="AR595" s="11">
        <v>10.0</v>
      </c>
      <c r="AS595" s="21"/>
      <c r="AT595" s="21"/>
      <c r="AU595" s="21"/>
      <c r="AV595" s="21"/>
      <c r="AW595" s="21"/>
      <c r="AX595" s="11">
        <v>10.0</v>
      </c>
      <c r="AY595" s="25">
        <f t="shared" si="1"/>
        <v>9.26</v>
      </c>
      <c r="AZ595" s="21"/>
      <c r="BA595" s="23">
        <f t="shared" si="4"/>
        <v>0</v>
      </c>
      <c r="BB595" s="21"/>
      <c r="BC595" s="21"/>
      <c r="BD595" s="23">
        <f t="shared" si="3"/>
        <v>0</v>
      </c>
      <c r="BE595" s="6" t="s">
        <v>92</v>
      </c>
      <c r="BF595" s="6" t="s">
        <v>55</v>
      </c>
      <c r="BG595" s="6" t="s">
        <v>55</v>
      </c>
      <c r="BH595" s="6" t="s">
        <v>55</v>
      </c>
      <c r="BI595" s="6" t="s">
        <v>55</v>
      </c>
      <c r="BJ595" s="6" t="s">
        <v>92</v>
      </c>
      <c r="BK595" s="6" t="s">
        <v>55</v>
      </c>
    </row>
    <row r="596">
      <c r="A596" s="11">
        <v>591.0</v>
      </c>
      <c r="B596" s="17" t="s">
        <v>1742</v>
      </c>
      <c r="C596" s="17" t="s">
        <v>1743</v>
      </c>
      <c r="D596" s="17" t="s">
        <v>128</v>
      </c>
      <c r="E596" s="19"/>
      <c r="F596" s="17" t="s">
        <v>79</v>
      </c>
      <c r="G596" s="17" t="s">
        <v>1722</v>
      </c>
      <c r="H596" s="48" t="s">
        <v>90</v>
      </c>
      <c r="Q596" s="11">
        <v>7.0</v>
      </c>
      <c r="R596" s="11">
        <v>10.0</v>
      </c>
      <c r="S596" s="11">
        <v>10.0</v>
      </c>
      <c r="T596" s="21"/>
      <c r="U596" s="11">
        <v>10.0</v>
      </c>
      <c r="V596" s="11">
        <v>9.0</v>
      </c>
      <c r="W596" s="21"/>
      <c r="X596" s="21"/>
      <c r="Y596" s="21"/>
      <c r="Z596" s="21"/>
      <c r="AA596" s="21"/>
      <c r="AB596" s="11">
        <v>5.0</v>
      </c>
      <c r="AC596" s="11">
        <v>9.0</v>
      </c>
      <c r="AD596" s="21"/>
      <c r="AE596" s="21"/>
      <c r="AF596" s="21"/>
      <c r="AG596" s="11">
        <v>10.0</v>
      </c>
      <c r="AH596" s="11">
        <v>10.0</v>
      </c>
      <c r="AI596" s="11">
        <v>10.0</v>
      </c>
      <c r="AJ596" s="21"/>
      <c r="AK596" s="11">
        <v>10.0</v>
      </c>
      <c r="AL596" s="21"/>
      <c r="AM596" s="21"/>
      <c r="AN596" s="11">
        <v>10.0</v>
      </c>
      <c r="AO596" s="21"/>
      <c r="AP596" s="21"/>
      <c r="AQ596" s="11">
        <v>7.0</v>
      </c>
      <c r="AR596" s="11">
        <v>10.0</v>
      </c>
      <c r="AS596" s="21"/>
      <c r="AT596" s="21"/>
      <c r="AU596" s="21"/>
      <c r="AV596" s="21"/>
      <c r="AW596" s="21"/>
      <c r="AX596" s="11">
        <v>10.0</v>
      </c>
      <c r="AY596" s="25">
        <f t="shared" si="1"/>
        <v>9.13</v>
      </c>
      <c r="AZ596" s="21"/>
      <c r="BA596" s="23">
        <f t="shared" si="4"/>
        <v>0</v>
      </c>
      <c r="BB596" s="21"/>
      <c r="BC596" s="21"/>
      <c r="BD596" s="23">
        <f t="shared" si="3"/>
        <v>0</v>
      </c>
      <c r="BE596" s="6" t="s">
        <v>92</v>
      </c>
      <c r="BF596" s="6" t="s">
        <v>55</v>
      </c>
      <c r="BG596" s="6" t="s">
        <v>55</v>
      </c>
      <c r="BH596" s="6" t="s">
        <v>55</v>
      </c>
      <c r="BI596" s="6" t="s">
        <v>55</v>
      </c>
      <c r="BJ596" s="6" t="s">
        <v>92</v>
      </c>
      <c r="BK596" s="6" t="s">
        <v>55</v>
      </c>
    </row>
    <row r="597">
      <c r="A597" s="11">
        <v>592.0</v>
      </c>
      <c r="B597" s="17" t="s">
        <v>1744</v>
      </c>
      <c r="C597" s="17" t="s">
        <v>749</v>
      </c>
      <c r="D597" s="20"/>
      <c r="E597" s="19"/>
      <c r="F597" s="17" t="s">
        <v>96</v>
      </c>
      <c r="G597" s="17" t="s">
        <v>1722</v>
      </c>
      <c r="H597" s="48" t="s">
        <v>90</v>
      </c>
      <c r="Q597" s="11">
        <v>7.0</v>
      </c>
      <c r="R597" s="11">
        <v>9.0</v>
      </c>
      <c r="S597" s="11">
        <v>9.0</v>
      </c>
      <c r="T597" s="21"/>
      <c r="U597" s="11">
        <v>10.0</v>
      </c>
      <c r="V597" s="11">
        <v>10.0</v>
      </c>
      <c r="W597" s="21"/>
      <c r="X597" s="21"/>
      <c r="Y597" s="21"/>
      <c r="Z597" s="21"/>
      <c r="AA597" s="21"/>
      <c r="AB597" s="11">
        <v>6.0</v>
      </c>
      <c r="AC597" s="11">
        <v>9.0</v>
      </c>
      <c r="AD597" s="21"/>
      <c r="AE597" s="21"/>
      <c r="AF597" s="21"/>
      <c r="AG597" s="11">
        <v>10.0</v>
      </c>
      <c r="AH597" s="11">
        <v>10.0</v>
      </c>
      <c r="AI597" s="11">
        <v>10.0</v>
      </c>
      <c r="AJ597" s="21"/>
      <c r="AK597" s="21"/>
      <c r="AL597" s="21"/>
      <c r="AM597" s="21"/>
      <c r="AN597" s="11">
        <v>10.0</v>
      </c>
      <c r="AO597" s="21"/>
      <c r="AP597" s="21"/>
      <c r="AQ597" s="11">
        <v>9.0</v>
      </c>
      <c r="AR597" s="11">
        <v>10.0</v>
      </c>
      <c r="AS597" s="21"/>
      <c r="AT597" s="21"/>
      <c r="AU597" s="21"/>
      <c r="AV597" s="21"/>
      <c r="AW597" s="21"/>
      <c r="AX597" s="11">
        <v>10.0</v>
      </c>
      <c r="AY597" s="25">
        <f t="shared" si="1"/>
        <v>9.21</v>
      </c>
      <c r="AZ597" s="21"/>
      <c r="BA597" s="23">
        <f t="shared" si="4"/>
        <v>0</v>
      </c>
      <c r="BB597" s="21"/>
      <c r="BC597" s="21"/>
      <c r="BD597" s="23">
        <f t="shared" si="3"/>
        <v>0</v>
      </c>
      <c r="BE597" s="6" t="s">
        <v>92</v>
      </c>
      <c r="BF597" s="6" t="s">
        <v>55</v>
      </c>
      <c r="BG597" s="6" t="s">
        <v>55</v>
      </c>
      <c r="BH597" s="6" t="s">
        <v>55</v>
      </c>
      <c r="BI597" s="6" t="s">
        <v>55</v>
      </c>
      <c r="BJ597" s="6" t="s">
        <v>92</v>
      </c>
      <c r="BK597" s="6" t="s">
        <v>55</v>
      </c>
    </row>
    <row r="598">
      <c r="A598" s="11">
        <v>593.0</v>
      </c>
      <c r="B598" s="17" t="s">
        <v>1745</v>
      </c>
      <c r="C598" s="17" t="s">
        <v>145</v>
      </c>
      <c r="D598" s="17" t="s">
        <v>550</v>
      </c>
      <c r="E598" s="19"/>
      <c r="F598" s="17" t="s">
        <v>79</v>
      </c>
      <c r="G598" s="17" t="s">
        <v>1722</v>
      </c>
      <c r="H598" s="48" t="s">
        <v>90</v>
      </c>
      <c r="Q598" s="11">
        <v>8.0</v>
      </c>
      <c r="R598" s="11">
        <v>10.0</v>
      </c>
      <c r="S598" s="11">
        <v>9.0</v>
      </c>
      <c r="T598" s="21"/>
      <c r="U598" s="11">
        <v>10.0</v>
      </c>
      <c r="V598" s="11">
        <v>10.0</v>
      </c>
      <c r="W598" s="21"/>
      <c r="X598" s="21"/>
      <c r="Y598" s="21"/>
      <c r="Z598" s="21"/>
      <c r="AA598" s="21"/>
      <c r="AB598" s="11">
        <v>7.0</v>
      </c>
      <c r="AC598" s="11">
        <v>9.0</v>
      </c>
      <c r="AD598" s="21"/>
      <c r="AE598" s="21"/>
      <c r="AF598" s="21"/>
      <c r="AG598" s="11">
        <v>10.0</v>
      </c>
      <c r="AH598" s="11">
        <v>10.0</v>
      </c>
      <c r="AI598" s="11">
        <v>10.0</v>
      </c>
      <c r="AJ598" s="21"/>
      <c r="AK598" s="11">
        <v>10.0</v>
      </c>
      <c r="AL598" s="21"/>
      <c r="AM598" s="21"/>
      <c r="AN598" s="11">
        <v>10.0</v>
      </c>
      <c r="AO598" s="21"/>
      <c r="AP598" s="21"/>
      <c r="AQ598" s="11">
        <v>7.0</v>
      </c>
      <c r="AR598" s="11">
        <v>9.0</v>
      </c>
      <c r="AS598" s="21"/>
      <c r="AT598" s="21"/>
      <c r="AU598" s="21"/>
      <c r="AV598" s="21"/>
      <c r="AW598" s="21"/>
      <c r="AX598" s="11">
        <v>10.0</v>
      </c>
      <c r="AY598" s="25">
        <f t="shared" si="1"/>
        <v>9.26</v>
      </c>
      <c r="AZ598" s="21"/>
      <c r="BA598" s="23">
        <f t="shared" si="4"/>
        <v>0</v>
      </c>
      <c r="BB598" s="21"/>
      <c r="BC598" s="21"/>
      <c r="BD598" s="23">
        <f t="shared" si="3"/>
        <v>0</v>
      </c>
      <c r="BE598" s="6" t="s">
        <v>92</v>
      </c>
      <c r="BF598" s="6" t="s">
        <v>55</v>
      </c>
      <c r="BG598" s="6" t="s">
        <v>55</v>
      </c>
      <c r="BH598" s="6" t="s">
        <v>55</v>
      </c>
      <c r="BI598" s="6" t="s">
        <v>55</v>
      </c>
      <c r="BJ598" s="6" t="s">
        <v>92</v>
      </c>
      <c r="BK598" s="6" t="s">
        <v>55</v>
      </c>
    </row>
    <row r="599">
      <c r="A599" s="11">
        <v>594.0</v>
      </c>
      <c r="B599" s="17" t="s">
        <v>1746</v>
      </c>
      <c r="C599" s="17" t="s">
        <v>259</v>
      </c>
      <c r="D599" s="17" t="s">
        <v>110</v>
      </c>
      <c r="E599" s="19"/>
      <c r="F599" s="17" t="s">
        <v>96</v>
      </c>
      <c r="G599" s="17" t="s">
        <v>1722</v>
      </c>
      <c r="H599" s="48" t="s">
        <v>90</v>
      </c>
      <c r="Q599" s="11">
        <v>6.0</v>
      </c>
      <c r="R599" s="11">
        <v>7.0</v>
      </c>
      <c r="S599" s="11">
        <v>8.0</v>
      </c>
      <c r="T599" s="21"/>
      <c r="U599" s="11">
        <v>10.0</v>
      </c>
      <c r="V599" s="11">
        <v>10.0</v>
      </c>
      <c r="W599" s="21"/>
      <c r="X599" s="21"/>
      <c r="Y599" s="21"/>
      <c r="Z599" s="21"/>
      <c r="AA599" s="21"/>
      <c r="AB599" s="11">
        <v>5.0</v>
      </c>
      <c r="AC599" s="11">
        <v>8.0</v>
      </c>
      <c r="AD599" s="21"/>
      <c r="AE599" s="21"/>
      <c r="AF599" s="21"/>
      <c r="AG599" s="11">
        <v>10.0</v>
      </c>
      <c r="AH599" s="11">
        <v>10.0</v>
      </c>
      <c r="AI599" s="11">
        <v>10.0</v>
      </c>
      <c r="AJ599" s="21"/>
      <c r="AK599" s="11">
        <v>10.0</v>
      </c>
      <c r="AL599" s="21"/>
      <c r="AM599" s="21"/>
      <c r="AN599" s="11">
        <v>10.0</v>
      </c>
      <c r="AO599" s="21"/>
      <c r="AP599" s="21"/>
      <c r="AQ599" s="11">
        <v>7.0</v>
      </c>
      <c r="AR599" s="11">
        <v>9.0</v>
      </c>
      <c r="AS599" s="21"/>
      <c r="AT599" s="21"/>
      <c r="AU599" s="21"/>
      <c r="AV599" s="21"/>
      <c r="AW599" s="21"/>
      <c r="AX599" s="11">
        <v>10.0</v>
      </c>
      <c r="AY599" s="25">
        <f t="shared" si="1"/>
        <v>8.66</v>
      </c>
      <c r="AZ599" s="21"/>
      <c r="BA599" s="23">
        <f t="shared" si="4"/>
        <v>0</v>
      </c>
      <c r="BB599" s="21"/>
      <c r="BC599" s="21"/>
      <c r="BD599" s="23">
        <f t="shared" si="3"/>
        <v>0</v>
      </c>
      <c r="BE599" s="6" t="s">
        <v>92</v>
      </c>
      <c r="BF599" s="6" t="s">
        <v>55</v>
      </c>
      <c r="BG599" s="6" t="s">
        <v>55</v>
      </c>
      <c r="BH599" s="6" t="s">
        <v>55</v>
      </c>
      <c r="BI599" s="6" t="s">
        <v>55</v>
      </c>
      <c r="BJ599" s="6" t="s">
        <v>92</v>
      </c>
      <c r="BK599" s="6" t="s">
        <v>55</v>
      </c>
    </row>
    <row r="600">
      <c r="A600" s="2"/>
      <c r="B600" s="2"/>
      <c r="C600" s="2"/>
      <c r="D600" s="2"/>
      <c r="F600" s="2"/>
      <c r="G600" s="2"/>
      <c r="H600" s="2"/>
      <c r="BE600" s="3"/>
    </row>
    <row r="601">
      <c r="A601" s="2"/>
      <c r="B601" s="2"/>
      <c r="C601" s="2"/>
      <c r="D601" s="2"/>
      <c r="F601" s="2"/>
      <c r="G601" s="2"/>
      <c r="H601" s="2"/>
      <c r="BE601" s="3"/>
    </row>
    <row r="602">
      <c r="A602" s="2"/>
      <c r="B602" s="2"/>
      <c r="C602" s="2"/>
      <c r="D602" s="2"/>
      <c r="F602" s="2"/>
      <c r="G602" s="2"/>
      <c r="H602" s="2"/>
      <c r="BE602" s="3"/>
    </row>
    <row r="603">
      <c r="A603" s="2"/>
      <c r="B603" s="2"/>
      <c r="C603" s="2"/>
      <c r="D603" s="2"/>
      <c r="F603" s="2"/>
      <c r="G603" s="2"/>
      <c r="H603" s="2"/>
      <c r="BE603" s="3"/>
    </row>
  </sheetData>
  <autoFilter ref="$A$4:$BK$599">
    <sortState ref="A4:BK599">
      <sortCondition descending="1" ref="G4:G599"/>
    </sortState>
  </autoFilter>
  <customSheetViews>
    <customSheetView guid="{E658B247-DBCF-493A-B6B1-19184B4FB2D9}" filter="1" showAutoFilter="1">
      <autoFilter ref="$A$4:$BK$599">
        <filterColumn colId="6">
          <filters/>
        </filterColumn>
      </autoFilter>
    </customSheetView>
    <customSheetView guid="{49F65EAF-10E9-4AE4-A07B-288BB5983199}" filter="1" showAutoFilter="1">
      <autoFilter ref="$A$4:$H$599">
        <filterColumn colId="6">
          <filters/>
        </filterColumn>
      </autoFilter>
    </customSheetView>
    <customSheetView guid="{5D6348E5-FA8B-4415-84BE-BA19528E974B}" filter="1" showAutoFilter="1">
      <autoFilter ref="$A$4:$H$599">
        <filterColumn colId="6">
          <filters/>
        </filterColumn>
      </autoFilter>
    </customSheetView>
    <customSheetView guid="{DFA84FA2-E4B3-4B16-9602-553CA4933347}" filter="1" showAutoFilter="1">
      <autoFilter ref="$BB$1:$BB$603">
        <sortState ref="BB1:BB603">
          <sortCondition descending="1" ref="BB1:BB603"/>
        </sortState>
      </autoFilter>
    </customSheetView>
  </customSheetViews>
  <conditionalFormatting sqref="B1:B603">
    <cfRule type="notContainsBlanks" dxfId="0" priority="1">
      <formula>LEN(TRIM(B1))&gt;0</formula>
    </cfRule>
  </conditionalFormatting>
  <dataValidations>
    <dataValidation type="decimal" allowBlank="1" showDropDown="1" showErrorMessage="1" sqref="Q5:AX28 Z29:AX29 Q30:AX188 Q189:AQ305 AS189:AX305 Q306:AX322 AA323 Q324:R324 T324:X324 AA324:AB324 AD323:AX324 Q325:AX326 Q327:V327 Z327 AB327:AX327 Q328:AX391 Q392:AT394 AW392:AX394 Q395:AX413 AH414:AX414 Q415:AX571 Q572:AR572 AT572:AX572 Q573:AX589 U590 AG590:AK590 AQ590:AR590 AX590">
      <formula1>1.0</formula1>
      <formula2>10.0</formula2>
    </dataValidation>
    <dataValidation type="decimal" allowBlank="1" showDropDown="1" showErrorMessage="1" sqref="X327:Y327">
      <formula1>1.0</formula1>
      <formula2>10.0</formula2>
    </dataValidation>
    <dataValidation type="list" allowBlank="1" showErrorMessage="1" sqref="BF1:BK3 BF4:BG4 BI4 BF5:BK603">
      <formula1>"DA,NU"</formula1>
    </dataValidation>
    <dataValidation type="decimal" allowBlank="1" showDropDown="1" showErrorMessage="1" sqref="W327">
      <formula1>1.0</formula1>
      <formula2>10.0</formula2>
    </dataValidation>
    <dataValidation type="custom" allowBlank="1" showDropDown="1" showErrorMessage="1" sqref="AX4">
      <formula1>NOT(ISERROR(SEARCH(("PURTARE"),(AX4))))</formula1>
    </dataValidation>
    <dataValidation type="list" allowBlank="1" sqref="BE1:BE603">
      <formula1>"DA,NU"</formula1>
    </dataValidation>
  </dataValidations>
  <printOptions gridLines="1" horizontalCentered="1"/>
  <pageMargins bottom="0.75" footer="0.0" header="0.0" left="0.7" right="0.7" top="0.75"/>
  <pageSetup fitToHeight="0" paperSize="8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5.0" topLeftCell="H6" activePane="bottomRight" state="frozen"/>
      <selection activeCell="H1" sqref="H1" pane="topRight"/>
      <selection activeCell="A6" sqref="A6" pane="bottomLeft"/>
      <selection activeCell="H6" sqref="H6" pane="bottomRight"/>
    </sheetView>
  </sheetViews>
  <sheetFormatPr customHeight="1" defaultColWidth="14.43" defaultRowHeight="15.75"/>
  <cols>
    <col customWidth="1" min="1" max="1" width="7.14"/>
    <col hidden="1" min="5" max="5" width="14.43"/>
    <col customWidth="1" min="6" max="6" width="4.14"/>
    <col hidden="1" min="8" max="16" width="14.43"/>
    <col customWidth="1" min="17" max="50" width="3.86"/>
    <col customWidth="1" min="51" max="51" width="8.86"/>
    <col customWidth="1" min="52" max="52" width="3.86"/>
    <col customWidth="1" min="53" max="53" width="4.43"/>
    <col customWidth="1" min="54" max="64" width="4.71"/>
  </cols>
  <sheetData>
    <row r="1">
      <c r="A1" s="1"/>
    </row>
    <row r="2">
      <c r="A2" s="1"/>
    </row>
    <row r="3">
      <c r="A3" s="1"/>
    </row>
    <row r="4">
      <c r="A4" s="1"/>
    </row>
    <row r="5" ht="71.25" customHeight="1">
      <c r="A5" s="4" t="s">
        <v>1</v>
      </c>
      <c r="B5" s="6" t="s">
        <v>2</v>
      </c>
      <c r="C5" s="6" t="s">
        <v>3</v>
      </c>
      <c r="D5" s="6" t="s">
        <v>4</v>
      </c>
      <c r="E5" s="6" t="s">
        <v>5</v>
      </c>
      <c r="F5" s="6" t="s">
        <v>6</v>
      </c>
      <c r="G5" s="6" t="s">
        <v>7</v>
      </c>
      <c r="H5" s="6" t="s">
        <v>8</v>
      </c>
      <c r="J5" s="8" t="s">
        <v>9</v>
      </c>
      <c r="K5" s="8" t="s">
        <v>10</v>
      </c>
      <c r="L5" s="8" t="s">
        <v>11</v>
      </c>
      <c r="M5" s="8" t="s">
        <v>12</v>
      </c>
      <c r="N5" s="8" t="s">
        <v>13</v>
      </c>
      <c r="O5" s="8" t="s">
        <v>14</v>
      </c>
      <c r="P5" s="8" t="s">
        <v>15</v>
      </c>
      <c r="Q5" s="10" t="s">
        <v>16</v>
      </c>
      <c r="R5" s="10" t="s">
        <v>17</v>
      </c>
      <c r="S5" s="10" t="s">
        <v>18</v>
      </c>
      <c r="T5" s="10" t="s">
        <v>19</v>
      </c>
      <c r="U5" s="10" t="s">
        <v>20</v>
      </c>
      <c r="V5" s="10" t="s">
        <v>21</v>
      </c>
      <c r="W5" s="10" t="s">
        <v>22</v>
      </c>
      <c r="X5" s="10" t="s">
        <v>23</v>
      </c>
      <c r="Y5" s="10" t="s">
        <v>24</v>
      </c>
      <c r="Z5" s="10" t="s">
        <v>25</v>
      </c>
      <c r="AA5" s="10" t="s">
        <v>26</v>
      </c>
      <c r="AB5" s="10" t="s">
        <v>27</v>
      </c>
      <c r="AC5" s="10" t="s">
        <v>28</v>
      </c>
      <c r="AD5" s="10" t="s">
        <v>29</v>
      </c>
      <c r="AE5" s="10" t="s">
        <v>30</v>
      </c>
      <c r="AF5" s="10" t="s">
        <v>31</v>
      </c>
      <c r="AG5" s="10" t="s">
        <v>32</v>
      </c>
      <c r="AH5" s="10" t="s">
        <v>33</v>
      </c>
      <c r="AI5" s="10" t="s">
        <v>34</v>
      </c>
      <c r="AJ5" s="10" t="s">
        <v>35</v>
      </c>
      <c r="AK5" s="10" t="s">
        <v>36</v>
      </c>
      <c r="AL5" s="10" t="s">
        <v>37</v>
      </c>
      <c r="AM5" s="10" t="s">
        <v>38</v>
      </c>
      <c r="AN5" s="10" t="s">
        <v>39</v>
      </c>
      <c r="AO5" s="10" t="s">
        <v>40</v>
      </c>
      <c r="AP5" s="10" t="s">
        <v>41</v>
      </c>
      <c r="AQ5" s="10" t="s">
        <v>42</v>
      </c>
      <c r="AR5" s="10" t="s">
        <v>43</v>
      </c>
      <c r="AS5" s="10" t="s">
        <v>44</v>
      </c>
      <c r="AT5" s="10" t="s">
        <v>45</v>
      </c>
      <c r="AU5" s="10" t="s">
        <v>46</v>
      </c>
      <c r="AV5" s="10" t="s">
        <v>47</v>
      </c>
      <c r="AW5" s="10" t="s">
        <v>49</v>
      </c>
      <c r="AX5" s="10" t="s">
        <v>50</v>
      </c>
      <c r="AY5" s="10" t="s">
        <v>51</v>
      </c>
      <c r="AZ5" s="10" t="s">
        <v>6</v>
      </c>
      <c r="BA5" s="10" t="s">
        <v>52</v>
      </c>
      <c r="BB5" s="10" t="s">
        <v>53</v>
      </c>
      <c r="BC5" s="10" t="s">
        <v>54</v>
      </c>
      <c r="BD5" s="10" t="s">
        <v>56</v>
      </c>
      <c r="BE5" s="12" t="s">
        <v>57</v>
      </c>
      <c r="BF5" s="14" t="s">
        <v>58</v>
      </c>
      <c r="BG5" s="14" t="s">
        <v>63</v>
      </c>
      <c r="BH5" s="10" t="s">
        <v>64</v>
      </c>
      <c r="BI5" s="10" t="s">
        <v>66</v>
      </c>
      <c r="BJ5" s="10" t="s">
        <v>67</v>
      </c>
      <c r="BK5" s="10" t="s">
        <v>69</v>
      </c>
      <c r="BL5" s="10"/>
    </row>
    <row r="6">
      <c r="A6" s="16">
        <v>1.0</v>
      </c>
      <c r="B6" s="17" t="s">
        <v>74</v>
      </c>
      <c r="C6" s="17" t="s">
        <v>75</v>
      </c>
      <c r="D6" s="17" t="s">
        <v>76</v>
      </c>
      <c r="E6" s="19"/>
      <c r="F6" s="17" t="s">
        <v>79</v>
      </c>
      <c r="G6" s="17" t="s">
        <v>80</v>
      </c>
      <c r="H6" s="11" t="s">
        <v>81</v>
      </c>
      <c r="J6" s="21"/>
      <c r="K6" s="6" t="s">
        <v>84</v>
      </c>
      <c r="L6" s="21"/>
      <c r="M6" s="21"/>
      <c r="N6" s="6" t="s">
        <v>85</v>
      </c>
      <c r="O6" s="23"/>
      <c r="P6" s="23"/>
      <c r="Q6" s="25">
        <v>8.0</v>
      </c>
      <c r="R6" s="25">
        <v>10.0</v>
      </c>
      <c r="S6" s="25">
        <v>9.0</v>
      </c>
      <c r="T6" s="25"/>
      <c r="U6" s="25"/>
      <c r="V6" s="25"/>
      <c r="W6" s="25">
        <v>10.0</v>
      </c>
      <c r="X6" s="25"/>
      <c r="Y6" s="25"/>
      <c r="Z6" s="25">
        <v>10.0</v>
      </c>
      <c r="AA6" s="25">
        <v>10.0</v>
      </c>
      <c r="AB6" s="25">
        <v>8.0</v>
      </c>
      <c r="AC6" s="25">
        <v>8.0</v>
      </c>
      <c r="AD6" s="25"/>
      <c r="AE6" s="25"/>
      <c r="AF6" s="25"/>
      <c r="AG6" s="25"/>
      <c r="AH6" s="25">
        <v>10.0</v>
      </c>
      <c r="AI6" s="25">
        <v>10.0</v>
      </c>
      <c r="AJ6" s="25">
        <v>10.0</v>
      </c>
      <c r="AK6" s="25">
        <v>10.0</v>
      </c>
      <c r="AL6" s="25">
        <v>10.0</v>
      </c>
      <c r="AM6" s="25"/>
      <c r="AN6" s="25">
        <v>10.0</v>
      </c>
      <c r="AO6" s="25"/>
      <c r="AP6" s="25"/>
      <c r="AQ6" s="25"/>
      <c r="AR6" s="25">
        <v>9.0</v>
      </c>
      <c r="AS6" s="25">
        <v>10.0</v>
      </c>
      <c r="AT6" s="25"/>
      <c r="AU6" s="25"/>
      <c r="AV6" s="25"/>
      <c r="AW6" s="25"/>
      <c r="AX6" s="25">
        <v>10.0</v>
      </c>
      <c r="AY6" s="32">
        <f t="shared" ref="AY6:AY351" si="1">IF(AND(BA6=0,BK6="NU"),TRUNC(AVERAGE(Q6:AX6),2),"")</f>
        <v>9.52</v>
      </c>
      <c r="AZ6" s="23"/>
      <c r="BA6" s="23">
        <f t="shared" ref="BA6:BA351" si="2">IF(BK6="NU", COUNTIF(Q6:AX6,"&lt;5"),0)</f>
        <v>0</v>
      </c>
      <c r="BB6" s="6">
        <v>13.0</v>
      </c>
      <c r="BC6" s="6">
        <v>0.0</v>
      </c>
      <c r="BD6" s="23">
        <f t="shared" ref="BD6:BD351" si="3">BB6-BC6</f>
        <v>13</v>
      </c>
      <c r="BE6" s="6" t="s">
        <v>92</v>
      </c>
      <c r="BF6" s="6" t="s">
        <v>55</v>
      </c>
      <c r="BG6" s="6" t="s">
        <v>55</v>
      </c>
      <c r="BH6" s="6" t="s">
        <v>55</v>
      </c>
      <c r="BI6" s="6" t="s">
        <v>55</v>
      </c>
      <c r="BJ6" s="6" t="s">
        <v>92</v>
      </c>
      <c r="BK6" s="6" t="s">
        <v>55</v>
      </c>
      <c r="BL6" s="23"/>
    </row>
    <row r="7">
      <c r="A7" s="16">
        <v>2.0</v>
      </c>
      <c r="B7" s="17" t="s">
        <v>93</v>
      </c>
      <c r="C7" s="17" t="s">
        <v>94</v>
      </c>
      <c r="D7" s="17" t="s">
        <v>95</v>
      </c>
      <c r="E7" s="19"/>
      <c r="F7" s="17" t="s">
        <v>96</v>
      </c>
      <c r="G7" s="17" t="s">
        <v>80</v>
      </c>
      <c r="H7" s="11" t="s">
        <v>81</v>
      </c>
      <c r="J7" s="21"/>
      <c r="K7" s="6" t="s">
        <v>84</v>
      </c>
      <c r="L7" s="21"/>
      <c r="M7" s="21"/>
      <c r="N7" s="6" t="s">
        <v>85</v>
      </c>
      <c r="O7" s="23"/>
      <c r="P7" s="23"/>
      <c r="Q7" s="6">
        <v>7.0</v>
      </c>
      <c r="R7" s="6">
        <v>7.0</v>
      </c>
      <c r="S7" s="6">
        <v>6.0</v>
      </c>
      <c r="T7" s="23"/>
      <c r="U7" s="23"/>
      <c r="V7" s="6"/>
      <c r="W7" s="6">
        <v>6.0</v>
      </c>
      <c r="X7" s="23"/>
      <c r="Y7" s="23"/>
      <c r="Z7" s="6">
        <v>8.0</v>
      </c>
      <c r="AA7" s="6">
        <v>10.0</v>
      </c>
      <c r="AB7" s="6">
        <v>6.0</v>
      </c>
      <c r="AC7" s="6">
        <v>6.0</v>
      </c>
      <c r="AD7" s="23"/>
      <c r="AE7" s="23"/>
      <c r="AF7" s="23"/>
      <c r="AG7" s="23"/>
      <c r="AH7" s="6">
        <v>10.0</v>
      </c>
      <c r="AI7" s="6">
        <v>10.0</v>
      </c>
      <c r="AJ7" s="6">
        <v>10.0</v>
      </c>
      <c r="AK7" s="6">
        <v>10.0</v>
      </c>
      <c r="AL7" s="6">
        <v>8.0</v>
      </c>
      <c r="AM7" s="23"/>
      <c r="AN7" s="6">
        <v>10.0</v>
      </c>
      <c r="AO7" s="6"/>
      <c r="AP7" s="6"/>
      <c r="AQ7" s="6"/>
      <c r="AR7" s="6">
        <v>10.0</v>
      </c>
      <c r="AS7" s="6">
        <v>9.0</v>
      </c>
      <c r="AT7" s="6"/>
      <c r="AU7" s="6"/>
      <c r="AV7" s="6"/>
      <c r="AW7" s="23"/>
      <c r="AX7" s="6">
        <v>10.0</v>
      </c>
      <c r="AY7" s="32">
        <f t="shared" si="1"/>
        <v>8.41</v>
      </c>
      <c r="AZ7" s="23"/>
      <c r="BA7" s="23">
        <f t="shared" si="2"/>
        <v>0</v>
      </c>
      <c r="BB7" s="6">
        <v>7.0</v>
      </c>
      <c r="BC7" s="6">
        <v>0.0</v>
      </c>
      <c r="BD7" s="23">
        <f t="shared" si="3"/>
        <v>7</v>
      </c>
      <c r="BE7" s="6" t="s">
        <v>92</v>
      </c>
      <c r="BF7" s="6" t="s">
        <v>55</v>
      </c>
      <c r="BG7" s="6" t="s">
        <v>55</v>
      </c>
      <c r="BH7" s="6" t="s">
        <v>55</v>
      </c>
      <c r="BI7" s="6" t="s">
        <v>55</v>
      </c>
      <c r="BJ7" s="6" t="s">
        <v>92</v>
      </c>
      <c r="BK7" s="6" t="s">
        <v>55</v>
      </c>
      <c r="BL7" s="23"/>
    </row>
    <row r="8">
      <c r="A8" s="16">
        <v>3.0</v>
      </c>
      <c r="B8" s="17" t="s">
        <v>97</v>
      </c>
      <c r="C8" s="17" t="s">
        <v>98</v>
      </c>
      <c r="D8" s="17" t="s">
        <v>99</v>
      </c>
      <c r="E8" s="19"/>
      <c r="F8" s="17" t="s">
        <v>96</v>
      </c>
      <c r="G8" s="17" t="s">
        <v>80</v>
      </c>
      <c r="H8" s="11" t="s">
        <v>81</v>
      </c>
      <c r="J8" s="21"/>
      <c r="K8" s="6" t="s">
        <v>84</v>
      </c>
      <c r="L8" s="21"/>
      <c r="M8" s="21"/>
      <c r="N8" s="6" t="s">
        <v>85</v>
      </c>
      <c r="O8" s="23"/>
      <c r="P8" s="23"/>
      <c r="Q8" s="25">
        <v>6.0</v>
      </c>
      <c r="R8" s="25">
        <v>9.0</v>
      </c>
      <c r="S8" s="25">
        <v>7.0</v>
      </c>
      <c r="T8" s="25"/>
      <c r="U8" s="25"/>
      <c r="V8" s="25"/>
      <c r="W8" s="25">
        <v>5.0</v>
      </c>
      <c r="X8" s="25"/>
      <c r="Y8" s="25"/>
      <c r="Z8" s="25">
        <v>8.0</v>
      </c>
      <c r="AA8" s="25">
        <v>10.0</v>
      </c>
      <c r="AB8" s="25">
        <v>6.0</v>
      </c>
      <c r="AC8" s="25">
        <v>5.0</v>
      </c>
      <c r="AD8" s="25"/>
      <c r="AE8" s="25"/>
      <c r="AF8" s="25"/>
      <c r="AG8" s="25"/>
      <c r="AH8" s="25">
        <v>10.0</v>
      </c>
      <c r="AI8" s="25">
        <v>10.0</v>
      </c>
      <c r="AJ8" s="25">
        <v>10.0</v>
      </c>
      <c r="AK8" s="25">
        <v>10.0</v>
      </c>
      <c r="AL8" s="25">
        <v>9.0</v>
      </c>
      <c r="AM8" s="25"/>
      <c r="AN8" s="25">
        <v>10.0</v>
      </c>
      <c r="AO8" s="25"/>
      <c r="AP8" s="25"/>
      <c r="AQ8" s="25"/>
      <c r="AR8" s="25">
        <v>10.0</v>
      </c>
      <c r="AS8" s="25">
        <v>10.0</v>
      </c>
      <c r="AT8" s="25"/>
      <c r="AU8" s="25"/>
      <c r="AV8" s="25"/>
      <c r="AW8" s="25"/>
      <c r="AX8" s="25">
        <v>10.0</v>
      </c>
      <c r="AY8" s="32">
        <f t="shared" si="1"/>
        <v>8.52</v>
      </c>
      <c r="AZ8" s="23"/>
      <c r="BA8" s="23">
        <f t="shared" si="2"/>
        <v>0</v>
      </c>
      <c r="BB8" s="6">
        <v>15.0</v>
      </c>
      <c r="BC8" s="6">
        <v>0.0</v>
      </c>
      <c r="BD8" s="23">
        <f t="shared" si="3"/>
        <v>15</v>
      </c>
      <c r="BE8" s="6" t="s">
        <v>92</v>
      </c>
      <c r="BF8" s="6" t="s">
        <v>55</v>
      </c>
      <c r="BG8" s="6" t="s">
        <v>55</v>
      </c>
      <c r="BH8" s="6" t="s">
        <v>55</v>
      </c>
      <c r="BI8" s="6" t="s">
        <v>55</v>
      </c>
      <c r="BJ8" s="6" t="s">
        <v>92</v>
      </c>
      <c r="BK8" s="6" t="s">
        <v>55</v>
      </c>
      <c r="BL8" s="23"/>
    </row>
    <row r="9">
      <c r="A9" s="16">
        <v>4.0</v>
      </c>
      <c r="B9" s="17" t="s">
        <v>103</v>
      </c>
      <c r="C9" s="17" t="s">
        <v>104</v>
      </c>
      <c r="D9" s="17" t="s">
        <v>105</v>
      </c>
      <c r="E9" s="19"/>
      <c r="F9" s="17" t="s">
        <v>79</v>
      </c>
      <c r="G9" s="17" t="s">
        <v>80</v>
      </c>
      <c r="H9" s="11" t="s">
        <v>81</v>
      </c>
      <c r="J9" s="21"/>
      <c r="K9" s="6" t="s">
        <v>84</v>
      </c>
      <c r="L9" s="21"/>
      <c r="M9" s="21"/>
      <c r="N9" s="6" t="s">
        <v>85</v>
      </c>
      <c r="O9" s="23"/>
      <c r="P9" s="23"/>
      <c r="Q9" s="25">
        <v>8.0</v>
      </c>
      <c r="R9" s="25">
        <v>9.0</v>
      </c>
      <c r="S9" s="25">
        <v>9.0</v>
      </c>
      <c r="T9" s="25"/>
      <c r="U9" s="25"/>
      <c r="V9" s="25"/>
      <c r="W9" s="25">
        <v>9.0</v>
      </c>
      <c r="X9" s="25"/>
      <c r="Y9" s="25"/>
      <c r="Z9" s="25">
        <v>10.0</v>
      </c>
      <c r="AA9" s="25">
        <v>10.0</v>
      </c>
      <c r="AB9" s="25">
        <v>10.0</v>
      </c>
      <c r="AC9" s="25">
        <v>10.0</v>
      </c>
      <c r="AD9" s="25"/>
      <c r="AE9" s="25"/>
      <c r="AF9" s="25"/>
      <c r="AG9" s="25"/>
      <c r="AH9" s="25">
        <v>10.0</v>
      </c>
      <c r="AI9" s="25">
        <v>10.0</v>
      </c>
      <c r="AJ9" s="25">
        <v>10.0</v>
      </c>
      <c r="AK9" s="25">
        <v>10.0</v>
      </c>
      <c r="AL9" s="25">
        <v>10.0</v>
      </c>
      <c r="AM9" s="25"/>
      <c r="AN9" s="25">
        <v>10.0</v>
      </c>
      <c r="AO9" s="25"/>
      <c r="AP9" s="25"/>
      <c r="AQ9" s="25"/>
      <c r="AR9" s="6">
        <v>10.0</v>
      </c>
      <c r="AS9" s="25">
        <v>10.0</v>
      </c>
      <c r="AT9" s="25"/>
      <c r="AU9" s="25"/>
      <c r="AV9" s="25"/>
      <c r="AW9" s="25"/>
      <c r="AX9" s="25">
        <v>10.0</v>
      </c>
      <c r="AY9" s="32">
        <f t="shared" si="1"/>
        <v>9.7</v>
      </c>
      <c r="AZ9" s="23"/>
      <c r="BA9" s="23">
        <f t="shared" si="2"/>
        <v>0</v>
      </c>
      <c r="BB9" s="6">
        <v>13.0</v>
      </c>
      <c r="BC9" s="6">
        <v>0.0</v>
      </c>
      <c r="BD9" s="23">
        <f t="shared" si="3"/>
        <v>13</v>
      </c>
      <c r="BE9" s="6" t="s">
        <v>92</v>
      </c>
      <c r="BF9" s="6" t="s">
        <v>55</v>
      </c>
      <c r="BG9" s="6" t="s">
        <v>55</v>
      </c>
      <c r="BH9" s="6" t="s">
        <v>55</v>
      </c>
      <c r="BI9" s="6" t="s">
        <v>55</v>
      </c>
      <c r="BJ9" s="6" t="s">
        <v>92</v>
      </c>
      <c r="BK9" s="6" t="s">
        <v>55</v>
      </c>
      <c r="BL9" s="23"/>
    </row>
    <row r="10">
      <c r="A10" s="16">
        <v>5.0</v>
      </c>
      <c r="B10" s="17" t="s">
        <v>116</v>
      </c>
      <c r="C10" s="17" t="s">
        <v>77</v>
      </c>
      <c r="D10" s="20"/>
      <c r="E10" s="19"/>
      <c r="F10" s="17" t="s">
        <v>79</v>
      </c>
      <c r="G10" s="17" t="s">
        <v>80</v>
      </c>
      <c r="H10" s="11"/>
      <c r="J10" s="21"/>
      <c r="K10" s="6"/>
      <c r="L10" s="21"/>
      <c r="M10" s="21"/>
      <c r="N10" s="6"/>
      <c r="O10" s="23"/>
      <c r="P10" s="23"/>
      <c r="Q10" s="6">
        <v>8.0</v>
      </c>
      <c r="R10" s="6">
        <v>10.0</v>
      </c>
      <c r="S10" s="6">
        <v>9.0</v>
      </c>
      <c r="T10" s="23"/>
      <c r="U10" s="23"/>
      <c r="V10" s="6"/>
      <c r="W10" s="6">
        <v>8.0</v>
      </c>
      <c r="X10" s="23"/>
      <c r="Y10" s="23"/>
      <c r="Z10" s="6">
        <v>10.0</v>
      </c>
      <c r="AA10" s="6">
        <v>10.0</v>
      </c>
      <c r="AB10" s="6">
        <v>10.0</v>
      </c>
      <c r="AC10" s="6">
        <v>9.0</v>
      </c>
      <c r="AD10" s="23"/>
      <c r="AE10" s="23"/>
      <c r="AF10" s="23"/>
      <c r="AG10" s="23"/>
      <c r="AH10" s="6">
        <v>10.0</v>
      </c>
      <c r="AI10" s="6">
        <v>10.0</v>
      </c>
      <c r="AJ10" s="6">
        <v>10.0</v>
      </c>
      <c r="AK10" s="6">
        <v>10.0</v>
      </c>
      <c r="AL10" s="6">
        <v>10.0</v>
      </c>
      <c r="AM10" s="23"/>
      <c r="AN10" s="6">
        <v>10.0</v>
      </c>
      <c r="AO10" s="6"/>
      <c r="AP10" s="6"/>
      <c r="AQ10" s="6"/>
      <c r="AR10" s="6">
        <v>10.0</v>
      </c>
      <c r="AS10" s="6">
        <v>10.0</v>
      </c>
      <c r="AT10" s="6"/>
      <c r="AU10" s="6"/>
      <c r="AV10" s="6"/>
      <c r="AW10" s="23"/>
      <c r="AX10" s="6">
        <v>10.0</v>
      </c>
      <c r="AY10" s="32">
        <f t="shared" si="1"/>
        <v>9.64</v>
      </c>
      <c r="AZ10" s="23"/>
      <c r="BA10" s="23">
        <f t="shared" si="2"/>
        <v>0</v>
      </c>
      <c r="BB10" s="6">
        <v>0.0</v>
      </c>
      <c r="BC10" s="6">
        <v>0.0</v>
      </c>
      <c r="BD10" s="23">
        <f t="shared" si="3"/>
        <v>0</v>
      </c>
      <c r="BE10" s="6" t="s">
        <v>55</v>
      </c>
      <c r="BF10" s="6" t="s">
        <v>92</v>
      </c>
      <c r="BG10" s="6" t="s">
        <v>55</v>
      </c>
      <c r="BH10" s="6" t="s">
        <v>55</v>
      </c>
      <c r="BI10" s="6" t="s">
        <v>92</v>
      </c>
      <c r="BJ10" s="6" t="s">
        <v>92</v>
      </c>
      <c r="BK10" s="6" t="s">
        <v>55</v>
      </c>
      <c r="BL10" s="23"/>
    </row>
    <row r="11">
      <c r="A11" s="16">
        <v>6.0</v>
      </c>
      <c r="B11" s="17" t="s">
        <v>123</v>
      </c>
      <c r="C11" s="17" t="s">
        <v>78</v>
      </c>
      <c r="D11" s="20"/>
      <c r="E11" s="19"/>
      <c r="F11" s="17" t="s">
        <v>79</v>
      </c>
      <c r="G11" s="17" t="s">
        <v>80</v>
      </c>
      <c r="H11" s="11" t="s">
        <v>81</v>
      </c>
      <c r="J11" s="21"/>
      <c r="K11" s="6" t="s">
        <v>84</v>
      </c>
      <c r="L11" s="21"/>
      <c r="M11" s="21"/>
      <c r="N11" s="6" t="s">
        <v>85</v>
      </c>
      <c r="O11" s="23"/>
      <c r="P11" s="23"/>
      <c r="Q11" s="6">
        <v>9.0</v>
      </c>
      <c r="R11" s="6">
        <v>10.0</v>
      </c>
      <c r="S11" s="6">
        <v>9.0</v>
      </c>
      <c r="T11" s="23"/>
      <c r="U11" s="23"/>
      <c r="V11" s="6"/>
      <c r="W11" s="6">
        <v>9.0</v>
      </c>
      <c r="X11" s="23"/>
      <c r="Y11" s="23"/>
      <c r="Z11" s="6">
        <v>10.0</v>
      </c>
      <c r="AA11" s="6">
        <v>10.0</v>
      </c>
      <c r="AB11" s="6">
        <v>9.0</v>
      </c>
      <c r="AC11" s="6">
        <v>8.0</v>
      </c>
      <c r="AD11" s="23"/>
      <c r="AE11" s="23"/>
      <c r="AF11" s="23"/>
      <c r="AG11" s="23"/>
      <c r="AH11" s="6">
        <v>10.0</v>
      </c>
      <c r="AI11" s="6">
        <v>10.0</v>
      </c>
      <c r="AJ11" s="6">
        <v>10.0</v>
      </c>
      <c r="AK11" s="6">
        <v>10.0</v>
      </c>
      <c r="AL11" s="6">
        <v>10.0</v>
      </c>
      <c r="AM11" s="23"/>
      <c r="AN11" s="6">
        <v>10.0</v>
      </c>
      <c r="AO11" s="6"/>
      <c r="AP11" s="6"/>
      <c r="AQ11" s="6"/>
      <c r="AR11" s="6">
        <v>10.0</v>
      </c>
      <c r="AS11" s="6">
        <v>10.0</v>
      </c>
      <c r="AT11" s="6"/>
      <c r="AU11" s="6"/>
      <c r="AV11" s="6"/>
      <c r="AW11" s="23"/>
      <c r="AX11" s="6">
        <v>10.0</v>
      </c>
      <c r="AY11" s="32">
        <f t="shared" si="1"/>
        <v>9.64</v>
      </c>
      <c r="AZ11" s="23"/>
      <c r="BA11" s="23">
        <f t="shared" si="2"/>
        <v>0</v>
      </c>
      <c r="BB11" s="6">
        <v>17.0</v>
      </c>
      <c r="BC11" s="6">
        <v>0.0</v>
      </c>
      <c r="BD11" s="23">
        <f t="shared" si="3"/>
        <v>17</v>
      </c>
      <c r="BE11" s="6" t="s">
        <v>92</v>
      </c>
      <c r="BF11" s="6" t="s">
        <v>55</v>
      </c>
      <c r="BG11" s="6" t="s">
        <v>55</v>
      </c>
      <c r="BH11" s="6" t="s">
        <v>55</v>
      </c>
      <c r="BI11" s="6" t="s">
        <v>55</v>
      </c>
      <c r="BJ11" s="6" t="s">
        <v>92</v>
      </c>
      <c r="BK11" s="6" t="s">
        <v>55</v>
      </c>
      <c r="BL11" s="23"/>
    </row>
    <row r="12">
      <c r="A12" s="16">
        <v>7.0</v>
      </c>
      <c r="B12" s="17" t="s">
        <v>129</v>
      </c>
      <c r="C12" s="17" t="s">
        <v>78</v>
      </c>
      <c r="D12" s="17" t="s">
        <v>130</v>
      </c>
      <c r="E12" s="19"/>
      <c r="F12" s="17" t="s">
        <v>79</v>
      </c>
      <c r="G12" s="17" t="s">
        <v>80</v>
      </c>
      <c r="H12" s="11" t="s">
        <v>81</v>
      </c>
      <c r="J12" s="21"/>
      <c r="K12" s="6" t="s">
        <v>84</v>
      </c>
      <c r="L12" s="21"/>
      <c r="M12" s="21"/>
      <c r="N12" s="6"/>
      <c r="O12" s="23"/>
      <c r="P12" s="23"/>
      <c r="Q12" s="6">
        <v>6.0</v>
      </c>
      <c r="R12" s="6">
        <v>5.0</v>
      </c>
      <c r="S12" s="6">
        <v>6.0</v>
      </c>
      <c r="T12" s="23"/>
      <c r="U12" s="23"/>
      <c r="V12" s="23"/>
      <c r="W12" s="6">
        <v>5.0</v>
      </c>
      <c r="X12" s="23"/>
      <c r="Y12" s="23"/>
      <c r="Z12" s="6">
        <v>7.0</v>
      </c>
      <c r="AA12" s="6">
        <v>10.0</v>
      </c>
      <c r="AB12" s="6">
        <v>6.0</v>
      </c>
      <c r="AC12" s="6">
        <v>6.0</v>
      </c>
      <c r="AD12" s="23"/>
      <c r="AE12" s="23"/>
      <c r="AF12" s="23"/>
      <c r="AG12" s="23"/>
      <c r="AH12" s="6">
        <v>9.0</v>
      </c>
      <c r="AI12" s="6">
        <v>10.0</v>
      </c>
      <c r="AJ12" s="6">
        <v>10.0</v>
      </c>
      <c r="AK12" s="6">
        <v>10.0</v>
      </c>
      <c r="AL12" s="6">
        <v>9.0</v>
      </c>
      <c r="AM12" s="23"/>
      <c r="AN12" s="6">
        <v>10.0</v>
      </c>
      <c r="AO12" s="23"/>
      <c r="AP12" s="23"/>
      <c r="AQ12" s="23"/>
      <c r="AR12" s="6">
        <v>10.0</v>
      </c>
      <c r="AS12" s="6">
        <v>10.0</v>
      </c>
      <c r="AT12" s="23"/>
      <c r="AU12" s="23"/>
      <c r="AV12" s="23"/>
      <c r="AW12" s="23"/>
      <c r="AX12" s="6">
        <v>10.0</v>
      </c>
      <c r="AY12" s="32">
        <f t="shared" si="1"/>
        <v>8.17</v>
      </c>
      <c r="AZ12" s="23"/>
      <c r="BA12" s="23">
        <f t="shared" si="2"/>
        <v>0</v>
      </c>
      <c r="BB12" s="6">
        <v>9.0</v>
      </c>
      <c r="BC12" s="6">
        <v>0.0</v>
      </c>
      <c r="BD12" s="23">
        <f t="shared" si="3"/>
        <v>9</v>
      </c>
      <c r="BE12" s="6" t="s">
        <v>92</v>
      </c>
      <c r="BF12" s="6" t="s">
        <v>55</v>
      </c>
      <c r="BG12" s="6" t="s">
        <v>55</v>
      </c>
      <c r="BH12" s="6" t="s">
        <v>55</v>
      </c>
      <c r="BI12" s="6" t="s">
        <v>55</v>
      </c>
      <c r="BJ12" s="6" t="s">
        <v>92</v>
      </c>
      <c r="BK12" s="6" t="s">
        <v>55</v>
      </c>
      <c r="BL12" s="23"/>
    </row>
    <row r="13">
      <c r="A13" s="16">
        <v>8.0</v>
      </c>
      <c r="B13" s="17" t="s">
        <v>137</v>
      </c>
      <c r="C13" s="17" t="s">
        <v>76</v>
      </c>
      <c r="D13" s="20"/>
      <c r="E13" s="19"/>
      <c r="F13" s="17" t="s">
        <v>79</v>
      </c>
      <c r="G13" s="17" t="s">
        <v>80</v>
      </c>
      <c r="H13" s="11" t="s">
        <v>81</v>
      </c>
      <c r="J13" s="21"/>
      <c r="K13" s="6" t="s">
        <v>138</v>
      </c>
      <c r="L13" s="33">
        <v>42979.0</v>
      </c>
      <c r="M13" s="46">
        <v>43023.0</v>
      </c>
      <c r="N13" s="6" t="s">
        <v>85</v>
      </c>
      <c r="O13" s="23"/>
      <c r="P13" s="23"/>
      <c r="Q13" s="6">
        <v>8.0</v>
      </c>
      <c r="R13" s="6">
        <v>9.0</v>
      </c>
      <c r="S13" s="6">
        <v>7.0</v>
      </c>
      <c r="T13" s="23"/>
      <c r="U13" s="23"/>
      <c r="V13" s="23"/>
      <c r="W13" s="6">
        <v>8.0</v>
      </c>
      <c r="X13" s="23"/>
      <c r="Y13" s="23"/>
      <c r="Z13" s="6">
        <v>9.0</v>
      </c>
      <c r="AA13" s="6">
        <v>10.0</v>
      </c>
      <c r="AB13" s="6">
        <v>8.0</v>
      </c>
      <c r="AC13" s="6">
        <v>6.0</v>
      </c>
      <c r="AD13" s="23"/>
      <c r="AE13" s="23"/>
      <c r="AF13" s="23"/>
      <c r="AG13" s="23"/>
      <c r="AH13" s="6">
        <v>10.0</v>
      </c>
      <c r="AI13" s="6">
        <v>10.0</v>
      </c>
      <c r="AJ13" s="6">
        <v>10.0</v>
      </c>
      <c r="AK13" s="6">
        <v>10.0</v>
      </c>
      <c r="AL13" s="6">
        <v>10.0</v>
      </c>
      <c r="AM13" s="23"/>
      <c r="AN13" s="6">
        <v>10.0</v>
      </c>
      <c r="AO13" s="23"/>
      <c r="AP13" s="23"/>
      <c r="AQ13" s="23"/>
      <c r="AR13" s="6">
        <v>10.0</v>
      </c>
      <c r="AS13" s="6">
        <v>7.0</v>
      </c>
      <c r="AT13" s="23"/>
      <c r="AU13" s="23"/>
      <c r="AV13" s="23"/>
      <c r="AW13" s="23"/>
      <c r="AX13" s="6">
        <v>10.0</v>
      </c>
      <c r="AY13" s="32">
        <f t="shared" si="1"/>
        <v>8.94</v>
      </c>
      <c r="AZ13" s="23"/>
      <c r="BA13" s="23">
        <f t="shared" si="2"/>
        <v>0</v>
      </c>
      <c r="BB13" s="6">
        <v>2.0</v>
      </c>
      <c r="BC13" s="6">
        <v>0.0</v>
      </c>
      <c r="BD13" s="23">
        <f t="shared" si="3"/>
        <v>2</v>
      </c>
      <c r="BE13" s="6" t="s">
        <v>92</v>
      </c>
      <c r="BF13" s="6" t="s">
        <v>55</v>
      </c>
      <c r="BG13" s="6" t="s">
        <v>55</v>
      </c>
      <c r="BH13" s="6" t="s">
        <v>55</v>
      </c>
      <c r="BI13" s="6" t="s">
        <v>55</v>
      </c>
      <c r="BJ13" s="6" t="s">
        <v>92</v>
      </c>
      <c r="BK13" s="6" t="s">
        <v>55</v>
      </c>
      <c r="BL13" s="23"/>
    </row>
    <row r="14">
      <c r="A14" s="16">
        <v>9.0</v>
      </c>
      <c r="B14" s="17" t="s">
        <v>150</v>
      </c>
      <c r="C14" s="17" t="s">
        <v>151</v>
      </c>
      <c r="D14" s="17" t="s">
        <v>110</v>
      </c>
      <c r="E14" s="19"/>
      <c r="F14" s="17" t="s">
        <v>96</v>
      </c>
      <c r="G14" s="17" t="s">
        <v>80</v>
      </c>
      <c r="H14" s="11" t="s">
        <v>81</v>
      </c>
      <c r="J14" s="21"/>
      <c r="K14" s="6" t="s">
        <v>84</v>
      </c>
      <c r="L14" s="21"/>
      <c r="M14" s="21"/>
      <c r="N14" s="23"/>
      <c r="O14" s="23"/>
      <c r="P14" s="23"/>
      <c r="Q14" s="6">
        <v>9.0</v>
      </c>
      <c r="R14" s="6">
        <v>10.0</v>
      </c>
      <c r="S14" s="6">
        <v>10.0</v>
      </c>
      <c r="T14" s="23"/>
      <c r="U14" s="23"/>
      <c r="V14" s="6"/>
      <c r="W14" s="6">
        <v>10.0</v>
      </c>
      <c r="X14" s="23"/>
      <c r="Y14" s="23"/>
      <c r="Z14" s="6">
        <v>10.0</v>
      </c>
      <c r="AA14" s="6">
        <v>10.0</v>
      </c>
      <c r="AB14" s="6">
        <v>10.0</v>
      </c>
      <c r="AC14" s="6">
        <v>9.0</v>
      </c>
      <c r="AD14" s="23"/>
      <c r="AE14" s="23"/>
      <c r="AF14" s="23"/>
      <c r="AG14" s="23"/>
      <c r="AH14" s="6">
        <v>10.0</v>
      </c>
      <c r="AI14" s="6">
        <v>10.0</v>
      </c>
      <c r="AJ14" s="6">
        <v>10.0</v>
      </c>
      <c r="AK14" s="6">
        <v>10.0</v>
      </c>
      <c r="AL14" s="6">
        <v>10.0</v>
      </c>
      <c r="AM14" s="23"/>
      <c r="AN14" s="6">
        <v>10.0</v>
      </c>
      <c r="AO14" s="6"/>
      <c r="AP14" s="6"/>
      <c r="AQ14" s="6"/>
      <c r="AR14" s="6">
        <v>10.0</v>
      </c>
      <c r="AS14" s="6">
        <v>10.0</v>
      </c>
      <c r="AT14" s="6"/>
      <c r="AU14" s="6"/>
      <c r="AV14" s="6"/>
      <c r="AW14" s="23"/>
      <c r="AX14" s="6">
        <v>10.0</v>
      </c>
      <c r="AY14" s="32">
        <f t="shared" si="1"/>
        <v>9.88</v>
      </c>
      <c r="AZ14" s="23"/>
      <c r="BA14" s="23">
        <f t="shared" si="2"/>
        <v>0</v>
      </c>
      <c r="BB14" s="6">
        <v>0.0</v>
      </c>
      <c r="BC14" s="6">
        <v>0.0</v>
      </c>
      <c r="BD14" s="23">
        <f t="shared" si="3"/>
        <v>0</v>
      </c>
      <c r="BE14" s="6" t="s">
        <v>92</v>
      </c>
      <c r="BF14" s="6" t="s">
        <v>55</v>
      </c>
      <c r="BG14" s="6" t="s">
        <v>55</v>
      </c>
      <c r="BH14" s="6" t="s">
        <v>55</v>
      </c>
      <c r="BI14" s="6" t="s">
        <v>55</v>
      </c>
      <c r="BJ14" s="6" t="s">
        <v>92</v>
      </c>
      <c r="BK14" s="6" t="s">
        <v>55</v>
      </c>
      <c r="BL14" s="23"/>
    </row>
    <row r="15">
      <c r="A15" s="16">
        <v>10.0</v>
      </c>
      <c r="B15" s="17" t="s">
        <v>158</v>
      </c>
      <c r="C15" s="17" t="s">
        <v>159</v>
      </c>
      <c r="D15" s="17" t="s">
        <v>107</v>
      </c>
      <c r="E15" s="19"/>
      <c r="F15" s="17" t="s">
        <v>79</v>
      </c>
      <c r="G15" s="17" t="s">
        <v>80</v>
      </c>
      <c r="H15" s="11" t="s">
        <v>81</v>
      </c>
      <c r="J15" s="21"/>
      <c r="K15" s="6" t="s">
        <v>84</v>
      </c>
      <c r="L15" s="21"/>
      <c r="M15" s="21"/>
      <c r="N15" s="6" t="s">
        <v>85</v>
      </c>
      <c r="O15" s="23"/>
      <c r="P15" s="23"/>
      <c r="Q15" s="6">
        <v>9.0</v>
      </c>
      <c r="R15" s="6">
        <v>10.0</v>
      </c>
      <c r="S15" s="6">
        <v>10.0</v>
      </c>
      <c r="T15" s="23"/>
      <c r="U15" s="23"/>
      <c r="V15" s="6"/>
      <c r="W15" s="6">
        <v>10.0</v>
      </c>
      <c r="X15" s="23"/>
      <c r="Y15" s="23"/>
      <c r="Z15" s="6">
        <v>10.0</v>
      </c>
      <c r="AA15" s="6">
        <v>10.0</v>
      </c>
      <c r="AB15" s="6">
        <v>10.0</v>
      </c>
      <c r="AC15" s="6">
        <v>9.0</v>
      </c>
      <c r="AD15" s="23"/>
      <c r="AE15" s="23"/>
      <c r="AF15" s="23"/>
      <c r="AG15" s="23"/>
      <c r="AH15" s="6">
        <v>10.0</v>
      </c>
      <c r="AI15" s="6">
        <v>10.0</v>
      </c>
      <c r="AJ15" s="6">
        <v>10.0</v>
      </c>
      <c r="AK15" s="6">
        <v>10.0</v>
      </c>
      <c r="AL15" s="6">
        <v>10.0</v>
      </c>
      <c r="AM15" s="23"/>
      <c r="AN15" s="6">
        <v>10.0</v>
      </c>
      <c r="AO15" s="6"/>
      <c r="AP15" s="6"/>
      <c r="AQ15" s="6"/>
      <c r="AR15" s="6">
        <v>10.0</v>
      </c>
      <c r="AS15" s="6">
        <v>10.0</v>
      </c>
      <c r="AT15" s="6"/>
      <c r="AU15" s="6"/>
      <c r="AV15" s="6"/>
      <c r="AW15" s="23"/>
      <c r="AX15" s="6">
        <v>10.0</v>
      </c>
      <c r="AY15" s="32">
        <f t="shared" si="1"/>
        <v>9.88</v>
      </c>
      <c r="AZ15" s="23"/>
      <c r="BA15" s="23">
        <f t="shared" si="2"/>
        <v>0</v>
      </c>
      <c r="BB15" s="6">
        <v>4.0</v>
      </c>
      <c r="BC15" s="6">
        <v>0.0</v>
      </c>
      <c r="BD15" s="23">
        <f t="shared" si="3"/>
        <v>4</v>
      </c>
      <c r="BE15" s="6" t="s">
        <v>92</v>
      </c>
      <c r="BF15" s="6" t="s">
        <v>55</v>
      </c>
      <c r="BG15" s="6" t="s">
        <v>55</v>
      </c>
      <c r="BH15" s="6" t="s">
        <v>55</v>
      </c>
      <c r="BI15" s="6" t="s">
        <v>55</v>
      </c>
      <c r="BJ15" s="6" t="s">
        <v>92</v>
      </c>
      <c r="BK15" s="6" t="s">
        <v>55</v>
      </c>
      <c r="BL15" s="23"/>
    </row>
    <row r="16">
      <c r="A16" s="16">
        <v>11.0</v>
      </c>
      <c r="B16" s="17" t="s">
        <v>166</v>
      </c>
      <c r="C16" s="17" t="s">
        <v>168</v>
      </c>
      <c r="D16" s="17" t="s">
        <v>169</v>
      </c>
      <c r="E16" s="19"/>
      <c r="F16" s="17" t="s">
        <v>96</v>
      </c>
      <c r="G16" s="17" t="s">
        <v>80</v>
      </c>
      <c r="H16" s="11"/>
      <c r="J16" s="21"/>
      <c r="K16" s="6"/>
      <c r="L16" s="21"/>
      <c r="M16" s="21"/>
      <c r="N16" s="23"/>
      <c r="O16" s="23"/>
      <c r="P16" s="23"/>
      <c r="Q16" s="25">
        <v>9.0</v>
      </c>
      <c r="R16" s="25">
        <v>9.0</v>
      </c>
      <c r="S16" s="25">
        <v>10.0</v>
      </c>
      <c r="T16" s="25"/>
      <c r="U16" s="25"/>
      <c r="V16" s="25"/>
      <c r="W16" s="25">
        <v>9.0</v>
      </c>
      <c r="X16" s="25"/>
      <c r="Y16" s="25"/>
      <c r="Z16" s="25">
        <v>10.0</v>
      </c>
      <c r="AA16" s="25">
        <v>10.0</v>
      </c>
      <c r="AB16" s="25">
        <v>9.0</v>
      </c>
      <c r="AC16" s="25">
        <v>9.0</v>
      </c>
      <c r="AD16" s="25"/>
      <c r="AE16" s="25"/>
      <c r="AF16" s="25"/>
      <c r="AG16" s="25"/>
      <c r="AH16" s="25">
        <v>10.0</v>
      </c>
      <c r="AI16" s="25">
        <v>10.0</v>
      </c>
      <c r="AJ16" s="25">
        <v>10.0</v>
      </c>
      <c r="AK16" s="25">
        <v>10.0</v>
      </c>
      <c r="AL16" s="25">
        <v>10.0</v>
      </c>
      <c r="AM16" s="25"/>
      <c r="AN16" s="25">
        <v>10.0</v>
      </c>
      <c r="AO16" s="25"/>
      <c r="AP16" s="25"/>
      <c r="AQ16" s="25"/>
      <c r="AR16" s="6">
        <v>10.0</v>
      </c>
      <c r="AS16" s="25">
        <v>10.0</v>
      </c>
      <c r="AT16" s="25"/>
      <c r="AU16" s="25"/>
      <c r="AV16" s="25"/>
      <c r="AW16" s="25"/>
      <c r="AX16" s="25">
        <v>10.0</v>
      </c>
      <c r="AY16" s="32">
        <f t="shared" si="1"/>
        <v>9.7</v>
      </c>
      <c r="AZ16" s="23"/>
      <c r="BA16" s="23">
        <f t="shared" si="2"/>
        <v>0</v>
      </c>
      <c r="BB16" s="6">
        <v>5.0</v>
      </c>
      <c r="BC16" s="6">
        <v>0.0</v>
      </c>
      <c r="BD16" s="23">
        <f t="shared" si="3"/>
        <v>5</v>
      </c>
      <c r="BE16" s="6" t="s">
        <v>55</v>
      </c>
      <c r="BF16" s="6" t="s">
        <v>92</v>
      </c>
      <c r="BG16" s="6" t="s">
        <v>55</v>
      </c>
      <c r="BH16" s="6" t="s">
        <v>55</v>
      </c>
      <c r="BI16" s="6" t="s">
        <v>92</v>
      </c>
      <c r="BJ16" s="6" t="s">
        <v>92</v>
      </c>
      <c r="BK16" s="6" t="s">
        <v>55</v>
      </c>
      <c r="BL16" s="23"/>
    </row>
    <row r="17">
      <c r="A17" s="16">
        <v>12.0</v>
      </c>
      <c r="B17" s="17" t="s">
        <v>178</v>
      </c>
      <c r="C17" s="17" t="s">
        <v>118</v>
      </c>
      <c r="D17" s="17" t="s">
        <v>135</v>
      </c>
      <c r="E17" s="19"/>
      <c r="F17" s="17" t="s">
        <v>79</v>
      </c>
      <c r="G17" s="17" t="s">
        <v>80</v>
      </c>
      <c r="H17" s="11" t="s">
        <v>81</v>
      </c>
      <c r="J17" s="21"/>
      <c r="K17" s="6" t="s">
        <v>84</v>
      </c>
      <c r="L17" s="21"/>
      <c r="M17" s="21"/>
      <c r="N17" s="23"/>
      <c r="O17" s="23"/>
      <c r="P17" s="23"/>
      <c r="Q17" s="25">
        <v>7.0</v>
      </c>
      <c r="R17" s="25">
        <v>8.0</v>
      </c>
      <c r="S17" s="25">
        <v>8.0</v>
      </c>
      <c r="T17" s="25"/>
      <c r="U17" s="25"/>
      <c r="V17" s="25"/>
      <c r="W17" s="25">
        <v>8.0</v>
      </c>
      <c r="X17" s="25"/>
      <c r="Y17" s="25"/>
      <c r="Z17" s="25">
        <v>10.0</v>
      </c>
      <c r="AA17" s="25">
        <v>9.0</v>
      </c>
      <c r="AB17" s="25">
        <v>7.0</v>
      </c>
      <c r="AC17" s="25">
        <v>10.0</v>
      </c>
      <c r="AD17" s="25"/>
      <c r="AE17" s="25"/>
      <c r="AF17" s="25"/>
      <c r="AG17" s="25"/>
      <c r="AH17" s="25">
        <v>10.0</v>
      </c>
      <c r="AI17" s="25">
        <v>10.0</v>
      </c>
      <c r="AJ17" s="25">
        <v>10.0</v>
      </c>
      <c r="AK17" s="25">
        <v>10.0</v>
      </c>
      <c r="AL17" s="25">
        <v>10.0</v>
      </c>
      <c r="AM17" s="25"/>
      <c r="AN17" s="25">
        <v>10.0</v>
      </c>
      <c r="AO17" s="25"/>
      <c r="AP17" s="25"/>
      <c r="AQ17" s="25"/>
      <c r="AR17" s="6">
        <v>10.0</v>
      </c>
      <c r="AS17" s="25">
        <v>10.0</v>
      </c>
      <c r="AT17" s="25"/>
      <c r="AU17" s="25"/>
      <c r="AV17" s="25"/>
      <c r="AW17" s="25"/>
      <c r="AX17" s="25">
        <v>10.0</v>
      </c>
      <c r="AY17" s="32">
        <f t="shared" si="1"/>
        <v>9.23</v>
      </c>
      <c r="AZ17" s="23"/>
      <c r="BA17" s="23">
        <f t="shared" si="2"/>
        <v>0</v>
      </c>
      <c r="BB17" s="6">
        <v>0.0</v>
      </c>
      <c r="BC17" s="6">
        <v>0.0</v>
      </c>
      <c r="BD17" s="23">
        <f t="shared" si="3"/>
        <v>0</v>
      </c>
      <c r="BE17" s="6" t="s">
        <v>92</v>
      </c>
      <c r="BF17" s="6" t="s">
        <v>55</v>
      </c>
      <c r="BG17" s="6" t="s">
        <v>55</v>
      </c>
      <c r="BH17" s="6" t="s">
        <v>55</v>
      </c>
      <c r="BI17" s="6" t="s">
        <v>55</v>
      </c>
      <c r="BJ17" s="6" t="s">
        <v>92</v>
      </c>
      <c r="BK17" s="6" t="s">
        <v>55</v>
      </c>
      <c r="BL17" s="23"/>
    </row>
    <row r="18">
      <c r="A18" s="16">
        <v>13.0</v>
      </c>
      <c r="B18" s="17" t="s">
        <v>186</v>
      </c>
      <c r="C18" s="17" t="s">
        <v>94</v>
      </c>
      <c r="D18" s="17" t="s">
        <v>110</v>
      </c>
      <c r="E18" s="19"/>
      <c r="F18" s="17" t="s">
        <v>96</v>
      </c>
      <c r="G18" s="17" t="s">
        <v>80</v>
      </c>
      <c r="H18" s="11" t="s">
        <v>81</v>
      </c>
      <c r="J18" s="21"/>
      <c r="K18" s="6" t="s">
        <v>84</v>
      </c>
      <c r="L18" s="21"/>
      <c r="M18" s="21"/>
      <c r="N18" s="23"/>
      <c r="O18" s="23"/>
      <c r="P18" s="23"/>
      <c r="Q18" s="25">
        <v>9.0</v>
      </c>
      <c r="R18" s="25">
        <v>10.0</v>
      </c>
      <c r="S18" s="25">
        <v>10.0</v>
      </c>
      <c r="T18" s="25"/>
      <c r="U18" s="25"/>
      <c r="V18" s="25"/>
      <c r="W18" s="25">
        <v>10.0</v>
      </c>
      <c r="X18" s="25"/>
      <c r="Y18" s="25"/>
      <c r="Z18" s="25">
        <v>10.0</v>
      </c>
      <c r="AA18" s="25">
        <v>10.0</v>
      </c>
      <c r="AB18" s="25">
        <v>10.0</v>
      </c>
      <c r="AC18" s="25">
        <v>10.0</v>
      </c>
      <c r="AD18" s="25"/>
      <c r="AE18" s="25"/>
      <c r="AF18" s="25"/>
      <c r="AG18" s="25"/>
      <c r="AH18" s="25">
        <v>10.0</v>
      </c>
      <c r="AI18" s="25">
        <v>10.0</v>
      </c>
      <c r="AJ18" s="25">
        <v>10.0</v>
      </c>
      <c r="AK18" s="25">
        <v>10.0</v>
      </c>
      <c r="AL18" s="25">
        <v>10.0</v>
      </c>
      <c r="AM18" s="25"/>
      <c r="AN18" s="25">
        <v>10.0</v>
      </c>
      <c r="AO18" s="25"/>
      <c r="AP18" s="25"/>
      <c r="AQ18" s="25"/>
      <c r="AR18" s="6">
        <v>10.0</v>
      </c>
      <c r="AS18" s="25">
        <v>10.0</v>
      </c>
      <c r="AT18" s="25"/>
      <c r="AU18" s="25"/>
      <c r="AV18" s="25"/>
      <c r="AW18" s="25"/>
      <c r="AX18" s="25">
        <v>10.0</v>
      </c>
      <c r="AY18" s="32">
        <f t="shared" si="1"/>
        <v>9.94</v>
      </c>
      <c r="AZ18" s="23"/>
      <c r="BA18" s="23">
        <f t="shared" si="2"/>
        <v>0</v>
      </c>
      <c r="BB18" s="6">
        <v>8.0</v>
      </c>
      <c r="BC18" s="6">
        <v>0.0</v>
      </c>
      <c r="BD18" s="23">
        <f t="shared" si="3"/>
        <v>8</v>
      </c>
      <c r="BE18" s="6" t="s">
        <v>92</v>
      </c>
      <c r="BF18" s="6" t="s">
        <v>55</v>
      </c>
      <c r="BG18" s="6" t="s">
        <v>55</v>
      </c>
      <c r="BH18" s="6" t="s">
        <v>55</v>
      </c>
      <c r="BI18" s="6" t="s">
        <v>55</v>
      </c>
      <c r="BJ18" s="6" t="s">
        <v>92</v>
      </c>
      <c r="BK18" s="6" t="s">
        <v>55</v>
      </c>
      <c r="BL18" s="23"/>
    </row>
    <row r="19">
      <c r="A19" s="16">
        <v>14.0</v>
      </c>
      <c r="B19" s="17" t="s">
        <v>191</v>
      </c>
      <c r="C19" s="17" t="s">
        <v>192</v>
      </c>
      <c r="D19" s="17" t="s">
        <v>193</v>
      </c>
      <c r="E19" s="19"/>
      <c r="F19" s="17" t="s">
        <v>96</v>
      </c>
      <c r="G19" s="17" t="s">
        <v>80</v>
      </c>
      <c r="H19" s="11" t="s">
        <v>81</v>
      </c>
      <c r="J19" s="21"/>
      <c r="K19" s="6" t="s">
        <v>84</v>
      </c>
      <c r="L19" s="21"/>
      <c r="M19" s="21"/>
      <c r="N19" s="23"/>
      <c r="O19" s="23"/>
      <c r="P19" s="23"/>
      <c r="Q19" s="25">
        <v>6.0</v>
      </c>
      <c r="R19" s="25">
        <v>6.0</v>
      </c>
      <c r="S19" s="25">
        <v>7.0</v>
      </c>
      <c r="T19" s="25"/>
      <c r="U19" s="25"/>
      <c r="V19" s="25"/>
      <c r="W19" s="25">
        <v>5.0</v>
      </c>
      <c r="X19" s="25"/>
      <c r="Y19" s="25"/>
      <c r="Z19" s="25">
        <v>6.0</v>
      </c>
      <c r="AA19" s="25">
        <v>10.0</v>
      </c>
      <c r="AB19" s="25">
        <v>6.0</v>
      </c>
      <c r="AC19" s="25">
        <v>5.0</v>
      </c>
      <c r="AD19" s="25"/>
      <c r="AE19" s="25"/>
      <c r="AF19" s="25"/>
      <c r="AG19" s="25"/>
      <c r="AH19" s="25">
        <v>9.0</v>
      </c>
      <c r="AI19" s="25">
        <v>10.0</v>
      </c>
      <c r="AJ19" s="25">
        <v>10.0</v>
      </c>
      <c r="AK19" s="25">
        <v>10.0</v>
      </c>
      <c r="AL19" s="25">
        <v>9.0</v>
      </c>
      <c r="AM19" s="25"/>
      <c r="AN19" s="25">
        <v>10.0</v>
      </c>
      <c r="AO19" s="25"/>
      <c r="AP19" s="25"/>
      <c r="AQ19" s="25"/>
      <c r="AR19" s="6">
        <v>9.0</v>
      </c>
      <c r="AS19" s="25">
        <v>6.0</v>
      </c>
      <c r="AT19" s="25"/>
      <c r="AU19" s="25"/>
      <c r="AV19" s="25"/>
      <c r="AW19" s="25"/>
      <c r="AX19" s="25">
        <v>10.0</v>
      </c>
      <c r="AY19" s="32">
        <f t="shared" si="1"/>
        <v>7.88</v>
      </c>
      <c r="AZ19" s="23"/>
      <c r="BA19" s="23">
        <f t="shared" si="2"/>
        <v>0</v>
      </c>
      <c r="BB19" s="6">
        <v>13.0</v>
      </c>
      <c r="BC19" s="6">
        <v>0.0</v>
      </c>
      <c r="BD19" s="23">
        <f t="shared" si="3"/>
        <v>13</v>
      </c>
      <c r="BE19" s="6" t="s">
        <v>92</v>
      </c>
      <c r="BF19" s="6" t="s">
        <v>55</v>
      </c>
      <c r="BG19" s="6" t="s">
        <v>55</v>
      </c>
      <c r="BH19" s="6" t="s">
        <v>55</v>
      </c>
      <c r="BI19" s="6" t="s">
        <v>55</v>
      </c>
      <c r="BJ19" s="6" t="s">
        <v>92</v>
      </c>
      <c r="BK19" s="6" t="s">
        <v>55</v>
      </c>
      <c r="BL19" s="23"/>
    </row>
    <row r="20">
      <c r="A20" s="16">
        <v>15.0</v>
      </c>
      <c r="B20" s="17" t="s">
        <v>201</v>
      </c>
      <c r="C20" s="17" t="s">
        <v>149</v>
      </c>
      <c r="D20" s="17" t="s">
        <v>204</v>
      </c>
      <c r="E20" s="19"/>
      <c r="F20" s="17" t="s">
        <v>79</v>
      </c>
      <c r="G20" s="17" t="s">
        <v>80</v>
      </c>
      <c r="H20" s="11" t="s">
        <v>81</v>
      </c>
      <c r="J20" s="21"/>
      <c r="K20" s="6" t="s">
        <v>84</v>
      </c>
      <c r="L20" s="21"/>
      <c r="M20" s="21"/>
      <c r="N20" s="23"/>
      <c r="O20" s="23"/>
      <c r="P20" s="23"/>
      <c r="Q20" s="25">
        <v>5.0</v>
      </c>
      <c r="R20" s="25">
        <v>5.0</v>
      </c>
      <c r="S20" s="25">
        <v>7.0</v>
      </c>
      <c r="T20" s="25"/>
      <c r="U20" s="25"/>
      <c r="V20" s="25"/>
      <c r="W20" s="25">
        <v>5.0</v>
      </c>
      <c r="X20" s="25"/>
      <c r="Y20" s="25"/>
      <c r="Z20" s="25">
        <v>7.0</v>
      </c>
      <c r="AA20" s="25">
        <v>10.0</v>
      </c>
      <c r="AB20" s="25">
        <v>6.0</v>
      </c>
      <c r="AC20" s="25">
        <v>5.0</v>
      </c>
      <c r="AD20" s="25"/>
      <c r="AE20" s="25"/>
      <c r="AF20" s="25"/>
      <c r="AG20" s="25"/>
      <c r="AH20" s="25">
        <v>10.0</v>
      </c>
      <c r="AI20" s="25">
        <v>10.0</v>
      </c>
      <c r="AJ20" s="25">
        <v>10.0</v>
      </c>
      <c r="AK20" s="25">
        <v>10.0</v>
      </c>
      <c r="AL20" s="25">
        <v>9.0</v>
      </c>
      <c r="AM20" s="25"/>
      <c r="AN20" s="25">
        <v>10.0</v>
      </c>
      <c r="AO20" s="25"/>
      <c r="AP20" s="25"/>
      <c r="AQ20" s="25"/>
      <c r="AR20" s="6">
        <v>8.0</v>
      </c>
      <c r="AS20" s="25">
        <v>8.0</v>
      </c>
      <c r="AT20" s="25"/>
      <c r="AU20" s="25"/>
      <c r="AV20" s="25"/>
      <c r="AW20" s="25"/>
      <c r="AX20" s="25">
        <v>10.0</v>
      </c>
      <c r="AY20" s="32">
        <f t="shared" si="1"/>
        <v>7.94</v>
      </c>
      <c r="AZ20" s="23"/>
      <c r="BA20" s="23">
        <f t="shared" si="2"/>
        <v>0</v>
      </c>
      <c r="BB20" s="6">
        <v>0.0</v>
      </c>
      <c r="BC20" s="6">
        <v>0.0</v>
      </c>
      <c r="BD20" s="23">
        <f t="shared" si="3"/>
        <v>0</v>
      </c>
      <c r="BE20" s="6" t="s">
        <v>92</v>
      </c>
      <c r="BF20" s="6" t="s">
        <v>55</v>
      </c>
      <c r="BG20" s="6" t="s">
        <v>55</v>
      </c>
      <c r="BH20" s="6" t="s">
        <v>55</v>
      </c>
      <c r="BI20" s="6" t="s">
        <v>55</v>
      </c>
      <c r="BJ20" s="6" t="s">
        <v>92</v>
      </c>
      <c r="BK20" s="6" t="s">
        <v>55</v>
      </c>
      <c r="BL20" s="23"/>
    </row>
    <row r="21">
      <c r="A21" s="16">
        <v>16.0</v>
      </c>
      <c r="B21" s="17" t="s">
        <v>201</v>
      </c>
      <c r="C21" s="17" t="s">
        <v>215</v>
      </c>
      <c r="D21" s="17" t="s">
        <v>167</v>
      </c>
      <c r="E21" s="19"/>
      <c r="F21" s="17" t="s">
        <v>79</v>
      </c>
      <c r="G21" s="17" t="s">
        <v>80</v>
      </c>
      <c r="H21" s="11" t="s">
        <v>81</v>
      </c>
      <c r="J21" s="21"/>
      <c r="K21" s="6" t="s">
        <v>84</v>
      </c>
      <c r="L21" s="21"/>
      <c r="M21" s="21"/>
      <c r="N21" s="6" t="s">
        <v>85</v>
      </c>
      <c r="O21" s="23"/>
      <c r="P21" s="23"/>
      <c r="Q21" s="25">
        <v>7.0</v>
      </c>
      <c r="R21" s="25">
        <v>8.0</v>
      </c>
      <c r="S21" s="25">
        <v>10.0</v>
      </c>
      <c r="T21" s="25"/>
      <c r="U21" s="25"/>
      <c r="V21" s="25"/>
      <c r="W21" s="25">
        <v>7.0</v>
      </c>
      <c r="X21" s="25"/>
      <c r="Y21" s="25"/>
      <c r="Z21" s="25">
        <v>9.0</v>
      </c>
      <c r="AA21" s="25">
        <v>9.0</v>
      </c>
      <c r="AB21" s="25">
        <v>6.0</v>
      </c>
      <c r="AC21" s="25">
        <v>5.0</v>
      </c>
      <c r="AD21" s="25"/>
      <c r="AE21" s="25"/>
      <c r="AF21" s="25"/>
      <c r="AG21" s="25"/>
      <c r="AH21" s="25">
        <v>10.0</v>
      </c>
      <c r="AI21" s="25">
        <v>10.0</v>
      </c>
      <c r="AJ21" s="25">
        <v>10.0</v>
      </c>
      <c r="AK21" s="25">
        <v>10.0</v>
      </c>
      <c r="AL21" s="25">
        <v>9.0</v>
      </c>
      <c r="AM21" s="25"/>
      <c r="AN21" s="25">
        <v>10.0</v>
      </c>
      <c r="AO21" s="25"/>
      <c r="AP21" s="25"/>
      <c r="AQ21" s="25"/>
      <c r="AR21" s="6">
        <v>9.0</v>
      </c>
      <c r="AS21" s="25">
        <v>10.0</v>
      </c>
      <c r="AT21" s="25"/>
      <c r="AU21" s="25"/>
      <c r="AV21" s="25"/>
      <c r="AW21" s="25"/>
      <c r="AX21" s="25">
        <v>10.0</v>
      </c>
      <c r="AY21" s="32">
        <f t="shared" si="1"/>
        <v>8.76</v>
      </c>
      <c r="AZ21" s="23"/>
      <c r="BA21" s="23">
        <f t="shared" si="2"/>
        <v>0</v>
      </c>
      <c r="BB21" s="6">
        <v>0.0</v>
      </c>
      <c r="BC21" s="6">
        <v>0.0</v>
      </c>
      <c r="BD21" s="23">
        <f t="shared" si="3"/>
        <v>0</v>
      </c>
      <c r="BE21" s="6" t="s">
        <v>92</v>
      </c>
      <c r="BF21" s="6" t="s">
        <v>55</v>
      </c>
      <c r="BG21" s="6" t="s">
        <v>55</v>
      </c>
      <c r="BH21" s="6" t="s">
        <v>55</v>
      </c>
      <c r="BI21" s="6" t="s">
        <v>55</v>
      </c>
      <c r="BJ21" s="6" t="s">
        <v>92</v>
      </c>
      <c r="BK21" s="6" t="s">
        <v>55</v>
      </c>
      <c r="BL21" s="23"/>
    </row>
    <row r="22">
      <c r="A22" s="16">
        <v>17.0</v>
      </c>
      <c r="B22" s="17" t="s">
        <v>223</v>
      </c>
      <c r="C22" s="17" t="s">
        <v>107</v>
      </c>
      <c r="D22" s="20"/>
      <c r="E22" s="19"/>
      <c r="F22" s="17" t="s">
        <v>79</v>
      </c>
      <c r="G22" s="17" t="s">
        <v>80</v>
      </c>
      <c r="H22" s="11" t="s">
        <v>81</v>
      </c>
      <c r="J22" s="21"/>
      <c r="K22" s="6" t="s">
        <v>84</v>
      </c>
      <c r="L22" s="21"/>
      <c r="M22" s="21"/>
      <c r="N22" s="23"/>
      <c r="O22" s="23"/>
      <c r="P22" s="23"/>
      <c r="Q22" s="6">
        <v>8.0</v>
      </c>
      <c r="R22" s="6">
        <v>9.0</v>
      </c>
      <c r="S22" s="6">
        <v>8.0</v>
      </c>
      <c r="T22" s="23"/>
      <c r="U22" s="23"/>
      <c r="V22" s="6"/>
      <c r="W22" s="6">
        <v>6.0</v>
      </c>
      <c r="X22" s="23"/>
      <c r="Y22" s="23"/>
      <c r="Z22" s="6">
        <v>9.0</v>
      </c>
      <c r="AA22" s="6">
        <v>10.0</v>
      </c>
      <c r="AB22" s="6">
        <v>8.0</v>
      </c>
      <c r="AC22" s="6">
        <v>7.0</v>
      </c>
      <c r="AD22" s="23"/>
      <c r="AE22" s="23"/>
      <c r="AF22" s="23"/>
      <c r="AG22" s="23"/>
      <c r="AH22" s="6">
        <v>10.0</v>
      </c>
      <c r="AI22" s="6">
        <v>10.0</v>
      </c>
      <c r="AJ22" s="6">
        <v>10.0</v>
      </c>
      <c r="AK22" s="6">
        <v>10.0</v>
      </c>
      <c r="AL22" s="6">
        <v>9.0</v>
      </c>
      <c r="AM22" s="23"/>
      <c r="AN22" s="6">
        <v>10.0</v>
      </c>
      <c r="AO22" s="6"/>
      <c r="AP22" s="6"/>
      <c r="AQ22" s="6"/>
      <c r="AR22" s="6">
        <v>10.0</v>
      </c>
      <c r="AS22" s="6">
        <v>6.0</v>
      </c>
      <c r="AT22" s="6"/>
      <c r="AU22" s="6"/>
      <c r="AV22" s="6"/>
      <c r="AW22" s="23"/>
      <c r="AX22" s="6">
        <v>10.0</v>
      </c>
      <c r="AY22" s="32">
        <f t="shared" si="1"/>
        <v>8.82</v>
      </c>
      <c r="AZ22" s="23"/>
      <c r="BA22" s="23">
        <f t="shared" si="2"/>
        <v>0</v>
      </c>
      <c r="BB22" s="6">
        <v>5.0</v>
      </c>
      <c r="BC22" s="6">
        <v>0.0</v>
      </c>
      <c r="BD22" s="23">
        <f t="shared" si="3"/>
        <v>5</v>
      </c>
      <c r="BE22" s="6" t="s">
        <v>92</v>
      </c>
      <c r="BF22" s="6" t="s">
        <v>55</v>
      </c>
      <c r="BG22" s="6" t="s">
        <v>55</v>
      </c>
      <c r="BH22" s="6" t="s">
        <v>55</v>
      </c>
      <c r="BI22" s="6" t="s">
        <v>55</v>
      </c>
      <c r="BJ22" s="6" t="s">
        <v>92</v>
      </c>
      <c r="BK22" s="6" t="s">
        <v>55</v>
      </c>
      <c r="BL22" s="23"/>
    </row>
    <row r="23">
      <c r="A23" s="16">
        <v>18.0</v>
      </c>
      <c r="B23" s="17" t="s">
        <v>229</v>
      </c>
      <c r="C23" s="17" t="s">
        <v>149</v>
      </c>
      <c r="D23" s="17" t="s">
        <v>230</v>
      </c>
      <c r="E23" s="19"/>
      <c r="F23" s="17" t="s">
        <v>79</v>
      </c>
      <c r="G23" s="17" t="s">
        <v>80</v>
      </c>
      <c r="H23" s="48" t="s">
        <v>81</v>
      </c>
      <c r="J23" s="21"/>
      <c r="K23" s="48" t="s">
        <v>84</v>
      </c>
      <c r="L23" s="49">
        <v>42979.0</v>
      </c>
      <c r="M23" s="50"/>
      <c r="N23" s="48" t="s">
        <v>85</v>
      </c>
      <c r="O23" s="50"/>
      <c r="P23" s="50"/>
      <c r="Q23" s="25">
        <v>6.0</v>
      </c>
      <c r="R23" s="25">
        <v>9.0</v>
      </c>
      <c r="S23" s="25">
        <v>9.0</v>
      </c>
      <c r="T23" s="25"/>
      <c r="U23" s="25"/>
      <c r="V23" s="25"/>
      <c r="W23" s="25">
        <v>6.0</v>
      </c>
      <c r="X23" s="25"/>
      <c r="Y23" s="25"/>
      <c r="Z23" s="25">
        <v>8.0</v>
      </c>
      <c r="AA23" s="25">
        <v>10.0</v>
      </c>
      <c r="AB23" s="25">
        <v>8.0</v>
      </c>
      <c r="AC23" s="25">
        <v>8.0</v>
      </c>
      <c r="AD23" s="25"/>
      <c r="AE23" s="25"/>
      <c r="AF23" s="25"/>
      <c r="AG23" s="25"/>
      <c r="AH23" s="25">
        <v>10.0</v>
      </c>
      <c r="AI23" s="25">
        <v>10.0</v>
      </c>
      <c r="AJ23" s="25">
        <v>10.0</v>
      </c>
      <c r="AK23" s="25">
        <v>10.0</v>
      </c>
      <c r="AL23" s="25">
        <v>10.0</v>
      </c>
      <c r="AM23" s="25"/>
      <c r="AN23" s="25">
        <v>10.0</v>
      </c>
      <c r="AO23" s="25"/>
      <c r="AP23" s="25"/>
      <c r="AQ23" s="25"/>
      <c r="AR23" s="6">
        <v>10.0</v>
      </c>
      <c r="AS23" s="25">
        <v>10.0</v>
      </c>
      <c r="AT23" s="25"/>
      <c r="AU23" s="25"/>
      <c r="AV23" s="25"/>
      <c r="AW23" s="25"/>
      <c r="AX23" s="25">
        <v>10.0</v>
      </c>
      <c r="AY23" s="32">
        <f t="shared" si="1"/>
        <v>9.05</v>
      </c>
      <c r="AZ23" s="23"/>
      <c r="BA23" s="23">
        <f t="shared" si="2"/>
        <v>0</v>
      </c>
      <c r="BB23" s="6">
        <v>7.0</v>
      </c>
      <c r="BC23" s="6">
        <v>0.0</v>
      </c>
      <c r="BD23" s="23">
        <f t="shared" si="3"/>
        <v>7</v>
      </c>
      <c r="BE23" s="6" t="s">
        <v>92</v>
      </c>
      <c r="BF23" s="6" t="s">
        <v>55</v>
      </c>
      <c r="BG23" s="6" t="s">
        <v>55</v>
      </c>
      <c r="BH23" s="6" t="s">
        <v>55</v>
      </c>
      <c r="BI23" s="6" t="s">
        <v>55</v>
      </c>
      <c r="BJ23" s="6" t="s">
        <v>92</v>
      </c>
      <c r="BK23" s="6" t="s">
        <v>55</v>
      </c>
      <c r="BL23" s="23"/>
    </row>
    <row r="24">
      <c r="A24" s="16">
        <v>19.0</v>
      </c>
      <c r="B24" s="17" t="s">
        <v>245</v>
      </c>
      <c r="C24" s="17" t="s">
        <v>246</v>
      </c>
      <c r="D24" s="17" t="s">
        <v>159</v>
      </c>
      <c r="E24" s="19"/>
      <c r="F24" s="17" t="s">
        <v>79</v>
      </c>
      <c r="G24" s="17" t="s">
        <v>80</v>
      </c>
      <c r="H24" s="48" t="s">
        <v>81</v>
      </c>
      <c r="J24" s="21"/>
      <c r="K24" s="48" t="s">
        <v>84</v>
      </c>
      <c r="L24" s="49">
        <v>42979.0</v>
      </c>
      <c r="M24" s="50"/>
      <c r="N24" s="48" t="s">
        <v>85</v>
      </c>
      <c r="O24" s="50"/>
      <c r="P24" s="50"/>
      <c r="Q24" s="25">
        <v>6.0</v>
      </c>
      <c r="R24" s="25">
        <v>9.0</v>
      </c>
      <c r="S24" s="25">
        <v>8.0</v>
      </c>
      <c r="T24" s="25"/>
      <c r="U24" s="25"/>
      <c r="V24" s="25"/>
      <c r="W24" s="25">
        <v>7.0</v>
      </c>
      <c r="X24" s="25"/>
      <c r="Y24" s="25"/>
      <c r="Z24" s="25">
        <v>9.0</v>
      </c>
      <c r="AA24" s="25">
        <v>10.0</v>
      </c>
      <c r="AB24" s="25">
        <v>7.0</v>
      </c>
      <c r="AC24" s="25">
        <v>6.0</v>
      </c>
      <c r="AD24" s="25"/>
      <c r="AE24" s="25"/>
      <c r="AF24" s="25"/>
      <c r="AG24" s="25"/>
      <c r="AH24" s="25">
        <v>10.0</v>
      </c>
      <c r="AI24" s="25">
        <v>10.0</v>
      </c>
      <c r="AJ24" s="25">
        <v>10.0</v>
      </c>
      <c r="AK24" s="25">
        <v>10.0</v>
      </c>
      <c r="AL24" s="25">
        <v>10.0</v>
      </c>
      <c r="AM24" s="25"/>
      <c r="AN24" s="25">
        <v>10.0</v>
      </c>
      <c r="AO24" s="25"/>
      <c r="AP24" s="25"/>
      <c r="AQ24" s="25"/>
      <c r="AR24" s="6">
        <v>9.0</v>
      </c>
      <c r="AS24" s="25">
        <v>10.0</v>
      </c>
      <c r="AT24" s="25"/>
      <c r="AU24" s="25"/>
      <c r="AV24" s="25"/>
      <c r="AW24" s="25"/>
      <c r="AX24" s="25">
        <v>10.0</v>
      </c>
      <c r="AY24" s="32">
        <f t="shared" si="1"/>
        <v>8.88</v>
      </c>
      <c r="AZ24" s="23"/>
      <c r="BA24" s="23">
        <f t="shared" si="2"/>
        <v>0</v>
      </c>
      <c r="BB24" s="6">
        <v>5.0</v>
      </c>
      <c r="BC24" s="6">
        <v>0.0</v>
      </c>
      <c r="BD24" s="23">
        <f t="shared" si="3"/>
        <v>5</v>
      </c>
      <c r="BE24" s="6" t="s">
        <v>92</v>
      </c>
      <c r="BF24" s="6" t="s">
        <v>55</v>
      </c>
      <c r="BG24" s="6" t="s">
        <v>55</v>
      </c>
      <c r="BH24" s="6" t="s">
        <v>55</v>
      </c>
      <c r="BI24" s="6" t="s">
        <v>55</v>
      </c>
      <c r="BJ24" s="6" t="s">
        <v>92</v>
      </c>
      <c r="BK24" s="6" t="s">
        <v>55</v>
      </c>
      <c r="BL24" s="23"/>
    </row>
    <row r="25">
      <c r="A25" s="16">
        <v>20.0</v>
      </c>
      <c r="B25" s="17" t="s">
        <v>245</v>
      </c>
      <c r="C25" s="17" t="s">
        <v>78</v>
      </c>
      <c r="D25" s="17" t="s">
        <v>154</v>
      </c>
      <c r="E25" s="19"/>
      <c r="F25" s="17" t="s">
        <v>79</v>
      </c>
      <c r="G25" s="17" t="s">
        <v>80</v>
      </c>
      <c r="H25" s="48" t="s">
        <v>81</v>
      </c>
      <c r="J25" s="21"/>
      <c r="K25" s="48" t="s">
        <v>84</v>
      </c>
      <c r="L25" s="49">
        <v>42979.0</v>
      </c>
      <c r="M25" s="50"/>
      <c r="N25" s="48" t="s">
        <v>85</v>
      </c>
      <c r="O25" s="50"/>
      <c r="P25" s="50"/>
      <c r="Q25" s="25">
        <v>6.0</v>
      </c>
      <c r="R25" s="25">
        <v>10.0</v>
      </c>
      <c r="S25" s="25">
        <v>8.0</v>
      </c>
      <c r="T25" s="25"/>
      <c r="U25" s="25"/>
      <c r="V25" s="25"/>
      <c r="W25" s="25">
        <v>9.0</v>
      </c>
      <c r="X25" s="25"/>
      <c r="Y25" s="25"/>
      <c r="Z25" s="25">
        <v>9.0</v>
      </c>
      <c r="AA25" s="25">
        <v>10.0</v>
      </c>
      <c r="AB25" s="25">
        <v>8.0</v>
      </c>
      <c r="AC25" s="25">
        <v>7.0</v>
      </c>
      <c r="AD25" s="25"/>
      <c r="AE25" s="25"/>
      <c r="AF25" s="25"/>
      <c r="AG25" s="25"/>
      <c r="AH25" s="25">
        <v>10.0</v>
      </c>
      <c r="AI25" s="25">
        <v>10.0</v>
      </c>
      <c r="AJ25" s="25">
        <v>10.0</v>
      </c>
      <c r="AK25" s="25">
        <v>10.0</v>
      </c>
      <c r="AL25" s="25">
        <v>10.0</v>
      </c>
      <c r="AM25" s="25"/>
      <c r="AN25" s="25">
        <v>10.0</v>
      </c>
      <c r="AO25" s="25"/>
      <c r="AP25" s="25"/>
      <c r="AQ25" s="25"/>
      <c r="AR25" s="6">
        <v>9.0</v>
      </c>
      <c r="AS25" s="25">
        <v>8.0</v>
      </c>
      <c r="AT25" s="25"/>
      <c r="AU25" s="25"/>
      <c r="AV25" s="25"/>
      <c r="AW25" s="25"/>
      <c r="AX25" s="25">
        <v>10.0</v>
      </c>
      <c r="AY25" s="32">
        <f t="shared" si="1"/>
        <v>9.05</v>
      </c>
      <c r="AZ25" s="23"/>
      <c r="BA25" s="23">
        <f t="shared" si="2"/>
        <v>0</v>
      </c>
      <c r="BB25" s="6">
        <v>1.0</v>
      </c>
      <c r="BC25" s="6">
        <v>0.0</v>
      </c>
      <c r="BD25" s="23">
        <f t="shared" si="3"/>
        <v>1</v>
      </c>
      <c r="BE25" s="6" t="s">
        <v>92</v>
      </c>
      <c r="BF25" s="6" t="s">
        <v>55</v>
      </c>
      <c r="BG25" s="6" t="s">
        <v>55</v>
      </c>
      <c r="BH25" s="6" t="s">
        <v>55</v>
      </c>
      <c r="BI25" s="6" t="s">
        <v>55</v>
      </c>
      <c r="BJ25" s="6" t="s">
        <v>92</v>
      </c>
      <c r="BK25" s="6" t="s">
        <v>55</v>
      </c>
      <c r="BL25" s="23"/>
    </row>
    <row r="26">
      <c r="A26" s="16">
        <v>21.0</v>
      </c>
      <c r="B26" s="17" t="s">
        <v>264</v>
      </c>
      <c r="C26" s="17" t="s">
        <v>265</v>
      </c>
      <c r="D26" s="17" t="s">
        <v>266</v>
      </c>
      <c r="E26" s="19"/>
      <c r="F26" s="17" t="s">
        <v>96</v>
      </c>
      <c r="G26" s="17" t="s">
        <v>80</v>
      </c>
      <c r="H26" s="48" t="s">
        <v>81</v>
      </c>
      <c r="J26" s="21"/>
      <c r="K26" s="48" t="s">
        <v>84</v>
      </c>
      <c r="L26" s="51">
        <v>43054.0</v>
      </c>
      <c r="M26" s="50"/>
      <c r="N26" s="48" t="s">
        <v>85</v>
      </c>
      <c r="O26" s="50"/>
      <c r="P26" s="50"/>
      <c r="Q26" s="25">
        <v>8.0</v>
      </c>
      <c r="R26" s="25">
        <v>7.0</v>
      </c>
      <c r="S26" s="25">
        <v>9.0</v>
      </c>
      <c r="T26" s="25"/>
      <c r="U26" s="25"/>
      <c r="V26" s="25"/>
      <c r="W26" s="25">
        <v>7.0</v>
      </c>
      <c r="X26" s="25"/>
      <c r="Y26" s="25"/>
      <c r="Z26" s="25">
        <v>9.0</v>
      </c>
      <c r="AA26" s="25">
        <v>10.0</v>
      </c>
      <c r="AB26" s="25">
        <v>10.0</v>
      </c>
      <c r="AC26" s="25">
        <v>9.0</v>
      </c>
      <c r="AD26" s="25"/>
      <c r="AE26" s="25"/>
      <c r="AF26" s="25"/>
      <c r="AG26" s="25"/>
      <c r="AH26" s="25">
        <v>10.0</v>
      </c>
      <c r="AI26" s="25">
        <v>10.0</v>
      </c>
      <c r="AJ26" s="25">
        <v>10.0</v>
      </c>
      <c r="AK26" s="25">
        <v>10.0</v>
      </c>
      <c r="AL26" s="25">
        <v>10.0</v>
      </c>
      <c r="AM26" s="25"/>
      <c r="AN26" s="25">
        <v>10.0</v>
      </c>
      <c r="AO26" s="25"/>
      <c r="AP26" s="25"/>
      <c r="AQ26" s="25"/>
      <c r="AR26" s="6">
        <v>10.0</v>
      </c>
      <c r="AS26" s="25">
        <v>10.0</v>
      </c>
      <c r="AT26" s="25"/>
      <c r="AU26" s="25"/>
      <c r="AV26" s="25"/>
      <c r="AW26" s="25"/>
      <c r="AX26" s="25">
        <v>10.0</v>
      </c>
      <c r="AY26" s="32">
        <f t="shared" si="1"/>
        <v>9.35</v>
      </c>
      <c r="AZ26" s="23"/>
      <c r="BA26" s="23">
        <f t="shared" si="2"/>
        <v>0</v>
      </c>
      <c r="BB26" s="6">
        <v>0.0</v>
      </c>
      <c r="BC26" s="6">
        <v>0.0</v>
      </c>
      <c r="BD26" s="23">
        <f t="shared" si="3"/>
        <v>0</v>
      </c>
      <c r="BE26" s="6" t="s">
        <v>92</v>
      </c>
      <c r="BF26" s="6" t="s">
        <v>55</v>
      </c>
      <c r="BG26" s="6" t="s">
        <v>55</v>
      </c>
      <c r="BH26" s="6" t="s">
        <v>55</v>
      </c>
      <c r="BI26" s="6" t="s">
        <v>55</v>
      </c>
      <c r="BJ26" s="6" t="s">
        <v>92</v>
      </c>
      <c r="BK26" s="6" t="s">
        <v>55</v>
      </c>
      <c r="BL26" s="23"/>
    </row>
    <row r="27">
      <c r="A27" s="16">
        <v>22.0</v>
      </c>
      <c r="B27" s="17" t="s">
        <v>278</v>
      </c>
      <c r="C27" s="17" t="s">
        <v>126</v>
      </c>
      <c r="D27" s="17" t="s">
        <v>172</v>
      </c>
      <c r="E27" s="19"/>
      <c r="F27" s="17" t="s">
        <v>79</v>
      </c>
      <c r="G27" s="17" t="s">
        <v>279</v>
      </c>
      <c r="H27" s="48" t="s">
        <v>81</v>
      </c>
      <c r="J27" s="21"/>
      <c r="K27" s="48" t="s">
        <v>84</v>
      </c>
      <c r="L27" s="49">
        <v>42979.0</v>
      </c>
      <c r="M27" s="50"/>
      <c r="N27" s="48" t="s">
        <v>85</v>
      </c>
      <c r="O27" s="50"/>
      <c r="P27" s="50"/>
      <c r="Q27" s="25">
        <v>10.0</v>
      </c>
      <c r="R27" s="25">
        <v>10.0</v>
      </c>
      <c r="S27" s="25">
        <v>9.0</v>
      </c>
      <c r="T27" s="25"/>
      <c r="U27" s="25"/>
      <c r="V27" s="25"/>
      <c r="W27" s="25">
        <v>9.0</v>
      </c>
      <c r="X27" s="25"/>
      <c r="Y27" s="25"/>
      <c r="Z27" s="25">
        <v>10.0</v>
      </c>
      <c r="AA27" s="25">
        <v>10.0</v>
      </c>
      <c r="AB27" s="25">
        <v>10.0</v>
      </c>
      <c r="AC27" s="25">
        <v>10.0</v>
      </c>
      <c r="AD27" s="25"/>
      <c r="AE27" s="25"/>
      <c r="AF27" s="25"/>
      <c r="AG27" s="25"/>
      <c r="AH27" s="25">
        <v>10.0</v>
      </c>
      <c r="AI27" s="25">
        <v>10.0</v>
      </c>
      <c r="AJ27" s="25">
        <v>10.0</v>
      </c>
      <c r="AK27" s="25">
        <v>10.0</v>
      </c>
      <c r="AL27" s="25">
        <v>10.0</v>
      </c>
      <c r="AM27" s="25"/>
      <c r="AN27" s="25">
        <v>10.0</v>
      </c>
      <c r="AO27" s="25"/>
      <c r="AP27" s="25"/>
      <c r="AQ27" s="25"/>
      <c r="AR27" s="6">
        <v>10.0</v>
      </c>
      <c r="AS27" s="25">
        <v>10.0</v>
      </c>
      <c r="AT27" s="25"/>
      <c r="AU27" s="25"/>
      <c r="AV27" s="25"/>
      <c r="AW27" s="25"/>
      <c r="AX27" s="25">
        <v>10.0</v>
      </c>
      <c r="AY27" s="32">
        <f t="shared" si="1"/>
        <v>9.88</v>
      </c>
      <c r="AZ27" s="23"/>
      <c r="BA27" s="23">
        <f t="shared" si="2"/>
        <v>0</v>
      </c>
      <c r="BB27" s="6">
        <v>4.0</v>
      </c>
      <c r="BC27" s="6">
        <v>0.0</v>
      </c>
      <c r="BD27" s="23">
        <f t="shared" si="3"/>
        <v>4</v>
      </c>
      <c r="BE27" s="6" t="s">
        <v>92</v>
      </c>
      <c r="BF27" s="6" t="s">
        <v>55</v>
      </c>
      <c r="BG27" s="6" t="s">
        <v>55</v>
      </c>
      <c r="BH27" s="6" t="s">
        <v>55</v>
      </c>
      <c r="BI27" s="6" t="s">
        <v>55</v>
      </c>
      <c r="BJ27" s="6" t="s">
        <v>92</v>
      </c>
      <c r="BK27" s="6" t="s">
        <v>55</v>
      </c>
      <c r="BL27" s="23"/>
    </row>
    <row r="28">
      <c r="A28" s="16">
        <v>23.0</v>
      </c>
      <c r="B28" s="17" t="s">
        <v>282</v>
      </c>
      <c r="C28" s="17" t="s">
        <v>283</v>
      </c>
      <c r="D28" s="20"/>
      <c r="E28" s="19"/>
      <c r="F28" s="17" t="s">
        <v>96</v>
      </c>
      <c r="G28" s="17" t="s">
        <v>279</v>
      </c>
      <c r="H28" s="48" t="s">
        <v>81</v>
      </c>
      <c r="J28" s="21"/>
      <c r="K28" s="48" t="s">
        <v>84</v>
      </c>
      <c r="L28" s="49">
        <v>42979.0</v>
      </c>
      <c r="M28" s="50"/>
      <c r="N28" s="48" t="s">
        <v>85</v>
      </c>
      <c r="O28" s="52"/>
      <c r="P28" s="52"/>
      <c r="Q28" s="6">
        <v>10.0</v>
      </c>
      <c r="R28" s="6">
        <v>9.0</v>
      </c>
      <c r="S28" s="6">
        <v>10.0</v>
      </c>
      <c r="T28" s="23"/>
      <c r="U28" s="23"/>
      <c r="V28" s="23"/>
      <c r="W28" s="6">
        <v>9.0</v>
      </c>
      <c r="X28" s="23"/>
      <c r="Y28" s="23"/>
      <c r="Z28" s="6">
        <v>10.0</v>
      </c>
      <c r="AA28" s="6">
        <v>10.0</v>
      </c>
      <c r="AB28" s="6">
        <v>10.0</v>
      </c>
      <c r="AC28" s="6">
        <v>10.0</v>
      </c>
      <c r="AD28" s="23"/>
      <c r="AE28" s="23"/>
      <c r="AF28" s="23"/>
      <c r="AG28" s="23"/>
      <c r="AH28" s="25">
        <v>10.0</v>
      </c>
      <c r="AI28" s="25">
        <v>10.0</v>
      </c>
      <c r="AJ28" s="25">
        <v>10.0</v>
      </c>
      <c r="AK28" s="6">
        <v>10.0</v>
      </c>
      <c r="AL28" s="6">
        <v>10.0</v>
      </c>
      <c r="AM28" s="23"/>
      <c r="AN28" s="6">
        <v>10.0</v>
      </c>
      <c r="AO28" s="23"/>
      <c r="AP28" s="23"/>
      <c r="AQ28" s="23"/>
      <c r="AR28" s="6">
        <v>10.0</v>
      </c>
      <c r="AS28" s="25">
        <v>10.0</v>
      </c>
      <c r="AT28" s="23"/>
      <c r="AU28" s="23"/>
      <c r="AV28" s="23"/>
      <c r="AW28" s="23"/>
      <c r="AX28" s="25">
        <v>10.0</v>
      </c>
      <c r="AY28" s="32">
        <f t="shared" si="1"/>
        <v>9.88</v>
      </c>
      <c r="AZ28" s="23"/>
      <c r="BA28" s="23">
        <f t="shared" si="2"/>
        <v>0</v>
      </c>
      <c r="BB28" s="6">
        <v>0.0</v>
      </c>
      <c r="BC28" s="6">
        <v>0.0</v>
      </c>
      <c r="BD28" s="23">
        <f t="shared" si="3"/>
        <v>0</v>
      </c>
      <c r="BE28" s="6" t="s">
        <v>92</v>
      </c>
      <c r="BF28" s="6" t="s">
        <v>55</v>
      </c>
      <c r="BG28" s="6" t="s">
        <v>55</v>
      </c>
      <c r="BH28" s="6" t="s">
        <v>55</v>
      </c>
      <c r="BI28" s="6" t="s">
        <v>55</v>
      </c>
      <c r="BJ28" s="6" t="s">
        <v>92</v>
      </c>
      <c r="BK28" s="6" t="s">
        <v>55</v>
      </c>
      <c r="BL28" s="23"/>
    </row>
    <row r="29">
      <c r="A29" s="16">
        <v>24.0</v>
      </c>
      <c r="B29" s="17" t="s">
        <v>291</v>
      </c>
      <c r="C29" s="17" t="s">
        <v>292</v>
      </c>
      <c r="D29" s="17" t="s">
        <v>293</v>
      </c>
      <c r="E29" s="19"/>
      <c r="F29" s="17" t="s">
        <v>96</v>
      </c>
      <c r="G29" s="17" t="s">
        <v>279</v>
      </c>
      <c r="H29" s="48" t="s">
        <v>81</v>
      </c>
      <c r="J29" s="21"/>
      <c r="K29" s="48" t="s">
        <v>84</v>
      </c>
      <c r="L29" s="49">
        <v>42979.0</v>
      </c>
      <c r="M29" s="50"/>
      <c r="N29" s="48" t="s">
        <v>85</v>
      </c>
      <c r="O29" s="48" t="s">
        <v>295</v>
      </c>
      <c r="P29" s="50"/>
      <c r="Q29" s="25">
        <v>9.0</v>
      </c>
      <c r="R29" s="25">
        <v>9.0</v>
      </c>
      <c r="S29" s="25">
        <v>9.0</v>
      </c>
      <c r="T29" s="25"/>
      <c r="U29" s="25"/>
      <c r="V29" s="25"/>
      <c r="W29" s="25">
        <v>8.0</v>
      </c>
      <c r="X29" s="25"/>
      <c r="Y29" s="25"/>
      <c r="Z29" s="25">
        <v>10.0</v>
      </c>
      <c r="AA29" s="25">
        <v>10.0</v>
      </c>
      <c r="AB29" s="25">
        <v>9.0</v>
      </c>
      <c r="AC29" s="25">
        <v>8.0</v>
      </c>
      <c r="AD29" s="25"/>
      <c r="AE29" s="25"/>
      <c r="AF29" s="25"/>
      <c r="AG29" s="25"/>
      <c r="AH29" s="25">
        <v>10.0</v>
      </c>
      <c r="AI29" s="25">
        <v>10.0</v>
      </c>
      <c r="AJ29" s="25">
        <v>10.0</v>
      </c>
      <c r="AK29" s="25">
        <v>10.0</v>
      </c>
      <c r="AL29" s="25">
        <v>9.0</v>
      </c>
      <c r="AM29" s="25"/>
      <c r="AN29" s="25">
        <v>8.0</v>
      </c>
      <c r="AO29" s="25"/>
      <c r="AP29" s="25"/>
      <c r="AQ29" s="25"/>
      <c r="AR29" s="6">
        <v>10.0</v>
      </c>
      <c r="AS29" s="25">
        <v>10.0</v>
      </c>
      <c r="AT29" s="25"/>
      <c r="AU29" s="25"/>
      <c r="AV29" s="25"/>
      <c r="AW29" s="25"/>
      <c r="AX29" s="25">
        <v>10.0</v>
      </c>
      <c r="AY29" s="32">
        <f t="shared" si="1"/>
        <v>9.35</v>
      </c>
      <c r="AZ29" s="23"/>
      <c r="BA29" s="23">
        <f t="shared" si="2"/>
        <v>0</v>
      </c>
      <c r="BB29" s="6">
        <v>14.0</v>
      </c>
      <c r="BC29" s="6">
        <v>1.0</v>
      </c>
      <c r="BD29" s="23">
        <f t="shared" si="3"/>
        <v>13</v>
      </c>
      <c r="BE29" s="6" t="s">
        <v>92</v>
      </c>
      <c r="BF29" s="6" t="s">
        <v>55</v>
      </c>
      <c r="BG29" s="6" t="s">
        <v>55</v>
      </c>
      <c r="BH29" s="6" t="s">
        <v>55</v>
      </c>
      <c r="BI29" s="6" t="s">
        <v>55</v>
      </c>
      <c r="BJ29" s="6" t="s">
        <v>92</v>
      </c>
      <c r="BK29" s="6" t="s">
        <v>55</v>
      </c>
      <c r="BL29" s="23"/>
    </row>
    <row r="30">
      <c r="A30" s="16">
        <v>25.0</v>
      </c>
      <c r="B30" s="17" t="s">
        <v>304</v>
      </c>
      <c r="C30" s="17" t="s">
        <v>306</v>
      </c>
      <c r="D30" s="20"/>
      <c r="E30" s="19"/>
      <c r="F30" s="17" t="s">
        <v>96</v>
      </c>
      <c r="G30" s="17" t="s">
        <v>279</v>
      </c>
      <c r="H30" s="48" t="s">
        <v>81</v>
      </c>
      <c r="J30" s="21"/>
      <c r="K30" s="48" t="s">
        <v>84</v>
      </c>
      <c r="L30" s="49">
        <v>42979.0</v>
      </c>
      <c r="M30" s="50"/>
      <c r="N30" s="48" t="s">
        <v>85</v>
      </c>
      <c r="O30" s="50"/>
      <c r="P30" s="50"/>
      <c r="Q30" s="25">
        <v>8.0</v>
      </c>
      <c r="R30" s="25">
        <v>9.0</v>
      </c>
      <c r="S30" s="25">
        <v>8.0</v>
      </c>
      <c r="T30" s="25"/>
      <c r="U30" s="25"/>
      <c r="V30" s="25"/>
      <c r="W30" s="25">
        <v>6.0</v>
      </c>
      <c r="X30" s="25"/>
      <c r="Y30" s="25"/>
      <c r="Z30" s="25">
        <v>9.0</v>
      </c>
      <c r="AA30" s="25">
        <v>9.0</v>
      </c>
      <c r="AB30" s="25">
        <v>7.0</v>
      </c>
      <c r="AC30" s="25">
        <v>7.0</v>
      </c>
      <c r="AD30" s="25"/>
      <c r="AE30" s="25"/>
      <c r="AF30" s="25"/>
      <c r="AG30" s="25"/>
      <c r="AH30" s="25">
        <v>10.0</v>
      </c>
      <c r="AI30" s="25">
        <v>10.0</v>
      </c>
      <c r="AJ30" s="53">
        <v>10.0</v>
      </c>
      <c r="AK30" s="53">
        <v>10.0</v>
      </c>
      <c r="AL30" s="25">
        <v>9.0</v>
      </c>
      <c r="AM30" s="25"/>
      <c r="AN30" s="55">
        <v>8.0</v>
      </c>
      <c r="AO30" s="25"/>
      <c r="AP30" s="25"/>
      <c r="AQ30" s="25"/>
      <c r="AR30" s="53">
        <v>10.0</v>
      </c>
      <c r="AS30" s="53">
        <v>10.0</v>
      </c>
      <c r="AT30" s="25"/>
      <c r="AU30" s="25"/>
      <c r="AV30" s="25"/>
      <c r="AW30" s="25"/>
      <c r="AX30" s="53">
        <v>10.0</v>
      </c>
      <c r="AY30" s="32">
        <f t="shared" si="1"/>
        <v>8.82</v>
      </c>
      <c r="AZ30" s="23"/>
      <c r="BA30" s="23">
        <f t="shared" si="2"/>
        <v>0</v>
      </c>
      <c r="BB30" s="6">
        <v>0.0</v>
      </c>
      <c r="BC30" s="6">
        <v>0.0</v>
      </c>
      <c r="BD30" s="23">
        <f t="shared" si="3"/>
        <v>0</v>
      </c>
      <c r="BE30" s="6" t="s">
        <v>92</v>
      </c>
      <c r="BF30" s="6" t="s">
        <v>55</v>
      </c>
      <c r="BG30" s="6" t="s">
        <v>55</v>
      </c>
      <c r="BH30" s="6" t="s">
        <v>55</v>
      </c>
      <c r="BI30" s="6" t="s">
        <v>55</v>
      </c>
      <c r="BJ30" s="6" t="s">
        <v>92</v>
      </c>
      <c r="BK30" s="6" t="s">
        <v>55</v>
      </c>
      <c r="BL30" s="23"/>
    </row>
    <row r="31">
      <c r="A31" s="16">
        <v>26.0</v>
      </c>
      <c r="B31" s="17" t="s">
        <v>319</v>
      </c>
      <c r="C31" s="17" t="s">
        <v>320</v>
      </c>
      <c r="D31" s="20"/>
      <c r="E31" s="19"/>
      <c r="F31" s="17" t="s">
        <v>79</v>
      </c>
      <c r="G31" s="17" t="s">
        <v>279</v>
      </c>
      <c r="H31" s="48" t="s">
        <v>81</v>
      </c>
      <c r="J31" s="21"/>
      <c r="K31" s="48" t="s">
        <v>84</v>
      </c>
      <c r="L31" s="49">
        <v>42979.0</v>
      </c>
      <c r="M31" s="50"/>
      <c r="N31" s="48" t="s">
        <v>85</v>
      </c>
      <c r="O31" s="50"/>
      <c r="P31" s="50"/>
      <c r="Q31" s="6">
        <v>10.0</v>
      </c>
      <c r="R31" s="53">
        <v>10.0</v>
      </c>
      <c r="S31" s="53">
        <v>10.0</v>
      </c>
      <c r="T31" s="23"/>
      <c r="U31" s="23"/>
      <c r="V31" s="23"/>
      <c r="W31" s="53">
        <v>10.0</v>
      </c>
      <c r="X31" s="23"/>
      <c r="Y31" s="23"/>
      <c r="Z31" s="53">
        <v>10.0</v>
      </c>
      <c r="AA31" s="53">
        <v>10.0</v>
      </c>
      <c r="AB31" s="53">
        <v>10.0</v>
      </c>
      <c r="AC31" s="53">
        <v>10.0</v>
      </c>
      <c r="AD31" s="23"/>
      <c r="AE31" s="23"/>
      <c r="AF31" s="23"/>
      <c r="AG31" s="23"/>
      <c r="AH31" s="53">
        <v>10.0</v>
      </c>
      <c r="AI31" s="53">
        <v>10.0</v>
      </c>
      <c r="AJ31" s="53">
        <v>10.0</v>
      </c>
      <c r="AK31" s="53">
        <v>10.0</v>
      </c>
      <c r="AL31" s="53">
        <v>10.0</v>
      </c>
      <c r="AM31" s="23"/>
      <c r="AN31" s="53">
        <v>10.0</v>
      </c>
      <c r="AO31" s="23"/>
      <c r="AP31" s="23"/>
      <c r="AQ31" s="23"/>
      <c r="AR31" s="53">
        <v>10.0</v>
      </c>
      <c r="AS31" s="53">
        <v>10.0</v>
      </c>
      <c r="AT31" s="23"/>
      <c r="AU31" s="23"/>
      <c r="AV31" s="23"/>
      <c r="AW31" s="23"/>
      <c r="AX31" s="53">
        <v>10.0</v>
      </c>
      <c r="AY31" s="32">
        <f t="shared" si="1"/>
        <v>10</v>
      </c>
      <c r="AZ31" s="23"/>
      <c r="BA31" s="23">
        <f t="shared" si="2"/>
        <v>0</v>
      </c>
      <c r="BB31" s="6">
        <v>3.0</v>
      </c>
      <c r="BC31" s="6">
        <v>0.0</v>
      </c>
      <c r="BD31" s="23">
        <f t="shared" si="3"/>
        <v>3</v>
      </c>
      <c r="BE31" s="6" t="s">
        <v>92</v>
      </c>
      <c r="BF31" s="6" t="s">
        <v>55</v>
      </c>
      <c r="BG31" s="6" t="s">
        <v>55</v>
      </c>
      <c r="BH31" s="6" t="s">
        <v>55</v>
      </c>
      <c r="BI31" s="6" t="s">
        <v>55</v>
      </c>
      <c r="BJ31" s="6" t="s">
        <v>92</v>
      </c>
      <c r="BK31" s="6" t="s">
        <v>55</v>
      </c>
      <c r="BL31" s="23"/>
    </row>
    <row r="32">
      <c r="A32" s="16">
        <v>27.0</v>
      </c>
      <c r="B32" s="17" t="s">
        <v>326</v>
      </c>
      <c r="C32" s="17" t="s">
        <v>237</v>
      </c>
      <c r="D32" s="17" t="s">
        <v>327</v>
      </c>
      <c r="E32" s="19"/>
      <c r="F32" s="17" t="s">
        <v>79</v>
      </c>
      <c r="G32" s="17" t="s">
        <v>279</v>
      </c>
      <c r="H32" s="48" t="s">
        <v>81</v>
      </c>
      <c r="J32" s="21"/>
      <c r="K32" s="48" t="s">
        <v>84</v>
      </c>
      <c r="L32" s="49">
        <v>42979.0</v>
      </c>
      <c r="M32" s="50"/>
      <c r="N32" s="48" t="s">
        <v>85</v>
      </c>
      <c r="O32" s="50"/>
      <c r="P32" s="50"/>
      <c r="Q32" s="6">
        <v>9.0</v>
      </c>
      <c r="R32" s="6">
        <v>10.0</v>
      </c>
      <c r="S32" s="6">
        <v>8.0</v>
      </c>
      <c r="T32" s="23"/>
      <c r="U32" s="23"/>
      <c r="V32" s="23"/>
      <c r="W32" s="6">
        <v>8.0</v>
      </c>
      <c r="X32" s="23"/>
      <c r="Y32" s="23"/>
      <c r="Z32" s="53">
        <v>10.0</v>
      </c>
      <c r="AA32" s="25">
        <v>9.0</v>
      </c>
      <c r="AB32" s="53">
        <v>10.0</v>
      </c>
      <c r="AC32" s="55">
        <v>9.0</v>
      </c>
      <c r="AD32" s="23"/>
      <c r="AE32" s="23"/>
      <c r="AF32" s="23"/>
      <c r="AG32" s="23"/>
      <c r="AH32" s="53">
        <v>10.0</v>
      </c>
      <c r="AI32" s="53">
        <v>10.0</v>
      </c>
      <c r="AJ32" s="53">
        <v>10.0</v>
      </c>
      <c r="AK32" s="63">
        <v>9.0</v>
      </c>
      <c r="AL32" s="53">
        <v>10.0</v>
      </c>
      <c r="AM32" s="23"/>
      <c r="AN32" s="53">
        <v>10.0</v>
      </c>
      <c r="AO32" s="23"/>
      <c r="AP32" s="23"/>
      <c r="AQ32" s="23"/>
      <c r="AR32" s="6">
        <v>10.0</v>
      </c>
      <c r="AS32" s="25">
        <v>10.0</v>
      </c>
      <c r="AT32" s="23"/>
      <c r="AU32" s="23"/>
      <c r="AV32" s="23"/>
      <c r="AW32" s="23"/>
      <c r="AX32" s="25">
        <v>10.0</v>
      </c>
      <c r="AY32" s="32">
        <f t="shared" si="1"/>
        <v>9.52</v>
      </c>
      <c r="AZ32" s="23"/>
      <c r="BA32" s="23">
        <f t="shared" si="2"/>
        <v>0</v>
      </c>
      <c r="BB32" s="6">
        <v>18.0</v>
      </c>
      <c r="BC32" s="6">
        <v>0.0</v>
      </c>
      <c r="BD32" s="23">
        <f t="shared" si="3"/>
        <v>18</v>
      </c>
      <c r="BE32" s="6" t="s">
        <v>92</v>
      </c>
      <c r="BF32" s="6" t="s">
        <v>55</v>
      </c>
      <c r="BG32" s="6" t="s">
        <v>55</v>
      </c>
      <c r="BH32" s="6" t="s">
        <v>55</v>
      </c>
      <c r="BI32" s="6" t="s">
        <v>55</v>
      </c>
      <c r="BJ32" s="6" t="s">
        <v>92</v>
      </c>
      <c r="BK32" s="6" t="s">
        <v>55</v>
      </c>
      <c r="BL32" s="23"/>
    </row>
    <row r="33">
      <c r="A33" s="16">
        <v>28.0</v>
      </c>
      <c r="B33" s="17" t="s">
        <v>333</v>
      </c>
      <c r="C33" s="17" t="s">
        <v>130</v>
      </c>
      <c r="D33" s="20"/>
      <c r="E33" s="19"/>
      <c r="F33" s="17" t="s">
        <v>79</v>
      </c>
      <c r="G33" s="17" t="s">
        <v>279</v>
      </c>
      <c r="H33" s="48" t="s">
        <v>81</v>
      </c>
      <c r="J33" s="21"/>
      <c r="K33" s="48" t="s">
        <v>84</v>
      </c>
      <c r="L33" s="49">
        <v>42979.0</v>
      </c>
      <c r="M33" s="50"/>
      <c r="N33" s="48" t="s">
        <v>85</v>
      </c>
      <c r="O33" s="50"/>
      <c r="P33" s="50"/>
      <c r="Q33" s="53">
        <v>10.0</v>
      </c>
      <c r="R33" s="53">
        <v>10.0</v>
      </c>
      <c r="S33" s="25">
        <v>9.0</v>
      </c>
      <c r="T33" s="25"/>
      <c r="U33" s="25"/>
      <c r="V33" s="25"/>
      <c r="W33" s="25">
        <v>9.0</v>
      </c>
      <c r="X33" s="25"/>
      <c r="Y33" s="25"/>
      <c r="Z33" s="25">
        <v>10.0</v>
      </c>
      <c r="AA33" s="53">
        <v>10.0</v>
      </c>
      <c r="AB33" s="53">
        <v>10.0</v>
      </c>
      <c r="AC33" s="25">
        <v>9.0</v>
      </c>
      <c r="AD33" s="25"/>
      <c r="AE33" s="25"/>
      <c r="AF33" s="25"/>
      <c r="AG33" s="25"/>
      <c r="AH33" s="53">
        <v>10.0</v>
      </c>
      <c r="AI33" s="53">
        <v>10.0</v>
      </c>
      <c r="AJ33" s="53">
        <v>10.0</v>
      </c>
      <c r="AK33" s="63">
        <v>9.0</v>
      </c>
      <c r="AL33" s="53">
        <v>10.0</v>
      </c>
      <c r="AM33" s="25"/>
      <c r="AN33" s="53">
        <v>10.0</v>
      </c>
      <c r="AO33" s="25"/>
      <c r="AP33" s="25"/>
      <c r="AQ33" s="25"/>
      <c r="AR33" s="6">
        <v>10.0</v>
      </c>
      <c r="AS33" s="53">
        <v>10.0</v>
      </c>
      <c r="AT33" s="25"/>
      <c r="AU33" s="25"/>
      <c r="AV33" s="25"/>
      <c r="AW33" s="25"/>
      <c r="AX33" s="25">
        <v>10.0</v>
      </c>
      <c r="AY33" s="32">
        <f t="shared" si="1"/>
        <v>9.76</v>
      </c>
      <c r="AZ33" s="23"/>
      <c r="BA33" s="23">
        <f t="shared" si="2"/>
        <v>0</v>
      </c>
      <c r="BB33" s="6">
        <v>9.0</v>
      </c>
      <c r="BC33" s="6">
        <v>0.0</v>
      </c>
      <c r="BD33" s="23">
        <f t="shared" si="3"/>
        <v>9</v>
      </c>
      <c r="BE33" s="6" t="s">
        <v>92</v>
      </c>
      <c r="BF33" s="6" t="s">
        <v>55</v>
      </c>
      <c r="BG33" s="6" t="s">
        <v>55</v>
      </c>
      <c r="BH33" s="6" t="s">
        <v>55</v>
      </c>
      <c r="BI33" s="6" t="s">
        <v>55</v>
      </c>
      <c r="BJ33" s="6" t="s">
        <v>92</v>
      </c>
      <c r="BK33" s="6" t="s">
        <v>55</v>
      </c>
      <c r="BL33" s="23"/>
    </row>
    <row r="34">
      <c r="A34" s="16">
        <v>29.0</v>
      </c>
      <c r="B34" s="17" t="s">
        <v>342</v>
      </c>
      <c r="C34" s="17" t="s">
        <v>236</v>
      </c>
      <c r="D34" s="17" t="s">
        <v>343</v>
      </c>
      <c r="E34" s="19"/>
      <c r="F34" s="17" t="s">
        <v>96</v>
      </c>
      <c r="G34" s="17" t="s">
        <v>279</v>
      </c>
      <c r="H34" s="48" t="s">
        <v>81</v>
      </c>
      <c r="J34" s="21"/>
      <c r="K34" s="48" t="s">
        <v>84</v>
      </c>
      <c r="L34" s="49">
        <v>42979.0</v>
      </c>
      <c r="M34" s="50"/>
      <c r="N34" s="48" t="s">
        <v>85</v>
      </c>
      <c r="O34" s="50"/>
      <c r="P34" s="50"/>
      <c r="Q34" s="25">
        <v>9.0</v>
      </c>
      <c r="R34" s="25">
        <v>10.0</v>
      </c>
      <c r="S34" s="25">
        <v>10.0</v>
      </c>
      <c r="T34" s="25"/>
      <c r="U34" s="25"/>
      <c r="V34" s="25"/>
      <c r="W34" s="25">
        <v>8.0</v>
      </c>
      <c r="X34" s="25"/>
      <c r="Y34" s="25"/>
      <c r="Z34" s="25">
        <v>10.0</v>
      </c>
      <c r="AA34" s="25">
        <v>10.0</v>
      </c>
      <c r="AB34" s="25">
        <v>9.0</v>
      </c>
      <c r="AC34" s="25">
        <v>9.0</v>
      </c>
      <c r="AD34" s="25"/>
      <c r="AE34" s="25"/>
      <c r="AF34" s="25"/>
      <c r="AG34" s="25"/>
      <c r="AH34" s="25">
        <v>10.0</v>
      </c>
      <c r="AI34" s="53">
        <v>10.0</v>
      </c>
      <c r="AJ34" s="53">
        <v>10.0</v>
      </c>
      <c r="AK34" s="63">
        <v>9.0</v>
      </c>
      <c r="AL34" s="53">
        <v>10.0</v>
      </c>
      <c r="AM34" s="25"/>
      <c r="AN34" s="63">
        <v>8.0</v>
      </c>
      <c r="AO34" s="25"/>
      <c r="AP34" s="25"/>
      <c r="AQ34" s="25"/>
      <c r="AR34" s="53">
        <v>10.0</v>
      </c>
      <c r="AS34" s="53">
        <v>10.0</v>
      </c>
      <c r="AT34" s="25"/>
      <c r="AU34" s="25"/>
      <c r="AV34" s="25"/>
      <c r="AW34" s="25"/>
      <c r="AX34" s="53">
        <v>10.0</v>
      </c>
      <c r="AY34" s="32">
        <f t="shared" si="1"/>
        <v>9.52</v>
      </c>
      <c r="AZ34" s="23"/>
      <c r="BA34" s="23">
        <f t="shared" si="2"/>
        <v>0</v>
      </c>
      <c r="BB34" s="6">
        <v>9.0</v>
      </c>
      <c r="BC34" s="6">
        <v>3.0</v>
      </c>
      <c r="BD34" s="23">
        <f t="shared" si="3"/>
        <v>6</v>
      </c>
      <c r="BE34" s="6" t="s">
        <v>92</v>
      </c>
      <c r="BF34" s="6" t="s">
        <v>55</v>
      </c>
      <c r="BG34" s="6" t="s">
        <v>55</v>
      </c>
      <c r="BH34" s="6" t="s">
        <v>55</v>
      </c>
      <c r="BI34" s="6" t="s">
        <v>55</v>
      </c>
      <c r="BJ34" s="6" t="s">
        <v>92</v>
      </c>
      <c r="BK34" s="6" t="s">
        <v>55</v>
      </c>
      <c r="BL34" s="23"/>
    </row>
    <row r="35">
      <c r="A35" s="16">
        <v>30.0</v>
      </c>
      <c r="B35" s="17" t="s">
        <v>196</v>
      </c>
      <c r="C35" s="17" t="s">
        <v>350</v>
      </c>
      <c r="D35" s="17" t="s">
        <v>351</v>
      </c>
      <c r="E35" s="19"/>
      <c r="F35" s="17" t="s">
        <v>79</v>
      </c>
      <c r="G35" s="17" t="s">
        <v>279</v>
      </c>
      <c r="H35" s="48" t="s">
        <v>81</v>
      </c>
      <c r="J35" s="21"/>
      <c r="K35" s="48" t="s">
        <v>84</v>
      </c>
      <c r="L35" s="49">
        <v>42979.0</v>
      </c>
      <c r="M35" s="50"/>
      <c r="N35" s="48" t="s">
        <v>85</v>
      </c>
      <c r="O35" s="50"/>
      <c r="P35" s="50"/>
      <c r="Q35" s="25">
        <v>9.0</v>
      </c>
      <c r="R35" s="25">
        <v>10.0</v>
      </c>
      <c r="S35" s="25">
        <v>9.0</v>
      </c>
      <c r="T35" s="25"/>
      <c r="U35" s="25"/>
      <c r="V35" s="25"/>
      <c r="W35" s="25">
        <v>10.0</v>
      </c>
      <c r="X35" s="25"/>
      <c r="Y35" s="25"/>
      <c r="Z35" s="25">
        <v>10.0</v>
      </c>
      <c r="AA35" s="25">
        <v>10.0</v>
      </c>
      <c r="AB35" s="53">
        <v>10.0</v>
      </c>
      <c r="AC35" s="25">
        <v>9.0</v>
      </c>
      <c r="AD35" s="25"/>
      <c r="AE35" s="25"/>
      <c r="AF35" s="25"/>
      <c r="AG35" s="25"/>
      <c r="AH35" s="53">
        <v>10.0</v>
      </c>
      <c r="AI35" s="53">
        <v>10.0</v>
      </c>
      <c r="AJ35" s="53">
        <v>10.0</v>
      </c>
      <c r="AK35" s="53">
        <v>10.0</v>
      </c>
      <c r="AL35" s="53">
        <v>10.0</v>
      </c>
      <c r="AM35" s="25"/>
      <c r="AN35" s="53">
        <v>10.0</v>
      </c>
      <c r="AO35" s="25"/>
      <c r="AP35" s="25"/>
      <c r="AQ35" s="25"/>
      <c r="AR35" s="53">
        <v>10.0</v>
      </c>
      <c r="AS35" s="53">
        <v>10.0</v>
      </c>
      <c r="AT35" s="25"/>
      <c r="AU35" s="25"/>
      <c r="AV35" s="25"/>
      <c r="AW35" s="25"/>
      <c r="AX35" s="53">
        <v>10.0</v>
      </c>
      <c r="AY35" s="32">
        <f t="shared" si="1"/>
        <v>9.82</v>
      </c>
      <c r="AZ35" s="23"/>
      <c r="BA35" s="23">
        <f t="shared" si="2"/>
        <v>0</v>
      </c>
      <c r="BB35" s="6">
        <v>2.0</v>
      </c>
      <c r="BC35" s="6">
        <v>0.0</v>
      </c>
      <c r="BD35" s="23">
        <f t="shared" si="3"/>
        <v>2</v>
      </c>
      <c r="BE35" s="6" t="s">
        <v>92</v>
      </c>
      <c r="BF35" s="6" t="s">
        <v>55</v>
      </c>
      <c r="BG35" s="6" t="s">
        <v>55</v>
      </c>
      <c r="BH35" s="6" t="s">
        <v>55</v>
      </c>
      <c r="BI35" s="6" t="s">
        <v>55</v>
      </c>
      <c r="BJ35" s="6" t="s">
        <v>92</v>
      </c>
      <c r="BK35" s="6" t="s">
        <v>55</v>
      </c>
      <c r="BL35" s="23"/>
    </row>
    <row r="36">
      <c r="A36" s="16">
        <v>31.0</v>
      </c>
      <c r="B36" s="17" t="s">
        <v>360</v>
      </c>
      <c r="C36" s="17" t="s">
        <v>112</v>
      </c>
      <c r="D36" s="17" t="s">
        <v>147</v>
      </c>
      <c r="E36" s="19"/>
      <c r="F36" s="17" t="s">
        <v>96</v>
      </c>
      <c r="G36" s="17" t="s">
        <v>279</v>
      </c>
      <c r="H36" s="48" t="s">
        <v>81</v>
      </c>
      <c r="J36" s="21"/>
      <c r="K36" s="48" t="s">
        <v>84</v>
      </c>
      <c r="L36" s="49">
        <v>42979.0</v>
      </c>
      <c r="M36" s="50"/>
      <c r="N36" s="48" t="s">
        <v>85</v>
      </c>
      <c r="O36" s="50"/>
      <c r="P36" s="50"/>
      <c r="Q36" s="6">
        <v>9.0</v>
      </c>
      <c r="R36" s="6">
        <v>10.0</v>
      </c>
      <c r="S36" s="6">
        <v>9.0</v>
      </c>
      <c r="T36" s="23"/>
      <c r="U36" s="23"/>
      <c r="V36" s="23"/>
      <c r="W36" s="6">
        <v>9.0</v>
      </c>
      <c r="X36" s="23"/>
      <c r="Y36" s="23"/>
      <c r="Z36" s="6">
        <v>10.0</v>
      </c>
      <c r="AA36" s="25">
        <v>9.0</v>
      </c>
      <c r="AB36" s="6">
        <v>9.0</v>
      </c>
      <c r="AC36" s="53">
        <v>10.0</v>
      </c>
      <c r="AD36" s="23"/>
      <c r="AE36" s="23"/>
      <c r="AF36" s="23"/>
      <c r="AG36" s="23"/>
      <c r="AH36" s="53">
        <v>10.0</v>
      </c>
      <c r="AI36" s="53">
        <v>10.0</v>
      </c>
      <c r="AJ36" s="53">
        <v>10.0</v>
      </c>
      <c r="AK36" s="53">
        <v>10.0</v>
      </c>
      <c r="AL36" s="53">
        <v>10.0</v>
      </c>
      <c r="AM36" s="23"/>
      <c r="AN36" s="53">
        <v>10.0</v>
      </c>
      <c r="AO36" s="23"/>
      <c r="AP36" s="23"/>
      <c r="AQ36" s="23"/>
      <c r="AR36" s="53">
        <v>10.0</v>
      </c>
      <c r="AS36" s="53">
        <v>10.0</v>
      </c>
      <c r="AT36" s="23"/>
      <c r="AU36" s="23"/>
      <c r="AV36" s="23"/>
      <c r="AW36" s="23"/>
      <c r="AX36" s="53">
        <v>10.0</v>
      </c>
      <c r="AY36" s="32">
        <f t="shared" si="1"/>
        <v>9.7</v>
      </c>
      <c r="AZ36" s="23"/>
      <c r="BA36" s="23">
        <f t="shared" si="2"/>
        <v>0</v>
      </c>
      <c r="BB36" s="6">
        <v>0.0</v>
      </c>
      <c r="BC36" s="6">
        <v>0.0</v>
      </c>
      <c r="BD36" s="23">
        <f t="shared" si="3"/>
        <v>0</v>
      </c>
      <c r="BE36" s="6" t="s">
        <v>92</v>
      </c>
      <c r="BF36" s="6" t="s">
        <v>55</v>
      </c>
      <c r="BG36" s="6" t="s">
        <v>55</v>
      </c>
      <c r="BH36" s="6" t="s">
        <v>55</v>
      </c>
      <c r="BI36" s="6" t="s">
        <v>55</v>
      </c>
      <c r="BJ36" s="6" t="s">
        <v>92</v>
      </c>
      <c r="BK36" s="6" t="s">
        <v>55</v>
      </c>
      <c r="BL36" s="23"/>
    </row>
    <row r="37">
      <c r="A37" s="16">
        <v>32.0</v>
      </c>
      <c r="B37" s="17" t="s">
        <v>371</v>
      </c>
      <c r="C37" s="17" t="s">
        <v>372</v>
      </c>
      <c r="D37" s="20"/>
      <c r="E37" s="19"/>
      <c r="F37" s="17" t="s">
        <v>96</v>
      </c>
      <c r="G37" s="17" t="s">
        <v>279</v>
      </c>
      <c r="H37" s="48" t="s">
        <v>81</v>
      </c>
      <c r="J37" s="21"/>
      <c r="K37" s="48" t="s">
        <v>84</v>
      </c>
      <c r="L37" s="49">
        <v>42979.0</v>
      </c>
      <c r="M37" s="50"/>
      <c r="N37" s="48" t="s">
        <v>85</v>
      </c>
      <c r="O37" s="50"/>
      <c r="P37" s="50"/>
      <c r="Q37" s="6">
        <v>9.0</v>
      </c>
      <c r="R37" s="6">
        <v>10.0</v>
      </c>
      <c r="S37" s="6">
        <v>10.0</v>
      </c>
      <c r="T37" s="23"/>
      <c r="U37" s="23"/>
      <c r="V37" s="23"/>
      <c r="W37" s="6">
        <v>9.0</v>
      </c>
      <c r="X37" s="23"/>
      <c r="Y37" s="23"/>
      <c r="Z37" s="6">
        <v>10.0</v>
      </c>
      <c r="AA37" s="25">
        <v>9.0</v>
      </c>
      <c r="AB37" s="6">
        <v>9.0</v>
      </c>
      <c r="AC37" s="6">
        <v>8.0</v>
      </c>
      <c r="AD37" s="23"/>
      <c r="AE37" s="23"/>
      <c r="AF37" s="23"/>
      <c r="AG37" s="23"/>
      <c r="AH37" s="53">
        <v>10.0</v>
      </c>
      <c r="AI37" s="53">
        <v>10.0</v>
      </c>
      <c r="AJ37" s="53">
        <v>10.0</v>
      </c>
      <c r="AK37" s="53">
        <v>10.0</v>
      </c>
      <c r="AL37" s="25">
        <v>9.0</v>
      </c>
      <c r="AM37" s="23"/>
      <c r="AN37" s="63">
        <v>10.0</v>
      </c>
      <c r="AO37" s="23"/>
      <c r="AP37" s="23"/>
      <c r="AQ37" s="23"/>
      <c r="AR37" s="53">
        <v>10.0</v>
      </c>
      <c r="AS37" s="53">
        <v>10.0</v>
      </c>
      <c r="AT37" s="23"/>
      <c r="AU37" s="23"/>
      <c r="AV37" s="23"/>
      <c r="AW37" s="23"/>
      <c r="AX37" s="25">
        <v>10.0</v>
      </c>
      <c r="AY37" s="32">
        <f t="shared" si="1"/>
        <v>9.58</v>
      </c>
      <c r="AZ37" s="23"/>
      <c r="BA37" s="23">
        <f t="shared" si="2"/>
        <v>0</v>
      </c>
      <c r="BB37" s="6">
        <v>8.0</v>
      </c>
      <c r="BC37" s="6">
        <v>0.0</v>
      </c>
      <c r="BD37" s="23">
        <f t="shared" si="3"/>
        <v>8</v>
      </c>
      <c r="BE37" s="6" t="s">
        <v>92</v>
      </c>
      <c r="BF37" s="6" t="s">
        <v>55</v>
      </c>
      <c r="BG37" s="6" t="s">
        <v>55</v>
      </c>
      <c r="BH37" s="6" t="s">
        <v>55</v>
      </c>
      <c r="BI37" s="6" t="s">
        <v>55</v>
      </c>
      <c r="BJ37" s="6" t="s">
        <v>92</v>
      </c>
      <c r="BK37" s="6" t="s">
        <v>55</v>
      </c>
      <c r="BL37" s="23"/>
    </row>
    <row r="38">
      <c r="A38" s="16">
        <v>33.0</v>
      </c>
      <c r="B38" s="17" t="s">
        <v>380</v>
      </c>
      <c r="C38" s="17" t="s">
        <v>115</v>
      </c>
      <c r="D38" s="17" t="s">
        <v>157</v>
      </c>
      <c r="E38" s="19"/>
      <c r="F38" s="17" t="s">
        <v>79</v>
      </c>
      <c r="G38" s="17" t="s">
        <v>279</v>
      </c>
      <c r="H38" s="48" t="s">
        <v>81</v>
      </c>
      <c r="J38" s="21"/>
      <c r="K38" s="48" t="s">
        <v>84</v>
      </c>
      <c r="L38" s="49">
        <v>42979.0</v>
      </c>
      <c r="M38" s="50"/>
      <c r="N38" s="48" t="s">
        <v>85</v>
      </c>
      <c r="O38" s="50"/>
      <c r="P38" s="50"/>
      <c r="Q38" s="6">
        <v>7.0</v>
      </c>
      <c r="R38" s="6">
        <v>7.0</v>
      </c>
      <c r="S38" s="6">
        <v>7.0</v>
      </c>
      <c r="T38" s="23"/>
      <c r="U38" s="23"/>
      <c r="V38" s="23"/>
      <c r="W38" s="6">
        <v>8.0</v>
      </c>
      <c r="X38" s="23"/>
      <c r="Y38" s="23"/>
      <c r="Z38" s="6">
        <v>9.0</v>
      </c>
      <c r="AA38" s="25">
        <v>9.0</v>
      </c>
      <c r="AB38" s="6">
        <v>8.0</v>
      </c>
      <c r="AC38" s="6">
        <v>6.0</v>
      </c>
      <c r="AD38" s="23"/>
      <c r="AE38" s="23"/>
      <c r="AF38" s="23"/>
      <c r="AG38" s="23"/>
      <c r="AH38" s="25">
        <v>10.0</v>
      </c>
      <c r="AI38" s="25">
        <v>10.0</v>
      </c>
      <c r="AJ38" s="53">
        <v>10.0</v>
      </c>
      <c r="AK38" s="53">
        <v>10.0</v>
      </c>
      <c r="AL38" s="25">
        <v>9.0</v>
      </c>
      <c r="AM38" s="23"/>
      <c r="AN38" s="53">
        <v>10.0</v>
      </c>
      <c r="AO38" s="23"/>
      <c r="AP38" s="23"/>
      <c r="AQ38" s="23"/>
      <c r="AR38" s="53">
        <v>10.0</v>
      </c>
      <c r="AS38" s="53">
        <v>10.0</v>
      </c>
      <c r="AT38" s="23"/>
      <c r="AU38" s="23"/>
      <c r="AV38" s="23"/>
      <c r="AW38" s="23"/>
      <c r="AX38" s="25">
        <v>10.0</v>
      </c>
      <c r="AY38" s="32">
        <f t="shared" si="1"/>
        <v>8.82</v>
      </c>
      <c r="AZ38" s="23"/>
      <c r="BA38" s="23">
        <f t="shared" si="2"/>
        <v>0</v>
      </c>
      <c r="BB38" s="6">
        <v>37.0</v>
      </c>
      <c r="BC38" s="6">
        <v>4.0</v>
      </c>
      <c r="BD38" s="23">
        <f t="shared" si="3"/>
        <v>33</v>
      </c>
      <c r="BE38" s="6" t="s">
        <v>92</v>
      </c>
      <c r="BF38" s="6" t="s">
        <v>55</v>
      </c>
      <c r="BG38" s="6" t="s">
        <v>55</v>
      </c>
      <c r="BH38" s="6" t="s">
        <v>55</v>
      </c>
      <c r="BI38" s="6" t="s">
        <v>55</v>
      </c>
      <c r="BJ38" s="6" t="s">
        <v>92</v>
      </c>
      <c r="BK38" s="6" t="s">
        <v>55</v>
      </c>
      <c r="BL38" s="23"/>
    </row>
    <row r="39">
      <c r="A39" s="16">
        <v>34.0</v>
      </c>
      <c r="B39" s="17" t="s">
        <v>390</v>
      </c>
      <c r="C39" s="17" t="s">
        <v>314</v>
      </c>
      <c r="D39" s="17" t="s">
        <v>259</v>
      </c>
      <c r="E39" s="19"/>
      <c r="F39" s="17" t="s">
        <v>96</v>
      </c>
      <c r="G39" s="17" t="s">
        <v>279</v>
      </c>
      <c r="H39" s="48" t="s">
        <v>81</v>
      </c>
      <c r="J39" s="21"/>
      <c r="K39" s="48" t="s">
        <v>84</v>
      </c>
      <c r="L39" s="49">
        <v>42979.0</v>
      </c>
      <c r="M39" s="50"/>
      <c r="N39" s="48" t="s">
        <v>85</v>
      </c>
      <c r="O39" s="50"/>
      <c r="P39" s="50"/>
      <c r="Q39" s="6">
        <v>8.0</v>
      </c>
      <c r="R39" s="6">
        <v>8.0</v>
      </c>
      <c r="S39" s="6">
        <v>8.0</v>
      </c>
      <c r="T39" s="23"/>
      <c r="U39" s="23"/>
      <c r="V39" s="23"/>
      <c r="W39" s="6">
        <v>7.0</v>
      </c>
      <c r="X39" s="23"/>
      <c r="Y39" s="23"/>
      <c r="Z39" s="6">
        <v>8.0</v>
      </c>
      <c r="AA39" s="25">
        <v>10.0</v>
      </c>
      <c r="AB39" s="6">
        <v>7.0</v>
      </c>
      <c r="AC39" s="6">
        <v>8.0</v>
      </c>
      <c r="AD39" s="23"/>
      <c r="AE39" s="23"/>
      <c r="AF39" s="23"/>
      <c r="AG39" s="23"/>
      <c r="AH39" s="25">
        <v>10.0</v>
      </c>
      <c r="AI39" s="53">
        <v>10.0</v>
      </c>
      <c r="AJ39" s="53">
        <v>10.0</v>
      </c>
      <c r="AK39" s="53">
        <v>10.0</v>
      </c>
      <c r="AL39" s="53">
        <v>10.0</v>
      </c>
      <c r="AM39" s="23"/>
      <c r="AN39" s="63">
        <v>9.0</v>
      </c>
      <c r="AO39" s="23"/>
      <c r="AP39" s="23"/>
      <c r="AQ39" s="23"/>
      <c r="AR39" s="53">
        <v>10.0</v>
      </c>
      <c r="AS39" s="53">
        <v>10.0</v>
      </c>
      <c r="AT39" s="23"/>
      <c r="AU39" s="23"/>
      <c r="AV39" s="23"/>
      <c r="AW39" s="23"/>
      <c r="AX39" s="53">
        <v>10.0</v>
      </c>
      <c r="AY39" s="32">
        <f t="shared" si="1"/>
        <v>9</v>
      </c>
      <c r="AZ39" s="23"/>
      <c r="BA39" s="23">
        <f t="shared" si="2"/>
        <v>0</v>
      </c>
      <c r="BB39" s="6">
        <v>5.0</v>
      </c>
      <c r="BC39" s="6">
        <v>0.0</v>
      </c>
      <c r="BD39" s="23">
        <f t="shared" si="3"/>
        <v>5</v>
      </c>
      <c r="BE39" s="6" t="s">
        <v>92</v>
      </c>
      <c r="BF39" s="6" t="s">
        <v>55</v>
      </c>
      <c r="BG39" s="6" t="s">
        <v>55</v>
      </c>
      <c r="BH39" s="6" t="s">
        <v>55</v>
      </c>
      <c r="BI39" s="6" t="s">
        <v>55</v>
      </c>
      <c r="BJ39" s="6" t="s">
        <v>92</v>
      </c>
      <c r="BK39" s="6" t="s">
        <v>55</v>
      </c>
      <c r="BL39" s="23"/>
    </row>
    <row r="40">
      <c r="A40" s="16">
        <v>35.0</v>
      </c>
      <c r="B40" s="17" t="s">
        <v>397</v>
      </c>
      <c r="C40" s="17" t="s">
        <v>314</v>
      </c>
      <c r="D40" s="17" t="s">
        <v>252</v>
      </c>
      <c r="E40" s="19"/>
      <c r="F40" s="17" t="s">
        <v>96</v>
      </c>
      <c r="G40" s="17" t="s">
        <v>279</v>
      </c>
      <c r="H40" s="48" t="s">
        <v>81</v>
      </c>
      <c r="J40" s="21"/>
      <c r="K40" s="48" t="s">
        <v>84</v>
      </c>
      <c r="L40" s="49">
        <v>42979.0</v>
      </c>
      <c r="M40" s="50"/>
      <c r="N40" s="48" t="s">
        <v>85</v>
      </c>
      <c r="O40" s="50"/>
      <c r="P40" s="50"/>
      <c r="Q40" s="6">
        <v>9.0</v>
      </c>
      <c r="R40" s="6">
        <v>10.0</v>
      </c>
      <c r="S40" s="6">
        <v>9.0</v>
      </c>
      <c r="T40" s="23"/>
      <c r="U40" s="23"/>
      <c r="V40" s="23"/>
      <c r="W40" s="6">
        <v>8.0</v>
      </c>
      <c r="X40" s="23"/>
      <c r="Y40" s="23"/>
      <c r="Z40" s="6">
        <v>10.0</v>
      </c>
      <c r="AA40" s="25">
        <v>10.0</v>
      </c>
      <c r="AB40" s="6">
        <v>8.0</v>
      </c>
      <c r="AC40" s="6">
        <v>7.0</v>
      </c>
      <c r="AD40" s="23"/>
      <c r="AE40" s="23"/>
      <c r="AF40" s="23"/>
      <c r="AG40" s="23"/>
      <c r="AH40" s="25">
        <v>10.0</v>
      </c>
      <c r="AI40" s="25">
        <v>10.0</v>
      </c>
      <c r="AJ40" s="53">
        <v>10.0</v>
      </c>
      <c r="AK40" s="53">
        <v>10.0</v>
      </c>
      <c r="AL40" s="53">
        <v>10.0</v>
      </c>
      <c r="AM40" s="23"/>
      <c r="AN40" s="63">
        <v>9.0</v>
      </c>
      <c r="AO40" s="23"/>
      <c r="AP40" s="23"/>
      <c r="AQ40" s="23"/>
      <c r="AR40" s="53">
        <v>10.0</v>
      </c>
      <c r="AS40" s="53">
        <v>10.0</v>
      </c>
      <c r="AT40" s="23"/>
      <c r="AU40" s="23"/>
      <c r="AV40" s="23"/>
      <c r="AW40" s="23"/>
      <c r="AX40" s="53">
        <v>10.0</v>
      </c>
      <c r="AY40" s="32">
        <f t="shared" si="1"/>
        <v>9.41</v>
      </c>
      <c r="AZ40" s="23"/>
      <c r="BA40" s="23">
        <f t="shared" si="2"/>
        <v>0</v>
      </c>
      <c r="BB40" s="6">
        <v>18.0</v>
      </c>
      <c r="BC40" s="6">
        <v>3.0</v>
      </c>
      <c r="BD40" s="23">
        <f t="shared" si="3"/>
        <v>15</v>
      </c>
      <c r="BE40" s="6" t="s">
        <v>92</v>
      </c>
      <c r="BF40" s="6" t="s">
        <v>55</v>
      </c>
      <c r="BG40" s="6" t="s">
        <v>55</v>
      </c>
      <c r="BH40" s="6" t="s">
        <v>55</v>
      </c>
      <c r="BI40" s="6" t="s">
        <v>55</v>
      </c>
      <c r="BJ40" s="6" t="s">
        <v>92</v>
      </c>
      <c r="BK40" s="6" t="s">
        <v>55</v>
      </c>
      <c r="BL40" s="23"/>
    </row>
    <row r="41">
      <c r="A41" s="16">
        <v>36.0</v>
      </c>
      <c r="B41" s="17" t="s">
        <v>400</v>
      </c>
      <c r="C41" s="17" t="s">
        <v>119</v>
      </c>
      <c r="D41" s="17" t="s">
        <v>401</v>
      </c>
      <c r="E41" s="19"/>
      <c r="F41" s="17" t="s">
        <v>79</v>
      </c>
      <c r="G41" s="17" t="s">
        <v>279</v>
      </c>
      <c r="H41" s="48" t="s">
        <v>81</v>
      </c>
      <c r="J41" s="21"/>
      <c r="K41" s="48" t="s">
        <v>84</v>
      </c>
      <c r="L41" s="49">
        <v>42979.0</v>
      </c>
      <c r="M41" s="50"/>
      <c r="N41" s="48" t="s">
        <v>85</v>
      </c>
      <c r="O41" s="50"/>
      <c r="P41" s="50"/>
      <c r="Q41" s="25">
        <v>8.0</v>
      </c>
      <c r="R41" s="25">
        <v>8.0</v>
      </c>
      <c r="S41" s="25">
        <v>8.0</v>
      </c>
      <c r="T41" s="25"/>
      <c r="U41" s="25"/>
      <c r="V41" s="25"/>
      <c r="W41" s="25">
        <v>8.0</v>
      </c>
      <c r="X41" s="25"/>
      <c r="Y41" s="25"/>
      <c r="Z41" s="25">
        <v>9.0</v>
      </c>
      <c r="AA41" s="25">
        <v>9.0</v>
      </c>
      <c r="AB41" s="25">
        <v>9.0</v>
      </c>
      <c r="AC41" s="25">
        <v>9.0</v>
      </c>
      <c r="AD41" s="25"/>
      <c r="AE41" s="25"/>
      <c r="AF41" s="25"/>
      <c r="AG41" s="25"/>
      <c r="AH41" s="53">
        <v>10.0</v>
      </c>
      <c r="AI41" s="53">
        <v>10.0</v>
      </c>
      <c r="AJ41" s="53">
        <v>10.0</v>
      </c>
      <c r="AK41" s="53">
        <v>10.0</v>
      </c>
      <c r="AL41" s="53">
        <v>10.0</v>
      </c>
      <c r="AM41" s="25"/>
      <c r="AN41" s="53">
        <v>10.0</v>
      </c>
      <c r="AO41" s="25"/>
      <c r="AP41" s="25"/>
      <c r="AQ41" s="25"/>
      <c r="AR41" s="53">
        <v>10.0</v>
      </c>
      <c r="AS41" s="53">
        <v>10.0</v>
      </c>
      <c r="AT41" s="25"/>
      <c r="AU41" s="25"/>
      <c r="AV41" s="25"/>
      <c r="AW41" s="25"/>
      <c r="AX41" s="53">
        <v>10.0</v>
      </c>
      <c r="AY41" s="32">
        <f t="shared" si="1"/>
        <v>9.29</v>
      </c>
      <c r="AZ41" s="23"/>
      <c r="BA41" s="23">
        <f t="shared" si="2"/>
        <v>0</v>
      </c>
      <c r="BB41" s="6">
        <v>3.0</v>
      </c>
      <c r="BC41" s="6">
        <v>1.0</v>
      </c>
      <c r="BD41" s="23">
        <f t="shared" si="3"/>
        <v>2</v>
      </c>
      <c r="BE41" s="6" t="s">
        <v>92</v>
      </c>
      <c r="BF41" s="6" t="s">
        <v>55</v>
      </c>
      <c r="BG41" s="6" t="s">
        <v>55</v>
      </c>
      <c r="BH41" s="6" t="s">
        <v>55</v>
      </c>
      <c r="BI41" s="6" t="s">
        <v>55</v>
      </c>
      <c r="BJ41" s="6" t="s">
        <v>92</v>
      </c>
      <c r="BK41" s="6" t="s">
        <v>55</v>
      </c>
      <c r="BL41" s="23"/>
    </row>
    <row r="42">
      <c r="A42" s="16">
        <v>37.0</v>
      </c>
      <c r="B42" s="17" t="s">
        <v>408</v>
      </c>
      <c r="C42" s="17" t="s">
        <v>409</v>
      </c>
      <c r="D42" s="17" t="s">
        <v>78</v>
      </c>
      <c r="E42" s="19"/>
      <c r="F42" s="17" t="s">
        <v>79</v>
      </c>
      <c r="G42" s="17" t="s">
        <v>279</v>
      </c>
      <c r="H42" s="48" t="s">
        <v>81</v>
      </c>
      <c r="J42" s="21"/>
      <c r="K42" s="48" t="s">
        <v>84</v>
      </c>
      <c r="L42" s="49">
        <v>42979.0</v>
      </c>
      <c r="M42" s="50"/>
      <c r="N42" s="48" t="s">
        <v>85</v>
      </c>
      <c r="O42" s="50"/>
      <c r="P42" s="50"/>
      <c r="Q42" s="25">
        <v>10.0</v>
      </c>
      <c r="R42" s="53">
        <v>10.0</v>
      </c>
      <c r="S42" s="53">
        <v>10.0</v>
      </c>
      <c r="T42" s="25"/>
      <c r="U42" s="25"/>
      <c r="V42" s="25"/>
      <c r="W42" s="25">
        <v>8.0</v>
      </c>
      <c r="X42" s="25"/>
      <c r="Y42" s="25"/>
      <c r="Z42" s="53">
        <v>10.0</v>
      </c>
      <c r="AA42" s="53">
        <v>10.0</v>
      </c>
      <c r="AB42" s="53">
        <v>10.0</v>
      </c>
      <c r="AC42" s="53">
        <v>10.0</v>
      </c>
      <c r="AD42" s="25"/>
      <c r="AE42" s="25"/>
      <c r="AF42" s="25"/>
      <c r="AG42" s="25"/>
      <c r="AH42" s="53">
        <v>10.0</v>
      </c>
      <c r="AI42" s="53">
        <v>10.0</v>
      </c>
      <c r="AJ42" s="53">
        <v>10.0</v>
      </c>
      <c r="AK42" s="53">
        <v>10.0</v>
      </c>
      <c r="AL42" s="53">
        <v>10.0</v>
      </c>
      <c r="AM42" s="25"/>
      <c r="AN42" s="53">
        <v>10.0</v>
      </c>
      <c r="AO42" s="25"/>
      <c r="AP42" s="25"/>
      <c r="AQ42" s="25"/>
      <c r="AR42" s="53">
        <v>10.0</v>
      </c>
      <c r="AS42" s="53">
        <v>10.0</v>
      </c>
      <c r="AT42" s="25"/>
      <c r="AU42" s="25"/>
      <c r="AV42" s="25"/>
      <c r="AW42" s="25"/>
      <c r="AX42" s="53">
        <v>10.0</v>
      </c>
      <c r="AY42" s="32">
        <f t="shared" si="1"/>
        <v>9.88</v>
      </c>
      <c r="AZ42" s="23"/>
      <c r="BA42" s="23">
        <f t="shared" si="2"/>
        <v>0</v>
      </c>
      <c r="BB42" s="6">
        <v>5.0</v>
      </c>
      <c r="BC42" s="6">
        <v>0.0</v>
      </c>
      <c r="BD42" s="23">
        <f t="shared" si="3"/>
        <v>5</v>
      </c>
      <c r="BE42" s="6" t="s">
        <v>92</v>
      </c>
      <c r="BF42" s="6" t="s">
        <v>55</v>
      </c>
      <c r="BG42" s="6" t="s">
        <v>55</v>
      </c>
      <c r="BH42" s="6" t="s">
        <v>55</v>
      </c>
      <c r="BI42" s="6" t="s">
        <v>55</v>
      </c>
      <c r="BJ42" s="6" t="s">
        <v>92</v>
      </c>
      <c r="BK42" s="6" t="s">
        <v>55</v>
      </c>
      <c r="BL42" s="23"/>
    </row>
    <row r="43">
      <c r="A43" s="16">
        <v>38.0</v>
      </c>
      <c r="B43" s="17" t="s">
        <v>414</v>
      </c>
      <c r="C43" s="17" t="s">
        <v>274</v>
      </c>
      <c r="D43" s="17" t="s">
        <v>173</v>
      </c>
      <c r="E43" s="19"/>
      <c r="F43" s="17" t="s">
        <v>79</v>
      </c>
      <c r="G43" s="17" t="s">
        <v>279</v>
      </c>
      <c r="H43" s="48" t="s">
        <v>81</v>
      </c>
      <c r="J43" s="21"/>
      <c r="K43" s="48" t="s">
        <v>84</v>
      </c>
      <c r="L43" s="49">
        <v>42979.0</v>
      </c>
      <c r="M43" s="50"/>
      <c r="N43" s="48" t="s">
        <v>85</v>
      </c>
      <c r="O43" s="50"/>
      <c r="P43" s="50"/>
      <c r="Q43" s="6">
        <v>10.0</v>
      </c>
      <c r="R43" s="53">
        <v>10.0</v>
      </c>
      <c r="S43" s="6">
        <v>10.0</v>
      </c>
      <c r="T43" s="23"/>
      <c r="U43" s="23"/>
      <c r="V43" s="23"/>
      <c r="W43" s="6">
        <v>10.0</v>
      </c>
      <c r="X43" s="23"/>
      <c r="Y43" s="23"/>
      <c r="Z43" s="6">
        <v>10.0</v>
      </c>
      <c r="AA43" s="53">
        <v>10.0</v>
      </c>
      <c r="AB43" s="6">
        <v>9.0</v>
      </c>
      <c r="AC43" s="53">
        <v>10.0</v>
      </c>
      <c r="AD43" s="23"/>
      <c r="AE43" s="23"/>
      <c r="AF43" s="23"/>
      <c r="AG43" s="23"/>
      <c r="AH43" s="53">
        <v>10.0</v>
      </c>
      <c r="AI43" s="53">
        <v>10.0</v>
      </c>
      <c r="AJ43" s="53">
        <v>10.0</v>
      </c>
      <c r="AK43" s="53">
        <v>10.0</v>
      </c>
      <c r="AL43" s="53">
        <v>10.0</v>
      </c>
      <c r="AM43" s="23"/>
      <c r="AN43" s="53">
        <v>10.0</v>
      </c>
      <c r="AO43" s="23"/>
      <c r="AP43" s="23"/>
      <c r="AQ43" s="23"/>
      <c r="AR43" s="53">
        <v>10.0</v>
      </c>
      <c r="AS43" s="53">
        <v>10.0</v>
      </c>
      <c r="AT43" s="23"/>
      <c r="AU43" s="23"/>
      <c r="AV43" s="23"/>
      <c r="AW43" s="23"/>
      <c r="AX43" s="53">
        <v>10.0</v>
      </c>
      <c r="AY43" s="32">
        <f t="shared" si="1"/>
        <v>9.94</v>
      </c>
      <c r="AZ43" s="23"/>
      <c r="BA43" s="23">
        <f t="shared" si="2"/>
        <v>0</v>
      </c>
      <c r="BB43" s="6">
        <v>15.0</v>
      </c>
      <c r="BC43" s="6">
        <v>0.0</v>
      </c>
      <c r="BD43" s="23">
        <f t="shared" si="3"/>
        <v>15</v>
      </c>
      <c r="BE43" s="6" t="s">
        <v>92</v>
      </c>
      <c r="BF43" s="6" t="s">
        <v>55</v>
      </c>
      <c r="BG43" s="6" t="s">
        <v>55</v>
      </c>
      <c r="BH43" s="6" t="s">
        <v>55</v>
      </c>
      <c r="BI43" s="6" t="s">
        <v>55</v>
      </c>
      <c r="BJ43" s="6" t="s">
        <v>92</v>
      </c>
      <c r="BK43" s="6" t="s">
        <v>55</v>
      </c>
      <c r="BL43" s="66"/>
    </row>
    <row r="44">
      <c r="A44" s="16">
        <v>39.0</v>
      </c>
      <c r="B44" s="17" t="s">
        <v>426</v>
      </c>
      <c r="C44" s="17" t="s">
        <v>427</v>
      </c>
      <c r="D44" s="20"/>
      <c r="E44" s="19"/>
      <c r="F44" s="17" t="s">
        <v>79</v>
      </c>
      <c r="G44" s="17" t="s">
        <v>279</v>
      </c>
      <c r="H44" s="48" t="s">
        <v>81</v>
      </c>
      <c r="J44" s="21"/>
      <c r="K44" s="48" t="s">
        <v>84</v>
      </c>
      <c r="L44" s="49">
        <v>42979.0</v>
      </c>
      <c r="M44" s="50"/>
      <c r="N44" s="48" t="s">
        <v>85</v>
      </c>
      <c r="O44" s="50"/>
      <c r="P44" s="50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5"/>
      <c r="AB44" s="23"/>
      <c r="AC44" s="23"/>
      <c r="AD44" s="23"/>
      <c r="AE44" s="23"/>
      <c r="AF44" s="23"/>
      <c r="AG44" s="23"/>
      <c r="AH44" s="25"/>
      <c r="AI44" s="25"/>
      <c r="AJ44" s="25"/>
      <c r="AK44" s="67"/>
      <c r="AL44" s="25"/>
      <c r="AM44" s="23"/>
      <c r="AN44" s="67"/>
      <c r="AO44" s="23"/>
      <c r="AP44" s="23"/>
      <c r="AQ44" s="23"/>
      <c r="AR44" s="6"/>
      <c r="AS44" s="25"/>
      <c r="AT44" s="23"/>
      <c r="AU44" s="23"/>
      <c r="AV44" s="23"/>
      <c r="AW44" s="23"/>
      <c r="AX44" s="25"/>
      <c r="AY44" s="32" t="str">
        <f t="shared" si="1"/>
        <v/>
      </c>
      <c r="AZ44" s="23"/>
      <c r="BA44" s="23">
        <f t="shared" si="2"/>
        <v>0</v>
      </c>
      <c r="BB44" s="23"/>
      <c r="BC44" s="6"/>
      <c r="BD44" s="23">
        <f t="shared" si="3"/>
        <v>0</v>
      </c>
      <c r="BE44" s="6" t="s">
        <v>92</v>
      </c>
      <c r="BF44" s="6" t="s">
        <v>92</v>
      </c>
      <c r="BG44" s="6"/>
      <c r="BH44" s="6"/>
      <c r="BI44" s="6" t="s">
        <v>55</v>
      </c>
      <c r="BJ44" s="6" t="s">
        <v>55</v>
      </c>
      <c r="BK44" s="6"/>
      <c r="BL44" s="23"/>
    </row>
    <row r="45">
      <c r="A45" s="16">
        <v>40.0</v>
      </c>
      <c r="B45" s="17" t="s">
        <v>436</v>
      </c>
      <c r="C45" s="17" t="s">
        <v>438</v>
      </c>
      <c r="D45" s="17" t="s">
        <v>439</v>
      </c>
      <c r="E45" s="19"/>
      <c r="F45" s="17" t="s">
        <v>79</v>
      </c>
      <c r="G45" s="17" t="s">
        <v>279</v>
      </c>
      <c r="H45" s="48" t="s">
        <v>81</v>
      </c>
      <c r="J45" s="21"/>
      <c r="K45" s="48" t="s">
        <v>84</v>
      </c>
      <c r="L45" s="49">
        <v>42979.0</v>
      </c>
      <c r="M45" s="50"/>
      <c r="N45" s="48" t="s">
        <v>85</v>
      </c>
      <c r="O45" s="50"/>
      <c r="P45" s="50"/>
      <c r="Q45" s="6">
        <v>9.0</v>
      </c>
      <c r="R45" s="6">
        <v>10.0</v>
      </c>
      <c r="S45" s="6">
        <v>9.0</v>
      </c>
      <c r="T45" s="23"/>
      <c r="U45" s="23"/>
      <c r="V45" s="23"/>
      <c r="W45" s="6">
        <v>9.0</v>
      </c>
      <c r="X45" s="23"/>
      <c r="Y45" s="23"/>
      <c r="Z45" s="6">
        <v>10.0</v>
      </c>
      <c r="AA45" s="25">
        <v>9.0</v>
      </c>
      <c r="AB45" s="53">
        <v>10.0</v>
      </c>
      <c r="AC45" s="53">
        <v>10.0</v>
      </c>
      <c r="AD45" s="23"/>
      <c r="AE45" s="23"/>
      <c r="AF45" s="23"/>
      <c r="AG45" s="23"/>
      <c r="AH45" s="53">
        <v>10.0</v>
      </c>
      <c r="AI45" s="53">
        <v>10.0</v>
      </c>
      <c r="AJ45" s="53">
        <v>10.0</v>
      </c>
      <c r="AK45" s="53">
        <v>10.0</v>
      </c>
      <c r="AL45" s="53">
        <v>10.0</v>
      </c>
      <c r="AM45" s="23"/>
      <c r="AN45" s="53">
        <v>10.0</v>
      </c>
      <c r="AO45" s="23"/>
      <c r="AP45" s="23"/>
      <c r="AQ45" s="23"/>
      <c r="AR45" s="53">
        <v>10.0</v>
      </c>
      <c r="AS45" s="53">
        <v>10.0</v>
      </c>
      <c r="AT45" s="23"/>
      <c r="AU45" s="23"/>
      <c r="AV45" s="23"/>
      <c r="AW45" s="23"/>
      <c r="AX45" s="53">
        <v>10.0</v>
      </c>
      <c r="AY45" s="32">
        <f t="shared" si="1"/>
        <v>9.76</v>
      </c>
      <c r="AZ45" s="23"/>
      <c r="BA45" s="23">
        <f t="shared" si="2"/>
        <v>0</v>
      </c>
      <c r="BB45" s="6">
        <v>37.0</v>
      </c>
      <c r="BC45" s="6">
        <v>0.0</v>
      </c>
      <c r="BD45" s="23">
        <f t="shared" si="3"/>
        <v>37</v>
      </c>
      <c r="BE45" s="6" t="s">
        <v>92</v>
      </c>
      <c r="BF45" s="6" t="s">
        <v>55</v>
      </c>
      <c r="BG45" s="6" t="s">
        <v>55</v>
      </c>
      <c r="BH45" s="6" t="s">
        <v>55</v>
      </c>
      <c r="BI45" s="6" t="s">
        <v>55</v>
      </c>
      <c r="BJ45" s="6" t="s">
        <v>92</v>
      </c>
      <c r="BK45" s="6" t="s">
        <v>55</v>
      </c>
      <c r="BL45" s="23"/>
    </row>
    <row r="46">
      <c r="A46" s="16">
        <v>41.0</v>
      </c>
      <c r="B46" s="17" t="s">
        <v>443</v>
      </c>
      <c r="C46" s="17" t="s">
        <v>185</v>
      </c>
      <c r="D46" s="17" t="s">
        <v>77</v>
      </c>
      <c r="E46" s="19"/>
      <c r="F46" s="17" t="s">
        <v>79</v>
      </c>
      <c r="G46" s="17" t="s">
        <v>279</v>
      </c>
      <c r="H46" s="48" t="s">
        <v>81</v>
      </c>
      <c r="J46" s="21"/>
      <c r="K46" s="48" t="s">
        <v>84</v>
      </c>
      <c r="L46" s="49">
        <v>42979.0</v>
      </c>
      <c r="M46" s="50"/>
      <c r="N46" s="48" t="s">
        <v>85</v>
      </c>
      <c r="O46" s="50"/>
      <c r="P46" s="50"/>
      <c r="Q46" s="53">
        <v>10.0</v>
      </c>
      <c r="R46" s="53">
        <v>10.0</v>
      </c>
      <c r="S46" s="53">
        <v>10.0</v>
      </c>
      <c r="T46" s="23"/>
      <c r="U46" s="23"/>
      <c r="V46" s="23"/>
      <c r="W46" s="6">
        <v>9.0</v>
      </c>
      <c r="X46" s="23"/>
      <c r="Y46" s="23"/>
      <c r="Z46" s="53">
        <v>10.0</v>
      </c>
      <c r="AA46" s="53">
        <v>10.0</v>
      </c>
      <c r="AB46" s="53">
        <v>10.0</v>
      </c>
      <c r="AC46" s="53">
        <v>10.0</v>
      </c>
      <c r="AD46" s="23"/>
      <c r="AE46" s="23"/>
      <c r="AF46" s="23"/>
      <c r="AG46" s="23"/>
      <c r="AH46" s="53">
        <v>10.0</v>
      </c>
      <c r="AI46" s="53">
        <v>10.0</v>
      </c>
      <c r="AJ46" s="53">
        <v>10.0</v>
      </c>
      <c r="AK46" s="53">
        <v>10.0</v>
      </c>
      <c r="AL46" s="53">
        <v>10.0</v>
      </c>
      <c r="AM46" s="23"/>
      <c r="AN46" s="53">
        <v>10.0</v>
      </c>
      <c r="AO46" s="23"/>
      <c r="AP46" s="23"/>
      <c r="AQ46" s="23"/>
      <c r="AR46" s="53">
        <v>10.0</v>
      </c>
      <c r="AS46" s="53">
        <v>10.0</v>
      </c>
      <c r="AT46" s="23"/>
      <c r="AU46" s="23"/>
      <c r="AV46" s="23"/>
      <c r="AW46" s="23"/>
      <c r="AX46" s="53">
        <v>10.0</v>
      </c>
      <c r="AY46" s="32">
        <f t="shared" si="1"/>
        <v>9.94</v>
      </c>
      <c r="AZ46" s="23"/>
      <c r="BA46" s="23">
        <f t="shared" si="2"/>
        <v>0</v>
      </c>
      <c r="BB46" s="6">
        <v>4.0</v>
      </c>
      <c r="BC46" s="6">
        <v>0.0</v>
      </c>
      <c r="BD46" s="23">
        <f t="shared" si="3"/>
        <v>4</v>
      </c>
      <c r="BE46" s="6" t="s">
        <v>92</v>
      </c>
      <c r="BF46" s="6" t="s">
        <v>55</v>
      </c>
      <c r="BG46" s="6" t="s">
        <v>55</v>
      </c>
      <c r="BH46" s="6" t="s">
        <v>55</v>
      </c>
      <c r="BI46" s="6" t="s">
        <v>55</v>
      </c>
      <c r="BJ46" s="6" t="s">
        <v>92</v>
      </c>
      <c r="BK46" s="6" t="s">
        <v>55</v>
      </c>
      <c r="BL46" s="23"/>
    </row>
    <row r="47">
      <c r="A47" s="16">
        <v>42.0</v>
      </c>
      <c r="B47" s="17" t="s">
        <v>454</v>
      </c>
      <c r="C47" s="17" t="s">
        <v>217</v>
      </c>
      <c r="D47" s="17" t="s">
        <v>110</v>
      </c>
      <c r="E47" s="19"/>
      <c r="F47" s="17" t="s">
        <v>96</v>
      </c>
      <c r="G47" s="17" t="s">
        <v>279</v>
      </c>
      <c r="H47" s="48" t="s">
        <v>81</v>
      </c>
      <c r="J47" s="21"/>
      <c r="K47" s="48" t="s">
        <v>84</v>
      </c>
      <c r="L47" s="49">
        <v>42979.0</v>
      </c>
      <c r="M47" s="50"/>
      <c r="N47" s="48" t="s">
        <v>85</v>
      </c>
      <c r="O47" s="50"/>
      <c r="P47" s="50"/>
      <c r="Q47" s="25">
        <v>10.0</v>
      </c>
      <c r="R47" s="25">
        <v>9.0</v>
      </c>
      <c r="S47" s="25">
        <v>9.0</v>
      </c>
      <c r="T47" s="25"/>
      <c r="U47" s="25"/>
      <c r="V47" s="25"/>
      <c r="W47" s="25">
        <v>8.0</v>
      </c>
      <c r="X47" s="25"/>
      <c r="Y47" s="25"/>
      <c r="Z47" s="53">
        <v>10.0</v>
      </c>
      <c r="AA47" s="53">
        <v>10.0</v>
      </c>
      <c r="AB47" s="25">
        <v>9.0</v>
      </c>
      <c r="AC47" s="25">
        <v>8.0</v>
      </c>
      <c r="AD47" s="25"/>
      <c r="AE47" s="25"/>
      <c r="AF47" s="25"/>
      <c r="AG47" s="25"/>
      <c r="AH47" s="53">
        <v>10.0</v>
      </c>
      <c r="AI47" s="53">
        <v>10.0</v>
      </c>
      <c r="AJ47" s="53">
        <v>10.0</v>
      </c>
      <c r="AK47" s="53">
        <v>10.0</v>
      </c>
      <c r="AL47" s="53">
        <v>10.0</v>
      </c>
      <c r="AM47" s="25"/>
      <c r="AN47" s="53">
        <v>10.0</v>
      </c>
      <c r="AO47" s="25"/>
      <c r="AP47" s="25"/>
      <c r="AQ47" s="25"/>
      <c r="AR47" s="53">
        <v>10.0</v>
      </c>
      <c r="AS47" s="53">
        <v>10.0</v>
      </c>
      <c r="AT47" s="25"/>
      <c r="AU47" s="25"/>
      <c r="AV47" s="25"/>
      <c r="AW47" s="25"/>
      <c r="AX47" s="53">
        <v>10.0</v>
      </c>
      <c r="AY47" s="32">
        <f t="shared" si="1"/>
        <v>9.58</v>
      </c>
      <c r="AZ47" s="23"/>
      <c r="BA47" s="23">
        <f t="shared" si="2"/>
        <v>0</v>
      </c>
      <c r="BB47" s="6">
        <v>3.0</v>
      </c>
      <c r="BC47" s="6">
        <v>0.0</v>
      </c>
      <c r="BD47" s="23">
        <f t="shared" si="3"/>
        <v>3</v>
      </c>
      <c r="BE47" s="6" t="s">
        <v>92</v>
      </c>
      <c r="BF47" s="6" t="s">
        <v>55</v>
      </c>
      <c r="BG47" s="6" t="s">
        <v>55</v>
      </c>
      <c r="BH47" s="6" t="s">
        <v>55</v>
      </c>
      <c r="BI47" s="6" t="s">
        <v>55</v>
      </c>
      <c r="BJ47" s="6" t="s">
        <v>92</v>
      </c>
      <c r="BK47" s="6" t="s">
        <v>55</v>
      </c>
      <c r="BL47" s="23"/>
    </row>
    <row r="48">
      <c r="A48" s="16">
        <v>43.0</v>
      </c>
      <c r="B48" s="17" t="s">
        <v>459</v>
      </c>
      <c r="C48" s="17" t="s">
        <v>283</v>
      </c>
      <c r="D48" s="17" t="s">
        <v>200</v>
      </c>
      <c r="E48" s="19"/>
      <c r="F48" s="17" t="s">
        <v>96</v>
      </c>
      <c r="G48" s="17" t="s">
        <v>279</v>
      </c>
      <c r="H48" s="48" t="s">
        <v>81</v>
      </c>
      <c r="J48" s="21"/>
      <c r="K48" s="48" t="s">
        <v>84</v>
      </c>
      <c r="L48" s="49">
        <v>42979.0</v>
      </c>
      <c r="M48" s="50"/>
      <c r="N48" s="48" t="s">
        <v>85</v>
      </c>
      <c r="O48" s="50"/>
      <c r="P48" s="50"/>
      <c r="Q48" s="25">
        <v>9.0</v>
      </c>
      <c r="R48" s="25">
        <v>10.0</v>
      </c>
      <c r="S48" s="25">
        <v>9.0</v>
      </c>
      <c r="T48" s="25"/>
      <c r="U48" s="25"/>
      <c r="V48" s="25"/>
      <c r="W48" s="25">
        <v>9.0</v>
      </c>
      <c r="X48" s="25"/>
      <c r="Y48" s="25"/>
      <c r="Z48" s="25">
        <v>10.0</v>
      </c>
      <c r="AA48" s="25">
        <v>10.0</v>
      </c>
      <c r="AB48" s="25">
        <v>9.0</v>
      </c>
      <c r="AC48" s="25">
        <v>8.0</v>
      </c>
      <c r="AD48" s="25"/>
      <c r="AE48" s="25"/>
      <c r="AF48" s="25"/>
      <c r="AG48" s="25"/>
      <c r="AH48" s="25">
        <v>10.0</v>
      </c>
      <c r="AI48" s="53">
        <v>10.0</v>
      </c>
      <c r="AJ48" s="53">
        <v>10.0</v>
      </c>
      <c r="AK48" s="53">
        <v>10.0</v>
      </c>
      <c r="AL48" s="53">
        <v>10.0</v>
      </c>
      <c r="AM48" s="25"/>
      <c r="AN48" s="53">
        <v>10.0</v>
      </c>
      <c r="AO48" s="25"/>
      <c r="AP48" s="25"/>
      <c r="AQ48" s="25"/>
      <c r="AR48" s="53">
        <v>10.0</v>
      </c>
      <c r="AS48" s="53">
        <v>10.0</v>
      </c>
      <c r="AT48" s="25"/>
      <c r="AU48" s="25"/>
      <c r="AV48" s="25"/>
      <c r="AW48" s="25"/>
      <c r="AX48" s="53">
        <v>10.0</v>
      </c>
      <c r="AY48" s="32">
        <f t="shared" si="1"/>
        <v>9.64</v>
      </c>
      <c r="AZ48" s="23"/>
      <c r="BA48" s="23">
        <f t="shared" si="2"/>
        <v>0</v>
      </c>
      <c r="BB48" s="6">
        <v>0.0</v>
      </c>
      <c r="BC48" s="6">
        <v>0.0</v>
      </c>
      <c r="BD48" s="23">
        <f t="shared" si="3"/>
        <v>0</v>
      </c>
      <c r="BE48" s="6" t="s">
        <v>92</v>
      </c>
      <c r="BF48" s="6" t="s">
        <v>55</v>
      </c>
      <c r="BG48" s="6" t="s">
        <v>55</v>
      </c>
      <c r="BH48" s="6" t="s">
        <v>55</v>
      </c>
      <c r="BI48" s="6" t="s">
        <v>55</v>
      </c>
      <c r="BJ48" s="6" t="s">
        <v>92</v>
      </c>
      <c r="BK48" s="6" t="s">
        <v>55</v>
      </c>
      <c r="BL48" s="23"/>
    </row>
    <row r="49">
      <c r="A49" s="16">
        <v>44.0</v>
      </c>
      <c r="B49" s="17" t="s">
        <v>229</v>
      </c>
      <c r="C49" s="17" t="s">
        <v>78</v>
      </c>
      <c r="D49" s="20"/>
      <c r="E49" s="19"/>
      <c r="F49" s="17" t="s">
        <v>79</v>
      </c>
      <c r="G49" s="17" t="s">
        <v>279</v>
      </c>
      <c r="H49" s="48" t="s">
        <v>81</v>
      </c>
      <c r="J49" s="21"/>
      <c r="K49" s="48" t="s">
        <v>84</v>
      </c>
      <c r="L49" s="49">
        <v>42979.0</v>
      </c>
      <c r="M49" s="50"/>
      <c r="N49" s="48" t="s">
        <v>85</v>
      </c>
      <c r="O49" s="50"/>
      <c r="P49" s="50"/>
      <c r="Q49" s="25">
        <v>8.0</v>
      </c>
      <c r="R49" s="25">
        <v>10.0</v>
      </c>
      <c r="S49" s="25">
        <v>9.0</v>
      </c>
      <c r="T49" s="25"/>
      <c r="U49" s="25"/>
      <c r="V49" s="25"/>
      <c r="W49" s="25">
        <v>7.0</v>
      </c>
      <c r="X49" s="25"/>
      <c r="Y49" s="25"/>
      <c r="Z49" s="25">
        <v>10.0</v>
      </c>
      <c r="AA49" s="25">
        <v>10.0</v>
      </c>
      <c r="AB49" s="25">
        <v>8.0</v>
      </c>
      <c r="AC49" s="25">
        <v>8.0</v>
      </c>
      <c r="AD49" s="25"/>
      <c r="AE49" s="25"/>
      <c r="AF49" s="25"/>
      <c r="AG49" s="25"/>
      <c r="AH49" s="53">
        <v>10.0</v>
      </c>
      <c r="AI49" s="53">
        <v>10.0</v>
      </c>
      <c r="AJ49" s="53">
        <v>10.0</v>
      </c>
      <c r="AK49" s="53">
        <v>10.0</v>
      </c>
      <c r="AL49" s="53">
        <v>10.0</v>
      </c>
      <c r="AM49" s="25"/>
      <c r="AN49" s="53">
        <v>10.0</v>
      </c>
      <c r="AO49" s="25"/>
      <c r="AP49" s="25"/>
      <c r="AQ49" s="25"/>
      <c r="AR49" s="53">
        <v>10.0</v>
      </c>
      <c r="AS49" s="53">
        <v>10.0</v>
      </c>
      <c r="AT49" s="25"/>
      <c r="AU49" s="25"/>
      <c r="AV49" s="25"/>
      <c r="AW49" s="25"/>
      <c r="AX49" s="53">
        <v>10.0</v>
      </c>
      <c r="AY49" s="32">
        <f t="shared" si="1"/>
        <v>9.41</v>
      </c>
      <c r="AZ49" s="23"/>
      <c r="BA49" s="23">
        <f t="shared" si="2"/>
        <v>0</v>
      </c>
      <c r="BB49" s="6">
        <v>8.0</v>
      </c>
      <c r="BC49" s="6">
        <v>0.0</v>
      </c>
      <c r="BD49" s="23">
        <f t="shared" si="3"/>
        <v>8</v>
      </c>
      <c r="BE49" s="6" t="s">
        <v>92</v>
      </c>
      <c r="BF49" s="6" t="s">
        <v>55</v>
      </c>
      <c r="BG49" s="6" t="s">
        <v>55</v>
      </c>
      <c r="BH49" s="6" t="s">
        <v>55</v>
      </c>
      <c r="BI49" s="6" t="s">
        <v>55</v>
      </c>
      <c r="BJ49" s="6" t="s">
        <v>92</v>
      </c>
      <c r="BK49" s="6" t="s">
        <v>55</v>
      </c>
      <c r="BL49" s="23"/>
    </row>
    <row r="50">
      <c r="A50" s="16">
        <v>45.0</v>
      </c>
      <c r="B50" s="17" t="s">
        <v>469</v>
      </c>
      <c r="C50" s="17" t="s">
        <v>353</v>
      </c>
      <c r="D50" s="17" t="s">
        <v>87</v>
      </c>
      <c r="E50" s="19"/>
      <c r="F50" s="17" t="s">
        <v>79</v>
      </c>
      <c r="G50" s="17" t="s">
        <v>279</v>
      </c>
      <c r="H50" s="48" t="s">
        <v>81</v>
      </c>
      <c r="J50" s="21"/>
      <c r="K50" s="48" t="s">
        <v>84</v>
      </c>
      <c r="L50" s="49">
        <v>42979.0</v>
      </c>
      <c r="M50" s="50"/>
      <c r="N50" s="48" t="s">
        <v>85</v>
      </c>
      <c r="O50" s="50"/>
      <c r="P50" s="50"/>
      <c r="Q50" s="25">
        <v>9.0</v>
      </c>
      <c r="R50" s="25">
        <v>10.0</v>
      </c>
      <c r="S50" s="25">
        <v>9.0</v>
      </c>
      <c r="T50" s="25"/>
      <c r="U50" s="25"/>
      <c r="V50" s="25"/>
      <c r="W50" s="25">
        <v>10.0</v>
      </c>
      <c r="X50" s="25"/>
      <c r="Y50" s="25"/>
      <c r="Z50" s="53">
        <v>10.0</v>
      </c>
      <c r="AA50" s="53">
        <v>10.0</v>
      </c>
      <c r="AB50" s="25">
        <v>9.0</v>
      </c>
      <c r="AC50" s="25">
        <v>9.0</v>
      </c>
      <c r="AD50" s="25"/>
      <c r="AE50" s="25"/>
      <c r="AF50" s="25"/>
      <c r="AG50" s="25"/>
      <c r="AH50" s="53">
        <v>10.0</v>
      </c>
      <c r="AI50" s="53">
        <v>10.0</v>
      </c>
      <c r="AJ50" s="53">
        <v>10.0</v>
      </c>
      <c r="AK50" s="53">
        <v>10.0</v>
      </c>
      <c r="AL50" s="53">
        <v>10.0</v>
      </c>
      <c r="AM50" s="25"/>
      <c r="AN50" s="53">
        <v>10.0</v>
      </c>
      <c r="AO50" s="25"/>
      <c r="AP50" s="25"/>
      <c r="AQ50" s="25"/>
      <c r="AR50" s="53">
        <v>10.0</v>
      </c>
      <c r="AS50" s="53">
        <v>10.0</v>
      </c>
      <c r="AT50" s="25"/>
      <c r="AU50" s="25"/>
      <c r="AV50" s="25"/>
      <c r="AW50" s="25"/>
      <c r="AX50" s="53">
        <v>10.0</v>
      </c>
      <c r="AY50" s="32">
        <f t="shared" si="1"/>
        <v>9.76</v>
      </c>
      <c r="AZ50" s="23"/>
      <c r="BA50" s="23">
        <f t="shared" si="2"/>
        <v>0</v>
      </c>
      <c r="BB50" s="6">
        <v>5.0</v>
      </c>
      <c r="BC50" s="6">
        <v>1.0</v>
      </c>
      <c r="BD50" s="23">
        <f t="shared" si="3"/>
        <v>4</v>
      </c>
      <c r="BE50" s="6" t="s">
        <v>92</v>
      </c>
      <c r="BF50" s="6" t="s">
        <v>55</v>
      </c>
      <c r="BG50" s="6" t="s">
        <v>55</v>
      </c>
      <c r="BH50" s="6" t="s">
        <v>55</v>
      </c>
      <c r="BI50" s="6" t="s">
        <v>55</v>
      </c>
      <c r="BJ50" s="6" t="s">
        <v>92</v>
      </c>
      <c r="BK50" s="6" t="s">
        <v>55</v>
      </c>
      <c r="BL50" s="23"/>
    </row>
    <row r="51">
      <c r="A51" s="16">
        <v>46.0</v>
      </c>
      <c r="B51" s="17" t="s">
        <v>469</v>
      </c>
      <c r="C51" s="17" t="s">
        <v>412</v>
      </c>
      <c r="D51" s="20"/>
      <c r="E51" s="19"/>
      <c r="F51" s="17" t="s">
        <v>96</v>
      </c>
      <c r="G51" s="17" t="s">
        <v>279</v>
      </c>
      <c r="H51" s="48" t="s">
        <v>81</v>
      </c>
      <c r="J51" s="21"/>
      <c r="K51" s="48" t="s">
        <v>84</v>
      </c>
      <c r="L51" s="49">
        <v>42979.0</v>
      </c>
      <c r="M51" s="50"/>
      <c r="N51" s="48" t="s">
        <v>85</v>
      </c>
      <c r="O51" s="50"/>
      <c r="P51" s="50"/>
      <c r="Q51" s="25">
        <v>10.0</v>
      </c>
      <c r="R51" s="25">
        <v>10.0</v>
      </c>
      <c r="S51" s="25">
        <v>10.0</v>
      </c>
      <c r="T51" s="25"/>
      <c r="U51" s="25"/>
      <c r="V51" s="25"/>
      <c r="W51" s="25">
        <v>9.0</v>
      </c>
      <c r="X51" s="25"/>
      <c r="Y51" s="25"/>
      <c r="Z51" s="53">
        <v>10.0</v>
      </c>
      <c r="AA51" s="53">
        <v>10.0</v>
      </c>
      <c r="AB51" s="25">
        <v>9.0</v>
      </c>
      <c r="AC51" s="53">
        <v>10.0</v>
      </c>
      <c r="AD51" s="25"/>
      <c r="AE51" s="25"/>
      <c r="AF51" s="25"/>
      <c r="AG51" s="25"/>
      <c r="AH51" s="53">
        <v>10.0</v>
      </c>
      <c r="AI51" s="53">
        <v>10.0</v>
      </c>
      <c r="AJ51" s="53">
        <v>10.0</v>
      </c>
      <c r="AK51" s="53">
        <v>10.0</v>
      </c>
      <c r="AL51" s="53">
        <v>10.0</v>
      </c>
      <c r="AM51" s="25"/>
      <c r="AN51" s="53">
        <v>10.0</v>
      </c>
      <c r="AO51" s="25"/>
      <c r="AP51" s="25"/>
      <c r="AQ51" s="25"/>
      <c r="AR51" s="53">
        <v>10.0</v>
      </c>
      <c r="AS51" s="53">
        <v>10.0</v>
      </c>
      <c r="AT51" s="25"/>
      <c r="AU51" s="25"/>
      <c r="AV51" s="25"/>
      <c r="AW51" s="25"/>
      <c r="AX51" s="53">
        <v>10.0</v>
      </c>
      <c r="AY51" s="32">
        <f t="shared" si="1"/>
        <v>9.88</v>
      </c>
      <c r="AZ51" s="23"/>
      <c r="BA51" s="23">
        <f t="shared" si="2"/>
        <v>0</v>
      </c>
      <c r="BB51" s="6">
        <v>10.0</v>
      </c>
      <c r="BC51" s="6">
        <v>0.0</v>
      </c>
      <c r="BD51" s="23">
        <f t="shared" si="3"/>
        <v>10</v>
      </c>
      <c r="BE51" s="6" t="s">
        <v>92</v>
      </c>
      <c r="BF51" s="6" t="s">
        <v>55</v>
      </c>
      <c r="BG51" s="6" t="s">
        <v>55</v>
      </c>
      <c r="BH51" s="6" t="s">
        <v>55</v>
      </c>
      <c r="BI51" s="6" t="s">
        <v>55</v>
      </c>
      <c r="BJ51" s="6" t="s">
        <v>92</v>
      </c>
      <c r="BK51" s="6" t="s">
        <v>55</v>
      </c>
      <c r="BL51" s="23"/>
    </row>
    <row r="52">
      <c r="A52" s="16">
        <v>47.0</v>
      </c>
      <c r="B52" s="17" t="s">
        <v>477</v>
      </c>
      <c r="C52" s="17" t="s">
        <v>275</v>
      </c>
      <c r="D52" s="17" t="s">
        <v>478</v>
      </c>
      <c r="E52" s="19"/>
      <c r="F52" s="17" t="s">
        <v>96</v>
      </c>
      <c r="G52" s="17" t="s">
        <v>279</v>
      </c>
      <c r="H52" s="48" t="s">
        <v>81</v>
      </c>
      <c r="J52" s="21"/>
      <c r="K52" s="48" t="s">
        <v>84</v>
      </c>
      <c r="L52" s="49">
        <v>42979.0</v>
      </c>
      <c r="M52" s="50"/>
      <c r="N52" s="48" t="s">
        <v>85</v>
      </c>
      <c r="O52" s="50"/>
      <c r="P52" s="50"/>
      <c r="Q52" s="53">
        <v>10.0</v>
      </c>
      <c r="R52" s="53">
        <v>10.0</v>
      </c>
      <c r="S52" s="53">
        <v>10.0</v>
      </c>
      <c r="T52" s="25"/>
      <c r="U52" s="25"/>
      <c r="V52" s="25"/>
      <c r="W52" s="25">
        <v>9.0</v>
      </c>
      <c r="X52" s="25"/>
      <c r="Y52" s="25"/>
      <c r="Z52" s="53">
        <v>10.0</v>
      </c>
      <c r="AA52" s="53">
        <v>10.0</v>
      </c>
      <c r="AB52" s="53">
        <v>10.0</v>
      </c>
      <c r="AC52" s="53">
        <v>10.0</v>
      </c>
      <c r="AD52" s="25"/>
      <c r="AE52" s="25"/>
      <c r="AF52" s="25"/>
      <c r="AG52" s="25"/>
      <c r="AH52" s="53">
        <v>10.0</v>
      </c>
      <c r="AI52" s="53">
        <v>10.0</v>
      </c>
      <c r="AJ52" s="53">
        <v>10.0</v>
      </c>
      <c r="AK52" s="53">
        <v>10.0</v>
      </c>
      <c r="AL52" s="53">
        <v>10.0</v>
      </c>
      <c r="AM52" s="25"/>
      <c r="AN52" s="53">
        <v>10.0</v>
      </c>
      <c r="AO52" s="25"/>
      <c r="AP52" s="25"/>
      <c r="AQ52" s="25"/>
      <c r="AR52" s="53">
        <v>10.0</v>
      </c>
      <c r="AS52" s="53">
        <v>10.0</v>
      </c>
      <c r="AT52" s="25"/>
      <c r="AU52" s="25"/>
      <c r="AV52" s="25"/>
      <c r="AW52" s="25"/>
      <c r="AX52" s="53">
        <v>10.0</v>
      </c>
      <c r="AY52" s="32">
        <f t="shared" si="1"/>
        <v>9.94</v>
      </c>
      <c r="AZ52" s="23"/>
      <c r="BA52" s="23">
        <f t="shared" si="2"/>
        <v>0</v>
      </c>
      <c r="BB52" s="6">
        <v>4.0</v>
      </c>
      <c r="BC52" s="6">
        <v>0.0</v>
      </c>
      <c r="BD52" s="23">
        <f t="shared" si="3"/>
        <v>4</v>
      </c>
      <c r="BE52" s="6" t="s">
        <v>92</v>
      </c>
      <c r="BF52" s="6" t="s">
        <v>55</v>
      </c>
      <c r="BG52" s="6" t="s">
        <v>55</v>
      </c>
      <c r="BH52" s="6" t="s">
        <v>55</v>
      </c>
      <c r="BI52" s="6" t="s">
        <v>55</v>
      </c>
      <c r="BJ52" s="6" t="s">
        <v>92</v>
      </c>
      <c r="BK52" s="6" t="s">
        <v>55</v>
      </c>
      <c r="BL52" s="23"/>
    </row>
    <row r="53">
      <c r="A53" s="16">
        <v>48.0</v>
      </c>
      <c r="B53" s="17" t="s">
        <v>488</v>
      </c>
      <c r="C53" s="17" t="s">
        <v>110</v>
      </c>
      <c r="D53" s="17" t="s">
        <v>136</v>
      </c>
      <c r="E53" s="19"/>
      <c r="F53" s="17" t="s">
        <v>96</v>
      </c>
      <c r="G53" s="17" t="s">
        <v>279</v>
      </c>
      <c r="H53" s="48" t="s">
        <v>81</v>
      </c>
      <c r="J53" s="21"/>
      <c r="K53" s="48" t="s">
        <v>84</v>
      </c>
      <c r="L53" s="49">
        <v>42979.0</v>
      </c>
      <c r="M53" s="50"/>
      <c r="N53" s="48" t="s">
        <v>85</v>
      </c>
      <c r="O53" s="50"/>
      <c r="P53" s="50"/>
      <c r="Q53" s="25">
        <v>9.0</v>
      </c>
      <c r="R53" s="25">
        <v>8.0</v>
      </c>
      <c r="S53" s="25">
        <v>9.0</v>
      </c>
      <c r="T53" s="25"/>
      <c r="U53" s="25"/>
      <c r="V53" s="25"/>
      <c r="W53" s="25">
        <v>8.0</v>
      </c>
      <c r="X53" s="25"/>
      <c r="Y53" s="25"/>
      <c r="Z53" s="53">
        <v>10.0</v>
      </c>
      <c r="AA53" s="53">
        <v>10.0</v>
      </c>
      <c r="AB53" s="25">
        <v>9.0</v>
      </c>
      <c r="AC53" s="25">
        <v>9.0</v>
      </c>
      <c r="AD53" s="25"/>
      <c r="AE53" s="25"/>
      <c r="AF53" s="25"/>
      <c r="AG53" s="25"/>
      <c r="AH53" s="53">
        <v>10.0</v>
      </c>
      <c r="AI53" s="53">
        <v>10.0</v>
      </c>
      <c r="AJ53" s="53">
        <v>10.0</v>
      </c>
      <c r="AK53" s="53">
        <v>10.0</v>
      </c>
      <c r="AL53" s="25">
        <v>9.0</v>
      </c>
      <c r="AM53" s="25"/>
      <c r="AN53" s="53">
        <v>10.0</v>
      </c>
      <c r="AO53" s="25"/>
      <c r="AP53" s="25"/>
      <c r="AQ53" s="25"/>
      <c r="AR53" s="53">
        <v>10.0</v>
      </c>
      <c r="AS53" s="53">
        <v>10.0</v>
      </c>
      <c r="AT53" s="25"/>
      <c r="AU53" s="25"/>
      <c r="AV53" s="25"/>
      <c r="AW53" s="25"/>
      <c r="AX53" s="25">
        <v>10.0</v>
      </c>
      <c r="AY53" s="32">
        <f t="shared" si="1"/>
        <v>9.47</v>
      </c>
      <c r="AZ53" s="23"/>
      <c r="BA53" s="23">
        <f t="shared" si="2"/>
        <v>0</v>
      </c>
      <c r="BB53" s="6">
        <v>1.0</v>
      </c>
      <c r="BC53" s="6">
        <v>0.0</v>
      </c>
      <c r="BD53" s="23">
        <f t="shared" si="3"/>
        <v>1</v>
      </c>
      <c r="BE53" s="6" t="s">
        <v>92</v>
      </c>
      <c r="BF53" s="6" t="s">
        <v>55</v>
      </c>
      <c r="BG53" s="6" t="s">
        <v>55</v>
      </c>
      <c r="BH53" s="6" t="s">
        <v>55</v>
      </c>
      <c r="BI53" s="6" t="s">
        <v>55</v>
      </c>
      <c r="BJ53" s="6" t="s">
        <v>92</v>
      </c>
      <c r="BK53" s="6" t="s">
        <v>55</v>
      </c>
      <c r="BL53" s="23"/>
    </row>
    <row r="54">
      <c r="A54" s="16">
        <v>49.0</v>
      </c>
      <c r="B54" s="17" t="s">
        <v>172</v>
      </c>
      <c r="C54" s="17" t="s">
        <v>252</v>
      </c>
      <c r="D54" s="20"/>
      <c r="E54" s="19"/>
      <c r="F54" s="17" t="s">
        <v>96</v>
      </c>
      <c r="G54" s="17" t="s">
        <v>279</v>
      </c>
      <c r="H54" s="48" t="s">
        <v>81</v>
      </c>
      <c r="J54" s="21"/>
      <c r="K54" s="48" t="s">
        <v>84</v>
      </c>
      <c r="L54" s="49">
        <v>42979.0</v>
      </c>
      <c r="M54" s="50"/>
      <c r="N54" s="48" t="s">
        <v>85</v>
      </c>
      <c r="O54" s="50"/>
      <c r="P54" s="50"/>
      <c r="Q54" s="25">
        <v>10.0</v>
      </c>
      <c r="R54" s="53">
        <v>10.0</v>
      </c>
      <c r="S54" s="25">
        <v>9.0</v>
      </c>
      <c r="T54" s="25"/>
      <c r="U54" s="25"/>
      <c r="V54" s="25"/>
      <c r="W54" s="25">
        <v>7.0</v>
      </c>
      <c r="X54" s="25"/>
      <c r="Y54" s="25"/>
      <c r="Z54" s="53">
        <v>10.0</v>
      </c>
      <c r="AA54" s="25">
        <v>9.0</v>
      </c>
      <c r="AB54" s="25">
        <v>9.0</v>
      </c>
      <c r="AC54" s="25">
        <v>8.0</v>
      </c>
      <c r="AD54" s="25"/>
      <c r="AE54" s="25"/>
      <c r="AF54" s="25"/>
      <c r="AG54" s="25"/>
      <c r="AH54" s="53">
        <v>10.0</v>
      </c>
      <c r="AI54" s="53">
        <v>10.0</v>
      </c>
      <c r="AJ54" s="53">
        <v>10.0</v>
      </c>
      <c r="AK54" s="53">
        <v>10.0</v>
      </c>
      <c r="AL54" s="25">
        <v>9.0</v>
      </c>
      <c r="AM54" s="25"/>
      <c r="AN54" s="53">
        <v>10.0</v>
      </c>
      <c r="AO54" s="25"/>
      <c r="AP54" s="25"/>
      <c r="AQ54" s="25"/>
      <c r="AR54" s="53">
        <v>10.0</v>
      </c>
      <c r="AS54" s="53">
        <v>10.0</v>
      </c>
      <c r="AT54" s="25"/>
      <c r="AU54" s="25"/>
      <c r="AV54" s="25"/>
      <c r="AW54" s="25"/>
      <c r="AX54" s="53">
        <v>10.0</v>
      </c>
      <c r="AY54" s="32">
        <f t="shared" si="1"/>
        <v>9.47</v>
      </c>
      <c r="AZ54" s="23"/>
      <c r="BA54" s="23">
        <f t="shared" si="2"/>
        <v>0</v>
      </c>
      <c r="BB54" s="6">
        <v>11.0</v>
      </c>
      <c r="BC54" s="6">
        <v>3.0</v>
      </c>
      <c r="BD54" s="23">
        <f t="shared" si="3"/>
        <v>8</v>
      </c>
      <c r="BE54" s="6" t="s">
        <v>92</v>
      </c>
      <c r="BF54" s="6" t="s">
        <v>55</v>
      </c>
      <c r="BG54" s="6" t="s">
        <v>55</v>
      </c>
      <c r="BH54" s="6" t="s">
        <v>55</v>
      </c>
      <c r="BI54" s="6" t="s">
        <v>55</v>
      </c>
      <c r="BJ54" s="6" t="s">
        <v>92</v>
      </c>
      <c r="BK54" s="6" t="s">
        <v>55</v>
      </c>
      <c r="BL54" s="23"/>
    </row>
    <row r="55">
      <c r="A55" s="16">
        <v>50.0</v>
      </c>
      <c r="B55" s="17" t="s">
        <v>467</v>
      </c>
      <c r="C55" s="17" t="s">
        <v>505</v>
      </c>
      <c r="D55" s="20"/>
      <c r="E55" s="19"/>
      <c r="F55" s="17" t="s">
        <v>79</v>
      </c>
      <c r="G55" s="17" t="s">
        <v>508</v>
      </c>
      <c r="H55" s="48" t="s">
        <v>81</v>
      </c>
      <c r="J55" s="21"/>
      <c r="K55" s="48" t="s">
        <v>84</v>
      </c>
      <c r="L55" s="49">
        <v>42979.0</v>
      </c>
      <c r="M55" s="50"/>
      <c r="N55" s="48" t="s">
        <v>85</v>
      </c>
      <c r="O55" s="50"/>
      <c r="P55" s="50"/>
      <c r="Q55" s="6">
        <v>9.0</v>
      </c>
      <c r="R55" s="6">
        <v>10.0</v>
      </c>
      <c r="S55" s="6">
        <v>10.0</v>
      </c>
      <c r="T55" s="6"/>
      <c r="U55" s="23"/>
      <c r="V55" s="6"/>
      <c r="W55" s="6">
        <v>9.0</v>
      </c>
      <c r="X55" s="23"/>
      <c r="Y55" s="23"/>
      <c r="Z55" s="6">
        <v>10.0</v>
      </c>
      <c r="AA55" s="6">
        <v>10.0</v>
      </c>
      <c r="AB55" s="6">
        <v>10.0</v>
      </c>
      <c r="AC55" s="6">
        <v>10.0</v>
      </c>
      <c r="AD55" s="23"/>
      <c r="AE55" s="23"/>
      <c r="AF55" s="23"/>
      <c r="AG55" s="23"/>
      <c r="AH55" s="6"/>
      <c r="AI55" s="6">
        <v>10.0</v>
      </c>
      <c r="AJ55" s="6">
        <v>10.0</v>
      </c>
      <c r="AK55" s="6">
        <v>10.0</v>
      </c>
      <c r="AL55" s="6">
        <v>10.0</v>
      </c>
      <c r="AM55" s="6"/>
      <c r="AN55" s="6">
        <v>10.0</v>
      </c>
      <c r="AO55" s="23"/>
      <c r="AP55" s="23"/>
      <c r="AQ55" s="23"/>
      <c r="AR55" s="6">
        <v>10.0</v>
      </c>
      <c r="AS55" s="6">
        <v>10.0</v>
      </c>
      <c r="AT55" s="6"/>
      <c r="AU55" s="23"/>
      <c r="AV55" s="23"/>
      <c r="AW55" s="23"/>
      <c r="AX55" s="6">
        <v>10.0</v>
      </c>
      <c r="AY55" s="32">
        <f t="shared" si="1"/>
        <v>9.87</v>
      </c>
      <c r="AZ55" s="23"/>
      <c r="BA55" s="23">
        <f t="shared" si="2"/>
        <v>0</v>
      </c>
      <c r="BB55" s="6">
        <v>0.0</v>
      </c>
      <c r="BC55" s="6">
        <v>0.0</v>
      </c>
      <c r="BD55" s="23">
        <f t="shared" si="3"/>
        <v>0</v>
      </c>
      <c r="BE55" s="6" t="s">
        <v>92</v>
      </c>
      <c r="BF55" s="6" t="s">
        <v>55</v>
      </c>
      <c r="BG55" s="6" t="s">
        <v>55</v>
      </c>
      <c r="BH55" s="6" t="s">
        <v>55</v>
      </c>
      <c r="BI55" s="6" t="s">
        <v>55</v>
      </c>
      <c r="BJ55" s="6" t="s">
        <v>92</v>
      </c>
      <c r="BK55" s="6" t="s">
        <v>55</v>
      </c>
      <c r="BL55" s="23"/>
    </row>
    <row r="56">
      <c r="A56" s="16">
        <v>51.0</v>
      </c>
      <c r="B56" s="17" t="s">
        <v>514</v>
      </c>
      <c r="C56" s="17" t="s">
        <v>118</v>
      </c>
      <c r="D56" s="17" t="s">
        <v>515</v>
      </c>
      <c r="E56" s="19"/>
      <c r="F56" s="17" t="s">
        <v>79</v>
      </c>
      <c r="G56" s="17" t="s">
        <v>508</v>
      </c>
      <c r="H56" s="48" t="s">
        <v>81</v>
      </c>
      <c r="J56" s="21"/>
      <c r="K56" s="48" t="s">
        <v>84</v>
      </c>
      <c r="L56" s="49">
        <v>42979.0</v>
      </c>
      <c r="M56" s="50"/>
      <c r="N56" s="48" t="s">
        <v>85</v>
      </c>
      <c r="O56" s="50"/>
      <c r="P56" s="50"/>
      <c r="Q56" s="25">
        <v>7.0</v>
      </c>
      <c r="R56" s="25">
        <v>7.0</v>
      </c>
      <c r="S56" s="25">
        <v>5.0</v>
      </c>
      <c r="T56" s="25"/>
      <c r="U56" s="25"/>
      <c r="V56" s="25"/>
      <c r="W56" s="25">
        <v>7.0</v>
      </c>
      <c r="X56" s="25"/>
      <c r="Y56" s="25"/>
      <c r="Z56" s="25">
        <v>9.0</v>
      </c>
      <c r="AA56" s="25">
        <v>9.0</v>
      </c>
      <c r="AB56" s="25">
        <v>7.0</v>
      </c>
      <c r="AC56" s="25">
        <v>7.0</v>
      </c>
      <c r="AD56" s="25"/>
      <c r="AE56" s="25"/>
      <c r="AF56" s="25"/>
      <c r="AG56" s="25"/>
      <c r="AH56" s="25">
        <v>10.0</v>
      </c>
      <c r="AI56" s="25">
        <v>10.0</v>
      </c>
      <c r="AJ56" s="25">
        <v>10.0</v>
      </c>
      <c r="AK56" s="25">
        <v>10.0</v>
      </c>
      <c r="AL56" s="25">
        <v>8.0</v>
      </c>
      <c r="AM56" s="25"/>
      <c r="AN56" s="25">
        <v>9.0</v>
      </c>
      <c r="AO56" s="25"/>
      <c r="AP56" s="25"/>
      <c r="AQ56" s="25"/>
      <c r="AR56" s="6">
        <v>10.0</v>
      </c>
      <c r="AS56" s="25">
        <v>10.0</v>
      </c>
      <c r="AT56" s="25"/>
      <c r="AU56" s="25"/>
      <c r="AV56" s="25"/>
      <c r="AW56" s="25"/>
      <c r="AX56" s="25">
        <v>10.0</v>
      </c>
      <c r="AY56" s="32">
        <f t="shared" si="1"/>
        <v>8.52</v>
      </c>
      <c r="AZ56" s="23"/>
      <c r="BA56" s="23">
        <f t="shared" si="2"/>
        <v>0</v>
      </c>
      <c r="BB56" s="6">
        <v>13.0</v>
      </c>
      <c r="BC56" s="6">
        <v>0.0</v>
      </c>
      <c r="BD56" s="23">
        <f t="shared" si="3"/>
        <v>13</v>
      </c>
      <c r="BE56" s="6" t="s">
        <v>92</v>
      </c>
      <c r="BF56" s="6" t="s">
        <v>55</v>
      </c>
      <c r="BG56" s="6" t="s">
        <v>55</v>
      </c>
      <c r="BH56" s="6" t="s">
        <v>55</v>
      </c>
      <c r="BI56" s="6" t="s">
        <v>55</v>
      </c>
      <c r="BJ56" s="6" t="s">
        <v>92</v>
      </c>
      <c r="BK56" s="6" t="s">
        <v>55</v>
      </c>
      <c r="BL56" s="23"/>
    </row>
    <row r="57">
      <c r="A57" s="16">
        <v>52.0</v>
      </c>
      <c r="B57" s="17" t="s">
        <v>519</v>
      </c>
      <c r="C57" s="17" t="s">
        <v>126</v>
      </c>
      <c r="D57" s="17" t="s">
        <v>327</v>
      </c>
      <c r="E57" s="19"/>
      <c r="F57" s="17" t="s">
        <v>79</v>
      </c>
      <c r="G57" s="17" t="s">
        <v>508</v>
      </c>
      <c r="H57" s="48" t="s">
        <v>81</v>
      </c>
      <c r="J57" s="21"/>
      <c r="K57" s="48" t="s">
        <v>84</v>
      </c>
      <c r="L57" s="49">
        <v>42979.0</v>
      </c>
      <c r="M57" s="50"/>
      <c r="N57" s="48" t="s">
        <v>85</v>
      </c>
      <c r="O57" s="50"/>
      <c r="P57" s="50"/>
      <c r="Q57" s="6">
        <v>6.0</v>
      </c>
      <c r="R57" s="6">
        <v>5.0</v>
      </c>
      <c r="S57" s="6">
        <v>8.0</v>
      </c>
      <c r="T57" s="23"/>
      <c r="U57" s="23"/>
      <c r="V57" s="23"/>
      <c r="W57" s="6">
        <v>6.0</v>
      </c>
      <c r="X57" s="23"/>
      <c r="Y57" s="23"/>
      <c r="Z57" s="6">
        <v>10.0</v>
      </c>
      <c r="AA57" s="6">
        <v>8.0</v>
      </c>
      <c r="AB57" s="6">
        <v>9.0</v>
      </c>
      <c r="AC57" s="6">
        <v>9.0</v>
      </c>
      <c r="AD57" s="23"/>
      <c r="AE57" s="23"/>
      <c r="AF57" s="23"/>
      <c r="AG57" s="23"/>
      <c r="AH57" s="6">
        <v>10.0</v>
      </c>
      <c r="AI57" s="6">
        <v>10.0</v>
      </c>
      <c r="AJ57" s="6">
        <v>10.0</v>
      </c>
      <c r="AK57" s="6">
        <v>10.0</v>
      </c>
      <c r="AL57" s="6">
        <v>10.0</v>
      </c>
      <c r="AM57" s="23"/>
      <c r="AN57" s="6">
        <v>9.0</v>
      </c>
      <c r="AO57" s="23"/>
      <c r="AP57" s="23"/>
      <c r="AQ57" s="23"/>
      <c r="AR57" s="6">
        <v>10.0</v>
      </c>
      <c r="AS57" s="6">
        <v>9.0</v>
      </c>
      <c r="AT57" s="23"/>
      <c r="AU57" s="23"/>
      <c r="AV57" s="23"/>
      <c r="AW57" s="23"/>
      <c r="AX57" s="6">
        <v>10.0</v>
      </c>
      <c r="AY57" s="32">
        <f t="shared" si="1"/>
        <v>8.76</v>
      </c>
      <c r="AZ57" s="23"/>
      <c r="BA57" s="23">
        <f t="shared" si="2"/>
        <v>0</v>
      </c>
      <c r="BB57" s="6">
        <v>0.0</v>
      </c>
      <c r="BC57" s="6">
        <v>0.0</v>
      </c>
      <c r="BD57" s="23">
        <f t="shared" si="3"/>
        <v>0</v>
      </c>
      <c r="BE57" s="6" t="s">
        <v>92</v>
      </c>
      <c r="BF57" s="6" t="s">
        <v>55</v>
      </c>
      <c r="BG57" s="6" t="s">
        <v>55</v>
      </c>
      <c r="BH57" s="6" t="s">
        <v>55</v>
      </c>
      <c r="BI57" s="6" t="s">
        <v>55</v>
      </c>
      <c r="BJ57" s="6" t="s">
        <v>92</v>
      </c>
      <c r="BK57" s="6" t="s">
        <v>55</v>
      </c>
      <c r="BL57" s="23"/>
    </row>
    <row r="58">
      <c r="A58" s="16">
        <v>53.0</v>
      </c>
      <c r="B58" s="17" t="s">
        <v>530</v>
      </c>
      <c r="C58" s="17" t="s">
        <v>142</v>
      </c>
      <c r="D58" s="20"/>
      <c r="E58" s="19"/>
      <c r="F58" s="17" t="s">
        <v>79</v>
      </c>
      <c r="G58" s="17" t="s">
        <v>508</v>
      </c>
      <c r="H58" s="48" t="s">
        <v>81</v>
      </c>
      <c r="J58" s="21"/>
      <c r="K58" s="48" t="s">
        <v>84</v>
      </c>
      <c r="L58" s="49">
        <v>42979.0</v>
      </c>
      <c r="M58" s="50"/>
      <c r="N58" s="48" t="s">
        <v>85</v>
      </c>
      <c r="O58" s="50"/>
      <c r="P58" s="50"/>
      <c r="Q58" s="25">
        <v>8.0</v>
      </c>
      <c r="R58" s="25">
        <v>7.0</v>
      </c>
      <c r="S58" s="25">
        <v>6.0</v>
      </c>
      <c r="T58" s="25"/>
      <c r="U58" s="25"/>
      <c r="V58" s="25"/>
      <c r="W58" s="25">
        <v>7.0</v>
      </c>
      <c r="X58" s="25"/>
      <c r="Y58" s="25"/>
      <c r="Z58" s="25">
        <v>9.0</v>
      </c>
      <c r="AA58" s="25">
        <v>9.0</v>
      </c>
      <c r="AB58" s="25">
        <v>7.0</v>
      </c>
      <c r="AC58" s="25">
        <v>7.0</v>
      </c>
      <c r="AD58" s="25"/>
      <c r="AE58" s="25"/>
      <c r="AF58" s="25"/>
      <c r="AG58" s="25"/>
      <c r="AH58" s="25">
        <v>10.0</v>
      </c>
      <c r="AI58" s="25">
        <v>10.0</v>
      </c>
      <c r="AJ58" s="25">
        <v>10.0</v>
      </c>
      <c r="AK58" s="25">
        <v>9.0</v>
      </c>
      <c r="AL58" s="25">
        <v>8.0</v>
      </c>
      <c r="AM58" s="25"/>
      <c r="AN58" s="25">
        <v>8.0</v>
      </c>
      <c r="AO58" s="25"/>
      <c r="AP58" s="25"/>
      <c r="AQ58" s="25"/>
      <c r="AR58" s="6">
        <v>10.0</v>
      </c>
      <c r="AS58" s="25">
        <v>9.0</v>
      </c>
      <c r="AT58" s="25"/>
      <c r="AU58" s="25"/>
      <c r="AV58" s="25"/>
      <c r="AW58" s="25"/>
      <c r="AX58" s="25">
        <v>10.0</v>
      </c>
      <c r="AY58" s="32">
        <f t="shared" si="1"/>
        <v>8.47</v>
      </c>
      <c r="AZ58" s="23"/>
      <c r="BA58" s="23">
        <f t="shared" si="2"/>
        <v>0</v>
      </c>
      <c r="BB58" s="6">
        <v>12.0</v>
      </c>
      <c r="BC58" s="6">
        <v>0.0</v>
      </c>
      <c r="BD58" s="23">
        <f t="shared" si="3"/>
        <v>12</v>
      </c>
      <c r="BE58" s="6" t="s">
        <v>92</v>
      </c>
      <c r="BF58" s="6" t="s">
        <v>55</v>
      </c>
      <c r="BG58" s="6" t="s">
        <v>55</v>
      </c>
      <c r="BH58" s="6" t="s">
        <v>55</v>
      </c>
      <c r="BI58" s="6" t="s">
        <v>55</v>
      </c>
      <c r="BJ58" s="6" t="s">
        <v>92</v>
      </c>
      <c r="BK58" s="6" t="s">
        <v>55</v>
      </c>
      <c r="BL58" s="23"/>
    </row>
    <row r="59">
      <c r="A59" s="16">
        <v>54.0</v>
      </c>
      <c r="B59" s="17" t="s">
        <v>123</v>
      </c>
      <c r="C59" s="17" t="s">
        <v>115</v>
      </c>
      <c r="D59" s="20"/>
      <c r="E59" s="19"/>
      <c r="F59" s="17" t="s">
        <v>79</v>
      </c>
      <c r="G59" s="17" t="s">
        <v>508</v>
      </c>
      <c r="H59" s="48" t="s">
        <v>81</v>
      </c>
      <c r="J59" s="21"/>
      <c r="K59" s="48" t="s">
        <v>84</v>
      </c>
      <c r="L59" s="49">
        <v>42979.0</v>
      </c>
      <c r="M59" s="50"/>
      <c r="N59" s="48" t="s">
        <v>85</v>
      </c>
      <c r="O59" s="50"/>
      <c r="P59" s="50"/>
      <c r="Q59" s="6">
        <v>7.0</v>
      </c>
      <c r="R59" s="6">
        <v>7.0</v>
      </c>
      <c r="S59" s="6">
        <v>7.0</v>
      </c>
      <c r="T59" s="23"/>
      <c r="U59" s="23"/>
      <c r="V59" s="23"/>
      <c r="W59" s="6">
        <v>9.0</v>
      </c>
      <c r="X59" s="23"/>
      <c r="Y59" s="23"/>
      <c r="Z59" s="6">
        <v>10.0</v>
      </c>
      <c r="AA59" s="6">
        <v>7.0</v>
      </c>
      <c r="AB59" s="6">
        <v>7.0</v>
      </c>
      <c r="AC59" s="6">
        <v>7.0</v>
      </c>
      <c r="AD59" s="23"/>
      <c r="AE59" s="23"/>
      <c r="AF59" s="23"/>
      <c r="AG59" s="23"/>
      <c r="AH59" s="6">
        <v>10.0</v>
      </c>
      <c r="AI59" s="6">
        <v>10.0</v>
      </c>
      <c r="AJ59" s="6">
        <v>10.0</v>
      </c>
      <c r="AK59" s="6">
        <v>9.0</v>
      </c>
      <c r="AL59" s="6">
        <v>10.0</v>
      </c>
      <c r="AM59" s="23"/>
      <c r="AN59" s="6">
        <v>10.0</v>
      </c>
      <c r="AO59" s="23"/>
      <c r="AP59" s="23"/>
      <c r="AQ59" s="23"/>
      <c r="AR59" s="6">
        <v>10.0</v>
      </c>
      <c r="AS59" s="6">
        <v>10.0</v>
      </c>
      <c r="AT59" s="23"/>
      <c r="AU59" s="23"/>
      <c r="AV59" s="23"/>
      <c r="AW59" s="23"/>
      <c r="AX59" s="6">
        <v>10.0</v>
      </c>
      <c r="AY59" s="32">
        <f t="shared" si="1"/>
        <v>8.82</v>
      </c>
      <c r="AZ59" s="23"/>
      <c r="BA59" s="23">
        <f t="shared" si="2"/>
        <v>0</v>
      </c>
      <c r="BB59" s="6">
        <v>2.0</v>
      </c>
      <c r="BC59" s="6">
        <v>0.0</v>
      </c>
      <c r="BD59" s="23">
        <f t="shared" si="3"/>
        <v>2</v>
      </c>
      <c r="BE59" s="6" t="s">
        <v>92</v>
      </c>
      <c r="BF59" s="6" t="s">
        <v>55</v>
      </c>
      <c r="BG59" s="6" t="s">
        <v>55</v>
      </c>
      <c r="BH59" s="6" t="s">
        <v>55</v>
      </c>
      <c r="BI59" s="6" t="s">
        <v>55</v>
      </c>
      <c r="BJ59" s="6" t="s">
        <v>92</v>
      </c>
      <c r="BK59" s="6" t="s">
        <v>55</v>
      </c>
      <c r="BL59" s="23"/>
    </row>
    <row r="60">
      <c r="A60" s="16">
        <v>55.0</v>
      </c>
      <c r="B60" s="17" t="s">
        <v>551</v>
      </c>
      <c r="C60" s="17" t="s">
        <v>214</v>
      </c>
      <c r="D60" s="20"/>
      <c r="E60" s="19"/>
      <c r="F60" s="17" t="s">
        <v>79</v>
      </c>
      <c r="G60" s="17" t="s">
        <v>508</v>
      </c>
      <c r="H60" s="48" t="s">
        <v>81</v>
      </c>
      <c r="J60" s="21"/>
      <c r="K60" s="48" t="s">
        <v>84</v>
      </c>
      <c r="L60" s="49">
        <v>42979.0</v>
      </c>
      <c r="M60" s="50"/>
      <c r="N60" s="48" t="s">
        <v>85</v>
      </c>
      <c r="O60" s="50"/>
      <c r="P60" s="50"/>
      <c r="Q60" s="6">
        <v>6.0</v>
      </c>
      <c r="R60" s="6">
        <v>5.0</v>
      </c>
      <c r="S60" s="6">
        <v>4.0</v>
      </c>
      <c r="T60" s="23"/>
      <c r="U60" s="23"/>
      <c r="V60" s="23"/>
      <c r="W60" s="6">
        <v>4.0</v>
      </c>
      <c r="X60" s="23"/>
      <c r="Y60" s="23"/>
      <c r="Z60" s="6">
        <v>7.0</v>
      </c>
      <c r="AA60" s="6">
        <v>9.0</v>
      </c>
      <c r="AB60" s="6">
        <v>8.0</v>
      </c>
      <c r="AC60" s="6">
        <v>5.0</v>
      </c>
      <c r="AD60" s="23"/>
      <c r="AE60" s="23"/>
      <c r="AF60" s="23"/>
      <c r="AG60" s="23"/>
      <c r="AH60" s="6">
        <v>10.0</v>
      </c>
      <c r="AI60" s="6">
        <v>10.0</v>
      </c>
      <c r="AJ60" s="6">
        <v>10.0</v>
      </c>
      <c r="AK60" s="6">
        <v>10.0</v>
      </c>
      <c r="AL60" s="6">
        <v>7.0</v>
      </c>
      <c r="AM60" s="23"/>
      <c r="AN60" s="6">
        <v>8.0</v>
      </c>
      <c r="AO60" s="23"/>
      <c r="AP60" s="23"/>
      <c r="AQ60" s="23"/>
      <c r="AR60" s="6">
        <v>6.0</v>
      </c>
      <c r="AS60" s="6">
        <v>8.0</v>
      </c>
      <c r="AT60" s="23"/>
      <c r="AU60" s="23"/>
      <c r="AV60" s="23"/>
      <c r="AW60" s="23"/>
      <c r="AX60" s="6">
        <v>10.0</v>
      </c>
      <c r="AY60" s="32" t="str">
        <f t="shared" si="1"/>
        <v/>
      </c>
      <c r="AZ60" s="23"/>
      <c r="BA60" s="23">
        <f t="shared" si="2"/>
        <v>2</v>
      </c>
      <c r="BB60" s="6">
        <v>12.0</v>
      </c>
      <c r="BC60" s="6">
        <v>0.0</v>
      </c>
      <c r="BD60" s="23">
        <f t="shared" si="3"/>
        <v>12</v>
      </c>
      <c r="BE60" s="6" t="s">
        <v>92</v>
      </c>
      <c r="BF60" s="6" t="s">
        <v>55</v>
      </c>
      <c r="BG60" s="6" t="s">
        <v>55</v>
      </c>
      <c r="BH60" s="6" t="s">
        <v>55</v>
      </c>
      <c r="BI60" s="6" t="s">
        <v>55</v>
      </c>
      <c r="BJ60" s="6" t="s">
        <v>92</v>
      </c>
      <c r="BK60" s="6" t="s">
        <v>55</v>
      </c>
      <c r="BL60" s="23"/>
    </row>
    <row r="61">
      <c r="A61" s="16">
        <v>56.0</v>
      </c>
      <c r="B61" s="17" t="s">
        <v>111</v>
      </c>
      <c r="C61" s="17" t="s">
        <v>252</v>
      </c>
      <c r="D61" s="17" t="s">
        <v>110</v>
      </c>
      <c r="E61" s="19"/>
      <c r="F61" s="17" t="s">
        <v>96</v>
      </c>
      <c r="G61" s="17" t="s">
        <v>508</v>
      </c>
      <c r="H61" s="48" t="s">
        <v>81</v>
      </c>
      <c r="J61" s="21"/>
      <c r="K61" s="48" t="s">
        <v>84</v>
      </c>
      <c r="L61" s="49">
        <v>42979.0</v>
      </c>
      <c r="M61" s="50"/>
      <c r="N61" s="48" t="s">
        <v>85</v>
      </c>
      <c r="O61" s="50"/>
      <c r="P61" s="50"/>
      <c r="Q61" s="6">
        <v>7.0</v>
      </c>
      <c r="R61" s="6">
        <v>7.0</v>
      </c>
      <c r="S61" s="6">
        <v>5.0</v>
      </c>
      <c r="T61" s="23"/>
      <c r="U61" s="23"/>
      <c r="V61" s="23"/>
      <c r="W61" s="6">
        <v>5.0</v>
      </c>
      <c r="X61" s="23"/>
      <c r="Y61" s="23"/>
      <c r="Z61" s="6">
        <v>9.0</v>
      </c>
      <c r="AA61" s="6">
        <v>8.0</v>
      </c>
      <c r="AB61" s="6">
        <v>6.0</v>
      </c>
      <c r="AC61" s="6">
        <v>7.0</v>
      </c>
      <c r="AD61" s="23"/>
      <c r="AE61" s="23"/>
      <c r="AF61" s="23"/>
      <c r="AG61" s="23"/>
      <c r="AH61" s="6">
        <v>10.0</v>
      </c>
      <c r="AI61" s="6">
        <v>10.0</v>
      </c>
      <c r="AJ61" s="6">
        <v>10.0</v>
      </c>
      <c r="AK61" s="6">
        <v>9.0</v>
      </c>
      <c r="AL61" s="6">
        <v>10.0</v>
      </c>
      <c r="AM61" s="23"/>
      <c r="AN61" s="6">
        <v>9.0</v>
      </c>
      <c r="AO61" s="23"/>
      <c r="AP61" s="23"/>
      <c r="AQ61" s="23"/>
      <c r="AR61" s="6">
        <v>10.0</v>
      </c>
      <c r="AS61" s="6">
        <v>10.0</v>
      </c>
      <c r="AT61" s="23"/>
      <c r="AU61" s="23"/>
      <c r="AV61" s="23"/>
      <c r="AW61" s="23"/>
      <c r="AX61" s="6">
        <v>10.0</v>
      </c>
      <c r="AY61" s="32">
        <f t="shared" si="1"/>
        <v>8.35</v>
      </c>
      <c r="AZ61" s="23"/>
      <c r="BA61" s="23">
        <f t="shared" si="2"/>
        <v>0</v>
      </c>
      <c r="BB61" s="6">
        <v>17.0</v>
      </c>
      <c r="BC61" s="6">
        <v>0.0</v>
      </c>
      <c r="BD61" s="23">
        <f t="shared" si="3"/>
        <v>17</v>
      </c>
      <c r="BE61" s="6" t="s">
        <v>92</v>
      </c>
      <c r="BF61" s="6" t="s">
        <v>55</v>
      </c>
      <c r="BG61" s="6" t="s">
        <v>55</v>
      </c>
      <c r="BH61" s="6" t="s">
        <v>55</v>
      </c>
      <c r="BI61" s="6" t="s">
        <v>55</v>
      </c>
      <c r="BJ61" s="6" t="s">
        <v>92</v>
      </c>
      <c r="BK61" s="6" t="s">
        <v>55</v>
      </c>
      <c r="BL61" s="23"/>
    </row>
    <row r="62">
      <c r="A62" s="16">
        <v>57.0</v>
      </c>
      <c r="B62" s="17" t="s">
        <v>567</v>
      </c>
      <c r="C62" s="17" t="s">
        <v>465</v>
      </c>
      <c r="D62" s="17" t="s">
        <v>395</v>
      </c>
      <c r="E62" s="19"/>
      <c r="F62" s="17" t="s">
        <v>96</v>
      </c>
      <c r="G62" s="17" t="s">
        <v>508</v>
      </c>
      <c r="H62" s="48" t="s">
        <v>81</v>
      </c>
      <c r="J62" s="21"/>
      <c r="K62" s="48" t="s">
        <v>84</v>
      </c>
      <c r="L62" s="49">
        <v>42979.0</v>
      </c>
      <c r="M62" s="50"/>
      <c r="N62" s="48" t="s">
        <v>85</v>
      </c>
      <c r="O62" s="50"/>
      <c r="P62" s="50"/>
      <c r="Q62" s="6">
        <v>8.0</v>
      </c>
      <c r="R62" s="6">
        <v>7.0</v>
      </c>
      <c r="S62" s="6">
        <v>8.0</v>
      </c>
      <c r="T62" s="23"/>
      <c r="U62" s="23"/>
      <c r="V62" s="23"/>
      <c r="W62" s="6">
        <v>5.0</v>
      </c>
      <c r="X62" s="23"/>
      <c r="Y62" s="23"/>
      <c r="Z62" s="6">
        <v>8.0</v>
      </c>
      <c r="AA62" s="6">
        <v>10.0</v>
      </c>
      <c r="AB62" s="6">
        <v>6.0</v>
      </c>
      <c r="AC62" s="6">
        <v>10.0</v>
      </c>
      <c r="AD62" s="23"/>
      <c r="AE62" s="23"/>
      <c r="AF62" s="23"/>
      <c r="AG62" s="23"/>
      <c r="AH62" s="6">
        <v>10.0</v>
      </c>
      <c r="AI62" s="6">
        <v>10.0</v>
      </c>
      <c r="AJ62" s="6">
        <v>10.0</v>
      </c>
      <c r="AK62" s="6">
        <v>10.0</v>
      </c>
      <c r="AL62" s="6">
        <v>10.0</v>
      </c>
      <c r="AM62" s="23"/>
      <c r="AN62" s="6">
        <v>9.0</v>
      </c>
      <c r="AO62" s="23"/>
      <c r="AP62" s="23"/>
      <c r="AQ62" s="23"/>
      <c r="AR62" s="6">
        <v>10.0</v>
      </c>
      <c r="AS62" s="6">
        <v>9.0</v>
      </c>
      <c r="AT62" s="23"/>
      <c r="AU62" s="23"/>
      <c r="AV62" s="23"/>
      <c r="AW62" s="23"/>
      <c r="AX62" s="6">
        <v>10.0</v>
      </c>
      <c r="AY62" s="32">
        <f t="shared" si="1"/>
        <v>8.82</v>
      </c>
      <c r="AZ62" s="23"/>
      <c r="BA62" s="23">
        <f t="shared" si="2"/>
        <v>0</v>
      </c>
      <c r="BB62" s="6">
        <v>10.0</v>
      </c>
      <c r="BC62" s="6">
        <v>0.0</v>
      </c>
      <c r="BD62" s="23">
        <f t="shared" si="3"/>
        <v>10</v>
      </c>
      <c r="BE62" s="6" t="s">
        <v>92</v>
      </c>
      <c r="BF62" s="6" t="s">
        <v>55</v>
      </c>
      <c r="BG62" s="6" t="s">
        <v>55</v>
      </c>
      <c r="BH62" s="6" t="s">
        <v>55</v>
      </c>
      <c r="BI62" s="6" t="s">
        <v>55</v>
      </c>
      <c r="BJ62" s="6" t="s">
        <v>92</v>
      </c>
      <c r="BK62" s="6" t="s">
        <v>55</v>
      </c>
      <c r="BL62" s="23"/>
    </row>
    <row r="63">
      <c r="A63" s="16">
        <v>58.0</v>
      </c>
      <c r="B63" s="17" t="s">
        <v>578</v>
      </c>
      <c r="C63" s="17" t="s">
        <v>579</v>
      </c>
      <c r="D63" s="20"/>
      <c r="E63" s="19"/>
      <c r="F63" s="17" t="s">
        <v>96</v>
      </c>
      <c r="G63" s="17" t="s">
        <v>508</v>
      </c>
      <c r="H63" s="17" t="s">
        <v>508</v>
      </c>
      <c r="I63" s="17" t="s">
        <v>508</v>
      </c>
      <c r="J63" s="17" t="s">
        <v>508</v>
      </c>
      <c r="K63" s="17" t="s">
        <v>508</v>
      </c>
      <c r="L63" s="17" t="s">
        <v>508</v>
      </c>
      <c r="M63" s="17" t="s">
        <v>508</v>
      </c>
      <c r="N63" s="17" t="s">
        <v>508</v>
      </c>
      <c r="O63" s="17" t="s">
        <v>508</v>
      </c>
      <c r="P63" s="17" t="s">
        <v>508</v>
      </c>
      <c r="Q63" s="17">
        <v>10.0</v>
      </c>
      <c r="R63" s="6">
        <v>10.0</v>
      </c>
      <c r="S63" s="6">
        <v>9.0</v>
      </c>
      <c r="T63" s="23"/>
      <c r="U63" s="23"/>
      <c r="V63" s="23"/>
      <c r="W63" s="6">
        <v>7.0</v>
      </c>
      <c r="X63" s="23"/>
      <c r="Y63" s="23"/>
      <c r="Z63" s="6">
        <v>10.0</v>
      </c>
      <c r="AA63" s="6">
        <v>10.0</v>
      </c>
      <c r="AB63" s="6">
        <v>9.0</v>
      </c>
      <c r="AC63" s="6">
        <v>7.0</v>
      </c>
      <c r="AD63" s="23"/>
      <c r="AE63" s="23"/>
      <c r="AF63" s="23"/>
      <c r="AG63" s="23"/>
      <c r="AH63" s="6">
        <v>10.0</v>
      </c>
      <c r="AI63" s="6">
        <v>10.0</v>
      </c>
      <c r="AJ63" s="6">
        <v>10.0</v>
      </c>
      <c r="AK63" s="6">
        <v>10.0</v>
      </c>
      <c r="AL63" s="6">
        <v>10.0</v>
      </c>
      <c r="AM63" s="23"/>
      <c r="AN63" s="6">
        <v>9.0</v>
      </c>
      <c r="AO63" s="23"/>
      <c r="AP63" s="23"/>
      <c r="AQ63" s="23"/>
      <c r="AR63" s="6">
        <v>10.0</v>
      </c>
      <c r="AS63" s="6">
        <v>10.0</v>
      </c>
      <c r="AT63" s="23"/>
      <c r="AU63" s="23"/>
      <c r="AV63" s="23"/>
      <c r="AW63" s="23"/>
      <c r="AX63" s="6">
        <v>10.0</v>
      </c>
      <c r="AY63" s="32">
        <f t="shared" si="1"/>
        <v>9.47</v>
      </c>
      <c r="AZ63" s="23"/>
      <c r="BA63" s="23">
        <f t="shared" si="2"/>
        <v>0</v>
      </c>
      <c r="BB63" s="6">
        <v>6.0</v>
      </c>
      <c r="BC63" s="6">
        <v>0.0</v>
      </c>
      <c r="BD63" s="23">
        <f t="shared" si="3"/>
        <v>6</v>
      </c>
      <c r="BE63" s="6" t="s">
        <v>92</v>
      </c>
      <c r="BF63" s="6" t="s">
        <v>55</v>
      </c>
      <c r="BG63" s="6" t="s">
        <v>55</v>
      </c>
      <c r="BH63" s="6" t="s">
        <v>55</v>
      </c>
      <c r="BI63" s="6" t="s">
        <v>55</v>
      </c>
      <c r="BJ63" s="6" t="s">
        <v>92</v>
      </c>
      <c r="BK63" s="6" t="s">
        <v>55</v>
      </c>
      <c r="BL63" s="69"/>
    </row>
    <row r="64">
      <c r="A64" s="16">
        <v>59.0</v>
      </c>
      <c r="B64" s="17" t="s">
        <v>585</v>
      </c>
      <c r="C64" s="17" t="s">
        <v>120</v>
      </c>
      <c r="D64" s="17"/>
      <c r="E64" s="19"/>
      <c r="F64" s="17" t="s">
        <v>96</v>
      </c>
      <c r="G64" s="17" t="s">
        <v>508</v>
      </c>
      <c r="H64" s="48"/>
      <c r="J64" s="21"/>
      <c r="K64" s="48"/>
      <c r="L64" s="49"/>
      <c r="M64" s="50"/>
      <c r="N64" s="48"/>
      <c r="O64" s="50"/>
      <c r="P64" s="50"/>
      <c r="Q64" s="6">
        <v>8.0</v>
      </c>
      <c r="R64" s="6">
        <v>8.0</v>
      </c>
      <c r="S64" s="6">
        <v>9.0</v>
      </c>
      <c r="T64" s="23"/>
      <c r="U64" s="23"/>
      <c r="V64" s="23"/>
      <c r="W64" s="6">
        <v>8.0</v>
      </c>
      <c r="X64" s="23"/>
      <c r="Y64" s="23"/>
      <c r="Z64" s="6">
        <v>8.0</v>
      </c>
      <c r="AA64" s="6">
        <v>10.0</v>
      </c>
      <c r="AB64" s="6">
        <v>9.0</v>
      </c>
      <c r="AC64" s="6">
        <v>6.0</v>
      </c>
      <c r="AD64" s="23"/>
      <c r="AE64" s="23"/>
      <c r="AF64" s="23"/>
      <c r="AG64" s="23"/>
      <c r="AH64" s="6">
        <v>10.0</v>
      </c>
      <c r="AI64" s="6">
        <v>10.0</v>
      </c>
      <c r="AJ64" s="6">
        <v>10.0</v>
      </c>
      <c r="AK64" s="6">
        <v>10.0</v>
      </c>
      <c r="AL64" s="6">
        <v>10.0</v>
      </c>
      <c r="AM64" s="23"/>
      <c r="AN64" s="6">
        <v>10.0</v>
      </c>
      <c r="AO64" s="23"/>
      <c r="AP64" s="23"/>
      <c r="AQ64" s="23"/>
      <c r="AR64" s="6">
        <v>10.0</v>
      </c>
      <c r="AS64" s="6">
        <v>10.0</v>
      </c>
      <c r="AT64" s="23"/>
      <c r="AU64" s="23"/>
      <c r="AV64" s="23"/>
      <c r="AW64" s="23"/>
      <c r="AX64" s="6">
        <v>10.0</v>
      </c>
      <c r="AY64" s="32">
        <f t="shared" si="1"/>
        <v>9.17</v>
      </c>
      <c r="AZ64" s="23"/>
      <c r="BA64" s="23">
        <f t="shared" si="2"/>
        <v>0</v>
      </c>
      <c r="BB64" s="6">
        <v>0.0</v>
      </c>
      <c r="BC64" s="6">
        <v>0.0</v>
      </c>
      <c r="BD64" s="23">
        <f t="shared" si="3"/>
        <v>0</v>
      </c>
      <c r="BE64" s="6" t="s">
        <v>55</v>
      </c>
      <c r="BF64" s="6" t="s">
        <v>55</v>
      </c>
      <c r="BG64" s="6" t="s">
        <v>55</v>
      </c>
      <c r="BH64" s="6" t="s">
        <v>55</v>
      </c>
      <c r="BI64" s="6" t="s">
        <v>92</v>
      </c>
      <c r="BJ64" s="6" t="s">
        <v>92</v>
      </c>
      <c r="BK64" s="6" t="s">
        <v>55</v>
      </c>
      <c r="BL64" s="23"/>
    </row>
    <row r="65">
      <c r="A65" s="16">
        <v>60.0</v>
      </c>
      <c r="B65" s="17" t="s">
        <v>592</v>
      </c>
      <c r="C65" s="17" t="s">
        <v>77</v>
      </c>
      <c r="D65" s="17" t="s">
        <v>274</v>
      </c>
      <c r="E65" s="19"/>
      <c r="F65" s="17" t="s">
        <v>79</v>
      </c>
      <c r="G65" s="17" t="s">
        <v>508</v>
      </c>
      <c r="H65" s="48" t="s">
        <v>81</v>
      </c>
      <c r="J65" s="21"/>
      <c r="K65" s="48" t="s">
        <v>84</v>
      </c>
      <c r="L65" s="49">
        <v>42979.0</v>
      </c>
      <c r="M65" s="50"/>
      <c r="N65" s="48" t="s">
        <v>85</v>
      </c>
      <c r="O65" s="50"/>
      <c r="P65" s="50"/>
      <c r="Q65" s="6">
        <v>10.0</v>
      </c>
      <c r="R65" s="6">
        <v>10.0</v>
      </c>
      <c r="S65" s="6">
        <v>10.0</v>
      </c>
      <c r="T65" s="23"/>
      <c r="U65" s="23"/>
      <c r="V65" s="23"/>
      <c r="W65" s="6">
        <v>8.0</v>
      </c>
      <c r="X65" s="23"/>
      <c r="Y65" s="23"/>
      <c r="Z65" s="6">
        <v>10.0</v>
      </c>
      <c r="AA65" s="6">
        <v>10.0</v>
      </c>
      <c r="AB65" s="6">
        <v>10.0</v>
      </c>
      <c r="AC65" s="6">
        <v>10.0</v>
      </c>
      <c r="AD65" s="23"/>
      <c r="AE65" s="23"/>
      <c r="AF65" s="23"/>
      <c r="AG65" s="23"/>
      <c r="AH65" s="6">
        <v>10.0</v>
      </c>
      <c r="AI65" s="6">
        <v>10.0</v>
      </c>
      <c r="AJ65" s="6">
        <v>10.0</v>
      </c>
      <c r="AK65" s="6">
        <v>9.0</v>
      </c>
      <c r="AL65" s="6">
        <v>10.0</v>
      </c>
      <c r="AM65" s="23"/>
      <c r="AN65" s="6">
        <v>10.0</v>
      </c>
      <c r="AO65" s="23"/>
      <c r="AP65" s="23"/>
      <c r="AQ65" s="23"/>
      <c r="AR65" s="6">
        <v>10.0</v>
      </c>
      <c r="AS65" s="6">
        <v>10.0</v>
      </c>
      <c r="AT65" s="23"/>
      <c r="AU65" s="23"/>
      <c r="AV65" s="23"/>
      <c r="AW65" s="23"/>
      <c r="AX65" s="6">
        <v>10.0</v>
      </c>
      <c r="AY65" s="32">
        <f t="shared" si="1"/>
        <v>9.82</v>
      </c>
      <c r="AZ65" s="23"/>
      <c r="BA65" s="23">
        <f t="shared" si="2"/>
        <v>0</v>
      </c>
      <c r="BB65" s="6">
        <v>0.0</v>
      </c>
      <c r="BC65" s="6">
        <v>0.0</v>
      </c>
      <c r="BD65" s="23">
        <f t="shared" si="3"/>
        <v>0</v>
      </c>
      <c r="BE65" s="6" t="s">
        <v>92</v>
      </c>
      <c r="BF65" s="6" t="s">
        <v>55</v>
      </c>
      <c r="BG65" s="6" t="s">
        <v>55</v>
      </c>
      <c r="BH65" s="6" t="s">
        <v>55</v>
      </c>
      <c r="BI65" s="6" t="s">
        <v>55</v>
      </c>
      <c r="BJ65" s="6" t="s">
        <v>92</v>
      </c>
      <c r="BK65" s="6" t="s">
        <v>55</v>
      </c>
      <c r="BL65" s="23"/>
    </row>
    <row r="66">
      <c r="A66" s="16">
        <v>61.0</v>
      </c>
      <c r="B66" s="17" t="s">
        <v>597</v>
      </c>
      <c r="C66" s="17" t="s">
        <v>110</v>
      </c>
      <c r="D66" s="17" t="s">
        <v>599</v>
      </c>
      <c r="E66" s="19"/>
      <c r="F66" s="17" t="s">
        <v>96</v>
      </c>
      <c r="G66" s="17" t="s">
        <v>508</v>
      </c>
      <c r="H66" s="48" t="s">
        <v>81</v>
      </c>
      <c r="J66" s="21"/>
      <c r="K66" s="48" t="s">
        <v>84</v>
      </c>
      <c r="L66" s="49">
        <v>42979.0</v>
      </c>
      <c r="M66" s="50"/>
      <c r="N66" s="48" t="s">
        <v>85</v>
      </c>
      <c r="O66" s="50"/>
      <c r="P66" s="50"/>
      <c r="Q66" s="6">
        <v>9.0</v>
      </c>
      <c r="R66" s="6">
        <v>8.0</v>
      </c>
      <c r="S66" s="6">
        <v>10.0</v>
      </c>
      <c r="T66" s="23"/>
      <c r="U66" s="23"/>
      <c r="V66" s="23"/>
      <c r="W66" s="6">
        <v>8.0</v>
      </c>
      <c r="X66" s="23"/>
      <c r="Y66" s="23"/>
      <c r="Z66" s="6">
        <v>9.0</v>
      </c>
      <c r="AA66" s="6">
        <v>10.0</v>
      </c>
      <c r="AB66" s="6">
        <v>10.0</v>
      </c>
      <c r="AC66" s="6">
        <v>9.0</v>
      </c>
      <c r="AD66" s="23"/>
      <c r="AE66" s="23"/>
      <c r="AF66" s="23"/>
      <c r="AG66" s="23"/>
      <c r="AH66" s="6">
        <v>10.0</v>
      </c>
      <c r="AI66" s="6">
        <v>10.0</v>
      </c>
      <c r="AJ66" s="6">
        <v>10.0</v>
      </c>
      <c r="AK66" s="6">
        <v>10.0</v>
      </c>
      <c r="AL66" s="6">
        <v>10.0</v>
      </c>
      <c r="AM66" s="23"/>
      <c r="AN66" s="6">
        <v>10.0</v>
      </c>
      <c r="AO66" s="23"/>
      <c r="AP66" s="23"/>
      <c r="AQ66" s="23"/>
      <c r="AR66" s="6">
        <v>10.0</v>
      </c>
      <c r="AS66" s="6">
        <v>10.0</v>
      </c>
      <c r="AT66" s="23"/>
      <c r="AU66" s="23"/>
      <c r="AV66" s="23"/>
      <c r="AW66" s="23"/>
      <c r="AX66" s="6">
        <v>10.0</v>
      </c>
      <c r="AY66" s="32">
        <f t="shared" si="1"/>
        <v>9.58</v>
      </c>
      <c r="AZ66" s="23"/>
      <c r="BA66" s="23">
        <f t="shared" si="2"/>
        <v>0</v>
      </c>
      <c r="BB66" s="6">
        <v>0.0</v>
      </c>
      <c r="BC66" s="6">
        <v>0.0</v>
      </c>
      <c r="BD66" s="23">
        <f t="shared" si="3"/>
        <v>0</v>
      </c>
      <c r="BE66" s="6" t="s">
        <v>92</v>
      </c>
      <c r="BF66" s="6" t="s">
        <v>55</v>
      </c>
      <c r="BG66" s="6" t="s">
        <v>55</v>
      </c>
      <c r="BH66" s="6" t="s">
        <v>55</v>
      </c>
      <c r="BI66" s="6" t="s">
        <v>55</v>
      </c>
      <c r="BJ66" s="6" t="s">
        <v>92</v>
      </c>
      <c r="BK66" s="6" t="s">
        <v>55</v>
      </c>
      <c r="BL66" s="23"/>
    </row>
    <row r="67">
      <c r="A67" s="16">
        <v>62.0</v>
      </c>
      <c r="B67" s="17" t="s">
        <v>76</v>
      </c>
      <c r="C67" s="17" t="s">
        <v>603</v>
      </c>
      <c r="D67" s="17" t="s">
        <v>200</v>
      </c>
      <c r="E67" s="19"/>
      <c r="F67" s="17" t="s">
        <v>96</v>
      </c>
      <c r="G67" s="17" t="s">
        <v>508</v>
      </c>
      <c r="H67" s="48" t="s">
        <v>81</v>
      </c>
      <c r="J67" s="21"/>
      <c r="K67" s="48" t="s">
        <v>84</v>
      </c>
      <c r="L67" s="49">
        <v>42979.0</v>
      </c>
      <c r="M67" s="50"/>
      <c r="N67" s="48" t="s">
        <v>85</v>
      </c>
      <c r="O67" s="50"/>
      <c r="P67" s="50"/>
      <c r="Q67" s="6">
        <v>6.0</v>
      </c>
      <c r="R67" s="6">
        <v>5.0</v>
      </c>
      <c r="S67" s="6">
        <v>6.0</v>
      </c>
      <c r="T67" s="23"/>
      <c r="U67" s="23"/>
      <c r="V67" s="23"/>
      <c r="W67" s="6">
        <v>6.0</v>
      </c>
      <c r="X67" s="23"/>
      <c r="Y67" s="23"/>
      <c r="Z67" s="6">
        <v>8.0</v>
      </c>
      <c r="AA67" s="6">
        <v>9.0</v>
      </c>
      <c r="AB67" s="6">
        <v>8.0</v>
      </c>
      <c r="AC67" s="6">
        <v>5.0</v>
      </c>
      <c r="AD67" s="23"/>
      <c r="AE67" s="23"/>
      <c r="AF67" s="23"/>
      <c r="AG67" s="23"/>
      <c r="AH67" s="6">
        <v>9.0</v>
      </c>
      <c r="AI67" s="6">
        <v>10.0</v>
      </c>
      <c r="AJ67" s="6">
        <v>10.0</v>
      </c>
      <c r="AK67" s="6">
        <v>9.0</v>
      </c>
      <c r="AL67" s="6">
        <v>8.0</v>
      </c>
      <c r="AM67" s="23"/>
      <c r="AN67" s="6">
        <v>7.0</v>
      </c>
      <c r="AO67" s="23"/>
      <c r="AP67" s="23"/>
      <c r="AQ67" s="23"/>
      <c r="AR67" s="6">
        <v>10.0</v>
      </c>
      <c r="AS67" s="6">
        <v>10.0</v>
      </c>
      <c r="AT67" s="23"/>
      <c r="AU67" s="23"/>
      <c r="AV67" s="23"/>
      <c r="AW67" s="23"/>
      <c r="AX67" s="6">
        <v>10.0</v>
      </c>
      <c r="AY67" s="32">
        <f t="shared" si="1"/>
        <v>8</v>
      </c>
      <c r="AZ67" s="23"/>
      <c r="BA67" s="23">
        <f t="shared" si="2"/>
        <v>0</v>
      </c>
      <c r="BB67" s="6">
        <v>0.0</v>
      </c>
      <c r="BC67" s="6">
        <v>0.0</v>
      </c>
      <c r="BD67" s="23">
        <f t="shared" si="3"/>
        <v>0</v>
      </c>
      <c r="BE67" s="6" t="s">
        <v>92</v>
      </c>
      <c r="BF67" s="6" t="s">
        <v>55</v>
      </c>
      <c r="BG67" s="6" t="s">
        <v>55</v>
      </c>
      <c r="BH67" s="6" t="s">
        <v>55</v>
      </c>
      <c r="BI67" s="6" t="s">
        <v>55</v>
      </c>
      <c r="BJ67" s="6" t="s">
        <v>92</v>
      </c>
      <c r="BK67" s="6" t="s">
        <v>55</v>
      </c>
      <c r="BL67" s="23"/>
    </row>
    <row r="68">
      <c r="A68" s="16">
        <v>63.0</v>
      </c>
      <c r="B68" s="17" t="s">
        <v>358</v>
      </c>
      <c r="C68" s="17" t="s">
        <v>606</v>
      </c>
      <c r="D68" s="17" t="s">
        <v>607</v>
      </c>
      <c r="E68" s="19"/>
      <c r="F68" s="17" t="s">
        <v>96</v>
      </c>
      <c r="G68" s="17" t="s">
        <v>508</v>
      </c>
      <c r="H68" s="48"/>
      <c r="J68" s="21"/>
      <c r="K68" s="48"/>
      <c r="L68" s="49"/>
      <c r="M68" s="50"/>
      <c r="N68" s="48"/>
      <c r="O68" s="50"/>
      <c r="P68" s="50"/>
      <c r="Q68" s="25">
        <v>8.0</v>
      </c>
      <c r="R68" s="25">
        <v>9.0</v>
      </c>
      <c r="S68" s="25">
        <v>8.0</v>
      </c>
      <c r="T68" s="25"/>
      <c r="U68" s="25"/>
      <c r="V68" s="25"/>
      <c r="W68" s="25">
        <v>7.0</v>
      </c>
      <c r="X68" s="25"/>
      <c r="Y68" s="25"/>
      <c r="Z68" s="25">
        <v>10.0</v>
      </c>
      <c r="AA68" s="25">
        <v>9.0</v>
      </c>
      <c r="AB68" s="25">
        <v>9.0</v>
      </c>
      <c r="AC68" s="25">
        <v>5.0</v>
      </c>
      <c r="AD68" s="25"/>
      <c r="AE68" s="25"/>
      <c r="AF68" s="25"/>
      <c r="AG68" s="25"/>
      <c r="AH68" s="25">
        <v>10.0</v>
      </c>
      <c r="AI68" s="25">
        <v>10.0</v>
      </c>
      <c r="AJ68" s="25">
        <v>10.0</v>
      </c>
      <c r="AK68" s="25">
        <v>9.0</v>
      </c>
      <c r="AL68" s="25">
        <v>10.0</v>
      </c>
      <c r="AM68" s="25"/>
      <c r="AN68" s="25">
        <v>10.0</v>
      </c>
      <c r="AO68" s="25"/>
      <c r="AP68" s="25"/>
      <c r="AQ68" s="25"/>
      <c r="AR68" s="6">
        <v>10.0</v>
      </c>
      <c r="AS68" s="25">
        <v>10.0</v>
      </c>
      <c r="AT68" s="25"/>
      <c r="AU68" s="25"/>
      <c r="AV68" s="25"/>
      <c r="AW68" s="25"/>
      <c r="AX68" s="25">
        <v>10.0</v>
      </c>
      <c r="AY68" s="32">
        <f t="shared" si="1"/>
        <v>9.05</v>
      </c>
      <c r="AZ68" s="23"/>
      <c r="BA68" s="23">
        <f t="shared" si="2"/>
        <v>0</v>
      </c>
      <c r="BB68" s="6">
        <v>8.0</v>
      </c>
      <c r="BC68" s="6">
        <v>0.0</v>
      </c>
      <c r="BD68" s="23">
        <f t="shared" si="3"/>
        <v>8</v>
      </c>
      <c r="BE68" s="6" t="s">
        <v>55</v>
      </c>
      <c r="BF68" s="6" t="s">
        <v>55</v>
      </c>
      <c r="BG68" s="6" t="s">
        <v>55</v>
      </c>
      <c r="BH68" s="6" t="s">
        <v>55</v>
      </c>
      <c r="BI68" s="6" t="s">
        <v>92</v>
      </c>
      <c r="BJ68" s="6" t="s">
        <v>92</v>
      </c>
      <c r="BK68" s="6" t="s">
        <v>55</v>
      </c>
      <c r="BL68" s="23"/>
    </row>
    <row r="69">
      <c r="A69" s="16">
        <v>64.0</v>
      </c>
      <c r="B69" s="17" t="s">
        <v>612</v>
      </c>
      <c r="C69" s="17" t="s">
        <v>165</v>
      </c>
      <c r="D69" s="17" t="s">
        <v>491</v>
      </c>
      <c r="E69" s="19"/>
      <c r="F69" s="17" t="s">
        <v>79</v>
      </c>
      <c r="G69" s="17" t="s">
        <v>508</v>
      </c>
      <c r="H69" s="48" t="s">
        <v>81</v>
      </c>
      <c r="J69" s="21"/>
      <c r="K69" s="48" t="s">
        <v>84</v>
      </c>
      <c r="L69" s="49">
        <v>42979.0</v>
      </c>
      <c r="M69" s="50"/>
      <c r="N69" s="48" t="s">
        <v>85</v>
      </c>
      <c r="O69" s="50"/>
      <c r="P69" s="50"/>
      <c r="Q69" s="25">
        <v>8.0</v>
      </c>
      <c r="R69" s="25">
        <v>8.0</v>
      </c>
      <c r="S69" s="25">
        <v>8.0</v>
      </c>
      <c r="T69" s="25"/>
      <c r="U69" s="25"/>
      <c r="V69" s="25"/>
      <c r="W69" s="25">
        <v>7.0</v>
      </c>
      <c r="X69" s="25"/>
      <c r="Y69" s="25"/>
      <c r="Z69" s="25">
        <v>8.0</v>
      </c>
      <c r="AA69" s="25">
        <v>10.0</v>
      </c>
      <c r="AB69" s="25">
        <v>10.0</v>
      </c>
      <c r="AC69" s="25">
        <v>8.0</v>
      </c>
      <c r="AD69" s="25"/>
      <c r="AE69" s="25"/>
      <c r="AF69" s="25"/>
      <c r="AG69" s="25"/>
      <c r="AH69" s="25">
        <v>10.0</v>
      </c>
      <c r="AI69" s="25">
        <v>10.0</v>
      </c>
      <c r="AJ69" s="25">
        <v>10.0</v>
      </c>
      <c r="AK69" s="25">
        <v>10.0</v>
      </c>
      <c r="AL69" s="25">
        <v>10.0</v>
      </c>
      <c r="AM69" s="25"/>
      <c r="AN69" s="25">
        <v>9.0</v>
      </c>
      <c r="AO69" s="25"/>
      <c r="AP69" s="25"/>
      <c r="AQ69" s="25"/>
      <c r="AR69" s="6">
        <v>10.0</v>
      </c>
      <c r="AS69" s="25">
        <v>10.0</v>
      </c>
      <c r="AT69" s="25"/>
      <c r="AU69" s="25"/>
      <c r="AV69" s="25"/>
      <c r="AW69" s="25"/>
      <c r="AX69" s="25">
        <v>10.0</v>
      </c>
      <c r="AY69" s="32">
        <f t="shared" si="1"/>
        <v>9.17</v>
      </c>
      <c r="AZ69" s="23"/>
      <c r="BA69" s="23">
        <f t="shared" si="2"/>
        <v>0</v>
      </c>
      <c r="BB69" s="6">
        <v>0.0</v>
      </c>
      <c r="BC69" s="6">
        <v>0.0</v>
      </c>
      <c r="BD69" s="23">
        <f t="shared" si="3"/>
        <v>0</v>
      </c>
      <c r="BE69" s="6" t="s">
        <v>92</v>
      </c>
      <c r="BF69" s="6" t="s">
        <v>55</v>
      </c>
      <c r="BG69" s="6" t="s">
        <v>55</v>
      </c>
      <c r="BH69" s="6" t="s">
        <v>55</v>
      </c>
      <c r="BI69" s="6" t="s">
        <v>55</v>
      </c>
      <c r="BJ69" s="6" t="s">
        <v>92</v>
      </c>
      <c r="BK69" s="6" t="s">
        <v>55</v>
      </c>
      <c r="BL69" s="23"/>
    </row>
    <row r="70">
      <c r="A70" s="16">
        <v>65.0</v>
      </c>
      <c r="B70" s="17" t="s">
        <v>624</v>
      </c>
      <c r="C70" s="17" t="s">
        <v>625</v>
      </c>
      <c r="D70" s="17" t="s">
        <v>617</v>
      </c>
      <c r="E70" s="19"/>
      <c r="F70" s="17" t="s">
        <v>96</v>
      </c>
      <c r="G70" s="17" t="s">
        <v>508</v>
      </c>
      <c r="H70" s="48" t="s">
        <v>81</v>
      </c>
      <c r="J70" s="21"/>
      <c r="K70" s="48" t="s">
        <v>84</v>
      </c>
      <c r="L70" s="49">
        <v>42979.0</v>
      </c>
      <c r="M70" s="50"/>
      <c r="N70" s="48" t="s">
        <v>85</v>
      </c>
      <c r="O70" s="50"/>
      <c r="P70" s="50"/>
      <c r="Q70" s="6">
        <v>9.0</v>
      </c>
      <c r="R70" s="6">
        <v>9.0</v>
      </c>
      <c r="S70" s="6">
        <v>9.0</v>
      </c>
      <c r="T70" s="23"/>
      <c r="U70" s="23"/>
      <c r="V70" s="23"/>
      <c r="W70" s="6">
        <v>7.0</v>
      </c>
      <c r="X70" s="23"/>
      <c r="Y70" s="23"/>
      <c r="Z70" s="6">
        <v>10.0</v>
      </c>
      <c r="AA70" s="6">
        <v>10.0</v>
      </c>
      <c r="AB70" s="6">
        <v>7.0</v>
      </c>
      <c r="AC70" s="6">
        <v>8.0</v>
      </c>
      <c r="AD70" s="23"/>
      <c r="AE70" s="23"/>
      <c r="AF70" s="23"/>
      <c r="AG70" s="23"/>
      <c r="AH70" s="6">
        <v>10.0</v>
      </c>
      <c r="AI70" s="6">
        <v>10.0</v>
      </c>
      <c r="AJ70" s="6">
        <v>10.0</v>
      </c>
      <c r="AK70" s="6">
        <v>10.0</v>
      </c>
      <c r="AL70" s="6">
        <v>10.0</v>
      </c>
      <c r="AM70" s="23"/>
      <c r="AN70" s="6">
        <v>9.0</v>
      </c>
      <c r="AO70" s="23"/>
      <c r="AP70" s="23"/>
      <c r="AQ70" s="23"/>
      <c r="AR70" s="6">
        <v>10.0</v>
      </c>
      <c r="AS70" s="6">
        <v>10.0</v>
      </c>
      <c r="AT70" s="23"/>
      <c r="AU70" s="23"/>
      <c r="AV70" s="23"/>
      <c r="AW70" s="23"/>
      <c r="AX70" s="6">
        <v>10.0</v>
      </c>
      <c r="AY70" s="32">
        <f t="shared" si="1"/>
        <v>9.29</v>
      </c>
      <c r="AZ70" s="23"/>
      <c r="BA70" s="23">
        <f t="shared" si="2"/>
        <v>0</v>
      </c>
      <c r="BB70" s="6">
        <v>6.0</v>
      </c>
      <c r="BC70" s="6">
        <v>0.0</v>
      </c>
      <c r="BD70" s="23">
        <f t="shared" si="3"/>
        <v>6</v>
      </c>
      <c r="BE70" s="6" t="s">
        <v>92</v>
      </c>
      <c r="BF70" s="6" t="s">
        <v>55</v>
      </c>
      <c r="BG70" s="6" t="s">
        <v>55</v>
      </c>
      <c r="BH70" s="6" t="s">
        <v>55</v>
      </c>
      <c r="BI70" s="6" t="s">
        <v>55</v>
      </c>
      <c r="BJ70" s="6" t="s">
        <v>92</v>
      </c>
      <c r="BK70" s="6" t="s">
        <v>55</v>
      </c>
      <c r="BL70" s="23"/>
    </row>
    <row r="71">
      <c r="A71" s="16">
        <v>66.0</v>
      </c>
      <c r="B71" s="17" t="s">
        <v>634</v>
      </c>
      <c r="C71" s="17" t="s">
        <v>112</v>
      </c>
      <c r="D71" s="20"/>
      <c r="E71" s="20"/>
      <c r="F71" s="17" t="s">
        <v>96</v>
      </c>
      <c r="G71" s="17" t="s">
        <v>508</v>
      </c>
      <c r="H71" s="48" t="s">
        <v>81</v>
      </c>
      <c r="J71" s="21"/>
      <c r="K71" s="48" t="s">
        <v>84</v>
      </c>
      <c r="L71" s="49">
        <v>42979.0</v>
      </c>
      <c r="M71" s="50"/>
      <c r="N71" s="48" t="s">
        <v>85</v>
      </c>
      <c r="O71" s="50"/>
      <c r="P71" s="50"/>
      <c r="Q71" s="6">
        <v>9.0</v>
      </c>
      <c r="R71" s="6">
        <v>10.0</v>
      </c>
      <c r="S71" s="6">
        <v>10.0</v>
      </c>
      <c r="T71" s="6"/>
      <c r="U71" s="23"/>
      <c r="V71" s="23"/>
      <c r="W71" s="6">
        <v>9.0</v>
      </c>
      <c r="X71" s="23"/>
      <c r="Y71" s="23"/>
      <c r="Z71" s="6">
        <v>9.0</v>
      </c>
      <c r="AA71" s="6">
        <v>10.0</v>
      </c>
      <c r="AB71" s="6">
        <v>9.0</v>
      </c>
      <c r="AC71" s="6">
        <v>8.0</v>
      </c>
      <c r="AD71" s="23"/>
      <c r="AE71" s="23"/>
      <c r="AF71" s="23"/>
      <c r="AG71" s="23"/>
      <c r="AH71" s="6">
        <v>10.0</v>
      </c>
      <c r="AI71" s="6">
        <v>10.0</v>
      </c>
      <c r="AJ71" s="6">
        <v>10.0</v>
      </c>
      <c r="AK71" s="6">
        <v>10.0</v>
      </c>
      <c r="AL71" s="6">
        <v>10.0</v>
      </c>
      <c r="AM71" s="23"/>
      <c r="AN71" s="6">
        <v>10.0</v>
      </c>
      <c r="AO71" s="23"/>
      <c r="AP71" s="23"/>
      <c r="AQ71" s="23"/>
      <c r="AR71" s="6">
        <v>10.0</v>
      </c>
      <c r="AS71" s="6">
        <v>10.0</v>
      </c>
      <c r="AT71" s="23"/>
      <c r="AU71" s="23"/>
      <c r="AV71" s="23"/>
      <c r="AW71" s="23"/>
      <c r="AX71" s="6">
        <v>10.0</v>
      </c>
      <c r="AY71" s="32">
        <f t="shared" si="1"/>
        <v>9.64</v>
      </c>
      <c r="AZ71" s="23"/>
      <c r="BA71" s="23">
        <f t="shared" si="2"/>
        <v>0</v>
      </c>
      <c r="BB71" s="6">
        <v>8.0</v>
      </c>
      <c r="BC71" s="6">
        <v>0.0</v>
      </c>
      <c r="BD71" s="23">
        <f t="shared" si="3"/>
        <v>8</v>
      </c>
      <c r="BE71" s="6" t="s">
        <v>92</v>
      </c>
      <c r="BF71" s="6" t="s">
        <v>55</v>
      </c>
      <c r="BG71" s="6" t="s">
        <v>55</v>
      </c>
      <c r="BH71" s="6" t="s">
        <v>55</v>
      </c>
      <c r="BI71" s="6" t="s">
        <v>55</v>
      </c>
      <c r="BJ71" s="6" t="s">
        <v>92</v>
      </c>
      <c r="BK71" s="6" t="s">
        <v>55</v>
      </c>
      <c r="BL71" s="23"/>
    </row>
    <row r="72">
      <c r="A72" s="16">
        <v>67.0</v>
      </c>
      <c r="B72" s="17" t="s">
        <v>645</v>
      </c>
      <c r="C72" s="17" t="s">
        <v>404</v>
      </c>
      <c r="D72" s="17" t="s">
        <v>259</v>
      </c>
      <c r="E72" s="19"/>
      <c r="F72" s="17" t="s">
        <v>96</v>
      </c>
      <c r="G72" s="17" t="s">
        <v>508</v>
      </c>
      <c r="H72" s="48" t="s">
        <v>81</v>
      </c>
      <c r="J72" s="21"/>
      <c r="K72" s="48" t="s">
        <v>84</v>
      </c>
      <c r="L72" s="49">
        <v>42979.0</v>
      </c>
      <c r="M72" s="50"/>
      <c r="N72" s="48" t="s">
        <v>85</v>
      </c>
      <c r="O72" s="50"/>
      <c r="P72" s="50"/>
      <c r="Q72" s="6">
        <v>8.0</v>
      </c>
      <c r="R72" s="6">
        <v>8.0</v>
      </c>
      <c r="S72" s="6">
        <v>7.0</v>
      </c>
      <c r="T72" s="6"/>
      <c r="U72" s="23"/>
      <c r="V72" s="23"/>
      <c r="W72" s="6">
        <v>4.0</v>
      </c>
      <c r="X72" s="23"/>
      <c r="Y72" s="23"/>
      <c r="Z72" s="6">
        <v>10.0</v>
      </c>
      <c r="AA72" s="6">
        <v>9.0</v>
      </c>
      <c r="AB72" s="6">
        <v>8.0</v>
      </c>
      <c r="AC72" s="6">
        <v>7.0</v>
      </c>
      <c r="AD72" s="23"/>
      <c r="AE72" s="23"/>
      <c r="AF72" s="23"/>
      <c r="AG72" s="23"/>
      <c r="AH72" s="6">
        <v>10.0</v>
      </c>
      <c r="AI72" s="6">
        <v>10.0</v>
      </c>
      <c r="AJ72" s="6">
        <v>10.0</v>
      </c>
      <c r="AK72" s="6">
        <v>10.0</v>
      </c>
      <c r="AL72" s="6">
        <v>9.0</v>
      </c>
      <c r="AM72" s="23"/>
      <c r="AN72" s="6">
        <v>9.0</v>
      </c>
      <c r="AO72" s="23"/>
      <c r="AP72" s="23"/>
      <c r="AQ72" s="23"/>
      <c r="AR72" s="6">
        <v>10.0</v>
      </c>
      <c r="AS72" s="6">
        <v>9.0</v>
      </c>
      <c r="AT72" s="23"/>
      <c r="AU72" s="23"/>
      <c r="AV72" s="23"/>
      <c r="AW72" s="23"/>
      <c r="AX72" s="6">
        <v>10.0</v>
      </c>
      <c r="AY72" s="32" t="str">
        <f t="shared" si="1"/>
        <v/>
      </c>
      <c r="AZ72" s="23"/>
      <c r="BA72" s="23">
        <f t="shared" si="2"/>
        <v>1</v>
      </c>
      <c r="BB72" s="6">
        <v>2.0</v>
      </c>
      <c r="BC72" s="6">
        <v>0.0</v>
      </c>
      <c r="BD72" s="23">
        <f t="shared" si="3"/>
        <v>2</v>
      </c>
      <c r="BE72" s="6" t="s">
        <v>92</v>
      </c>
      <c r="BF72" s="6" t="s">
        <v>55</v>
      </c>
      <c r="BG72" s="6" t="s">
        <v>55</v>
      </c>
      <c r="BH72" s="6" t="s">
        <v>55</v>
      </c>
      <c r="BI72" s="6" t="s">
        <v>55</v>
      </c>
      <c r="BJ72" s="6" t="s">
        <v>92</v>
      </c>
      <c r="BK72" s="6" t="s">
        <v>55</v>
      </c>
      <c r="BL72" s="23"/>
    </row>
    <row r="73">
      <c r="A73" s="16">
        <v>68.0</v>
      </c>
      <c r="B73" s="17" t="s">
        <v>648</v>
      </c>
      <c r="C73" s="17" t="s">
        <v>252</v>
      </c>
      <c r="D73" s="17" t="s">
        <v>650</v>
      </c>
      <c r="E73" s="19"/>
      <c r="F73" s="17" t="s">
        <v>96</v>
      </c>
      <c r="G73" s="17" t="s">
        <v>508</v>
      </c>
      <c r="H73" s="48" t="s">
        <v>81</v>
      </c>
      <c r="J73" s="21"/>
      <c r="K73" s="48" t="s">
        <v>84</v>
      </c>
      <c r="L73" s="49">
        <v>42979.0</v>
      </c>
      <c r="M73" s="50"/>
      <c r="N73" s="48" t="s">
        <v>85</v>
      </c>
      <c r="O73" s="50"/>
      <c r="P73" s="50"/>
      <c r="Q73" s="25">
        <v>10.0</v>
      </c>
      <c r="R73" s="25">
        <v>9.0</v>
      </c>
      <c r="S73" s="25">
        <v>10.0</v>
      </c>
      <c r="T73" s="25"/>
      <c r="U73" s="25"/>
      <c r="V73" s="25"/>
      <c r="W73" s="25">
        <v>5.0</v>
      </c>
      <c r="X73" s="25"/>
      <c r="Y73" s="25"/>
      <c r="Z73" s="25">
        <v>10.0</v>
      </c>
      <c r="AA73" s="25">
        <v>9.0</v>
      </c>
      <c r="AB73" s="25">
        <v>9.0</v>
      </c>
      <c r="AC73" s="25">
        <v>7.0</v>
      </c>
      <c r="AD73" s="25"/>
      <c r="AE73" s="25"/>
      <c r="AF73" s="25"/>
      <c r="AG73" s="25"/>
      <c r="AH73" s="25">
        <v>10.0</v>
      </c>
      <c r="AI73" s="25">
        <v>10.0</v>
      </c>
      <c r="AJ73" s="25">
        <v>10.0</v>
      </c>
      <c r="AK73" s="25">
        <v>9.0</v>
      </c>
      <c r="AL73" s="25">
        <v>9.0</v>
      </c>
      <c r="AM73" s="25"/>
      <c r="AN73" s="25">
        <v>9.0</v>
      </c>
      <c r="AO73" s="25"/>
      <c r="AP73" s="25"/>
      <c r="AQ73" s="25"/>
      <c r="AR73" s="6">
        <v>10.0</v>
      </c>
      <c r="AS73" s="25">
        <v>9.0</v>
      </c>
      <c r="AT73" s="25"/>
      <c r="AU73" s="25"/>
      <c r="AV73" s="25"/>
      <c r="AW73" s="25"/>
      <c r="AX73" s="25">
        <v>10.0</v>
      </c>
      <c r="AY73" s="32">
        <f t="shared" si="1"/>
        <v>9.11</v>
      </c>
      <c r="AZ73" s="23"/>
      <c r="BA73" s="23">
        <f t="shared" si="2"/>
        <v>0</v>
      </c>
      <c r="BB73" s="6">
        <v>3.0</v>
      </c>
      <c r="BC73" s="6">
        <v>0.0</v>
      </c>
      <c r="BD73" s="23">
        <f t="shared" si="3"/>
        <v>3</v>
      </c>
      <c r="BE73" s="6" t="s">
        <v>92</v>
      </c>
      <c r="BF73" s="6" t="s">
        <v>55</v>
      </c>
      <c r="BG73" s="6" t="s">
        <v>55</v>
      </c>
      <c r="BH73" s="6" t="s">
        <v>55</v>
      </c>
      <c r="BI73" s="6" t="s">
        <v>55</v>
      </c>
      <c r="BJ73" s="6" t="s">
        <v>92</v>
      </c>
      <c r="BK73" s="6" t="s">
        <v>55</v>
      </c>
      <c r="BL73" s="23"/>
    </row>
    <row r="74">
      <c r="A74" s="16">
        <v>69.0</v>
      </c>
      <c r="B74" s="17" t="s">
        <v>654</v>
      </c>
      <c r="C74" s="17" t="s">
        <v>78</v>
      </c>
      <c r="D74" s="20"/>
      <c r="E74" s="19"/>
      <c r="F74" s="17" t="s">
        <v>79</v>
      </c>
      <c r="G74" s="17" t="s">
        <v>508</v>
      </c>
      <c r="H74" s="48" t="s">
        <v>81</v>
      </c>
      <c r="J74" s="21"/>
      <c r="K74" s="48" t="s">
        <v>84</v>
      </c>
      <c r="L74" s="49">
        <v>42979.0</v>
      </c>
      <c r="M74" s="50"/>
      <c r="N74" s="48" t="s">
        <v>85</v>
      </c>
      <c r="O74" s="50"/>
      <c r="P74" s="50"/>
      <c r="Q74" s="25">
        <v>6.0</v>
      </c>
      <c r="R74" s="25">
        <v>6.0</v>
      </c>
      <c r="S74" s="25">
        <v>5.0</v>
      </c>
      <c r="T74" s="25"/>
      <c r="U74" s="25"/>
      <c r="V74" s="25"/>
      <c r="W74" s="25">
        <v>5.0</v>
      </c>
      <c r="X74" s="25"/>
      <c r="Y74" s="25"/>
      <c r="Z74" s="25">
        <v>7.0</v>
      </c>
      <c r="AA74" s="25">
        <v>6.0</v>
      </c>
      <c r="AB74" s="25">
        <v>5.0</v>
      </c>
      <c r="AC74" s="25">
        <v>5.0</v>
      </c>
      <c r="AD74" s="25"/>
      <c r="AE74" s="25"/>
      <c r="AF74" s="25"/>
      <c r="AG74" s="25"/>
      <c r="AH74" s="25">
        <v>10.0</v>
      </c>
      <c r="AI74" s="25">
        <v>10.0</v>
      </c>
      <c r="AJ74" s="25">
        <v>10.0</v>
      </c>
      <c r="AK74" s="25">
        <v>10.0</v>
      </c>
      <c r="AL74" s="25">
        <v>9.0</v>
      </c>
      <c r="AM74" s="25"/>
      <c r="AN74" s="25">
        <v>8.0</v>
      </c>
      <c r="AO74" s="25"/>
      <c r="AP74" s="25"/>
      <c r="AQ74" s="25"/>
      <c r="AR74" s="6">
        <v>9.0</v>
      </c>
      <c r="AS74" s="25">
        <v>9.0</v>
      </c>
      <c r="AT74" s="25"/>
      <c r="AU74" s="25"/>
      <c r="AV74" s="25"/>
      <c r="AW74" s="25"/>
      <c r="AX74" s="25">
        <v>10.0</v>
      </c>
      <c r="AY74" s="32">
        <f t="shared" si="1"/>
        <v>7.64</v>
      </c>
      <c r="AZ74" s="23"/>
      <c r="BA74" s="23">
        <f t="shared" si="2"/>
        <v>0</v>
      </c>
      <c r="BB74" s="6">
        <v>13.0</v>
      </c>
      <c r="BC74" s="6">
        <v>0.0</v>
      </c>
      <c r="BD74" s="23">
        <f t="shared" si="3"/>
        <v>13</v>
      </c>
      <c r="BE74" s="6" t="s">
        <v>92</v>
      </c>
      <c r="BF74" s="6" t="s">
        <v>55</v>
      </c>
      <c r="BG74" s="6" t="s">
        <v>55</v>
      </c>
      <c r="BH74" s="6" t="s">
        <v>55</v>
      </c>
      <c r="BI74" s="6" t="s">
        <v>55</v>
      </c>
      <c r="BJ74" s="6" t="s">
        <v>92</v>
      </c>
      <c r="BK74" s="6" t="s">
        <v>55</v>
      </c>
      <c r="BL74" s="23"/>
    </row>
    <row r="75">
      <c r="A75" s="16">
        <v>70.0</v>
      </c>
      <c r="B75" s="17" t="s">
        <v>654</v>
      </c>
      <c r="C75" s="17" t="s">
        <v>120</v>
      </c>
      <c r="D75" s="20"/>
      <c r="E75" s="20"/>
      <c r="F75" s="17" t="s">
        <v>96</v>
      </c>
      <c r="G75" s="17" t="s">
        <v>508</v>
      </c>
      <c r="H75" s="48" t="s">
        <v>81</v>
      </c>
      <c r="J75" s="21"/>
      <c r="K75" s="48" t="s">
        <v>84</v>
      </c>
      <c r="L75" s="49">
        <v>42979.0</v>
      </c>
      <c r="M75" s="50"/>
      <c r="N75" s="48" t="s">
        <v>85</v>
      </c>
      <c r="O75" s="50"/>
      <c r="P75" s="50"/>
      <c r="Q75" s="25">
        <v>9.0</v>
      </c>
      <c r="R75" s="25">
        <v>9.0</v>
      </c>
      <c r="S75" s="25">
        <v>7.0</v>
      </c>
      <c r="T75" s="25"/>
      <c r="U75" s="25"/>
      <c r="V75" s="25"/>
      <c r="W75" s="25">
        <v>7.0</v>
      </c>
      <c r="X75" s="25"/>
      <c r="Y75" s="25"/>
      <c r="Z75" s="25">
        <v>8.0</v>
      </c>
      <c r="AA75" s="25">
        <v>10.0</v>
      </c>
      <c r="AB75" s="25">
        <v>8.0</v>
      </c>
      <c r="AC75" s="25">
        <v>6.0</v>
      </c>
      <c r="AD75" s="25"/>
      <c r="AE75" s="25"/>
      <c r="AF75" s="25"/>
      <c r="AG75" s="25"/>
      <c r="AH75" s="25">
        <v>10.0</v>
      </c>
      <c r="AI75" s="25">
        <v>10.0</v>
      </c>
      <c r="AJ75" s="25">
        <v>10.0</v>
      </c>
      <c r="AK75" s="25">
        <v>10.0</v>
      </c>
      <c r="AL75" s="25">
        <v>10.0</v>
      </c>
      <c r="AM75" s="25"/>
      <c r="AN75" s="25">
        <v>9.0</v>
      </c>
      <c r="AO75" s="25"/>
      <c r="AP75" s="25"/>
      <c r="AQ75" s="25"/>
      <c r="AR75" s="6">
        <v>10.0</v>
      </c>
      <c r="AS75" s="25">
        <v>10.0</v>
      </c>
      <c r="AT75" s="25"/>
      <c r="AU75" s="25"/>
      <c r="AV75" s="25"/>
      <c r="AW75" s="25"/>
      <c r="AX75" s="25">
        <v>10.0</v>
      </c>
      <c r="AY75" s="32">
        <f t="shared" si="1"/>
        <v>9</v>
      </c>
      <c r="AZ75" s="23"/>
      <c r="BA75" s="23">
        <f t="shared" si="2"/>
        <v>0</v>
      </c>
      <c r="BB75" s="6">
        <v>12.0</v>
      </c>
      <c r="BC75" s="6">
        <v>0.0</v>
      </c>
      <c r="BD75" s="23">
        <f t="shared" si="3"/>
        <v>12</v>
      </c>
      <c r="BE75" s="6" t="s">
        <v>92</v>
      </c>
      <c r="BF75" s="6" t="s">
        <v>55</v>
      </c>
      <c r="BG75" s="6" t="s">
        <v>55</v>
      </c>
      <c r="BH75" s="6" t="s">
        <v>55</v>
      </c>
      <c r="BI75" s="6" t="s">
        <v>55</v>
      </c>
      <c r="BJ75" s="6" t="s">
        <v>92</v>
      </c>
      <c r="BK75" s="6" t="s">
        <v>55</v>
      </c>
      <c r="BL75" s="23"/>
    </row>
    <row r="76">
      <c r="A76" s="16">
        <v>71.0</v>
      </c>
      <c r="B76" s="17" t="s">
        <v>672</v>
      </c>
      <c r="C76" s="17" t="s">
        <v>674</v>
      </c>
      <c r="D76" s="17" t="s">
        <v>335</v>
      </c>
      <c r="E76" s="19"/>
      <c r="F76" s="17" t="s">
        <v>79</v>
      </c>
      <c r="G76" s="17" t="s">
        <v>508</v>
      </c>
      <c r="H76" s="48" t="s">
        <v>81</v>
      </c>
      <c r="J76" s="21"/>
      <c r="K76" s="48" t="s">
        <v>84</v>
      </c>
      <c r="L76" s="49">
        <v>42979.0</v>
      </c>
      <c r="M76" s="50"/>
      <c r="N76" s="48" t="s">
        <v>85</v>
      </c>
      <c r="O76" s="50"/>
      <c r="P76" s="50"/>
      <c r="Q76" s="25">
        <v>4.0</v>
      </c>
      <c r="R76" s="25">
        <v>5.0</v>
      </c>
      <c r="S76" s="25">
        <v>5.0</v>
      </c>
      <c r="T76" s="25"/>
      <c r="U76" s="25"/>
      <c r="V76" s="25"/>
      <c r="W76" s="25">
        <v>3.0</v>
      </c>
      <c r="X76" s="25"/>
      <c r="Y76" s="25"/>
      <c r="Z76" s="25">
        <v>5.0</v>
      </c>
      <c r="AA76" s="25">
        <v>6.0</v>
      </c>
      <c r="AB76" s="25">
        <v>5.0</v>
      </c>
      <c r="AC76" s="25">
        <v>5.0</v>
      </c>
      <c r="AD76" s="25"/>
      <c r="AE76" s="25"/>
      <c r="AF76" s="25"/>
      <c r="AG76" s="25"/>
      <c r="AH76" s="25">
        <v>9.0</v>
      </c>
      <c r="AI76" s="25">
        <v>10.0</v>
      </c>
      <c r="AJ76" s="25">
        <v>10.0</v>
      </c>
      <c r="AK76" s="25">
        <v>9.0</v>
      </c>
      <c r="AL76" s="25">
        <v>7.0</v>
      </c>
      <c r="AM76" s="25"/>
      <c r="AN76" s="25">
        <v>8.0</v>
      </c>
      <c r="AO76" s="25"/>
      <c r="AP76" s="25"/>
      <c r="AQ76" s="25"/>
      <c r="AR76" s="6">
        <v>5.0</v>
      </c>
      <c r="AS76" s="25">
        <v>8.0</v>
      </c>
      <c r="AT76" s="25"/>
      <c r="AU76" s="25"/>
      <c r="AV76" s="25"/>
      <c r="AW76" s="25"/>
      <c r="AX76" s="25">
        <v>10.0</v>
      </c>
      <c r="AY76" s="32" t="str">
        <f t="shared" si="1"/>
        <v/>
      </c>
      <c r="AZ76" s="23"/>
      <c r="BA76" s="23">
        <f t="shared" si="2"/>
        <v>2</v>
      </c>
      <c r="BB76" s="6">
        <v>10.0</v>
      </c>
      <c r="BC76" s="6">
        <v>0.0</v>
      </c>
      <c r="BD76" s="23">
        <f t="shared" si="3"/>
        <v>10</v>
      </c>
      <c r="BE76" s="6" t="s">
        <v>92</v>
      </c>
      <c r="BF76" s="6" t="s">
        <v>55</v>
      </c>
      <c r="BG76" s="6" t="s">
        <v>55</v>
      </c>
      <c r="BH76" s="6" t="s">
        <v>55</v>
      </c>
      <c r="BI76" s="6" t="s">
        <v>55</v>
      </c>
      <c r="BJ76" s="6" t="s">
        <v>92</v>
      </c>
      <c r="BK76" s="6" t="s">
        <v>55</v>
      </c>
      <c r="BL76" s="23"/>
    </row>
    <row r="77">
      <c r="A77" s="16">
        <v>72.0</v>
      </c>
      <c r="B77" s="17" t="s">
        <v>280</v>
      </c>
      <c r="C77" s="17" t="s">
        <v>77</v>
      </c>
      <c r="D77" s="17" t="s">
        <v>76</v>
      </c>
      <c r="E77" s="19"/>
      <c r="F77" s="17" t="s">
        <v>79</v>
      </c>
      <c r="G77" s="17" t="s">
        <v>508</v>
      </c>
      <c r="H77" s="48" t="s">
        <v>81</v>
      </c>
      <c r="J77" s="21"/>
      <c r="K77" s="48" t="s">
        <v>84</v>
      </c>
      <c r="L77" s="49">
        <v>42979.0</v>
      </c>
      <c r="M77" s="50"/>
      <c r="N77" s="48" t="s">
        <v>85</v>
      </c>
      <c r="O77" s="50"/>
      <c r="P77" s="50"/>
      <c r="Q77" s="25">
        <v>8.0</v>
      </c>
      <c r="R77" s="25">
        <v>9.0</v>
      </c>
      <c r="S77" s="25">
        <v>8.0</v>
      </c>
      <c r="T77" s="25"/>
      <c r="U77" s="25"/>
      <c r="V77" s="25"/>
      <c r="W77" s="25">
        <v>8.0</v>
      </c>
      <c r="X77" s="25"/>
      <c r="Y77" s="25"/>
      <c r="Z77" s="25">
        <v>10.0</v>
      </c>
      <c r="AA77" s="25">
        <v>10.0</v>
      </c>
      <c r="AB77" s="25">
        <v>10.0</v>
      </c>
      <c r="AC77" s="25">
        <v>10.0</v>
      </c>
      <c r="AD77" s="25"/>
      <c r="AE77" s="25"/>
      <c r="AF77" s="25"/>
      <c r="AG77" s="25"/>
      <c r="AH77" s="25">
        <v>10.0</v>
      </c>
      <c r="AI77" s="25">
        <v>10.0</v>
      </c>
      <c r="AJ77" s="25">
        <v>10.0</v>
      </c>
      <c r="AK77" s="25">
        <v>9.0</v>
      </c>
      <c r="AL77" s="25">
        <v>9.0</v>
      </c>
      <c r="AM77" s="25"/>
      <c r="AN77" s="25">
        <v>10.0</v>
      </c>
      <c r="AO77" s="25"/>
      <c r="AP77" s="25"/>
      <c r="AQ77" s="25"/>
      <c r="AR77" s="6">
        <v>10.0</v>
      </c>
      <c r="AS77" s="25">
        <v>10.0</v>
      </c>
      <c r="AT77" s="25"/>
      <c r="AU77" s="25"/>
      <c r="AV77" s="25"/>
      <c r="AW77" s="25"/>
      <c r="AX77" s="25">
        <v>10.0</v>
      </c>
      <c r="AY77" s="32">
        <f t="shared" si="1"/>
        <v>9.47</v>
      </c>
      <c r="AZ77" s="23"/>
      <c r="BA77" s="23">
        <f t="shared" si="2"/>
        <v>0</v>
      </c>
      <c r="BB77" s="6">
        <v>0.0</v>
      </c>
      <c r="BC77" s="6">
        <v>0.0</v>
      </c>
      <c r="BD77" s="23">
        <f t="shared" si="3"/>
        <v>0</v>
      </c>
      <c r="BE77" s="6" t="s">
        <v>92</v>
      </c>
      <c r="BF77" s="6" t="s">
        <v>55</v>
      </c>
      <c r="BG77" s="6" t="s">
        <v>55</v>
      </c>
      <c r="BH77" s="6" t="s">
        <v>55</v>
      </c>
      <c r="BI77" s="6" t="s">
        <v>55</v>
      </c>
      <c r="BJ77" s="6" t="s">
        <v>92</v>
      </c>
      <c r="BK77" s="6" t="s">
        <v>55</v>
      </c>
      <c r="BL77" s="23"/>
    </row>
    <row r="78">
      <c r="A78" s="16">
        <v>73.0</v>
      </c>
      <c r="B78" s="17" t="s">
        <v>695</v>
      </c>
      <c r="C78" s="17" t="s">
        <v>120</v>
      </c>
      <c r="D78" s="17" t="s">
        <v>275</v>
      </c>
      <c r="E78" s="19"/>
      <c r="F78" s="17" t="s">
        <v>96</v>
      </c>
      <c r="G78" s="17" t="s">
        <v>508</v>
      </c>
      <c r="H78" s="48" t="s">
        <v>81</v>
      </c>
      <c r="J78" s="21"/>
      <c r="K78" s="48" t="s">
        <v>84</v>
      </c>
      <c r="L78" s="49">
        <v>42979.0</v>
      </c>
      <c r="M78" s="50"/>
      <c r="N78" s="48" t="s">
        <v>85</v>
      </c>
      <c r="O78" s="50"/>
      <c r="P78" s="50"/>
      <c r="Q78" s="25">
        <v>10.0</v>
      </c>
      <c r="R78" s="25">
        <v>10.0</v>
      </c>
      <c r="S78" s="25">
        <v>10.0</v>
      </c>
      <c r="T78" s="25"/>
      <c r="U78" s="25"/>
      <c r="V78" s="25"/>
      <c r="W78" s="25">
        <v>9.0</v>
      </c>
      <c r="X78" s="25"/>
      <c r="Y78" s="25"/>
      <c r="Z78" s="25">
        <v>10.0</v>
      </c>
      <c r="AA78" s="25">
        <v>10.0</v>
      </c>
      <c r="AB78" s="25">
        <v>9.0</v>
      </c>
      <c r="AC78" s="25">
        <v>9.0</v>
      </c>
      <c r="AD78" s="25"/>
      <c r="AE78" s="23"/>
      <c r="AF78" s="23"/>
      <c r="AG78" s="23"/>
      <c r="AH78" s="25">
        <v>10.0</v>
      </c>
      <c r="AI78" s="25">
        <v>10.0</v>
      </c>
      <c r="AJ78" s="25">
        <v>10.0</v>
      </c>
      <c r="AK78" s="25">
        <v>10.0</v>
      </c>
      <c r="AL78" s="25">
        <v>10.0</v>
      </c>
      <c r="AM78" s="23"/>
      <c r="AN78" s="25">
        <v>10.0</v>
      </c>
      <c r="AO78" s="25"/>
      <c r="AP78" s="25"/>
      <c r="AQ78" s="25"/>
      <c r="AR78" s="6">
        <v>10.0</v>
      </c>
      <c r="AS78" s="25">
        <v>10.0</v>
      </c>
      <c r="AT78" s="25"/>
      <c r="AU78" s="25"/>
      <c r="AV78" s="25"/>
      <c r="AW78" s="25"/>
      <c r="AX78" s="25">
        <v>10.0</v>
      </c>
      <c r="AY78" s="32">
        <f t="shared" si="1"/>
        <v>9.82</v>
      </c>
      <c r="AZ78" s="23"/>
      <c r="BA78" s="23">
        <f t="shared" si="2"/>
        <v>0</v>
      </c>
      <c r="BB78" s="6">
        <v>5.0</v>
      </c>
      <c r="BC78" s="6">
        <v>0.0</v>
      </c>
      <c r="BD78" s="23">
        <f t="shared" si="3"/>
        <v>5</v>
      </c>
      <c r="BE78" s="6" t="s">
        <v>92</v>
      </c>
      <c r="BF78" s="6" t="s">
        <v>55</v>
      </c>
      <c r="BG78" s="6" t="s">
        <v>55</v>
      </c>
      <c r="BH78" s="6" t="s">
        <v>55</v>
      </c>
      <c r="BI78" s="6" t="s">
        <v>55</v>
      </c>
      <c r="BJ78" s="6" t="s">
        <v>92</v>
      </c>
      <c r="BK78" s="6" t="s">
        <v>55</v>
      </c>
      <c r="BL78" s="23"/>
    </row>
    <row r="79">
      <c r="A79" s="16">
        <v>74.0</v>
      </c>
      <c r="B79" s="17" t="s">
        <v>701</v>
      </c>
      <c r="C79" s="17" t="s">
        <v>269</v>
      </c>
      <c r="D79" s="17" t="s">
        <v>145</v>
      </c>
      <c r="E79" s="19"/>
      <c r="F79" s="17" t="s">
        <v>79</v>
      </c>
      <c r="G79" s="17" t="s">
        <v>508</v>
      </c>
      <c r="H79" s="48" t="s">
        <v>81</v>
      </c>
      <c r="J79" s="21"/>
      <c r="K79" s="48" t="s">
        <v>84</v>
      </c>
      <c r="L79" s="49">
        <v>42979.0</v>
      </c>
      <c r="M79" s="50"/>
      <c r="N79" s="48" t="s">
        <v>85</v>
      </c>
      <c r="O79" s="50"/>
      <c r="P79" s="50"/>
      <c r="Q79" s="25">
        <v>8.0</v>
      </c>
      <c r="R79" s="25">
        <v>9.0</v>
      </c>
      <c r="S79" s="25">
        <v>7.0</v>
      </c>
      <c r="T79" s="25"/>
      <c r="U79" s="25"/>
      <c r="V79" s="25"/>
      <c r="W79" s="25">
        <v>7.0</v>
      </c>
      <c r="X79" s="25"/>
      <c r="Y79" s="25"/>
      <c r="Z79" s="25">
        <v>9.0</v>
      </c>
      <c r="AA79" s="25">
        <v>9.0</v>
      </c>
      <c r="AB79" s="25">
        <v>6.0</v>
      </c>
      <c r="AC79" s="25">
        <v>6.0</v>
      </c>
      <c r="AD79" s="25"/>
      <c r="AE79" s="25"/>
      <c r="AF79" s="25"/>
      <c r="AG79" s="25"/>
      <c r="AH79" s="25">
        <v>10.0</v>
      </c>
      <c r="AI79" s="25">
        <v>10.0</v>
      </c>
      <c r="AJ79" s="25">
        <v>10.0</v>
      </c>
      <c r="AK79" s="25">
        <v>10.0</v>
      </c>
      <c r="AL79" s="25">
        <v>10.0</v>
      </c>
      <c r="AM79" s="25"/>
      <c r="AN79" s="25">
        <v>9.0</v>
      </c>
      <c r="AO79" s="25"/>
      <c r="AP79" s="25"/>
      <c r="AQ79" s="25"/>
      <c r="AR79" s="6">
        <v>10.0</v>
      </c>
      <c r="AS79" s="25">
        <v>10.0</v>
      </c>
      <c r="AT79" s="25"/>
      <c r="AU79" s="25"/>
      <c r="AV79" s="25"/>
      <c r="AW79" s="25"/>
      <c r="AX79" s="25">
        <v>10.0</v>
      </c>
      <c r="AY79" s="32">
        <f t="shared" si="1"/>
        <v>8.82</v>
      </c>
      <c r="AZ79" s="23"/>
      <c r="BA79" s="23">
        <f t="shared" si="2"/>
        <v>0</v>
      </c>
      <c r="BB79" s="6">
        <v>0.0</v>
      </c>
      <c r="BC79" s="6">
        <v>0.0</v>
      </c>
      <c r="BD79" s="23">
        <f t="shared" si="3"/>
        <v>0</v>
      </c>
      <c r="BE79" s="6" t="s">
        <v>92</v>
      </c>
      <c r="BF79" s="6" t="s">
        <v>55</v>
      </c>
      <c r="BG79" s="6" t="s">
        <v>55</v>
      </c>
      <c r="BH79" s="6" t="s">
        <v>55</v>
      </c>
      <c r="BI79" s="6" t="s">
        <v>55</v>
      </c>
      <c r="BJ79" s="6" t="s">
        <v>92</v>
      </c>
      <c r="BK79" s="6" t="s">
        <v>55</v>
      </c>
      <c r="BL79" s="23"/>
    </row>
    <row r="80">
      <c r="A80" s="16">
        <v>75.0</v>
      </c>
      <c r="B80" s="17" t="s">
        <v>710</v>
      </c>
      <c r="C80" s="17" t="s">
        <v>213</v>
      </c>
      <c r="D80" s="17" t="s">
        <v>711</v>
      </c>
      <c r="E80" s="19"/>
      <c r="F80" s="17" t="s">
        <v>79</v>
      </c>
      <c r="G80" s="17" t="s">
        <v>712</v>
      </c>
      <c r="H80" s="48" t="s">
        <v>81</v>
      </c>
      <c r="J80" s="21"/>
      <c r="K80" s="48" t="s">
        <v>84</v>
      </c>
      <c r="L80" s="49">
        <v>42979.0</v>
      </c>
      <c r="M80" s="50"/>
      <c r="N80" s="48" t="s">
        <v>85</v>
      </c>
      <c r="O80" s="48" t="s">
        <v>295</v>
      </c>
      <c r="P80" s="50"/>
      <c r="Q80" s="25">
        <v>5.0</v>
      </c>
      <c r="R80" s="25">
        <v>5.0</v>
      </c>
      <c r="S80" s="25">
        <v>8.0</v>
      </c>
      <c r="T80" s="25"/>
      <c r="U80" s="25"/>
      <c r="V80" s="25"/>
      <c r="W80" s="25">
        <v>5.0</v>
      </c>
      <c r="X80" s="25"/>
      <c r="Y80" s="25"/>
      <c r="Z80" s="25">
        <v>5.0</v>
      </c>
      <c r="AA80" s="25">
        <v>6.0</v>
      </c>
      <c r="AB80" s="25">
        <v>5.0</v>
      </c>
      <c r="AC80" s="25">
        <v>5.0</v>
      </c>
      <c r="AD80" s="25"/>
      <c r="AE80" s="25"/>
      <c r="AF80" s="25"/>
      <c r="AG80" s="25"/>
      <c r="AH80" s="25">
        <v>10.0</v>
      </c>
      <c r="AI80" s="25">
        <v>10.0</v>
      </c>
      <c r="AJ80" s="25">
        <v>10.0</v>
      </c>
      <c r="AK80" s="25">
        <v>8.0</v>
      </c>
      <c r="AL80" s="25">
        <v>8.0</v>
      </c>
      <c r="AM80" s="25"/>
      <c r="AN80" s="25">
        <v>8.0</v>
      </c>
      <c r="AO80" s="25"/>
      <c r="AP80" s="25"/>
      <c r="AQ80" s="25"/>
      <c r="AR80" s="6">
        <v>5.0</v>
      </c>
      <c r="AS80" s="25">
        <v>8.0</v>
      </c>
      <c r="AT80" s="25"/>
      <c r="AU80" s="25"/>
      <c r="AV80" s="25"/>
      <c r="AW80" s="25"/>
      <c r="AX80" s="25">
        <v>10.0</v>
      </c>
      <c r="AY80" s="32">
        <f t="shared" si="1"/>
        <v>7.11</v>
      </c>
      <c r="AZ80" s="23"/>
      <c r="BA80" s="23">
        <f t="shared" si="2"/>
        <v>0</v>
      </c>
      <c r="BB80" s="6">
        <v>5.0</v>
      </c>
      <c r="BC80" s="6">
        <v>0.0</v>
      </c>
      <c r="BD80" s="23">
        <f t="shared" si="3"/>
        <v>5</v>
      </c>
      <c r="BE80" s="6" t="s">
        <v>92</v>
      </c>
      <c r="BF80" s="6"/>
      <c r="BG80" s="6" t="s">
        <v>55</v>
      </c>
      <c r="BH80" s="6" t="s">
        <v>55</v>
      </c>
      <c r="BI80" s="6" t="s">
        <v>55</v>
      </c>
      <c r="BJ80" s="6" t="s">
        <v>92</v>
      </c>
      <c r="BK80" s="6" t="s">
        <v>55</v>
      </c>
      <c r="BL80" s="23"/>
    </row>
    <row r="81">
      <c r="A81" s="16">
        <v>76.0</v>
      </c>
      <c r="B81" s="17" t="s">
        <v>403</v>
      </c>
      <c r="C81" s="17" t="s">
        <v>185</v>
      </c>
      <c r="D81" s="17" t="s">
        <v>596</v>
      </c>
      <c r="E81" s="19"/>
      <c r="F81" s="17" t="s">
        <v>79</v>
      </c>
      <c r="G81" s="17" t="s">
        <v>712</v>
      </c>
      <c r="H81" s="48" t="s">
        <v>81</v>
      </c>
      <c r="J81" s="21"/>
      <c r="K81" s="48" t="s">
        <v>138</v>
      </c>
      <c r="L81" s="49">
        <v>43004.0</v>
      </c>
      <c r="M81" s="51">
        <v>43037.0</v>
      </c>
      <c r="N81" s="48" t="s">
        <v>85</v>
      </c>
      <c r="O81" s="50"/>
      <c r="P81" s="50"/>
      <c r="Q81" s="25">
        <v>9.0</v>
      </c>
      <c r="R81" s="25">
        <v>10.0</v>
      </c>
      <c r="S81" s="25">
        <v>9.0</v>
      </c>
      <c r="T81" s="25"/>
      <c r="U81" s="25"/>
      <c r="V81" s="25"/>
      <c r="W81" s="25">
        <v>8.0</v>
      </c>
      <c r="X81" s="25"/>
      <c r="Y81" s="25"/>
      <c r="Z81" s="25">
        <v>9.0</v>
      </c>
      <c r="AA81" s="25">
        <v>10.0</v>
      </c>
      <c r="AB81" s="25">
        <v>10.0</v>
      </c>
      <c r="AC81" s="25">
        <v>8.0</v>
      </c>
      <c r="AD81" s="25"/>
      <c r="AE81" s="25"/>
      <c r="AF81" s="25"/>
      <c r="AG81" s="25"/>
      <c r="AH81" s="25">
        <v>10.0</v>
      </c>
      <c r="AI81" s="25">
        <v>10.0</v>
      </c>
      <c r="AJ81" s="25">
        <v>10.0</v>
      </c>
      <c r="AK81" s="25">
        <v>8.0</v>
      </c>
      <c r="AL81" s="25">
        <v>10.0</v>
      </c>
      <c r="AM81" s="25"/>
      <c r="AN81" s="25">
        <v>10.0</v>
      </c>
      <c r="AO81" s="25"/>
      <c r="AP81" s="25"/>
      <c r="AQ81" s="25"/>
      <c r="AR81" s="6">
        <v>10.0</v>
      </c>
      <c r="AS81" s="25">
        <v>9.0</v>
      </c>
      <c r="AT81" s="25"/>
      <c r="AU81" s="25"/>
      <c r="AV81" s="25"/>
      <c r="AW81" s="25"/>
      <c r="AX81" s="25">
        <v>10.0</v>
      </c>
      <c r="AY81" s="32">
        <f t="shared" si="1"/>
        <v>9.41</v>
      </c>
      <c r="AZ81" s="23"/>
      <c r="BA81" s="23">
        <f t="shared" si="2"/>
        <v>0</v>
      </c>
      <c r="BB81" s="6">
        <v>0.0</v>
      </c>
      <c r="BC81" s="6">
        <v>0.0</v>
      </c>
      <c r="BD81" s="23">
        <f t="shared" si="3"/>
        <v>0</v>
      </c>
      <c r="BE81" s="6" t="s">
        <v>92</v>
      </c>
      <c r="BF81" s="6"/>
      <c r="BG81" s="6" t="s">
        <v>55</v>
      </c>
      <c r="BH81" s="6" t="s">
        <v>55</v>
      </c>
      <c r="BI81" s="6" t="s">
        <v>55</v>
      </c>
      <c r="BJ81" s="6" t="s">
        <v>92</v>
      </c>
      <c r="BK81" s="6" t="s">
        <v>55</v>
      </c>
      <c r="BL81" s="23"/>
    </row>
    <row r="82">
      <c r="A82" s="16">
        <v>77.0</v>
      </c>
      <c r="B82" s="17" t="s">
        <v>730</v>
      </c>
      <c r="C82" s="17" t="s">
        <v>78</v>
      </c>
      <c r="D82" s="17" t="s">
        <v>731</v>
      </c>
      <c r="E82" s="19"/>
      <c r="F82" s="17" t="s">
        <v>79</v>
      </c>
      <c r="G82" s="17" t="s">
        <v>712</v>
      </c>
      <c r="H82" s="48" t="s">
        <v>81</v>
      </c>
      <c r="J82" s="21"/>
      <c r="K82" s="48" t="s">
        <v>84</v>
      </c>
      <c r="L82" s="49">
        <v>42979.0</v>
      </c>
      <c r="M82" s="50"/>
      <c r="N82" s="48" t="s">
        <v>85</v>
      </c>
      <c r="O82" s="48" t="s">
        <v>295</v>
      </c>
      <c r="P82" s="50"/>
      <c r="Q82" s="6">
        <v>10.0</v>
      </c>
      <c r="R82" s="6">
        <v>10.0</v>
      </c>
      <c r="S82" s="6">
        <v>10.0</v>
      </c>
      <c r="T82" s="23"/>
      <c r="U82" s="23"/>
      <c r="V82" s="23"/>
      <c r="W82" s="6">
        <v>9.0</v>
      </c>
      <c r="X82" s="6"/>
      <c r="Y82" s="23"/>
      <c r="Z82" s="6">
        <v>10.0</v>
      </c>
      <c r="AA82" s="6">
        <v>10.0</v>
      </c>
      <c r="AB82" s="6">
        <v>10.0</v>
      </c>
      <c r="AC82" s="6">
        <v>10.0</v>
      </c>
      <c r="AD82" s="23"/>
      <c r="AE82" s="23"/>
      <c r="AF82" s="23"/>
      <c r="AG82" s="23"/>
      <c r="AH82" s="6">
        <v>10.0</v>
      </c>
      <c r="AI82" s="6">
        <v>10.0</v>
      </c>
      <c r="AJ82" s="6">
        <v>10.0</v>
      </c>
      <c r="AK82" s="6">
        <v>10.0</v>
      </c>
      <c r="AL82" s="6">
        <v>10.0</v>
      </c>
      <c r="AM82" s="23"/>
      <c r="AN82" s="6">
        <v>10.0</v>
      </c>
      <c r="AO82" s="23"/>
      <c r="AP82" s="23"/>
      <c r="AQ82" s="23"/>
      <c r="AR82" s="6">
        <v>10.0</v>
      </c>
      <c r="AS82" s="6">
        <v>10.0</v>
      </c>
      <c r="AT82" s="23"/>
      <c r="AU82" s="23"/>
      <c r="AV82" s="23"/>
      <c r="AW82" s="23"/>
      <c r="AX82" s="6">
        <v>10.0</v>
      </c>
      <c r="AY82" s="32">
        <f t="shared" si="1"/>
        <v>9.94</v>
      </c>
      <c r="AZ82" s="23"/>
      <c r="BA82" s="23">
        <f t="shared" si="2"/>
        <v>0</v>
      </c>
      <c r="BB82" s="6">
        <v>8.0</v>
      </c>
      <c r="BC82" s="6">
        <v>0.0</v>
      </c>
      <c r="BD82" s="23">
        <f t="shared" si="3"/>
        <v>8</v>
      </c>
      <c r="BE82" s="6" t="s">
        <v>92</v>
      </c>
      <c r="BF82" s="6"/>
      <c r="BG82" s="6" t="s">
        <v>55</v>
      </c>
      <c r="BH82" s="6" t="s">
        <v>55</v>
      </c>
      <c r="BI82" s="6" t="s">
        <v>55</v>
      </c>
      <c r="BJ82" s="6" t="s">
        <v>92</v>
      </c>
      <c r="BK82" s="6" t="s">
        <v>55</v>
      </c>
      <c r="BL82" s="23"/>
    </row>
    <row r="83">
      <c r="A83" s="16">
        <v>78.0</v>
      </c>
      <c r="B83" s="17" t="s">
        <v>737</v>
      </c>
      <c r="C83" s="17" t="s">
        <v>122</v>
      </c>
      <c r="D83" s="17" t="s">
        <v>570</v>
      </c>
      <c r="E83" s="19"/>
      <c r="F83" s="17" t="s">
        <v>96</v>
      </c>
      <c r="G83" s="17" t="s">
        <v>712</v>
      </c>
      <c r="H83" s="48" t="s">
        <v>81</v>
      </c>
      <c r="J83" s="21"/>
      <c r="K83" s="48" t="s">
        <v>84</v>
      </c>
      <c r="L83" s="49">
        <v>42979.0</v>
      </c>
      <c r="M83" s="50"/>
      <c r="N83" s="48" t="s">
        <v>85</v>
      </c>
      <c r="O83" s="48" t="s">
        <v>295</v>
      </c>
      <c r="P83" s="50"/>
      <c r="Q83" s="6">
        <v>9.0</v>
      </c>
      <c r="R83" s="6">
        <v>10.0</v>
      </c>
      <c r="S83" s="6">
        <v>10.0</v>
      </c>
      <c r="T83" s="23"/>
      <c r="U83" s="23"/>
      <c r="V83" s="23"/>
      <c r="W83" s="6">
        <v>8.0</v>
      </c>
      <c r="X83" s="6"/>
      <c r="Y83" s="23"/>
      <c r="Z83" s="6">
        <v>10.0</v>
      </c>
      <c r="AA83" s="6">
        <v>10.0</v>
      </c>
      <c r="AB83" s="6">
        <v>9.0</v>
      </c>
      <c r="AC83" s="6">
        <v>7.0</v>
      </c>
      <c r="AD83" s="23"/>
      <c r="AE83" s="23"/>
      <c r="AF83" s="23"/>
      <c r="AG83" s="23"/>
      <c r="AH83" s="6">
        <v>10.0</v>
      </c>
      <c r="AI83" s="6">
        <v>10.0</v>
      </c>
      <c r="AJ83" s="6">
        <v>10.0</v>
      </c>
      <c r="AK83" s="6">
        <v>8.0</v>
      </c>
      <c r="AL83" s="6">
        <v>10.0</v>
      </c>
      <c r="AM83" s="23"/>
      <c r="AN83" s="6">
        <v>9.0</v>
      </c>
      <c r="AO83" s="23"/>
      <c r="AP83" s="23"/>
      <c r="AQ83" s="23"/>
      <c r="AR83" s="6">
        <v>10.0</v>
      </c>
      <c r="AS83" s="6">
        <v>9.0</v>
      </c>
      <c r="AT83" s="23"/>
      <c r="AU83" s="23"/>
      <c r="AV83" s="23"/>
      <c r="AW83" s="23"/>
      <c r="AX83" s="6">
        <v>10.0</v>
      </c>
      <c r="AY83" s="32">
        <f t="shared" si="1"/>
        <v>9.35</v>
      </c>
      <c r="AZ83" s="23"/>
      <c r="BA83" s="23">
        <f t="shared" si="2"/>
        <v>0</v>
      </c>
      <c r="BB83" s="6">
        <v>1.0</v>
      </c>
      <c r="BC83" s="6">
        <v>0.0</v>
      </c>
      <c r="BD83" s="23">
        <f t="shared" si="3"/>
        <v>1</v>
      </c>
      <c r="BE83" s="6" t="s">
        <v>92</v>
      </c>
      <c r="BF83" s="6"/>
      <c r="BG83" s="6" t="s">
        <v>55</v>
      </c>
      <c r="BH83" s="6" t="s">
        <v>55</v>
      </c>
      <c r="BI83" s="6" t="s">
        <v>55</v>
      </c>
      <c r="BJ83" s="6" t="s">
        <v>92</v>
      </c>
      <c r="BK83" s="6" t="s">
        <v>55</v>
      </c>
      <c r="BL83" s="69"/>
    </row>
    <row r="84">
      <c r="A84" s="16">
        <v>79.0</v>
      </c>
      <c r="B84" s="17" t="s">
        <v>743</v>
      </c>
      <c r="C84" s="17" t="s">
        <v>744</v>
      </c>
      <c r="D84" s="17" t="s">
        <v>101</v>
      </c>
      <c r="E84" s="19"/>
      <c r="F84" s="17" t="s">
        <v>96</v>
      </c>
      <c r="G84" s="17" t="s">
        <v>712</v>
      </c>
      <c r="H84" s="48" t="s">
        <v>81</v>
      </c>
      <c r="J84" s="21"/>
      <c r="K84" s="48" t="s">
        <v>84</v>
      </c>
      <c r="L84" s="49">
        <v>42979.0</v>
      </c>
      <c r="M84" s="50"/>
      <c r="N84" s="48" t="s">
        <v>85</v>
      </c>
      <c r="O84" s="48" t="s">
        <v>295</v>
      </c>
      <c r="P84" s="50"/>
      <c r="Q84" s="6">
        <v>9.0</v>
      </c>
      <c r="R84" s="6">
        <v>9.0</v>
      </c>
      <c r="S84" s="6">
        <v>10.0</v>
      </c>
      <c r="T84" s="23"/>
      <c r="U84" s="23"/>
      <c r="V84" s="23"/>
      <c r="W84" s="6">
        <v>7.0</v>
      </c>
      <c r="X84" s="6"/>
      <c r="Y84" s="23"/>
      <c r="Z84" s="6">
        <v>8.0</v>
      </c>
      <c r="AA84" s="6">
        <v>10.0</v>
      </c>
      <c r="AB84" s="6">
        <v>10.0</v>
      </c>
      <c r="AC84" s="6">
        <v>9.0</v>
      </c>
      <c r="AD84" s="23"/>
      <c r="AE84" s="23"/>
      <c r="AF84" s="23"/>
      <c r="AG84" s="23"/>
      <c r="AH84" s="6">
        <v>10.0</v>
      </c>
      <c r="AI84" s="6">
        <v>10.0</v>
      </c>
      <c r="AJ84" s="6">
        <v>10.0</v>
      </c>
      <c r="AK84" s="6">
        <v>8.0</v>
      </c>
      <c r="AL84" s="6">
        <v>10.0</v>
      </c>
      <c r="AM84" s="23"/>
      <c r="AN84" s="6">
        <v>9.0</v>
      </c>
      <c r="AO84" s="23"/>
      <c r="AP84" s="23"/>
      <c r="AQ84" s="23"/>
      <c r="AR84" s="6">
        <v>10.0</v>
      </c>
      <c r="AS84" s="6">
        <v>9.0</v>
      </c>
      <c r="AT84" s="23"/>
      <c r="AU84" s="23"/>
      <c r="AV84" s="23"/>
      <c r="AW84" s="23"/>
      <c r="AX84" s="6">
        <v>10.0</v>
      </c>
      <c r="AY84" s="32">
        <f t="shared" si="1"/>
        <v>9.29</v>
      </c>
      <c r="AZ84" s="23"/>
      <c r="BA84" s="23">
        <f t="shared" si="2"/>
        <v>0</v>
      </c>
      <c r="BB84" s="6">
        <v>7.0</v>
      </c>
      <c r="BC84" s="6">
        <v>0.0</v>
      </c>
      <c r="BD84" s="23">
        <f t="shared" si="3"/>
        <v>7</v>
      </c>
      <c r="BE84" s="6" t="s">
        <v>92</v>
      </c>
      <c r="BF84" s="6"/>
      <c r="BG84" s="6" t="s">
        <v>55</v>
      </c>
      <c r="BH84" s="6" t="s">
        <v>55</v>
      </c>
      <c r="BI84" s="6" t="s">
        <v>55</v>
      </c>
      <c r="BJ84" s="6" t="s">
        <v>92</v>
      </c>
      <c r="BK84" s="6" t="s">
        <v>55</v>
      </c>
      <c r="BL84" s="23"/>
    </row>
    <row r="85">
      <c r="A85" s="16">
        <v>80.0</v>
      </c>
      <c r="B85" s="17" t="s">
        <v>750</v>
      </c>
      <c r="C85" s="17" t="s">
        <v>662</v>
      </c>
      <c r="D85" s="17" t="s">
        <v>110</v>
      </c>
      <c r="E85" s="19"/>
      <c r="F85" s="17" t="s">
        <v>96</v>
      </c>
      <c r="G85" s="17" t="s">
        <v>712</v>
      </c>
      <c r="H85" s="48" t="s">
        <v>81</v>
      </c>
      <c r="J85" s="21"/>
      <c r="K85" s="48" t="s">
        <v>84</v>
      </c>
      <c r="L85" s="49">
        <v>42979.0</v>
      </c>
      <c r="M85" s="50"/>
      <c r="N85" s="48" t="s">
        <v>85</v>
      </c>
      <c r="O85" s="48" t="s">
        <v>295</v>
      </c>
      <c r="P85" s="50"/>
      <c r="Q85" s="25">
        <v>6.0</v>
      </c>
      <c r="R85" s="25">
        <v>6.0</v>
      </c>
      <c r="S85" s="25">
        <v>7.0</v>
      </c>
      <c r="T85" s="25"/>
      <c r="U85" s="25"/>
      <c r="V85" s="25"/>
      <c r="W85" s="25">
        <v>7.0</v>
      </c>
      <c r="X85" s="25"/>
      <c r="Y85" s="25"/>
      <c r="Z85" s="25">
        <v>7.0</v>
      </c>
      <c r="AA85" s="25">
        <v>8.0</v>
      </c>
      <c r="AB85" s="25">
        <v>7.0</v>
      </c>
      <c r="AC85" s="25">
        <v>6.0</v>
      </c>
      <c r="AD85" s="25"/>
      <c r="AE85" s="25"/>
      <c r="AF85" s="25"/>
      <c r="AG85" s="25"/>
      <c r="AH85" s="25">
        <v>10.0</v>
      </c>
      <c r="AI85" s="25">
        <v>10.0</v>
      </c>
      <c r="AJ85" s="25">
        <v>10.0</v>
      </c>
      <c r="AK85" s="25">
        <v>9.0</v>
      </c>
      <c r="AL85" s="25">
        <v>9.0</v>
      </c>
      <c r="AM85" s="25"/>
      <c r="AN85" s="25">
        <v>9.0</v>
      </c>
      <c r="AO85" s="25"/>
      <c r="AP85" s="25"/>
      <c r="AQ85" s="25"/>
      <c r="AR85" s="6">
        <v>10.0</v>
      </c>
      <c r="AS85" s="25">
        <v>9.0</v>
      </c>
      <c r="AT85" s="25"/>
      <c r="AU85" s="25"/>
      <c r="AV85" s="25"/>
      <c r="AW85" s="25"/>
      <c r="AX85" s="25">
        <v>10.0</v>
      </c>
      <c r="AY85" s="32">
        <f t="shared" si="1"/>
        <v>8.23</v>
      </c>
      <c r="AZ85" s="23"/>
      <c r="BA85" s="23">
        <f t="shared" si="2"/>
        <v>0</v>
      </c>
      <c r="BB85" s="6">
        <v>0.0</v>
      </c>
      <c r="BC85" s="6">
        <v>0.0</v>
      </c>
      <c r="BD85" s="23">
        <f t="shared" si="3"/>
        <v>0</v>
      </c>
      <c r="BE85" s="6" t="s">
        <v>92</v>
      </c>
      <c r="BF85" s="6"/>
      <c r="BG85" s="6" t="s">
        <v>55</v>
      </c>
      <c r="BH85" s="6" t="s">
        <v>55</v>
      </c>
      <c r="BI85" s="6" t="s">
        <v>55</v>
      </c>
      <c r="BJ85" s="6" t="s">
        <v>92</v>
      </c>
      <c r="BK85" s="6" t="s">
        <v>55</v>
      </c>
      <c r="BL85" s="59"/>
    </row>
    <row r="86">
      <c r="A86" s="16">
        <v>81.0</v>
      </c>
      <c r="B86" s="17" t="s">
        <v>755</v>
      </c>
      <c r="C86" s="17" t="s">
        <v>78</v>
      </c>
      <c r="D86" s="17" t="s">
        <v>132</v>
      </c>
      <c r="E86" s="19"/>
      <c r="F86" s="17" t="s">
        <v>79</v>
      </c>
      <c r="G86" s="17" t="s">
        <v>712</v>
      </c>
      <c r="H86" s="48" t="s">
        <v>81</v>
      </c>
      <c r="J86" s="21"/>
      <c r="K86" s="48" t="s">
        <v>84</v>
      </c>
      <c r="L86" s="49">
        <v>42979.0</v>
      </c>
      <c r="M86" s="50"/>
      <c r="N86" s="48" t="s">
        <v>85</v>
      </c>
      <c r="O86" s="48" t="s">
        <v>295</v>
      </c>
      <c r="P86" s="50"/>
      <c r="Q86" s="6">
        <v>9.0</v>
      </c>
      <c r="R86" s="6">
        <v>10.0</v>
      </c>
      <c r="S86" s="6">
        <v>9.0</v>
      </c>
      <c r="T86" s="23"/>
      <c r="U86" s="23"/>
      <c r="V86" s="23"/>
      <c r="W86" s="6">
        <v>8.0</v>
      </c>
      <c r="X86" s="6"/>
      <c r="Y86" s="23"/>
      <c r="Z86" s="6">
        <v>10.0</v>
      </c>
      <c r="AA86" s="6">
        <v>10.0</v>
      </c>
      <c r="AB86" s="6">
        <v>10.0</v>
      </c>
      <c r="AC86" s="6">
        <v>9.0</v>
      </c>
      <c r="AD86" s="23"/>
      <c r="AE86" s="23"/>
      <c r="AF86" s="23"/>
      <c r="AG86" s="23"/>
      <c r="AH86" s="6">
        <v>10.0</v>
      </c>
      <c r="AI86" s="6">
        <v>10.0</v>
      </c>
      <c r="AJ86" s="6">
        <v>10.0</v>
      </c>
      <c r="AK86" s="6">
        <v>9.0</v>
      </c>
      <c r="AL86" s="6">
        <v>10.0</v>
      </c>
      <c r="AM86" s="23"/>
      <c r="AN86" s="6">
        <v>10.0</v>
      </c>
      <c r="AO86" s="23"/>
      <c r="AP86" s="23"/>
      <c r="AQ86" s="23"/>
      <c r="AR86" s="6">
        <v>10.0</v>
      </c>
      <c r="AS86" s="6">
        <v>9.0</v>
      </c>
      <c r="AT86" s="23"/>
      <c r="AU86" s="23"/>
      <c r="AV86" s="23"/>
      <c r="AW86" s="23"/>
      <c r="AX86" s="6">
        <v>10.0</v>
      </c>
      <c r="AY86" s="32">
        <f t="shared" si="1"/>
        <v>9.58</v>
      </c>
      <c r="AZ86" s="23"/>
      <c r="BA86" s="23">
        <f t="shared" si="2"/>
        <v>0</v>
      </c>
      <c r="BB86" s="6">
        <v>3.0</v>
      </c>
      <c r="BC86" s="6">
        <v>0.0</v>
      </c>
      <c r="BD86" s="23">
        <f t="shared" si="3"/>
        <v>3</v>
      </c>
      <c r="BE86" s="6" t="s">
        <v>92</v>
      </c>
      <c r="BF86" s="6"/>
      <c r="BG86" s="6" t="s">
        <v>55</v>
      </c>
      <c r="BH86" s="6" t="s">
        <v>55</v>
      </c>
      <c r="BI86" s="6" t="s">
        <v>55</v>
      </c>
      <c r="BJ86" s="6" t="s">
        <v>92</v>
      </c>
      <c r="BK86" s="6" t="s">
        <v>55</v>
      </c>
      <c r="BL86" s="23"/>
    </row>
    <row r="87">
      <c r="A87" s="16">
        <v>82.0</v>
      </c>
      <c r="B87" s="17" t="s">
        <v>761</v>
      </c>
      <c r="C87" s="17" t="s">
        <v>95</v>
      </c>
      <c r="D87" s="20"/>
      <c r="E87" s="19"/>
      <c r="F87" s="17" t="s">
        <v>96</v>
      </c>
      <c r="G87" s="17" t="s">
        <v>712</v>
      </c>
      <c r="H87" s="48" t="s">
        <v>81</v>
      </c>
      <c r="J87" s="21"/>
      <c r="K87" s="48" t="s">
        <v>84</v>
      </c>
      <c r="L87" s="49">
        <v>42979.0</v>
      </c>
      <c r="M87" s="50"/>
      <c r="N87" s="48" t="s">
        <v>85</v>
      </c>
      <c r="O87" s="48" t="s">
        <v>295</v>
      </c>
      <c r="P87" s="50"/>
      <c r="Q87" s="25">
        <v>9.0</v>
      </c>
      <c r="R87" s="25">
        <v>10.0</v>
      </c>
      <c r="S87" s="25">
        <v>9.0</v>
      </c>
      <c r="T87" s="25"/>
      <c r="U87" s="25"/>
      <c r="V87" s="25"/>
      <c r="W87" s="25">
        <v>7.0</v>
      </c>
      <c r="X87" s="25"/>
      <c r="Y87" s="25"/>
      <c r="Z87" s="25">
        <v>8.0</v>
      </c>
      <c r="AA87" s="25">
        <v>10.0</v>
      </c>
      <c r="AB87" s="25">
        <v>10.0</v>
      </c>
      <c r="AC87" s="25">
        <v>7.0</v>
      </c>
      <c r="AD87" s="25"/>
      <c r="AE87" s="25"/>
      <c r="AF87" s="25"/>
      <c r="AG87" s="25"/>
      <c r="AH87" s="25">
        <v>10.0</v>
      </c>
      <c r="AI87" s="25">
        <v>10.0</v>
      </c>
      <c r="AJ87" s="25">
        <v>10.0</v>
      </c>
      <c r="AK87" s="25">
        <v>10.0</v>
      </c>
      <c r="AL87" s="25">
        <v>10.0</v>
      </c>
      <c r="AM87" s="25"/>
      <c r="AN87" s="25">
        <v>9.0</v>
      </c>
      <c r="AO87" s="25"/>
      <c r="AP87" s="25"/>
      <c r="AQ87" s="25"/>
      <c r="AR87" s="6">
        <v>10.0</v>
      </c>
      <c r="AS87" s="25">
        <v>9.0</v>
      </c>
      <c r="AT87" s="25"/>
      <c r="AU87" s="25"/>
      <c r="AV87" s="25"/>
      <c r="AW87" s="25"/>
      <c r="AX87" s="25">
        <v>10.0</v>
      </c>
      <c r="AY87" s="32">
        <f t="shared" si="1"/>
        <v>9.29</v>
      </c>
      <c r="AZ87" s="23"/>
      <c r="BA87" s="23">
        <f t="shared" si="2"/>
        <v>0</v>
      </c>
      <c r="BB87" s="6">
        <v>8.0</v>
      </c>
      <c r="BC87" s="6">
        <v>0.0</v>
      </c>
      <c r="BD87" s="23">
        <f t="shared" si="3"/>
        <v>8</v>
      </c>
      <c r="BE87" s="6" t="s">
        <v>92</v>
      </c>
      <c r="BF87" s="6"/>
      <c r="BG87" s="6" t="s">
        <v>55</v>
      </c>
      <c r="BH87" s="6" t="s">
        <v>55</v>
      </c>
      <c r="BI87" s="6" t="s">
        <v>55</v>
      </c>
      <c r="BJ87" s="6" t="s">
        <v>92</v>
      </c>
      <c r="BK87" s="6" t="s">
        <v>55</v>
      </c>
      <c r="BL87" s="23"/>
    </row>
    <row r="88">
      <c r="A88" s="16">
        <v>83.0</v>
      </c>
      <c r="B88" s="17" t="s">
        <v>767</v>
      </c>
      <c r="C88" s="17" t="s">
        <v>185</v>
      </c>
      <c r="D88" s="17" t="s">
        <v>768</v>
      </c>
      <c r="E88" s="19"/>
      <c r="F88" s="17" t="s">
        <v>79</v>
      </c>
      <c r="G88" s="17" t="s">
        <v>712</v>
      </c>
      <c r="H88" s="48" t="s">
        <v>81</v>
      </c>
      <c r="J88" s="21"/>
      <c r="K88" s="48" t="s">
        <v>138</v>
      </c>
      <c r="L88" s="49">
        <v>42979.0</v>
      </c>
      <c r="M88" s="49">
        <v>42981.0</v>
      </c>
      <c r="N88" s="50"/>
      <c r="O88" s="50"/>
      <c r="P88" s="50"/>
      <c r="Q88" s="25">
        <v>6.0</v>
      </c>
      <c r="R88" s="25">
        <v>5.0</v>
      </c>
      <c r="S88" s="25">
        <v>9.0</v>
      </c>
      <c r="T88" s="25"/>
      <c r="U88" s="25"/>
      <c r="V88" s="25"/>
      <c r="W88" s="25">
        <v>5.0</v>
      </c>
      <c r="X88" s="25"/>
      <c r="Y88" s="25"/>
      <c r="Z88" s="25">
        <v>9.0</v>
      </c>
      <c r="AA88" s="25">
        <v>9.0</v>
      </c>
      <c r="AB88" s="25">
        <v>8.0</v>
      </c>
      <c r="AC88" s="25">
        <v>5.0</v>
      </c>
      <c r="AD88" s="25"/>
      <c r="AE88" s="25"/>
      <c r="AF88" s="25"/>
      <c r="AG88" s="25"/>
      <c r="AH88" s="25">
        <v>10.0</v>
      </c>
      <c r="AI88" s="25">
        <v>10.0</v>
      </c>
      <c r="AJ88" s="25">
        <v>10.0</v>
      </c>
      <c r="AK88" s="25">
        <v>9.0</v>
      </c>
      <c r="AL88" s="25">
        <v>10.0</v>
      </c>
      <c r="AM88" s="25"/>
      <c r="AN88" s="25">
        <v>8.0</v>
      </c>
      <c r="AO88" s="25"/>
      <c r="AP88" s="25"/>
      <c r="AQ88" s="25"/>
      <c r="AR88" s="6">
        <v>7.0</v>
      </c>
      <c r="AS88" s="25">
        <v>7.0</v>
      </c>
      <c r="AT88" s="25"/>
      <c r="AU88" s="25"/>
      <c r="AV88" s="25"/>
      <c r="AW88" s="25"/>
      <c r="AX88" s="25">
        <v>10.0</v>
      </c>
      <c r="AY88" s="32">
        <f t="shared" si="1"/>
        <v>8.05</v>
      </c>
      <c r="AZ88" s="23"/>
      <c r="BA88" s="23">
        <f t="shared" si="2"/>
        <v>0</v>
      </c>
      <c r="BB88" s="6">
        <v>10.0</v>
      </c>
      <c r="BC88" s="6">
        <v>0.0</v>
      </c>
      <c r="BD88" s="23">
        <f t="shared" si="3"/>
        <v>10</v>
      </c>
      <c r="BE88" s="6" t="s">
        <v>92</v>
      </c>
      <c r="BF88" s="6"/>
      <c r="BG88" s="6" t="s">
        <v>55</v>
      </c>
      <c r="BH88" s="6" t="s">
        <v>55</v>
      </c>
      <c r="BI88" s="6" t="s">
        <v>55</v>
      </c>
      <c r="BJ88" s="6" t="s">
        <v>92</v>
      </c>
      <c r="BK88" s="6" t="s">
        <v>55</v>
      </c>
      <c r="BL88" s="23"/>
    </row>
    <row r="89">
      <c r="A89" s="16">
        <v>84.0</v>
      </c>
      <c r="B89" s="17" t="s">
        <v>150</v>
      </c>
      <c r="C89" s="17" t="s">
        <v>149</v>
      </c>
      <c r="D89" s="17" t="s">
        <v>768</v>
      </c>
      <c r="E89" s="19"/>
      <c r="F89" s="17" t="s">
        <v>79</v>
      </c>
      <c r="G89" s="17" t="s">
        <v>712</v>
      </c>
      <c r="H89" s="48" t="s">
        <v>81</v>
      </c>
      <c r="J89" s="21"/>
      <c r="K89" s="48" t="s">
        <v>84</v>
      </c>
      <c r="L89" s="49">
        <v>42979.0</v>
      </c>
      <c r="M89" s="50"/>
      <c r="N89" s="48" t="s">
        <v>85</v>
      </c>
      <c r="O89" s="48" t="s">
        <v>295</v>
      </c>
      <c r="P89" s="50"/>
      <c r="Q89" s="6">
        <v>9.0</v>
      </c>
      <c r="R89" s="6">
        <v>10.0</v>
      </c>
      <c r="S89" s="6">
        <v>10.0</v>
      </c>
      <c r="T89" s="23"/>
      <c r="U89" s="23"/>
      <c r="V89" s="23"/>
      <c r="W89" s="6">
        <v>9.0</v>
      </c>
      <c r="X89" s="6"/>
      <c r="Y89" s="23"/>
      <c r="Z89" s="6">
        <v>10.0</v>
      </c>
      <c r="AA89" s="6">
        <v>10.0</v>
      </c>
      <c r="AB89" s="6">
        <v>9.0</v>
      </c>
      <c r="AC89" s="6">
        <v>10.0</v>
      </c>
      <c r="AD89" s="23"/>
      <c r="AE89" s="23"/>
      <c r="AF89" s="23"/>
      <c r="AG89" s="23"/>
      <c r="AH89" s="6">
        <v>10.0</v>
      </c>
      <c r="AI89" s="6">
        <v>10.0</v>
      </c>
      <c r="AJ89" s="6">
        <v>10.0</v>
      </c>
      <c r="AK89" s="6">
        <v>9.0</v>
      </c>
      <c r="AL89" s="6">
        <v>10.0</v>
      </c>
      <c r="AM89" s="23"/>
      <c r="AN89" s="6">
        <v>10.0</v>
      </c>
      <c r="AO89" s="23"/>
      <c r="AP89" s="23"/>
      <c r="AQ89" s="23"/>
      <c r="AR89" s="6">
        <v>10.0</v>
      </c>
      <c r="AS89" s="6">
        <v>10.0</v>
      </c>
      <c r="AT89" s="23"/>
      <c r="AU89" s="23"/>
      <c r="AV89" s="23"/>
      <c r="AW89" s="23"/>
      <c r="AX89" s="6">
        <v>10.0</v>
      </c>
      <c r="AY89" s="32">
        <f t="shared" si="1"/>
        <v>9.76</v>
      </c>
      <c r="AZ89" s="23"/>
      <c r="BA89" s="23">
        <f t="shared" si="2"/>
        <v>0</v>
      </c>
      <c r="BB89" s="6">
        <v>2.0</v>
      </c>
      <c r="BC89" s="6">
        <v>0.0</v>
      </c>
      <c r="BD89" s="23">
        <f t="shared" si="3"/>
        <v>2</v>
      </c>
      <c r="BE89" s="6" t="s">
        <v>92</v>
      </c>
      <c r="BF89" s="6"/>
      <c r="BG89" s="6" t="s">
        <v>55</v>
      </c>
      <c r="BH89" s="6" t="s">
        <v>55</v>
      </c>
      <c r="BI89" s="6" t="s">
        <v>55</v>
      </c>
      <c r="BJ89" s="6" t="s">
        <v>92</v>
      </c>
      <c r="BK89" s="6" t="s">
        <v>55</v>
      </c>
      <c r="BL89" s="23"/>
    </row>
    <row r="90">
      <c r="A90" s="16">
        <v>85.0</v>
      </c>
      <c r="B90" s="17" t="s">
        <v>775</v>
      </c>
      <c r="C90" s="17" t="s">
        <v>112</v>
      </c>
      <c r="D90" s="17" t="s">
        <v>110</v>
      </c>
      <c r="E90" s="19"/>
      <c r="F90" s="17" t="s">
        <v>96</v>
      </c>
      <c r="G90" s="17" t="s">
        <v>712</v>
      </c>
      <c r="H90" s="48" t="s">
        <v>81</v>
      </c>
      <c r="J90" s="21"/>
      <c r="K90" s="48" t="s">
        <v>84</v>
      </c>
      <c r="L90" s="49">
        <v>42979.0</v>
      </c>
      <c r="M90" s="50"/>
      <c r="N90" s="48" t="s">
        <v>85</v>
      </c>
      <c r="O90" s="48" t="s">
        <v>295</v>
      </c>
      <c r="P90" s="50"/>
      <c r="Q90" s="6">
        <v>9.0</v>
      </c>
      <c r="R90" s="6">
        <v>10.0</v>
      </c>
      <c r="S90" s="6">
        <v>9.0</v>
      </c>
      <c r="T90" s="23"/>
      <c r="U90" s="23"/>
      <c r="V90" s="23"/>
      <c r="W90" s="6">
        <v>7.0</v>
      </c>
      <c r="X90" s="6"/>
      <c r="Y90" s="23"/>
      <c r="Z90" s="6">
        <v>10.0</v>
      </c>
      <c r="AA90" s="6">
        <v>10.0</v>
      </c>
      <c r="AB90" s="6">
        <v>7.0</v>
      </c>
      <c r="AC90" s="6">
        <v>9.0</v>
      </c>
      <c r="AD90" s="23"/>
      <c r="AE90" s="23"/>
      <c r="AF90" s="23"/>
      <c r="AG90" s="23"/>
      <c r="AH90" s="6">
        <v>10.0</v>
      </c>
      <c r="AI90" s="6">
        <v>10.0</v>
      </c>
      <c r="AJ90" s="6">
        <v>10.0</v>
      </c>
      <c r="AK90" s="6">
        <v>9.0</v>
      </c>
      <c r="AL90" s="6">
        <v>10.0</v>
      </c>
      <c r="AM90" s="23"/>
      <c r="AN90" s="6">
        <v>10.0</v>
      </c>
      <c r="AO90" s="23"/>
      <c r="AP90" s="23"/>
      <c r="AQ90" s="23"/>
      <c r="AR90" s="6">
        <v>10.0</v>
      </c>
      <c r="AS90" s="6">
        <v>9.0</v>
      </c>
      <c r="AT90" s="23"/>
      <c r="AU90" s="23"/>
      <c r="AV90" s="23"/>
      <c r="AW90" s="23"/>
      <c r="AX90" s="6">
        <v>10.0</v>
      </c>
      <c r="AY90" s="32">
        <f t="shared" si="1"/>
        <v>9.35</v>
      </c>
      <c r="AZ90" s="23"/>
      <c r="BA90" s="23">
        <f t="shared" si="2"/>
        <v>0</v>
      </c>
      <c r="BB90" s="6">
        <v>3.0</v>
      </c>
      <c r="BC90" s="6">
        <v>0.0</v>
      </c>
      <c r="BD90" s="23">
        <f t="shared" si="3"/>
        <v>3</v>
      </c>
      <c r="BE90" s="6" t="s">
        <v>92</v>
      </c>
      <c r="BF90" s="6"/>
      <c r="BG90" s="6" t="s">
        <v>55</v>
      </c>
      <c r="BH90" s="6" t="s">
        <v>55</v>
      </c>
      <c r="BI90" s="6" t="s">
        <v>55</v>
      </c>
      <c r="BJ90" s="6" t="s">
        <v>92</v>
      </c>
      <c r="BK90" s="6" t="s">
        <v>55</v>
      </c>
      <c r="BL90" s="23"/>
    </row>
    <row r="91">
      <c r="A91" s="16">
        <v>86.0</v>
      </c>
      <c r="B91" s="17" t="s">
        <v>781</v>
      </c>
      <c r="C91" s="17" t="s">
        <v>782</v>
      </c>
      <c r="D91" s="17" t="s">
        <v>159</v>
      </c>
      <c r="E91" s="19"/>
      <c r="F91" s="17" t="s">
        <v>79</v>
      </c>
      <c r="G91" s="17" t="s">
        <v>712</v>
      </c>
      <c r="H91" s="48" t="s">
        <v>81</v>
      </c>
      <c r="J91" s="21"/>
      <c r="K91" s="48" t="s">
        <v>84</v>
      </c>
      <c r="L91" s="49">
        <v>42979.0</v>
      </c>
      <c r="M91" s="50"/>
      <c r="N91" s="48" t="s">
        <v>85</v>
      </c>
      <c r="O91" s="48" t="s">
        <v>295</v>
      </c>
      <c r="P91" s="50"/>
      <c r="Q91" s="25">
        <v>5.0</v>
      </c>
      <c r="R91" s="25">
        <v>6.0</v>
      </c>
      <c r="S91" s="25">
        <v>6.0</v>
      </c>
      <c r="T91" s="25"/>
      <c r="U91" s="25"/>
      <c r="V91" s="25"/>
      <c r="W91" s="25">
        <v>5.0</v>
      </c>
      <c r="X91" s="25"/>
      <c r="Y91" s="25"/>
      <c r="Z91" s="25">
        <v>5.0</v>
      </c>
      <c r="AA91" s="25">
        <v>8.0</v>
      </c>
      <c r="AB91" s="25">
        <v>5.0</v>
      </c>
      <c r="AC91" s="25">
        <v>5.0</v>
      </c>
      <c r="AD91" s="25"/>
      <c r="AE91" s="25"/>
      <c r="AF91" s="25"/>
      <c r="AG91" s="25"/>
      <c r="AH91" s="6">
        <v>10.0</v>
      </c>
      <c r="AI91" s="6">
        <v>10.0</v>
      </c>
      <c r="AJ91" s="6">
        <v>10.0</v>
      </c>
      <c r="AK91" s="25">
        <v>9.0</v>
      </c>
      <c r="AL91" s="25">
        <v>8.0</v>
      </c>
      <c r="AM91" s="25"/>
      <c r="AN91" s="25">
        <v>9.0</v>
      </c>
      <c r="AO91" s="25"/>
      <c r="AP91" s="25"/>
      <c r="AQ91" s="25"/>
      <c r="AR91" s="6">
        <v>6.0</v>
      </c>
      <c r="AS91" s="25">
        <v>7.0</v>
      </c>
      <c r="AT91" s="25"/>
      <c r="AU91" s="25"/>
      <c r="AV91" s="25"/>
      <c r="AW91" s="25"/>
      <c r="AX91" s="6">
        <v>10.0</v>
      </c>
      <c r="AY91" s="32">
        <f t="shared" si="1"/>
        <v>7.29</v>
      </c>
      <c r="AZ91" s="23"/>
      <c r="BA91" s="23">
        <f t="shared" si="2"/>
        <v>0</v>
      </c>
      <c r="BB91" s="6">
        <v>10.0</v>
      </c>
      <c r="BC91" s="6">
        <v>0.0</v>
      </c>
      <c r="BD91" s="23">
        <f t="shared" si="3"/>
        <v>10</v>
      </c>
      <c r="BE91" s="6" t="s">
        <v>92</v>
      </c>
      <c r="BF91" s="6"/>
      <c r="BG91" s="6" t="s">
        <v>55</v>
      </c>
      <c r="BH91" s="6" t="s">
        <v>55</v>
      </c>
      <c r="BI91" s="6" t="s">
        <v>55</v>
      </c>
      <c r="BJ91" s="6" t="s">
        <v>92</v>
      </c>
      <c r="BK91" s="6" t="s">
        <v>55</v>
      </c>
      <c r="BL91" s="23"/>
    </row>
    <row r="92">
      <c r="A92" s="16">
        <v>87.0</v>
      </c>
      <c r="B92" s="17" t="s">
        <v>786</v>
      </c>
      <c r="C92" s="17" t="s">
        <v>175</v>
      </c>
      <c r="D92" s="20"/>
      <c r="E92" s="19"/>
      <c r="F92" s="17" t="s">
        <v>79</v>
      </c>
      <c r="G92" s="17" t="s">
        <v>712</v>
      </c>
      <c r="H92" s="48" t="s">
        <v>81</v>
      </c>
      <c r="J92" s="21"/>
      <c r="K92" s="48" t="s">
        <v>84</v>
      </c>
      <c r="L92" s="49">
        <v>42986.0</v>
      </c>
      <c r="M92" s="50"/>
      <c r="N92" s="48" t="s">
        <v>85</v>
      </c>
      <c r="O92" s="48" t="s">
        <v>295</v>
      </c>
      <c r="P92" s="50"/>
      <c r="Q92" s="25">
        <v>9.0</v>
      </c>
      <c r="R92" s="25">
        <v>10.0</v>
      </c>
      <c r="S92" s="25">
        <v>10.0</v>
      </c>
      <c r="T92" s="25"/>
      <c r="U92" s="25"/>
      <c r="V92" s="25"/>
      <c r="W92" s="25">
        <v>10.0</v>
      </c>
      <c r="X92" s="25"/>
      <c r="Y92" s="25"/>
      <c r="Z92" s="25">
        <v>10.0</v>
      </c>
      <c r="AA92" s="25">
        <v>10.0</v>
      </c>
      <c r="AB92" s="25">
        <v>10.0</v>
      </c>
      <c r="AC92" s="25">
        <v>10.0</v>
      </c>
      <c r="AD92" s="25"/>
      <c r="AE92" s="25"/>
      <c r="AF92" s="25"/>
      <c r="AG92" s="25"/>
      <c r="AH92" s="6">
        <v>10.0</v>
      </c>
      <c r="AI92" s="6">
        <v>10.0</v>
      </c>
      <c r="AJ92" s="6">
        <v>10.0</v>
      </c>
      <c r="AK92" s="25">
        <v>8.0</v>
      </c>
      <c r="AL92" s="25">
        <v>10.0</v>
      </c>
      <c r="AM92" s="25"/>
      <c r="AN92" s="25">
        <v>10.0</v>
      </c>
      <c r="AO92" s="25"/>
      <c r="AP92" s="25"/>
      <c r="AQ92" s="25"/>
      <c r="AR92" s="6">
        <v>10.0</v>
      </c>
      <c r="AS92" s="25">
        <v>10.0</v>
      </c>
      <c r="AT92" s="25"/>
      <c r="AU92" s="25"/>
      <c r="AV92" s="25"/>
      <c r="AW92" s="25"/>
      <c r="AX92" s="6">
        <v>10.0</v>
      </c>
      <c r="AY92" s="32">
        <f t="shared" si="1"/>
        <v>9.82</v>
      </c>
      <c r="AZ92" s="23"/>
      <c r="BA92" s="23">
        <f t="shared" si="2"/>
        <v>0</v>
      </c>
      <c r="BB92" s="6">
        <v>10.0</v>
      </c>
      <c r="BC92" s="6">
        <v>0.0</v>
      </c>
      <c r="BD92" s="23">
        <f t="shared" si="3"/>
        <v>10</v>
      </c>
      <c r="BE92" s="6" t="s">
        <v>92</v>
      </c>
      <c r="BF92" s="6"/>
      <c r="BG92" s="6" t="s">
        <v>55</v>
      </c>
      <c r="BH92" s="6" t="s">
        <v>55</v>
      </c>
      <c r="BI92" s="6" t="s">
        <v>55</v>
      </c>
      <c r="BJ92" s="6" t="s">
        <v>92</v>
      </c>
      <c r="BK92" s="6" t="s">
        <v>55</v>
      </c>
      <c r="BL92" s="23"/>
    </row>
    <row r="93">
      <c r="A93" s="16">
        <v>88.0</v>
      </c>
      <c r="B93" s="17" t="s">
        <v>506</v>
      </c>
      <c r="C93" s="17" t="s">
        <v>77</v>
      </c>
      <c r="D93" s="17" t="s">
        <v>694</v>
      </c>
      <c r="E93" s="19"/>
      <c r="F93" s="17" t="s">
        <v>79</v>
      </c>
      <c r="G93" s="17" t="s">
        <v>712</v>
      </c>
      <c r="H93" s="48" t="s">
        <v>81</v>
      </c>
      <c r="J93" s="21"/>
      <c r="K93" s="48" t="s">
        <v>84</v>
      </c>
      <c r="L93" s="49">
        <v>42979.0</v>
      </c>
      <c r="M93" s="50"/>
      <c r="N93" s="48" t="s">
        <v>85</v>
      </c>
      <c r="O93" s="48" t="s">
        <v>295</v>
      </c>
      <c r="P93" s="50"/>
      <c r="Q93" s="25">
        <v>7.0</v>
      </c>
      <c r="R93" s="25">
        <v>10.0</v>
      </c>
      <c r="S93" s="25">
        <v>9.0</v>
      </c>
      <c r="T93" s="25"/>
      <c r="U93" s="25"/>
      <c r="V93" s="25"/>
      <c r="W93" s="25">
        <v>7.0</v>
      </c>
      <c r="X93" s="25"/>
      <c r="Y93" s="25"/>
      <c r="Z93" s="25">
        <v>10.0</v>
      </c>
      <c r="AA93" s="25">
        <v>9.0</v>
      </c>
      <c r="AB93" s="25">
        <v>9.0</v>
      </c>
      <c r="AC93" s="25">
        <v>6.0</v>
      </c>
      <c r="AD93" s="25"/>
      <c r="AE93" s="25"/>
      <c r="AF93" s="25"/>
      <c r="AG93" s="25"/>
      <c r="AH93" s="6">
        <v>10.0</v>
      </c>
      <c r="AI93" s="6">
        <v>10.0</v>
      </c>
      <c r="AJ93" s="6">
        <v>10.0</v>
      </c>
      <c r="AK93" s="25">
        <v>9.0</v>
      </c>
      <c r="AL93" s="25">
        <v>9.0</v>
      </c>
      <c r="AM93" s="25"/>
      <c r="AN93" s="25">
        <v>10.0</v>
      </c>
      <c r="AO93" s="25"/>
      <c r="AP93" s="25"/>
      <c r="AQ93" s="25"/>
      <c r="AR93" s="6">
        <v>10.0</v>
      </c>
      <c r="AS93" s="25">
        <v>10.0</v>
      </c>
      <c r="AT93" s="25"/>
      <c r="AU93" s="25"/>
      <c r="AV93" s="25"/>
      <c r="AW93" s="25"/>
      <c r="AX93" s="6">
        <v>10.0</v>
      </c>
      <c r="AY93" s="32">
        <f t="shared" si="1"/>
        <v>9.11</v>
      </c>
      <c r="AZ93" s="23"/>
      <c r="BA93" s="23">
        <f t="shared" si="2"/>
        <v>0</v>
      </c>
      <c r="BB93" s="6">
        <v>0.0</v>
      </c>
      <c r="BC93" s="6">
        <v>0.0</v>
      </c>
      <c r="BD93" s="23">
        <f t="shared" si="3"/>
        <v>0</v>
      </c>
      <c r="BE93" s="6" t="s">
        <v>92</v>
      </c>
      <c r="BF93" s="6"/>
      <c r="BG93" s="6" t="s">
        <v>55</v>
      </c>
      <c r="BH93" s="6" t="s">
        <v>55</v>
      </c>
      <c r="BI93" s="6" t="s">
        <v>55</v>
      </c>
      <c r="BJ93" s="6" t="s">
        <v>92</v>
      </c>
      <c r="BK93" s="6" t="s">
        <v>55</v>
      </c>
      <c r="BL93" s="23"/>
    </row>
    <row r="94">
      <c r="A94" s="16">
        <v>89.0</v>
      </c>
      <c r="B94" s="17" t="s">
        <v>792</v>
      </c>
      <c r="C94" s="17" t="s">
        <v>143</v>
      </c>
      <c r="D94" s="17" t="s">
        <v>77</v>
      </c>
      <c r="E94" s="19"/>
      <c r="F94" s="17" t="s">
        <v>79</v>
      </c>
      <c r="G94" s="17" t="s">
        <v>712</v>
      </c>
      <c r="H94" s="48" t="s">
        <v>81</v>
      </c>
      <c r="J94" s="21"/>
      <c r="K94" s="48" t="s">
        <v>84</v>
      </c>
      <c r="L94" s="49">
        <v>42979.0</v>
      </c>
      <c r="M94" s="50"/>
      <c r="N94" s="48" t="s">
        <v>85</v>
      </c>
      <c r="O94" s="48" t="s">
        <v>295</v>
      </c>
      <c r="P94" s="50"/>
      <c r="Q94" s="6">
        <v>6.0</v>
      </c>
      <c r="R94" s="6">
        <v>6.0</v>
      </c>
      <c r="S94" s="6">
        <v>7.0</v>
      </c>
      <c r="T94" s="23"/>
      <c r="U94" s="23"/>
      <c r="V94" s="23"/>
      <c r="W94" s="6">
        <v>5.0</v>
      </c>
      <c r="X94" s="6"/>
      <c r="Y94" s="23"/>
      <c r="Z94" s="6">
        <v>7.0</v>
      </c>
      <c r="AA94" s="6">
        <v>9.0</v>
      </c>
      <c r="AB94" s="6">
        <v>5.0</v>
      </c>
      <c r="AC94" s="6">
        <v>5.0</v>
      </c>
      <c r="AD94" s="23"/>
      <c r="AE94" s="23"/>
      <c r="AF94" s="23"/>
      <c r="AG94" s="23"/>
      <c r="AH94" s="6">
        <v>10.0</v>
      </c>
      <c r="AI94" s="6">
        <v>10.0</v>
      </c>
      <c r="AJ94" s="6">
        <v>10.0</v>
      </c>
      <c r="AK94" s="6">
        <v>9.0</v>
      </c>
      <c r="AL94" s="6">
        <v>8.0</v>
      </c>
      <c r="AM94" s="23"/>
      <c r="AN94" s="6">
        <v>8.0</v>
      </c>
      <c r="AO94" s="23"/>
      <c r="AP94" s="23"/>
      <c r="AQ94" s="23"/>
      <c r="AR94" s="6">
        <v>10.0</v>
      </c>
      <c r="AS94" s="6">
        <v>8.0</v>
      </c>
      <c r="AT94" s="23"/>
      <c r="AU94" s="23"/>
      <c r="AV94" s="23"/>
      <c r="AW94" s="23"/>
      <c r="AX94" s="6">
        <v>10.0</v>
      </c>
      <c r="AY94" s="32">
        <f t="shared" si="1"/>
        <v>7.82</v>
      </c>
      <c r="AZ94" s="23"/>
      <c r="BA94" s="23">
        <f t="shared" si="2"/>
        <v>0</v>
      </c>
      <c r="BB94" s="6">
        <v>0.0</v>
      </c>
      <c r="BC94" s="6">
        <v>0.0</v>
      </c>
      <c r="BD94" s="23">
        <f t="shared" si="3"/>
        <v>0</v>
      </c>
      <c r="BE94" s="6" t="s">
        <v>92</v>
      </c>
      <c r="BF94" s="6"/>
      <c r="BG94" s="6" t="s">
        <v>55</v>
      </c>
      <c r="BH94" s="6" t="s">
        <v>55</v>
      </c>
      <c r="BI94" s="6" t="s">
        <v>55</v>
      </c>
      <c r="BJ94" s="6" t="s">
        <v>92</v>
      </c>
      <c r="BK94" s="6" t="s">
        <v>55</v>
      </c>
      <c r="BL94" s="23"/>
    </row>
    <row r="95">
      <c r="A95" s="16">
        <v>90.0</v>
      </c>
      <c r="B95" s="17" t="s">
        <v>201</v>
      </c>
      <c r="C95" s="17" t="s">
        <v>607</v>
      </c>
      <c r="D95" s="17" t="s">
        <v>110</v>
      </c>
      <c r="E95" s="19"/>
      <c r="F95" s="17" t="s">
        <v>96</v>
      </c>
      <c r="G95" s="17" t="s">
        <v>712</v>
      </c>
      <c r="H95" s="48" t="s">
        <v>81</v>
      </c>
      <c r="J95" s="21"/>
      <c r="K95" s="48" t="s">
        <v>84</v>
      </c>
      <c r="L95" s="49">
        <v>42979.0</v>
      </c>
      <c r="M95" s="50"/>
      <c r="N95" s="48" t="s">
        <v>85</v>
      </c>
      <c r="O95" s="48" t="s">
        <v>295</v>
      </c>
      <c r="P95" s="50"/>
      <c r="Q95" s="6">
        <v>10.0</v>
      </c>
      <c r="R95" s="6">
        <v>10.0</v>
      </c>
      <c r="S95" s="6">
        <v>10.0</v>
      </c>
      <c r="T95" s="23"/>
      <c r="U95" s="23"/>
      <c r="V95" s="23"/>
      <c r="W95" s="6">
        <v>8.0</v>
      </c>
      <c r="X95" s="6"/>
      <c r="Y95" s="23"/>
      <c r="Z95" s="6">
        <v>10.0</v>
      </c>
      <c r="AA95" s="6">
        <v>10.0</v>
      </c>
      <c r="AB95" s="6">
        <v>10.0</v>
      </c>
      <c r="AC95" s="6">
        <v>10.0</v>
      </c>
      <c r="AD95" s="23"/>
      <c r="AE95" s="23"/>
      <c r="AF95" s="23"/>
      <c r="AG95" s="23"/>
      <c r="AH95" s="6">
        <v>10.0</v>
      </c>
      <c r="AI95" s="6">
        <v>10.0</v>
      </c>
      <c r="AJ95" s="6">
        <v>10.0</v>
      </c>
      <c r="AK95" s="6">
        <v>9.0</v>
      </c>
      <c r="AL95" s="6">
        <v>10.0</v>
      </c>
      <c r="AM95" s="23"/>
      <c r="AN95" s="6">
        <v>10.0</v>
      </c>
      <c r="AO95" s="23"/>
      <c r="AP95" s="23"/>
      <c r="AQ95" s="23"/>
      <c r="AR95" s="6">
        <v>10.0</v>
      </c>
      <c r="AS95" s="6">
        <v>10.0</v>
      </c>
      <c r="AT95" s="23"/>
      <c r="AU95" s="23"/>
      <c r="AV95" s="23"/>
      <c r="AW95" s="23"/>
      <c r="AX95" s="6">
        <v>10.0</v>
      </c>
      <c r="AY95" s="32">
        <f t="shared" si="1"/>
        <v>9.82</v>
      </c>
      <c r="AZ95" s="23"/>
      <c r="BA95" s="23">
        <f t="shared" si="2"/>
        <v>0</v>
      </c>
      <c r="BB95" s="6">
        <v>3.0</v>
      </c>
      <c r="BC95" s="6">
        <v>0.0</v>
      </c>
      <c r="BD95" s="23">
        <f t="shared" si="3"/>
        <v>3</v>
      </c>
      <c r="BE95" s="6" t="s">
        <v>92</v>
      </c>
      <c r="BF95" s="6"/>
      <c r="BG95" s="6" t="s">
        <v>55</v>
      </c>
      <c r="BH95" s="6" t="s">
        <v>55</v>
      </c>
      <c r="BI95" s="6" t="s">
        <v>55</v>
      </c>
      <c r="BJ95" s="6" t="s">
        <v>92</v>
      </c>
      <c r="BK95" s="6" t="s">
        <v>55</v>
      </c>
      <c r="BL95" s="23"/>
    </row>
    <row r="96">
      <c r="A96" s="16">
        <v>91.0</v>
      </c>
      <c r="B96" s="17" t="s">
        <v>797</v>
      </c>
      <c r="C96" s="17" t="s">
        <v>77</v>
      </c>
      <c r="D96" s="20"/>
      <c r="E96" s="19"/>
      <c r="F96" s="17" t="s">
        <v>79</v>
      </c>
      <c r="G96" s="17" t="s">
        <v>712</v>
      </c>
      <c r="H96" s="48" t="s">
        <v>81</v>
      </c>
      <c r="J96" s="21"/>
      <c r="K96" s="48" t="s">
        <v>84</v>
      </c>
      <c r="L96" s="49">
        <v>42979.0</v>
      </c>
      <c r="M96" s="50"/>
      <c r="N96" s="48" t="s">
        <v>85</v>
      </c>
      <c r="O96" s="48" t="s">
        <v>295</v>
      </c>
      <c r="P96" s="50"/>
      <c r="Q96" s="6">
        <v>8.0</v>
      </c>
      <c r="R96" s="6">
        <v>10.0</v>
      </c>
      <c r="S96" s="6">
        <v>9.0</v>
      </c>
      <c r="T96" s="23"/>
      <c r="U96" s="23"/>
      <c r="V96" s="23"/>
      <c r="W96" s="6">
        <v>8.0</v>
      </c>
      <c r="X96" s="6"/>
      <c r="Y96" s="23"/>
      <c r="Z96" s="6">
        <v>10.0</v>
      </c>
      <c r="AA96" s="6">
        <v>10.0</v>
      </c>
      <c r="AB96" s="6">
        <v>9.0</v>
      </c>
      <c r="AC96" s="6">
        <v>9.0</v>
      </c>
      <c r="AD96" s="23"/>
      <c r="AE96" s="23"/>
      <c r="AF96" s="23"/>
      <c r="AG96" s="23"/>
      <c r="AH96" s="6">
        <v>10.0</v>
      </c>
      <c r="AI96" s="6">
        <v>10.0</v>
      </c>
      <c r="AJ96" s="6">
        <v>10.0</v>
      </c>
      <c r="AK96" s="6">
        <v>10.0</v>
      </c>
      <c r="AL96" s="6">
        <v>10.0</v>
      </c>
      <c r="AM96" s="23"/>
      <c r="AN96" s="6">
        <v>10.0</v>
      </c>
      <c r="AO96" s="23"/>
      <c r="AP96" s="23"/>
      <c r="AQ96" s="23"/>
      <c r="AR96" s="6">
        <v>10.0</v>
      </c>
      <c r="AS96" s="6">
        <v>10.0</v>
      </c>
      <c r="AT96" s="23"/>
      <c r="AU96" s="23"/>
      <c r="AV96" s="23"/>
      <c r="AW96" s="23"/>
      <c r="AX96" s="6">
        <v>10.0</v>
      </c>
      <c r="AY96" s="32">
        <f t="shared" si="1"/>
        <v>9.58</v>
      </c>
      <c r="AZ96" s="23"/>
      <c r="BA96" s="23">
        <f t="shared" si="2"/>
        <v>0</v>
      </c>
      <c r="BB96" s="6">
        <v>9.0</v>
      </c>
      <c r="BC96" s="6">
        <v>0.0</v>
      </c>
      <c r="BD96" s="23">
        <f t="shared" si="3"/>
        <v>9</v>
      </c>
      <c r="BE96" s="6" t="s">
        <v>92</v>
      </c>
      <c r="BF96" s="6"/>
      <c r="BG96" s="6" t="s">
        <v>55</v>
      </c>
      <c r="BH96" s="6" t="s">
        <v>55</v>
      </c>
      <c r="BI96" s="6" t="s">
        <v>55</v>
      </c>
      <c r="BJ96" s="6" t="s">
        <v>92</v>
      </c>
      <c r="BK96" s="6" t="s">
        <v>55</v>
      </c>
      <c r="BL96" s="23"/>
    </row>
    <row r="97">
      <c r="A97" s="16">
        <v>92.0</v>
      </c>
      <c r="B97" s="17" t="s">
        <v>803</v>
      </c>
      <c r="C97" s="17" t="s">
        <v>102</v>
      </c>
      <c r="D97" s="17" t="s">
        <v>662</v>
      </c>
      <c r="E97" s="19"/>
      <c r="F97" s="17" t="s">
        <v>96</v>
      </c>
      <c r="G97" s="17" t="s">
        <v>712</v>
      </c>
      <c r="H97" s="48" t="s">
        <v>81</v>
      </c>
      <c r="J97" s="21"/>
      <c r="K97" s="48" t="s">
        <v>84</v>
      </c>
      <c r="L97" s="49">
        <v>42979.0</v>
      </c>
      <c r="M97" s="50"/>
      <c r="N97" s="48" t="s">
        <v>85</v>
      </c>
      <c r="O97" s="48" t="s">
        <v>295</v>
      </c>
      <c r="P97" s="50"/>
      <c r="Q97" s="6">
        <v>4.0</v>
      </c>
      <c r="R97" s="6">
        <v>4.0</v>
      </c>
      <c r="S97" s="6">
        <v>4.0</v>
      </c>
      <c r="T97" s="23"/>
      <c r="U97" s="23"/>
      <c r="V97" s="23"/>
      <c r="W97" s="6">
        <v>3.0</v>
      </c>
      <c r="X97" s="6"/>
      <c r="Y97" s="23"/>
      <c r="Z97" s="6">
        <v>5.0</v>
      </c>
      <c r="AA97" s="6">
        <v>5.0</v>
      </c>
      <c r="AB97" s="6">
        <v>4.0</v>
      </c>
      <c r="AC97" s="6">
        <v>4.0</v>
      </c>
      <c r="AD97" s="23"/>
      <c r="AE97" s="23"/>
      <c r="AF97" s="23"/>
      <c r="AG97" s="23"/>
      <c r="AH97" s="6">
        <v>9.0</v>
      </c>
      <c r="AI97" s="6">
        <v>10.0</v>
      </c>
      <c r="AJ97" s="6">
        <v>10.0</v>
      </c>
      <c r="AK97" s="6">
        <v>6.0</v>
      </c>
      <c r="AL97" s="6">
        <v>7.0</v>
      </c>
      <c r="AM97" s="23"/>
      <c r="AN97" s="6">
        <v>8.0</v>
      </c>
      <c r="AO97" s="23"/>
      <c r="AP97" s="23"/>
      <c r="AQ97" s="23"/>
      <c r="AR97" s="6">
        <v>5.0</v>
      </c>
      <c r="AS97" s="6">
        <v>4.0</v>
      </c>
      <c r="AT97" s="23"/>
      <c r="AU97" s="23"/>
      <c r="AV97" s="23"/>
      <c r="AW97" s="23"/>
      <c r="AX97" s="6">
        <v>10.0</v>
      </c>
      <c r="AY97" s="32" t="str">
        <f t="shared" si="1"/>
        <v/>
      </c>
      <c r="AZ97" s="23"/>
      <c r="BA97" s="23">
        <f t="shared" si="2"/>
        <v>7</v>
      </c>
      <c r="BB97" s="6">
        <v>110.0</v>
      </c>
      <c r="BC97" s="6">
        <v>10.0</v>
      </c>
      <c r="BD97" s="23">
        <f t="shared" si="3"/>
        <v>100</v>
      </c>
      <c r="BE97" s="6" t="s">
        <v>92</v>
      </c>
      <c r="BF97" s="6"/>
      <c r="BG97" s="6" t="s">
        <v>55</v>
      </c>
      <c r="BH97" s="6" t="s">
        <v>55</v>
      </c>
      <c r="BI97" s="6" t="s">
        <v>55</v>
      </c>
      <c r="BJ97" s="6" t="s">
        <v>92</v>
      </c>
      <c r="BK97" s="6" t="s">
        <v>55</v>
      </c>
      <c r="BL97" s="23"/>
    </row>
    <row r="98">
      <c r="A98" s="16">
        <v>93.0</v>
      </c>
      <c r="B98" s="17" t="s">
        <v>807</v>
      </c>
      <c r="C98" s="17" t="s">
        <v>122</v>
      </c>
      <c r="D98" s="17" t="s">
        <v>808</v>
      </c>
      <c r="E98" s="19"/>
      <c r="F98" s="17" t="s">
        <v>96</v>
      </c>
      <c r="G98" s="17" t="s">
        <v>712</v>
      </c>
      <c r="H98" s="48" t="s">
        <v>81</v>
      </c>
      <c r="J98" s="21"/>
      <c r="K98" s="48" t="s">
        <v>84</v>
      </c>
      <c r="L98" s="49">
        <v>42979.0</v>
      </c>
      <c r="M98" s="50"/>
      <c r="N98" s="48" t="s">
        <v>85</v>
      </c>
      <c r="O98" s="48" t="s">
        <v>295</v>
      </c>
      <c r="P98" s="50"/>
      <c r="Q98" s="25">
        <v>8.0</v>
      </c>
      <c r="R98" s="25">
        <v>8.0</v>
      </c>
      <c r="S98" s="25">
        <v>9.0</v>
      </c>
      <c r="T98" s="25"/>
      <c r="U98" s="25"/>
      <c r="V98" s="25"/>
      <c r="W98" s="25">
        <v>7.0</v>
      </c>
      <c r="X98" s="25"/>
      <c r="Y98" s="25"/>
      <c r="Z98" s="25">
        <v>9.0</v>
      </c>
      <c r="AA98" s="25">
        <v>10.0</v>
      </c>
      <c r="AB98" s="25">
        <v>9.0</v>
      </c>
      <c r="AC98" s="25">
        <v>6.0</v>
      </c>
      <c r="AD98" s="25"/>
      <c r="AE98" s="25"/>
      <c r="AF98" s="25"/>
      <c r="AG98" s="25"/>
      <c r="AH98" s="6">
        <v>10.0</v>
      </c>
      <c r="AI98" s="6">
        <v>10.0</v>
      </c>
      <c r="AJ98" s="6">
        <v>10.0</v>
      </c>
      <c r="AK98" s="25">
        <v>9.0</v>
      </c>
      <c r="AL98" s="25">
        <v>10.0</v>
      </c>
      <c r="AM98" s="25"/>
      <c r="AN98" s="25">
        <v>9.0</v>
      </c>
      <c r="AO98" s="25"/>
      <c r="AP98" s="25"/>
      <c r="AQ98" s="25"/>
      <c r="AR98" s="6">
        <v>10.0</v>
      </c>
      <c r="AS98" s="25">
        <v>9.0</v>
      </c>
      <c r="AT98" s="25"/>
      <c r="AU98" s="25"/>
      <c r="AV98" s="25"/>
      <c r="AW98" s="25"/>
      <c r="AX98" s="6">
        <v>10.0</v>
      </c>
      <c r="AY98" s="32">
        <f t="shared" si="1"/>
        <v>9</v>
      </c>
      <c r="AZ98" s="23"/>
      <c r="BA98" s="23">
        <f t="shared" si="2"/>
        <v>0</v>
      </c>
      <c r="BB98" s="6">
        <v>4.0</v>
      </c>
      <c r="BC98" s="6">
        <v>0.0</v>
      </c>
      <c r="BD98" s="23">
        <f t="shared" si="3"/>
        <v>4</v>
      </c>
      <c r="BE98" s="6" t="s">
        <v>92</v>
      </c>
      <c r="BF98" s="6"/>
      <c r="BG98" s="6" t="s">
        <v>55</v>
      </c>
      <c r="BH98" s="6" t="s">
        <v>55</v>
      </c>
      <c r="BI98" s="6" t="s">
        <v>55</v>
      </c>
      <c r="BJ98" s="6" t="s">
        <v>92</v>
      </c>
      <c r="BK98" s="6" t="s">
        <v>55</v>
      </c>
      <c r="BL98" s="23"/>
    </row>
    <row r="99">
      <c r="A99" s="16">
        <v>94.0</v>
      </c>
      <c r="B99" s="17" t="s">
        <v>814</v>
      </c>
      <c r="C99" s="17" t="s">
        <v>112</v>
      </c>
      <c r="D99" s="17" t="s">
        <v>314</v>
      </c>
      <c r="E99" s="19"/>
      <c r="F99" s="17" t="s">
        <v>96</v>
      </c>
      <c r="G99" s="17" t="s">
        <v>712</v>
      </c>
      <c r="H99" s="48" t="s">
        <v>81</v>
      </c>
      <c r="J99" s="21"/>
      <c r="K99" s="48" t="s">
        <v>84</v>
      </c>
      <c r="L99" s="49">
        <v>42989.0</v>
      </c>
      <c r="M99" s="50"/>
      <c r="N99" s="48" t="s">
        <v>85</v>
      </c>
      <c r="O99" s="48" t="s">
        <v>295</v>
      </c>
      <c r="P99" s="50"/>
      <c r="Q99" s="6">
        <v>9.0</v>
      </c>
      <c r="R99" s="6">
        <v>10.0</v>
      </c>
      <c r="S99" s="6">
        <v>9.0</v>
      </c>
      <c r="T99" s="23"/>
      <c r="U99" s="23"/>
      <c r="V99" s="23"/>
      <c r="W99" s="6">
        <v>8.0</v>
      </c>
      <c r="X99" s="6"/>
      <c r="Y99" s="23"/>
      <c r="Z99" s="6">
        <v>9.0</v>
      </c>
      <c r="AA99" s="6">
        <v>10.0</v>
      </c>
      <c r="AB99" s="6">
        <v>10.0</v>
      </c>
      <c r="AC99" s="6">
        <v>8.0</v>
      </c>
      <c r="AD99" s="23"/>
      <c r="AE99" s="23"/>
      <c r="AF99" s="23"/>
      <c r="AG99" s="23"/>
      <c r="AH99" s="6">
        <v>10.0</v>
      </c>
      <c r="AI99" s="6">
        <v>10.0</v>
      </c>
      <c r="AJ99" s="6">
        <v>10.0</v>
      </c>
      <c r="AK99" s="6">
        <v>10.0</v>
      </c>
      <c r="AL99" s="6">
        <v>10.0</v>
      </c>
      <c r="AM99" s="23"/>
      <c r="AN99" s="6">
        <v>10.0</v>
      </c>
      <c r="AO99" s="23"/>
      <c r="AP99" s="23"/>
      <c r="AQ99" s="23"/>
      <c r="AR99" s="6">
        <v>10.0</v>
      </c>
      <c r="AS99" s="6">
        <v>10.0</v>
      </c>
      <c r="AT99" s="23"/>
      <c r="AU99" s="23"/>
      <c r="AV99" s="23"/>
      <c r="AW99" s="23"/>
      <c r="AX99" s="6">
        <v>10.0</v>
      </c>
      <c r="AY99" s="32">
        <f t="shared" si="1"/>
        <v>9.58</v>
      </c>
      <c r="AZ99" s="23"/>
      <c r="BA99" s="23">
        <f t="shared" si="2"/>
        <v>0</v>
      </c>
      <c r="BB99" s="6">
        <v>18.0</v>
      </c>
      <c r="BC99" s="6">
        <v>0.0</v>
      </c>
      <c r="BD99" s="23">
        <f t="shared" si="3"/>
        <v>18</v>
      </c>
      <c r="BE99" s="6" t="s">
        <v>92</v>
      </c>
      <c r="BF99" s="6"/>
      <c r="BG99" s="6" t="s">
        <v>55</v>
      </c>
      <c r="BH99" s="6" t="s">
        <v>55</v>
      </c>
      <c r="BI99" s="6" t="s">
        <v>55</v>
      </c>
      <c r="BJ99" s="6" t="s">
        <v>92</v>
      </c>
      <c r="BK99" s="6" t="s">
        <v>55</v>
      </c>
      <c r="BL99" s="23"/>
    </row>
    <row r="100">
      <c r="A100" s="16">
        <v>95.0</v>
      </c>
      <c r="B100" s="17" t="s">
        <v>821</v>
      </c>
      <c r="C100" s="17" t="s">
        <v>87</v>
      </c>
      <c r="D100" s="17" t="s">
        <v>78</v>
      </c>
      <c r="E100" s="19"/>
      <c r="F100" s="17" t="s">
        <v>79</v>
      </c>
      <c r="G100" s="17" t="s">
        <v>712</v>
      </c>
      <c r="H100" s="48" t="s">
        <v>81</v>
      </c>
      <c r="J100" s="21"/>
      <c r="K100" s="48" t="s">
        <v>84</v>
      </c>
      <c r="L100" s="49">
        <v>42979.0</v>
      </c>
      <c r="M100" s="50"/>
      <c r="N100" s="48" t="s">
        <v>85</v>
      </c>
      <c r="O100" s="48" t="s">
        <v>295</v>
      </c>
      <c r="P100" s="50"/>
      <c r="Q100" s="6">
        <v>8.0</v>
      </c>
      <c r="R100" s="6">
        <v>10.0</v>
      </c>
      <c r="S100" s="6">
        <v>9.0</v>
      </c>
      <c r="T100" s="23"/>
      <c r="U100" s="23"/>
      <c r="V100" s="23"/>
      <c r="W100" s="6">
        <v>9.0</v>
      </c>
      <c r="X100" s="6"/>
      <c r="Y100" s="23"/>
      <c r="Z100" s="6">
        <v>10.0</v>
      </c>
      <c r="AA100" s="6">
        <v>10.0</v>
      </c>
      <c r="AB100" s="6">
        <v>10.0</v>
      </c>
      <c r="AC100" s="6">
        <v>7.0</v>
      </c>
      <c r="AD100" s="23"/>
      <c r="AE100" s="23"/>
      <c r="AF100" s="23"/>
      <c r="AG100" s="23"/>
      <c r="AH100" s="6">
        <v>10.0</v>
      </c>
      <c r="AI100" s="6">
        <v>10.0</v>
      </c>
      <c r="AJ100" s="6">
        <v>10.0</v>
      </c>
      <c r="AK100" s="6">
        <v>8.0</v>
      </c>
      <c r="AL100" s="6">
        <v>10.0</v>
      </c>
      <c r="AM100" s="23"/>
      <c r="AN100" s="6">
        <v>10.0</v>
      </c>
      <c r="AO100" s="23"/>
      <c r="AP100" s="23"/>
      <c r="AQ100" s="23"/>
      <c r="AR100" s="6">
        <v>10.0</v>
      </c>
      <c r="AS100" s="6">
        <v>10.0</v>
      </c>
      <c r="AT100" s="23"/>
      <c r="AU100" s="23"/>
      <c r="AV100" s="23"/>
      <c r="AW100" s="23"/>
      <c r="AX100" s="6">
        <v>10.0</v>
      </c>
      <c r="AY100" s="32">
        <f t="shared" si="1"/>
        <v>9.47</v>
      </c>
      <c r="AZ100" s="23"/>
      <c r="BA100" s="23">
        <f t="shared" si="2"/>
        <v>0</v>
      </c>
      <c r="BB100" s="6">
        <v>24.0</v>
      </c>
      <c r="BC100" s="6">
        <v>0.0</v>
      </c>
      <c r="BD100" s="23">
        <f t="shared" si="3"/>
        <v>24</v>
      </c>
      <c r="BE100" s="6" t="s">
        <v>92</v>
      </c>
      <c r="BF100" s="6"/>
      <c r="BG100" s="6" t="s">
        <v>55</v>
      </c>
      <c r="BH100" s="6" t="s">
        <v>55</v>
      </c>
      <c r="BI100" s="6" t="s">
        <v>55</v>
      </c>
      <c r="BJ100" s="6" t="s">
        <v>92</v>
      </c>
      <c r="BK100" s="6" t="s">
        <v>55</v>
      </c>
      <c r="BL100" s="23"/>
    </row>
    <row r="101">
      <c r="A101" s="16">
        <v>96.0</v>
      </c>
      <c r="B101" s="17" t="s">
        <v>436</v>
      </c>
      <c r="C101" s="17" t="s">
        <v>107</v>
      </c>
      <c r="D101" s="17" t="s">
        <v>769</v>
      </c>
      <c r="E101" s="19"/>
      <c r="F101" s="17" t="s">
        <v>79</v>
      </c>
      <c r="G101" s="17" t="s">
        <v>712</v>
      </c>
      <c r="H101" s="48" t="s">
        <v>81</v>
      </c>
      <c r="J101" s="21"/>
      <c r="K101" s="48" t="s">
        <v>138</v>
      </c>
      <c r="L101" s="49">
        <v>42979.0</v>
      </c>
      <c r="M101" s="49">
        <v>42981.0</v>
      </c>
      <c r="N101" s="50"/>
      <c r="O101" s="50"/>
      <c r="P101" s="50"/>
      <c r="Q101" s="6">
        <v>7.0</v>
      </c>
      <c r="R101" s="6">
        <v>8.0</v>
      </c>
      <c r="S101" s="6">
        <v>7.0</v>
      </c>
      <c r="T101" s="23"/>
      <c r="U101" s="23"/>
      <c r="V101" s="23"/>
      <c r="W101" s="6">
        <v>8.0</v>
      </c>
      <c r="X101" s="23"/>
      <c r="Y101" s="23"/>
      <c r="Z101" s="6">
        <v>7.0</v>
      </c>
      <c r="AA101" s="6">
        <v>9.0</v>
      </c>
      <c r="AB101" s="6">
        <v>8.0</v>
      </c>
      <c r="AC101" s="6">
        <v>6.0</v>
      </c>
      <c r="AD101" s="23"/>
      <c r="AE101" s="23"/>
      <c r="AF101" s="23"/>
      <c r="AG101" s="23"/>
      <c r="AH101" s="6">
        <v>10.0</v>
      </c>
      <c r="AI101" s="6">
        <v>10.0</v>
      </c>
      <c r="AJ101" s="6">
        <v>10.0</v>
      </c>
      <c r="AK101" s="6">
        <v>9.0</v>
      </c>
      <c r="AL101" s="6">
        <v>9.0</v>
      </c>
      <c r="AM101" s="23"/>
      <c r="AN101" s="6">
        <v>10.0</v>
      </c>
      <c r="AO101" s="23"/>
      <c r="AP101" s="23"/>
      <c r="AQ101" s="23"/>
      <c r="AR101" s="6">
        <v>9.0</v>
      </c>
      <c r="AS101" s="6">
        <v>9.0</v>
      </c>
      <c r="AT101" s="23"/>
      <c r="AU101" s="23"/>
      <c r="AV101" s="23"/>
      <c r="AW101" s="23"/>
      <c r="AX101" s="6">
        <v>10.0</v>
      </c>
      <c r="AY101" s="32">
        <f t="shared" si="1"/>
        <v>8.58</v>
      </c>
      <c r="AZ101" s="23"/>
      <c r="BA101" s="23">
        <f t="shared" si="2"/>
        <v>0</v>
      </c>
      <c r="BB101" s="6">
        <v>1.0</v>
      </c>
      <c r="BC101" s="6">
        <v>0.0</v>
      </c>
      <c r="BD101" s="23">
        <f t="shared" si="3"/>
        <v>1</v>
      </c>
      <c r="BE101" s="6" t="s">
        <v>92</v>
      </c>
      <c r="BF101" s="6"/>
      <c r="BG101" s="6" t="s">
        <v>55</v>
      </c>
      <c r="BH101" s="6" t="s">
        <v>55</v>
      </c>
      <c r="BI101" s="6" t="s">
        <v>55</v>
      </c>
      <c r="BJ101" s="6" t="s">
        <v>92</v>
      </c>
      <c r="BK101" s="6" t="s">
        <v>55</v>
      </c>
      <c r="BL101" s="23"/>
    </row>
    <row r="102">
      <c r="A102" s="16">
        <v>97.0</v>
      </c>
      <c r="B102" s="17" t="s">
        <v>452</v>
      </c>
      <c r="C102" s="17" t="s">
        <v>828</v>
      </c>
      <c r="D102" s="17" t="s">
        <v>193</v>
      </c>
      <c r="E102" s="19"/>
      <c r="F102" s="17" t="s">
        <v>96</v>
      </c>
      <c r="G102" s="17" t="s">
        <v>712</v>
      </c>
      <c r="H102" s="48" t="s">
        <v>81</v>
      </c>
      <c r="J102" s="21"/>
      <c r="K102" s="48" t="s">
        <v>84</v>
      </c>
      <c r="L102" s="49">
        <v>42979.0</v>
      </c>
      <c r="M102" s="50"/>
      <c r="N102" s="48" t="s">
        <v>85</v>
      </c>
      <c r="O102" s="48" t="s">
        <v>295</v>
      </c>
      <c r="P102" s="50"/>
      <c r="Q102" s="25">
        <v>6.0</v>
      </c>
      <c r="R102" s="25">
        <v>5.0</v>
      </c>
      <c r="S102" s="25">
        <v>7.0</v>
      </c>
      <c r="T102" s="25"/>
      <c r="U102" s="25"/>
      <c r="V102" s="25"/>
      <c r="W102" s="25">
        <v>5.0</v>
      </c>
      <c r="X102" s="25"/>
      <c r="Y102" s="25"/>
      <c r="Z102" s="25">
        <v>7.0</v>
      </c>
      <c r="AA102" s="25">
        <v>9.0</v>
      </c>
      <c r="AB102" s="25">
        <v>7.0</v>
      </c>
      <c r="AC102" s="25">
        <v>5.0</v>
      </c>
      <c r="AD102" s="25"/>
      <c r="AE102" s="25"/>
      <c r="AF102" s="25"/>
      <c r="AG102" s="25"/>
      <c r="AH102" s="6">
        <v>10.0</v>
      </c>
      <c r="AI102" s="6">
        <v>10.0</v>
      </c>
      <c r="AJ102" s="6">
        <v>10.0</v>
      </c>
      <c r="AK102" s="25">
        <v>10.0</v>
      </c>
      <c r="AL102" s="25">
        <v>9.0</v>
      </c>
      <c r="AM102" s="25"/>
      <c r="AN102" s="25">
        <v>8.0</v>
      </c>
      <c r="AO102" s="25"/>
      <c r="AP102" s="25"/>
      <c r="AQ102" s="25"/>
      <c r="AR102" s="6">
        <v>7.0</v>
      </c>
      <c r="AS102" s="25">
        <v>7.0</v>
      </c>
      <c r="AT102" s="25"/>
      <c r="AU102" s="25"/>
      <c r="AV102" s="25"/>
      <c r="AW102" s="25"/>
      <c r="AX102" s="6">
        <v>10.0</v>
      </c>
      <c r="AY102" s="32">
        <f t="shared" si="1"/>
        <v>7.76</v>
      </c>
      <c r="AZ102" s="23"/>
      <c r="BA102" s="23">
        <f t="shared" si="2"/>
        <v>0</v>
      </c>
      <c r="BB102" s="6">
        <v>17.0</v>
      </c>
      <c r="BC102" s="6">
        <v>0.0</v>
      </c>
      <c r="BD102" s="23">
        <f t="shared" si="3"/>
        <v>17</v>
      </c>
      <c r="BE102" s="6" t="s">
        <v>92</v>
      </c>
      <c r="BF102" s="6"/>
      <c r="BG102" s="6" t="s">
        <v>55</v>
      </c>
      <c r="BH102" s="6" t="s">
        <v>55</v>
      </c>
      <c r="BI102" s="6" t="s">
        <v>55</v>
      </c>
      <c r="BJ102" s="6" t="s">
        <v>92</v>
      </c>
      <c r="BK102" s="6" t="s">
        <v>55</v>
      </c>
      <c r="BL102" s="23"/>
    </row>
    <row r="103">
      <c r="A103" s="16">
        <v>98.0</v>
      </c>
      <c r="B103" s="17" t="s">
        <v>443</v>
      </c>
      <c r="C103" s="17" t="s">
        <v>237</v>
      </c>
      <c r="D103" s="17" t="s">
        <v>143</v>
      </c>
      <c r="E103" s="19"/>
      <c r="F103" s="17" t="s">
        <v>79</v>
      </c>
      <c r="G103" s="17" t="s">
        <v>712</v>
      </c>
      <c r="H103" s="48" t="s">
        <v>81</v>
      </c>
      <c r="J103" s="21"/>
      <c r="K103" s="48" t="s">
        <v>138</v>
      </c>
      <c r="L103" s="49">
        <v>42985.0</v>
      </c>
      <c r="M103" s="49">
        <v>43017.0</v>
      </c>
      <c r="N103" s="48" t="s">
        <v>85</v>
      </c>
      <c r="O103" s="48" t="s">
        <v>295</v>
      </c>
      <c r="P103" s="52"/>
      <c r="Q103" s="25">
        <v>10.0</v>
      </c>
      <c r="R103" s="25">
        <v>10.0</v>
      </c>
      <c r="S103" s="25">
        <v>10.0</v>
      </c>
      <c r="T103" s="25"/>
      <c r="U103" s="25"/>
      <c r="V103" s="25"/>
      <c r="W103" s="25">
        <v>10.0</v>
      </c>
      <c r="X103" s="25"/>
      <c r="Y103" s="25"/>
      <c r="Z103" s="25">
        <v>10.0</v>
      </c>
      <c r="AA103" s="25">
        <v>10.0</v>
      </c>
      <c r="AB103" s="25">
        <v>10.0</v>
      </c>
      <c r="AC103" s="25">
        <v>10.0</v>
      </c>
      <c r="AD103" s="25"/>
      <c r="AE103" s="25"/>
      <c r="AF103" s="25"/>
      <c r="AG103" s="25"/>
      <c r="AH103" s="6">
        <v>10.0</v>
      </c>
      <c r="AI103" s="6">
        <v>10.0</v>
      </c>
      <c r="AJ103" s="6">
        <v>10.0</v>
      </c>
      <c r="AK103" s="25">
        <v>10.0</v>
      </c>
      <c r="AL103" s="25">
        <v>10.0</v>
      </c>
      <c r="AM103" s="25"/>
      <c r="AN103" s="25">
        <v>10.0</v>
      </c>
      <c r="AO103" s="25"/>
      <c r="AP103" s="25"/>
      <c r="AQ103" s="25"/>
      <c r="AR103" s="6">
        <v>10.0</v>
      </c>
      <c r="AS103" s="25">
        <v>10.0</v>
      </c>
      <c r="AT103" s="25"/>
      <c r="AU103" s="25"/>
      <c r="AV103" s="25"/>
      <c r="AW103" s="25"/>
      <c r="AX103" s="6">
        <v>10.0</v>
      </c>
      <c r="AY103" s="32">
        <f t="shared" si="1"/>
        <v>10</v>
      </c>
      <c r="AZ103" s="23"/>
      <c r="BA103" s="23">
        <f t="shared" si="2"/>
        <v>0</v>
      </c>
      <c r="BB103" s="6">
        <v>9.0</v>
      </c>
      <c r="BC103" s="6">
        <v>0.0</v>
      </c>
      <c r="BD103" s="23">
        <f t="shared" si="3"/>
        <v>9</v>
      </c>
      <c r="BE103" s="6" t="s">
        <v>92</v>
      </c>
      <c r="BF103" s="6"/>
      <c r="BG103" s="6" t="s">
        <v>55</v>
      </c>
      <c r="BH103" s="6" t="s">
        <v>55</v>
      </c>
      <c r="BI103" s="6" t="s">
        <v>55</v>
      </c>
      <c r="BJ103" s="6" t="s">
        <v>92</v>
      </c>
      <c r="BK103" s="6" t="s">
        <v>55</v>
      </c>
      <c r="BL103" s="23"/>
    </row>
    <row r="104">
      <c r="A104" s="16">
        <v>99.0</v>
      </c>
      <c r="B104" s="17" t="s">
        <v>838</v>
      </c>
      <c r="C104" s="17" t="s">
        <v>839</v>
      </c>
      <c r="D104" s="17" t="s">
        <v>709</v>
      </c>
      <c r="E104" s="20"/>
      <c r="F104" s="17" t="s">
        <v>79</v>
      </c>
      <c r="G104" s="17" t="s">
        <v>712</v>
      </c>
      <c r="H104" s="48" t="s">
        <v>81</v>
      </c>
      <c r="J104" s="21"/>
      <c r="K104" s="48" t="s">
        <v>84</v>
      </c>
      <c r="L104" s="49">
        <v>42979.0</v>
      </c>
      <c r="M104" s="50"/>
      <c r="N104" s="48" t="s">
        <v>85</v>
      </c>
      <c r="O104" s="48" t="s">
        <v>295</v>
      </c>
      <c r="P104" s="50"/>
      <c r="Q104" s="6">
        <v>9.0</v>
      </c>
      <c r="R104" s="6">
        <v>9.0</v>
      </c>
      <c r="S104" s="6">
        <v>8.0</v>
      </c>
      <c r="T104" s="23"/>
      <c r="U104" s="23"/>
      <c r="V104" s="23"/>
      <c r="W104" s="6">
        <v>9.0</v>
      </c>
      <c r="X104" s="6"/>
      <c r="Y104" s="23"/>
      <c r="Z104" s="6">
        <v>10.0</v>
      </c>
      <c r="AA104" s="6">
        <v>9.0</v>
      </c>
      <c r="AB104" s="6">
        <v>8.0</v>
      </c>
      <c r="AC104" s="6">
        <v>6.0</v>
      </c>
      <c r="AD104" s="23"/>
      <c r="AE104" s="23"/>
      <c r="AF104" s="23"/>
      <c r="AG104" s="23"/>
      <c r="AH104" s="6">
        <v>10.0</v>
      </c>
      <c r="AI104" s="6">
        <v>10.0</v>
      </c>
      <c r="AJ104" s="6">
        <v>10.0</v>
      </c>
      <c r="AK104" s="6">
        <v>9.0</v>
      </c>
      <c r="AL104" s="6">
        <v>10.0</v>
      </c>
      <c r="AM104" s="23"/>
      <c r="AN104" s="6">
        <v>9.0</v>
      </c>
      <c r="AO104" s="23"/>
      <c r="AP104" s="23"/>
      <c r="AQ104" s="23"/>
      <c r="AR104" s="6">
        <v>10.0</v>
      </c>
      <c r="AS104" s="6">
        <v>10.0</v>
      </c>
      <c r="AT104" s="23"/>
      <c r="AU104" s="23"/>
      <c r="AV104" s="23"/>
      <c r="AW104" s="23"/>
      <c r="AX104" s="6">
        <v>10.0</v>
      </c>
      <c r="AY104" s="32">
        <f t="shared" si="1"/>
        <v>9.17</v>
      </c>
      <c r="AZ104" s="23"/>
      <c r="BA104" s="23">
        <f t="shared" si="2"/>
        <v>0</v>
      </c>
      <c r="BB104" s="6">
        <v>1.0</v>
      </c>
      <c r="BC104" s="6">
        <v>0.0</v>
      </c>
      <c r="BD104" s="23">
        <f t="shared" si="3"/>
        <v>1</v>
      </c>
      <c r="BE104" s="6" t="s">
        <v>92</v>
      </c>
      <c r="BF104" s="6"/>
      <c r="BG104" s="6" t="s">
        <v>55</v>
      </c>
      <c r="BH104" s="6" t="s">
        <v>55</v>
      </c>
      <c r="BI104" s="6" t="s">
        <v>55</v>
      </c>
      <c r="BJ104" s="6" t="s">
        <v>92</v>
      </c>
      <c r="BK104" s="6" t="s">
        <v>55</v>
      </c>
      <c r="BL104" s="23"/>
    </row>
    <row r="105">
      <c r="A105" s="16">
        <v>100.0</v>
      </c>
      <c r="B105" s="17" t="s">
        <v>845</v>
      </c>
      <c r="C105" s="17" t="s">
        <v>237</v>
      </c>
      <c r="D105" s="17" t="s">
        <v>197</v>
      </c>
      <c r="E105" s="17" t="s">
        <v>719</v>
      </c>
      <c r="F105" s="17" t="s">
        <v>79</v>
      </c>
      <c r="G105" s="17" t="s">
        <v>712</v>
      </c>
      <c r="H105" s="48" t="s">
        <v>81</v>
      </c>
      <c r="J105" s="21"/>
      <c r="K105" s="48" t="s">
        <v>84</v>
      </c>
      <c r="L105" s="49">
        <v>42979.0</v>
      </c>
      <c r="M105" s="50"/>
      <c r="N105" s="48" t="s">
        <v>85</v>
      </c>
      <c r="O105" s="48" t="s">
        <v>295</v>
      </c>
      <c r="P105" s="50"/>
      <c r="Q105" s="25">
        <v>9.0</v>
      </c>
      <c r="R105" s="25">
        <v>9.0</v>
      </c>
      <c r="S105" s="25">
        <v>10.0</v>
      </c>
      <c r="T105" s="25"/>
      <c r="U105" s="25"/>
      <c r="V105" s="25"/>
      <c r="W105" s="25">
        <v>9.0</v>
      </c>
      <c r="X105" s="25"/>
      <c r="Y105" s="25"/>
      <c r="Z105" s="25">
        <v>10.0</v>
      </c>
      <c r="AA105" s="25">
        <v>10.0</v>
      </c>
      <c r="AB105" s="25">
        <v>10.0</v>
      </c>
      <c r="AC105" s="25">
        <v>9.0</v>
      </c>
      <c r="AD105" s="25"/>
      <c r="AE105" s="25"/>
      <c r="AF105" s="25"/>
      <c r="AG105" s="25"/>
      <c r="AH105" s="6">
        <v>10.0</v>
      </c>
      <c r="AI105" s="6">
        <v>10.0</v>
      </c>
      <c r="AJ105" s="6">
        <v>10.0</v>
      </c>
      <c r="AK105" s="25">
        <v>9.0</v>
      </c>
      <c r="AL105" s="25">
        <v>10.0</v>
      </c>
      <c r="AM105" s="25"/>
      <c r="AN105" s="25">
        <v>10.0</v>
      </c>
      <c r="AO105" s="25"/>
      <c r="AP105" s="25"/>
      <c r="AQ105" s="25"/>
      <c r="AR105" s="6">
        <v>10.0</v>
      </c>
      <c r="AS105" s="25">
        <v>10.0</v>
      </c>
      <c r="AT105" s="25"/>
      <c r="AU105" s="25"/>
      <c r="AV105" s="25"/>
      <c r="AW105" s="25"/>
      <c r="AX105" s="6">
        <v>10.0</v>
      </c>
      <c r="AY105" s="32">
        <f t="shared" si="1"/>
        <v>9.7</v>
      </c>
      <c r="AZ105" s="23"/>
      <c r="BA105" s="23">
        <f t="shared" si="2"/>
        <v>0</v>
      </c>
      <c r="BB105" s="6">
        <v>0.0</v>
      </c>
      <c r="BC105" s="6">
        <v>0.0</v>
      </c>
      <c r="BD105" s="23">
        <f t="shared" si="3"/>
        <v>0</v>
      </c>
      <c r="BE105" s="6" t="s">
        <v>92</v>
      </c>
      <c r="BF105" s="6"/>
      <c r="BG105" s="6" t="s">
        <v>55</v>
      </c>
      <c r="BH105" s="6" t="s">
        <v>55</v>
      </c>
      <c r="BI105" s="6" t="s">
        <v>55</v>
      </c>
      <c r="BJ105" s="6" t="s">
        <v>92</v>
      </c>
      <c r="BK105" s="6" t="s">
        <v>55</v>
      </c>
      <c r="BL105" s="23"/>
    </row>
    <row r="106">
      <c r="A106" s="16">
        <v>101.0</v>
      </c>
      <c r="B106" s="17" t="s">
        <v>387</v>
      </c>
      <c r="C106" s="17" t="s">
        <v>200</v>
      </c>
      <c r="D106" s="17" t="s">
        <v>847</v>
      </c>
      <c r="E106" s="17" t="s">
        <v>848</v>
      </c>
      <c r="F106" s="17" t="s">
        <v>96</v>
      </c>
      <c r="G106" s="17" t="s">
        <v>712</v>
      </c>
      <c r="H106" s="48" t="s">
        <v>81</v>
      </c>
      <c r="J106" s="21"/>
      <c r="K106" s="48" t="s">
        <v>84</v>
      </c>
      <c r="L106" s="49">
        <v>42979.0</v>
      </c>
      <c r="M106" s="50"/>
      <c r="N106" s="48" t="s">
        <v>85</v>
      </c>
      <c r="O106" s="48" t="s">
        <v>295</v>
      </c>
      <c r="P106" s="50"/>
      <c r="Q106" s="25">
        <v>10.0</v>
      </c>
      <c r="R106" s="25">
        <v>10.0</v>
      </c>
      <c r="S106" s="25">
        <v>10.0</v>
      </c>
      <c r="T106" s="25"/>
      <c r="U106" s="25"/>
      <c r="V106" s="25"/>
      <c r="W106" s="25">
        <v>10.0</v>
      </c>
      <c r="X106" s="25"/>
      <c r="Y106" s="25"/>
      <c r="Z106" s="25">
        <v>10.0</v>
      </c>
      <c r="AA106" s="25">
        <v>10.0</v>
      </c>
      <c r="AB106" s="25">
        <v>10.0</v>
      </c>
      <c r="AC106" s="25">
        <v>10.0</v>
      </c>
      <c r="AD106" s="25"/>
      <c r="AE106" s="25"/>
      <c r="AF106" s="25"/>
      <c r="AG106" s="25"/>
      <c r="AH106" s="6">
        <v>10.0</v>
      </c>
      <c r="AI106" s="6">
        <v>10.0</v>
      </c>
      <c r="AJ106" s="6">
        <v>10.0</v>
      </c>
      <c r="AK106" s="25"/>
      <c r="AL106" s="25">
        <v>10.0</v>
      </c>
      <c r="AM106" s="25"/>
      <c r="AN106" s="25">
        <v>10.0</v>
      </c>
      <c r="AO106" s="25"/>
      <c r="AP106" s="25"/>
      <c r="AQ106" s="25"/>
      <c r="AR106" s="6">
        <v>10.0</v>
      </c>
      <c r="AS106" s="25">
        <v>10.0</v>
      </c>
      <c r="AT106" s="25"/>
      <c r="AU106" s="25"/>
      <c r="AV106" s="25"/>
      <c r="AW106" s="25"/>
      <c r="AX106" s="6">
        <v>10.0</v>
      </c>
      <c r="AY106" s="32">
        <f t="shared" si="1"/>
        <v>10</v>
      </c>
      <c r="AZ106" s="23"/>
      <c r="BA106" s="23">
        <f t="shared" si="2"/>
        <v>0</v>
      </c>
      <c r="BB106" s="6">
        <v>14.0</v>
      </c>
      <c r="BC106" s="6">
        <v>0.0</v>
      </c>
      <c r="BD106" s="23">
        <f t="shared" si="3"/>
        <v>14</v>
      </c>
      <c r="BE106" s="6" t="s">
        <v>92</v>
      </c>
      <c r="BF106" s="6"/>
      <c r="BG106" s="6" t="s">
        <v>55</v>
      </c>
      <c r="BH106" s="6" t="s">
        <v>55</v>
      </c>
      <c r="BI106" s="6" t="s">
        <v>55</v>
      </c>
      <c r="BJ106" s="6" t="s">
        <v>92</v>
      </c>
      <c r="BK106" s="6" t="s">
        <v>55</v>
      </c>
      <c r="BL106" s="23"/>
    </row>
    <row r="107">
      <c r="A107" s="16">
        <v>102.0</v>
      </c>
      <c r="B107" s="17" t="s">
        <v>857</v>
      </c>
      <c r="C107" s="17" t="s">
        <v>338</v>
      </c>
      <c r="D107" s="20"/>
      <c r="E107" s="19"/>
      <c r="F107" s="17" t="s">
        <v>79</v>
      </c>
      <c r="G107" s="17" t="s">
        <v>858</v>
      </c>
      <c r="H107" s="48" t="s">
        <v>81</v>
      </c>
      <c r="J107" s="21"/>
      <c r="K107" s="48" t="s">
        <v>84</v>
      </c>
      <c r="L107" s="49">
        <v>42979.0</v>
      </c>
      <c r="M107" s="50"/>
      <c r="N107" s="48" t="s">
        <v>85</v>
      </c>
      <c r="O107" s="48" t="s">
        <v>295</v>
      </c>
      <c r="P107" s="50"/>
      <c r="Q107" s="25">
        <v>7.0</v>
      </c>
      <c r="R107" s="25">
        <v>8.0</v>
      </c>
      <c r="S107" s="25">
        <v>9.0</v>
      </c>
      <c r="T107" s="25"/>
      <c r="U107" s="25"/>
      <c r="V107" s="25"/>
      <c r="W107" s="25">
        <v>8.0</v>
      </c>
      <c r="X107" s="25">
        <v>7.0</v>
      </c>
      <c r="Y107" s="25"/>
      <c r="Z107" s="25">
        <v>9.0</v>
      </c>
      <c r="AA107" s="25"/>
      <c r="AB107" s="25">
        <v>8.0</v>
      </c>
      <c r="AC107" s="25">
        <v>8.0</v>
      </c>
      <c r="AD107" s="25"/>
      <c r="AE107" s="25"/>
      <c r="AF107" s="25"/>
      <c r="AG107" s="25"/>
      <c r="AH107" s="25">
        <v>10.0</v>
      </c>
      <c r="AI107" s="25">
        <v>10.0</v>
      </c>
      <c r="AJ107" s="25">
        <v>10.0</v>
      </c>
      <c r="AK107" s="25">
        <v>10.0</v>
      </c>
      <c r="AL107" s="25">
        <v>9.0</v>
      </c>
      <c r="AM107" s="25"/>
      <c r="AN107" s="25">
        <v>10.0</v>
      </c>
      <c r="AO107" s="25"/>
      <c r="AP107" s="25"/>
      <c r="AQ107" s="25"/>
      <c r="AR107" s="6">
        <v>9.0</v>
      </c>
      <c r="AS107" s="25">
        <v>10.0</v>
      </c>
      <c r="AT107" s="25"/>
      <c r="AU107" s="25"/>
      <c r="AV107" s="25"/>
      <c r="AW107" s="25"/>
      <c r="AX107" s="25">
        <v>10.0</v>
      </c>
      <c r="AY107" s="32">
        <f t="shared" si="1"/>
        <v>8.94</v>
      </c>
      <c r="AZ107" s="23"/>
      <c r="BA107" s="23">
        <f t="shared" si="2"/>
        <v>0</v>
      </c>
      <c r="BB107" s="6">
        <v>34.0</v>
      </c>
      <c r="BC107" s="6">
        <v>0.0</v>
      </c>
      <c r="BD107" s="23">
        <f t="shared" si="3"/>
        <v>34</v>
      </c>
      <c r="BE107" s="6" t="s">
        <v>92</v>
      </c>
      <c r="BF107" s="6"/>
      <c r="BG107" s="6" t="s">
        <v>55</v>
      </c>
      <c r="BH107" s="6" t="s">
        <v>55</v>
      </c>
      <c r="BI107" s="6" t="s">
        <v>55</v>
      </c>
      <c r="BJ107" s="6" t="s">
        <v>92</v>
      </c>
      <c r="BK107" s="6" t="s">
        <v>55</v>
      </c>
      <c r="BL107" s="23"/>
    </row>
    <row r="108">
      <c r="A108" s="16">
        <v>103.0</v>
      </c>
      <c r="B108" s="17" t="s">
        <v>863</v>
      </c>
      <c r="C108" s="17" t="s">
        <v>540</v>
      </c>
      <c r="D108" s="17" t="s">
        <v>78</v>
      </c>
      <c r="E108" s="20"/>
      <c r="F108" s="17" t="s">
        <v>79</v>
      </c>
      <c r="G108" s="17" t="s">
        <v>858</v>
      </c>
      <c r="H108" s="48" t="s">
        <v>81</v>
      </c>
      <c r="J108" s="21"/>
      <c r="K108" s="48" t="s">
        <v>84</v>
      </c>
      <c r="L108" s="49">
        <v>42979.0</v>
      </c>
      <c r="M108" s="50"/>
      <c r="N108" s="48" t="s">
        <v>85</v>
      </c>
      <c r="O108" s="48" t="s">
        <v>295</v>
      </c>
      <c r="P108" s="52"/>
      <c r="Q108" s="25">
        <v>9.0</v>
      </c>
      <c r="R108" s="25">
        <v>8.0</v>
      </c>
      <c r="S108" s="25">
        <v>10.0</v>
      </c>
      <c r="T108" s="25"/>
      <c r="U108" s="25"/>
      <c r="V108" s="25"/>
      <c r="W108" s="25">
        <v>7.0</v>
      </c>
      <c r="X108" s="25">
        <v>10.0</v>
      </c>
      <c r="Y108" s="25"/>
      <c r="Z108" s="25">
        <v>9.0</v>
      </c>
      <c r="AA108" s="25"/>
      <c r="AB108" s="25">
        <v>9.0</v>
      </c>
      <c r="AC108" s="25">
        <v>8.0</v>
      </c>
      <c r="AD108" s="25"/>
      <c r="AE108" s="25"/>
      <c r="AF108" s="25"/>
      <c r="AG108" s="25"/>
      <c r="AH108" s="25">
        <v>10.0</v>
      </c>
      <c r="AI108" s="25">
        <v>10.0</v>
      </c>
      <c r="AJ108" s="25">
        <v>10.0</v>
      </c>
      <c r="AK108" s="25">
        <v>10.0</v>
      </c>
      <c r="AL108" s="25">
        <v>10.0</v>
      </c>
      <c r="AM108" s="25"/>
      <c r="AN108" s="25">
        <v>10.0</v>
      </c>
      <c r="AO108" s="25"/>
      <c r="AP108" s="25"/>
      <c r="AQ108" s="25"/>
      <c r="AR108" s="6">
        <v>8.0</v>
      </c>
      <c r="AS108" s="25">
        <v>9.0</v>
      </c>
      <c r="AT108" s="25"/>
      <c r="AU108" s="25"/>
      <c r="AV108" s="25"/>
      <c r="AW108" s="25"/>
      <c r="AX108" s="25">
        <v>10.0</v>
      </c>
      <c r="AY108" s="32">
        <f t="shared" si="1"/>
        <v>9.23</v>
      </c>
      <c r="AZ108" s="23"/>
      <c r="BA108" s="23">
        <f t="shared" si="2"/>
        <v>0</v>
      </c>
      <c r="BB108" s="6">
        <v>0.0</v>
      </c>
      <c r="BC108" s="6">
        <v>0.0</v>
      </c>
      <c r="BD108" s="23">
        <f t="shared" si="3"/>
        <v>0</v>
      </c>
      <c r="BE108" s="6" t="s">
        <v>92</v>
      </c>
      <c r="BF108" s="6"/>
      <c r="BG108" s="6" t="s">
        <v>55</v>
      </c>
      <c r="BH108" s="6" t="s">
        <v>55</v>
      </c>
      <c r="BI108" s="6" t="s">
        <v>55</v>
      </c>
      <c r="BJ108" s="6" t="s">
        <v>92</v>
      </c>
      <c r="BK108" s="6" t="s">
        <v>55</v>
      </c>
      <c r="BL108" s="23"/>
    </row>
    <row r="109">
      <c r="A109" s="16">
        <v>104.0</v>
      </c>
      <c r="B109" s="17" t="s">
        <v>866</v>
      </c>
      <c r="C109" s="17" t="s">
        <v>77</v>
      </c>
      <c r="D109" s="17" t="s">
        <v>78</v>
      </c>
      <c r="E109" s="19"/>
      <c r="F109" s="17" t="s">
        <v>79</v>
      </c>
      <c r="G109" s="17" t="s">
        <v>858</v>
      </c>
      <c r="H109" s="48" t="s">
        <v>81</v>
      </c>
      <c r="J109" s="21"/>
      <c r="K109" s="48" t="s">
        <v>84</v>
      </c>
      <c r="L109" s="49">
        <v>42979.0</v>
      </c>
      <c r="M109" s="50"/>
      <c r="N109" s="48" t="s">
        <v>85</v>
      </c>
      <c r="O109" s="48" t="s">
        <v>295</v>
      </c>
      <c r="P109" s="52"/>
      <c r="Q109" s="6">
        <v>7.0</v>
      </c>
      <c r="R109" s="6">
        <v>5.0</v>
      </c>
      <c r="S109" s="6">
        <v>6.0</v>
      </c>
      <c r="T109" s="23"/>
      <c r="U109" s="23"/>
      <c r="V109" s="23"/>
      <c r="W109" s="6">
        <v>6.0</v>
      </c>
      <c r="X109" s="6">
        <v>9.0</v>
      </c>
      <c r="Y109" s="23"/>
      <c r="Z109" s="6">
        <v>8.0</v>
      </c>
      <c r="AA109" s="23"/>
      <c r="AB109" s="6">
        <v>8.0</v>
      </c>
      <c r="AC109" s="6">
        <v>6.0</v>
      </c>
      <c r="AD109" s="23"/>
      <c r="AE109" s="23"/>
      <c r="AF109" s="23"/>
      <c r="AG109" s="23"/>
      <c r="AH109" s="25">
        <v>10.0</v>
      </c>
      <c r="AI109" s="25">
        <v>10.0</v>
      </c>
      <c r="AJ109" s="25">
        <v>10.0</v>
      </c>
      <c r="AK109" s="25">
        <v>10.0</v>
      </c>
      <c r="AL109" s="6">
        <v>7.0</v>
      </c>
      <c r="AM109" s="23"/>
      <c r="AN109" s="25">
        <v>10.0</v>
      </c>
      <c r="AO109" s="23"/>
      <c r="AP109" s="23"/>
      <c r="AQ109" s="23"/>
      <c r="AR109" s="6">
        <v>8.0</v>
      </c>
      <c r="AS109" s="6">
        <v>10.0</v>
      </c>
      <c r="AT109" s="23"/>
      <c r="AU109" s="23"/>
      <c r="AV109" s="23"/>
      <c r="AW109" s="23"/>
      <c r="AX109" s="25">
        <v>10.0</v>
      </c>
      <c r="AY109" s="32">
        <f t="shared" si="1"/>
        <v>8.23</v>
      </c>
      <c r="AZ109" s="23"/>
      <c r="BA109" s="23">
        <f t="shared" si="2"/>
        <v>0</v>
      </c>
      <c r="BB109" s="6">
        <v>5.0</v>
      </c>
      <c r="BC109" s="6">
        <v>0.0</v>
      </c>
      <c r="BD109" s="23">
        <f t="shared" si="3"/>
        <v>5</v>
      </c>
      <c r="BE109" s="6" t="s">
        <v>92</v>
      </c>
      <c r="BF109" s="6"/>
      <c r="BG109" s="6" t="s">
        <v>55</v>
      </c>
      <c r="BH109" s="6" t="s">
        <v>55</v>
      </c>
      <c r="BI109" s="6" t="s">
        <v>55</v>
      </c>
      <c r="BJ109" s="6" t="s">
        <v>92</v>
      </c>
      <c r="BK109" s="6" t="s">
        <v>55</v>
      </c>
      <c r="BL109" s="23"/>
    </row>
    <row r="110">
      <c r="A110" s="16">
        <v>105.0</v>
      </c>
      <c r="B110" s="17" t="s">
        <v>872</v>
      </c>
      <c r="C110" s="17" t="s">
        <v>77</v>
      </c>
      <c r="D110" s="17" t="s">
        <v>132</v>
      </c>
      <c r="E110" s="19"/>
      <c r="F110" s="17" t="s">
        <v>79</v>
      </c>
      <c r="G110" s="17" t="s">
        <v>858</v>
      </c>
      <c r="H110" s="48"/>
      <c r="J110" s="21"/>
      <c r="K110" s="48"/>
      <c r="L110" s="49"/>
      <c r="M110" s="50"/>
      <c r="N110" s="48"/>
      <c r="O110" s="48"/>
      <c r="P110" s="52"/>
      <c r="Q110" s="6">
        <v>7.0</v>
      </c>
      <c r="R110" s="6">
        <v>10.0</v>
      </c>
      <c r="S110" s="6">
        <v>8.0</v>
      </c>
      <c r="T110" s="23"/>
      <c r="U110" s="23"/>
      <c r="V110" s="23"/>
      <c r="W110" s="6">
        <v>7.0</v>
      </c>
      <c r="X110" s="6">
        <v>7.0</v>
      </c>
      <c r="Y110" s="23"/>
      <c r="Z110" s="6">
        <v>8.0</v>
      </c>
      <c r="AA110" s="23"/>
      <c r="AB110" s="6">
        <v>8.0</v>
      </c>
      <c r="AC110" s="6">
        <v>5.0</v>
      </c>
      <c r="AD110" s="23"/>
      <c r="AE110" s="23"/>
      <c r="AF110" s="23"/>
      <c r="AG110" s="23"/>
      <c r="AH110" s="25">
        <v>10.0</v>
      </c>
      <c r="AI110" s="25">
        <v>10.0</v>
      </c>
      <c r="AJ110" s="25">
        <v>10.0</v>
      </c>
      <c r="AK110" s="25">
        <v>10.0</v>
      </c>
      <c r="AL110" s="6">
        <v>9.0</v>
      </c>
      <c r="AM110" s="23"/>
      <c r="AN110" s="25">
        <v>10.0</v>
      </c>
      <c r="AO110" s="23"/>
      <c r="AP110" s="23"/>
      <c r="AQ110" s="23"/>
      <c r="AR110" s="6">
        <v>7.0</v>
      </c>
      <c r="AS110" s="6">
        <v>10.0</v>
      </c>
      <c r="AT110" s="23"/>
      <c r="AU110" s="23"/>
      <c r="AV110" s="23"/>
      <c r="AW110" s="23"/>
      <c r="AX110" s="25">
        <v>10.0</v>
      </c>
      <c r="AY110" s="32">
        <f t="shared" si="1"/>
        <v>8.58</v>
      </c>
      <c r="AZ110" s="23"/>
      <c r="BA110" s="23">
        <f t="shared" si="2"/>
        <v>0</v>
      </c>
      <c r="BB110" s="6">
        <v>13.0</v>
      </c>
      <c r="BC110" s="6">
        <v>0.0</v>
      </c>
      <c r="BD110" s="23">
        <f t="shared" si="3"/>
        <v>13</v>
      </c>
      <c r="BE110" s="6" t="s">
        <v>92</v>
      </c>
      <c r="BF110" s="6"/>
      <c r="BG110" s="6" t="s">
        <v>55</v>
      </c>
      <c r="BH110" s="6" t="s">
        <v>55</v>
      </c>
      <c r="BI110" s="6" t="s">
        <v>92</v>
      </c>
      <c r="BJ110" s="6" t="s">
        <v>92</v>
      </c>
      <c r="BK110" s="6" t="s">
        <v>55</v>
      </c>
      <c r="BL110" s="23"/>
    </row>
    <row r="111">
      <c r="A111" s="16">
        <v>106.0</v>
      </c>
      <c r="B111" s="17" t="s">
        <v>370</v>
      </c>
      <c r="C111" s="17" t="s">
        <v>132</v>
      </c>
      <c r="D111" s="17" t="s">
        <v>874</v>
      </c>
      <c r="E111" s="19"/>
      <c r="F111" s="17" t="s">
        <v>79</v>
      </c>
      <c r="G111" s="17" t="s">
        <v>858</v>
      </c>
      <c r="H111" s="48" t="s">
        <v>81</v>
      </c>
      <c r="J111" s="21"/>
      <c r="K111" s="48" t="s">
        <v>84</v>
      </c>
      <c r="L111" s="49">
        <v>42979.0</v>
      </c>
      <c r="M111" s="50"/>
      <c r="N111" s="48" t="s">
        <v>85</v>
      </c>
      <c r="O111" s="48" t="s">
        <v>295</v>
      </c>
      <c r="P111" s="52"/>
      <c r="Q111" s="6">
        <v>7.0</v>
      </c>
      <c r="R111" s="6">
        <v>6.0</v>
      </c>
      <c r="S111" s="6">
        <v>9.0</v>
      </c>
      <c r="T111" s="23"/>
      <c r="U111" s="23"/>
      <c r="V111" s="23"/>
      <c r="W111" s="6">
        <v>8.0</v>
      </c>
      <c r="X111" s="6">
        <v>9.0</v>
      </c>
      <c r="Y111" s="23"/>
      <c r="Z111" s="6">
        <v>9.0</v>
      </c>
      <c r="AA111" s="23"/>
      <c r="AB111" s="6">
        <v>8.0</v>
      </c>
      <c r="AC111" s="6">
        <v>9.0</v>
      </c>
      <c r="AD111" s="23"/>
      <c r="AE111" s="23"/>
      <c r="AF111" s="23"/>
      <c r="AG111" s="23"/>
      <c r="AH111" s="25">
        <v>10.0</v>
      </c>
      <c r="AI111" s="25">
        <v>10.0</v>
      </c>
      <c r="AJ111" s="25">
        <v>10.0</v>
      </c>
      <c r="AK111" s="25">
        <v>10.0</v>
      </c>
      <c r="AL111" s="6">
        <v>10.0</v>
      </c>
      <c r="AM111" s="23"/>
      <c r="AN111" s="25">
        <v>10.0</v>
      </c>
      <c r="AO111" s="23"/>
      <c r="AP111" s="23"/>
      <c r="AQ111" s="23"/>
      <c r="AR111" s="6">
        <v>9.0</v>
      </c>
      <c r="AS111" s="6">
        <v>10.0</v>
      </c>
      <c r="AT111" s="23"/>
      <c r="AU111" s="23"/>
      <c r="AV111" s="23"/>
      <c r="AW111" s="23"/>
      <c r="AX111" s="25">
        <v>10.0</v>
      </c>
      <c r="AY111" s="32">
        <f t="shared" si="1"/>
        <v>9.05</v>
      </c>
      <c r="AZ111" s="23"/>
      <c r="BA111" s="23">
        <f t="shared" si="2"/>
        <v>0</v>
      </c>
      <c r="BB111" s="6">
        <v>22.0</v>
      </c>
      <c r="BC111" s="6">
        <v>0.0</v>
      </c>
      <c r="BD111" s="23">
        <f t="shared" si="3"/>
        <v>22</v>
      </c>
      <c r="BE111" s="6" t="s">
        <v>92</v>
      </c>
      <c r="BF111" s="6"/>
      <c r="BG111" s="6" t="s">
        <v>55</v>
      </c>
      <c r="BH111" s="6" t="s">
        <v>55</v>
      </c>
      <c r="BI111" s="6" t="s">
        <v>55</v>
      </c>
      <c r="BJ111" s="6" t="s">
        <v>92</v>
      </c>
      <c r="BK111" s="6" t="s">
        <v>55</v>
      </c>
      <c r="BL111" s="23"/>
    </row>
    <row r="112">
      <c r="A112" s="16">
        <v>107.0</v>
      </c>
      <c r="B112" s="17" t="s">
        <v>189</v>
      </c>
      <c r="C112" s="17" t="s">
        <v>145</v>
      </c>
      <c r="D112" s="17" t="s">
        <v>132</v>
      </c>
      <c r="E112" s="19"/>
      <c r="F112" s="17" t="s">
        <v>79</v>
      </c>
      <c r="G112" s="17" t="s">
        <v>858</v>
      </c>
      <c r="H112" s="48" t="s">
        <v>81</v>
      </c>
      <c r="J112" s="21"/>
      <c r="K112" s="48" t="s">
        <v>84</v>
      </c>
      <c r="L112" s="49">
        <v>42979.0</v>
      </c>
      <c r="M112" s="50"/>
      <c r="N112" s="48" t="s">
        <v>85</v>
      </c>
      <c r="O112" s="48" t="s">
        <v>295</v>
      </c>
      <c r="P112" s="52"/>
      <c r="Q112" s="6">
        <v>7.0</v>
      </c>
      <c r="R112" s="6">
        <v>8.0</v>
      </c>
      <c r="S112" s="6">
        <v>7.0</v>
      </c>
      <c r="T112" s="23"/>
      <c r="U112" s="23"/>
      <c r="V112" s="23"/>
      <c r="W112" s="6">
        <v>6.0</v>
      </c>
      <c r="X112" s="6">
        <v>8.0</v>
      </c>
      <c r="Y112" s="23"/>
      <c r="Z112" s="6">
        <v>10.0</v>
      </c>
      <c r="AA112" s="23"/>
      <c r="AB112" s="6">
        <v>8.0</v>
      </c>
      <c r="AC112" s="6">
        <v>7.0</v>
      </c>
      <c r="AD112" s="23"/>
      <c r="AE112" s="23"/>
      <c r="AF112" s="23"/>
      <c r="AG112" s="23"/>
      <c r="AH112" s="25">
        <v>10.0</v>
      </c>
      <c r="AI112" s="25">
        <v>10.0</v>
      </c>
      <c r="AJ112" s="25">
        <v>10.0</v>
      </c>
      <c r="AK112" s="25">
        <v>10.0</v>
      </c>
      <c r="AL112" s="6">
        <v>10.0</v>
      </c>
      <c r="AM112" s="23"/>
      <c r="AN112" s="25">
        <v>10.0</v>
      </c>
      <c r="AO112" s="23"/>
      <c r="AP112" s="23"/>
      <c r="AQ112" s="23"/>
      <c r="AR112" s="6">
        <v>8.0</v>
      </c>
      <c r="AS112" s="6">
        <v>10.0</v>
      </c>
      <c r="AT112" s="23"/>
      <c r="AU112" s="23"/>
      <c r="AV112" s="23"/>
      <c r="AW112" s="23"/>
      <c r="AX112" s="25">
        <v>10.0</v>
      </c>
      <c r="AY112" s="32">
        <f t="shared" si="1"/>
        <v>8.76</v>
      </c>
      <c r="AZ112" s="23"/>
      <c r="BA112" s="23">
        <f t="shared" si="2"/>
        <v>0</v>
      </c>
      <c r="BB112" s="6">
        <v>27.0</v>
      </c>
      <c r="BC112" s="6">
        <v>0.0</v>
      </c>
      <c r="BD112" s="23">
        <f t="shared" si="3"/>
        <v>27</v>
      </c>
      <c r="BE112" s="6" t="s">
        <v>92</v>
      </c>
      <c r="BF112" s="6"/>
      <c r="BG112" s="6" t="s">
        <v>55</v>
      </c>
      <c r="BH112" s="6" t="s">
        <v>55</v>
      </c>
      <c r="BI112" s="6" t="s">
        <v>55</v>
      </c>
      <c r="BJ112" s="6" t="s">
        <v>92</v>
      </c>
      <c r="BK112" s="6" t="s">
        <v>55</v>
      </c>
      <c r="BL112" s="23"/>
    </row>
    <row r="113">
      <c r="A113" s="16">
        <v>108.0</v>
      </c>
      <c r="B113" s="17" t="s">
        <v>879</v>
      </c>
      <c r="C113" s="17" t="s">
        <v>880</v>
      </c>
      <c r="D113" s="20"/>
      <c r="E113" s="19"/>
      <c r="F113" s="17" t="s">
        <v>79</v>
      </c>
      <c r="G113" s="17" t="s">
        <v>858</v>
      </c>
      <c r="H113" s="48" t="s">
        <v>81</v>
      </c>
      <c r="J113" s="21"/>
      <c r="K113" s="48" t="s">
        <v>138</v>
      </c>
      <c r="L113" s="49">
        <v>42979.0</v>
      </c>
      <c r="M113" s="49">
        <v>42991.0</v>
      </c>
      <c r="N113" s="48" t="s">
        <v>85</v>
      </c>
      <c r="O113" s="48" t="s">
        <v>483</v>
      </c>
      <c r="P113" s="52"/>
      <c r="Q113" s="6">
        <v>6.0</v>
      </c>
      <c r="R113" s="6">
        <v>5.0</v>
      </c>
      <c r="S113" s="6">
        <v>6.0</v>
      </c>
      <c r="T113" s="23"/>
      <c r="U113" s="23"/>
      <c r="V113" s="23"/>
      <c r="W113" s="6">
        <v>5.0</v>
      </c>
      <c r="X113" s="6">
        <v>8.0</v>
      </c>
      <c r="Y113" s="23"/>
      <c r="Z113" s="6">
        <v>7.0</v>
      </c>
      <c r="AA113" s="23"/>
      <c r="AB113" s="6">
        <v>8.0</v>
      </c>
      <c r="AC113" s="6">
        <v>8.0</v>
      </c>
      <c r="AD113" s="23"/>
      <c r="AE113" s="23"/>
      <c r="AF113" s="23"/>
      <c r="AG113" s="23"/>
      <c r="AH113" s="25">
        <v>10.0</v>
      </c>
      <c r="AI113" s="25">
        <v>10.0</v>
      </c>
      <c r="AJ113" s="25">
        <v>10.0</v>
      </c>
      <c r="AK113" s="25">
        <v>10.0</v>
      </c>
      <c r="AL113" s="6">
        <v>8.0</v>
      </c>
      <c r="AM113" s="23"/>
      <c r="AN113" s="25">
        <v>10.0</v>
      </c>
      <c r="AO113" s="23"/>
      <c r="AP113" s="23"/>
      <c r="AQ113" s="23"/>
      <c r="AR113" s="6">
        <v>8.0</v>
      </c>
      <c r="AS113" s="6">
        <v>10.0</v>
      </c>
      <c r="AT113" s="23"/>
      <c r="AU113" s="23"/>
      <c r="AV113" s="23"/>
      <c r="AW113" s="23"/>
      <c r="AX113" s="25">
        <v>10.0</v>
      </c>
      <c r="AY113" s="32">
        <f t="shared" si="1"/>
        <v>8.17</v>
      </c>
      <c r="AZ113" s="23"/>
      <c r="BA113" s="23">
        <f t="shared" si="2"/>
        <v>0</v>
      </c>
      <c r="BB113" s="6">
        <v>1.0</v>
      </c>
      <c r="BC113" s="6">
        <v>0.0</v>
      </c>
      <c r="BD113" s="23">
        <f t="shared" si="3"/>
        <v>1</v>
      </c>
      <c r="BE113" s="6" t="s">
        <v>92</v>
      </c>
      <c r="BF113" s="6"/>
      <c r="BG113" s="6" t="s">
        <v>55</v>
      </c>
      <c r="BH113" s="6" t="s">
        <v>55</v>
      </c>
      <c r="BI113" s="6" t="s">
        <v>55</v>
      </c>
      <c r="BJ113" s="6" t="s">
        <v>92</v>
      </c>
      <c r="BK113" s="6" t="s">
        <v>55</v>
      </c>
      <c r="BL113" s="23"/>
    </row>
    <row r="114">
      <c r="A114" s="16">
        <v>109.0</v>
      </c>
      <c r="B114" s="17" t="s">
        <v>164</v>
      </c>
      <c r="C114" s="17" t="s">
        <v>884</v>
      </c>
      <c r="D114" s="17" t="s">
        <v>885</v>
      </c>
      <c r="E114" s="19"/>
      <c r="F114" s="17" t="s">
        <v>96</v>
      </c>
      <c r="G114" s="17" t="s">
        <v>858</v>
      </c>
      <c r="H114" s="48" t="s">
        <v>81</v>
      </c>
      <c r="J114" s="21"/>
      <c r="K114" s="48" t="s">
        <v>84</v>
      </c>
      <c r="L114" s="49">
        <v>42979.0</v>
      </c>
      <c r="M114" s="50"/>
      <c r="N114" s="48" t="s">
        <v>85</v>
      </c>
      <c r="O114" s="48" t="s">
        <v>295</v>
      </c>
      <c r="P114" s="52"/>
      <c r="Q114" s="25">
        <v>10.0</v>
      </c>
      <c r="R114" s="25">
        <v>10.0</v>
      </c>
      <c r="S114" s="25">
        <v>10.0</v>
      </c>
      <c r="T114" s="25"/>
      <c r="U114" s="25"/>
      <c r="V114" s="25"/>
      <c r="W114" s="25">
        <v>10.0</v>
      </c>
      <c r="X114" s="25">
        <v>10.0</v>
      </c>
      <c r="Y114" s="25"/>
      <c r="Z114" s="25">
        <v>10.0</v>
      </c>
      <c r="AA114" s="25"/>
      <c r="AB114" s="25">
        <v>10.0</v>
      </c>
      <c r="AC114" s="25">
        <v>10.0</v>
      </c>
      <c r="AD114" s="25"/>
      <c r="AE114" s="25"/>
      <c r="AF114" s="25"/>
      <c r="AG114" s="25"/>
      <c r="AH114" s="25">
        <v>10.0</v>
      </c>
      <c r="AI114" s="25">
        <v>10.0</v>
      </c>
      <c r="AJ114" s="25">
        <v>10.0</v>
      </c>
      <c r="AK114" s="25">
        <v>10.0</v>
      </c>
      <c r="AL114" s="25">
        <v>10.0</v>
      </c>
      <c r="AM114" s="25"/>
      <c r="AN114" s="25">
        <v>10.0</v>
      </c>
      <c r="AO114" s="25"/>
      <c r="AP114" s="25"/>
      <c r="AQ114" s="25"/>
      <c r="AR114" s="6">
        <v>10.0</v>
      </c>
      <c r="AS114" s="6">
        <v>10.0</v>
      </c>
      <c r="AT114" s="25"/>
      <c r="AU114" s="25"/>
      <c r="AV114" s="25"/>
      <c r="AW114" s="25"/>
      <c r="AX114" s="25">
        <v>10.0</v>
      </c>
      <c r="AY114" s="32">
        <f t="shared" si="1"/>
        <v>10</v>
      </c>
      <c r="AZ114" s="23"/>
      <c r="BA114" s="23">
        <f t="shared" si="2"/>
        <v>0</v>
      </c>
      <c r="BB114" s="6">
        <v>0.0</v>
      </c>
      <c r="BC114" s="6">
        <v>0.0</v>
      </c>
      <c r="BD114" s="23">
        <f t="shared" si="3"/>
        <v>0</v>
      </c>
      <c r="BE114" s="6" t="s">
        <v>92</v>
      </c>
      <c r="BF114" s="6"/>
      <c r="BG114" s="6" t="s">
        <v>55</v>
      </c>
      <c r="BH114" s="6" t="s">
        <v>55</v>
      </c>
      <c r="BI114" s="6" t="s">
        <v>55</v>
      </c>
      <c r="BJ114" s="6" t="s">
        <v>92</v>
      </c>
      <c r="BK114" s="6" t="s">
        <v>55</v>
      </c>
      <c r="BL114" s="23"/>
    </row>
    <row r="115">
      <c r="A115" s="16">
        <v>110.0</v>
      </c>
      <c r="B115" s="17" t="s">
        <v>894</v>
      </c>
      <c r="C115" s="17" t="s">
        <v>895</v>
      </c>
      <c r="D115" s="17" t="s">
        <v>896</v>
      </c>
      <c r="E115" s="19"/>
      <c r="F115" s="17" t="s">
        <v>96</v>
      </c>
      <c r="G115" s="17" t="s">
        <v>858</v>
      </c>
      <c r="H115" s="48" t="s">
        <v>81</v>
      </c>
      <c r="J115" s="21"/>
      <c r="K115" s="48" t="s">
        <v>84</v>
      </c>
      <c r="L115" s="49">
        <v>42979.0</v>
      </c>
      <c r="M115" s="50"/>
      <c r="N115" s="48" t="s">
        <v>85</v>
      </c>
      <c r="O115" s="48" t="s">
        <v>483</v>
      </c>
      <c r="P115" s="52"/>
      <c r="Q115" s="6">
        <v>6.0</v>
      </c>
      <c r="R115" s="6">
        <v>6.0</v>
      </c>
      <c r="S115" s="6">
        <v>6.0</v>
      </c>
      <c r="T115" s="23"/>
      <c r="U115" s="23"/>
      <c r="V115" s="23"/>
      <c r="W115" s="6">
        <v>6.0</v>
      </c>
      <c r="X115" s="6">
        <v>7.0</v>
      </c>
      <c r="Y115" s="23"/>
      <c r="Z115" s="6">
        <v>7.0</v>
      </c>
      <c r="AA115" s="23"/>
      <c r="AB115" s="6">
        <v>7.0</v>
      </c>
      <c r="AC115" s="6">
        <v>6.0</v>
      </c>
      <c r="AD115" s="23"/>
      <c r="AE115" s="23"/>
      <c r="AF115" s="23"/>
      <c r="AG115" s="23"/>
      <c r="AH115" s="25"/>
      <c r="AI115" s="25">
        <v>10.0</v>
      </c>
      <c r="AJ115" s="25">
        <v>10.0</v>
      </c>
      <c r="AK115" s="25">
        <v>10.0</v>
      </c>
      <c r="AL115" s="6">
        <v>7.0</v>
      </c>
      <c r="AM115" s="23"/>
      <c r="AN115" s="25">
        <v>10.0</v>
      </c>
      <c r="AO115" s="23"/>
      <c r="AP115" s="23"/>
      <c r="AQ115" s="23"/>
      <c r="AR115" s="6">
        <v>6.0</v>
      </c>
      <c r="AS115" s="6">
        <v>10.0</v>
      </c>
      <c r="AT115" s="23"/>
      <c r="AU115" s="23"/>
      <c r="AV115" s="23"/>
      <c r="AW115" s="23"/>
      <c r="AX115" s="25">
        <v>10.0</v>
      </c>
      <c r="AY115" s="32">
        <f t="shared" si="1"/>
        <v>7.75</v>
      </c>
      <c r="AZ115" s="23"/>
      <c r="BA115" s="23">
        <f t="shared" si="2"/>
        <v>0</v>
      </c>
      <c r="BB115" s="6">
        <v>22.0</v>
      </c>
      <c r="BC115" s="6">
        <v>0.0</v>
      </c>
      <c r="BD115" s="23">
        <f t="shared" si="3"/>
        <v>22</v>
      </c>
      <c r="BE115" s="6" t="s">
        <v>92</v>
      </c>
      <c r="BF115" s="6"/>
      <c r="BG115" s="6" t="s">
        <v>55</v>
      </c>
      <c r="BH115" s="6" t="s">
        <v>55</v>
      </c>
      <c r="BI115" s="6" t="s">
        <v>55</v>
      </c>
      <c r="BJ115" s="6" t="s">
        <v>92</v>
      </c>
      <c r="BK115" s="6" t="s">
        <v>55</v>
      </c>
      <c r="BL115" s="23"/>
    </row>
    <row r="116">
      <c r="A116" s="16">
        <v>111.0</v>
      </c>
      <c r="B116" s="17" t="s">
        <v>470</v>
      </c>
      <c r="C116" s="17" t="s">
        <v>362</v>
      </c>
      <c r="D116" s="17" t="s">
        <v>120</v>
      </c>
      <c r="E116" s="19"/>
      <c r="F116" s="17" t="s">
        <v>96</v>
      </c>
      <c r="G116" s="17" t="s">
        <v>858</v>
      </c>
      <c r="H116" s="48" t="s">
        <v>81</v>
      </c>
      <c r="J116" s="21"/>
      <c r="K116" s="48" t="s">
        <v>84</v>
      </c>
      <c r="L116" s="49">
        <v>42979.0</v>
      </c>
      <c r="M116" s="50"/>
      <c r="N116" s="48" t="s">
        <v>85</v>
      </c>
      <c r="O116" s="48" t="s">
        <v>295</v>
      </c>
      <c r="P116" s="52"/>
      <c r="Q116" s="25">
        <v>8.0</v>
      </c>
      <c r="R116" s="25">
        <v>9.0</v>
      </c>
      <c r="S116" s="25">
        <v>9.0</v>
      </c>
      <c r="T116" s="25"/>
      <c r="U116" s="25"/>
      <c r="V116" s="25"/>
      <c r="W116" s="25">
        <v>8.0</v>
      </c>
      <c r="X116" s="25">
        <v>9.0</v>
      </c>
      <c r="Y116" s="25"/>
      <c r="Z116" s="25">
        <v>10.0</v>
      </c>
      <c r="AA116" s="25"/>
      <c r="AB116" s="25">
        <v>10.0</v>
      </c>
      <c r="AC116" s="25">
        <v>9.0</v>
      </c>
      <c r="AD116" s="25"/>
      <c r="AE116" s="25"/>
      <c r="AF116" s="25"/>
      <c r="AG116" s="25"/>
      <c r="AH116" s="25">
        <v>10.0</v>
      </c>
      <c r="AI116" s="25">
        <v>10.0</v>
      </c>
      <c r="AJ116" s="25">
        <v>10.0</v>
      </c>
      <c r="AK116" s="25">
        <v>10.0</v>
      </c>
      <c r="AL116" s="25">
        <v>10.0</v>
      </c>
      <c r="AM116" s="25"/>
      <c r="AN116" s="25">
        <v>10.0</v>
      </c>
      <c r="AO116" s="25"/>
      <c r="AP116" s="25"/>
      <c r="AQ116" s="25"/>
      <c r="AR116" s="6">
        <v>10.0</v>
      </c>
      <c r="AS116" s="6">
        <v>10.0</v>
      </c>
      <c r="AT116" s="25"/>
      <c r="AU116" s="25"/>
      <c r="AV116" s="25"/>
      <c r="AW116" s="25"/>
      <c r="AX116" s="25">
        <v>10.0</v>
      </c>
      <c r="AY116" s="32">
        <f t="shared" si="1"/>
        <v>9.52</v>
      </c>
      <c r="AZ116" s="23"/>
      <c r="BA116" s="23">
        <f t="shared" si="2"/>
        <v>0</v>
      </c>
      <c r="BB116" s="6">
        <v>17.0</v>
      </c>
      <c r="BC116" s="6">
        <v>0.0</v>
      </c>
      <c r="BD116" s="23">
        <f t="shared" si="3"/>
        <v>17</v>
      </c>
      <c r="BE116" s="6" t="s">
        <v>92</v>
      </c>
      <c r="BF116" s="6"/>
      <c r="BG116" s="6" t="s">
        <v>55</v>
      </c>
      <c r="BH116" s="6" t="s">
        <v>55</v>
      </c>
      <c r="BI116" s="6" t="s">
        <v>55</v>
      </c>
      <c r="BJ116" s="6" t="s">
        <v>92</v>
      </c>
      <c r="BK116" s="6" t="s">
        <v>55</v>
      </c>
      <c r="BL116" s="23"/>
    </row>
    <row r="117">
      <c r="A117" s="16">
        <v>112.0</v>
      </c>
      <c r="B117" s="17" t="s">
        <v>248</v>
      </c>
      <c r="C117" s="17" t="s">
        <v>575</v>
      </c>
      <c r="D117" s="17" t="s">
        <v>209</v>
      </c>
      <c r="E117" s="19"/>
      <c r="F117" s="17" t="s">
        <v>96</v>
      </c>
      <c r="G117" s="17" t="s">
        <v>858</v>
      </c>
      <c r="H117" s="48" t="s">
        <v>81</v>
      </c>
      <c r="J117" s="21"/>
      <c r="K117" s="48" t="s">
        <v>84</v>
      </c>
      <c r="L117" s="49">
        <v>42979.0</v>
      </c>
      <c r="M117" s="50"/>
      <c r="N117" s="48" t="s">
        <v>85</v>
      </c>
      <c r="O117" s="48" t="s">
        <v>295</v>
      </c>
      <c r="P117" s="52"/>
      <c r="Q117" s="25">
        <v>7.0</v>
      </c>
      <c r="R117" s="25">
        <v>8.0</v>
      </c>
      <c r="S117" s="25">
        <v>7.0</v>
      </c>
      <c r="T117" s="25"/>
      <c r="U117" s="25"/>
      <c r="V117" s="25"/>
      <c r="W117" s="25">
        <v>6.0</v>
      </c>
      <c r="X117" s="25">
        <v>8.0</v>
      </c>
      <c r="Y117" s="25"/>
      <c r="Z117" s="25">
        <v>9.0</v>
      </c>
      <c r="AA117" s="25"/>
      <c r="AB117" s="25">
        <v>8.0</v>
      </c>
      <c r="AC117" s="25">
        <v>7.0</v>
      </c>
      <c r="AD117" s="25"/>
      <c r="AE117" s="25"/>
      <c r="AF117" s="25"/>
      <c r="AG117" s="25"/>
      <c r="AH117" s="25">
        <v>10.0</v>
      </c>
      <c r="AI117" s="25">
        <v>10.0</v>
      </c>
      <c r="AJ117" s="25">
        <v>10.0</v>
      </c>
      <c r="AK117" s="25">
        <v>10.0</v>
      </c>
      <c r="AL117" s="25">
        <v>9.0</v>
      </c>
      <c r="AM117" s="25"/>
      <c r="AN117" s="25">
        <v>10.0</v>
      </c>
      <c r="AO117" s="25"/>
      <c r="AP117" s="25"/>
      <c r="AQ117" s="25"/>
      <c r="AR117" s="6">
        <v>7.0</v>
      </c>
      <c r="AS117" s="6">
        <v>10.0</v>
      </c>
      <c r="AT117" s="25"/>
      <c r="AU117" s="25"/>
      <c r="AV117" s="25"/>
      <c r="AW117" s="25"/>
      <c r="AX117" s="25">
        <v>10.0</v>
      </c>
      <c r="AY117" s="32">
        <f t="shared" si="1"/>
        <v>8.58</v>
      </c>
      <c r="AZ117" s="23"/>
      <c r="BA117" s="23">
        <f t="shared" si="2"/>
        <v>0</v>
      </c>
      <c r="BB117" s="6">
        <v>36.0</v>
      </c>
      <c r="BC117" s="6">
        <v>0.0</v>
      </c>
      <c r="BD117" s="23">
        <f t="shared" si="3"/>
        <v>36</v>
      </c>
      <c r="BE117" s="6" t="s">
        <v>92</v>
      </c>
      <c r="BF117" s="6"/>
      <c r="BG117" s="6" t="s">
        <v>55</v>
      </c>
      <c r="BH117" s="6" t="s">
        <v>55</v>
      </c>
      <c r="BI117" s="6" t="s">
        <v>55</v>
      </c>
      <c r="BJ117" s="6" t="s">
        <v>92</v>
      </c>
      <c r="BK117" s="6" t="s">
        <v>55</v>
      </c>
      <c r="BL117" s="23"/>
    </row>
    <row r="118">
      <c r="A118" s="16">
        <v>113.0</v>
      </c>
      <c r="B118" s="17" t="s">
        <v>910</v>
      </c>
      <c r="C118" s="17" t="s">
        <v>911</v>
      </c>
      <c r="D118" s="17" t="s">
        <v>173</v>
      </c>
      <c r="E118" s="19"/>
      <c r="F118" s="17" t="s">
        <v>79</v>
      </c>
      <c r="G118" s="17" t="s">
        <v>858</v>
      </c>
      <c r="H118" s="48" t="s">
        <v>81</v>
      </c>
      <c r="J118" s="21"/>
      <c r="K118" s="48" t="s">
        <v>84</v>
      </c>
      <c r="L118" s="49">
        <v>42979.0</v>
      </c>
      <c r="M118" s="50"/>
      <c r="N118" s="48" t="s">
        <v>85</v>
      </c>
      <c r="O118" s="48" t="s">
        <v>483</v>
      </c>
      <c r="P118" s="52"/>
      <c r="Q118" s="25">
        <v>8.0</v>
      </c>
      <c r="R118" s="25">
        <v>10.0</v>
      </c>
      <c r="S118" s="25">
        <v>9.0</v>
      </c>
      <c r="T118" s="25"/>
      <c r="U118" s="25"/>
      <c r="V118" s="25"/>
      <c r="W118" s="25">
        <v>8.0</v>
      </c>
      <c r="X118" s="25">
        <v>9.0</v>
      </c>
      <c r="Y118" s="25"/>
      <c r="Z118" s="25">
        <v>10.0</v>
      </c>
      <c r="AA118" s="25"/>
      <c r="AB118" s="25">
        <v>9.0</v>
      </c>
      <c r="AC118" s="25">
        <v>10.0</v>
      </c>
      <c r="AD118" s="25"/>
      <c r="AE118" s="25"/>
      <c r="AF118" s="25"/>
      <c r="AG118" s="25"/>
      <c r="AH118" s="25">
        <v>10.0</v>
      </c>
      <c r="AI118" s="25">
        <v>10.0</v>
      </c>
      <c r="AJ118" s="25">
        <v>10.0</v>
      </c>
      <c r="AK118" s="25">
        <v>10.0</v>
      </c>
      <c r="AL118" s="25">
        <v>10.0</v>
      </c>
      <c r="AM118" s="25"/>
      <c r="AN118" s="25">
        <v>10.0</v>
      </c>
      <c r="AO118" s="25"/>
      <c r="AP118" s="25"/>
      <c r="AQ118" s="25"/>
      <c r="AR118" s="6">
        <v>9.0</v>
      </c>
      <c r="AS118" s="6">
        <v>10.0</v>
      </c>
      <c r="AT118" s="25"/>
      <c r="AU118" s="25"/>
      <c r="AV118" s="25"/>
      <c r="AW118" s="25"/>
      <c r="AX118" s="25">
        <v>10.0</v>
      </c>
      <c r="AY118" s="32">
        <f t="shared" si="1"/>
        <v>9.52</v>
      </c>
      <c r="AZ118" s="23"/>
      <c r="BA118" s="23">
        <f t="shared" si="2"/>
        <v>0</v>
      </c>
      <c r="BB118" s="6">
        <v>42.0</v>
      </c>
      <c r="BC118" s="6">
        <v>0.0</v>
      </c>
      <c r="BD118" s="23">
        <f t="shared" si="3"/>
        <v>42</v>
      </c>
      <c r="BE118" s="6" t="s">
        <v>92</v>
      </c>
      <c r="BF118" s="6"/>
      <c r="BG118" s="6" t="s">
        <v>55</v>
      </c>
      <c r="BH118" s="6" t="s">
        <v>55</v>
      </c>
      <c r="BI118" s="6" t="s">
        <v>55</v>
      </c>
      <c r="BJ118" s="6" t="s">
        <v>92</v>
      </c>
      <c r="BK118" s="6" t="s">
        <v>55</v>
      </c>
      <c r="BL118" s="23"/>
    </row>
    <row r="119">
      <c r="A119" s="16">
        <v>114.0</v>
      </c>
      <c r="B119" s="17" t="s">
        <v>167</v>
      </c>
      <c r="C119" s="17" t="s">
        <v>232</v>
      </c>
      <c r="D119" s="17" t="s">
        <v>224</v>
      </c>
      <c r="E119" s="19"/>
      <c r="F119" s="17" t="s">
        <v>96</v>
      </c>
      <c r="G119" s="17" t="s">
        <v>858</v>
      </c>
      <c r="H119" s="48" t="s">
        <v>81</v>
      </c>
      <c r="J119" s="21"/>
      <c r="K119" s="48" t="s">
        <v>84</v>
      </c>
      <c r="L119" s="49">
        <v>42979.0</v>
      </c>
      <c r="M119" s="50"/>
      <c r="N119" s="48" t="s">
        <v>85</v>
      </c>
      <c r="O119" s="48" t="s">
        <v>483</v>
      </c>
      <c r="P119" s="52"/>
      <c r="Q119" s="25">
        <v>9.0</v>
      </c>
      <c r="R119" s="25">
        <v>10.0</v>
      </c>
      <c r="S119" s="25">
        <v>9.0</v>
      </c>
      <c r="T119" s="25"/>
      <c r="U119" s="25"/>
      <c r="V119" s="25"/>
      <c r="W119" s="25">
        <v>8.0</v>
      </c>
      <c r="X119" s="25">
        <v>10.0</v>
      </c>
      <c r="Y119" s="25"/>
      <c r="Z119" s="25">
        <v>10.0</v>
      </c>
      <c r="AA119" s="25"/>
      <c r="AB119" s="25">
        <v>10.0</v>
      </c>
      <c r="AC119" s="25">
        <v>9.0</v>
      </c>
      <c r="AD119" s="25"/>
      <c r="AE119" s="25"/>
      <c r="AF119" s="25"/>
      <c r="AG119" s="25"/>
      <c r="AH119" s="25">
        <v>10.0</v>
      </c>
      <c r="AI119" s="25">
        <v>10.0</v>
      </c>
      <c r="AJ119" s="25">
        <v>10.0</v>
      </c>
      <c r="AK119" s="25">
        <v>10.0</v>
      </c>
      <c r="AL119" s="25">
        <v>10.0</v>
      </c>
      <c r="AM119" s="25"/>
      <c r="AN119" s="25">
        <v>10.0</v>
      </c>
      <c r="AO119" s="25"/>
      <c r="AP119" s="25"/>
      <c r="AQ119" s="25"/>
      <c r="AR119" s="6">
        <v>9.0</v>
      </c>
      <c r="AS119" s="6">
        <v>10.0</v>
      </c>
      <c r="AT119" s="25"/>
      <c r="AU119" s="25"/>
      <c r="AV119" s="25"/>
      <c r="AW119" s="25"/>
      <c r="AX119" s="25">
        <v>10.0</v>
      </c>
      <c r="AY119" s="32">
        <f t="shared" si="1"/>
        <v>9.64</v>
      </c>
      <c r="AZ119" s="23"/>
      <c r="BA119" s="23">
        <f t="shared" si="2"/>
        <v>0</v>
      </c>
      <c r="BB119" s="6">
        <v>0.0</v>
      </c>
      <c r="BC119" s="6">
        <v>0.0</v>
      </c>
      <c r="BD119" s="23">
        <f t="shared" si="3"/>
        <v>0</v>
      </c>
      <c r="BE119" s="6" t="s">
        <v>92</v>
      </c>
      <c r="BF119" s="6"/>
      <c r="BG119" s="6" t="s">
        <v>55</v>
      </c>
      <c r="BH119" s="6" t="s">
        <v>55</v>
      </c>
      <c r="BI119" s="6" t="s">
        <v>55</v>
      </c>
      <c r="BJ119" s="6" t="s">
        <v>92</v>
      </c>
      <c r="BK119" s="6" t="s">
        <v>55</v>
      </c>
      <c r="BL119" s="23"/>
    </row>
    <row r="120">
      <c r="A120" s="16">
        <v>115.0</v>
      </c>
      <c r="B120" s="17" t="s">
        <v>294</v>
      </c>
      <c r="C120" s="17" t="s">
        <v>918</v>
      </c>
      <c r="D120" s="17" t="s">
        <v>118</v>
      </c>
      <c r="E120" s="19"/>
      <c r="F120" s="17" t="s">
        <v>79</v>
      </c>
      <c r="G120" s="17" t="s">
        <v>858</v>
      </c>
      <c r="H120" s="48" t="s">
        <v>81</v>
      </c>
      <c r="J120" s="21"/>
      <c r="K120" s="48" t="s">
        <v>84</v>
      </c>
      <c r="L120" s="49">
        <v>42979.0</v>
      </c>
      <c r="M120" s="50"/>
      <c r="N120" s="48" t="s">
        <v>85</v>
      </c>
      <c r="O120" s="48" t="s">
        <v>483</v>
      </c>
      <c r="P120" s="52"/>
      <c r="Q120" s="6">
        <v>8.0</v>
      </c>
      <c r="R120" s="6">
        <v>10.0</v>
      </c>
      <c r="S120" s="6">
        <v>8.0</v>
      </c>
      <c r="T120" s="23"/>
      <c r="U120" s="23"/>
      <c r="V120" s="23"/>
      <c r="W120" s="6">
        <v>9.0</v>
      </c>
      <c r="X120" s="6">
        <v>9.0</v>
      </c>
      <c r="Y120" s="23"/>
      <c r="Z120" s="6">
        <v>10.0</v>
      </c>
      <c r="AA120" s="23"/>
      <c r="AB120" s="6">
        <v>9.0</v>
      </c>
      <c r="AC120" s="6">
        <v>8.0</v>
      </c>
      <c r="AD120" s="23"/>
      <c r="AE120" s="23"/>
      <c r="AF120" s="23"/>
      <c r="AG120" s="23"/>
      <c r="AH120" s="25">
        <v>10.0</v>
      </c>
      <c r="AI120" s="25">
        <v>10.0</v>
      </c>
      <c r="AJ120" s="25">
        <v>10.0</v>
      </c>
      <c r="AK120" s="25">
        <v>10.0</v>
      </c>
      <c r="AL120" s="6">
        <v>10.0</v>
      </c>
      <c r="AM120" s="23"/>
      <c r="AN120" s="25">
        <v>10.0</v>
      </c>
      <c r="AO120" s="23"/>
      <c r="AP120" s="23"/>
      <c r="AQ120" s="23"/>
      <c r="AR120" s="6">
        <v>8.0</v>
      </c>
      <c r="AS120" s="6">
        <v>10.0</v>
      </c>
      <c r="AT120" s="23"/>
      <c r="AU120" s="23"/>
      <c r="AV120" s="23"/>
      <c r="AW120" s="23"/>
      <c r="AX120" s="25">
        <v>10.0</v>
      </c>
      <c r="AY120" s="32">
        <f t="shared" si="1"/>
        <v>9.35</v>
      </c>
      <c r="AZ120" s="23"/>
      <c r="BA120" s="23">
        <f t="shared" si="2"/>
        <v>0</v>
      </c>
      <c r="BB120" s="6">
        <v>1.0</v>
      </c>
      <c r="BC120" s="6">
        <v>0.0</v>
      </c>
      <c r="BD120" s="23">
        <f t="shared" si="3"/>
        <v>1</v>
      </c>
      <c r="BE120" s="6" t="s">
        <v>92</v>
      </c>
      <c r="BF120" s="6"/>
      <c r="BG120" s="6" t="s">
        <v>55</v>
      </c>
      <c r="BH120" s="6" t="s">
        <v>55</v>
      </c>
      <c r="BI120" s="6" t="s">
        <v>55</v>
      </c>
      <c r="BJ120" s="6" t="s">
        <v>92</v>
      </c>
      <c r="BK120" s="6" t="s">
        <v>55</v>
      </c>
      <c r="BL120" s="23"/>
    </row>
    <row r="121">
      <c r="A121" s="16">
        <v>116.0</v>
      </c>
      <c r="B121" s="17" t="s">
        <v>924</v>
      </c>
      <c r="C121" s="17" t="s">
        <v>236</v>
      </c>
      <c r="D121" s="17" t="s">
        <v>925</v>
      </c>
      <c r="E121" s="19"/>
      <c r="F121" s="17" t="s">
        <v>96</v>
      </c>
      <c r="G121" s="17" t="s">
        <v>858</v>
      </c>
      <c r="H121" s="48" t="s">
        <v>81</v>
      </c>
      <c r="J121" s="21"/>
      <c r="K121" s="48" t="s">
        <v>84</v>
      </c>
      <c r="L121" s="49">
        <v>42979.0</v>
      </c>
      <c r="M121" s="50"/>
      <c r="N121" s="48" t="s">
        <v>85</v>
      </c>
      <c r="O121" s="48" t="s">
        <v>295</v>
      </c>
      <c r="P121" s="52"/>
      <c r="Q121" s="6">
        <v>8.0</v>
      </c>
      <c r="R121" s="6">
        <v>9.0</v>
      </c>
      <c r="S121" s="6">
        <v>7.0</v>
      </c>
      <c r="T121" s="23"/>
      <c r="U121" s="23"/>
      <c r="V121" s="23"/>
      <c r="W121" s="6">
        <v>6.0</v>
      </c>
      <c r="X121" s="6">
        <v>8.0</v>
      </c>
      <c r="Y121" s="23"/>
      <c r="Z121" s="6">
        <v>9.0</v>
      </c>
      <c r="AA121" s="23"/>
      <c r="AB121" s="6">
        <v>9.0</v>
      </c>
      <c r="AC121" s="6">
        <v>7.0</v>
      </c>
      <c r="AD121" s="23"/>
      <c r="AE121" s="23"/>
      <c r="AF121" s="23"/>
      <c r="AG121" s="23"/>
      <c r="AH121" s="25">
        <v>10.0</v>
      </c>
      <c r="AI121" s="25">
        <v>10.0</v>
      </c>
      <c r="AJ121" s="25">
        <v>10.0</v>
      </c>
      <c r="AK121" s="25">
        <v>10.0</v>
      </c>
      <c r="AL121" s="6">
        <v>9.0</v>
      </c>
      <c r="AM121" s="23"/>
      <c r="AN121" s="25">
        <v>10.0</v>
      </c>
      <c r="AO121" s="23"/>
      <c r="AP121" s="23"/>
      <c r="AQ121" s="23"/>
      <c r="AR121" s="6">
        <v>10.0</v>
      </c>
      <c r="AS121" s="6">
        <v>10.0</v>
      </c>
      <c r="AT121" s="23"/>
      <c r="AU121" s="23"/>
      <c r="AV121" s="23"/>
      <c r="AW121" s="23"/>
      <c r="AX121" s="25">
        <v>10.0</v>
      </c>
      <c r="AY121" s="32">
        <f t="shared" si="1"/>
        <v>8.94</v>
      </c>
      <c r="AZ121" s="23"/>
      <c r="BA121" s="23">
        <f t="shared" si="2"/>
        <v>0</v>
      </c>
      <c r="BB121" s="6">
        <v>13.0</v>
      </c>
      <c r="BC121" s="6">
        <v>0.0</v>
      </c>
      <c r="BD121" s="23">
        <f t="shared" si="3"/>
        <v>13</v>
      </c>
      <c r="BE121" s="6" t="s">
        <v>92</v>
      </c>
      <c r="BF121" s="6"/>
      <c r="BG121" s="6" t="s">
        <v>55</v>
      </c>
      <c r="BH121" s="6" t="s">
        <v>55</v>
      </c>
      <c r="BI121" s="6" t="s">
        <v>55</v>
      </c>
      <c r="BJ121" s="6" t="s">
        <v>92</v>
      </c>
      <c r="BK121" s="6" t="s">
        <v>55</v>
      </c>
      <c r="BL121" s="23"/>
    </row>
    <row r="122">
      <c r="A122" s="16">
        <v>117.0</v>
      </c>
      <c r="B122" s="17" t="s">
        <v>931</v>
      </c>
      <c r="C122" s="17" t="s">
        <v>145</v>
      </c>
      <c r="D122" s="17" t="s">
        <v>77</v>
      </c>
      <c r="E122" s="19"/>
      <c r="F122" s="17" t="s">
        <v>79</v>
      </c>
      <c r="G122" s="17" t="s">
        <v>858</v>
      </c>
      <c r="H122" s="48" t="s">
        <v>81</v>
      </c>
      <c r="J122" s="21"/>
      <c r="K122" s="48" t="s">
        <v>84</v>
      </c>
      <c r="L122" s="49">
        <v>42979.0</v>
      </c>
      <c r="M122" s="50"/>
      <c r="N122" s="48" t="s">
        <v>85</v>
      </c>
      <c r="O122" s="48" t="s">
        <v>295</v>
      </c>
      <c r="P122" s="52"/>
      <c r="Q122" s="6">
        <v>7.0</v>
      </c>
      <c r="R122" s="6">
        <v>9.0</v>
      </c>
      <c r="S122" s="6">
        <v>8.0</v>
      </c>
      <c r="T122" s="23"/>
      <c r="U122" s="23"/>
      <c r="V122" s="23"/>
      <c r="W122" s="6">
        <v>7.0</v>
      </c>
      <c r="X122" s="6">
        <v>9.0</v>
      </c>
      <c r="Y122" s="23"/>
      <c r="Z122" s="6">
        <v>9.0</v>
      </c>
      <c r="AA122" s="23"/>
      <c r="AB122" s="6">
        <v>9.0</v>
      </c>
      <c r="AC122" s="6">
        <v>9.0</v>
      </c>
      <c r="AD122" s="23"/>
      <c r="AE122" s="23"/>
      <c r="AF122" s="23"/>
      <c r="AG122" s="23"/>
      <c r="AH122" s="25">
        <v>10.0</v>
      </c>
      <c r="AI122" s="25">
        <v>10.0</v>
      </c>
      <c r="AJ122" s="25">
        <v>10.0</v>
      </c>
      <c r="AK122" s="25">
        <v>10.0</v>
      </c>
      <c r="AL122" s="6">
        <v>10.0</v>
      </c>
      <c r="AM122" s="23"/>
      <c r="AN122" s="25">
        <v>10.0</v>
      </c>
      <c r="AO122" s="23"/>
      <c r="AP122" s="23"/>
      <c r="AQ122" s="23"/>
      <c r="AR122" s="6">
        <v>10.0</v>
      </c>
      <c r="AS122" s="6">
        <v>10.0</v>
      </c>
      <c r="AT122" s="23"/>
      <c r="AU122" s="23"/>
      <c r="AV122" s="23"/>
      <c r="AW122" s="23"/>
      <c r="AX122" s="25">
        <v>10.0</v>
      </c>
      <c r="AY122" s="32">
        <f t="shared" si="1"/>
        <v>9.23</v>
      </c>
      <c r="AZ122" s="23"/>
      <c r="BA122" s="23">
        <f t="shared" si="2"/>
        <v>0</v>
      </c>
      <c r="BB122" s="6">
        <v>3.0</v>
      </c>
      <c r="BC122" s="6">
        <v>0.0</v>
      </c>
      <c r="BD122" s="23">
        <f t="shared" si="3"/>
        <v>3</v>
      </c>
      <c r="BE122" s="6" t="s">
        <v>92</v>
      </c>
      <c r="BF122" s="6"/>
      <c r="BG122" s="6" t="s">
        <v>55</v>
      </c>
      <c r="BH122" s="6" t="s">
        <v>55</v>
      </c>
      <c r="BI122" s="6" t="s">
        <v>55</v>
      </c>
      <c r="BJ122" s="6" t="s">
        <v>92</v>
      </c>
      <c r="BK122" s="6" t="s">
        <v>55</v>
      </c>
      <c r="BL122" s="23"/>
    </row>
    <row r="123">
      <c r="A123" s="16">
        <v>118.0</v>
      </c>
      <c r="B123" s="17" t="s">
        <v>93</v>
      </c>
      <c r="C123" s="17" t="s">
        <v>494</v>
      </c>
      <c r="D123" s="17" t="s">
        <v>172</v>
      </c>
      <c r="E123" s="19"/>
      <c r="F123" s="17" t="s">
        <v>79</v>
      </c>
      <c r="G123" s="17" t="s">
        <v>937</v>
      </c>
      <c r="H123" s="48" t="s">
        <v>81</v>
      </c>
      <c r="J123" s="21"/>
      <c r="K123" s="48" t="s">
        <v>84</v>
      </c>
      <c r="L123" s="49">
        <v>42979.0</v>
      </c>
      <c r="M123" s="50"/>
      <c r="N123" s="48" t="s">
        <v>85</v>
      </c>
      <c r="O123" s="48" t="s">
        <v>295</v>
      </c>
      <c r="P123" s="52"/>
      <c r="Q123" s="6">
        <v>8.0</v>
      </c>
      <c r="R123" s="6">
        <v>6.0</v>
      </c>
      <c r="S123" s="6">
        <v>9.0</v>
      </c>
      <c r="T123" s="23"/>
      <c r="U123" s="23"/>
      <c r="V123" s="23"/>
      <c r="W123" s="6">
        <v>8.0</v>
      </c>
      <c r="X123" s="6">
        <v>9.0</v>
      </c>
      <c r="Y123" s="23"/>
      <c r="Z123" s="6">
        <v>10.0</v>
      </c>
      <c r="AA123" s="6">
        <v>10.0</v>
      </c>
      <c r="AB123" s="6">
        <v>9.0</v>
      </c>
      <c r="AC123" s="6">
        <v>10.0</v>
      </c>
      <c r="AD123" s="23"/>
      <c r="AE123" s="23"/>
      <c r="AF123" s="23"/>
      <c r="AG123" s="23"/>
      <c r="AH123" s="6">
        <v>10.0</v>
      </c>
      <c r="AI123" s="6">
        <v>10.0</v>
      </c>
      <c r="AJ123" s="6">
        <v>10.0</v>
      </c>
      <c r="AK123" s="6">
        <v>10.0</v>
      </c>
      <c r="AL123" s="6">
        <v>9.0</v>
      </c>
      <c r="AM123" s="23"/>
      <c r="AN123" s="6">
        <v>10.0</v>
      </c>
      <c r="AO123" s="23"/>
      <c r="AP123" s="23"/>
      <c r="AQ123" s="23"/>
      <c r="AR123" s="6">
        <v>10.0</v>
      </c>
      <c r="AS123" s="6"/>
      <c r="AT123" s="23"/>
      <c r="AU123" s="23"/>
      <c r="AV123" s="23"/>
      <c r="AW123" s="23"/>
      <c r="AX123" s="6">
        <v>10.0</v>
      </c>
      <c r="AY123" s="32">
        <f t="shared" si="1"/>
        <v>9.29</v>
      </c>
      <c r="AZ123" s="23"/>
      <c r="BA123" s="23">
        <f t="shared" si="2"/>
        <v>0</v>
      </c>
      <c r="BB123" s="6">
        <v>17.0</v>
      </c>
      <c r="BC123" s="6">
        <v>0.0</v>
      </c>
      <c r="BD123" s="23">
        <f t="shared" si="3"/>
        <v>17</v>
      </c>
      <c r="BE123" s="6" t="s">
        <v>92</v>
      </c>
      <c r="BF123" s="6"/>
      <c r="BG123" s="6" t="s">
        <v>55</v>
      </c>
      <c r="BH123" s="6" t="s">
        <v>55</v>
      </c>
      <c r="BI123" s="6" t="s">
        <v>55</v>
      </c>
      <c r="BJ123" s="6" t="s">
        <v>92</v>
      </c>
      <c r="BK123" s="6" t="s">
        <v>55</v>
      </c>
      <c r="BL123" s="23"/>
    </row>
    <row r="124">
      <c r="A124" s="16">
        <v>119.0</v>
      </c>
      <c r="B124" s="17" t="s">
        <v>941</v>
      </c>
      <c r="C124" s="17" t="s">
        <v>942</v>
      </c>
      <c r="D124" s="17" t="s">
        <v>254</v>
      </c>
      <c r="E124" s="19"/>
      <c r="F124" s="17" t="s">
        <v>96</v>
      </c>
      <c r="G124" s="17" t="s">
        <v>937</v>
      </c>
      <c r="H124" s="48" t="s">
        <v>81</v>
      </c>
      <c r="J124" s="21"/>
      <c r="K124" s="48" t="s">
        <v>84</v>
      </c>
      <c r="L124" s="49">
        <v>42979.0</v>
      </c>
      <c r="M124" s="50"/>
      <c r="N124" s="48" t="s">
        <v>85</v>
      </c>
      <c r="O124" s="48" t="s">
        <v>295</v>
      </c>
      <c r="P124" s="52"/>
      <c r="Q124" s="6">
        <v>9.0</v>
      </c>
      <c r="R124" s="6">
        <v>10.0</v>
      </c>
      <c r="S124" s="6">
        <v>10.0</v>
      </c>
      <c r="T124" s="23"/>
      <c r="U124" s="23"/>
      <c r="V124" s="23"/>
      <c r="W124" s="6">
        <v>7.0</v>
      </c>
      <c r="X124" s="6">
        <v>9.0</v>
      </c>
      <c r="Y124" s="23"/>
      <c r="Z124" s="6">
        <v>10.0</v>
      </c>
      <c r="AA124" s="6">
        <v>10.0</v>
      </c>
      <c r="AB124" s="6">
        <v>10.0</v>
      </c>
      <c r="AC124" s="6">
        <v>10.0</v>
      </c>
      <c r="AD124" s="23"/>
      <c r="AE124" s="23"/>
      <c r="AF124" s="23"/>
      <c r="AG124" s="23"/>
      <c r="AH124" s="6">
        <v>10.0</v>
      </c>
      <c r="AI124" s="6">
        <v>10.0</v>
      </c>
      <c r="AJ124" s="6">
        <v>10.0</v>
      </c>
      <c r="AK124" s="6">
        <v>10.0</v>
      </c>
      <c r="AL124" s="6">
        <v>10.0</v>
      </c>
      <c r="AM124" s="23"/>
      <c r="AN124" s="6">
        <v>10.0</v>
      </c>
      <c r="AO124" s="23"/>
      <c r="AP124" s="23"/>
      <c r="AQ124" s="23"/>
      <c r="AR124" s="6">
        <v>10.0</v>
      </c>
      <c r="AS124" s="6"/>
      <c r="AT124" s="23"/>
      <c r="AU124" s="23"/>
      <c r="AV124" s="23"/>
      <c r="AW124" s="23"/>
      <c r="AX124" s="6">
        <v>10.0</v>
      </c>
      <c r="AY124" s="32">
        <f t="shared" si="1"/>
        <v>9.7</v>
      </c>
      <c r="AZ124" s="23"/>
      <c r="BA124" s="23">
        <f t="shared" si="2"/>
        <v>0</v>
      </c>
      <c r="BB124" s="6">
        <v>10.0</v>
      </c>
      <c r="BC124" s="6">
        <v>0.0</v>
      </c>
      <c r="BD124" s="23">
        <f t="shared" si="3"/>
        <v>10</v>
      </c>
      <c r="BE124" s="6" t="s">
        <v>92</v>
      </c>
      <c r="BF124" s="6"/>
      <c r="BG124" s="6" t="s">
        <v>55</v>
      </c>
      <c r="BH124" s="6" t="s">
        <v>55</v>
      </c>
      <c r="BI124" s="6" t="s">
        <v>55</v>
      </c>
      <c r="BJ124" s="6" t="s">
        <v>92</v>
      </c>
      <c r="BK124" s="6" t="s">
        <v>55</v>
      </c>
      <c r="BL124" s="23"/>
    </row>
    <row r="125">
      <c r="A125" s="16">
        <v>120.0</v>
      </c>
      <c r="B125" s="17" t="s">
        <v>948</v>
      </c>
      <c r="C125" s="17" t="s">
        <v>314</v>
      </c>
      <c r="D125" s="17" t="s">
        <v>110</v>
      </c>
      <c r="E125" s="19"/>
      <c r="F125" s="17" t="s">
        <v>96</v>
      </c>
      <c r="G125" s="17" t="s">
        <v>937</v>
      </c>
      <c r="H125" s="48" t="s">
        <v>81</v>
      </c>
      <c r="J125" s="21"/>
      <c r="K125" s="48" t="s">
        <v>84</v>
      </c>
      <c r="L125" s="49">
        <v>42979.0</v>
      </c>
      <c r="M125" s="50"/>
      <c r="N125" s="48" t="s">
        <v>85</v>
      </c>
      <c r="O125" s="48" t="s">
        <v>483</v>
      </c>
      <c r="P125" s="52"/>
      <c r="Q125" s="6">
        <v>10.0</v>
      </c>
      <c r="R125" s="6">
        <v>10.0</v>
      </c>
      <c r="S125" s="6">
        <v>10.0</v>
      </c>
      <c r="T125" s="23"/>
      <c r="U125" s="23"/>
      <c r="V125" s="23"/>
      <c r="W125" s="6">
        <v>9.0</v>
      </c>
      <c r="X125" s="6">
        <v>8.0</v>
      </c>
      <c r="Y125" s="23"/>
      <c r="Z125" s="6">
        <v>9.0</v>
      </c>
      <c r="AA125" s="6">
        <v>10.0</v>
      </c>
      <c r="AB125" s="6">
        <v>9.0</v>
      </c>
      <c r="AC125" s="6">
        <v>10.0</v>
      </c>
      <c r="AD125" s="23"/>
      <c r="AE125" s="23"/>
      <c r="AF125" s="23"/>
      <c r="AG125" s="23"/>
      <c r="AH125" s="6">
        <v>10.0</v>
      </c>
      <c r="AI125" s="6">
        <v>10.0</v>
      </c>
      <c r="AJ125" s="6">
        <v>10.0</v>
      </c>
      <c r="AK125" s="6">
        <v>10.0</v>
      </c>
      <c r="AL125" s="6">
        <v>10.0</v>
      </c>
      <c r="AM125" s="23"/>
      <c r="AN125" s="6">
        <v>10.0</v>
      </c>
      <c r="AO125" s="23"/>
      <c r="AP125" s="23"/>
      <c r="AQ125" s="23"/>
      <c r="AR125" s="6">
        <v>10.0</v>
      </c>
      <c r="AS125" s="6"/>
      <c r="AT125" s="23"/>
      <c r="AU125" s="23"/>
      <c r="AV125" s="23"/>
      <c r="AW125" s="23"/>
      <c r="AX125" s="6">
        <v>10.0</v>
      </c>
      <c r="AY125" s="32">
        <f t="shared" si="1"/>
        <v>9.7</v>
      </c>
      <c r="AZ125" s="23"/>
      <c r="BA125" s="23">
        <f t="shared" si="2"/>
        <v>0</v>
      </c>
      <c r="BB125" s="6">
        <v>9.0</v>
      </c>
      <c r="BC125" s="6">
        <v>0.0</v>
      </c>
      <c r="BD125" s="23">
        <f t="shared" si="3"/>
        <v>9</v>
      </c>
      <c r="BE125" s="6" t="s">
        <v>92</v>
      </c>
      <c r="BF125" s="6"/>
      <c r="BG125" s="6" t="s">
        <v>55</v>
      </c>
      <c r="BH125" s="6" t="s">
        <v>55</v>
      </c>
      <c r="BI125" s="6" t="s">
        <v>55</v>
      </c>
      <c r="BJ125" s="6" t="s">
        <v>92</v>
      </c>
      <c r="BK125" s="6" t="s">
        <v>55</v>
      </c>
      <c r="BL125" s="23"/>
    </row>
    <row r="126">
      <c r="A126" s="16">
        <v>121.0</v>
      </c>
      <c r="B126" s="17" t="s">
        <v>221</v>
      </c>
      <c r="C126" s="17" t="s">
        <v>955</v>
      </c>
      <c r="D126" s="17" t="s">
        <v>110</v>
      </c>
      <c r="E126" s="19"/>
      <c r="F126" s="17" t="s">
        <v>96</v>
      </c>
      <c r="G126" s="17" t="s">
        <v>937</v>
      </c>
      <c r="H126" s="48" t="s">
        <v>81</v>
      </c>
      <c r="J126" s="21"/>
      <c r="K126" s="48" t="s">
        <v>84</v>
      </c>
      <c r="L126" s="49">
        <v>42979.0</v>
      </c>
      <c r="M126" s="50"/>
      <c r="N126" s="48" t="s">
        <v>85</v>
      </c>
      <c r="O126" s="48" t="s">
        <v>295</v>
      </c>
      <c r="P126" s="52"/>
      <c r="Q126" s="6">
        <v>10.0</v>
      </c>
      <c r="R126" s="6">
        <v>10.0</v>
      </c>
      <c r="S126" s="6">
        <v>9.0</v>
      </c>
      <c r="T126" s="23"/>
      <c r="U126" s="23"/>
      <c r="V126" s="23"/>
      <c r="W126" s="6">
        <v>10.0</v>
      </c>
      <c r="X126" s="6">
        <v>10.0</v>
      </c>
      <c r="Y126" s="23"/>
      <c r="Z126" s="6">
        <v>10.0</v>
      </c>
      <c r="AA126" s="6">
        <v>10.0</v>
      </c>
      <c r="AB126" s="6">
        <v>10.0</v>
      </c>
      <c r="AC126" s="6">
        <v>10.0</v>
      </c>
      <c r="AD126" s="23"/>
      <c r="AE126" s="23"/>
      <c r="AF126" s="23"/>
      <c r="AG126" s="23"/>
      <c r="AH126" s="6">
        <v>10.0</v>
      </c>
      <c r="AI126" s="6">
        <v>10.0</v>
      </c>
      <c r="AJ126" s="6">
        <v>10.0</v>
      </c>
      <c r="AK126" s="6">
        <v>10.0</v>
      </c>
      <c r="AL126" s="6">
        <v>10.0</v>
      </c>
      <c r="AM126" s="23"/>
      <c r="AN126" s="6">
        <v>10.0</v>
      </c>
      <c r="AO126" s="23"/>
      <c r="AP126" s="23"/>
      <c r="AQ126" s="23"/>
      <c r="AR126" s="6">
        <v>10.0</v>
      </c>
      <c r="AS126" s="6"/>
      <c r="AT126" s="23"/>
      <c r="AU126" s="23"/>
      <c r="AV126" s="23"/>
      <c r="AW126" s="23"/>
      <c r="AX126" s="6">
        <v>10.0</v>
      </c>
      <c r="AY126" s="32">
        <f t="shared" si="1"/>
        <v>9.94</v>
      </c>
      <c r="AZ126" s="23"/>
      <c r="BA126" s="23">
        <f t="shared" si="2"/>
        <v>0</v>
      </c>
      <c r="BB126" s="6">
        <v>1.0</v>
      </c>
      <c r="BC126" s="6">
        <v>0.0</v>
      </c>
      <c r="BD126" s="23">
        <f t="shared" si="3"/>
        <v>1</v>
      </c>
      <c r="BE126" s="6" t="s">
        <v>92</v>
      </c>
      <c r="BF126" s="6"/>
      <c r="BG126" s="6" t="s">
        <v>55</v>
      </c>
      <c r="BH126" s="6" t="s">
        <v>55</v>
      </c>
      <c r="BI126" s="6" t="s">
        <v>55</v>
      </c>
      <c r="BJ126" s="6" t="s">
        <v>92</v>
      </c>
      <c r="BK126" s="6" t="s">
        <v>55</v>
      </c>
      <c r="BL126" s="23"/>
    </row>
    <row r="127">
      <c r="A127" s="16">
        <v>122.0</v>
      </c>
      <c r="B127" s="17" t="s">
        <v>958</v>
      </c>
      <c r="C127" s="17" t="s">
        <v>476</v>
      </c>
      <c r="D127" s="20"/>
      <c r="E127" s="19"/>
      <c r="F127" s="17" t="s">
        <v>96</v>
      </c>
      <c r="G127" s="17" t="s">
        <v>937</v>
      </c>
      <c r="H127" s="48" t="s">
        <v>81</v>
      </c>
      <c r="J127" s="21"/>
      <c r="K127" s="48" t="s">
        <v>84</v>
      </c>
      <c r="L127" s="49">
        <v>42979.0</v>
      </c>
      <c r="M127" s="50"/>
      <c r="N127" s="48" t="s">
        <v>85</v>
      </c>
      <c r="O127" s="48" t="s">
        <v>295</v>
      </c>
      <c r="P127" s="52"/>
      <c r="Q127" s="6">
        <v>8.0</v>
      </c>
      <c r="R127" s="6">
        <v>10.0</v>
      </c>
      <c r="S127" s="6">
        <v>9.0</v>
      </c>
      <c r="T127" s="23"/>
      <c r="U127" s="23"/>
      <c r="V127" s="23"/>
      <c r="W127" s="6">
        <v>9.0</v>
      </c>
      <c r="X127" s="6">
        <v>10.0</v>
      </c>
      <c r="Y127" s="23"/>
      <c r="Z127" s="6">
        <v>10.0</v>
      </c>
      <c r="AA127" s="6">
        <v>10.0</v>
      </c>
      <c r="AB127" s="6">
        <v>10.0</v>
      </c>
      <c r="AC127" s="6">
        <v>10.0</v>
      </c>
      <c r="AD127" s="23"/>
      <c r="AE127" s="23"/>
      <c r="AF127" s="23"/>
      <c r="AG127" s="23"/>
      <c r="AH127" s="6">
        <v>10.0</v>
      </c>
      <c r="AI127" s="6">
        <v>10.0</v>
      </c>
      <c r="AJ127" s="6">
        <v>10.0</v>
      </c>
      <c r="AK127" s="6">
        <v>10.0</v>
      </c>
      <c r="AL127" s="6">
        <v>10.0</v>
      </c>
      <c r="AM127" s="23"/>
      <c r="AN127" s="6">
        <v>10.0</v>
      </c>
      <c r="AO127" s="23"/>
      <c r="AP127" s="23"/>
      <c r="AQ127" s="23"/>
      <c r="AR127" s="6">
        <v>10.0</v>
      </c>
      <c r="AS127" s="6"/>
      <c r="AT127" s="23"/>
      <c r="AU127" s="23"/>
      <c r="AV127" s="23"/>
      <c r="AW127" s="23"/>
      <c r="AX127" s="6">
        <v>10.0</v>
      </c>
      <c r="AY127" s="32">
        <f t="shared" si="1"/>
        <v>9.76</v>
      </c>
      <c r="AZ127" s="23"/>
      <c r="BA127" s="23">
        <f t="shared" si="2"/>
        <v>0</v>
      </c>
      <c r="BB127" s="6">
        <v>26.0</v>
      </c>
      <c r="BC127" s="6">
        <v>0.0</v>
      </c>
      <c r="BD127" s="23">
        <f t="shared" si="3"/>
        <v>26</v>
      </c>
      <c r="BE127" s="6" t="s">
        <v>92</v>
      </c>
      <c r="BF127" s="6"/>
      <c r="BG127" s="6" t="s">
        <v>55</v>
      </c>
      <c r="BH127" s="6" t="s">
        <v>55</v>
      </c>
      <c r="BI127" s="6" t="s">
        <v>55</v>
      </c>
      <c r="BJ127" s="6" t="s">
        <v>92</v>
      </c>
      <c r="BK127" s="6" t="s">
        <v>55</v>
      </c>
      <c r="BL127" s="23"/>
    </row>
    <row r="128">
      <c r="A128" s="16">
        <v>123.0</v>
      </c>
      <c r="B128" s="17" t="s">
        <v>963</v>
      </c>
      <c r="C128" s="17" t="s">
        <v>662</v>
      </c>
      <c r="D128" s="17" t="s">
        <v>964</v>
      </c>
      <c r="E128" s="19"/>
      <c r="F128" s="17" t="s">
        <v>96</v>
      </c>
      <c r="G128" s="17" t="s">
        <v>937</v>
      </c>
      <c r="H128" s="48" t="s">
        <v>81</v>
      </c>
      <c r="J128" s="21"/>
      <c r="K128" s="48" t="s">
        <v>84</v>
      </c>
      <c r="L128" s="49">
        <v>42979.0</v>
      </c>
      <c r="M128" s="50"/>
      <c r="N128" s="48" t="s">
        <v>85</v>
      </c>
      <c r="O128" s="48" t="s">
        <v>295</v>
      </c>
      <c r="P128" s="52"/>
      <c r="Q128" s="6">
        <v>9.0</v>
      </c>
      <c r="R128" s="6">
        <v>9.0</v>
      </c>
      <c r="S128" s="6">
        <v>10.0</v>
      </c>
      <c r="T128" s="23"/>
      <c r="U128" s="23"/>
      <c r="V128" s="23"/>
      <c r="W128" s="6">
        <v>9.0</v>
      </c>
      <c r="X128" s="6">
        <v>10.0</v>
      </c>
      <c r="Y128" s="23"/>
      <c r="Z128" s="6">
        <v>10.0</v>
      </c>
      <c r="AA128" s="6">
        <v>10.0</v>
      </c>
      <c r="AB128" s="6">
        <v>10.0</v>
      </c>
      <c r="AC128" s="6">
        <v>10.0</v>
      </c>
      <c r="AD128" s="23"/>
      <c r="AE128" s="23"/>
      <c r="AF128" s="23"/>
      <c r="AG128" s="23"/>
      <c r="AH128" s="6">
        <v>10.0</v>
      </c>
      <c r="AI128" s="6">
        <v>10.0</v>
      </c>
      <c r="AJ128" s="6">
        <v>10.0</v>
      </c>
      <c r="AK128" s="6">
        <v>10.0</v>
      </c>
      <c r="AL128" s="6">
        <v>10.0</v>
      </c>
      <c r="AM128" s="23"/>
      <c r="AN128" s="6">
        <v>10.0</v>
      </c>
      <c r="AO128" s="23"/>
      <c r="AP128" s="23"/>
      <c r="AQ128" s="23"/>
      <c r="AR128" s="6">
        <v>10.0</v>
      </c>
      <c r="AS128" s="6"/>
      <c r="AT128" s="23"/>
      <c r="AU128" s="23"/>
      <c r="AV128" s="23"/>
      <c r="AW128" s="23"/>
      <c r="AX128" s="6">
        <v>10.0</v>
      </c>
      <c r="AY128" s="32">
        <f t="shared" si="1"/>
        <v>9.82</v>
      </c>
      <c r="AZ128" s="23"/>
      <c r="BA128" s="23">
        <f t="shared" si="2"/>
        <v>0</v>
      </c>
      <c r="BB128" s="6">
        <v>21.0</v>
      </c>
      <c r="BC128" s="6">
        <v>0.0</v>
      </c>
      <c r="BD128" s="23">
        <f t="shared" si="3"/>
        <v>21</v>
      </c>
      <c r="BE128" s="6" t="s">
        <v>92</v>
      </c>
      <c r="BF128" s="6"/>
      <c r="BG128" s="6" t="s">
        <v>55</v>
      </c>
      <c r="BH128" s="6" t="s">
        <v>55</v>
      </c>
      <c r="BI128" s="6" t="s">
        <v>55</v>
      </c>
      <c r="BJ128" s="6" t="s">
        <v>92</v>
      </c>
      <c r="BK128" s="6" t="s">
        <v>55</v>
      </c>
      <c r="BL128" s="23"/>
    </row>
    <row r="129">
      <c r="A129" s="16">
        <v>124.0</v>
      </c>
      <c r="B129" s="17" t="s">
        <v>969</v>
      </c>
      <c r="C129" s="17" t="s">
        <v>269</v>
      </c>
      <c r="D129" s="17" t="s">
        <v>87</v>
      </c>
      <c r="E129" s="19"/>
      <c r="F129" s="17" t="s">
        <v>79</v>
      </c>
      <c r="G129" s="17" t="s">
        <v>937</v>
      </c>
      <c r="H129" s="48" t="s">
        <v>81</v>
      </c>
      <c r="J129" s="21"/>
      <c r="K129" s="48" t="s">
        <v>84</v>
      </c>
      <c r="L129" s="49">
        <v>42979.0</v>
      </c>
      <c r="M129" s="50"/>
      <c r="N129" s="48" t="s">
        <v>85</v>
      </c>
      <c r="O129" s="48" t="s">
        <v>483</v>
      </c>
      <c r="P129" s="52"/>
      <c r="Q129" s="6">
        <v>9.0</v>
      </c>
      <c r="R129" s="6">
        <v>9.0</v>
      </c>
      <c r="S129" s="6">
        <v>10.0</v>
      </c>
      <c r="T129" s="23"/>
      <c r="U129" s="23"/>
      <c r="V129" s="23"/>
      <c r="W129" s="6">
        <v>8.0</v>
      </c>
      <c r="X129" s="6">
        <v>9.0</v>
      </c>
      <c r="Y129" s="23"/>
      <c r="Z129" s="6">
        <v>10.0</v>
      </c>
      <c r="AA129" s="6">
        <v>10.0</v>
      </c>
      <c r="AB129" s="6">
        <v>9.0</v>
      </c>
      <c r="AC129" s="6">
        <v>10.0</v>
      </c>
      <c r="AD129" s="23"/>
      <c r="AE129" s="23"/>
      <c r="AF129" s="23"/>
      <c r="AG129" s="23"/>
      <c r="AH129" s="6">
        <v>10.0</v>
      </c>
      <c r="AI129" s="6">
        <v>10.0</v>
      </c>
      <c r="AJ129" s="6">
        <v>10.0</v>
      </c>
      <c r="AK129" s="6">
        <v>10.0</v>
      </c>
      <c r="AL129" s="6">
        <v>9.0</v>
      </c>
      <c r="AM129" s="23"/>
      <c r="AN129" s="6">
        <v>10.0</v>
      </c>
      <c r="AO129" s="23"/>
      <c r="AP129" s="23"/>
      <c r="AQ129" s="23"/>
      <c r="AR129" s="6">
        <v>10.0</v>
      </c>
      <c r="AS129" s="6"/>
      <c r="AT129" s="23"/>
      <c r="AU129" s="23"/>
      <c r="AV129" s="23"/>
      <c r="AW129" s="23"/>
      <c r="AX129" s="6">
        <v>10.0</v>
      </c>
      <c r="AY129" s="32">
        <f t="shared" si="1"/>
        <v>9.58</v>
      </c>
      <c r="AZ129" s="23"/>
      <c r="BA129" s="23">
        <f t="shared" si="2"/>
        <v>0</v>
      </c>
      <c r="BB129" s="6">
        <v>11.0</v>
      </c>
      <c r="BC129" s="6">
        <v>0.0</v>
      </c>
      <c r="BD129" s="23">
        <f t="shared" si="3"/>
        <v>11</v>
      </c>
      <c r="BE129" s="6" t="s">
        <v>92</v>
      </c>
      <c r="BF129" s="6"/>
      <c r="BG129" s="6" t="s">
        <v>55</v>
      </c>
      <c r="BH129" s="6" t="s">
        <v>55</v>
      </c>
      <c r="BI129" s="6" t="s">
        <v>55</v>
      </c>
      <c r="BJ129" s="6" t="s">
        <v>92</v>
      </c>
      <c r="BK129" s="6" t="s">
        <v>55</v>
      </c>
      <c r="BL129" s="23"/>
    </row>
    <row r="130">
      <c r="A130" s="16">
        <v>125.0</v>
      </c>
      <c r="B130" s="17" t="s">
        <v>974</v>
      </c>
      <c r="C130" s="17" t="s">
        <v>272</v>
      </c>
      <c r="D130" s="17" t="s">
        <v>628</v>
      </c>
      <c r="E130" s="19"/>
      <c r="F130" s="17" t="s">
        <v>79</v>
      </c>
      <c r="G130" s="17" t="s">
        <v>937</v>
      </c>
      <c r="H130" s="48" t="s">
        <v>81</v>
      </c>
      <c r="J130" s="21"/>
      <c r="K130" s="48" t="s">
        <v>84</v>
      </c>
      <c r="L130" s="49">
        <v>42979.0</v>
      </c>
      <c r="M130" s="50"/>
      <c r="N130" s="48" t="s">
        <v>85</v>
      </c>
      <c r="O130" s="48" t="s">
        <v>295</v>
      </c>
      <c r="P130" s="52"/>
      <c r="Q130" s="25">
        <v>9.0</v>
      </c>
      <c r="R130" s="25">
        <v>10.0</v>
      </c>
      <c r="S130" s="25">
        <v>9.0</v>
      </c>
      <c r="T130" s="25"/>
      <c r="U130" s="25"/>
      <c r="V130" s="25"/>
      <c r="W130" s="25">
        <v>9.0</v>
      </c>
      <c r="X130" s="25">
        <v>9.0</v>
      </c>
      <c r="Y130" s="25"/>
      <c r="Z130" s="25">
        <v>10.0</v>
      </c>
      <c r="AA130" s="25">
        <v>10.0</v>
      </c>
      <c r="AB130" s="25">
        <v>8.0</v>
      </c>
      <c r="AC130" s="25">
        <v>9.0</v>
      </c>
      <c r="AD130" s="25"/>
      <c r="AE130" s="25"/>
      <c r="AF130" s="25"/>
      <c r="AG130" s="25"/>
      <c r="AH130" s="25">
        <v>10.0</v>
      </c>
      <c r="AI130" s="6">
        <v>10.0</v>
      </c>
      <c r="AJ130" s="6">
        <v>10.0</v>
      </c>
      <c r="AK130" s="25">
        <v>10.0</v>
      </c>
      <c r="AL130" s="25">
        <v>9.0</v>
      </c>
      <c r="AM130" s="25"/>
      <c r="AN130" s="25">
        <v>10.0</v>
      </c>
      <c r="AO130" s="25"/>
      <c r="AP130" s="25"/>
      <c r="AQ130" s="25"/>
      <c r="AR130" s="6">
        <v>10.0</v>
      </c>
      <c r="AS130" s="25"/>
      <c r="AT130" s="25"/>
      <c r="AU130" s="25"/>
      <c r="AV130" s="25"/>
      <c r="AW130" s="25"/>
      <c r="AX130" s="6">
        <v>10.0</v>
      </c>
      <c r="AY130" s="32">
        <f t="shared" si="1"/>
        <v>9.52</v>
      </c>
      <c r="AZ130" s="23"/>
      <c r="BA130" s="23">
        <f t="shared" si="2"/>
        <v>0</v>
      </c>
      <c r="BB130" s="6">
        <v>26.0</v>
      </c>
      <c r="BC130" s="6">
        <v>0.0</v>
      </c>
      <c r="BD130" s="23">
        <f t="shared" si="3"/>
        <v>26</v>
      </c>
      <c r="BE130" s="6" t="s">
        <v>92</v>
      </c>
      <c r="BF130" s="6"/>
      <c r="BG130" s="6" t="s">
        <v>55</v>
      </c>
      <c r="BH130" s="6" t="s">
        <v>55</v>
      </c>
      <c r="BI130" s="6" t="s">
        <v>55</v>
      </c>
      <c r="BJ130" s="6" t="s">
        <v>92</v>
      </c>
      <c r="BK130" s="6" t="s">
        <v>55</v>
      </c>
      <c r="BL130" s="23"/>
    </row>
    <row r="131">
      <c r="A131" s="16">
        <v>126.0</v>
      </c>
      <c r="B131" s="17" t="s">
        <v>336</v>
      </c>
      <c r="C131" s="17" t="s">
        <v>149</v>
      </c>
      <c r="D131" s="17" t="s">
        <v>491</v>
      </c>
      <c r="E131" s="19"/>
      <c r="F131" s="17" t="s">
        <v>79</v>
      </c>
      <c r="G131" s="17" t="s">
        <v>937</v>
      </c>
      <c r="H131" s="48" t="s">
        <v>81</v>
      </c>
      <c r="J131" s="21"/>
      <c r="K131" s="48" t="s">
        <v>84</v>
      </c>
      <c r="L131" s="49">
        <v>42979.0</v>
      </c>
      <c r="M131" s="50"/>
      <c r="N131" s="48" t="s">
        <v>85</v>
      </c>
      <c r="O131" s="48" t="s">
        <v>483</v>
      </c>
      <c r="P131" s="52"/>
      <c r="Q131" s="6">
        <v>8.0</v>
      </c>
      <c r="R131" s="6">
        <v>7.0</v>
      </c>
      <c r="S131" s="6">
        <v>7.0</v>
      </c>
      <c r="T131" s="23"/>
      <c r="U131" s="23"/>
      <c r="V131" s="23"/>
      <c r="W131" s="6">
        <v>8.0</v>
      </c>
      <c r="X131" s="6">
        <v>9.0</v>
      </c>
      <c r="Y131" s="23"/>
      <c r="Z131" s="6">
        <v>10.0</v>
      </c>
      <c r="AA131" s="6">
        <v>10.0</v>
      </c>
      <c r="AB131" s="6">
        <v>9.0</v>
      </c>
      <c r="AC131" s="6">
        <v>9.0</v>
      </c>
      <c r="AD131" s="23"/>
      <c r="AE131" s="23"/>
      <c r="AF131" s="23"/>
      <c r="AG131" s="23"/>
      <c r="AH131" s="6">
        <v>10.0</v>
      </c>
      <c r="AI131" s="6">
        <v>10.0</v>
      </c>
      <c r="AJ131" s="6">
        <v>10.0</v>
      </c>
      <c r="AK131" s="6">
        <v>10.0</v>
      </c>
      <c r="AL131" s="6">
        <v>9.0</v>
      </c>
      <c r="AM131" s="23"/>
      <c r="AN131" s="6">
        <v>10.0</v>
      </c>
      <c r="AO131" s="23"/>
      <c r="AP131" s="23"/>
      <c r="AQ131" s="23"/>
      <c r="AR131" s="6">
        <v>10.0</v>
      </c>
      <c r="AS131" s="6"/>
      <c r="AT131" s="23"/>
      <c r="AU131" s="23"/>
      <c r="AV131" s="23"/>
      <c r="AW131" s="23"/>
      <c r="AX131" s="6">
        <v>10.0</v>
      </c>
      <c r="AY131" s="32">
        <f t="shared" si="1"/>
        <v>9.17</v>
      </c>
      <c r="AZ131" s="23"/>
      <c r="BA131" s="23">
        <f t="shared" si="2"/>
        <v>0</v>
      </c>
      <c r="BB131" s="6">
        <v>1.0</v>
      </c>
      <c r="BC131" s="6">
        <v>0.0</v>
      </c>
      <c r="BD131" s="23">
        <f t="shared" si="3"/>
        <v>1</v>
      </c>
      <c r="BE131" s="6" t="s">
        <v>92</v>
      </c>
      <c r="BF131" s="6"/>
      <c r="BG131" s="6" t="s">
        <v>55</v>
      </c>
      <c r="BH131" s="6" t="s">
        <v>55</v>
      </c>
      <c r="BI131" s="6" t="s">
        <v>55</v>
      </c>
      <c r="BJ131" s="6" t="s">
        <v>92</v>
      </c>
      <c r="BK131" s="6" t="s">
        <v>55</v>
      </c>
      <c r="BL131" s="23"/>
    </row>
    <row r="132">
      <c r="A132" s="16">
        <v>127.0</v>
      </c>
      <c r="B132" s="17" t="s">
        <v>556</v>
      </c>
      <c r="C132" s="17" t="s">
        <v>683</v>
      </c>
      <c r="D132" s="17" t="s">
        <v>77</v>
      </c>
      <c r="E132" s="19"/>
      <c r="F132" s="17" t="s">
        <v>79</v>
      </c>
      <c r="G132" s="17" t="s">
        <v>937</v>
      </c>
      <c r="H132" s="48" t="s">
        <v>81</v>
      </c>
      <c r="J132" s="21"/>
      <c r="K132" s="48" t="s">
        <v>84</v>
      </c>
      <c r="L132" s="49">
        <v>42979.0</v>
      </c>
      <c r="M132" s="50"/>
      <c r="N132" s="48" t="s">
        <v>85</v>
      </c>
      <c r="O132" s="48" t="s">
        <v>483</v>
      </c>
      <c r="P132" s="52"/>
      <c r="Q132" s="6">
        <v>7.0</v>
      </c>
      <c r="R132" s="6">
        <v>8.0</v>
      </c>
      <c r="S132" s="6">
        <v>7.0</v>
      </c>
      <c r="T132" s="23"/>
      <c r="U132" s="23"/>
      <c r="V132" s="23"/>
      <c r="W132" s="6">
        <v>7.0</v>
      </c>
      <c r="X132" s="6">
        <v>8.0</v>
      </c>
      <c r="Y132" s="23"/>
      <c r="Z132" s="6">
        <v>9.0</v>
      </c>
      <c r="AA132" s="6">
        <v>10.0</v>
      </c>
      <c r="AB132" s="6">
        <v>8.0</v>
      </c>
      <c r="AC132" s="6">
        <v>9.0</v>
      </c>
      <c r="AD132" s="23"/>
      <c r="AE132" s="23"/>
      <c r="AF132" s="23"/>
      <c r="AG132" s="23"/>
      <c r="AH132" s="6">
        <v>10.0</v>
      </c>
      <c r="AI132" s="6">
        <v>10.0</v>
      </c>
      <c r="AJ132" s="6">
        <v>10.0</v>
      </c>
      <c r="AK132" s="6">
        <v>10.0</v>
      </c>
      <c r="AL132" s="6">
        <v>7.0</v>
      </c>
      <c r="AM132" s="23"/>
      <c r="AN132" s="6">
        <v>9.0</v>
      </c>
      <c r="AO132" s="23"/>
      <c r="AP132" s="23"/>
      <c r="AQ132" s="23"/>
      <c r="AR132" s="6">
        <v>10.0</v>
      </c>
      <c r="AS132" s="6"/>
      <c r="AT132" s="23"/>
      <c r="AU132" s="23"/>
      <c r="AV132" s="23"/>
      <c r="AW132" s="23"/>
      <c r="AX132" s="6">
        <v>10.0</v>
      </c>
      <c r="AY132" s="32">
        <f t="shared" si="1"/>
        <v>8.76</v>
      </c>
      <c r="AZ132" s="23"/>
      <c r="BA132" s="23">
        <f t="shared" si="2"/>
        <v>0</v>
      </c>
      <c r="BB132" s="6">
        <v>7.0</v>
      </c>
      <c r="BC132" s="6">
        <v>0.0</v>
      </c>
      <c r="BD132" s="23">
        <f t="shared" si="3"/>
        <v>7</v>
      </c>
      <c r="BE132" s="6" t="s">
        <v>92</v>
      </c>
      <c r="BF132" s="6"/>
      <c r="BG132" s="6" t="s">
        <v>55</v>
      </c>
      <c r="BH132" s="6" t="s">
        <v>55</v>
      </c>
      <c r="BI132" s="6" t="s">
        <v>55</v>
      </c>
      <c r="BJ132" s="6" t="s">
        <v>92</v>
      </c>
      <c r="BK132" s="6" t="s">
        <v>55</v>
      </c>
      <c r="BL132" s="23"/>
    </row>
    <row r="133">
      <c r="A133" s="16">
        <v>128.0</v>
      </c>
      <c r="B133" s="17" t="s">
        <v>989</v>
      </c>
      <c r="C133" s="17" t="s">
        <v>843</v>
      </c>
      <c r="D133" s="17" t="s">
        <v>990</v>
      </c>
      <c r="E133" s="19"/>
      <c r="F133" s="17" t="s">
        <v>79</v>
      </c>
      <c r="G133" s="17" t="s">
        <v>937</v>
      </c>
      <c r="H133" s="48" t="s">
        <v>81</v>
      </c>
      <c r="J133" s="21"/>
      <c r="K133" s="48" t="s">
        <v>84</v>
      </c>
      <c r="L133" s="49">
        <v>42979.0</v>
      </c>
      <c r="M133" s="50"/>
      <c r="N133" s="48" t="s">
        <v>85</v>
      </c>
      <c r="O133" s="48" t="s">
        <v>483</v>
      </c>
      <c r="P133" s="52"/>
      <c r="Q133" s="6">
        <v>9.0</v>
      </c>
      <c r="R133" s="6">
        <v>8.0</v>
      </c>
      <c r="S133" s="6">
        <v>10.0</v>
      </c>
      <c r="T133" s="23"/>
      <c r="U133" s="23"/>
      <c r="V133" s="23"/>
      <c r="W133" s="6">
        <v>7.0</v>
      </c>
      <c r="X133" s="6">
        <v>7.0</v>
      </c>
      <c r="Y133" s="23"/>
      <c r="Z133" s="6">
        <v>10.0</v>
      </c>
      <c r="AA133" s="6">
        <v>10.0</v>
      </c>
      <c r="AB133" s="6">
        <v>8.0</v>
      </c>
      <c r="AC133" s="6">
        <v>9.0</v>
      </c>
      <c r="AD133" s="23"/>
      <c r="AE133" s="23"/>
      <c r="AF133" s="23"/>
      <c r="AG133" s="23"/>
      <c r="AH133" s="6">
        <v>10.0</v>
      </c>
      <c r="AI133" s="6">
        <v>10.0</v>
      </c>
      <c r="AJ133" s="6">
        <v>10.0</v>
      </c>
      <c r="AK133" s="6">
        <v>10.0</v>
      </c>
      <c r="AL133" s="6">
        <v>8.0</v>
      </c>
      <c r="AM133" s="23"/>
      <c r="AN133" s="6">
        <v>9.0</v>
      </c>
      <c r="AO133" s="23"/>
      <c r="AP133" s="23"/>
      <c r="AQ133" s="23"/>
      <c r="AR133" s="6">
        <v>10.0</v>
      </c>
      <c r="AS133" s="6"/>
      <c r="AT133" s="23"/>
      <c r="AU133" s="23"/>
      <c r="AV133" s="23"/>
      <c r="AW133" s="23"/>
      <c r="AX133" s="6">
        <v>10.0</v>
      </c>
      <c r="AY133" s="32">
        <f t="shared" si="1"/>
        <v>9.11</v>
      </c>
      <c r="AZ133" s="23"/>
      <c r="BA133" s="23">
        <f t="shared" si="2"/>
        <v>0</v>
      </c>
      <c r="BB133" s="6">
        <v>33.0</v>
      </c>
      <c r="BC133" s="6">
        <v>0.0</v>
      </c>
      <c r="BD133" s="23">
        <f t="shared" si="3"/>
        <v>33</v>
      </c>
      <c r="BE133" s="6" t="s">
        <v>92</v>
      </c>
      <c r="BF133" s="6"/>
      <c r="BG133" s="6" t="s">
        <v>55</v>
      </c>
      <c r="BH133" s="6" t="s">
        <v>55</v>
      </c>
      <c r="BI133" s="6" t="s">
        <v>55</v>
      </c>
      <c r="BJ133" s="6" t="s">
        <v>92</v>
      </c>
      <c r="BK133" s="6" t="s">
        <v>55</v>
      </c>
      <c r="BL133" s="23"/>
    </row>
    <row r="134">
      <c r="A134" s="16">
        <v>129.0</v>
      </c>
      <c r="B134" s="17" t="s">
        <v>135</v>
      </c>
      <c r="C134" s="17" t="s">
        <v>996</v>
      </c>
      <c r="D134" s="20"/>
      <c r="E134" s="19"/>
      <c r="F134" s="17" t="s">
        <v>79</v>
      </c>
      <c r="G134" s="17" t="s">
        <v>937</v>
      </c>
      <c r="H134" s="48" t="s">
        <v>81</v>
      </c>
      <c r="J134" s="21"/>
      <c r="K134" s="48" t="s">
        <v>84</v>
      </c>
      <c r="L134" s="49">
        <v>42979.0</v>
      </c>
      <c r="M134" s="50"/>
      <c r="N134" s="48" t="s">
        <v>85</v>
      </c>
      <c r="O134" s="48" t="s">
        <v>295</v>
      </c>
      <c r="P134" s="52"/>
      <c r="Q134" s="25">
        <v>9.0</v>
      </c>
      <c r="R134" s="25">
        <v>10.0</v>
      </c>
      <c r="S134" s="25">
        <v>7.0</v>
      </c>
      <c r="T134" s="25"/>
      <c r="U134" s="25"/>
      <c r="V134" s="25"/>
      <c r="W134" s="25">
        <v>9.0</v>
      </c>
      <c r="X134" s="25">
        <v>9.0</v>
      </c>
      <c r="Y134" s="25"/>
      <c r="Z134" s="25">
        <v>9.0</v>
      </c>
      <c r="AA134" s="25">
        <v>10.0</v>
      </c>
      <c r="AB134" s="25">
        <v>9.0</v>
      </c>
      <c r="AC134" s="25">
        <v>8.0</v>
      </c>
      <c r="AD134" s="25"/>
      <c r="AE134" s="25"/>
      <c r="AF134" s="25"/>
      <c r="AG134" s="25"/>
      <c r="AH134" s="25">
        <v>10.0</v>
      </c>
      <c r="AI134" s="6">
        <v>10.0</v>
      </c>
      <c r="AJ134" s="6">
        <v>10.0</v>
      </c>
      <c r="AK134" s="25">
        <v>10.0</v>
      </c>
      <c r="AL134" s="25">
        <v>10.0</v>
      </c>
      <c r="AM134" s="25"/>
      <c r="AN134" s="25">
        <v>9.0</v>
      </c>
      <c r="AO134" s="25"/>
      <c r="AP134" s="25"/>
      <c r="AQ134" s="25"/>
      <c r="AR134" s="6">
        <v>10.0</v>
      </c>
      <c r="AS134" s="25"/>
      <c r="AT134" s="25"/>
      <c r="AU134" s="25"/>
      <c r="AV134" s="25"/>
      <c r="AW134" s="25"/>
      <c r="AX134" s="6">
        <v>10.0</v>
      </c>
      <c r="AY134" s="32">
        <f t="shared" si="1"/>
        <v>9.35</v>
      </c>
      <c r="AZ134" s="23"/>
      <c r="BA134" s="23">
        <f t="shared" si="2"/>
        <v>0</v>
      </c>
      <c r="BB134" s="6">
        <v>5.0</v>
      </c>
      <c r="BC134" s="6">
        <v>0.0</v>
      </c>
      <c r="BD134" s="23">
        <f t="shared" si="3"/>
        <v>5</v>
      </c>
      <c r="BE134" s="6" t="s">
        <v>92</v>
      </c>
      <c r="BF134" s="6"/>
      <c r="BG134" s="6" t="s">
        <v>55</v>
      </c>
      <c r="BH134" s="6" t="s">
        <v>55</v>
      </c>
      <c r="BI134" s="6" t="s">
        <v>55</v>
      </c>
      <c r="BJ134" s="6" t="s">
        <v>92</v>
      </c>
      <c r="BK134" s="6" t="s">
        <v>55</v>
      </c>
      <c r="BL134" s="23"/>
    </row>
    <row r="135">
      <c r="A135" s="16">
        <v>130.0</v>
      </c>
      <c r="B135" s="17" t="s">
        <v>998</v>
      </c>
      <c r="C135" s="17" t="s">
        <v>573</v>
      </c>
      <c r="D135" s="20"/>
      <c r="E135" s="19"/>
      <c r="F135" s="17" t="s">
        <v>79</v>
      </c>
      <c r="G135" s="17" t="s">
        <v>937</v>
      </c>
      <c r="H135" s="48" t="s">
        <v>81</v>
      </c>
      <c r="J135" s="21"/>
      <c r="K135" s="48" t="s">
        <v>84</v>
      </c>
      <c r="L135" s="49">
        <v>42979.0</v>
      </c>
      <c r="M135" s="50"/>
      <c r="N135" s="48" t="s">
        <v>85</v>
      </c>
      <c r="O135" s="48" t="s">
        <v>295</v>
      </c>
      <c r="P135" s="52"/>
      <c r="Q135" s="25">
        <v>9.0</v>
      </c>
      <c r="R135" s="25">
        <v>10.0</v>
      </c>
      <c r="S135" s="25">
        <v>8.0</v>
      </c>
      <c r="T135" s="25"/>
      <c r="U135" s="25"/>
      <c r="V135" s="25"/>
      <c r="W135" s="25">
        <v>9.0</v>
      </c>
      <c r="X135" s="25">
        <v>9.0</v>
      </c>
      <c r="Y135" s="25"/>
      <c r="Z135" s="25">
        <v>10.0</v>
      </c>
      <c r="AA135" s="25">
        <v>10.0</v>
      </c>
      <c r="AB135" s="25">
        <v>8.0</v>
      </c>
      <c r="AC135" s="25">
        <v>9.0</v>
      </c>
      <c r="AD135" s="25"/>
      <c r="AE135" s="25"/>
      <c r="AF135" s="25"/>
      <c r="AG135" s="25"/>
      <c r="AH135" s="25">
        <v>10.0</v>
      </c>
      <c r="AI135" s="6">
        <v>10.0</v>
      </c>
      <c r="AJ135" s="6">
        <v>10.0</v>
      </c>
      <c r="AK135" s="25">
        <v>10.0</v>
      </c>
      <c r="AL135" s="25">
        <v>8.0</v>
      </c>
      <c r="AM135" s="25"/>
      <c r="AN135" s="25">
        <v>10.0</v>
      </c>
      <c r="AO135" s="25"/>
      <c r="AP135" s="25"/>
      <c r="AQ135" s="25"/>
      <c r="AR135" s="6">
        <v>10.0</v>
      </c>
      <c r="AS135" s="25"/>
      <c r="AT135" s="25"/>
      <c r="AU135" s="25"/>
      <c r="AV135" s="25"/>
      <c r="AW135" s="25"/>
      <c r="AX135" s="6">
        <v>10.0</v>
      </c>
      <c r="AY135" s="32">
        <f t="shared" si="1"/>
        <v>9.41</v>
      </c>
      <c r="AZ135" s="23"/>
      <c r="BA135" s="23">
        <f t="shared" si="2"/>
        <v>0</v>
      </c>
      <c r="BB135" s="6">
        <v>8.0</v>
      </c>
      <c r="BC135" s="6">
        <v>0.0</v>
      </c>
      <c r="BD135" s="23">
        <f t="shared" si="3"/>
        <v>8</v>
      </c>
      <c r="BE135" s="6" t="s">
        <v>92</v>
      </c>
      <c r="BF135" s="6"/>
      <c r="BG135" s="6" t="s">
        <v>55</v>
      </c>
      <c r="BH135" s="6" t="s">
        <v>55</v>
      </c>
      <c r="BI135" s="6" t="s">
        <v>55</v>
      </c>
      <c r="BJ135" s="6" t="s">
        <v>92</v>
      </c>
      <c r="BK135" s="6" t="s">
        <v>55</v>
      </c>
      <c r="BL135" s="23"/>
    </row>
    <row r="136">
      <c r="A136" s="16">
        <v>131.0</v>
      </c>
      <c r="B136" s="17" t="s">
        <v>226</v>
      </c>
      <c r="C136" s="17" t="s">
        <v>623</v>
      </c>
      <c r="D136" s="17" t="s">
        <v>461</v>
      </c>
      <c r="E136" s="19"/>
      <c r="F136" s="17" t="s">
        <v>96</v>
      </c>
      <c r="G136" s="17" t="s">
        <v>937</v>
      </c>
      <c r="H136" s="48" t="s">
        <v>81</v>
      </c>
      <c r="J136" s="21"/>
      <c r="K136" s="48" t="s">
        <v>84</v>
      </c>
      <c r="L136" s="49">
        <v>42979.0</v>
      </c>
      <c r="M136" s="50"/>
      <c r="N136" s="48" t="s">
        <v>85</v>
      </c>
      <c r="O136" s="48" t="s">
        <v>295</v>
      </c>
      <c r="P136" s="52"/>
      <c r="Q136" s="25">
        <v>5.0</v>
      </c>
      <c r="R136" s="25">
        <v>6.0</v>
      </c>
      <c r="S136" s="25">
        <v>5.0</v>
      </c>
      <c r="T136" s="25"/>
      <c r="U136" s="25"/>
      <c r="V136" s="25"/>
      <c r="W136" s="25">
        <v>6.0</v>
      </c>
      <c r="X136" s="25">
        <v>6.0</v>
      </c>
      <c r="Y136" s="25"/>
      <c r="Z136" s="25">
        <v>9.0</v>
      </c>
      <c r="AA136" s="25">
        <v>10.0</v>
      </c>
      <c r="AB136" s="25">
        <v>7.0</v>
      </c>
      <c r="AC136" s="25">
        <v>7.0</v>
      </c>
      <c r="AD136" s="25"/>
      <c r="AE136" s="25"/>
      <c r="AF136" s="25"/>
      <c r="AG136" s="25"/>
      <c r="AH136" s="25">
        <v>10.0</v>
      </c>
      <c r="AI136" s="6">
        <v>10.0</v>
      </c>
      <c r="AJ136" s="6">
        <v>10.0</v>
      </c>
      <c r="AK136" s="25">
        <v>10.0</v>
      </c>
      <c r="AL136" s="25">
        <v>6.0</v>
      </c>
      <c r="AM136" s="25"/>
      <c r="AN136" s="25">
        <v>9.0</v>
      </c>
      <c r="AO136" s="25"/>
      <c r="AP136" s="25"/>
      <c r="AQ136" s="25"/>
      <c r="AR136" s="6">
        <v>10.0</v>
      </c>
      <c r="AS136" s="25"/>
      <c r="AT136" s="25"/>
      <c r="AU136" s="25"/>
      <c r="AV136" s="25"/>
      <c r="AW136" s="25"/>
      <c r="AX136" s="6">
        <v>10.0</v>
      </c>
      <c r="AY136" s="32">
        <f t="shared" si="1"/>
        <v>8</v>
      </c>
      <c r="AZ136" s="23"/>
      <c r="BA136" s="23">
        <f t="shared" si="2"/>
        <v>0</v>
      </c>
      <c r="BB136" s="6">
        <v>19.0</v>
      </c>
      <c r="BC136" s="6">
        <v>0.0</v>
      </c>
      <c r="BD136" s="23">
        <f t="shared" si="3"/>
        <v>19</v>
      </c>
      <c r="BE136" s="6" t="s">
        <v>92</v>
      </c>
      <c r="BF136" s="6"/>
      <c r="BG136" s="6" t="s">
        <v>55</v>
      </c>
      <c r="BH136" s="6" t="s">
        <v>55</v>
      </c>
      <c r="BI136" s="6" t="s">
        <v>55</v>
      </c>
      <c r="BJ136" s="6" t="s">
        <v>92</v>
      </c>
      <c r="BK136" s="6" t="s">
        <v>55</v>
      </c>
      <c r="BL136" s="23"/>
    </row>
    <row r="137">
      <c r="A137" s="16">
        <v>132.0</v>
      </c>
      <c r="B137" s="17" t="s">
        <v>1009</v>
      </c>
      <c r="C137" s="17" t="s">
        <v>818</v>
      </c>
      <c r="D137" s="17" t="s">
        <v>767</v>
      </c>
      <c r="E137" s="19"/>
      <c r="F137" s="17" t="s">
        <v>96</v>
      </c>
      <c r="G137" s="17" t="s">
        <v>937</v>
      </c>
      <c r="H137" s="48" t="s">
        <v>81</v>
      </c>
      <c r="J137" s="21"/>
      <c r="K137" s="48" t="s">
        <v>84</v>
      </c>
      <c r="L137" s="49">
        <v>42979.0</v>
      </c>
      <c r="M137" s="50"/>
      <c r="N137" s="48" t="s">
        <v>85</v>
      </c>
      <c r="O137" s="48" t="s">
        <v>483</v>
      </c>
      <c r="P137" s="52"/>
      <c r="Q137" s="25">
        <v>7.0</v>
      </c>
      <c r="R137" s="25">
        <v>7.0</v>
      </c>
      <c r="S137" s="25">
        <v>8.0</v>
      </c>
      <c r="T137" s="25"/>
      <c r="U137" s="25"/>
      <c r="V137" s="25"/>
      <c r="W137" s="25">
        <v>8.0</v>
      </c>
      <c r="X137" s="25">
        <v>8.0</v>
      </c>
      <c r="Y137" s="25"/>
      <c r="Z137" s="25">
        <v>10.0</v>
      </c>
      <c r="AA137" s="25">
        <v>10.0</v>
      </c>
      <c r="AB137" s="25">
        <v>9.0</v>
      </c>
      <c r="AC137" s="25">
        <v>8.0</v>
      </c>
      <c r="AD137" s="25"/>
      <c r="AE137" s="25"/>
      <c r="AF137" s="25"/>
      <c r="AG137" s="25"/>
      <c r="AH137" s="25">
        <v>10.0</v>
      </c>
      <c r="AI137" s="6">
        <v>10.0</v>
      </c>
      <c r="AJ137" s="6">
        <v>10.0</v>
      </c>
      <c r="AK137" s="25">
        <v>10.0</v>
      </c>
      <c r="AL137" s="25">
        <v>9.0</v>
      </c>
      <c r="AM137" s="25"/>
      <c r="AN137" s="25">
        <v>10.0</v>
      </c>
      <c r="AO137" s="25"/>
      <c r="AP137" s="25"/>
      <c r="AQ137" s="25"/>
      <c r="AR137" s="6">
        <v>10.0</v>
      </c>
      <c r="AS137" s="25"/>
      <c r="AT137" s="25"/>
      <c r="AU137" s="25"/>
      <c r="AV137" s="25"/>
      <c r="AW137" s="25"/>
      <c r="AX137" s="6">
        <v>10.0</v>
      </c>
      <c r="AY137" s="32">
        <f t="shared" si="1"/>
        <v>9.05</v>
      </c>
      <c r="AZ137" s="23"/>
      <c r="BA137" s="23">
        <f t="shared" si="2"/>
        <v>0</v>
      </c>
      <c r="BB137" s="6">
        <v>30.0</v>
      </c>
      <c r="BC137" s="6">
        <v>0.0</v>
      </c>
      <c r="BD137" s="23">
        <f t="shared" si="3"/>
        <v>30</v>
      </c>
      <c r="BE137" s="6" t="s">
        <v>92</v>
      </c>
      <c r="BF137" s="6"/>
      <c r="BG137" s="6" t="s">
        <v>55</v>
      </c>
      <c r="BH137" s="6" t="s">
        <v>55</v>
      </c>
      <c r="BI137" s="6" t="s">
        <v>55</v>
      </c>
      <c r="BJ137" s="6" t="s">
        <v>92</v>
      </c>
      <c r="BK137" s="6" t="s">
        <v>55</v>
      </c>
      <c r="BL137" s="23"/>
    </row>
    <row r="138">
      <c r="A138" s="16">
        <v>133.0</v>
      </c>
      <c r="B138" s="17" t="s">
        <v>1017</v>
      </c>
      <c r="C138" s="17" t="s">
        <v>1018</v>
      </c>
      <c r="D138" s="17" t="s">
        <v>110</v>
      </c>
      <c r="E138" s="19"/>
      <c r="F138" s="17" t="s">
        <v>96</v>
      </c>
      <c r="G138" s="17" t="s">
        <v>937</v>
      </c>
      <c r="H138" s="48" t="s">
        <v>81</v>
      </c>
      <c r="J138" s="21"/>
      <c r="K138" s="48" t="s">
        <v>84</v>
      </c>
      <c r="L138" s="49">
        <v>42979.0</v>
      </c>
      <c r="M138" s="50"/>
      <c r="N138" s="48" t="s">
        <v>85</v>
      </c>
      <c r="O138" s="48" t="s">
        <v>295</v>
      </c>
      <c r="P138" s="52"/>
      <c r="Q138" s="6">
        <v>10.0</v>
      </c>
      <c r="R138" s="6">
        <v>10.0</v>
      </c>
      <c r="S138" s="6">
        <v>10.0</v>
      </c>
      <c r="T138" s="23"/>
      <c r="U138" s="23"/>
      <c r="V138" s="23"/>
      <c r="W138" s="6">
        <v>9.0</v>
      </c>
      <c r="X138" s="6">
        <v>10.0</v>
      </c>
      <c r="Y138" s="23"/>
      <c r="Z138" s="6">
        <v>10.0</v>
      </c>
      <c r="AA138" s="25">
        <v>10.0</v>
      </c>
      <c r="AB138" s="6">
        <v>10.0</v>
      </c>
      <c r="AC138" s="6">
        <v>10.0</v>
      </c>
      <c r="AD138" s="23"/>
      <c r="AE138" s="23"/>
      <c r="AF138" s="23"/>
      <c r="AG138" s="23"/>
      <c r="AH138" s="25">
        <v>10.0</v>
      </c>
      <c r="AI138" s="6">
        <v>10.0</v>
      </c>
      <c r="AJ138" s="6">
        <v>10.0</v>
      </c>
      <c r="AK138" s="25">
        <v>10.0</v>
      </c>
      <c r="AL138" s="6">
        <v>10.0</v>
      </c>
      <c r="AM138" s="23"/>
      <c r="AN138" s="6">
        <v>10.0</v>
      </c>
      <c r="AO138" s="23"/>
      <c r="AP138" s="23"/>
      <c r="AQ138" s="23"/>
      <c r="AR138" s="6">
        <v>10.0</v>
      </c>
      <c r="AS138" s="6"/>
      <c r="AT138" s="23"/>
      <c r="AU138" s="23"/>
      <c r="AV138" s="23"/>
      <c r="AW138" s="23"/>
      <c r="AX138" s="6">
        <v>10.0</v>
      </c>
      <c r="AY138" s="32">
        <f t="shared" si="1"/>
        <v>9.94</v>
      </c>
      <c r="AZ138" s="23"/>
      <c r="BA138" s="23">
        <f t="shared" si="2"/>
        <v>0</v>
      </c>
      <c r="BB138" s="6">
        <v>7.0</v>
      </c>
      <c r="BC138" s="6">
        <v>0.0</v>
      </c>
      <c r="BD138" s="23">
        <f t="shared" si="3"/>
        <v>7</v>
      </c>
      <c r="BE138" s="6" t="s">
        <v>92</v>
      </c>
      <c r="BF138" s="6"/>
      <c r="BG138" s="6" t="s">
        <v>55</v>
      </c>
      <c r="BH138" s="6" t="s">
        <v>55</v>
      </c>
      <c r="BI138" s="6" t="s">
        <v>55</v>
      </c>
      <c r="BJ138" s="6" t="s">
        <v>92</v>
      </c>
      <c r="BK138" s="6" t="s">
        <v>55</v>
      </c>
      <c r="BL138" s="23"/>
    </row>
    <row r="139">
      <c r="A139" s="16">
        <v>134.0</v>
      </c>
      <c r="B139" s="17" t="s">
        <v>1022</v>
      </c>
      <c r="C139" s="17" t="s">
        <v>511</v>
      </c>
      <c r="D139" s="20"/>
      <c r="E139" s="19"/>
      <c r="F139" s="17" t="s">
        <v>96</v>
      </c>
      <c r="G139" s="17" t="s">
        <v>937</v>
      </c>
      <c r="H139" s="48" t="s">
        <v>81</v>
      </c>
      <c r="J139" s="21"/>
      <c r="K139" s="48" t="s">
        <v>84</v>
      </c>
      <c r="L139" s="49">
        <v>42979.0</v>
      </c>
      <c r="M139" s="50"/>
      <c r="N139" s="48" t="s">
        <v>85</v>
      </c>
      <c r="O139" s="48" t="s">
        <v>483</v>
      </c>
      <c r="P139" s="52"/>
      <c r="Q139" s="25">
        <v>7.0</v>
      </c>
      <c r="R139" s="25">
        <v>8.0</v>
      </c>
      <c r="S139" s="25">
        <v>8.0</v>
      </c>
      <c r="T139" s="25"/>
      <c r="U139" s="25"/>
      <c r="V139" s="25"/>
      <c r="W139" s="25">
        <v>7.0</v>
      </c>
      <c r="X139" s="25">
        <v>8.0</v>
      </c>
      <c r="Y139" s="25"/>
      <c r="Z139" s="25">
        <v>9.0</v>
      </c>
      <c r="AA139" s="25">
        <v>10.0</v>
      </c>
      <c r="AB139" s="25">
        <v>7.0</v>
      </c>
      <c r="AC139" s="25">
        <v>8.0</v>
      </c>
      <c r="AD139" s="25"/>
      <c r="AE139" s="25"/>
      <c r="AF139" s="25"/>
      <c r="AG139" s="25"/>
      <c r="AH139" s="25">
        <v>10.0</v>
      </c>
      <c r="AI139" s="6">
        <v>10.0</v>
      </c>
      <c r="AJ139" s="6">
        <v>10.0</v>
      </c>
      <c r="AK139" s="25">
        <v>10.0</v>
      </c>
      <c r="AL139" s="25">
        <v>10.0</v>
      </c>
      <c r="AM139" s="25"/>
      <c r="AN139" s="25">
        <v>10.0</v>
      </c>
      <c r="AO139" s="25"/>
      <c r="AP139" s="25"/>
      <c r="AQ139" s="25"/>
      <c r="AR139" s="6">
        <v>10.0</v>
      </c>
      <c r="AS139" s="25"/>
      <c r="AT139" s="25"/>
      <c r="AU139" s="25"/>
      <c r="AV139" s="25"/>
      <c r="AW139" s="25"/>
      <c r="AX139" s="6">
        <v>10.0</v>
      </c>
      <c r="AY139" s="32">
        <f t="shared" si="1"/>
        <v>8.94</v>
      </c>
      <c r="AZ139" s="23"/>
      <c r="BA139" s="23">
        <f t="shared" si="2"/>
        <v>0</v>
      </c>
      <c r="BB139" s="6">
        <v>4.0</v>
      </c>
      <c r="BC139" s="6">
        <v>0.0</v>
      </c>
      <c r="BD139" s="23">
        <f t="shared" si="3"/>
        <v>4</v>
      </c>
      <c r="BE139" s="6" t="s">
        <v>92</v>
      </c>
      <c r="BF139" s="6"/>
      <c r="BG139" s="6" t="s">
        <v>55</v>
      </c>
      <c r="BH139" s="6" t="s">
        <v>55</v>
      </c>
      <c r="BI139" s="6" t="s">
        <v>55</v>
      </c>
      <c r="BJ139" s="6" t="s">
        <v>92</v>
      </c>
      <c r="BK139" s="6" t="s">
        <v>55</v>
      </c>
      <c r="BL139" s="23"/>
    </row>
    <row r="140">
      <c r="A140" s="16">
        <v>135.0</v>
      </c>
      <c r="B140" s="17" t="s">
        <v>1025</v>
      </c>
      <c r="C140" s="17" t="s">
        <v>1026</v>
      </c>
      <c r="D140" s="20"/>
      <c r="E140" s="19"/>
      <c r="F140" s="17" t="s">
        <v>96</v>
      </c>
      <c r="G140" s="17" t="s">
        <v>937</v>
      </c>
      <c r="H140" s="48" t="s">
        <v>81</v>
      </c>
      <c r="J140" s="21"/>
      <c r="K140" s="48" t="s">
        <v>84</v>
      </c>
      <c r="L140" s="49">
        <v>42979.0</v>
      </c>
      <c r="M140" s="50"/>
      <c r="N140" s="48" t="s">
        <v>85</v>
      </c>
      <c r="O140" s="48" t="s">
        <v>483</v>
      </c>
      <c r="P140" s="52"/>
      <c r="Q140" s="6">
        <v>9.0</v>
      </c>
      <c r="R140" s="6">
        <v>10.0</v>
      </c>
      <c r="S140" s="6">
        <v>10.0</v>
      </c>
      <c r="T140" s="23"/>
      <c r="U140" s="23"/>
      <c r="V140" s="23"/>
      <c r="W140" s="6">
        <v>9.0</v>
      </c>
      <c r="X140" s="6">
        <v>9.0</v>
      </c>
      <c r="Y140" s="23"/>
      <c r="Z140" s="6">
        <v>10.0</v>
      </c>
      <c r="AA140" s="25">
        <v>10.0</v>
      </c>
      <c r="AB140" s="6">
        <v>10.0</v>
      </c>
      <c r="AC140" s="6">
        <v>10.0</v>
      </c>
      <c r="AD140" s="23"/>
      <c r="AE140" s="23"/>
      <c r="AF140" s="23"/>
      <c r="AG140" s="23"/>
      <c r="AH140" s="25">
        <v>10.0</v>
      </c>
      <c r="AI140" s="6">
        <v>10.0</v>
      </c>
      <c r="AJ140" s="6">
        <v>10.0</v>
      </c>
      <c r="AK140" s="25"/>
      <c r="AL140" s="6">
        <v>10.0</v>
      </c>
      <c r="AM140" s="23"/>
      <c r="AN140" s="6">
        <v>9.0</v>
      </c>
      <c r="AO140" s="23"/>
      <c r="AP140" s="23"/>
      <c r="AQ140" s="23"/>
      <c r="AR140" s="6">
        <v>10.0</v>
      </c>
      <c r="AS140" s="6"/>
      <c r="AT140" s="23"/>
      <c r="AU140" s="23"/>
      <c r="AV140" s="23"/>
      <c r="AW140" s="23"/>
      <c r="AX140" s="6">
        <v>10.0</v>
      </c>
      <c r="AY140" s="32">
        <f t="shared" si="1"/>
        <v>9.75</v>
      </c>
      <c r="AZ140" s="23"/>
      <c r="BA140" s="23">
        <f t="shared" si="2"/>
        <v>0</v>
      </c>
      <c r="BB140" s="6">
        <v>19.0</v>
      </c>
      <c r="BC140" s="6">
        <v>0.0</v>
      </c>
      <c r="BD140" s="23">
        <f t="shared" si="3"/>
        <v>19</v>
      </c>
      <c r="BE140" s="6" t="s">
        <v>92</v>
      </c>
      <c r="BF140" s="6"/>
      <c r="BG140" s="6" t="s">
        <v>55</v>
      </c>
      <c r="BH140" s="6" t="s">
        <v>55</v>
      </c>
      <c r="BI140" s="6" t="s">
        <v>55</v>
      </c>
      <c r="BJ140" s="6" t="s">
        <v>92</v>
      </c>
      <c r="BK140" s="6" t="s">
        <v>55</v>
      </c>
      <c r="BL140" s="23"/>
    </row>
    <row r="141">
      <c r="A141" s="16">
        <v>136.0</v>
      </c>
      <c r="B141" s="17" t="s">
        <v>1030</v>
      </c>
      <c r="C141" s="17" t="s">
        <v>143</v>
      </c>
      <c r="D141" s="17" t="s">
        <v>78</v>
      </c>
      <c r="E141" s="19"/>
      <c r="F141" s="17" t="s">
        <v>79</v>
      </c>
      <c r="G141" s="17" t="s">
        <v>937</v>
      </c>
      <c r="H141" s="48" t="s">
        <v>81</v>
      </c>
      <c r="J141" s="21"/>
      <c r="K141" s="48" t="s">
        <v>84</v>
      </c>
      <c r="L141" s="49">
        <v>42979.0</v>
      </c>
      <c r="M141" s="50"/>
      <c r="N141" s="48" t="s">
        <v>85</v>
      </c>
      <c r="O141" s="48" t="s">
        <v>483</v>
      </c>
      <c r="P141" s="52"/>
      <c r="Q141" s="6">
        <v>8.0</v>
      </c>
      <c r="R141" s="6">
        <v>8.0</v>
      </c>
      <c r="S141" s="6">
        <v>8.0</v>
      </c>
      <c r="T141" s="23"/>
      <c r="U141" s="23"/>
      <c r="V141" s="23"/>
      <c r="W141" s="6">
        <v>7.0</v>
      </c>
      <c r="X141" s="6">
        <v>8.0</v>
      </c>
      <c r="Y141" s="23"/>
      <c r="Z141" s="6">
        <v>8.0</v>
      </c>
      <c r="AA141" s="25">
        <v>10.0</v>
      </c>
      <c r="AB141" s="6">
        <v>7.0</v>
      </c>
      <c r="AC141" s="6">
        <v>9.0</v>
      </c>
      <c r="AD141" s="23"/>
      <c r="AE141" s="23"/>
      <c r="AF141" s="23"/>
      <c r="AG141" s="23"/>
      <c r="AH141" s="25">
        <v>10.0</v>
      </c>
      <c r="AI141" s="6">
        <v>10.0</v>
      </c>
      <c r="AJ141" s="6">
        <v>10.0</v>
      </c>
      <c r="AK141" s="25">
        <v>10.0</v>
      </c>
      <c r="AL141" s="6">
        <v>9.0</v>
      </c>
      <c r="AM141" s="23"/>
      <c r="AN141" s="6">
        <v>10.0</v>
      </c>
      <c r="AO141" s="23"/>
      <c r="AP141" s="23"/>
      <c r="AQ141" s="23"/>
      <c r="AR141" s="6">
        <v>10.0</v>
      </c>
      <c r="AS141" s="6"/>
      <c r="AT141" s="23"/>
      <c r="AU141" s="23"/>
      <c r="AV141" s="23"/>
      <c r="AW141" s="23"/>
      <c r="AX141" s="6">
        <v>10.0</v>
      </c>
      <c r="AY141" s="32">
        <f t="shared" si="1"/>
        <v>8.94</v>
      </c>
      <c r="AZ141" s="23"/>
      <c r="BA141" s="23">
        <f t="shared" si="2"/>
        <v>0</v>
      </c>
      <c r="BB141" s="6">
        <v>17.0</v>
      </c>
      <c r="BC141" s="6">
        <v>0.0</v>
      </c>
      <c r="BD141" s="23">
        <f t="shared" si="3"/>
        <v>17</v>
      </c>
      <c r="BE141" s="6" t="s">
        <v>92</v>
      </c>
      <c r="BF141" s="6"/>
      <c r="BG141" s="6" t="s">
        <v>55</v>
      </c>
      <c r="BH141" s="6" t="s">
        <v>55</v>
      </c>
      <c r="BI141" s="6" t="s">
        <v>55</v>
      </c>
      <c r="BJ141" s="6" t="s">
        <v>92</v>
      </c>
      <c r="BK141" s="6" t="s">
        <v>55</v>
      </c>
      <c r="BL141" s="23"/>
    </row>
    <row r="142">
      <c r="A142" s="16">
        <v>137.0</v>
      </c>
      <c r="B142" s="17" t="s">
        <v>1035</v>
      </c>
      <c r="C142" s="17" t="s">
        <v>125</v>
      </c>
      <c r="D142" s="17" t="s">
        <v>768</v>
      </c>
      <c r="E142" s="19"/>
      <c r="F142" s="17" t="s">
        <v>79</v>
      </c>
      <c r="G142" s="17" t="s">
        <v>937</v>
      </c>
      <c r="H142" s="48" t="s">
        <v>81</v>
      </c>
      <c r="J142" s="21"/>
      <c r="K142" s="48" t="s">
        <v>84</v>
      </c>
      <c r="L142" s="49">
        <v>42979.0</v>
      </c>
      <c r="M142" s="50"/>
      <c r="N142" s="48" t="s">
        <v>85</v>
      </c>
      <c r="O142" s="48" t="s">
        <v>295</v>
      </c>
      <c r="P142" s="50"/>
      <c r="Q142" s="6">
        <v>9.0</v>
      </c>
      <c r="R142" s="6">
        <v>10.0</v>
      </c>
      <c r="S142" s="6">
        <v>10.0</v>
      </c>
      <c r="T142" s="23"/>
      <c r="U142" s="23"/>
      <c r="V142" s="23"/>
      <c r="W142" s="6">
        <v>9.0</v>
      </c>
      <c r="X142" s="6">
        <v>10.0</v>
      </c>
      <c r="Y142" s="23"/>
      <c r="Z142" s="6">
        <v>10.0</v>
      </c>
      <c r="AA142" s="25">
        <v>10.0</v>
      </c>
      <c r="AB142" s="6">
        <v>10.0</v>
      </c>
      <c r="AC142" s="6">
        <v>10.0</v>
      </c>
      <c r="AD142" s="23"/>
      <c r="AE142" s="23"/>
      <c r="AF142" s="23"/>
      <c r="AG142" s="23"/>
      <c r="AH142" s="25">
        <v>10.0</v>
      </c>
      <c r="AI142" s="6">
        <v>10.0</v>
      </c>
      <c r="AJ142" s="6">
        <v>10.0</v>
      </c>
      <c r="AK142" s="25">
        <v>10.0</v>
      </c>
      <c r="AL142" s="6">
        <v>10.0</v>
      </c>
      <c r="AM142" s="23"/>
      <c r="AN142" s="6">
        <v>10.0</v>
      </c>
      <c r="AO142" s="23"/>
      <c r="AP142" s="23"/>
      <c r="AQ142" s="23"/>
      <c r="AR142" s="6">
        <v>10.0</v>
      </c>
      <c r="AS142" s="6"/>
      <c r="AT142" s="23"/>
      <c r="AU142" s="23"/>
      <c r="AV142" s="23"/>
      <c r="AW142" s="23"/>
      <c r="AX142" s="6">
        <v>10.0</v>
      </c>
      <c r="AY142" s="32">
        <f t="shared" si="1"/>
        <v>9.88</v>
      </c>
      <c r="AZ142" s="23"/>
      <c r="BA142" s="23">
        <f t="shared" si="2"/>
        <v>0</v>
      </c>
      <c r="BB142" s="6">
        <v>0.0</v>
      </c>
      <c r="BC142" s="6">
        <v>0.0</v>
      </c>
      <c r="BD142" s="23">
        <f t="shared" si="3"/>
        <v>0</v>
      </c>
      <c r="BE142" s="6" t="s">
        <v>92</v>
      </c>
      <c r="BF142" s="6"/>
      <c r="BG142" s="6" t="s">
        <v>55</v>
      </c>
      <c r="BH142" s="6" t="s">
        <v>55</v>
      </c>
      <c r="BI142" s="6" t="s">
        <v>55</v>
      </c>
      <c r="BJ142" s="6" t="s">
        <v>92</v>
      </c>
      <c r="BK142" s="6" t="s">
        <v>55</v>
      </c>
      <c r="BL142" s="23"/>
    </row>
    <row r="143">
      <c r="A143" s="16">
        <v>138.0</v>
      </c>
      <c r="B143" s="17" t="s">
        <v>1037</v>
      </c>
      <c r="C143" s="17" t="s">
        <v>1038</v>
      </c>
      <c r="D143" s="20"/>
      <c r="E143" s="19"/>
      <c r="F143" s="17" t="s">
        <v>79</v>
      </c>
      <c r="G143" s="17" t="s">
        <v>937</v>
      </c>
      <c r="H143" s="48" t="s">
        <v>81</v>
      </c>
      <c r="J143" s="21"/>
      <c r="K143" s="48" t="s">
        <v>84</v>
      </c>
      <c r="L143" s="49">
        <v>42979.0</v>
      </c>
      <c r="M143" s="50"/>
      <c r="N143" s="48" t="s">
        <v>85</v>
      </c>
      <c r="O143" s="48" t="s">
        <v>295</v>
      </c>
      <c r="P143" s="50"/>
      <c r="Q143" s="6">
        <v>8.0</v>
      </c>
      <c r="R143" s="6">
        <v>9.0</v>
      </c>
      <c r="S143" s="6">
        <v>8.0</v>
      </c>
      <c r="T143" s="23"/>
      <c r="U143" s="23"/>
      <c r="V143" s="23"/>
      <c r="W143" s="6">
        <v>8.0</v>
      </c>
      <c r="X143" s="6">
        <v>9.0</v>
      </c>
      <c r="Y143" s="23"/>
      <c r="Z143" s="6">
        <v>9.0</v>
      </c>
      <c r="AA143" s="25">
        <v>10.0</v>
      </c>
      <c r="AB143" s="6">
        <v>8.0</v>
      </c>
      <c r="AC143" s="6">
        <v>9.0</v>
      </c>
      <c r="AD143" s="23"/>
      <c r="AE143" s="23"/>
      <c r="AF143" s="23"/>
      <c r="AG143" s="23"/>
      <c r="AH143" s="25">
        <v>10.0</v>
      </c>
      <c r="AI143" s="6">
        <v>10.0</v>
      </c>
      <c r="AJ143" s="6">
        <v>10.0</v>
      </c>
      <c r="AK143" s="25">
        <v>10.0</v>
      </c>
      <c r="AL143" s="6">
        <v>9.0</v>
      </c>
      <c r="AM143" s="23"/>
      <c r="AN143" s="6">
        <v>9.0</v>
      </c>
      <c r="AO143" s="23"/>
      <c r="AP143" s="23"/>
      <c r="AQ143" s="23"/>
      <c r="AR143" s="6">
        <v>10.0</v>
      </c>
      <c r="AS143" s="6"/>
      <c r="AT143" s="23"/>
      <c r="AU143" s="23"/>
      <c r="AV143" s="23"/>
      <c r="AW143" s="23"/>
      <c r="AX143" s="6">
        <v>10.0</v>
      </c>
      <c r="AY143" s="32">
        <f t="shared" si="1"/>
        <v>9.17</v>
      </c>
      <c r="AZ143" s="23"/>
      <c r="BA143" s="23">
        <f t="shared" si="2"/>
        <v>0</v>
      </c>
      <c r="BB143" s="6">
        <v>4.0</v>
      </c>
      <c r="BC143" s="6">
        <v>0.0</v>
      </c>
      <c r="BD143" s="23">
        <f t="shared" si="3"/>
        <v>4</v>
      </c>
      <c r="BE143" s="6" t="s">
        <v>92</v>
      </c>
      <c r="BF143" s="6"/>
      <c r="BG143" s="6" t="s">
        <v>55</v>
      </c>
      <c r="BH143" s="6" t="s">
        <v>55</v>
      </c>
      <c r="BI143" s="6" t="s">
        <v>55</v>
      </c>
      <c r="BJ143" s="6" t="s">
        <v>92</v>
      </c>
      <c r="BK143" s="6" t="s">
        <v>55</v>
      </c>
      <c r="BL143" s="23"/>
    </row>
    <row r="144">
      <c r="A144" s="16">
        <v>139.0</v>
      </c>
      <c r="B144" s="17" t="s">
        <v>181</v>
      </c>
      <c r="C144" s="17" t="s">
        <v>78</v>
      </c>
      <c r="D144" s="17" t="s">
        <v>76</v>
      </c>
      <c r="E144" s="19"/>
      <c r="F144" s="17" t="s">
        <v>79</v>
      </c>
      <c r="G144" s="17" t="s">
        <v>937</v>
      </c>
      <c r="H144" s="48" t="s">
        <v>81</v>
      </c>
      <c r="J144" s="21"/>
      <c r="K144" s="48" t="s">
        <v>84</v>
      </c>
      <c r="L144" s="49">
        <v>42979.0</v>
      </c>
      <c r="M144" s="50"/>
      <c r="N144" s="48" t="s">
        <v>85</v>
      </c>
      <c r="O144" s="48" t="s">
        <v>483</v>
      </c>
      <c r="P144" s="50"/>
      <c r="Q144" s="25">
        <v>9.0</v>
      </c>
      <c r="R144" s="25">
        <v>10.0</v>
      </c>
      <c r="S144" s="25">
        <v>9.0</v>
      </c>
      <c r="T144" s="25"/>
      <c r="U144" s="25"/>
      <c r="V144" s="25"/>
      <c r="W144" s="25">
        <v>9.0</v>
      </c>
      <c r="X144" s="25">
        <v>8.0</v>
      </c>
      <c r="Y144" s="25"/>
      <c r="Z144" s="25">
        <v>10.0</v>
      </c>
      <c r="AA144" s="25">
        <v>10.0</v>
      </c>
      <c r="AB144" s="25">
        <v>9.0</v>
      </c>
      <c r="AC144" s="25">
        <v>9.0</v>
      </c>
      <c r="AD144" s="25"/>
      <c r="AE144" s="25"/>
      <c r="AF144" s="25"/>
      <c r="AG144" s="25"/>
      <c r="AH144" s="25">
        <v>10.0</v>
      </c>
      <c r="AI144" s="6">
        <v>10.0</v>
      </c>
      <c r="AJ144" s="6">
        <v>10.0</v>
      </c>
      <c r="AK144" s="25">
        <v>10.0</v>
      </c>
      <c r="AL144" s="25">
        <v>9.0</v>
      </c>
      <c r="AM144" s="25"/>
      <c r="AN144" s="25">
        <v>10.0</v>
      </c>
      <c r="AO144" s="25"/>
      <c r="AP144" s="25"/>
      <c r="AQ144" s="25"/>
      <c r="AR144" s="6">
        <v>10.0</v>
      </c>
      <c r="AS144" s="25"/>
      <c r="AT144" s="25"/>
      <c r="AU144" s="25"/>
      <c r="AV144" s="25"/>
      <c r="AW144" s="25"/>
      <c r="AX144" s="6">
        <v>10.0</v>
      </c>
      <c r="AY144" s="32">
        <f t="shared" si="1"/>
        <v>9.52</v>
      </c>
      <c r="AZ144" s="23"/>
      <c r="BA144" s="23">
        <f t="shared" si="2"/>
        <v>0</v>
      </c>
      <c r="BB144" s="6">
        <v>3.0</v>
      </c>
      <c r="BC144" s="6">
        <v>0.0</v>
      </c>
      <c r="BD144" s="23">
        <f t="shared" si="3"/>
        <v>3</v>
      </c>
      <c r="BE144" s="6" t="s">
        <v>92</v>
      </c>
      <c r="BF144" s="6"/>
      <c r="BG144" s="6" t="s">
        <v>55</v>
      </c>
      <c r="BH144" s="6" t="s">
        <v>55</v>
      </c>
      <c r="BI144" s="6" t="s">
        <v>55</v>
      </c>
      <c r="BJ144" s="6" t="s">
        <v>92</v>
      </c>
      <c r="BK144" s="6" t="s">
        <v>55</v>
      </c>
      <c r="BL144" s="23"/>
    </row>
    <row r="145">
      <c r="A145" s="16">
        <v>140.0</v>
      </c>
      <c r="B145" s="17" t="s">
        <v>583</v>
      </c>
      <c r="C145" s="17" t="s">
        <v>1045</v>
      </c>
      <c r="D145" s="17" t="s">
        <v>540</v>
      </c>
      <c r="E145" s="19"/>
      <c r="F145" s="17" t="s">
        <v>79</v>
      </c>
      <c r="G145" s="17" t="s">
        <v>937</v>
      </c>
      <c r="H145" s="48" t="s">
        <v>81</v>
      </c>
      <c r="J145" s="21"/>
      <c r="K145" s="48" t="s">
        <v>84</v>
      </c>
      <c r="L145" s="49">
        <v>42979.0</v>
      </c>
      <c r="M145" s="50"/>
      <c r="N145" s="48" t="s">
        <v>85</v>
      </c>
      <c r="O145" s="48" t="s">
        <v>483</v>
      </c>
      <c r="P145" s="50"/>
      <c r="Q145" s="25">
        <v>6.0</v>
      </c>
      <c r="R145" s="25">
        <v>7.0</v>
      </c>
      <c r="S145" s="25">
        <v>10.0</v>
      </c>
      <c r="T145" s="25"/>
      <c r="U145" s="25"/>
      <c r="V145" s="25"/>
      <c r="W145" s="25">
        <v>7.0</v>
      </c>
      <c r="X145" s="25">
        <v>8.0</v>
      </c>
      <c r="Y145" s="25"/>
      <c r="Z145" s="25">
        <v>9.0</v>
      </c>
      <c r="AA145" s="25">
        <v>10.0</v>
      </c>
      <c r="AB145" s="25">
        <v>8.0</v>
      </c>
      <c r="AC145" s="25">
        <v>9.0</v>
      </c>
      <c r="AD145" s="25"/>
      <c r="AE145" s="25"/>
      <c r="AF145" s="25"/>
      <c r="AG145" s="25"/>
      <c r="AH145" s="25">
        <v>10.0</v>
      </c>
      <c r="AI145" s="6">
        <v>10.0</v>
      </c>
      <c r="AJ145" s="6">
        <v>10.0</v>
      </c>
      <c r="AK145" s="25">
        <v>10.0</v>
      </c>
      <c r="AL145" s="25">
        <v>9.0</v>
      </c>
      <c r="AM145" s="25"/>
      <c r="AN145" s="25">
        <v>9.0</v>
      </c>
      <c r="AO145" s="25"/>
      <c r="AP145" s="25"/>
      <c r="AQ145" s="25"/>
      <c r="AR145" s="6">
        <v>10.0</v>
      </c>
      <c r="AS145" s="25"/>
      <c r="AT145" s="25"/>
      <c r="AU145" s="25"/>
      <c r="AV145" s="25"/>
      <c r="AW145" s="25"/>
      <c r="AX145" s="6">
        <v>10.0</v>
      </c>
      <c r="AY145" s="32">
        <f t="shared" si="1"/>
        <v>8.94</v>
      </c>
      <c r="AZ145" s="23"/>
      <c r="BA145" s="23">
        <f t="shared" si="2"/>
        <v>0</v>
      </c>
      <c r="BB145" s="6">
        <v>9.0</v>
      </c>
      <c r="BC145" s="6">
        <v>0.0</v>
      </c>
      <c r="BD145" s="23">
        <f t="shared" si="3"/>
        <v>9</v>
      </c>
      <c r="BE145" s="6" t="s">
        <v>92</v>
      </c>
      <c r="BF145" s="6"/>
      <c r="BG145" s="6" t="s">
        <v>55</v>
      </c>
      <c r="BH145" s="6" t="s">
        <v>55</v>
      </c>
      <c r="BI145" s="6" t="s">
        <v>55</v>
      </c>
      <c r="BJ145" s="6" t="s">
        <v>92</v>
      </c>
      <c r="BK145" s="6" t="s">
        <v>55</v>
      </c>
      <c r="BL145" s="23"/>
    </row>
    <row r="146">
      <c r="A146" s="16">
        <v>141.0</v>
      </c>
      <c r="B146" s="17" t="s">
        <v>1051</v>
      </c>
      <c r="C146" s="17" t="s">
        <v>511</v>
      </c>
      <c r="D146" s="20"/>
      <c r="E146" s="19"/>
      <c r="F146" s="17" t="s">
        <v>96</v>
      </c>
      <c r="G146" s="17" t="s">
        <v>937</v>
      </c>
      <c r="H146" s="48" t="s">
        <v>81</v>
      </c>
      <c r="J146" s="21"/>
      <c r="K146" s="48" t="s">
        <v>84</v>
      </c>
      <c r="L146" s="49">
        <v>42979.0</v>
      </c>
      <c r="M146" s="50"/>
      <c r="N146" s="48" t="s">
        <v>85</v>
      </c>
      <c r="O146" s="48" t="s">
        <v>483</v>
      </c>
      <c r="P146" s="50"/>
      <c r="Q146" s="25">
        <v>6.0</v>
      </c>
      <c r="R146" s="25">
        <v>8.0</v>
      </c>
      <c r="S146" s="25">
        <v>4.0</v>
      </c>
      <c r="T146" s="25"/>
      <c r="U146" s="25"/>
      <c r="V146" s="25"/>
      <c r="W146" s="25">
        <v>6.0</v>
      </c>
      <c r="X146" s="25">
        <v>6.0</v>
      </c>
      <c r="Y146" s="25"/>
      <c r="Z146" s="25">
        <v>7.0</v>
      </c>
      <c r="AA146" s="25">
        <v>10.0</v>
      </c>
      <c r="AB146" s="25">
        <v>6.0</v>
      </c>
      <c r="AC146" s="25">
        <v>7.0</v>
      </c>
      <c r="AD146" s="25"/>
      <c r="AE146" s="25"/>
      <c r="AF146" s="25"/>
      <c r="AG146" s="25"/>
      <c r="AH146" s="25">
        <v>10.0</v>
      </c>
      <c r="AI146" s="6">
        <v>10.0</v>
      </c>
      <c r="AJ146" s="6">
        <v>10.0</v>
      </c>
      <c r="AK146" s="25">
        <v>10.0</v>
      </c>
      <c r="AL146" s="25">
        <v>10.0</v>
      </c>
      <c r="AM146" s="25"/>
      <c r="AN146" s="25">
        <v>10.0</v>
      </c>
      <c r="AO146" s="25"/>
      <c r="AP146" s="25"/>
      <c r="AQ146" s="25"/>
      <c r="AR146" s="6">
        <v>10.0</v>
      </c>
      <c r="AS146" s="25"/>
      <c r="AT146" s="25"/>
      <c r="AU146" s="25"/>
      <c r="AV146" s="25"/>
      <c r="AW146" s="25"/>
      <c r="AX146" s="6">
        <v>10.0</v>
      </c>
      <c r="AY146" s="32" t="str">
        <f t="shared" si="1"/>
        <v/>
      </c>
      <c r="AZ146" s="23"/>
      <c r="BA146" s="23">
        <f t="shared" si="2"/>
        <v>1</v>
      </c>
      <c r="BB146" s="6">
        <v>19.0</v>
      </c>
      <c r="BC146" s="6">
        <v>0.0</v>
      </c>
      <c r="BD146" s="23">
        <f t="shared" si="3"/>
        <v>19</v>
      </c>
      <c r="BE146" s="6" t="s">
        <v>92</v>
      </c>
      <c r="BF146" s="6"/>
      <c r="BG146" s="6" t="s">
        <v>55</v>
      </c>
      <c r="BH146" s="6" t="s">
        <v>55</v>
      </c>
      <c r="BI146" s="6" t="s">
        <v>55</v>
      </c>
      <c r="BJ146" s="6" t="s">
        <v>92</v>
      </c>
      <c r="BK146" s="6" t="s">
        <v>55</v>
      </c>
      <c r="BL146" s="23"/>
    </row>
    <row r="147">
      <c r="A147" s="16">
        <v>142.0</v>
      </c>
      <c r="B147" s="17" t="s">
        <v>986</v>
      </c>
      <c r="C147" s="17" t="s">
        <v>731</v>
      </c>
      <c r="D147" s="17" t="s">
        <v>77</v>
      </c>
      <c r="E147" s="19"/>
      <c r="F147" s="17" t="s">
        <v>79</v>
      </c>
      <c r="G147" s="17" t="s">
        <v>937</v>
      </c>
      <c r="H147" s="48" t="s">
        <v>81</v>
      </c>
      <c r="J147" s="21"/>
      <c r="K147" s="48" t="s">
        <v>84</v>
      </c>
      <c r="L147" s="49">
        <v>42979.0</v>
      </c>
      <c r="M147" s="50"/>
      <c r="N147" s="48" t="s">
        <v>85</v>
      </c>
      <c r="O147" s="48" t="s">
        <v>295</v>
      </c>
      <c r="P147" s="50"/>
      <c r="Q147" s="6">
        <v>9.0</v>
      </c>
      <c r="R147" s="6">
        <v>10.0</v>
      </c>
      <c r="S147" s="6">
        <v>10.0</v>
      </c>
      <c r="T147" s="23"/>
      <c r="U147" s="23"/>
      <c r="V147" s="23"/>
      <c r="W147" s="6">
        <v>9.0</v>
      </c>
      <c r="X147" s="6">
        <v>10.0</v>
      </c>
      <c r="Y147" s="23"/>
      <c r="Z147" s="6">
        <v>10.0</v>
      </c>
      <c r="AA147" s="25">
        <v>10.0</v>
      </c>
      <c r="AB147" s="6">
        <v>10.0</v>
      </c>
      <c r="AC147" s="6">
        <v>9.0</v>
      </c>
      <c r="AD147" s="23"/>
      <c r="AE147" s="23"/>
      <c r="AF147" s="23"/>
      <c r="AG147" s="23"/>
      <c r="AH147" s="25">
        <v>10.0</v>
      </c>
      <c r="AI147" s="6">
        <v>10.0</v>
      </c>
      <c r="AJ147" s="6">
        <v>10.0</v>
      </c>
      <c r="AK147" s="25">
        <v>10.0</v>
      </c>
      <c r="AL147" s="6">
        <v>10.0</v>
      </c>
      <c r="AM147" s="23"/>
      <c r="AN147" s="6">
        <v>9.0</v>
      </c>
      <c r="AO147" s="23"/>
      <c r="AP147" s="23"/>
      <c r="AQ147" s="23"/>
      <c r="AR147" s="6">
        <v>10.0</v>
      </c>
      <c r="AS147" s="6"/>
      <c r="AT147" s="23"/>
      <c r="AU147" s="23"/>
      <c r="AV147" s="23"/>
      <c r="AW147" s="23"/>
      <c r="AX147" s="6">
        <v>10.0</v>
      </c>
      <c r="AY147" s="32">
        <f t="shared" si="1"/>
        <v>9.76</v>
      </c>
      <c r="AZ147" s="23"/>
      <c r="BA147" s="23">
        <f t="shared" si="2"/>
        <v>0</v>
      </c>
      <c r="BB147" s="6">
        <v>1.0</v>
      </c>
      <c r="BC147" s="6">
        <v>0.0</v>
      </c>
      <c r="BD147" s="23">
        <f t="shared" si="3"/>
        <v>1</v>
      </c>
      <c r="BE147" s="6" t="s">
        <v>92</v>
      </c>
      <c r="BF147" s="6"/>
      <c r="BG147" s="6" t="s">
        <v>55</v>
      </c>
      <c r="BH147" s="6" t="s">
        <v>55</v>
      </c>
      <c r="BI147" s="6" t="s">
        <v>55</v>
      </c>
      <c r="BJ147" s="6" t="s">
        <v>92</v>
      </c>
      <c r="BK147" s="6" t="s">
        <v>55</v>
      </c>
      <c r="BL147" s="23"/>
    </row>
    <row r="148">
      <c r="A148" s="16">
        <v>143.0</v>
      </c>
      <c r="B148" s="17" t="s">
        <v>308</v>
      </c>
      <c r="C148" s="17" t="s">
        <v>78</v>
      </c>
      <c r="D148" s="17" t="s">
        <v>76</v>
      </c>
      <c r="E148" s="19"/>
      <c r="F148" s="17" t="s">
        <v>79</v>
      </c>
      <c r="G148" s="17" t="s">
        <v>937</v>
      </c>
      <c r="H148" s="48" t="s">
        <v>81</v>
      </c>
      <c r="J148" s="21"/>
      <c r="K148" s="48" t="s">
        <v>84</v>
      </c>
      <c r="L148" s="49">
        <v>42979.0</v>
      </c>
      <c r="M148" s="50"/>
      <c r="N148" s="48" t="s">
        <v>85</v>
      </c>
      <c r="O148" s="48" t="s">
        <v>295</v>
      </c>
      <c r="P148" s="50"/>
      <c r="Q148" s="6">
        <v>7.0</v>
      </c>
      <c r="R148" s="6">
        <v>7.0</v>
      </c>
      <c r="S148" s="6">
        <v>7.0</v>
      </c>
      <c r="T148" s="23"/>
      <c r="U148" s="23"/>
      <c r="V148" s="23"/>
      <c r="W148" s="6">
        <v>6.0</v>
      </c>
      <c r="X148" s="6">
        <v>7.0</v>
      </c>
      <c r="Y148" s="23"/>
      <c r="Z148" s="6">
        <v>9.0</v>
      </c>
      <c r="AA148" s="25">
        <v>10.0</v>
      </c>
      <c r="AB148" s="6">
        <v>8.0</v>
      </c>
      <c r="AC148" s="6">
        <v>7.0</v>
      </c>
      <c r="AD148" s="23"/>
      <c r="AE148" s="23"/>
      <c r="AF148" s="23"/>
      <c r="AG148" s="23"/>
      <c r="AH148" s="25">
        <v>10.0</v>
      </c>
      <c r="AI148" s="6">
        <v>10.0</v>
      </c>
      <c r="AJ148" s="6">
        <v>10.0</v>
      </c>
      <c r="AK148" s="25">
        <v>10.0</v>
      </c>
      <c r="AL148" s="6">
        <v>7.0</v>
      </c>
      <c r="AM148" s="23"/>
      <c r="AN148" s="6">
        <v>9.0</v>
      </c>
      <c r="AO148" s="23"/>
      <c r="AP148" s="23"/>
      <c r="AQ148" s="23"/>
      <c r="AR148" s="6">
        <v>10.0</v>
      </c>
      <c r="AS148" s="6"/>
      <c r="AT148" s="23"/>
      <c r="AU148" s="23"/>
      <c r="AV148" s="23"/>
      <c r="AW148" s="23"/>
      <c r="AX148" s="6">
        <v>10.0</v>
      </c>
      <c r="AY148" s="32">
        <f t="shared" si="1"/>
        <v>8.47</v>
      </c>
      <c r="AZ148" s="23"/>
      <c r="BA148" s="23">
        <f t="shared" si="2"/>
        <v>0</v>
      </c>
      <c r="BB148" s="6">
        <v>7.0</v>
      </c>
      <c r="BC148" s="6">
        <v>0.0</v>
      </c>
      <c r="BD148" s="23">
        <f t="shared" si="3"/>
        <v>7</v>
      </c>
      <c r="BE148" s="6" t="s">
        <v>92</v>
      </c>
      <c r="BF148" s="6"/>
      <c r="BG148" s="6" t="s">
        <v>55</v>
      </c>
      <c r="BH148" s="6" t="s">
        <v>55</v>
      </c>
      <c r="BI148" s="6" t="s">
        <v>55</v>
      </c>
      <c r="BJ148" s="6" t="s">
        <v>92</v>
      </c>
      <c r="BK148" s="6" t="s">
        <v>55</v>
      </c>
      <c r="BL148" s="23"/>
    </row>
    <row r="149">
      <c r="A149" s="16">
        <v>144.0</v>
      </c>
      <c r="B149" s="17" t="s">
        <v>1062</v>
      </c>
      <c r="C149" s="17" t="s">
        <v>136</v>
      </c>
      <c r="D149" s="17" t="s">
        <v>465</v>
      </c>
      <c r="E149" s="17" t="s">
        <v>955</v>
      </c>
      <c r="F149" s="17" t="s">
        <v>96</v>
      </c>
      <c r="G149" s="17" t="s">
        <v>937</v>
      </c>
      <c r="H149" s="48" t="s">
        <v>81</v>
      </c>
      <c r="J149" s="21"/>
      <c r="K149" s="48" t="s">
        <v>84</v>
      </c>
      <c r="L149" s="49">
        <v>42979.0</v>
      </c>
      <c r="M149" s="50"/>
      <c r="N149" s="48" t="s">
        <v>85</v>
      </c>
      <c r="O149" s="48" t="s">
        <v>295</v>
      </c>
      <c r="P149" s="50"/>
      <c r="Q149" s="6">
        <v>10.0</v>
      </c>
      <c r="R149" s="6">
        <v>10.0</v>
      </c>
      <c r="S149" s="6">
        <v>8.0</v>
      </c>
      <c r="T149" s="23"/>
      <c r="U149" s="23"/>
      <c r="V149" s="23"/>
      <c r="W149" s="6">
        <v>8.0</v>
      </c>
      <c r="X149" s="6">
        <v>9.0</v>
      </c>
      <c r="Y149" s="23"/>
      <c r="Z149" s="6">
        <v>10.0</v>
      </c>
      <c r="AA149" s="25">
        <v>10.0</v>
      </c>
      <c r="AB149" s="6">
        <v>10.0</v>
      </c>
      <c r="AC149" s="6">
        <v>9.0</v>
      </c>
      <c r="AD149" s="23"/>
      <c r="AE149" s="23"/>
      <c r="AF149" s="23"/>
      <c r="AG149" s="23"/>
      <c r="AH149" s="25">
        <v>10.0</v>
      </c>
      <c r="AI149" s="6">
        <v>10.0</v>
      </c>
      <c r="AJ149" s="6">
        <v>10.0</v>
      </c>
      <c r="AK149" s="25">
        <v>10.0</v>
      </c>
      <c r="AL149" s="6">
        <v>10.0</v>
      </c>
      <c r="AM149" s="23"/>
      <c r="AN149" s="6">
        <v>10.0</v>
      </c>
      <c r="AO149" s="23"/>
      <c r="AP149" s="23"/>
      <c r="AQ149" s="23"/>
      <c r="AR149" s="6">
        <v>10.0</v>
      </c>
      <c r="AS149" s="6"/>
      <c r="AT149" s="23"/>
      <c r="AU149" s="23"/>
      <c r="AV149" s="23"/>
      <c r="AW149" s="23"/>
      <c r="AX149" s="6">
        <v>10.0</v>
      </c>
      <c r="AY149" s="32">
        <f t="shared" si="1"/>
        <v>9.64</v>
      </c>
      <c r="AZ149" s="23"/>
      <c r="BA149" s="23">
        <f t="shared" si="2"/>
        <v>0</v>
      </c>
      <c r="BB149" s="6">
        <v>8.0</v>
      </c>
      <c r="BC149" s="6">
        <v>0.0</v>
      </c>
      <c r="BD149" s="23">
        <f t="shared" si="3"/>
        <v>8</v>
      </c>
      <c r="BE149" s="6" t="s">
        <v>92</v>
      </c>
      <c r="BF149" s="6"/>
      <c r="BG149" s="6" t="s">
        <v>55</v>
      </c>
      <c r="BH149" s="6" t="s">
        <v>55</v>
      </c>
      <c r="BI149" s="6" t="s">
        <v>55</v>
      </c>
      <c r="BJ149" s="6" t="s">
        <v>92</v>
      </c>
      <c r="BK149" s="6" t="s">
        <v>55</v>
      </c>
      <c r="BL149" s="23"/>
    </row>
    <row r="150">
      <c r="A150" s="16">
        <v>145.0</v>
      </c>
      <c r="B150" s="17" t="s">
        <v>1069</v>
      </c>
      <c r="C150" s="17" t="s">
        <v>353</v>
      </c>
      <c r="D150" s="20"/>
      <c r="E150" s="19"/>
      <c r="F150" s="17" t="s">
        <v>79</v>
      </c>
      <c r="G150" s="17" t="s">
        <v>937</v>
      </c>
      <c r="H150" s="48" t="s">
        <v>81</v>
      </c>
      <c r="J150" s="21"/>
      <c r="K150" s="48" t="s">
        <v>138</v>
      </c>
      <c r="L150" s="49">
        <v>42979.0</v>
      </c>
      <c r="M150" s="49">
        <v>42989.0</v>
      </c>
      <c r="N150" s="48" t="s">
        <v>85</v>
      </c>
      <c r="O150" s="50"/>
      <c r="P150" s="50"/>
      <c r="Q150" s="6">
        <v>9.0</v>
      </c>
      <c r="R150" s="6">
        <v>9.0</v>
      </c>
      <c r="S150" s="6">
        <v>7.0</v>
      </c>
      <c r="T150" s="23"/>
      <c r="U150" s="23"/>
      <c r="V150" s="23"/>
      <c r="W150" s="6">
        <v>6.0</v>
      </c>
      <c r="X150" s="6">
        <v>8.0</v>
      </c>
      <c r="Y150" s="23"/>
      <c r="Z150" s="6">
        <v>9.0</v>
      </c>
      <c r="AA150" s="25">
        <v>10.0</v>
      </c>
      <c r="AB150" s="6">
        <v>9.0</v>
      </c>
      <c r="AC150" s="6">
        <v>9.0</v>
      </c>
      <c r="AD150" s="23"/>
      <c r="AE150" s="23"/>
      <c r="AF150" s="23"/>
      <c r="AG150" s="23"/>
      <c r="AH150" s="25">
        <v>10.0</v>
      </c>
      <c r="AI150" s="6">
        <v>10.0</v>
      </c>
      <c r="AJ150" s="6">
        <v>10.0</v>
      </c>
      <c r="AK150" s="25">
        <v>10.0</v>
      </c>
      <c r="AL150" s="6">
        <v>10.0</v>
      </c>
      <c r="AM150" s="23"/>
      <c r="AN150" s="6">
        <v>10.0</v>
      </c>
      <c r="AO150" s="23"/>
      <c r="AP150" s="23"/>
      <c r="AQ150" s="23"/>
      <c r="AR150" s="6">
        <v>10.0</v>
      </c>
      <c r="AS150" s="23"/>
      <c r="AT150" s="23"/>
      <c r="AU150" s="23"/>
      <c r="AV150" s="23"/>
      <c r="AW150" s="23"/>
      <c r="AX150" s="6">
        <v>10.0</v>
      </c>
      <c r="AY150" s="32">
        <f t="shared" si="1"/>
        <v>9.17</v>
      </c>
      <c r="AZ150" s="23"/>
      <c r="BA150" s="23">
        <f t="shared" si="2"/>
        <v>0</v>
      </c>
      <c r="BB150" s="6">
        <v>16.0</v>
      </c>
      <c r="BC150" s="6">
        <v>0.0</v>
      </c>
      <c r="BD150" s="23">
        <f t="shared" si="3"/>
        <v>16</v>
      </c>
      <c r="BE150" s="6" t="s">
        <v>92</v>
      </c>
      <c r="BF150" s="6"/>
      <c r="BG150" s="6" t="s">
        <v>55</v>
      </c>
      <c r="BH150" s="6" t="s">
        <v>55</v>
      </c>
      <c r="BI150" s="6" t="s">
        <v>55</v>
      </c>
      <c r="BJ150" s="6" t="s">
        <v>92</v>
      </c>
      <c r="BK150" s="6" t="s">
        <v>55</v>
      </c>
      <c r="BL150" s="23"/>
    </row>
    <row r="151">
      <c r="A151" s="16">
        <v>146.0</v>
      </c>
      <c r="B151" s="17" t="s">
        <v>1076</v>
      </c>
      <c r="C151" s="17" t="s">
        <v>1077</v>
      </c>
      <c r="D151" s="20"/>
      <c r="E151" s="19"/>
      <c r="F151" s="17" t="s">
        <v>96</v>
      </c>
      <c r="G151" s="17" t="s">
        <v>1078</v>
      </c>
      <c r="H151" s="48" t="s">
        <v>81</v>
      </c>
      <c r="J151" s="21"/>
      <c r="K151" s="48" t="s">
        <v>84</v>
      </c>
      <c r="L151" s="49">
        <v>42979.0</v>
      </c>
      <c r="M151" s="50"/>
      <c r="N151" s="48" t="s">
        <v>85</v>
      </c>
      <c r="O151" s="48" t="s">
        <v>295</v>
      </c>
      <c r="P151" s="50"/>
      <c r="Q151" s="25">
        <v>9.0</v>
      </c>
      <c r="R151" s="25">
        <v>7.0</v>
      </c>
      <c r="S151" s="25">
        <v>8.0</v>
      </c>
      <c r="T151" s="25"/>
      <c r="U151" s="25"/>
      <c r="V151" s="25"/>
      <c r="W151" s="25">
        <v>7.0</v>
      </c>
      <c r="X151" s="25">
        <v>8.0</v>
      </c>
      <c r="Y151" s="25"/>
      <c r="Z151" s="25">
        <v>9.0</v>
      </c>
      <c r="AA151" s="25">
        <v>10.0</v>
      </c>
      <c r="AB151" s="25">
        <v>8.0</v>
      </c>
      <c r="AC151" s="25">
        <v>9.0</v>
      </c>
      <c r="AD151" s="25"/>
      <c r="AE151" s="25"/>
      <c r="AF151" s="25"/>
      <c r="AG151" s="25"/>
      <c r="AH151" s="25">
        <v>10.0</v>
      </c>
      <c r="AI151" s="25">
        <v>10.0</v>
      </c>
      <c r="AJ151" s="25">
        <v>10.0</v>
      </c>
      <c r="AK151" s="25">
        <v>10.0</v>
      </c>
      <c r="AL151" s="25">
        <v>9.0</v>
      </c>
      <c r="AM151" s="25"/>
      <c r="AN151" s="25">
        <v>9.0</v>
      </c>
      <c r="AO151" s="25"/>
      <c r="AP151" s="25"/>
      <c r="AQ151" s="25"/>
      <c r="AR151" s="6">
        <v>10.0</v>
      </c>
      <c r="AS151" s="25"/>
      <c r="AT151" s="25"/>
      <c r="AU151" s="25"/>
      <c r="AV151" s="25"/>
      <c r="AW151" s="25"/>
      <c r="AX151" s="25">
        <v>10.0</v>
      </c>
      <c r="AY151" s="32">
        <f t="shared" si="1"/>
        <v>9</v>
      </c>
      <c r="AZ151" s="23"/>
      <c r="BA151" s="23">
        <f t="shared" si="2"/>
        <v>0</v>
      </c>
      <c r="BB151" s="6">
        <v>13.0</v>
      </c>
      <c r="BC151" s="6">
        <v>0.0</v>
      </c>
      <c r="BD151" s="23">
        <f t="shared" si="3"/>
        <v>13</v>
      </c>
      <c r="BE151" s="6" t="s">
        <v>92</v>
      </c>
      <c r="BF151" s="6"/>
      <c r="BG151" s="6" t="s">
        <v>55</v>
      </c>
      <c r="BH151" s="6" t="s">
        <v>55</v>
      </c>
      <c r="BI151" s="6" t="s">
        <v>55</v>
      </c>
      <c r="BJ151" s="6" t="s">
        <v>92</v>
      </c>
      <c r="BK151" s="6" t="s">
        <v>55</v>
      </c>
      <c r="BL151" s="23"/>
    </row>
    <row r="152">
      <c r="A152" s="16">
        <v>147.0</v>
      </c>
      <c r="B152" s="17" t="s">
        <v>794</v>
      </c>
      <c r="C152" s="17" t="s">
        <v>1082</v>
      </c>
      <c r="D152" s="17" t="s">
        <v>110</v>
      </c>
      <c r="E152" s="19"/>
      <c r="F152" s="17" t="s">
        <v>96</v>
      </c>
      <c r="G152" s="17" t="s">
        <v>1078</v>
      </c>
      <c r="H152" s="48" t="s">
        <v>81</v>
      </c>
      <c r="J152" s="21"/>
      <c r="K152" s="48" t="s">
        <v>84</v>
      </c>
      <c r="L152" s="49">
        <v>42979.0</v>
      </c>
      <c r="M152" s="50"/>
      <c r="N152" s="48" t="s">
        <v>85</v>
      </c>
      <c r="O152" s="48" t="s">
        <v>295</v>
      </c>
      <c r="P152" s="50"/>
      <c r="Q152" s="6">
        <v>10.0</v>
      </c>
      <c r="R152" s="6">
        <v>10.0</v>
      </c>
      <c r="S152" s="6">
        <v>10.0</v>
      </c>
      <c r="T152" s="23"/>
      <c r="U152" s="23"/>
      <c r="V152" s="23"/>
      <c r="W152" s="6">
        <v>10.0</v>
      </c>
      <c r="X152" s="6">
        <v>10.0</v>
      </c>
      <c r="Y152" s="23"/>
      <c r="Z152" s="6">
        <v>10.0</v>
      </c>
      <c r="AA152" s="6">
        <v>10.0</v>
      </c>
      <c r="AB152" s="6">
        <v>10.0</v>
      </c>
      <c r="AC152" s="6">
        <v>10.0</v>
      </c>
      <c r="AD152" s="23"/>
      <c r="AE152" s="23"/>
      <c r="AF152" s="23"/>
      <c r="AG152" s="23"/>
      <c r="AH152" s="6">
        <v>10.0</v>
      </c>
      <c r="AI152" s="6">
        <v>10.0</v>
      </c>
      <c r="AJ152" s="6">
        <v>10.0</v>
      </c>
      <c r="AK152" s="6">
        <v>10.0</v>
      </c>
      <c r="AL152" s="6">
        <v>10.0</v>
      </c>
      <c r="AM152" s="23"/>
      <c r="AN152" s="6">
        <v>10.0</v>
      </c>
      <c r="AO152" s="23"/>
      <c r="AP152" s="23"/>
      <c r="AQ152" s="23"/>
      <c r="AR152" s="6">
        <v>10.0</v>
      </c>
      <c r="AS152" s="6"/>
      <c r="AT152" s="23"/>
      <c r="AU152" s="23"/>
      <c r="AV152" s="23"/>
      <c r="AW152" s="23"/>
      <c r="AX152" s="6">
        <v>10.0</v>
      </c>
      <c r="AY152" s="32">
        <f t="shared" si="1"/>
        <v>10</v>
      </c>
      <c r="AZ152" s="23"/>
      <c r="BA152" s="23">
        <f t="shared" si="2"/>
        <v>0</v>
      </c>
      <c r="BB152" s="6">
        <v>5.0</v>
      </c>
      <c r="BC152" s="6">
        <v>0.0</v>
      </c>
      <c r="BD152" s="23">
        <f t="shared" si="3"/>
        <v>5</v>
      </c>
      <c r="BE152" s="6" t="s">
        <v>92</v>
      </c>
      <c r="BF152" s="6"/>
      <c r="BG152" s="6" t="s">
        <v>55</v>
      </c>
      <c r="BH152" s="6" t="s">
        <v>55</v>
      </c>
      <c r="BI152" s="6" t="s">
        <v>55</v>
      </c>
      <c r="BJ152" s="6" t="s">
        <v>92</v>
      </c>
      <c r="BK152" s="6" t="s">
        <v>55</v>
      </c>
      <c r="BL152" s="23"/>
    </row>
    <row r="153">
      <c r="A153" s="16">
        <v>148.0</v>
      </c>
      <c r="B153" s="17" t="s">
        <v>1086</v>
      </c>
      <c r="C153" s="17" t="s">
        <v>102</v>
      </c>
      <c r="D153" s="17" t="s">
        <v>259</v>
      </c>
      <c r="E153" s="19"/>
      <c r="F153" s="17" t="s">
        <v>96</v>
      </c>
      <c r="G153" s="17" t="s">
        <v>1078</v>
      </c>
      <c r="H153" s="48" t="s">
        <v>81</v>
      </c>
      <c r="J153" s="21"/>
      <c r="K153" s="48" t="s">
        <v>138</v>
      </c>
      <c r="L153" s="49">
        <v>42979.0</v>
      </c>
      <c r="M153" s="49">
        <v>43011.0</v>
      </c>
      <c r="N153" s="48" t="s">
        <v>85</v>
      </c>
      <c r="O153" s="50"/>
      <c r="P153" s="50"/>
      <c r="Q153" s="6">
        <v>8.0</v>
      </c>
      <c r="R153" s="6">
        <v>6.0</v>
      </c>
      <c r="S153" s="6">
        <v>4.0</v>
      </c>
      <c r="T153" s="23"/>
      <c r="U153" s="23"/>
      <c r="V153" s="23"/>
      <c r="W153" s="6">
        <v>6.0</v>
      </c>
      <c r="X153" s="6">
        <v>5.0</v>
      </c>
      <c r="Y153" s="23"/>
      <c r="Z153" s="6">
        <v>7.0</v>
      </c>
      <c r="AA153" s="6">
        <v>10.0</v>
      </c>
      <c r="AB153" s="6">
        <v>6.0</v>
      </c>
      <c r="AC153" s="6">
        <v>7.0</v>
      </c>
      <c r="AD153" s="23"/>
      <c r="AE153" s="23"/>
      <c r="AF153" s="23"/>
      <c r="AG153" s="23"/>
      <c r="AH153" s="6">
        <v>10.0</v>
      </c>
      <c r="AI153" s="6">
        <v>10.0</v>
      </c>
      <c r="AJ153" s="6">
        <v>10.0</v>
      </c>
      <c r="AK153" s="6">
        <v>10.0</v>
      </c>
      <c r="AL153" s="6">
        <v>7.0</v>
      </c>
      <c r="AM153" s="23"/>
      <c r="AN153" s="6">
        <v>10.0</v>
      </c>
      <c r="AO153" s="23"/>
      <c r="AP153" s="23"/>
      <c r="AQ153" s="23"/>
      <c r="AR153" s="6">
        <v>10.0</v>
      </c>
      <c r="AS153" s="23"/>
      <c r="AT153" s="23"/>
      <c r="AU153" s="23"/>
      <c r="AV153" s="23"/>
      <c r="AW153" s="23"/>
      <c r="AX153" s="6">
        <v>10.0</v>
      </c>
      <c r="AY153" s="32" t="str">
        <f t="shared" si="1"/>
        <v/>
      </c>
      <c r="AZ153" s="23"/>
      <c r="BA153" s="23">
        <f t="shared" si="2"/>
        <v>1</v>
      </c>
      <c r="BB153" s="6">
        <v>31.0</v>
      </c>
      <c r="BC153" s="6">
        <v>9.0</v>
      </c>
      <c r="BD153" s="23">
        <f t="shared" si="3"/>
        <v>22</v>
      </c>
      <c r="BE153" s="6" t="s">
        <v>92</v>
      </c>
      <c r="BF153" s="6"/>
      <c r="BG153" s="6" t="s">
        <v>55</v>
      </c>
      <c r="BH153" s="6" t="s">
        <v>55</v>
      </c>
      <c r="BI153" s="6" t="s">
        <v>55</v>
      </c>
      <c r="BJ153" s="6" t="s">
        <v>92</v>
      </c>
      <c r="BK153" s="6" t="s">
        <v>55</v>
      </c>
      <c r="BL153" s="23"/>
    </row>
    <row r="154">
      <c r="A154" s="16">
        <v>149.0</v>
      </c>
      <c r="B154" s="17" t="s">
        <v>93</v>
      </c>
      <c r="C154" s="17" t="s">
        <v>213</v>
      </c>
      <c r="D154" s="17" t="s">
        <v>145</v>
      </c>
      <c r="E154" s="19"/>
      <c r="F154" s="17" t="s">
        <v>79</v>
      </c>
      <c r="G154" s="17" t="s">
        <v>1078</v>
      </c>
      <c r="H154" s="48" t="s">
        <v>81</v>
      </c>
      <c r="J154" s="21"/>
      <c r="K154" s="48" t="s">
        <v>138</v>
      </c>
      <c r="L154" s="49">
        <v>42979.0</v>
      </c>
      <c r="M154" s="49">
        <v>42981.0</v>
      </c>
      <c r="N154" s="48" t="s">
        <v>85</v>
      </c>
      <c r="O154" s="50"/>
      <c r="P154" s="50"/>
      <c r="Q154" s="25">
        <v>9.0</v>
      </c>
      <c r="R154" s="25">
        <v>8.0</v>
      </c>
      <c r="S154" s="25">
        <v>8.0</v>
      </c>
      <c r="T154" s="25"/>
      <c r="U154" s="25"/>
      <c r="V154" s="25"/>
      <c r="W154" s="25">
        <v>9.0</v>
      </c>
      <c r="X154" s="25">
        <v>9.0</v>
      </c>
      <c r="Y154" s="25"/>
      <c r="Z154" s="25">
        <v>10.0</v>
      </c>
      <c r="AA154" s="25">
        <v>10.0</v>
      </c>
      <c r="AB154" s="25">
        <v>8.0</v>
      </c>
      <c r="AC154" s="25">
        <v>10.0</v>
      </c>
      <c r="AD154" s="25"/>
      <c r="AE154" s="25"/>
      <c r="AF154" s="25"/>
      <c r="AG154" s="25"/>
      <c r="AH154" s="25">
        <v>10.0</v>
      </c>
      <c r="AI154" s="25">
        <v>10.0</v>
      </c>
      <c r="AJ154" s="25">
        <v>10.0</v>
      </c>
      <c r="AK154" s="25">
        <v>10.0</v>
      </c>
      <c r="AL154" s="25">
        <v>9.0</v>
      </c>
      <c r="AM154" s="25"/>
      <c r="AN154" s="25">
        <v>9.0</v>
      </c>
      <c r="AO154" s="25"/>
      <c r="AP154" s="25"/>
      <c r="AQ154" s="25"/>
      <c r="AR154" s="6">
        <v>10.0</v>
      </c>
      <c r="AS154" s="25"/>
      <c r="AT154" s="25"/>
      <c r="AU154" s="25"/>
      <c r="AV154" s="25"/>
      <c r="AW154" s="25"/>
      <c r="AX154" s="25">
        <v>10.0</v>
      </c>
      <c r="AY154" s="32">
        <f t="shared" si="1"/>
        <v>9.35</v>
      </c>
      <c r="AZ154" s="23"/>
      <c r="BA154" s="23">
        <f t="shared" si="2"/>
        <v>0</v>
      </c>
      <c r="BB154" s="6">
        <v>18.0</v>
      </c>
      <c r="BC154" s="6">
        <v>0.0</v>
      </c>
      <c r="BD154" s="23">
        <f t="shared" si="3"/>
        <v>18</v>
      </c>
      <c r="BE154" s="6" t="s">
        <v>92</v>
      </c>
      <c r="BF154" s="6"/>
      <c r="BG154" s="6" t="s">
        <v>55</v>
      </c>
      <c r="BH154" s="6" t="s">
        <v>55</v>
      </c>
      <c r="BI154" s="6" t="s">
        <v>55</v>
      </c>
      <c r="BJ154" s="6" t="s">
        <v>92</v>
      </c>
      <c r="BK154" s="6" t="s">
        <v>55</v>
      </c>
      <c r="BL154" s="23"/>
    </row>
    <row r="155">
      <c r="A155" s="16">
        <v>150.0</v>
      </c>
      <c r="B155" s="17" t="s">
        <v>1099</v>
      </c>
      <c r="C155" s="17" t="s">
        <v>145</v>
      </c>
      <c r="D155" s="17" t="s">
        <v>456</v>
      </c>
      <c r="E155" s="19"/>
      <c r="F155" s="17" t="s">
        <v>79</v>
      </c>
      <c r="G155" s="17" t="s">
        <v>1078</v>
      </c>
      <c r="H155" s="48" t="s">
        <v>81</v>
      </c>
      <c r="J155" s="21"/>
      <c r="K155" s="48" t="s">
        <v>84</v>
      </c>
      <c r="L155" s="49">
        <v>42979.0</v>
      </c>
      <c r="M155" s="50"/>
      <c r="N155" s="48" t="s">
        <v>85</v>
      </c>
      <c r="O155" s="48" t="s">
        <v>483</v>
      </c>
      <c r="P155" s="50"/>
      <c r="Q155" s="6">
        <v>10.0</v>
      </c>
      <c r="R155" s="6">
        <v>9.0</v>
      </c>
      <c r="S155" s="6">
        <v>9.0</v>
      </c>
      <c r="T155" s="23"/>
      <c r="U155" s="23"/>
      <c r="V155" s="23"/>
      <c r="W155" s="6">
        <v>10.0</v>
      </c>
      <c r="X155" s="6">
        <v>10.0</v>
      </c>
      <c r="Y155" s="23"/>
      <c r="Z155" s="6">
        <v>10.0</v>
      </c>
      <c r="AA155" s="6">
        <v>10.0</v>
      </c>
      <c r="AB155" s="6">
        <v>10.0</v>
      </c>
      <c r="AC155" s="6">
        <v>9.0</v>
      </c>
      <c r="AD155" s="23"/>
      <c r="AE155" s="23"/>
      <c r="AF155" s="23"/>
      <c r="AG155" s="23"/>
      <c r="AH155" s="6">
        <v>10.0</v>
      </c>
      <c r="AI155" s="6">
        <v>10.0</v>
      </c>
      <c r="AJ155" s="6">
        <v>10.0</v>
      </c>
      <c r="AK155" s="6">
        <v>10.0</v>
      </c>
      <c r="AL155" s="6">
        <v>10.0</v>
      </c>
      <c r="AM155" s="23"/>
      <c r="AN155" s="6">
        <v>10.0</v>
      </c>
      <c r="AO155" s="23"/>
      <c r="AP155" s="23"/>
      <c r="AQ155" s="23"/>
      <c r="AR155" s="6">
        <v>10.0</v>
      </c>
      <c r="AS155" s="6"/>
      <c r="AT155" s="23"/>
      <c r="AU155" s="23"/>
      <c r="AV155" s="23"/>
      <c r="AW155" s="23"/>
      <c r="AX155" s="6">
        <v>10.0</v>
      </c>
      <c r="AY155" s="32">
        <f t="shared" si="1"/>
        <v>9.82</v>
      </c>
      <c r="AZ155" s="23"/>
      <c r="BA155" s="23">
        <f t="shared" si="2"/>
        <v>0</v>
      </c>
      <c r="BB155" s="6">
        <v>8.0</v>
      </c>
      <c r="BC155" s="6">
        <v>0.0</v>
      </c>
      <c r="BD155" s="23">
        <f t="shared" si="3"/>
        <v>8</v>
      </c>
      <c r="BE155" s="6" t="s">
        <v>92</v>
      </c>
      <c r="BF155" s="6"/>
      <c r="BG155" s="6" t="s">
        <v>55</v>
      </c>
      <c r="BH155" s="6" t="s">
        <v>55</v>
      </c>
      <c r="BI155" s="6" t="s">
        <v>55</v>
      </c>
      <c r="BJ155" s="6" t="s">
        <v>92</v>
      </c>
      <c r="BK155" s="6" t="s">
        <v>55</v>
      </c>
      <c r="BL155" s="23"/>
    </row>
    <row r="156">
      <c r="A156" s="16">
        <v>151.0</v>
      </c>
      <c r="B156" s="17" t="s">
        <v>1105</v>
      </c>
      <c r="C156" s="17" t="s">
        <v>335</v>
      </c>
      <c r="D156" s="17" t="s">
        <v>118</v>
      </c>
      <c r="E156" s="19"/>
      <c r="F156" s="17" t="s">
        <v>79</v>
      </c>
      <c r="G156" s="17" t="s">
        <v>1078</v>
      </c>
      <c r="H156" s="48" t="s">
        <v>81</v>
      </c>
      <c r="J156" s="21"/>
      <c r="K156" s="48" t="s">
        <v>84</v>
      </c>
      <c r="L156" s="49">
        <v>42979.0</v>
      </c>
      <c r="M156" s="50"/>
      <c r="N156" s="48" t="s">
        <v>85</v>
      </c>
      <c r="O156" s="48" t="s">
        <v>483</v>
      </c>
      <c r="P156" s="50"/>
      <c r="Q156" s="6">
        <v>5.0</v>
      </c>
      <c r="R156" s="6">
        <v>5.0</v>
      </c>
      <c r="S156" s="6">
        <v>5.0</v>
      </c>
      <c r="T156" s="23"/>
      <c r="U156" s="23"/>
      <c r="V156" s="23"/>
      <c r="W156" s="6">
        <v>5.0</v>
      </c>
      <c r="X156" s="6">
        <v>6.0</v>
      </c>
      <c r="Y156" s="23"/>
      <c r="Z156" s="6">
        <v>7.0</v>
      </c>
      <c r="AA156" s="6">
        <v>9.0</v>
      </c>
      <c r="AB156" s="6">
        <v>5.0</v>
      </c>
      <c r="AC156" s="6">
        <v>7.0</v>
      </c>
      <c r="AD156" s="23"/>
      <c r="AE156" s="23"/>
      <c r="AF156" s="23"/>
      <c r="AG156" s="23"/>
      <c r="AH156" s="6">
        <v>10.0</v>
      </c>
      <c r="AI156" s="6">
        <v>10.0</v>
      </c>
      <c r="AJ156" s="6">
        <v>10.0</v>
      </c>
      <c r="AK156" s="6">
        <v>10.0</v>
      </c>
      <c r="AL156" s="6">
        <v>10.0</v>
      </c>
      <c r="AM156" s="23"/>
      <c r="AN156" s="6">
        <v>9.0</v>
      </c>
      <c r="AO156" s="23"/>
      <c r="AP156" s="23"/>
      <c r="AQ156" s="23"/>
      <c r="AR156" s="6">
        <v>9.0</v>
      </c>
      <c r="AS156" s="6"/>
      <c r="AT156" s="23"/>
      <c r="AU156" s="23"/>
      <c r="AV156" s="23"/>
      <c r="AW156" s="23"/>
      <c r="AX156" s="6">
        <v>10.0</v>
      </c>
      <c r="AY156" s="32">
        <f t="shared" si="1"/>
        <v>7.76</v>
      </c>
      <c r="AZ156" s="23"/>
      <c r="BA156" s="23">
        <f t="shared" si="2"/>
        <v>0</v>
      </c>
      <c r="BB156" s="6">
        <v>10.0</v>
      </c>
      <c r="BC156" s="6">
        <v>0.0</v>
      </c>
      <c r="BD156" s="23">
        <f t="shared" si="3"/>
        <v>10</v>
      </c>
      <c r="BE156" s="6" t="s">
        <v>92</v>
      </c>
      <c r="BF156" s="6"/>
      <c r="BG156" s="6" t="s">
        <v>55</v>
      </c>
      <c r="BH156" s="6" t="s">
        <v>55</v>
      </c>
      <c r="BI156" s="6" t="s">
        <v>55</v>
      </c>
      <c r="BJ156" s="6" t="s">
        <v>92</v>
      </c>
      <c r="BK156" s="6" t="s">
        <v>55</v>
      </c>
      <c r="BL156" s="23"/>
    </row>
    <row r="157">
      <c r="A157" s="16">
        <v>152.0</v>
      </c>
      <c r="B157" s="17" t="s">
        <v>724</v>
      </c>
      <c r="C157" s="17" t="s">
        <v>149</v>
      </c>
      <c r="D157" s="17" t="s">
        <v>173</v>
      </c>
      <c r="E157" s="19"/>
      <c r="F157" s="17" t="s">
        <v>79</v>
      </c>
      <c r="G157" s="17" t="s">
        <v>1078</v>
      </c>
      <c r="H157" s="48" t="s">
        <v>81</v>
      </c>
      <c r="J157" s="21"/>
      <c r="K157" s="48" t="s">
        <v>84</v>
      </c>
      <c r="L157" s="49">
        <v>42979.0</v>
      </c>
      <c r="M157" s="50"/>
      <c r="N157" s="48" t="s">
        <v>85</v>
      </c>
      <c r="O157" s="48" t="s">
        <v>295</v>
      </c>
      <c r="P157" s="50"/>
      <c r="Q157" s="25">
        <v>9.0</v>
      </c>
      <c r="R157" s="25">
        <v>9.0</v>
      </c>
      <c r="S157" s="25">
        <v>4.0</v>
      </c>
      <c r="T157" s="25"/>
      <c r="U157" s="25"/>
      <c r="V157" s="25"/>
      <c r="W157" s="25">
        <v>8.0</v>
      </c>
      <c r="X157" s="25">
        <v>8.0</v>
      </c>
      <c r="Y157" s="25"/>
      <c r="Z157" s="25">
        <v>9.0</v>
      </c>
      <c r="AA157" s="25">
        <v>10.0</v>
      </c>
      <c r="AB157" s="25">
        <v>8.0</v>
      </c>
      <c r="AC157" s="25">
        <v>10.0</v>
      </c>
      <c r="AD157" s="25"/>
      <c r="AE157" s="25"/>
      <c r="AF157" s="25"/>
      <c r="AG157" s="25"/>
      <c r="AH157" s="25">
        <v>10.0</v>
      </c>
      <c r="AI157" s="25">
        <v>10.0</v>
      </c>
      <c r="AJ157" s="25">
        <v>10.0</v>
      </c>
      <c r="AK157" s="25">
        <v>10.0</v>
      </c>
      <c r="AL157" s="25">
        <v>10.0</v>
      </c>
      <c r="AM157" s="25"/>
      <c r="AN157" s="25">
        <v>10.0</v>
      </c>
      <c r="AO157" s="25"/>
      <c r="AP157" s="25"/>
      <c r="AQ157" s="25"/>
      <c r="AR157" s="6">
        <v>10.0</v>
      </c>
      <c r="AS157" s="25"/>
      <c r="AT157" s="25"/>
      <c r="AU157" s="25"/>
      <c r="AV157" s="25"/>
      <c r="AW157" s="25"/>
      <c r="AX157" s="25">
        <v>10.0</v>
      </c>
      <c r="AY157" s="32" t="str">
        <f t="shared" si="1"/>
        <v/>
      </c>
      <c r="AZ157" s="23"/>
      <c r="BA157" s="23">
        <f t="shared" si="2"/>
        <v>1</v>
      </c>
      <c r="BB157" s="6">
        <v>11.0</v>
      </c>
      <c r="BC157" s="6">
        <v>0.0</v>
      </c>
      <c r="BD157" s="23">
        <f t="shared" si="3"/>
        <v>11</v>
      </c>
      <c r="BE157" s="6" t="s">
        <v>92</v>
      </c>
      <c r="BF157" s="6"/>
      <c r="BG157" s="6" t="s">
        <v>55</v>
      </c>
      <c r="BH157" s="6" t="s">
        <v>55</v>
      </c>
      <c r="BI157" s="6" t="s">
        <v>55</v>
      </c>
      <c r="BJ157" s="6" t="s">
        <v>92</v>
      </c>
      <c r="BK157" s="6" t="s">
        <v>55</v>
      </c>
      <c r="BL157" s="23"/>
    </row>
    <row r="158">
      <c r="A158" s="16">
        <v>153.0</v>
      </c>
      <c r="B158" s="17" t="s">
        <v>370</v>
      </c>
      <c r="C158" s="17" t="s">
        <v>259</v>
      </c>
      <c r="D158" s="17" t="s">
        <v>110</v>
      </c>
      <c r="E158" s="19"/>
      <c r="F158" s="17" t="s">
        <v>96</v>
      </c>
      <c r="G158" s="17" t="s">
        <v>1078</v>
      </c>
      <c r="H158" s="48" t="s">
        <v>81</v>
      </c>
      <c r="J158" s="21"/>
      <c r="K158" s="48" t="s">
        <v>84</v>
      </c>
      <c r="L158" s="49">
        <v>42979.0</v>
      </c>
      <c r="M158" s="50"/>
      <c r="N158" s="48" t="s">
        <v>85</v>
      </c>
      <c r="O158" s="48" t="s">
        <v>295</v>
      </c>
      <c r="P158" s="50"/>
      <c r="Q158" s="25">
        <v>8.0</v>
      </c>
      <c r="R158" s="25">
        <v>9.0</v>
      </c>
      <c r="S158" s="25">
        <v>7.0</v>
      </c>
      <c r="T158" s="25"/>
      <c r="U158" s="25"/>
      <c r="V158" s="25"/>
      <c r="W158" s="25">
        <v>9.0</v>
      </c>
      <c r="X158" s="25">
        <v>8.0</v>
      </c>
      <c r="Y158" s="25"/>
      <c r="Z158" s="25">
        <v>9.0</v>
      </c>
      <c r="AA158" s="25">
        <v>10.0</v>
      </c>
      <c r="AB158" s="25">
        <v>8.0</v>
      </c>
      <c r="AC158" s="25">
        <v>8.0</v>
      </c>
      <c r="AD158" s="25"/>
      <c r="AE158" s="25"/>
      <c r="AF158" s="25"/>
      <c r="AG158" s="25"/>
      <c r="AH158" s="25">
        <v>10.0</v>
      </c>
      <c r="AI158" s="25">
        <v>10.0</v>
      </c>
      <c r="AJ158" s="25">
        <v>10.0</v>
      </c>
      <c r="AK158" s="25">
        <v>10.0</v>
      </c>
      <c r="AL158" s="25">
        <v>7.0</v>
      </c>
      <c r="AM158" s="25"/>
      <c r="AN158" s="25">
        <v>10.0</v>
      </c>
      <c r="AO158" s="25"/>
      <c r="AP158" s="25"/>
      <c r="AQ158" s="25"/>
      <c r="AR158" s="6">
        <v>9.0</v>
      </c>
      <c r="AS158" s="25"/>
      <c r="AT158" s="25"/>
      <c r="AU158" s="25"/>
      <c r="AV158" s="25"/>
      <c r="AW158" s="25"/>
      <c r="AX158" s="25">
        <v>10.0</v>
      </c>
      <c r="AY158" s="32">
        <f t="shared" si="1"/>
        <v>8.94</v>
      </c>
      <c r="AZ158" s="23"/>
      <c r="BA158" s="23">
        <f t="shared" si="2"/>
        <v>0</v>
      </c>
      <c r="BB158" s="6">
        <v>7.0</v>
      </c>
      <c r="BC158" s="6">
        <v>0.0</v>
      </c>
      <c r="BD158" s="23">
        <f t="shared" si="3"/>
        <v>7</v>
      </c>
      <c r="BE158" s="6" t="s">
        <v>92</v>
      </c>
      <c r="BF158" s="6"/>
      <c r="BG158" s="6" t="s">
        <v>55</v>
      </c>
      <c r="BH158" s="6" t="s">
        <v>55</v>
      </c>
      <c r="BI158" s="6" t="s">
        <v>55</v>
      </c>
      <c r="BJ158" s="6" t="s">
        <v>92</v>
      </c>
      <c r="BK158" s="6" t="s">
        <v>55</v>
      </c>
      <c r="BL158" s="23"/>
    </row>
    <row r="159">
      <c r="A159" s="16">
        <v>154.0</v>
      </c>
      <c r="B159" s="17" t="s">
        <v>1119</v>
      </c>
      <c r="C159" s="17" t="s">
        <v>550</v>
      </c>
      <c r="D159" s="17" t="s">
        <v>132</v>
      </c>
      <c r="E159" s="19"/>
      <c r="F159" s="17" t="s">
        <v>79</v>
      </c>
      <c r="G159" s="17" t="s">
        <v>1078</v>
      </c>
      <c r="H159" s="48" t="s">
        <v>81</v>
      </c>
      <c r="J159" s="21"/>
      <c r="K159" s="48" t="s">
        <v>84</v>
      </c>
      <c r="L159" s="49">
        <v>42979.0</v>
      </c>
      <c r="M159" s="50"/>
      <c r="N159" s="48" t="s">
        <v>85</v>
      </c>
      <c r="O159" s="48" t="s">
        <v>483</v>
      </c>
      <c r="P159" s="50"/>
      <c r="Q159" s="25">
        <v>5.0</v>
      </c>
      <c r="R159" s="25">
        <v>5.0</v>
      </c>
      <c r="S159" s="25">
        <v>5.0</v>
      </c>
      <c r="T159" s="25"/>
      <c r="U159" s="25"/>
      <c r="V159" s="25"/>
      <c r="W159" s="25">
        <v>6.0</v>
      </c>
      <c r="X159" s="25">
        <v>7.0</v>
      </c>
      <c r="Y159" s="25"/>
      <c r="Z159" s="25">
        <v>6.0</v>
      </c>
      <c r="AA159" s="25">
        <v>9.0</v>
      </c>
      <c r="AB159" s="25">
        <v>5.0</v>
      </c>
      <c r="AC159" s="25">
        <v>7.0</v>
      </c>
      <c r="AD159" s="25"/>
      <c r="AE159" s="25"/>
      <c r="AF159" s="25"/>
      <c r="AG159" s="25"/>
      <c r="AH159" s="25">
        <v>10.0</v>
      </c>
      <c r="AI159" s="25">
        <v>10.0</v>
      </c>
      <c r="AJ159" s="25">
        <v>10.0</v>
      </c>
      <c r="AK159" s="25">
        <v>9.0</v>
      </c>
      <c r="AL159" s="25">
        <v>8.0</v>
      </c>
      <c r="AM159" s="25"/>
      <c r="AN159" s="25">
        <v>6.0</v>
      </c>
      <c r="AO159" s="25"/>
      <c r="AP159" s="25"/>
      <c r="AQ159" s="25"/>
      <c r="AR159" s="6">
        <v>9.0</v>
      </c>
      <c r="AS159" s="25"/>
      <c r="AT159" s="25"/>
      <c r="AU159" s="25"/>
      <c r="AV159" s="25"/>
      <c r="AW159" s="25"/>
      <c r="AX159" s="25">
        <v>10.0</v>
      </c>
      <c r="AY159" s="32">
        <f t="shared" si="1"/>
        <v>7.47</v>
      </c>
      <c r="AZ159" s="23"/>
      <c r="BA159" s="23">
        <f t="shared" si="2"/>
        <v>0</v>
      </c>
      <c r="BB159" s="6">
        <v>16.0</v>
      </c>
      <c r="BC159" s="6">
        <v>5.0</v>
      </c>
      <c r="BD159" s="23">
        <f t="shared" si="3"/>
        <v>11</v>
      </c>
      <c r="BE159" s="6" t="s">
        <v>92</v>
      </c>
      <c r="BF159" s="6"/>
      <c r="BG159" s="6" t="s">
        <v>55</v>
      </c>
      <c r="BH159" s="6" t="s">
        <v>55</v>
      </c>
      <c r="BI159" s="6" t="s">
        <v>55</v>
      </c>
      <c r="BJ159" s="6" t="s">
        <v>92</v>
      </c>
      <c r="BK159" s="6" t="s">
        <v>55</v>
      </c>
      <c r="BL159" s="23"/>
    </row>
    <row r="160">
      <c r="A160" s="16">
        <v>155.0</v>
      </c>
      <c r="B160" s="17" t="s">
        <v>1122</v>
      </c>
      <c r="C160" s="17" t="s">
        <v>244</v>
      </c>
      <c r="D160" s="20"/>
      <c r="E160" s="19"/>
      <c r="F160" s="17" t="s">
        <v>96</v>
      </c>
      <c r="G160" s="17" t="s">
        <v>1078</v>
      </c>
      <c r="H160" s="48" t="s">
        <v>81</v>
      </c>
      <c r="J160" s="21"/>
      <c r="K160" s="48" t="s">
        <v>84</v>
      </c>
      <c r="L160" s="49">
        <v>42979.0</v>
      </c>
      <c r="M160" s="50"/>
      <c r="N160" s="48" t="s">
        <v>85</v>
      </c>
      <c r="O160" s="48" t="s">
        <v>295</v>
      </c>
      <c r="P160" s="50"/>
      <c r="Q160" s="25">
        <v>9.0</v>
      </c>
      <c r="R160" s="25">
        <v>7.0</v>
      </c>
      <c r="S160" s="25">
        <v>8.0</v>
      </c>
      <c r="T160" s="25"/>
      <c r="U160" s="25"/>
      <c r="V160" s="25"/>
      <c r="W160" s="25">
        <v>6.0</v>
      </c>
      <c r="X160" s="25">
        <v>7.0</v>
      </c>
      <c r="Y160" s="25"/>
      <c r="Z160" s="25">
        <v>8.0</v>
      </c>
      <c r="AA160" s="25">
        <v>10.0</v>
      </c>
      <c r="AB160" s="25">
        <v>8.0</v>
      </c>
      <c r="AC160" s="25">
        <v>8.0</v>
      </c>
      <c r="AD160" s="25"/>
      <c r="AE160" s="25"/>
      <c r="AF160" s="25"/>
      <c r="AG160" s="25"/>
      <c r="AH160" s="25">
        <v>10.0</v>
      </c>
      <c r="AI160" s="25">
        <v>10.0</v>
      </c>
      <c r="AJ160" s="25">
        <v>10.0</v>
      </c>
      <c r="AK160" s="25">
        <v>10.0</v>
      </c>
      <c r="AL160" s="25">
        <v>10.0</v>
      </c>
      <c r="AM160" s="25"/>
      <c r="AN160" s="25">
        <v>10.0</v>
      </c>
      <c r="AO160" s="25"/>
      <c r="AP160" s="25"/>
      <c r="AQ160" s="25"/>
      <c r="AR160" s="6">
        <v>10.0</v>
      </c>
      <c r="AS160" s="25"/>
      <c r="AT160" s="25"/>
      <c r="AU160" s="25"/>
      <c r="AV160" s="25"/>
      <c r="AW160" s="25"/>
      <c r="AX160" s="25">
        <v>10.0</v>
      </c>
      <c r="AY160" s="32">
        <f t="shared" si="1"/>
        <v>8.88</v>
      </c>
      <c r="AZ160" s="23"/>
      <c r="BA160" s="23">
        <f t="shared" si="2"/>
        <v>0</v>
      </c>
      <c r="BB160" s="6">
        <v>0.0</v>
      </c>
      <c r="BC160" s="23"/>
      <c r="BD160" s="23">
        <f t="shared" si="3"/>
        <v>0</v>
      </c>
      <c r="BE160" s="6" t="s">
        <v>92</v>
      </c>
      <c r="BF160" s="6"/>
      <c r="BG160" s="6" t="s">
        <v>55</v>
      </c>
      <c r="BH160" s="6" t="s">
        <v>55</v>
      </c>
      <c r="BI160" s="6" t="s">
        <v>55</v>
      </c>
      <c r="BJ160" s="6" t="s">
        <v>92</v>
      </c>
      <c r="BK160" s="6" t="s">
        <v>55</v>
      </c>
      <c r="BL160" s="23"/>
    </row>
    <row r="161">
      <c r="A161" s="16">
        <v>156.0</v>
      </c>
      <c r="B161" s="17" t="s">
        <v>1131</v>
      </c>
      <c r="C161" s="17" t="s">
        <v>88</v>
      </c>
      <c r="D161" s="17" t="s">
        <v>335</v>
      </c>
      <c r="E161" s="19"/>
      <c r="F161" s="17" t="s">
        <v>79</v>
      </c>
      <c r="G161" s="17" t="s">
        <v>1078</v>
      </c>
      <c r="H161" s="48" t="s">
        <v>81</v>
      </c>
      <c r="J161" s="21"/>
      <c r="K161" s="48" t="s">
        <v>84</v>
      </c>
      <c r="L161" s="49">
        <v>42979.0</v>
      </c>
      <c r="M161" s="50"/>
      <c r="N161" s="48" t="s">
        <v>85</v>
      </c>
      <c r="O161" s="48" t="s">
        <v>295</v>
      </c>
      <c r="P161" s="50"/>
      <c r="Q161" s="6">
        <v>7.0</v>
      </c>
      <c r="R161" s="6">
        <v>9.0</v>
      </c>
      <c r="S161" s="6">
        <v>7.0</v>
      </c>
      <c r="T161" s="23"/>
      <c r="U161" s="23"/>
      <c r="V161" s="23"/>
      <c r="W161" s="6">
        <v>8.0</v>
      </c>
      <c r="X161" s="6">
        <v>8.0</v>
      </c>
      <c r="Y161" s="23"/>
      <c r="Z161" s="6">
        <v>9.0</v>
      </c>
      <c r="AA161" s="6">
        <v>10.0</v>
      </c>
      <c r="AB161" s="6">
        <v>9.0</v>
      </c>
      <c r="AC161" s="6">
        <v>9.0</v>
      </c>
      <c r="AD161" s="23"/>
      <c r="AE161" s="23"/>
      <c r="AF161" s="23"/>
      <c r="AG161" s="23"/>
      <c r="AH161" s="6"/>
      <c r="AI161" s="6">
        <v>10.0</v>
      </c>
      <c r="AJ161" s="6">
        <v>10.0</v>
      </c>
      <c r="AK161" s="6"/>
      <c r="AL161" s="6">
        <v>10.0</v>
      </c>
      <c r="AM161" s="23"/>
      <c r="AN161" s="6">
        <v>9.0</v>
      </c>
      <c r="AO161" s="23"/>
      <c r="AP161" s="23"/>
      <c r="AQ161" s="23"/>
      <c r="AR161" s="6">
        <v>10.0</v>
      </c>
      <c r="AS161" s="6"/>
      <c r="AT161" s="23"/>
      <c r="AU161" s="23"/>
      <c r="AV161" s="23"/>
      <c r="AW161" s="23"/>
      <c r="AX161" s="6">
        <v>10.0</v>
      </c>
      <c r="AY161" s="32">
        <f t="shared" si="1"/>
        <v>9</v>
      </c>
      <c r="AZ161" s="23"/>
      <c r="BA161" s="23">
        <f t="shared" si="2"/>
        <v>0</v>
      </c>
      <c r="BB161" s="6">
        <v>28.0</v>
      </c>
      <c r="BC161" s="6">
        <v>0.0</v>
      </c>
      <c r="BD161" s="23">
        <f t="shared" si="3"/>
        <v>28</v>
      </c>
      <c r="BE161" s="6" t="s">
        <v>92</v>
      </c>
      <c r="BF161" s="6"/>
      <c r="BG161" s="6" t="s">
        <v>55</v>
      </c>
      <c r="BH161" s="6" t="s">
        <v>55</v>
      </c>
      <c r="BI161" s="6" t="s">
        <v>55</v>
      </c>
      <c r="BJ161" s="6" t="s">
        <v>92</v>
      </c>
      <c r="BK161" s="6" t="s">
        <v>55</v>
      </c>
      <c r="BL161" s="23"/>
    </row>
    <row r="162">
      <c r="A162" s="16">
        <v>157.0</v>
      </c>
      <c r="B162" s="17" t="s">
        <v>1139</v>
      </c>
      <c r="C162" s="17" t="s">
        <v>538</v>
      </c>
      <c r="D162" s="20"/>
      <c r="E162" s="19"/>
      <c r="F162" s="17" t="s">
        <v>96</v>
      </c>
      <c r="G162" s="17" t="s">
        <v>1078</v>
      </c>
      <c r="H162" s="48" t="s">
        <v>81</v>
      </c>
      <c r="J162" s="21"/>
      <c r="K162" s="48" t="s">
        <v>84</v>
      </c>
      <c r="L162" s="49">
        <v>42979.0</v>
      </c>
      <c r="M162" s="50"/>
      <c r="N162" s="48" t="s">
        <v>85</v>
      </c>
      <c r="O162" s="48" t="s">
        <v>483</v>
      </c>
      <c r="P162" s="50"/>
      <c r="Q162" s="25">
        <v>7.0</v>
      </c>
      <c r="R162" s="25">
        <v>7.0</v>
      </c>
      <c r="S162" s="25">
        <v>7.0</v>
      </c>
      <c r="T162" s="25"/>
      <c r="U162" s="25"/>
      <c r="V162" s="25"/>
      <c r="W162" s="25">
        <v>8.0</v>
      </c>
      <c r="X162" s="25">
        <v>8.0</v>
      </c>
      <c r="Y162" s="25"/>
      <c r="Z162" s="25">
        <v>10.0</v>
      </c>
      <c r="AA162" s="25">
        <v>10.0</v>
      </c>
      <c r="AB162" s="25">
        <v>6.0</v>
      </c>
      <c r="AC162" s="25">
        <v>9.0</v>
      </c>
      <c r="AD162" s="25"/>
      <c r="AE162" s="25"/>
      <c r="AF162" s="25"/>
      <c r="AG162" s="25"/>
      <c r="AH162" s="25">
        <v>10.0</v>
      </c>
      <c r="AI162" s="25">
        <v>10.0</v>
      </c>
      <c r="AJ162" s="25">
        <v>10.0</v>
      </c>
      <c r="AK162" s="25">
        <v>10.0</v>
      </c>
      <c r="AL162" s="25">
        <v>10.0</v>
      </c>
      <c r="AM162" s="25"/>
      <c r="AN162" s="25">
        <v>10.0</v>
      </c>
      <c r="AO162" s="25"/>
      <c r="AP162" s="25"/>
      <c r="AQ162" s="25"/>
      <c r="AR162" s="6">
        <v>10.0</v>
      </c>
      <c r="AS162" s="25"/>
      <c r="AT162" s="25"/>
      <c r="AU162" s="25"/>
      <c r="AV162" s="25"/>
      <c r="AW162" s="25"/>
      <c r="AX162" s="25">
        <v>10.0</v>
      </c>
      <c r="AY162" s="32">
        <f t="shared" si="1"/>
        <v>8.94</v>
      </c>
      <c r="AZ162" s="23"/>
      <c r="BA162" s="23">
        <f t="shared" si="2"/>
        <v>0</v>
      </c>
      <c r="BB162" s="6">
        <v>4.0</v>
      </c>
      <c r="BC162" s="6">
        <v>0.0</v>
      </c>
      <c r="BD162" s="23">
        <f t="shared" si="3"/>
        <v>4</v>
      </c>
      <c r="BE162" s="6" t="s">
        <v>92</v>
      </c>
      <c r="BF162" s="6"/>
      <c r="BG162" s="6" t="s">
        <v>55</v>
      </c>
      <c r="BH162" s="6" t="s">
        <v>55</v>
      </c>
      <c r="BI162" s="6" t="s">
        <v>55</v>
      </c>
      <c r="BJ162" s="6" t="s">
        <v>92</v>
      </c>
      <c r="BK162" s="6" t="s">
        <v>55</v>
      </c>
      <c r="BL162" s="23"/>
    </row>
    <row r="163">
      <c r="A163" s="16">
        <v>158.0</v>
      </c>
      <c r="B163" s="17" t="s">
        <v>1142</v>
      </c>
      <c r="C163" s="17" t="s">
        <v>78</v>
      </c>
      <c r="D163" s="17" t="s">
        <v>274</v>
      </c>
      <c r="E163" s="19"/>
      <c r="F163" s="17" t="s">
        <v>79</v>
      </c>
      <c r="G163" s="17" t="s">
        <v>1078</v>
      </c>
      <c r="H163" s="48" t="s">
        <v>81</v>
      </c>
      <c r="J163" s="21"/>
      <c r="K163" s="48" t="s">
        <v>84</v>
      </c>
      <c r="L163" s="49">
        <v>42979.0</v>
      </c>
      <c r="M163" s="50"/>
      <c r="N163" s="48" t="s">
        <v>85</v>
      </c>
      <c r="O163" s="48" t="s">
        <v>295</v>
      </c>
      <c r="P163" s="50"/>
      <c r="Q163" s="25">
        <v>9.0</v>
      </c>
      <c r="R163" s="25">
        <v>9.0</v>
      </c>
      <c r="S163" s="25">
        <v>10.0</v>
      </c>
      <c r="T163" s="25"/>
      <c r="U163" s="25"/>
      <c r="V163" s="25"/>
      <c r="W163" s="25">
        <v>10.0</v>
      </c>
      <c r="X163" s="25">
        <v>10.0</v>
      </c>
      <c r="Y163" s="25"/>
      <c r="Z163" s="25">
        <v>10.0</v>
      </c>
      <c r="AA163" s="25">
        <v>10.0</v>
      </c>
      <c r="AB163" s="25">
        <v>9.0</v>
      </c>
      <c r="AC163" s="25">
        <v>10.0</v>
      </c>
      <c r="AD163" s="25"/>
      <c r="AE163" s="25"/>
      <c r="AF163" s="25"/>
      <c r="AG163" s="25"/>
      <c r="AH163" s="25">
        <v>10.0</v>
      </c>
      <c r="AI163" s="25">
        <v>10.0</v>
      </c>
      <c r="AJ163" s="25">
        <v>10.0</v>
      </c>
      <c r="AK163" s="25">
        <v>10.0</v>
      </c>
      <c r="AL163" s="25">
        <v>10.0</v>
      </c>
      <c r="AM163" s="25"/>
      <c r="AN163" s="25">
        <v>10.0</v>
      </c>
      <c r="AO163" s="25"/>
      <c r="AP163" s="25"/>
      <c r="AQ163" s="25"/>
      <c r="AR163" s="6">
        <v>10.0</v>
      </c>
      <c r="AS163" s="25"/>
      <c r="AT163" s="25"/>
      <c r="AU163" s="25"/>
      <c r="AV163" s="25"/>
      <c r="AW163" s="25"/>
      <c r="AX163" s="25">
        <v>10.0</v>
      </c>
      <c r="AY163" s="32">
        <f t="shared" si="1"/>
        <v>9.82</v>
      </c>
      <c r="AZ163" s="23"/>
      <c r="BA163" s="23">
        <f t="shared" si="2"/>
        <v>0</v>
      </c>
      <c r="BB163" s="6">
        <v>6.0</v>
      </c>
      <c r="BC163" s="6">
        <v>0.0</v>
      </c>
      <c r="BD163" s="23">
        <f t="shared" si="3"/>
        <v>6</v>
      </c>
      <c r="BE163" s="6" t="s">
        <v>92</v>
      </c>
      <c r="BF163" s="6"/>
      <c r="BG163" s="6" t="s">
        <v>55</v>
      </c>
      <c r="BH163" s="6" t="s">
        <v>55</v>
      </c>
      <c r="BI163" s="6" t="s">
        <v>55</v>
      </c>
      <c r="BJ163" s="6" t="s">
        <v>92</v>
      </c>
      <c r="BK163" s="6" t="s">
        <v>55</v>
      </c>
      <c r="BL163" s="23"/>
    </row>
    <row r="164">
      <c r="A164" s="16">
        <v>159.0</v>
      </c>
      <c r="B164" s="17" t="s">
        <v>786</v>
      </c>
      <c r="C164" s="17" t="s">
        <v>457</v>
      </c>
      <c r="D164" s="17" t="s">
        <v>1148</v>
      </c>
      <c r="E164" s="19"/>
      <c r="F164" s="17" t="s">
        <v>96</v>
      </c>
      <c r="G164" s="17" t="s">
        <v>1078</v>
      </c>
      <c r="H164" s="48" t="s">
        <v>81</v>
      </c>
      <c r="J164" s="21"/>
      <c r="K164" s="48" t="s">
        <v>84</v>
      </c>
      <c r="L164" s="49">
        <v>42979.0</v>
      </c>
      <c r="M164" s="50"/>
      <c r="N164" s="48" t="s">
        <v>85</v>
      </c>
      <c r="O164" s="48" t="s">
        <v>295</v>
      </c>
      <c r="P164" s="50"/>
      <c r="Q164" s="25">
        <v>9.0</v>
      </c>
      <c r="R164" s="25">
        <v>10.0</v>
      </c>
      <c r="S164" s="25">
        <v>10.0</v>
      </c>
      <c r="T164" s="25"/>
      <c r="U164" s="25"/>
      <c r="V164" s="25"/>
      <c r="W164" s="25">
        <v>9.0</v>
      </c>
      <c r="X164" s="25">
        <v>9.0</v>
      </c>
      <c r="Y164" s="25"/>
      <c r="Z164" s="25">
        <v>10.0</v>
      </c>
      <c r="AA164" s="25">
        <v>10.0</v>
      </c>
      <c r="AB164" s="25">
        <v>10.0</v>
      </c>
      <c r="AC164" s="25">
        <v>10.0</v>
      </c>
      <c r="AD164" s="25"/>
      <c r="AE164" s="25"/>
      <c r="AF164" s="25"/>
      <c r="AG164" s="25"/>
      <c r="AH164" s="25">
        <v>10.0</v>
      </c>
      <c r="AI164" s="25">
        <v>10.0</v>
      </c>
      <c r="AJ164" s="25">
        <v>10.0</v>
      </c>
      <c r="AK164" s="25">
        <v>10.0</v>
      </c>
      <c r="AL164" s="25">
        <v>10.0</v>
      </c>
      <c r="AM164" s="25"/>
      <c r="AN164" s="25">
        <v>10.0</v>
      </c>
      <c r="AO164" s="25"/>
      <c r="AP164" s="25"/>
      <c r="AQ164" s="25"/>
      <c r="AR164" s="6">
        <v>10.0</v>
      </c>
      <c r="AS164" s="25"/>
      <c r="AT164" s="25"/>
      <c r="AU164" s="25"/>
      <c r="AV164" s="25"/>
      <c r="AW164" s="25"/>
      <c r="AX164" s="25">
        <v>10.0</v>
      </c>
      <c r="AY164" s="32">
        <f t="shared" si="1"/>
        <v>9.82</v>
      </c>
      <c r="AZ164" s="23"/>
      <c r="BA164" s="23">
        <f t="shared" si="2"/>
        <v>0</v>
      </c>
      <c r="BB164" s="6">
        <v>9.0</v>
      </c>
      <c r="BC164" s="6">
        <v>0.0</v>
      </c>
      <c r="BD164" s="23">
        <f t="shared" si="3"/>
        <v>9</v>
      </c>
      <c r="BE164" s="6" t="s">
        <v>92</v>
      </c>
      <c r="BF164" s="6"/>
      <c r="BG164" s="6" t="s">
        <v>55</v>
      </c>
      <c r="BH164" s="6" t="s">
        <v>55</v>
      </c>
      <c r="BI164" s="6" t="s">
        <v>55</v>
      </c>
      <c r="BJ164" s="6" t="s">
        <v>92</v>
      </c>
      <c r="BK164" s="6" t="s">
        <v>55</v>
      </c>
      <c r="BL164" s="23"/>
    </row>
    <row r="165">
      <c r="A165" s="16">
        <v>160.0</v>
      </c>
      <c r="B165" s="17" t="s">
        <v>219</v>
      </c>
      <c r="C165" s="17" t="s">
        <v>161</v>
      </c>
      <c r="D165" s="17" t="s">
        <v>432</v>
      </c>
      <c r="E165" s="19"/>
      <c r="F165" s="17" t="s">
        <v>79</v>
      </c>
      <c r="G165" s="17" t="s">
        <v>1078</v>
      </c>
      <c r="H165" s="48" t="s">
        <v>81</v>
      </c>
      <c r="J165" s="21"/>
      <c r="K165" s="48" t="s">
        <v>84</v>
      </c>
      <c r="L165" s="49">
        <v>42979.0</v>
      </c>
      <c r="M165" s="50"/>
      <c r="N165" s="48" t="s">
        <v>85</v>
      </c>
      <c r="O165" s="48" t="s">
        <v>295</v>
      </c>
      <c r="P165" s="50"/>
      <c r="Q165" s="25">
        <v>9.0</v>
      </c>
      <c r="R165" s="25">
        <v>6.0</v>
      </c>
      <c r="S165" s="25">
        <v>9.0</v>
      </c>
      <c r="T165" s="25"/>
      <c r="U165" s="25"/>
      <c r="V165" s="25"/>
      <c r="W165" s="25">
        <v>8.0</v>
      </c>
      <c r="X165" s="25">
        <v>9.0</v>
      </c>
      <c r="Y165" s="25"/>
      <c r="Z165" s="25">
        <v>9.0</v>
      </c>
      <c r="AA165" s="25">
        <v>10.0</v>
      </c>
      <c r="AB165" s="25">
        <v>8.0</v>
      </c>
      <c r="AC165" s="25">
        <v>8.0</v>
      </c>
      <c r="AD165" s="25"/>
      <c r="AE165" s="25"/>
      <c r="AF165" s="25"/>
      <c r="AG165" s="25"/>
      <c r="AH165" s="25">
        <v>10.0</v>
      </c>
      <c r="AI165" s="25">
        <v>10.0</v>
      </c>
      <c r="AJ165" s="25">
        <v>10.0</v>
      </c>
      <c r="AK165" s="25">
        <v>10.0</v>
      </c>
      <c r="AL165" s="25">
        <v>9.0</v>
      </c>
      <c r="AM165" s="25"/>
      <c r="AN165" s="25">
        <v>10.0</v>
      </c>
      <c r="AO165" s="25"/>
      <c r="AP165" s="25"/>
      <c r="AQ165" s="25"/>
      <c r="AR165" s="6">
        <v>10.0</v>
      </c>
      <c r="AS165" s="25"/>
      <c r="AT165" s="25"/>
      <c r="AU165" s="25"/>
      <c r="AV165" s="25"/>
      <c r="AW165" s="25"/>
      <c r="AX165" s="25">
        <v>10.0</v>
      </c>
      <c r="AY165" s="32">
        <f t="shared" si="1"/>
        <v>9.11</v>
      </c>
      <c r="AZ165" s="23"/>
      <c r="BA165" s="23">
        <f t="shared" si="2"/>
        <v>0</v>
      </c>
      <c r="BB165" s="6">
        <v>10.0</v>
      </c>
      <c r="BC165" s="6">
        <v>0.0</v>
      </c>
      <c r="BD165" s="23">
        <f t="shared" si="3"/>
        <v>10</v>
      </c>
      <c r="BE165" s="6" t="s">
        <v>92</v>
      </c>
      <c r="BF165" s="6"/>
      <c r="BG165" s="6" t="s">
        <v>55</v>
      </c>
      <c r="BH165" s="6" t="s">
        <v>55</v>
      </c>
      <c r="BI165" s="6" t="s">
        <v>55</v>
      </c>
      <c r="BJ165" s="6" t="s">
        <v>92</v>
      </c>
      <c r="BK165" s="6" t="s">
        <v>55</v>
      </c>
      <c r="BL165" s="23"/>
    </row>
    <row r="166">
      <c r="A166" s="16">
        <v>161.0</v>
      </c>
      <c r="B166" s="17" t="s">
        <v>1151</v>
      </c>
      <c r="C166" s="17" t="s">
        <v>98</v>
      </c>
      <c r="D166" s="17" t="s">
        <v>1152</v>
      </c>
      <c r="E166" s="19"/>
      <c r="F166" s="17" t="s">
        <v>96</v>
      </c>
      <c r="G166" s="17" t="s">
        <v>1078</v>
      </c>
      <c r="H166" s="48" t="s">
        <v>81</v>
      </c>
      <c r="J166" s="21"/>
      <c r="K166" s="48" t="s">
        <v>84</v>
      </c>
      <c r="L166" s="49">
        <v>42979.0</v>
      </c>
      <c r="M166" s="50"/>
      <c r="N166" s="48" t="s">
        <v>85</v>
      </c>
      <c r="O166" s="48" t="s">
        <v>483</v>
      </c>
      <c r="P166" s="50"/>
      <c r="Q166" s="6">
        <v>7.0</v>
      </c>
      <c r="R166" s="6">
        <v>6.0</v>
      </c>
      <c r="S166" s="6">
        <v>6.0</v>
      </c>
      <c r="T166" s="23"/>
      <c r="U166" s="23"/>
      <c r="V166" s="23"/>
      <c r="W166" s="6">
        <v>6.0</v>
      </c>
      <c r="X166" s="6">
        <v>6.0</v>
      </c>
      <c r="Y166" s="23"/>
      <c r="Z166" s="6">
        <v>8.0</v>
      </c>
      <c r="AA166" s="6">
        <v>10.0</v>
      </c>
      <c r="AB166" s="6">
        <v>8.0</v>
      </c>
      <c r="AC166" s="6">
        <v>7.0</v>
      </c>
      <c r="AD166" s="23"/>
      <c r="AE166" s="23"/>
      <c r="AF166" s="23"/>
      <c r="AG166" s="23"/>
      <c r="AH166" s="6">
        <v>10.0</v>
      </c>
      <c r="AI166" s="6">
        <v>10.0</v>
      </c>
      <c r="AJ166" s="6">
        <v>10.0</v>
      </c>
      <c r="AK166" s="6">
        <v>9.0</v>
      </c>
      <c r="AL166" s="6">
        <v>10.0</v>
      </c>
      <c r="AM166" s="23"/>
      <c r="AN166" s="6">
        <v>10.0</v>
      </c>
      <c r="AO166" s="23"/>
      <c r="AP166" s="23"/>
      <c r="AQ166" s="23"/>
      <c r="AR166" s="6">
        <v>10.0</v>
      </c>
      <c r="AS166" s="6"/>
      <c r="AT166" s="23"/>
      <c r="AU166" s="23"/>
      <c r="AV166" s="23"/>
      <c r="AW166" s="23"/>
      <c r="AX166" s="6">
        <v>10.0</v>
      </c>
      <c r="AY166" s="32">
        <f t="shared" si="1"/>
        <v>8.41</v>
      </c>
      <c r="AZ166" s="23"/>
      <c r="BA166" s="23">
        <f t="shared" si="2"/>
        <v>0</v>
      </c>
      <c r="BB166" s="6">
        <v>20.0</v>
      </c>
      <c r="BC166" s="6">
        <v>0.0</v>
      </c>
      <c r="BD166" s="23">
        <f t="shared" si="3"/>
        <v>20</v>
      </c>
      <c r="BE166" s="6" t="s">
        <v>92</v>
      </c>
      <c r="BF166" s="6"/>
      <c r="BG166" s="6" t="s">
        <v>55</v>
      </c>
      <c r="BH166" s="6" t="s">
        <v>55</v>
      </c>
      <c r="BI166" s="6" t="s">
        <v>55</v>
      </c>
      <c r="BJ166" s="6" t="s">
        <v>92</v>
      </c>
      <c r="BK166" s="6" t="s">
        <v>55</v>
      </c>
      <c r="BL166" s="23"/>
    </row>
    <row r="167">
      <c r="A167" s="16">
        <v>162.0</v>
      </c>
      <c r="B167" s="17" t="s">
        <v>1155</v>
      </c>
      <c r="C167" s="17" t="s">
        <v>272</v>
      </c>
      <c r="D167" s="17" t="s">
        <v>78</v>
      </c>
      <c r="E167" s="19"/>
      <c r="F167" s="17" t="s">
        <v>79</v>
      </c>
      <c r="G167" s="17" t="s">
        <v>1078</v>
      </c>
      <c r="H167" s="48" t="s">
        <v>81</v>
      </c>
      <c r="J167" s="21"/>
      <c r="K167" s="48" t="s">
        <v>84</v>
      </c>
      <c r="L167" s="49">
        <v>42979.0</v>
      </c>
      <c r="M167" s="50"/>
      <c r="N167" s="48" t="s">
        <v>85</v>
      </c>
      <c r="O167" s="48" t="s">
        <v>483</v>
      </c>
      <c r="P167" s="50"/>
      <c r="Q167" s="6">
        <v>6.0</v>
      </c>
      <c r="R167" s="6">
        <v>5.0</v>
      </c>
      <c r="S167" s="6">
        <v>4.0</v>
      </c>
      <c r="T167" s="23"/>
      <c r="U167" s="23"/>
      <c r="V167" s="23"/>
      <c r="W167" s="6">
        <v>5.0</v>
      </c>
      <c r="X167" s="6">
        <v>6.0</v>
      </c>
      <c r="Y167" s="23"/>
      <c r="Z167" s="6">
        <v>7.0</v>
      </c>
      <c r="AA167" s="6">
        <v>10.0</v>
      </c>
      <c r="AB167" s="6">
        <v>5.0</v>
      </c>
      <c r="AC167" s="6">
        <v>8.0</v>
      </c>
      <c r="AD167" s="23"/>
      <c r="AE167" s="23"/>
      <c r="AF167" s="23"/>
      <c r="AG167" s="23"/>
      <c r="AH167" s="6">
        <v>10.0</v>
      </c>
      <c r="AI167" s="6">
        <v>10.0</v>
      </c>
      <c r="AJ167" s="6">
        <v>10.0</v>
      </c>
      <c r="AK167" s="6">
        <v>10.0</v>
      </c>
      <c r="AL167" s="6">
        <v>8.0</v>
      </c>
      <c r="AM167" s="23"/>
      <c r="AN167" s="6">
        <v>8.0</v>
      </c>
      <c r="AO167" s="23"/>
      <c r="AP167" s="23"/>
      <c r="AQ167" s="23"/>
      <c r="AR167" s="6">
        <v>10.0</v>
      </c>
      <c r="AS167" s="6"/>
      <c r="AT167" s="23"/>
      <c r="AU167" s="23"/>
      <c r="AV167" s="23"/>
      <c r="AW167" s="23"/>
      <c r="AX167" s="6">
        <v>10.0</v>
      </c>
      <c r="AY167" s="32" t="str">
        <f t="shared" si="1"/>
        <v/>
      </c>
      <c r="AZ167" s="23"/>
      <c r="BA167" s="23">
        <f t="shared" si="2"/>
        <v>1</v>
      </c>
      <c r="BB167" s="6">
        <v>35.0</v>
      </c>
      <c r="BC167" s="6">
        <v>0.0</v>
      </c>
      <c r="BD167" s="23">
        <f t="shared" si="3"/>
        <v>35</v>
      </c>
      <c r="BE167" s="6" t="s">
        <v>92</v>
      </c>
      <c r="BF167" s="6"/>
      <c r="BG167" s="6" t="s">
        <v>55</v>
      </c>
      <c r="BH167" s="6" t="s">
        <v>55</v>
      </c>
      <c r="BI167" s="6" t="s">
        <v>55</v>
      </c>
      <c r="BJ167" s="6" t="s">
        <v>92</v>
      </c>
      <c r="BK167" s="6" t="s">
        <v>55</v>
      </c>
      <c r="BL167" s="23"/>
    </row>
    <row r="168">
      <c r="A168" s="16">
        <v>163.0</v>
      </c>
      <c r="B168" s="17" t="s">
        <v>827</v>
      </c>
      <c r="C168" s="17" t="s">
        <v>213</v>
      </c>
      <c r="D168" s="17" t="s">
        <v>157</v>
      </c>
      <c r="E168" s="19"/>
      <c r="F168" s="17" t="s">
        <v>79</v>
      </c>
      <c r="G168" s="17" t="s">
        <v>1078</v>
      </c>
      <c r="H168" s="48" t="s">
        <v>81</v>
      </c>
      <c r="J168" s="21"/>
      <c r="K168" s="48" t="s">
        <v>84</v>
      </c>
      <c r="L168" s="49">
        <v>42979.0</v>
      </c>
      <c r="M168" s="50"/>
      <c r="N168" s="48" t="s">
        <v>85</v>
      </c>
      <c r="O168" s="48" t="s">
        <v>483</v>
      </c>
      <c r="P168" s="50"/>
      <c r="Q168" s="6">
        <v>7.0</v>
      </c>
      <c r="R168" s="6">
        <v>10.0</v>
      </c>
      <c r="S168" s="6">
        <v>5.0</v>
      </c>
      <c r="T168" s="23"/>
      <c r="U168" s="23"/>
      <c r="V168" s="23"/>
      <c r="W168" s="6">
        <v>6.0</v>
      </c>
      <c r="X168" s="6">
        <v>6.0</v>
      </c>
      <c r="Y168" s="23"/>
      <c r="Z168" s="6">
        <v>8.0</v>
      </c>
      <c r="AA168" s="6">
        <v>10.0</v>
      </c>
      <c r="AB168" s="6">
        <v>7.0</v>
      </c>
      <c r="AC168" s="6">
        <v>7.0</v>
      </c>
      <c r="AD168" s="23"/>
      <c r="AE168" s="23"/>
      <c r="AF168" s="23"/>
      <c r="AG168" s="23"/>
      <c r="AH168" s="6">
        <v>10.0</v>
      </c>
      <c r="AI168" s="6">
        <v>10.0</v>
      </c>
      <c r="AJ168" s="6">
        <v>10.0</v>
      </c>
      <c r="AK168" s="6">
        <v>10.0</v>
      </c>
      <c r="AL168" s="6">
        <v>9.0</v>
      </c>
      <c r="AM168" s="23"/>
      <c r="AN168" s="6">
        <v>7.0</v>
      </c>
      <c r="AO168" s="23"/>
      <c r="AP168" s="23"/>
      <c r="AQ168" s="23"/>
      <c r="AR168" s="6">
        <v>10.0</v>
      </c>
      <c r="AS168" s="6"/>
      <c r="AT168" s="23"/>
      <c r="AU168" s="23"/>
      <c r="AV168" s="23"/>
      <c r="AW168" s="23"/>
      <c r="AX168" s="6">
        <v>10.0</v>
      </c>
      <c r="AY168" s="32">
        <f t="shared" si="1"/>
        <v>8.35</v>
      </c>
      <c r="AZ168" s="23"/>
      <c r="BA168" s="23">
        <f t="shared" si="2"/>
        <v>0</v>
      </c>
      <c r="BB168" s="6">
        <v>20.0</v>
      </c>
      <c r="BC168" s="6">
        <v>0.0</v>
      </c>
      <c r="BD168" s="23">
        <f t="shared" si="3"/>
        <v>20</v>
      </c>
      <c r="BE168" s="6" t="s">
        <v>92</v>
      </c>
      <c r="BF168" s="6"/>
      <c r="BG168" s="6" t="s">
        <v>55</v>
      </c>
      <c r="BH168" s="6" t="s">
        <v>55</v>
      </c>
      <c r="BI168" s="6" t="s">
        <v>55</v>
      </c>
      <c r="BJ168" s="6" t="s">
        <v>92</v>
      </c>
      <c r="BK168" s="6" t="s">
        <v>55</v>
      </c>
      <c r="BL168" s="23"/>
    </row>
    <row r="169">
      <c r="A169" s="16">
        <v>164.0</v>
      </c>
      <c r="B169" s="17" t="s">
        <v>1159</v>
      </c>
      <c r="C169" s="17" t="s">
        <v>173</v>
      </c>
      <c r="D169" s="17" t="s">
        <v>77</v>
      </c>
      <c r="E169" s="20"/>
      <c r="F169" s="17" t="s">
        <v>79</v>
      </c>
      <c r="G169" s="17" t="s">
        <v>1078</v>
      </c>
      <c r="H169" s="48" t="s">
        <v>81</v>
      </c>
      <c r="J169" s="21"/>
      <c r="K169" s="48" t="s">
        <v>84</v>
      </c>
      <c r="L169" s="49">
        <v>42979.0</v>
      </c>
      <c r="M169" s="50"/>
      <c r="N169" s="48" t="s">
        <v>85</v>
      </c>
      <c r="O169" s="48" t="s">
        <v>483</v>
      </c>
      <c r="P169" s="50"/>
      <c r="Q169" s="25">
        <v>8.0</v>
      </c>
      <c r="R169" s="25">
        <v>7.0</v>
      </c>
      <c r="S169" s="25">
        <v>7.0</v>
      </c>
      <c r="T169" s="25"/>
      <c r="U169" s="25"/>
      <c r="V169" s="25"/>
      <c r="W169" s="25">
        <v>9.0</v>
      </c>
      <c r="X169" s="25">
        <v>8.0</v>
      </c>
      <c r="Y169" s="25"/>
      <c r="Z169" s="25">
        <v>8.0</v>
      </c>
      <c r="AA169" s="25">
        <v>10.0</v>
      </c>
      <c r="AB169" s="25">
        <v>6.0</v>
      </c>
      <c r="AC169" s="25">
        <v>9.0</v>
      </c>
      <c r="AD169" s="25"/>
      <c r="AE169" s="25"/>
      <c r="AF169" s="25"/>
      <c r="AG169" s="25"/>
      <c r="AH169" s="25">
        <v>10.0</v>
      </c>
      <c r="AI169" s="25">
        <v>10.0</v>
      </c>
      <c r="AJ169" s="25">
        <v>10.0</v>
      </c>
      <c r="AK169" s="25">
        <v>10.0</v>
      </c>
      <c r="AL169" s="25">
        <v>10.0</v>
      </c>
      <c r="AM169" s="25"/>
      <c r="AN169" s="25">
        <v>9.0</v>
      </c>
      <c r="AO169" s="25"/>
      <c r="AP169" s="25"/>
      <c r="AQ169" s="25"/>
      <c r="AR169" s="6">
        <v>10.0</v>
      </c>
      <c r="AS169" s="25"/>
      <c r="AT169" s="25"/>
      <c r="AU169" s="25"/>
      <c r="AV169" s="25"/>
      <c r="AW169" s="25"/>
      <c r="AX169" s="25">
        <v>10.0</v>
      </c>
      <c r="AY169" s="32">
        <f t="shared" si="1"/>
        <v>8.88</v>
      </c>
      <c r="AZ169" s="23"/>
      <c r="BA169" s="23">
        <f t="shared" si="2"/>
        <v>0</v>
      </c>
      <c r="BB169" s="6">
        <v>1.0</v>
      </c>
      <c r="BC169" s="6">
        <v>0.0</v>
      </c>
      <c r="BD169" s="23">
        <f t="shared" si="3"/>
        <v>1</v>
      </c>
      <c r="BE169" s="6" t="s">
        <v>92</v>
      </c>
      <c r="BF169" s="6"/>
      <c r="BG169" s="6" t="s">
        <v>55</v>
      </c>
      <c r="BH169" s="6" t="s">
        <v>55</v>
      </c>
      <c r="BI169" s="6" t="s">
        <v>55</v>
      </c>
      <c r="BJ169" s="6" t="s">
        <v>92</v>
      </c>
      <c r="BK169" s="6" t="s">
        <v>55</v>
      </c>
      <c r="BL169" s="23"/>
    </row>
    <row r="170">
      <c r="A170" s="16">
        <v>165.0</v>
      </c>
      <c r="B170" s="17" t="s">
        <v>1162</v>
      </c>
      <c r="C170" s="17" t="s">
        <v>147</v>
      </c>
      <c r="D170" s="17" t="s">
        <v>110</v>
      </c>
      <c r="E170" s="19"/>
      <c r="F170" s="17" t="s">
        <v>96</v>
      </c>
      <c r="G170" s="17" t="s">
        <v>1078</v>
      </c>
      <c r="H170" s="48" t="s">
        <v>81</v>
      </c>
      <c r="J170" s="21"/>
      <c r="K170" s="48" t="s">
        <v>84</v>
      </c>
      <c r="L170" s="49">
        <v>42979.0</v>
      </c>
      <c r="M170" s="50"/>
      <c r="N170" s="48" t="s">
        <v>85</v>
      </c>
      <c r="O170" s="48" t="s">
        <v>295</v>
      </c>
      <c r="P170" s="50"/>
      <c r="Q170" s="25">
        <v>9.0</v>
      </c>
      <c r="R170" s="25">
        <v>8.0</v>
      </c>
      <c r="S170" s="25">
        <v>10.0</v>
      </c>
      <c r="T170" s="25"/>
      <c r="U170" s="25"/>
      <c r="V170" s="25"/>
      <c r="W170" s="25">
        <v>6.0</v>
      </c>
      <c r="X170" s="25">
        <v>8.0</v>
      </c>
      <c r="Y170" s="25"/>
      <c r="Z170" s="25">
        <v>10.0</v>
      </c>
      <c r="AA170" s="25">
        <v>10.0</v>
      </c>
      <c r="AB170" s="25">
        <v>9.0</v>
      </c>
      <c r="AC170" s="25">
        <v>10.0</v>
      </c>
      <c r="AD170" s="25"/>
      <c r="AE170" s="25"/>
      <c r="AF170" s="25"/>
      <c r="AG170" s="25"/>
      <c r="AH170" s="25">
        <v>10.0</v>
      </c>
      <c r="AI170" s="25">
        <v>10.0</v>
      </c>
      <c r="AJ170" s="25">
        <v>10.0</v>
      </c>
      <c r="AK170" s="25">
        <v>9.0</v>
      </c>
      <c r="AL170" s="25">
        <v>10.0</v>
      </c>
      <c r="AM170" s="25"/>
      <c r="AN170" s="25">
        <v>10.0</v>
      </c>
      <c r="AO170" s="25"/>
      <c r="AP170" s="25"/>
      <c r="AQ170" s="25"/>
      <c r="AR170" s="6">
        <v>10.0</v>
      </c>
      <c r="AS170" s="25"/>
      <c r="AT170" s="25"/>
      <c r="AU170" s="25"/>
      <c r="AV170" s="25"/>
      <c r="AW170" s="25"/>
      <c r="AX170" s="25">
        <v>10.0</v>
      </c>
      <c r="AY170" s="32">
        <f t="shared" si="1"/>
        <v>9.35</v>
      </c>
      <c r="AZ170" s="23"/>
      <c r="BA170" s="23">
        <f t="shared" si="2"/>
        <v>0</v>
      </c>
      <c r="BB170" s="6">
        <v>8.0</v>
      </c>
      <c r="BC170" s="6">
        <v>0.0</v>
      </c>
      <c r="BD170" s="23">
        <f t="shared" si="3"/>
        <v>8</v>
      </c>
      <c r="BE170" s="6" t="s">
        <v>92</v>
      </c>
      <c r="BF170" s="6"/>
      <c r="BG170" s="6" t="s">
        <v>55</v>
      </c>
      <c r="BH170" s="6" t="s">
        <v>55</v>
      </c>
      <c r="BI170" s="6" t="s">
        <v>55</v>
      </c>
      <c r="BJ170" s="6" t="s">
        <v>92</v>
      </c>
      <c r="BK170" s="6" t="s">
        <v>55</v>
      </c>
      <c r="BL170" s="23"/>
    </row>
    <row r="171">
      <c r="A171" s="16">
        <v>166.0</v>
      </c>
      <c r="B171" s="17" t="s">
        <v>1164</v>
      </c>
      <c r="C171" s="17" t="s">
        <v>1165</v>
      </c>
      <c r="D171" s="17" t="s">
        <v>77</v>
      </c>
      <c r="E171" s="20"/>
      <c r="F171" s="17" t="s">
        <v>79</v>
      </c>
      <c r="G171" s="17" t="s">
        <v>1078</v>
      </c>
      <c r="H171" s="48" t="s">
        <v>81</v>
      </c>
      <c r="J171" s="21"/>
      <c r="K171" s="48" t="s">
        <v>84</v>
      </c>
      <c r="L171" s="49">
        <v>42979.0</v>
      </c>
      <c r="M171" s="50"/>
      <c r="N171" s="48" t="s">
        <v>85</v>
      </c>
      <c r="O171" s="48" t="s">
        <v>295</v>
      </c>
      <c r="P171" s="52"/>
      <c r="Q171" s="25">
        <v>9.0</v>
      </c>
      <c r="R171" s="25">
        <v>10.0</v>
      </c>
      <c r="S171" s="25">
        <v>9.0</v>
      </c>
      <c r="T171" s="25"/>
      <c r="U171" s="25"/>
      <c r="V171" s="25"/>
      <c r="W171" s="25">
        <v>9.0</v>
      </c>
      <c r="X171" s="25">
        <v>9.0</v>
      </c>
      <c r="Y171" s="25"/>
      <c r="Z171" s="25">
        <v>9.0</v>
      </c>
      <c r="AA171" s="25">
        <v>10.0</v>
      </c>
      <c r="AB171" s="25">
        <v>10.0</v>
      </c>
      <c r="AC171" s="25">
        <v>10.0</v>
      </c>
      <c r="AD171" s="25"/>
      <c r="AE171" s="25"/>
      <c r="AF171" s="25"/>
      <c r="AG171" s="25"/>
      <c r="AH171" s="25">
        <v>10.0</v>
      </c>
      <c r="AI171" s="25">
        <v>10.0</v>
      </c>
      <c r="AJ171" s="25">
        <v>10.0</v>
      </c>
      <c r="AK171" s="25">
        <v>10.0</v>
      </c>
      <c r="AL171" s="25">
        <v>10.0</v>
      </c>
      <c r="AM171" s="25"/>
      <c r="AN171" s="25">
        <v>10.0</v>
      </c>
      <c r="AO171" s="25"/>
      <c r="AP171" s="25"/>
      <c r="AQ171" s="25"/>
      <c r="AR171" s="6">
        <v>10.0</v>
      </c>
      <c r="AS171" s="25"/>
      <c r="AT171" s="25"/>
      <c r="AU171" s="25"/>
      <c r="AV171" s="25"/>
      <c r="AW171" s="25"/>
      <c r="AX171" s="25">
        <v>10.0</v>
      </c>
      <c r="AY171" s="32">
        <f t="shared" si="1"/>
        <v>9.7</v>
      </c>
      <c r="AZ171" s="23"/>
      <c r="BA171" s="23">
        <f t="shared" si="2"/>
        <v>0</v>
      </c>
      <c r="BB171" s="6">
        <v>8.0</v>
      </c>
      <c r="BC171" s="6">
        <v>0.0</v>
      </c>
      <c r="BD171" s="23">
        <f t="shared" si="3"/>
        <v>8</v>
      </c>
      <c r="BE171" s="6" t="s">
        <v>92</v>
      </c>
      <c r="BF171" s="6"/>
      <c r="BG171" s="6" t="s">
        <v>55</v>
      </c>
      <c r="BH171" s="6" t="s">
        <v>55</v>
      </c>
      <c r="BI171" s="6" t="s">
        <v>55</v>
      </c>
      <c r="BJ171" s="6" t="s">
        <v>92</v>
      </c>
      <c r="BK171" s="6" t="s">
        <v>55</v>
      </c>
      <c r="BL171" s="23"/>
    </row>
    <row r="172">
      <c r="A172" s="16">
        <v>167.0</v>
      </c>
      <c r="B172" s="17" t="s">
        <v>1164</v>
      </c>
      <c r="C172" s="17" t="s">
        <v>172</v>
      </c>
      <c r="D172" s="17" t="s">
        <v>521</v>
      </c>
      <c r="E172" s="19"/>
      <c r="F172" s="17" t="s">
        <v>79</v>
      </c>
      <c r="G172" s="17" t="s">
        <v>1078</v>
      </c>
      <c r="H172" s="48" t="s">
        <v>81</v>
      </c>
      <c r="J172" s="21"/>
      <c r="K172" s="48" t="s">
        <v>138</v>
      </c>
      <c r="L172" s="49">
        <v>42979.0</v>
      </c>
      <c r="M172" s="49">
        <v>42983.0</v>
      </c>
      <c r="N172" s="48" t="s">
        <v>85</v>
      </c>
      <c r="O172" s="50"/>
      <c r="P172" s="50"/>
      <c r="Q172" s="25">
        <v>7.0</v>
      </c>
      <c r="R172" s="25">
        <v>9.0</v>
      </c>
      <c r="S172" s="25">
        <v>9.0</v>
      </c>
      <c r="T172" s="25"/>
      <c r="U172" s="25"/>
      <c r="V172" s="25"/>
      <c r="W172" s="25">
        <v>7.0</v>
      </c>
      <c r="X172" s="25">
        <v>8.0</v>
      </c>
      <c r="Y172" s="25"/>
      <c r="Z172" s="25">
        <v>10.0</v>
      </c>
      <c r="AA172" s="25">
        <v>10.0</v>
      </c>
      <c r="AB172" s="25">
        <v>8.0</v>
      </c>
      <c r="AC172" s="25">
        <v>9.0</v>
      </c>
      <c r="AD172" s="25"/>
      <c r="AE172" s="25"/>
      <c r="AF172" s="25"/>
      <c r="AG172" s="25"/>
      <c r="AH172" s="25">
        <v>10.0</v>
      </c>
      <c r="AI172" s="25">
        <v>10.0</v>
      </c>
      <c r="AJ172" s="25">
        <v>10.0</v>
      </c>
      <c r="AK172" s="25">
        <v>10.0</v>
      </c>
      <c r="AL172" s="25">
        <v>10.0</v>
      </c>
      <c r="AM172" s="25"/>
      <c r="AN172" s="25">
        <v>10.0</v>
      </c>
      <c r="AO172" s="25"/>
      <c r="AP172" s="25"/>
      <c r="AQ172" s="25"/>
      <c r="AR172" s="6">
        <v>10.0</v>
      </c>
      <c r="AS172" s="25"/>
      <c r="AT172" s="25"/>
      <c r="AU172" s="25"/>
      <c r="AV172" s="25"/>
      <c r="AW172" s="25"/>
      <c r="AX172" s="25">
        <v>10.0</v>
      </c>
      <c r="AY172" s="32">
        <f t="shared" si="1"/>
        <v>9.23</v>
      </c>
      <c r="AZ172" s="23"/>
      <c r="BA172" s="23">
        <f t="shared" si="2"/>
        <v>0</v>
      </c>
      <c r="BB172" s="6">
        <v>11.0</v>
      </c>
      <c r="BC172" s="6">
        <v>0.0</v>
      </c>
      <c r="BD172" s="23">
        <f t="shared" si="3"/>
        <v>11</v>
      </c>
      <c r="BE172" s="6" t="s">
        <v>92</v>
      </c>
      <c r="BF172" s="6"/>
      <c r="BG172" s="6" t="s">
        <v>55</v>
      </c>
      <c r="BH172" s="6" t="s">
        <v>55</v>
      </c>
      <c r="BI172" s="6" t="s">
        <v>55</v>
      </c>
      <c r="BJ172" s="6" t="s">
        <v>92</v>
      </c>
      <c r="BK172" s="6" t="s">
        <v>55</v>
      </c>
      <c r="BL172" s="23"/>
    </row>
    <row r="173">
      <c r="A173" s="16">
        <v>168.0</v>
      </c>
      <c r="B173" s="17" t="s">
        <v>1167</v>
      </c>
      <c r="C173" s="17" t="s">
        <v>136</v>
      </c>
      <c r="D173" s="17" t="s">
        <v>1168</v>
      </c>
      <c r="E173" s="17" t="s">
        <v>1169</v>
      </c>
      <c r="F173" s="17" t="s">
        <v>96</v>
      </c>
      <c r="G173" s="17" t="s">
        <v>1078</v>
      </c>
      <c r="H173" s="48" t="s">
        <v>81</v>
      </c>
      <c r="J173" s="21"/>
      <c r="K173" s="48" t="s">
        <v>84</v>
      </c>
      <c r="L173" s="49">
        <v>42979.0</v>
      </c>
      <c r="M173" s="50"/>
      <c r="N173" s="48" t="s">
        <v>85</v>
      </c>
      <c r="O173" s="48" t="s">
        <v>483</v>
      </c>
      <c r="P173" s="50"/>
      <c r="Q173" s="6">
        <v>6.0</v>
      </c>
      <c r="R173" s="6">
        <v>5.0</v>
      </c>
      <c r="S173" s="6">
        <v>5.0</v>
      </c>
      <c r="T173" s="23"/>
      <c r="U173" s="23"/>
      <c r="V173" s="23"/>
      <c r="W173" s="6">
        <v>5.0</v>
      </c>
      <c r="X173" s="6">
        <v>5.0</v>
      </c>
      <c r="Y173" s="23"/>
      <c r="Z173" s="6">
        <v>7.0</v>
      </c>
      <c r="AA173" s="6">
        <v>10.0</v>
      </c>
      <c r="AB173" s="6">
        <v>6.0</v>
      </c>
      <c r="AC173" s="6">
        <v>7.0</v>
      </c>
      <c r="AD173" s="23"/>
      <c r="AE173" s="23"/>
      <c r="AF173" s="23"/>
      <c r="AG173" s="23"/>
      <c r="AH173" s="6">
        <v>10.0</v>
      </c>
      <c r="AI173" s="6">
        <v>10.0</v>
      </c>
      <c r="AJ173" s="6">
        <v>10.0</v>
      </c>
      <c r="AK173" s="6">
        <v>10.0</v>
      </c>
      <c r="AL173" s="6">
        <v>10.0</v>
      </c>
      <c r="AM173" s="23"/>
      <c r="AN173" s="6">
        <v>10.0</v>
      </c>
      <c r="AO173" s="23"/>
      <c r="AP173" s="23"/>
      <c r="AQ173" s="23"/>
      <c r="AR173" s="6">
        <v>10.0</v>
      </c>
      <c r="AS173" s="6"/>
      <c r="AT173" s="23"/>
      <c r="AU173" s="23"/>
      <c r="AV173" s="23"/>
      <c r="AW173" s="23"/>
      <c r="AX173" s="6">
        <v>10.0</v>
      </c>
      <c r="AY173" s="32">
        <f t="shared" si="1"/>
        <v>8</v>
      </c>
      <c r="AZ173" s="23"/>
      <c r="BA173" s="23">
        <f t="shared" si="2"/>
        <v>0</v>
      </c>
      <c r="BB173" s="6">
        <v>29.0</v>
      </c>
      <c r="BC173" s="6">
        <v>4.0</v>
      </c>
      <c r="BD173" s="23">
        <f t="shared" si="3"/>
        <v>25</v>
      </c>
      <c r="BE173" s="6" t="s">
        <v>92</v>
      </c>
      <c r="BF173" s="6"/>
      <c r="BG173" s="6" t="s">
        <v>55</v>
      </c>
      <c r="BH173" s="6" t="s">
        <v>55</v>
      </c>
      <c r="BI173" s="6" t="s">
        <v>55</v>
      </c>
      <c r="BJ173" s="6" t="s">
        <v>92</v>
      </c>
      <c r="BK173" s="6" t="s">
        <v>55</v>
      </c>
      <c r="BL173" s="23"/>
    </row>
    <row r="174">
      <c r="A174" s="16">
        <v>169.0</v>
      </c>
      <c r="B174" s="17" t="s">
        <v>1172</v>
      </c>
      <c r="C174" s="17" t="s">
        <v>1173</v>
      </c>
      <c r="D174" s="17" t="s">
        <v>316</v>
      </c>
      <c r="E174" s="19"/>
      <c r="F174" s="17" t="s">
        <v>96</v>
      </c>
      <c r="G174" s="17" t="s">
        <v>1078</v>
      </c>
      <c r="H174" s="48" t="s">
        <v>81</v>
      </c>
      <c r="J174" s="21"/>
      <c r="K174" s="48" t="s">
        <v>84</v>
      </c>
      <c r="L174" s="49">
        <v>42979.0</v>
      </c>
      <c r="M174" s="50"/>
      <c r="N174" s="48" t="s">
        <v>85</v>
      </c>
      <c r="O174" s="48" t="s">
        <v>483</v>
      </c>
      <c r="P174" s="50"/>
      <c r="Q174" s="25">
        <v>7.0</v>
      </c>
      <c r="R174" s="25">
        <v>8.0</v>
      </c>
      <c r="S174" s="25">
        <v>7.0</v>
      </c>
      <c r="T174" s="25"/>
      <c r="U174" s="25"/>
      <c r="V174" s="25"/>
      <c r="W174" s="25">
        <v>7.0</v>
      </c>
      <c r="X174" s="25">
        <v>8.0</v>
      </c>
      <c r="Y174" s="25"/>
      <c r="Z174" s="25">
        <v>10.0</v>
      </c>
      <c r="AA174" s="25">
        <v>10.0</v>
      </c>
      <c r="AB174" s="25">
        <v>9.0</v>
      </c>
      <c r="AC174" s="25">
        <v>8.0</v>
      </c>
      <c r="AD174" s="25"/>
      <c r="AE174" s="25"/>
      <c r="AF174" s="25"/>
      <c r="AG174" s="25"/>
      <c r="AH174" s="25">
        <v>10.0</v>
      </c>
      <c r="AI174" s="25">
        <v>10.0</v>
      </c>
      <c r="AJ174" s="25">
        <v>10.0</v>
      </c>
      <c r="AK174" s="25">
        <v>10.0</v>
      </c>
      <c r="AL174" s="25">
        <v>10.0</v>
      </c>
      <c r="AM174" s="25"/>
      <c r="AN174" s="25">
        <v>7.0</v>
      </c>
      <c r="AO174" s="25"/>
      <c r="AP174" s="25"/>
      <c r="AQ174" s="25"/>
      <c r="AR174" s="6">
        <v>10.0</v>
      </c>
      <c r="AS174" s="25"/>
      <c r="AT174" s="25"/>
      <c r="AU174" s="25"/>
      <c r="AV174" s="25"/>
      <c r="AW174" s="25"/>
      <c r="AX174" s="25">
        <v>10.0</v>
      </c>
      <c r="AY174" s="32">
        <f t="shared" si="1"/>
        <v>8.88</v>
      </c>
      <c r="AZ174" s="23"/>
      <c r="BA174" s="23">
        <f t="shared" si="2"/>
        <v>0</v>
      </c>
      <c r="BB174" s="6">
        <v>26.0</v>
      </c>
      <c r="BC174" s="6">
        <v>0.0</v>
      </c>
      <c r="BD174" s="23">
        <f t="shared" si="3"/>
        <v>26</v>
      </c>
      <c r="BE174" s="6" t="s">
        <v>92</v>
      </c>
      <c r="BF174" s="6"/>
      <c r="BG174" s="6" t="s">
        <v>55</v>
      </c>
      <c r="BH174" s="6" t="s">
        <v>55</v>
      </c>
      <c r="BI174" s="6" t="s">
        <v>55</v>
      </c>
      <c r="BJ174" s="6" t="s">
        <v>92</v>
      </c>
      <c r="BK174" s="6" t="s">
        <v>55</v>
      </c>
      <c r="BL174" s="23"/>
    </row>
    <row r="175">
      <c r="A175" s="16">
        <v>170.0</v>
      </c>
      <c r="B175" s="17" t="s">
        <v>1174</v>
      </c>
      <c r="C175" s="17" t="s">
        <v>195</v>
      </c>
      <c r="D175" s="17" t="s">
        <v>564</v>
      </c>
      <c r="E175" s="19"/>
      <c r="F175" s="17" t="s">
        <v>96</v>
      </c>
      <c r="G175" s="17" t="s">
        <v>1078</v>
      </c>
      <c r="H175" s="48" t="s">
        <v>81</v>
      </c>
      <c r="J175" s="21"/>
      <c r="K175" s="48" t="s">
        <v>84</v>
      </c>
      <c r="L175" s="49">
        <v>42979.0</v>
      </c>
      <c r="M175" s="50"/>
      <c r="N175" s="48" t="s">
        <v>85</v>
      </c>
      <c r="O175" s="48" t="s">
        <v>483</v>
      </c>
      <c r="P175" s="50"/>
      <c r="Q175" s="6">
        <v>7.0</v>
      </c>
      <c r="R175" s="6">
        <v>6.0</v>
      </c>
      <c r="S175" s="6">
        <v>5.0</v>
      </c>
      <c r="T175" s="23"/>
      <c r="U175" s="23"/>
      <c r="V175" s="23"/>
      <c r="W175" s="6">
        <v>6.0</v>
      </c>
      <c r="X175" s="6">
        <v>6.0</v>
      </c>
      <c r="Y175" s="23"/>
      <c r="Z175" s="6">
        <v>7.0</v>
      </c>
      <c r="AA175" s="6">
        <v>10.0</v>
      </c>
      <c r="AB175" s="6">
        <v>5.0</v>
      </c>
      <c r="AC175" s="6">
        <v>9.0</v>
      </c>
      <c r="AD175" s="23"/>
      <c r="AE175" s="23"/>
      <c r="AF175" s="23"/>
      <c r="AG175" s="23"/>
      <c r="AH175" s="6">
        <v>10.0</v>
      </c>
      <c r="AI175" s="6">
        <v>10.0</v>
      </c>
      <c r="AJ175" s="6">
        <v>10.0</v>
      </c>
      <c r="AK175" s="6">
        <v>10.0</v>
      </c>
      <c r="AL175" s="6">
        <v>7.0</v>
      </c>
      <c r="AM175" s="23"/>
      <c r="AN175" s="6">
        <v>10.0</v>
      </c>
      <c r="AO175" s="23"/>
      <c r="AP175" s="23"/>
      <c r="AQ175" s="23"/>
      <c r="AR175" s="6">
        <v>10.0</v>
      </c>
      <c r="AS175" s="6"/>
      <c r="AT175" s="23"/>
      <c r="AU175" s="23"/>
      <c r="AV175" s="23"/>
      <c r="AW175" s="23"/>
      <c r="AX175" s="6">
        <v>10.0</v>
      </c>
      <c r="AY175" s="32">
        <f t="shared" si="1"/>
        <v>8.11</v>
      </c>
      <c r="AZ175" s="23"/>
      <c r="BA175" s="23">
        <f t="shared" si="2"/>
        <v>0</v>
      </c>
      <c r="BB175" s="6">
        <v>19.0</v>
      </c>
      <c r="BC175" s="6">
        <v>0.0</v>
      </c>
      <c r="BD175" s="23">
        <f t="shared" si="3"/>
        <v>19</v>
      </c>
      <c r="BE175" s="6" t="s">
        <v>92</v>
      </c>
      <c r="BF175" s="6"/>
      <c r="BG175" s="6" t="s">
        <v>55</v>
      </c>
      <c r="BH175" s="6" t="s">
        <v>55</v>
      </c>
      <c r="BI175" s="6" t="s">
        <v>55</v>
      </c>
      <c r="BJ175" s="6" t="s">
        <v>92</v>
      </c>
      <c r="BK175" s="6" t="s">
        <v>55</v>
      </c>
      <c r="BL175" s="23"/>
    </row>
    <row r="176">
      <c r="A176" s="16">
        <v>171.0</v>
      </c>
      <c r="B176" s="17" t="s">
        <v>210</v>
      </c>
      <c r="C176" s="17" t="s">
        <v>278</v>
      </c>
      <c r="D176" s="17" t="s">
        <v>265</v>
      </c>
      <c r="E176" s="20"/>
      <c r="F176" s="17" t="s">
        <v>96</v>
      </c>
      <c r="G176" s="17" t="s">
        <v>1078</v>
      </c>
      <c r="H176" s="48" t="s">
        <v>81</v>
      </c>
      <c r="J176" s="21"/>
      <c r="K176" s="48" t="s">
        <v>84</v>
      </c>
      <c r="L176" s="49">
        <v>42979.0</v>
      </c>
      <c r="M176" s="50"/>
      <c r="N176" s="48" t="s">
        <v>85</v>
      </c>
      <c r="O176" s="48" t="s">
        <v>295</v>
      </c>
      <c r="P176" s="50"/>
      <c r="Q176" s="25">
        <v>9.0</v>
      </c>
      <c r="R176" s="25">
        <v>10.0</v>
      </c>
      <c r="S176" s="25">
        <v>9.0</v>
      </c>
      <c r="T176" s="25"/>
      <c r="U176" s="25"/>
      <c r="V176" s="25"/>
      <c r="W176" s="25">
        <v>9.0</v>
      </c>
      <c r="X176" s="25">
        <v>10.0</v>
      </c>
      <c r="Y176" s="25"/>
      <c r="Z176" s="25">
        <v>10.0</v>
      </c>
      <c r="AA176" s="25">
        <v>10.0</v>
      </c>
      <c r="AB176" s="25">
        <v>10.0</v>
      </c>
      <c r="AC176" s="25">
        <v>10.0</v>
      </c>
      <c r="AD176" s="25"/>
      <c r="AE176" s="25"/>
      <c r="AF176" s="25"/>
      <c r="AG176" s="25"/>
      <c r="AH176" s="25">
        <v>10.0</v>
      </c>
      <c r="AI176" s="25">
        <v>10.0</v>
      </c>
      <c r="AJ176" s="25">
        <v>10.0</v>
      </c>
      <c r="AK176" s="25">
        <v>10.0</v>
      </c>
      <c r="AL176" s="25">
        <v>10.0</v>
      </c>
      <c r="AM176" s="25"/>
      <c r="AN176" s="25">
        <v>10.0</v>
      </c>
      <c r="AO176" s="25"/>
      <c r="AP176" s="25"/>
      <c r="AQ176" s="25"/>
      <c r="AR176" s="6">
        <v>10.0</v>
      </c>
      <c r="AS176" s="25"/>
      <c r="AT176" s="25"/>
      <c r="AU176" s="25"/>
      <c r="AV176" s="25"/>
      <c r="AW176" s="25"/>
      <c r="AX176" s="25">
        <v>10.0</v>
      </c>
      <c r="AY176" s="32">
        <f t="shared" si="1"/>
        <v>9.82</v>
      </c>
      <c r="AZ176" s="23"/>
      <c r="BA176" s="23">
        <f t="shared" si="2"/>
        <v>0</v>
      </c>
      <c r="BB176" s="6">
        <v>22.0</v>
      </c>
      <c r="BC176" s="6">
        <v>0.0</v>
      </c>
      <c r="BD176" s="23">
        <f t="shared" si="3"/>
        <v>22</v>
      </c>
      <c r="BE176" s="6" t="s">
        <v>92</v>
      </c>
      <c r="BF176" s="6"/>
      <c r="BG176" s="6" t="s">
        <v>55</v>
      </c>
      <c r="BH176" s="6" t="s">
        <v>55</v>
      </c>
      <c r="BI176" s="6" t="s">
        <v>55</v>
      </c>
      <c r="BJ176" s="6" t="s">
        <v>92</v>
      </c>
      <c r="BK176" s="6" t="s">
        <v>55</v>
      </c>
      <c r="BL176" s="23"/>
    </row>
    <row r="177">
      <c r="A177" s="16">
        <v>172.0</v>
      </c>
      <c r="B177" s="17" t="s">
        <v>1178</v>
      </c>
      <c r="C177" s="17" t="s">
        <v>303</v>
      </c>
      <c r="D177" s="17" t="s">
        <v>1179</v>
      </c>
      <c r="E177" s="19"/>
      <c r="F177" s="17" t="s">
        <v>96</v>
      </c>
      <c r="G177" s="17" t="s">
        <v>1078</v>
      </c>
      <c r="H177" s="48" t="s">
        <v>81</v>
      </c>
      <c r="J177" s="21"/>
      <c r="K177" s="48" t="s">
        <v>84</v>
      </c>
      <c r="L177" s="49">
        <v>42979.0</v>
      </c>
      <c r="M177" s="50"/>
      <c r="N177" s="48" t="s">
        <v>85</v>
      </c>
      <c r="O177" s="48" t="s">
        <v>295</v>
      </c>
      <c r="P177" s="50"/>
      <c r="Q177" s="6">
        <v>8.0</v>
      </c>
      <c r="R177" s="6">
        <v>7.0</v>
      </c>
      <c r="S177" s="6">
        <v>6.0</v>
      </c>
      <c r="T177" s="23"/>
      <c r="U177" s="23"/>
      <c r="V177" s="23"/>
      <c r="W177" s="6">
        <v>7.0</v>
      </c>
      <c r="X177" s="6">
        <v>8.0</v>
      </c>
      <c r="Y177" s="23"/>
      <c r="Z177" s="6">
        <v>8.0</v>
      </c>
      <c r="AA177" s="6">
        <v>10.0</v>
      </c>
      <c r="AB177" s="6">
        <v>7.0</v>
      </c>
      <c r="AC177" s="6">
        <v>8.0</v>
      </c>
      <c r="AD177" s="23"/>
      <c r="AE177" s="23"/>
      <c r="AF177" s="23"/>
      <c r="AG177" s="23"/>
      <c r="AH177" s="6">
        <v>10.0</v>
      </c>
      <c r="AI177" s="6">
        <v>10.0</v>
      </c>
      <c r="AJ177" s="6">
        <v>10.0</v>
      </c>
      <c r="AK177" s="6">
        <v>9.0</v>
      </c>
      <c r="AL177" s="6">
        <v>10.0</v>
      </c>
      <c r="AM177" s="23"/>
      <c r="AN177" s="6">
        <v>10.0</v>
      </c>
      <c r="AO177" s="23"/>
      <c r="AP177" s="23"/>
      <c r="AQ177" s="23"/>
      <c r="AR177" s="6">
        <v>10.0</v>
      </c>
      <c r="AS177" s="6"/>
      <c r="AT177" s="23"/>
      <c r="AU177" s="23"/>
      <c r="AV177" s="23"/>
      <c r="AW177" s="23"/>
      <c r="AX177" s="6">
        <v>10.0</v>
      </c>
      <c r="AY177" s="32">
        <f t="shared" si="1"/>
        <v>8.7</v>
      </c>
      <c r="AZ177" s="23"/>
      <c r="BA177" s="23">
        <f t="shared" si="2"/>
        <v>0</v>
      </c>
      <c r="BB177" s="6">
        <v>2.0</v>
      </c>
      <c r="BC177" s="6">
        <v>0.0</v>
      </c>
      <c r="BD177" s="23">
        <f t="shared" si="3"/>
        <v>2</v>
      </c>
      <c r="BE177" s="6" t="s">
        <v>92</v>
      </c>
      <c r="BF177" s="6" t="s">
        <v>55</v>
      </c>
      <c r="BG177" s="6" t="s">
        <v>55</v>
      </c>
      <c r="BH177" s="6" t="s">
        <v>55</v>
      </c>
      <c r="BI177" s="6" t="s">
        <v>55</v>
      </c>
      <c r="BJ177" s="6" t="s">
        <v>92</v>
      </c>
      <c r="BK177" s="6" t="s">
        <v>55</v>
      </c>
      <c r="BL177" s="23"/>
    </row>
    <row r="178">
      <c r="A178" s="16">
        <v>173.0</v>
      </c>
      <c r="B178" s="17" t="s">
        <v>1180</v>
      </c>
      <c r="C178" s="17" t="s">
        <v>607</v>
      </c>
      <c r="D178" s="17" t="s">
        <v>1181</v>
      </c>
      <c r="E178" s="20"/>
      <c r="F178" s="17" t="s">
        <v>96</v>
      </c>
      <c r="G178" s="17" t="s">
        <v>1182</v>
      </c>
      <c r="H178" s="48" t="s">
        <v>81</v>
      </c>
      <c r="J178" s="21"/>
      <c r="K178" s="48" t="s">
        <v>84</v>
      </c>
      <c r="L178" s="49">
        <v>42985.0</v>
      </c>
      <c r="M178" s="50"/>
      <c r="N178" s="48" t="s">
        <v>85</v>
      </c>
      <c r="O178" s="48" t="s">
        <v>295</v>
      </c>
      <c r="P178" s="50"/>
      <c r="Q178" s="6">
        <v>7.0</v>
      </c>
      <c r="R178" s="6">
        <v>7.0</v>
      </c>
      <c r="S178" s="6">
        <v>8.0</v>
      </c>
      <c r="T178" s="23"/>
      <c r="U178" s="23"/>
      <c r="V178" s="23"/>
      <c r="W178" s="6">
        <v>5.0</v>
      </c>
      <c r="X178" s="6">
        <v>6.0</v>
      </c>
      <c r="Y178" s="6">
        <v>5.0</v>
      </c>
      <c r="Z178" s="6">
        <v>5.0</v>
      </c>
      <c r="AA178" s="6">
        <v>10.0</v>
      </c>
      <c r="AB178" s="6">
        <v>7.0</v>
      </c>
      <c r="AC178" s="6">
        <v>8.0</v>
      </c>
      <c r="AD178" s="23"/>
      <c r="AE178" s="23"/>
      <c r="AF178" s="23"/>
      <c r="AG178" s="23"/>
      <c r="AH178" s="6">
        <v>10.0</v>
      </c>
      <c r="AI178" s="6">
        <v>10.0</v>
      </c>
      <c r="AJ178" s="6">
        <v>10.0</v>
      </c>
      <c r="AK178" s="6"/>
      <c r="AL178" s="6">
        <v>8.0</v>
      </c>
      <c r="AM178" s="23"/>
      <c r="AN178" s="23"/>
      <c r="AO178" s="23"/>
      <c r="AP178" s="23"/>
      <c r="AQ178" s="23"/>
      <c r="AR178" s="6">
        <v>8.0</v>
      </c>
      <c r="AS178" s="6"/>
      <c r="AT178" s="23"/>
      <c r="AU178" s="23"/>
      <c r="AV178" s="23"/>
      <c r="AW178" s="23"/>
      <c r="AX178" s="6">
        <v>10.0</v>
      </c>
      <c r="AY178" s="32">
        <f t="shared" si="1"/>
        <v>7.75</v>
      </c>
      <c r="AZ178" s="23"/>
      <c r="BA178" s="23">
        <f t="shared" si="2"/>
        <v>0</v>
      </c>
      <c r="BB178" s="6">
        <v>29.0</v>
      </c>
      <c r="BC178" s="6">
        <v>0.0</v>
      </c>
      <c r="BD178" s="23">
        <f t="shared" si="3"/>
        <v>29</v>
      </c>
      <c r="BE178" s="6" t="s">
        <v>92</v>
      </c>
      <c r="BF178" s="6" t="s">
        <v>55</v>
      </c>
      <c r="BG178" s="6" t="s">
        <v>55</v>
      </c>
      <c r="BH178" s="6" t="s">
        <v>55</v>
      </c>
      <c r="BI178" s="6" t="s">
        <v>55</v>
      </c>
      <c r="BJ178" s="6" t="s">
        <v>92</v>
      </c>
      <c r="BK178" s="6" t="s">
        <v>55</v>
      </c>
      <c r="BL178" s="23"/>
    </row>
    <row r="179">
      <c r="A179" s="16">
        <v>174.0</v>
      </c>
      <c r="B179" s="17" t="s">
        <v>1184</v>
      </c>
      <c r="C179" s="17" t="s">
        <v>1185</v>
      </c>
      <c r="D179" s="17" t="s">
        <v>110</v>
      </c>
      <c r="E179" s="19"/>
      <c r="F179" s="17" t="s">
        <v>96</v>
      </c>
      <c r="G179" s="17" t="s">
        <v>1182</v>
      </c>
      <c r="H179" s="48" t="s">
        <v>81</v>
      </c>
      <c r="J179" s="21"/>
      <c r="K179" s="48" t="s">
        <v>84</v>
      </c>
      <c r="L179" s="49">
        <v>42979.0</v>
      </c>
      <c r="M179" s="50"/>
      <c r="N179" s="48" t="s">
        <v>85</v>
      </c>
      <c r="O179" s="48" t="s">
        <v>295</v>
      </c>
      <c r="P179" s="50"/>
      <c r="Q179" s="25">
        <v>8.0</v>
      </c>
      <c r="R179" s="25">
        <v>8.0</v>
      </c>
      <c r="S179" s="25">
        <v>9.0</v>
      </c>
      <c r="T179" s="25"/>
      <c r="U179" s="25"/>
      <c r="V179" s="25"/>
      <c r="W179" s="25">
        <v>6.0</v>
      </c>
      <c r="X179" s="25">
        <v>9.0</v>
      </c>
      <c r="Y179" s="25">
        <v>5.0</v>
      </c>
      <c r="Z179" s="25">
        <v>9.0</v>
      </c>
      <c r="AA179" s="25">
        <v>10.0</v>
      </c>
      <c r="AB179" s="25">
        <v>8.0</v>
      </c>
      <c r="AC179" s="25">
        <v>8.0</v>
      </c>
      <c r="AD179" s="25"/>
      <c r="AE179" s="25"/>
      <c r="AF179" s="25"/>
      <c r="AG179" s="25"/>
      <c r="AH179" s="25">
        <v>10.0</v>
      </c>
      <c r="AI179" s="25">
        <v>10.0</v>
      </c>
      <c r="AJ179" s="25">
        <v>10.0</v>
      </c>
      <c r="AK179" s="25">
        <v>8.0</v>
      </c>
      <c r="AL179" s="25">
        <v>8.0</v>
      </c>
      <c r="AM179" s="25"/>
      <c r="AN179" s="25"/>
      <c r="AO179" s="25"/>
      <c r="AP179" s="25"/>
      <c r="AQ179" s="25"/>
      <c r="AR179" s="6">
        <v>9.0</v>
      </c>
      <c r="AS179" s="25"/>
      <c r="AT179" s="25"/>
      <c r="AU179" s="25"/>
      <c r="AV179" s="25"/>
      <c r="AW179" s="25"/>
      <c r="AX179" s="25">
        <v>10.0</v>
      </c>
      <c r="AY179" s="32">
        <f t="shared" si="1"/>
        <v>8.52</v>
      </c>
      <c r="AZ179" s="23"/>
      <c r="BA179" s="23">
        <f t="shared" si="2"/>
        <v>0</v>
      </c>
      <c r="BB179" s="6">
        <v>1.0</v>
      </c>
      <c r="BC179" s="6">
        <v>0.0</v>
      </c>
      <c r="BD179" s="23">
        <f t="shared" si="3"/>
        <v>1</v>
      </c>
      <c r="BE179" s="6" t="s">
        <v>92</v>
      </c>
      <c r="BF179" s="6" t="s">
        <v>55</v>
      </c>
      <c r="BG179" s="6" t="s">
        <v>55</v>
      </c>
      <c r="BH179" s="6" t="s">
        <v>55</v>
      </c>
      <c r="BI179" s="6" t="s">
        <v>55</v>
      </c>
      <c r="BJ179" s="6" t="s">
        <v>92</v>
      </c>
      <c r="BK179" s="6" t="s">
        <v>55</v>
      </c>
      <c r="BL179" s="23"/>
    </row>
    <row r="180">
      <c r="A180" s="16">
        <v>175.0</v>
      </c>
      <c r="B180" s="17" t="s">
        <v>1186</v>
      </c>
      <c r="C180" s="17" t="s">
        <v>185</v>
      </c>
      <c r="D180" s="17" t="s">
        <v>161</v>
      </c>
      <c r="E180" s="19"/>
      <c r="F180" s="17" t="s">
        <v>79</v>
      </c>
      <c r="G180" s="17" t="s">
        <v>1182</v>
      </c>
      <c r="H180" s="48" t="s">
        <v>81</v>
      </c>
      <c r="J180" s="21"/>
      <c r="K180" s="48" t="s">
        <v>84</v>
      </c>
      <c r="L180" s="49">
        <v>42979.0</v>
      </c>
      <c r="M180" s="50"/>
      <c r="N180" s="48" t="s">
        <v>85</v>
      </c>
      <c r="O180" s="48" t="s">
        <v>295</v>
      </c>
      <c r="P180" s="50"/>
      <c r="Q180" s="25">
        <v>7.0</v>
      </c>
      <c r="R180" s="25">
        <v>5.0</v>
      </c>
      <c r="S180" s="25">
        <v>5.0</v>
      </c>
      <c r="T180" s="25"/>
      <c r="U180" s="25"/>
      <c r="V180" s="25"/>
      <c r="W180" s="25">
        <v>5.0</v>
      </c>
      <c r="X180" s="25">
        <v>7.0</v>
      </c>
      <c r="Y180" s="25">
        <v>5.0</v>
      </c>
      <c r="Z180" s="25">
        <v>6.0</v>
      </c>
      <c r="AA180" s="25">
        <v>10.0</v>
      </c>
      <c r="AB180" s="25">
        <v>5.0</v>
      </c>
      <c r="AC180" s="25">
        <v>6.0</v>
      </c>
      <c r="AD180" s="25"/>
      <c r="AE180" s="25"/>
      <c r="AF180" s="25"/>
      <c r="AG180" s="25"/>
      <c r="AH180" s="25">
        <v>10.0</v>
      </c>
      <c r="AI180" s="25">
        <v>7.0</v>
      </c>
      <c r="AJ180" s="25">
        <v>10.0</v>
      </c>
      <c r="AK180" s="25">
        <v>7.0</v>
      </c>
      <c r="AL180" s="25">
        <v>5.0</v>
      </c>
      <c r="AM180" s="25"/>
      <c r="AN180" s="25"/>
      <c r="AO180" s="25"/>
      <c r="AP180" s="25"/>
      <c r="AQ180" s="25"/>
      <c r="AR180" s="6">
        <v>7.0</v>
      </c>
      <c r="AS180" s="25"/>
      <c r="AT180" s="25"/>
      <c r="AU180" s="25"/>
      <c r="AV180" s="25"/>
      <c r="AW180" s="25"/>
      <c r="AX180" s="25">
        <v>10.0</v>
      </c>
      <c r="AY180" s="32">
        <f t="shared" si="1"/>
        <v>6.88</v>
      </c>
      <c r="AZ180" s="23"/>
      <c r="BA180" s="23">
        <f t="shared" si="2"/>
        <v>0</v>
      </c>
      <c r="BB180" s="6">
        <v>23.0</v>
      </c>
      <c r="BC180" s="6">
        <v>3.0</v>
      </c>
      <c r="BD180" s="23">
        <f t="shared" si="3"/>
        <v>20</v>
      </c>
      <c r="BE180" s="6" t="s">
        <v>92</v>
      </c>
      <c r="BF180" s="6" t="s">
        <v>55</v>
      </c>
      <c r="BG180" s="6" t="s">
        <v>55</v>
      </c>
      <c r="BH180" s="6" t="s">
        <v>55</v>
      </c>
      <c r="BI180" s="6" t="s">
        <v>55</v>
      </c>
      <c r="BJ180" s="6" t="s">
        <v>92</v>
      </c>
      <c r="BK180" s="6" t="s">
        <v>55</v>
      </c>
      <c r="BL180" s="23"/>
    </row>
    <row r="181">
      <c r="A181" s="16">
        <v>176.0</v>
      </c>
      <c r="B181" s="17" t="s">
        <v>1059</v>
      </c>
      <c r="C181" s="17" t="s">
        <v>143</v>
      </c>
      <c r="D181" s="17" t="s">
        <v>270</v>
      </c>
      <c r="E181" s="19"/>
      <c r="F181" s="17" t="s">
        <v>79</v>
      </c>
      <c r="G181" s="17" t="s">
        <v>1182</v>
      </c>
      <c r="H181" s="48" t="s">
        <v>81</v>
      </c>
      <c r="J181" s="21"/>
      <c r="K181" s="48" t="s">
        <v>84</v>
      </c>
      <c r="L181" s="49">
        <v>42979.0</v>
      </c>
      <c r="M181" s="50"/>
      <c r="N181" s="48" t="s">
        <v>85</v>
      </c>
      <c r="O181" s="48" t="s">
        <v>295</v>
      </c>
      <c r="P181" s="50"/>
      <c r="Q181" s="6">
        <v>6.0</v>
      </c>
      <c r="R181" s="6">
        <v>6.0</v>
      </c>
      <c r="S181" s="6">
        <v>6.0</v>
      </c>
      <c r="T181" s="23"/>
      <c r="U181" s="23"/>
      <c r="V181" s="23"/>
      <c r="W181" s="6">
        <v>5.0</v>
      </c>
      <c r="X181" s="6">
        <v>6.0</v>
      </c>
      <c r="Y181" s="6">
        <v>5.0</v>
      </c>
      <c r="Z181" s="6">
        <v>7.0</v>
      </c>
      <c r="AA181" s="6">
        <v>10.0</v>
      </c>
      <c r="AB181" s="6">
        <v>5.0</v>
      </c>
      <c r="AC181" s="6">
        <v>8.0</v>
      </c>
      <c r="AD181" s="23"/>
      <c r="AE181" s="23"/>
      <c r="AF181" s="23"/>
      <c r="AG181" s="23"/>
      <c r="AH181" s="6">
        <v>10.0</v>
      </c>
      <c r="AI181" s="6">
        <v>10.0</v>
      </c>
      <c r="AJ181" s="6">
        <v>10.0</v>
      </c>
      <c r="AK181" s="6">
        <v>9.0</v>
      </c>
      <c r="AL181" s="6">
        <v>7.0</v>
      </c>
      <c r="AM181" s="23"/>
      <c r="AN181" s="23"/>
      <c r="AO181" s="23"/>
      <c r="AP181" s="23"/>
      <c r="AQ181" s="23"/>
      <c r="AR181" s="6">
        <v>8.0</v>
      </c>
      <c r="AS181" s="23"/>
      <c r="AT181" s="23"/>
      <c r="AU181" s="23"/>
      <c r="AV181" s="23"/>
      <c r="AW181" s="23"/>
      <c r="AX181" s="6">
        <v>10.0</v>
      </c>
      <c r="AY181" s="32">
        <f t="shared" si="1"/>
        <v>7.52</v>
      </c>
      <c r="AZ181" s="23"/>
      <c r="BA181" s="23">
        <f t="shared" si="2"/>
        <v>0</v>
      </c>
      <c r="BB181" s="6">
        <v>71.0</v>
      </c>
      <c r="BC181" s="6">
        <v>0.0</v>
      </c>
      <c r="BD181" s="23">
        <f t="shared" si="3"/>
        <v>71</v>
      </c>
      <c r="BE181" s="6" t="s">
        <v>92</v>
      </c>
      <c r="BF181" s="6" t="s">
        <v>55</v>
      </c>
      <c r="BG181" s="6" t="s">
        <v>55</v>
      </c>
      <c r="BH181" s="6" t="s">
        <v>55</v>
      </c>
      <c r="BI181" s="6" t="s">
        <v>55</v>
      </c>
      <c r="BJ181" s="6" t="s">
        <v>92</v>
      </c>
      <c r="BK181" s="6" t="s">
        <v>55</v>
      </c>
      <c r="BL181" s="23"/>
    </row>
    <row r="182">
      <c r="A182" s="16">
        <v>177.0</v>
      </c>
      <c r="B182" s="17" t="s">
        <v>1190</v>
      </c>
      <c r="C182" s="17" t="s">
        <v>1191</v>
      </c>
      <c r="D182" s="17" t="s">
        <v>110</v>
      </c>
      <c r="E182" s="20"/>
      <c r="F182" s="17" t="s">
        <v>96</v>
      </c>
      <c r="G182" s="17" t="s">
        <v>1182</v>
      </c>
      <c r="H182" s="48"/>
      <c r="J182" s="21"/>
      <c r="K182" s="48"/>
      <c r="L182" s="49"/>
      <c r="M182" s="50"/>
      <c r="N182" s="48"/>
      <c r="O182" s="48"/>
      <c r="P182" s="50"/>
      <c r="Q182" s="25">
        <v>9.0</v>
      </c>
      <c r="R182" s="25">
        <v>8.0</v>
      </c>
      <c r="S182" s="25">
        <v>8.0</v>
      </c>
      <c r="T182" s="25"/>
      <c r="U182" s="25"/>
      <c r="V182" s="25"/>
      <c r="W182" s="25">
        <v>8.0</v>
      </c>
      <c r="X182" s="25">
        <v>10.0</v>
      </c>
      <c r="Y182" s="25">
        <v>6.0</v>
      </c>
      <c r="Z182" s="25">
        <v>9.0</v>
      </c>
      <c r="AA182" s="25">
        <v>10.0</v>
      </c>
      <c r="AB182" s="25">
        <v>10.0</v>
      </c>
      <c r="AC182" s="25">
        <v>9.0</v>
      </c>
      <c r="AD182" s="25"/>
      <c r="AE182" s="25"/>
      <c r="AF182" s="25"/>
      <c r="AG182" s="25"/>
      <c r="AH182" s="25">
        <v>10.0</v>
      </c>
      <c r="AI182" s="25">
        <v>10.0</v>
      </c>
      <c r="AJ182" s="25">
        <v>10.0</v>
      </c>
      <c r="AK182" s="25">
        <v>10.0</v>
      </c>
      <c r="AL182" s="25">
        <v>9.0</v>
      </c>
      <c r="AM182" s="25"/>
      <c r="AN182" s="25"/>
      <c r="AO182" s="25"/>
      <c r="AP182" s="25"/>
      <c r="AQ182" s="25"/>
      <c r="AR182" s="6">
        <v>8.0</v>
      </c>
      <c r="AS182" s="25"/>
      <c r="AT182" s="25"/>
      <c r="AU182" s="25"/>
      <c r="AV182" s="25"/>
      <c r="AW182" s="25"/>
      <c r="AX182" s="25">
        <v>10.0</v>
      </c>
      <c r="AY182" s="32">
        <f t="shared" si="1"/>
        <v>9.05</v>
      </c>
      <c r="AZ182" s="23"/>
      <c r="BA182" s="23">
        <f t="shared" si="2"/>
        <v>0</v>
      </c>
      <c r="BB182" s="6">
        <v>4.0</v>
      </c>
      <c r="BC182" s="6">
        <v>0.0</v>
      </c>
      <c r="BD182" s="23">
        <f t="shared" si="3"/>
        <v>4</v>
      </c>
      <c r="BE182" s="6" t="s">
        <v>92</v>
      </c>
      <c r="BF182" s="6" t="s">
        <v>55</v>
      </c>
      <c r="BG182" s="6" t="s">
        <v>55</v>
      </c>
      <c r="BH182" s="6" t="s">
        <v>55</v>
      </c>
      <c r="BI182" s="6" t="s">
        <v>92</v>
      </c>
      <c r="BJ182" s="6" t="s">
        <v>92</v>
      </c>
      <c r="BK182" s="6" t="s">
        <v>55</v>
      </c>
      <c r="BL182" s="23"/>
    </row>
    <row r="183">
      <c r="A183" s="16">
        <v>178.0</v>
      </c>
      <c r="B183" s="17" t="s">
        <v>1195</v>
      </c>
      <c r="C183" s="17" t="s">
        <v>1196</v>
      </c>
      <c r="D183" s="20"/>
      <c r="E183" s="20"/>
      <c r="F183" s="17" t="s">
        <v>79</v>
      </c>
      <c r="G183" s="17" t="s">
        <v>1182</v>
      </c>
      <c r="H183" s="48" t="s">
        <v>81</v>
      </c>
      <c r="J183" s="21"/>
      <c r="K183" s="48" t="s">
        <v>84</v>
      </c>
      <c r="L183" s="49">
        <v>42979.0</v>
      </c>
      <c r="M183" s="50"/>
      <c r="N183" s="48" t="s">
        <v>85</v>
      </c>
      <c r="O183" s="48" t="s">
        <v>295</v>
      </c>
      <c r="P183" s="50"/>
      <c r="Q183" s="25">
        <v>9.0</v>
      </c>
      <c r="R183" s="25">
        <v>10.0</v>
      </c>
      <c r="S183" s="25">
        <v>9.0</v>
      </c>
      <c r="T183" s="25"/>
      <c r="U183" s="25"/>
      <c r="V183" s="25"/>
      <c r="W183" s="25">
        <v>8.0</v>
      </c>
      <c r="X183" s="25">
        <v>8.0</v>
      </c>
      <c r="Y183" s="25">
        <v>9.0</v>
      </c>
      <c r="Z183" s="25">
        <v>8.0</v>
      </c>
      <c r="AA183" s="25">
        <v>10.0</v>
      </c>
      <c r="AB183" s="25">
        <v>10.0</v>
      </c>
      <c r="AC183" s="25">
        <v>9.0</v>
      </c>
      <c r="AD183" s="25"/>
      <c r="AE183" s="25"/>
      <c r="AF183" s="25"/>
      <c r="AG183" s="25"/>
      <c r="AH183" s="25">
        <v>10.0</v>
      </c>
      <c r="AI183" s="25">
        <v>10.0</v>
      </c>
      <c r="AJ183" s="25">
        <v>10.0</v>
      </c>
      <c r="AK183" s="25">
        <v>10.0</v>
      </c>
      <c r="AL183" s="25">
        <v>9.0</v>
      </c>
      <c r="AM183" s="25"/>
      <c r="AN183" s="25"/>
      <c r="AO183" s="25"/>
      <c r="AP183" s="25"/>
      <c r="AQ183" s="25"/>
      <c r="AR183" s="6">
        <v>10.0</v>
      </c>
      <c r="AS183" s="25"/>
      <c r="AT183" s="25"/>
      <c r="AU183" s="25"/>
      <c r="AV183" s="25"/>
      <c r="AW183" s="25"/>
      <c r="AX183" s="25">
        <v>10.0</v>
      </c>
      <c r="AY183" s="32">
        <f t="shared" si="1"/>
        <v>9.35</v>
      </c>
      <c r="AZ183" s="23"/>
      <c r="BA183" s="23">
        <f t="shared" si="2"/>
        <v>0</v>
      </c>
      <c r="BB183" s="6">
        <v>3.0</v>
      </c>
      <c r="BC183" s="6">
        <v>0.0</v>
      </c>
      <c r="BD183" s="23">
        <f t="shared" si="3"/>
        <v>3</v>
      </c>
      <c r="BE183" s="6" t="s">
        <v>92</v>
      </c>
      <c r="BF183" s="6" t="s">
        <v>55</v>
      </c>
      <c r="BG183" s="6" t="s">
        <v>55</v>
      </c>
      <c r="BH183" s="6" t="s">
        <v>55</v>
      </c>
      <c r="BI183" s="6" t="s">
        <v>55</v>
      </c>
      <c r="BJ183" s="6" t="s">
        <v>92</v>
      </c>
      <c r="BK183" s="6" t="s">
        <v>55</v>
      </c>
      <c r="BL183" s="23"/>
    </row>
    <row r="184">
      <c r="A184" s="16">
        <v>179.0</v>
      </c>
      <c r="B184" s="17" t="s">
        <v>377</v>
      </c>
      <c r="C184" s="17" t="s">
        <v>446</v>
      </c>
      <c r="D184" s="20"/>
      <c r="E184" s="19"/>
      <c r="F184" s="17" t="s">
        <v>96</v>
      </c>
      <c r="G184" s="17" t="s">
        <v>1182</v>
      </c>
      <c r="H184" s="48" t="s">
        <v>81</v>
      </c>
      <c r="J184" s="21"/>
      <c r="K184" s="48" t="s">
        <v>84</v>
      </c>
      <c r="L184" s="49">
        <v>42979.0</v>
      </c>
      <c r="M184" s="50"/>
      <c r="N184" s="48" t="s">
        <v>85</v>
      </c>
      <c r="O184" s="48" t="s">
        <v>295</v>
      </c>
      <c r="P184" s="50"/>
      <c r="Q184" s="6">
        <v>9.0</v>
      </c>
      <c r="R184" s="6">
        <v>10.0</v>
      </c>
      <c r="S184" s="6">
        <v>10.0</v>
      </c>
      <c r="T184" s="23"/>
      <c r="U184" s="23"/>
      <c r="V184" s="23"/>
      <c r="W184" s="6">
        <v>7.0</v>
      </c>
      <c r="X184" s="6">
        <v>10.0</v>
      </c>
      <c r="Y184" s="6">
        <v>8.0</v>
      </c>
      <c r="Z184" s="6">
        <v>9.0</v>
      </c>
      <c r="AA184" s="6">
        <v>10.0</v>
      </c>
      <c r="AB184" s="6">
        <v>10.0</v>
      </c>
      <c r="AC184" s="6">
        <v>9.0</v>
      </c>
      <c r="AD184" s="23"/>
      <c r="AE184" s="23"/>
      <c r="AF184" s="23"/>
      <c r="AG184" s="23"/>
      <c r="AH184" s="6">
        <v>10.0</v>
      </c>
      <c r="AI184" s="6">
        <v>10.0</v>
      </c>
      <c r="AJ184" s="6">
        <v>10.0</v>
      </c>
      <c r="AK184" s="6">
        <v>9.0</v>
      </c>
      <c r="AL184" s="6">
        <v>9.0</v>
      </c>
      <c r="AM184" s="23"/>
      <c r="AN184" s="23"/>
      <c r="AO184" s="23"/>
      <c r="AP184" s="23"/>
      <c r="AQ184" s="23"/>
      <c r="AR184" s="6">
        <v>10.0</v>
      </c>
      <c r="AS184" s="23"/>
      <c r="AT184" s="23"/>
      <c r="AU184" s="23"/>
      <c r="AV184" s="23"/>
      <c r="AW184" s="23"/>
      <c r="AX184" s="6">
        <v>10.0</v>
      </c>
      <c r="AY184" s="32">
        <f t="shared" si="1"/>
        <v>9.41</v>
      </c>
      <c r="AZ184" s="23"/>
      <c r="BA184" s="23">
        <f t="shared" si="2"/>
        <v>0</v>
      </c>
      <c r="BB184" s="6">
        <v>2.0</v>
      </c>
      <c r="BC184" s="6">
        <v>0.0</v>
      </c>
      <c r="BD184" s="23">
        <f t="shared" si="3"/>
        <v>2</v>
      </c>
      <c r="BE184" s="6" t="s">
        <v>92</v>
      </c>
      <c r="BF184" s="6" t="s">
        <v>55</v>
      </c>
      <c r="BG184" s="6" t="s">
        <v>55</v>
      </c>
      <c r="BH184" s="6" t="s">
        <v>55</v>
      </c>
      <c r="BI184" s="6" t="s">
        <v>55</v>
      </c>
      <c r="BJ184" s="6" t="s">
        <v>92</v>
      </c>
      <c r="BK184" s="6" t="s">
        <v>55</v>
      </c>
      <c r="BL184" s="23"/>
    </row>
    <row r="185">
      <c r="A185" s="16">
        <v>180.0</v>
      </c>
      <c r="B185" s="17" t="s">
        <v>1200</v>
      </c>
      <c r="C185" s="17" t="s">
        <v>850</v>
      </c>
      <c r="D185" s="17" t="s">
        <v>173</v>
      </c>
      <c r="E185" s="19"/>
      <c r="F185" s="17" t="s">
        <v>79</v>
      </c>
      <c r="G185" s="17" t="s">
        <v>1182</v>
      </c>
      <c r="H185" s="48" t="s">
        <v>81</v>
      </c>
      <c r="J185" s="21"/>
      <c r="K185" s="48" t="s">
        <v>84</v>
      </c>
      <c r="L185" s="49">
        <v>42979.0</v>
      </c>
      <c r="M185" s="50"/>
      <c r="N185" s="48" t="s">
        <v>85</v>
      </c>
      <c r="O185" s="48" t="s">
        <v>295</v>
      </c>
      <c r="P185" s="50"/>
      <c r="Q185" s="25">
        <v>8.0</v>
      </c>
      <c r="R185" s="25">
        <v>8.0</v>
      </c>
      <c r="S185" s="25">
        <v>9.0</v>
      </c>
      <c r="T185" s="25"/>
      <c r="U185" s="25"/>
      <c r="V185" s="25"/>
      <c r="W185" s="25">
        <v>9.0</v>
      </c>
      <c r="X185" s="25">
        <v>10.0</v>
      </c>
      <c r="Y185" s="25">
        <v>9.0</v>
      </c>
      <c r="Z185" s="25">
        <v>8.0</v>
      </c>
      <c r="AA185" s="25">
        <v>10.0</v>
      </c>
      <c r="AB185" s="25">
        <v>10.0</v>
      </c>
      <c r="AC185" s="25">
        <v>9.0</v>
      </c>
      <c r="AD185" s="25"/>
      <c r="AE185" s="25"/>
      <c r="AF185" s="25"/>
      <c r="AG185" s="25"/>
      <c r="AH185" s="25">
        <v>10.0</v>
      </c>
      <c r="AI185" s="25">
        <v>10.0</v>
      </c>
      <c r="AJ185" s="25">
        <v>10.0</v>
      </c>
      <c r="AK185" s="25">
        <v>9.0</v>
      </c>
      <c r="AL185" s="25">
        <v>10.0</v>
      </c>
      <c r="AM185" s="25"/>
      <c r="AN185" s="25"/>
      <c r="AO185" s="25"/>
      <c r="AP185" s="25"/>
      <c r="AQ185" s="25"/>
      <c r="AR185" s="6">
        <v>9.0</v>
      </c>
      <c r="AS185" s="25"/>
      <c r="AT185" s="25"/>
      <c r="AU185" s="25"/>
      <c r="AV185" s="25"/>
      <c r="AW185" s="25"/>
      <c r="AX185" s="25">
        <v>10.0</v>
      </c>
      <c r="AY185" s="32">
        <f t="shared" si="1"/>
        <v>9.29</v>
      </c>
      <c r="AZ185" s="23"/>
      <c r="BA185" s="23">
        <f t="shared" si="2"/>
        <v>0</v>
      </c>
      <c r="BB185" s="6">
        <v>9.0</v>
      </c>
      <c r="BC185" s="6">
        <v>0.0</v>
      </c>
      <c r="BD185" s="23">
        <f t="shared" si="3"/>
        <v>9</v>
      </c>
      <c r="BE185" s="6" t="s">
        <v>92</v>
      </c>
      <c r="BF185" s="6" t="s">
        <v>55</v>
      </c>
      <c r="BG185" s="6" t="s">
        <v>55</v>
      </c>
      <c r="BH185" s="6" t="s">
        <v>55</v>
      </c>
      <c r="BI185" s="6" t="s">
        <v>55</v>
      </c>
      <c r="BJ185" s="6" t="s">
        <v>92</v>
      </c>
      <c r="BK185" s="6" t="s">
        <v>55</v>
      </c>
      <c r="BL185" s="59"/>
    </row>
    <row r="186">
      <c r="A186" s="16">
        <v>181.0</v>
      </c>
      <c r="B186" s="17" t="s">
        <v>1202</v>
      </c>
      <c r="C186" s="17" t="s">
        <v>259</v>
      </c>
      <c r="D186" s="17" t="s">
        <v>341</v>
      </c>
      <c r="E186" s="19"/>
      <c r="F186" s="17" t="s">
        <v>96</v>
      </c>
      <c r="G186" s="17" t="s">
        <v>1182</v>
      </c>
      <c r="H186" s="48" t="s">
        <v>81</v>
      </c>
      <c r="J186" s="21"/>
      <c r="K186" s="48" t="s">
        <v>84</v>
      </c>
      <c r="L186" s="49">
        <v>42979.0</v>
      </c>
      <c r="M186" s="50"/>
      <c r="N186" s="48" t="s">
        <v>85</v>
      </c>
      <c r="O186" s="48" t="s">
        <v>295</v>
      </c>
      <c r="P186" s="50"/>
      <c r="Q186" s="25">
        <v>9.0</v>
      </c>
      <c r="R186" s="25">
        <v>5.0</v>
      </c>
      <c r="S186" s="25">
        <v>7.0</v>
      </c>
      <c r="T186" s="25"/>
      <c r="U186" s="25"/>
      <c r="V186" s="25"/>
      <c r="W186" s="25">
        <v>6.0</v>
      </c>
      <c r="X186" s="25">
        <v>6.0</v>
      </c>
      <c r="Y186" s="25">
        <v>5.0</v>
      </c>
      <c r="Z186" s="25">
        <v>7.0</v>
      </c>
      <c r="AA186" s="25">
        <v>10.0</v>
      </c>
      <c r="AB186" s="25">
        <v>10.0</v>
      </c>
      <c r="AC186" s="25">
        <v>8.0</v>
      </c>
      <c r="AD186" s="25"/>
      <c r="AE186" s="25"/>
      <c r="AF186" s="25"/>
      <c r="AG186" s="25"/>
      <c r="AH186" s="25">
        <v>10.0</v>
      </c>
      <c r="AI186" s="25">
        <v>10.0</v>
      </c>
      <c r="AJ186" s="25">
        <v>10.0</v>
      </c>
      <c r="AK186" s="25">
        <v>10.0</v>
      </c>
      <c r="AL186" s="25">
        <v>9.0</v>
      </c>
      <c r="AM186" s="25"/>
      <c r="AN186" s="25"/>
      <c r="AO186" s="25"/>
      <c r="AP186" s="25"/>
      <c r="AQ186" s="25"/>
      <c r="AR186" s="6">
        <v>6.0</v>
      </c>
      <c r="AS186" s="25"/>
      <c r="AT186" s="25"/>
      <c r="AU186" s="25"/>
      <c r="AV186" s="25"/>
      <c r="AW186" s="25"/>
      <c r="AX186" s="25">
        <v>10.0</v>
      </c>
      <c r="AY186" s="32">
        <f t="shared" si="1"/>
        <v>8.11</v>
      </c>
      <c r="AZ186" s="23"/>
      <c r="BA186" s="23">
        <f t="shared" si="2"/>
        <v>0</v>
      </c>
      <c r="BB186" s="6">
        <v>0.0</v>
      </c>
      <c r="BC186" s="6">
        <v>0.0</v>
      </c>
      <c r="BD186" s="23">
        <f t="shared" si="3"/>
        <v>0</v>
      </c>
      <c r="BE186" s="6" t="s">
        <v>92</v>
      </c>
      <c r="BF186" s="6" t="s">
        <v>55</v>
      </c>
      <c r="BG186" s="6" t="s">
        <v>55</v>
      </c>
      <c r="BH186" s="6" t="s">
        <v>55</v>
      </c>
      <c r="BI186" s="6" t="s">
        <v>55</v>
      </c>
      <c r="BJ186" s="6" t="s">
        <v>92</v>
      </c>
      <c r="BK186" s="6" t="s">
        <v>55</v>
      </c>
      <c r="BL186" s="23"/>
    </row>
    <row r="187">
      <c r="A187" s="16">
        <v>182.0</v>
      </c>
      <c r="B187" s="17" t="s">
        <v>1203</v>
      </c>
      <c r="C187" s="17" t="s">
        <v>172</v>
      </c>
      <c r="D187" s="17" t="s">
        <v>173</v>
      </c>
      <c r="E187" s="19"/>
      <c r="F187" s="17" t="s">
        <v>79</v>
      </c>
      <c r="G187" s="17" t="s">
        <v>1182</v>
      </c>
      <c r="H187" s="48" t="s">
        <v>81</v>
      </c>
      <c r="J187" s="21"/>
      <c r="K187" s="48" t="s">
        <v>84</v>
      </c>
      <c r="L187" s="49">
        <v>42979.0</v>
      </c>
      <c r="M187" s="50"/>
      <c r="N187" s="48" t="s">
        <v>85</v>
      </c>
      <c r="O187" s="48" t="s">
        <v>295</v>
      </c>
      <c r="P187" s="50"/>
      <c r="Q187" s="6">
        <v>7.0</v>
      </c>
      <c r="R187" s="6">
        <v>6.0</v>
      </c>
      <c r="S187" s="6">
        <v>9.0</v>
      </c>
      <c r="T187" s="23"/>
      <c r="U187" s="23"/>
      <c r="V187" s="23"/>
      <c r="W187" s="6">
        <v>9.0</v>
      </c>
      <c r="X187" s="6">
        <v>9.0</v>
      </c>
      <c r="Y187" s="6">
        <v>8.0</v>
      </c>
      <c r="Z187" s="6">
        <v>8.0</v>
      </c>
      <c r="AA187" s="6">
        <v>10.0</v>
      </c>
      <c r="AB187" s="6">
        <v>7.0</v>
      </c>
      <c r="AC187" s="6">
        <v>9.0</v>
      </c>
      <c r="AD187" s="23"/>
      <c r="AE187" s="23"/>
      <c r="AF187" s="23"/>
      <c r="AG187" s="23"/>
      <c r="AH187" s="6">
        <v>10.0</v>
      </c>
      <c r="AI187" s="6">
        <v>10.0</v>
      </c>
      <c r="AJ187" s="6">
        <v>10.0</v>
      </c>
      <c r="AK187" s="6">
        <v>10.0</v>
      </c>
      <c r="AL187" s="6">
        <v>10.0</v>
      </c>
      <c r="AM187" s="23"/>
      <c r="AN187" s="23"/>
      <c r="AO187" s="23"/>
      <c r="AP187" s="23"/>
      <c r="AQ187" s="23"/>
      <c r="AR187" s="6">
        <v>8.0</v>
      </c>
      <c r="AS187" s="23"/>
      <c r="AT187" s="23"/>
      <c r="AU187" s="23"/>
      <c r="AV187" s="23"/>
      <c r="AW187" s="23"/>
      <c r="AX187" s="6">
        <v>10.0</v>
      </c>
      <c r="AY187" s="32">
        <f t="shared" si="1"/>
        <v>8.82</v>
      </c>
      <c r="AZ187" s="23"/>
      <c r="BA187" s="23">
        <f t="shared" si="2"/>
        <v>0</v>
      </c>
      <c r="BB187" s="6">
        <v>20.0</v>
      </c>
      <c r="BC187" s="6">
        <v>0.0</v>
      </c>
      <c r="BD187" s="23">
        <f t="shared" si="3"/>
        <v>20</v>
      </c>
      <c r="BE187" s="6" t="s">
        <v>92</v>
      </c>
      <c r="BF187" s="6" t="s">
        <v>55</v>
      </c>
      <c r="BG187" s="6" t="s">
        <v>55</v>
      </c>
      <c r="BH187" s="6" t="s">
        <v>55</v>
      </c>
      <c r="BI187" s="6" t="s">
        <v>55</v>
      </c>
      <c r="BJ187" s="6" t="s">
        <v>92</v>
      </c>
      <c r="BK187" s="6" t="s">
        <v>55</v>
      </c>
      <c r="BL187" s="23"/>
    </row>
    <row r="188">
      <c r="A188" s="16">
        <v>183.0</v>
      </c>
      <c r="B188" s="17" t="s">
        <v>1205</v>
      </c>
      <c r="C188" s="17" t="s">
        <v>573</v>
      </c>
      <c r="D188" s="17" t="s">
        <v>77</v>
      </c>
      <c r="E188" s="19"/>
      <c r="F188" s="17" t="s">
        <v>79</v>
      </c>
      <c r="G188" s="17" t="s">
        <v>1182</v>
      </c>
      <c r="H188" s="48" t="s">
        <v>81</v>
      </c>
      <c r="J188" s="21"/>
      <c r="K188" s="48" t="s">
        <v>84</v>
      </c>
      <c r="L188" s="49">
        <v>42979.0</v>
      </c>
      <c r="M188" s="50"/>
      <c r="N188" s="48" t="s">
        <v>85</v>
      </c>
      <c r="O188" s="48" t="s">
        <v>295</v>
      </c>
      <c r="P188" s="50"/>
      <c r="Q188" s="25">
        <v>8.0</v>
      </c>
      <c r="R188" s="25">
        <v>8.0</v>
      </c>
      <c r="S188" s="25">
        <v>6.0</v>
      </c>
      <c r="T188" s="25"/>
      <c r="U188" s="25"/>
      <c r="V188" s="25"/>
      <c r="W188" s="25">
        <v>6.0</v>
      </c>
      <c r="X188" s="25">
        <v>6.0</v>
      </c>
      <c r="Y188" s="25">
        <v>4.0</v>
      </c>
      <c r="Z188" s="25">
        <v>7.0</v>
      </c>
      <c r="AA188" s="25">
        <v>10.0</v>
      </c>
      <c r="AB188" s="25">
        <v>5.0</v>
      </c>
      <c r="AC188" s="25">
        <v>6.0</v>
      </c>
      <c r="AD188" s="25"/>
      <c r="AE188" s="25"/>
      <c r="AF188" s="25"/>
      <c r="AG188" s="25"/>
      <c r="AH188" s="25">
        <v>10.0</v>
      </c>
      <c r="AI188" s="25">
        <v>10.0</v>
      </c>
      <c r="AJ188" s="25">
        <v>10.0</v>
      </c>
      <c r="AK188" s="25">
        <v>8.0</v>
      </c>
      <c r="AL188" s="25">
        <v>8.0</v>
      </c>
      <c r="AM188" s="25"/>
      <c r="AN188" s="25"/>
      <c r="AO188" s="25"/>
      <c r="AP188" s="25"/>
      <c r="AQ188" s="25"/>
      <c r="AR188" s="6">
        <v>9.0</v>
      </c>
      <c r="AS188" s="25"/>
      <c r="AT188" s="25"/>
      <c r="AU188" s="25"/>
      <c r="AV188" s="25"/>
      <c r="AW188" s="25"/>
      <c r="AX188" s="25">
        <v>10.0</v>
      </c>
      <c r="AY188" s="32" t="str">
        <f t="shared" si="1"/>
        <v/>
      </c>
      <c r="AZ188" s="23"/>
      <c r="BA188" s="23">
        <f t="shared" si="2"/>
        <v>1</v>
      </c>
      <c r="BB188" s="6">
        <v>10.0</v>
      </c>
      <c r="BC188" s="6">
        <v>0.0</v>
      </c>
      <c r="BD188" s="23">
        <f t="shared" si="3"/>
        <v>10</v>
      </c>
      <c r="BE188" s="6" t="s">
        <v>92</v>
      </c>
      <c r="BF188" s="6" t="s">
        <v>55</v>
      </c>
      <c r="BG188" s="6" t="s">
        <v>55</v>
      </c>
      <c r="BH188" s="6" t="s">
        <v>55</v>
      </c>
      <c r="BI188" s="6" t="s">
        <v>55</v>
      </c>
      <c r="BJ188" s="6" t="s">
        <v>92</v>
      </c>
      <c r="BK188" s="6" t="s">
        <v>55</v>
      </c>
      <c r="BL188" s="23"/>
    </row>
    <row r="189">
      <c r="A189" s="16">
        <v>184.0</v>
      </c>
      <c r="B189" s="17" t="s">
        <v>563</v>
      </c>
      <c r="C189" s="17" t="s">
        <v>263</v>
      </c>
      <c r="D189" s="17" t="s">
        <v>78</v>
      </c>
      <c r="E189" s="19"/>
      <c r="F189" s="17" t="s">
        <v>79</v>
      </c>
      <c r="G189" s="17" t="s">
        <v>1182</v>
      </c>
      <c r="H189" s="48" t="s">
        <v>81</v>
      </c>
      <c r="J189" s="21"/>
      <c r="K189" s="48" t="s">
        <v>84</v>
      </c>
      <c r="L189" s="49">
        <v>42979.0</v>
      </c>
      <c r="M189" s="50"/>
      <c r="N189" s="48" t="s">
        <v>85</v>
      </c>
      <c r="O189" s="48" t="s">
        <v>295</v>
      </c>
      <c r="P189" s="50"/>
      <c r="Q189" s="25">
        <v>6.0</v>
      </c>
      <c r="R189" s="25">
        <v>7.0</v>
      </c>
      <c r="S189" s="25">
        <v>6.0</v>
      </c>
      <c r="T189" s="25"/>
      <c r="U189" s="25"/>
      <c r="V189" s="25"/>
      <c r="W189" s="25">
        <v>6.0</v>
      </c>
      <c r="X189" s="25">
        <v>7.0</v>
      </c>
      <c r="Y189" s="25">
        <v>5.0</v>
      </c>
      <c r="Z189" s="25">
        <v>5.0</v>
      </c>
      <c r="AA189" s="25">
        <v>10.0</v>
      </c>
      <c r="AB189" s="25">
        <v>5.0</v>
      </c>
      <c r="AC189" s="25">
        <v>5.0</v>
      </c>
      <c r="AD189" s="25"/>
      <c r="AE189" s="25"/>
      <c r="AF189" s="25"/>
      <c r="AG189" s="25"/>
      <c r="AH189" s="25">
        <v>9.0</v>
      </c>
      <c r="AI189" s="25">
        <v>8.0</v>
      </c>
      <c r="AJ189" s="25">
        <v>10.0</v>
      </c>
      <c r="AK189" s="25">
        <v>9.0</v>
      </c>
      <c r="AL189" s="25">
        <v>7.0</v>
      </c>
      <c r="AM189" s="25"/>
      <c r="AN189" s="25"/>
      <c r="AO189" s="25"/>
      <c r="AP189" s="25"/>
      <c r="AQ189" s="25"/>
      <c r="AR189" s="6">
        <v>7.0</v>
      </c>
      <c r="AS189" s="25"/>
      <c r="AT189" s="25"/>
      <c r="AU189" s="25"/>
      <c r="AV189" s="25"/>
      <c r="AW189" s="25"/>
      <c r="AX189" s="25">
        <v>10.0</v>
      </c>
      <c r="AY189" s="32">
        <f t="shared" si="1"/>
        <v>7.17</v>
      </c>
      <c r="AZ189" s="23"/>
      <c r="BA189" s="23">
        <f t="shared" si="2"/>
        <v>0</v>
      </c>
      <c r="BB189" s="6">
        <v>16.0</v>
      </c>
      <c r="BC189" s="6">
        <v>1.0</v>
      </c>
      <c r="BD189" s="23">
        <f t="shared" si="3"/>
        <v>15</v>
      </c>
      <c r="BE189" s="6" t="s">
        <v>92</v>
      </c>
      <c r="BF189" s="6" t="s">
        <v>55</v>
      </c>
      <c r="BG189" s="6" t="s">
        <v>55</v>
      </c>
      <c r="BH189" s="6" t="s">
        <v>55</v>
      </c>
      <c r="BI189" s="6" t="s">
        <v>55</v>
      </c>
      <c r="BJ189" s="6" t="s">
        <v>92</v>
      </c>
      <c r="BK189" s="6" t="s">
        <v>55</v>
      </c>
      <c r="BL189" s="23"/>
    </row>
    <row r="190">
      <c r="A190" s="16">
        <v>185.0</v>
      </c>
      <c r="B190" s="17" t="s">
        <v>419</v>
      </c>
      <c r="C190" s="17" t="s">
        <v>461</v>
      </c>
      <c r="D190" s="20"/>
      <c r="E190" s="20"/>
      <c r="F190" s="17" t="s">
        <v>96</v>
      </c>
      <c r="G190" s="17" t="s">
        <v>1182</v>
      </c>
      <c r="H190" s="48" t="s">
        <v>81</v>
      </c>
      <c r="J190" s="21"/>
      <c r="K190" s="48" t="s">
        <v>84</v>
      </c>
      <c r="L190" s="49">
        <v>42979.0</v>
      </c>
      <c r="M190" s="50"/>
      <c r="N190" s="48" t="s">
        <v>85</v>
      </c>
      <c r="O190" s="48" t="s">
        <v>295</v>
      </c>
      <c r="P190" s="50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6"/>
      <c r="AS190" s="25"/>
      <c r="AT190" s="25"/>
      <c r="AU190" s="25"/>
      <c r="AV190" s="25"/>
      <c r="AW190" s="25"/>
      <c r="AX190" s="25"/>
      <c r="AY190" s="32" t="str">
        <f t="shared" si="1"/>
        <v>#DIV/0!</v>
      </c>
      <c r="AZ190" s="23"/>
      <c r="BA190" s="23">
        <f t="shared" si="2"/>
        <v>0</v>
      </c>
      <c r="BB190" s="6"/>
      <c r="BC190" s="6"/>
      <c r="BD190" s="23">
        <f t="shared" si="3"/>
        <v>0</v>
      </c>
      <c r="BE190" s="6" t="s">
        <v>55</v>
      </c>
      <c r="BF190" s="6" t="s">
        <v>92</v>
      </c>
      <c r="BG190" s="6" t="s">
        <v>55</v>
      </c>
      <c r="BH190" s="6" t="s">
        <v>55</v>
      </c>
      <c r="BI190" s="6" t="s">
        <v>55</v>
      </c>
      <c r="BJ190" s="6" t="s">
        <v>55</v>
      </c>
      <c r="BK190" s="6" t="s">
        <v>55</v>
      </c>
      <c r="BL190" s="23"/>
    </row>
    <row r="191">
      <c r="A191" s="16">
        <v>186.0</v>
      </c>
      <c r="B191" s="17" t="s">
        <v>1207</v>
      </c>
      <c r="C191" s="17" t="s">
        <v>461</v>
      </c>
      <c r="D191" s="20"/>
      <c r="E191" s="19"/>
      <c r="F191" s="17" t="s">
        <v>96</v>
      </c>
      <c r="G191" s="17" t="s">
        <v>1182</v>
      </c>
      <c r="H191" s="48" t="s">
        <v>81</v>
      </c>
      <c r="J191" s="21"/>
      <c r="K191" s="48" t="s">
        <v>84</v>
      </c>
      <c r="L191" s="49">
        <v>42979.0</v>
      </c>
      <c r="M191" s="50"/>
      <c r="N191" s="48" t="s">
        <v>85</v>
      </c>
      <c r="O191" s="48" t="s">
        <v>295</v>
      </c>
      <c r="P191" s="50"/>
      <c r="Q191" s="6">
        <v>9.0</v>
      </c>
      <c r="R191" s="6">
        <v>9.0</v>
      </c>
      <c r="S191" s="6">
        <v>10.0</v>
      </c>
      <c r="T191" s="23"/>
      <c r="U191" s="23"/>
      <c r="V191" s="23"/>
      <c r="W191" s="6">
        <v>8.0</v>
      </c>
      <c r="X191" s="6">
        <v>10.0</v>
      </c>
      <c r="Y191" s="6">
        <v>8.0</v>
      </c>
      <c r="Z191" s="6">
        <v>9.0</v>
      </c>
      <c r="AA191" s="6">
        <v>10.0</v>
      </c>
      <c r="AB191" s="6">
        <v>10.0</v>
      </c>
      <c r="AC191" s="6">
        <v>9.0</v>
      </c>
      <c r="AD191" s="23"/>
      <c r="AE191" s="23"/>
      <c r="AF191" s="23"/>
      <c r="AG191" s="23"/>
      <c r="AH191" s="6">
        <v>10.0</v>
      </c>
      <c r="AI191" s="6">
        <v>10.0</v>
      </c>
      <c r="AJ191" s="6">
        <v>10.0</v>
      </c>
      <c r="AK191" s="6">
        <v>8.0</v>
      </c>
      <c r="AL191" s="6">
        <v>10.0</v>
      </c>
      <c r="AM191" s="23"/>
      <c r="AN191" s="23"/>
      <c r="AO191" s="23"/>
      <c r="AP191" s="23"/>
      <c r="AQ191" s="23"/>
      <c r="AR191" s="6">
        <v>10.0</v>
      </c>
      <c r="AS191" s="23"/>
      <c r="AT191" s="23"/>
      <c r="AU191" s="23"/>
      <c r="AV191" s="23"/>
      <c r="AW191" s="23"/>
      <c r="AX191" s="6">
        <v>10.0</v>
      </c>
      <c r="AY191" s="32">
        <f t="shared" si="1"/>
        <v>9.41</v>
      </c>
      <c r="AZ191" s="23"/>
      <c r="BA191" s="23">
        <f t="shared" si="2"/>
        <v>0</v>
      </c>
      <c r="BB191" s="6">
        <v>5.0</v>
      </c>
      <c r="BC191" s="6">
        <v>0.0</v>
      </c>
      <c r="BD191" s="23">
        <f t="shared" si="3"/>
        <v>5</v>
      </c>
      <c r="BE191" s="6" t="s">
        <v>92</v>
      </c>
      <c r="BF191" s="6" t="s">
        <v>55</v>
      </c>
      <c r="BG191" s="6" t="s">
        <v>55</v>
      </c>
      <c r="BH191" s="6" t="s">
        <v>55</v>
      </c>
      <c r="BI191" s="6" t="s">
        <v>55</v>
      </c>
      <c r="BJ191" s="6" t="s">
        <v>92</v>
      </c>
      <c r="BK191" s="6" t="s">
        <v>55</v>
      </c>
      <c r="BL191" s="23"/>
    </row>
    <row r="192">
      <c r="A192" s="16">
        <v>187.0</v>
      </c>
      <c r="B192" s="17" t="s">
        <v>1209</v>
      </c>
      <c r="C192" s="17" t="s">
        <v>303</v>
      </c>
      <c r="D192" s="17" t="s">
        <v>94</v>
      </c>
      <c r="E192" s="19"/>
      <c r="F192" s="17" t="s">
        <v>96</v>
      </c>
      <c r="G192" s="17" t="s">
        <v>1182</v>
      </c>
      <c r="H192" s="48" t="s">
        <v>81</v>
      </c>
      <c r="J192" s="21"/>
      <c r="K192" s="48" t="s">
        <v>84</v>
      </c>
      <c r="L192" s="49">
        <v>42979.0</v>
      </c>
      <c r="M192" s="50"/>
      <c r="N192" s="48" t="s">
        <v>85</v>
      </c>
      <c r="O192" s="48" t="s">
        <v>295</v>
      </c>
      <c r="P192" s="52"/>
      <c r="Q192" s="6">
        <v>8.0</v>
      </c>
      <c r="R192" s="6">
        <v>6.0</v>
      </c>
      <c r="S192" s="6">
        <v>7.0</v>
      </c>
      <c r="T192" s="23"/>
      <c r="U192" s="23"/>
      <c r="V192" s="23"/>
      <c r="W192" s="6">
        <v>6.0</v>
      </c>
      <c r="X192" s="6">
        <v>8.0</v>
      </c>
      <c r="Y192" s="6">
        <v>5.0</v>
      </c>
      <c r="Z192" s="6">
        <v>6.0</v>
      </c>
      <c r="AA192" s="6">
        <v>10.0</v>
      </c>
      <c r="AB192" s="6">
        <v>8.0</v>
      </c>
      <c r="AC192" s="6">
        <v>8.0</v>
      </c>
      <c r="AD192" s="23"/>
      <c r="AE192" s="23"/>
      <c r="AF192" s="23"/>
      <c r="AG192" s="23"/>
      <c r="AH192" s="6">
        <v>10.0</v>
      </c>
      <c r="AI192" s="6">
        <v>10.0</v>
      </c>
      <c r="AJ192" s="6">
        <v>10.0</v>
      </c>
      <c r="AK192" s="6">
        <v>10.0</v>
      </c>
      <c r="AL192" s="6">
        <v>8.0</v>
      </c>
      <c r="AM192" s="23"/>
      <c r="AN192" s="23"/>
      <c r="AO192" s="23"/>
      <c r="AP192" s="23"/>
      <c r="AQ192" s="23"/>
      <c r="AR192" s="6">
        <v>6.0</v>
      </c>
      <c r="AS192" s="23"/>
      <c r="AT192" s="23"/>
      <c r="AU192" s="23"/>
      <c r="AV192" s="23"/>
      <c r="AW192" s="23"/>
      <c r="AX192" s="6">
        <v>10.0</v>
      </c>
      <c r="AY192" s="32">
        <f t="shared" si="1"/>
        <v>8</v>
      </c>
      <c r="AZ192" s="23"/>
      <c r="BA192" s="23">
        <f t="shared" si="2"/>
        <v>0</v>
      </c>
      <c r="BB192" s="6">
        <v>7.0</v>
      </c>
      <c r="BC192" s="6">
        <v>0.0</v>
      </c>
      <c r="BD192" s="23">
        <f t="shared" si="3"/>
        <v>7</v>
      </c>
      <c r="BE192" s="6" t="s">
        <v>92</v>
      </c>
      <c r="BF192" s="6" t="s">
        <v>55</v>
      </c>
      <c r="BG192" s="6" t="s">
        <v>55</v>
      </c>
      <c r="BH192" s="6" t="s">
        <v>55</v>
      </c>
      <c r="BI192" s="6" t="s">
        <v>55</v>
      </c>
      <c r="BJ192" s="6" t="s">
        <v>92</v>
      </c>
      <c r="BK192" s="6" t="s">
        <v>55</v>
      </c>
      <c r="BL192" s="59"/>
    </row>
    <row r="193">
      <c r="A193" s="16">
        <v>188.0</v>
      </c>
      <c r="B193" s="17" t="s">
        <v>1211</v>
      </c>
      <c r="C193" s="17" t="s">
        <v>731</v>
      </c>
      <c r="D193" s="17" t="s">
        <v>185</v>
      </c>
      <c r="E193" s="19"/>
      <c r="F193" s="17" t="s">
        <v>79</v>
      </c>
      <c r="G193" s="17" t="s">
        <v>1182</v>
      </c>
      <c r="H193" s="48" t="s">
        <v>81</v>
      </c>
      <c r="J193" s="21"/>
      <c r="K193" s="48" t="s">
        <v>84</v>
      </c>
      <c r="L193" s="49">
        <v>42979.0</v>
      </c>
      <c r="M193" s="50"/>
      <c r="N193" s="48" t="s">
        <v>85</v>
      </c>
      <c r="O193" s="48" t="s">
        <v>295</v>
      </c>
      <c r="P193" s="50"/>
      <c r="Q193" s="6">
        <v>6.0</v>
      </c>
      <c r="R193" s="6">
        <v>7.0</v>
      </c>
      <c r="S193" s="6">
        <v>6.0</v>
      </c>
      <c r="T193" s="23"/>
      <c r="U193" s="23"/>
      <c r="V193" s="23"/>
      <c r="W193" s="6">
        <v>5.0</v>
      </c>
      <c r="X193" s="6">
        <v>7.0</v>
      </c>
      <c r="Y193" s="6">
        <v>5.0</v>
      </c>
      <c r="Z193" s="6">
        <v>6.0</v>
      </c>
      <c r="AA193" s="6">
        <v>10.0</v>
      </c>
      <c r="AB193" s="6">
        <v>9.0</v>
      </c>
      <c r="AC193" s="6">
        <v>7.0</v>
      </c>
      <c r="AD193" s="23"/>
      <c r="AE193" s="23"/>
      <c r="AF193" s="23"/>
      <c r="AG193" s="23"/>
      <c r="AH193" s="6">
        <v>10.0</v>
      </c>
      <c r="AI193" s="6">
        <v>10.0</v>
      </c>
      <c r="AJ193" s="6">
        <v>10.0</v>
      </c>
      <c r="AK193" s="6">
        <v>9.0</v>
      </c>
      <c r="AL193" s="6">
        <v>9.0</v>
      </c>
      <c r="AM193" s="23"/>
      <c r="AN193" s="23"/>
      <c r="AO193" s="23"/>
      <c r="AP193" s="23"/>
      <c r="AQ193" s="23"/>
      <c r="AR193" s="6">
        <v>8.0</v>
      </c>
      <c r="AS193" s="23"/>
      <c r="AT193" s="23"/>
      <c r="AU193" s="23"/>
      <c r="AV193" s="23"/>
      <c r="AW193" s="23"/>
      <c r="AX193" s="6">
        <v>10.0</v>
      </c>
      <c r="AY193" s="32">
        <f t="shared" si="1"/>
        <v>7.88</v>
      </c>
      <c r="AZ193" s="23"/>
      <c r="BA193" s="23">
        <f t="shared" si="2"/>
        <v>0</v>
      </c>
      <c r="BB193" s="6">
        <v>53.0</v>
      </c>
      <c r="BC193" s="6">
        <v>0.0</v>
      </c>
      <c r="BD193" s="23">
        <f t="shared" si="3"/>
        <v>53</v>
      </c>
      <c r="BE193" s="6" t="s">
        <v>92</v>
      </c>
      <c r="BF193" s="6" t="s">
        <v>55</v>
      </c>
      <c r="BG193" s="6" t="s">
        <v>55</v>
      </c>
      <c r="BH193" s="6" t="s">
        <v>55</v>
      </c>
      <c r="BI193" s="6" t="s">
        <v>55</v>
      </c>
      <c r="BJ193" s="6" t="s">
        <v>92</v>
      </c>
      <c r="BK193" s="6" t="s">
        <v>55</v>
      </c>
      <c r="BL193" s="23"/>
    </row>
    <row r="194">
      <c r="A194" s="16">
        <v>189.0</v>
      </c>
      <c r="B194" s="17" t="s">
        <v>1214</v>
      </c>
      <c r="C194" s="17" t="s">
        <v>272</v>
      </c>
      <c r="D194" s="17" t="s">
        <v>456</v>
      </c>
      <c r="E194" s="19"/>
      <c r="F194" s="17" t="s">
        <v>79</v>
      </c>
      <c r="G194" s="17" t="s">
        <v>1182</v>
      </c>
      <c r="H194" s="48" t="s">
        <v>81</v>
      </c>
      <c r="J194" s="21"/>
      <c r="K194" s="48" t="s">
        <v>84</v>
      </c>
      <c r="L194" s="49">
        <v>42982.0</v>
      </c>
      <c r="M194" s="50"/>
      <c r="N194" s="48" t="s">
        <v>85</v>
      </c>
      <c r="O194" s="48" t="s">
        <v>295</v>
      </c>
      <c r="P194" s="50"/>
      <c r="Q194" s="6">
        <v>8.0</v>
      </c>
      <c r="R194" s="6">
        <v>7.0</v>
      </c>
      <c r="S194" s="6">
        <v>8.0</v>
      </c>
      <c r="T194" s="23"/>
      <c r="U194" s="23"/>
      <c r="V194" s="23"/>
      <c r="W194" s="6">
        <v>7.0</v>
      </c>
      <c r="X194" s="6">
        <v>9.0</v>
      </c>
      <c r="Y194" s="6">
        <v>8.0</v>
      </c>
      <c r="Z194" s="6">
        <v>9.0</v>
      </c>
      <c r="AA194" s="6">
        <v>10.0</v>
      </c>
      <c r="AB194" s="6">
        <v>10.0</v>
      </c>
      <c r="AC194" s="6">
        <v>10.0</v>
      </c>
      <c r="AD194" s="23"/>
      <c r="AE194" s="23"/>
      <c r="AF194" s="23"/>
      <c r="AG194" s="23"/>
      <c r="AH194" s="6">
        <v>10.0</v>
      </c>
      <c r="AI194" s="6">
        <v>10.0</v>
      </c>
      <c r="AJ194" s="6">
        <v>10.0</v>
      </c>
      <c r="AK194" s="6">
        <v>10.0</v>
      </c>
      <c r="AL194" s="6">
        <v>10.0</v>
      </c>
      <c r="AM194" s="23"/>
      <c r="AN194" s="23"/>
      <c r="AO194" s="23"/>
      <c r="AP194" s="23"/>
      <c r="AQ194" s="23"/>
      <c r="AR194" s="6">
        <v>8.0</v>
      </c>
      <c r="AS194" s="23"/>
      <c r="AT194" s="23"/>
      <c r="AU194" s="23"/>
      <c r="AV194" s="23"/>
      <c r="AW194" s="23"/>
      <c r="AX194" s="6">
        <v>10.0</v>
      </c>
      <c r="AY194" s="32">
        <f t="shared" si="1"/>
        <v>9.05</v>
      </c>
      <c r="AZ194" s="23"/>
      <c r="BA194" s="23">
        <f t="shared" si="2"/>
        <v>0</v>
      </c>
      <c r="BB194" s="6">
        <v>11.0</v>
      </c>
      <c r="BC194" s="6">
        <v>0.0</v>
      </c>
      <c r="BD194" s="23">
        <f t="shared" si="3"/>
        <v>11</v>
      </c>
      <c r="BE194" s="6" t="s">
        <v>92</v>
      </c>
      <c r="BF194" s="6" t="s">
        <v>55</v>
      </c>
      <c r="BG194" s="6" t="s">
        <v>55</v>
      </c>
      <c r="BH194" s="6" t="s">
        <v>55</v>
      </c>
      <c r="BI194" s="6" t="s">
        <v>55</v>
      </c>
      <c r="BJ194" s="6" t="s">
        <v>92</v>
      </c>
      <c r="BK194" s="6" t="s">
        <v>55</v>
      </c>
      <c r="BL194" s="23"/>
    </row>
    <row r="195">
      <c r="A195" s="16">
        <v>190.0</v>
      </c>
      <c r="B195" s="17" t="s">
        <v>928</v>
      </c>
      <c r="C195" s="17" t="s">
        <v>213</v>
      </c>
      <c r="D195" s="17" t="s">
        <v>104</v>
      </c>
      <c r="E195" s="19"/>
      <c r="F195" s="17" t="s">
        <v>79</v>
      </c>
      <c r="G195" s="17" t="s">
        <v>1182</v>
      </c>
      <c r="H195" s="48" t="s">
        <v>81</v>
      </c>
      <c r="J195" s="21"/>
      <c r="K195" s="48" t="s">
        <v>84</v>
      </c>
      <c r="L195" s="49">
        <v>42984.0</v>
      </c>
      <c r="M195" s="50"/>
      <c r="N195" s="48" t="s">
        <v>85</v>
      </c>
      <c r="O195" s="48" t="s">
        <v>483</v>
      </c>
      <c r="P195" s="52"/>
      <c r="Q195" s="25">
        <v>9.0</v>
      </c>
      <c r="R195" s="25">
        <v>10.0</v>
      </c>
      <c r="S195" s="25">
        <v>10.0</v>
      </c>
      <c r="T195" s="25"/>
      <c r="U195" s="25"/>
      <c r="V195" s="25"/>
      <c r="W195" s="25">
        <v>9.0</v>
      </c>
      <c r="X195" s="25">
        <v>10.0</v>
      </c>
      <c r="Y195" s="25">
        <v>10.0</v>
      </c>
      <c r="Z195" s="25">
        <v>8.0</v>
      </c>
      <c r="AA195" s="25">
        <v>10.0</v>
      </c>
      <c r="AB195" s="25">
        <v>10.0</v>
      </c>
      <c r="AC195" s="25">
        <v>8.0</v>
      </c>
      <c r="AD195" s="25"/>
      <c r="AE195" s="25"/>
      <c r="AF195" s="25"/>
      <c r="AG195" s="25"/>
      <c r="AH195" s="25">
        <v>10.0</v>
      </c>
      <c r="AI195" s="25">
        <v>10.0</v>
      </c>
      <c r="AJ195" s="25">
        <v>10.0</v>
      </c>
      <c r="AK195" s="25">
        <v>9.0</v>
      </c>
      <c r="AL195" s="25">
        <v>10.0</v>
      </c>
      <c r="AM195" s="25"/>
      <c r="AN195" s="25"/>
      <c r="AO195" s="25"/>
      <c r="AP195" s="25"/>
      <c r="AQ195" s="25"/>
      <c r="AR195" s="6">
        <v>10.0</v>
      </c>
      <c r="AS195" s="25"/>
      <c r="AT195" s="25"/>
      <c r="AU195" s="25"/>
      <c r="AV195" s="25"/>
      <c r="AW195" s="25"/>
      <c r="AX195" s="25">
        <v>10.0</v>
      </c>
      <c r="AY195" s="32">
        <f t="shared" si="1"/>
        <v>9.58</v>
      </c>
      <c r="AZ195" s="23"/>
      <c r="BA195" s="23">
        <f t="shared" si="2"/>
        <v>0</v>
      </c>
      <c r="BB195" s="6">
        <v>8.0</v>
      </c>
      <c r="BC195" s="6">
        <v>0.0</v>
      </c>
      <c r="BD195" s="23">
        <f t="shared" si="3"/>
        <v>8</v>
      </c>
      <c r="BE195" s="6" t="s">
        <v>92</v>
      </c>
      <c r="BF195" s="6" t="s">
        <v>55</v>
      </c>
      <c r="BG195" s="6" t="s">
        <v>55</v>
      </c>
      <c r="BH195" s="6" t="s">
        <v>55</v>
      </c>
      <c r="BI195" s="6" t="s">
        <v>55</v>
      </c>
      <c r="BJ195" s="6" t="s">
        <v>92</v>
      </c>
      <c r="BK195" s="6" t="s">
        <v>55</v>
      </c>
      <c r="BL195" s="23"/>
    </row>
    <row r="196">
      <c r="A196" s="16">
        <v>191.0</v>
      </c>
      <c r="B196" s="17" t="s">
        <v>1218</v>
      </c>
      <c r="C196" s="17" t="s">
        <v>115</v>
      </c>
      <c r="D196" s="17" t="s">
        <v>180</v>
      </c>
      <c r="E196" s="19"/>
      <c r="F196" s="17" t="s">
        <v>79</v>
      </c>
      <c r="G196" s="17" t="s">
        <v>1182</v>
      </c>
      <c r="H196" s="48"/>
      <c r="J196" s="21"/>
      <c r="K196" s="48"/>
      <c r="L196" s="49"/>
      <c r="M196" s="50"/>
      <c r="N196" s="48"/>
      <c r="O196" s="48"/>
      <c r="P196" s="50"/>
      <c r="Q196" s="25">
        <v>7.0</v>
      </c>
      <c r="R196" s="25">
        <v>5.0</v>
      </c>
      <c r="S196" s="25">
        <v>6.0</v>
      </c>
      <c r="T196" s="25"/>
      <c r="U196" s="25"/>
      <c r="V196" s="25"/>
      <c r="W196" s="25">
        <v>5.0</v>
      </c>
      <c r="X196" s="25">
        <v>5.0</v>
      </c>
      <c r="Y196" s="25">
        <v>5.0</v>
      </c>
      <c r="Z196" s="25">
        <v>6.0</v>
      </c>
      <c r="AA196" s="25">
        <v>10.0</v>
      </c>
      <c r="AB196" s="25">
        <v>5.0</v>
      </c>
      <c r="AC196" s="25">
        <v>7.0</v>
      </c>
      <c r="AD196" s="25"/>
      <c r="AE196" s="25"/>
      <c r="AF196" s="25"/>
      <c r="AG196" s="25"/>
      <c r="AH196" s="25">
        <v>10.0</v>
      </c>
      <c r="AI196" s="25">
        <v>7.0</v>
      </c>
      <c r="AJ196" s="25">
        <v>10.0</v>
      </c>
      <c r="AK196" s="25">
        <v>9.0</v>
      </c>
      <c r="AL196" s="25">
        <v>8.0</v>
      </c>
      <c r="AM196" s="25"/>
      <c r="AN196" s="25"/>
      <c r="AO196" s="25"/>
      <c r="AP196" s="25"/>
      <c r="AQ196" s="25"/>
      <c r="AR196" s="6">
        <v>7.0</v>
      </c>
      <c r="AS196" s="25"/>
      <c r="AT196" s="25"/>
      <c r="AU196" s="25"/>
      <c r="AV196" s="25"/>
      <c r="AW196" s="25"/>
      <c r="AX196" s="25">
        <v>10.0</v>
      </c>
      <c r="AY196" s="32">
        <f t="shared" si="1"/>
        <v>7.17</v>
      </c>
      <c r="AZ196" s="23"/>
      <c r="BA196" s="23">
        <f t="shared" si="2"/>
        <v>0</v>
      </c>
      <c r="BB196" s="6">
        <v>28.0</v>
      </c>
      <c r="BC196" s="6">
        <v>0.0</v>
      </c>
      <c r="BD196" s="23">
        <f t="shared" si="3"/>
        <v>28</v>
      </c>
      <c r="BE196" s="6" t="s">
        <v>92</v>
      </c>
      <c r="BF196" s="6" t="s">
        <v>55</v>
      </c>
      <c r="BG196" s="6" t="s">
        <v>55</v>
      </c>
      <c r="BH196" s="6" t="s">
        <v>55</v>
      </c>
      <c r="BI196" s="6" t="s">
        <v>92</v>
      </c>
      <c r="BJ196" s="6" t="s">
        <v>92</v>
      </c>
      <c r="BK196" s="6" t="s">
        <v>55</v>
      </c>
      <c r="BL196" s="23"/>
    </row>
    <row r="197">
      <c r="A197" s="16">
        <v>192.0</v>
      </c>
      <c r="B197" s="17" t="s">
        <v>305</v>
      </c>
      <c r="C197" s="17" t="s">
        <v>314</v>
      </c>
      <c r="D197" s="17" t="s">
        <v>110</v>
      </c>
      <c r="E197" s="19"/>
      <c r="F197" s="17" t="s">
        <v>96</v>
      </c>
      <c r="G197" s="17" t="s">
        <v>1182</v>
      </c>
      <c r="H197" s="48" t="s">
        <v>81</v>
      </c>
      <c r="J197" s="21"/>
      <c r="K197" s="48" t="s">
        <v>84</v>
      </c>
      <c r="L197" s="49">
        <v>42979.0</v>
      </c>
      <c r="M197" s="50"/>
      <c r="N197" s="48" t="s">
        <v>85</v>
      </c>
      <c r="O197" s="48" t="s">
        <v>295</v>
      </c>
      <c r="P197" s="50"/>
      <c r="Q197" s="25">
        <v>8.0</v>
      </c>
      <c r="R197" s="25">
        <v>6.0</v>
      </c>
      <c r="S197" s="25">
        <v>6.0</v>
      </c>
      <c r="T197" s="25"/>
      <c r="U197" s="25"/>
      <c r="V197" s="25"/>
      <c r="W197" s="25">
        <v>10.0</v>
      </c>
      <c r="X197" s="25">
        <v>9.0</v>
      </c>
      <c r="Y197" s="25">
        <v>7.0</v>
      </c>
      <c r="Z197" s="25">
        <v>7.0</v>
      </c>
      <c r="AA197" s="25">
        <v>10.0</v>
      </c>
      <c r="AB197" s="25">
        <v>5.0</v>
      </c>
      <c r="AC197" s="25">
        <v>9.0</v>
      </c>
      <c r="AD197" s="25"/>
      <c r="AE197" s="25"/>
      <c r="AF197" s="25"/>
      <c r="AG197" s="25"/>
      <c r="AH197" s="25">
        <v>10.0</v>
      </c>
      <c r="AI197" s="25">
        <v>10.0</v>
      </c>
      <c r="AJ197" s="25">
        <v>10.0</v>
      </c>
      <c r="AK197" s="25">
        <v>9.0</v>
      </c>
      <c r="AL197" s="25">
        <v>8.0</v>
      </c>
      <c r="AM197" s="25"/>
      <c r="AN197" s="25"/>
      <c r="AO197" s="25"/>
      <c r="AP197" s="25"/>
      <c r="AQ197" s="25"/>
      <c r="AR197" s="6">
        <v>6.0</v>
      </c>
      <c r="AS197" s="25"/>
      <c r="AT197" s="25"/>
      <c r="AU197" s="25"/>
      <c r="AV197" s="25"/>
      <c r="AW197" s="25"/>
      <c r="AX197" s="25">
        <v>10.0</v>
      </c>
      <c r="AY197" s="32">
        <f t="shared" si="1"/>
        <v>8.23</v>
      </c>
      <c r="AZ197" s="23"/>
      <c r="BA197" s="23">
        <f t="shared" si="2"/>
        <v>0</v>
      </c>
      <c r="BB197" s="6">
        <v>11.0</v>
      </c>
      <c r="BC197" s="6">
        <v>0.0</v>
      </c>
      <c r="BD197" s="23">
        <f t="shared" si="3"/>
        <v>11</v>
      </c>
      <c r="BE197" s="6" t="s">
        <v>92</v>
      </c>
      <c r="BF197" s="6" t="s">
        <v>55</v>
      </c>
      <c r="BG197" s="6" t="s">
        <v>55</v>
      </c>
      <c r="BH197" s="6" t="s">
        <v>55</v>
      </c>
      <c r="BI197" s="6" t="s">
        <v>55</v>
      </c>
      <c r="BJ197" s="6" t="s">
        <v>92</v>
      </c>
      <c r="BK197" s="6" t="s">
        <v>55</v>
      </c>
      <c r="BL197" s="23"/>
    </row>
    <row r="198">
      <c r="A198" s="16">
        <v>193.0</v>
      </c>
      <c r="B198" s="17" t="s">
        <v>1222</v>
      </c>
      <c r="C198" s="17" t="s">
        <v>236</v>
      </c>
      <c r="D198" s="17" t="s">
        <v>816</v>
      </c>
      <c r="E198" s="19"/>
      <c r="F198" s="17" t="s">
        <v>96</v>
      </c>
      <c r="G198" s="17" t="s">
        <v>1182</v>
      </c>
      <c r="H198" s="48" t="s">
        <v>81</v>
      </c>
      <c r="J198" s="21"/>
      <c r="K198" s="48" t="s">
        <v>84</v>
      </c>
      <c r="L198" s="49">
        <v>42989.0</v>
      </c>
      <c r="M198" s="50"/>
      <c r="N198" s="48" t="s">
        <v>85</v>
      </c>
      <c r="O198" s="48" t="s">
        <v>295</v>
      </c>
      <c r="P198" s="50"/>
      <c r="Q198" s="6">
        <v>10.0</v>
      </c>
      <c r="R198" s="6">
        <v>10.0</v>
      </c>
      <c r="S198" s="6">
        <v>10.0</v>
      </c>
      <c r="T198" s="23"/>
      <c r="U198" s="23"/>
      <c r="V198" s="23"/>
      <c r="W198" s="6">
        <v>9.0</v>
      </c>
      <c r="X198" s="6">
        <v>10.0</v>
      </c>
      <c r="Y198" s="6">
        <v>10.0</v>
      </c>
      <c r="Z198" s="6">
        <v>10.0</v>
      </c>
      <c r="AA198" s="6">
        <v>10.0</v>
      </c>
      <c r="AB198" s="6">
        <v>10.0</v>
      </c>
      <c r="AC198" s="6">
        <v>9.0</v>
      </c>
      <c r="AD198" s="23"/>
      <c r="AE198" s="23"/>
      <c r="AF198" s="23"/>
      <c r="AG198" s="23"/>
      <c r="AH198" s="6">
        <v>10.0</v>
      </c>
      <c r="AI198" s="6">
        <v>10.0</v>
      </c>
      <c r="AJ198" s="6">
        <v>10.0</v>
      </c>
      <c r="AK198" s="6">
        <v>9.0</v>
      </c>
      <c r="AL198" s="6">
        <v>10.0</v>
      </c>
      <c r="AM198" s="23"/>
      <c r="AN198" s="23"/>
      <c r="AO198" s="23"/>
      <c r="AP198" s="23"/>
      <c r="AQ198" s="23"/>
      <c r="AR198" s="6">
        <v>10.0</v>
      </c>
      <c r="AS198" s="23"/>
      <c r="AT198" s="23"/>
      <c r="AU198" s="23"/>
      <c r="AV198" s="23"/>
      <c r="AW198" s="23"/>
      <c r="AX198" s="6">
        <v>10.0</v>
      </c>
      <c r="AY198" s="32">
        <f t="shared" si="1"/>
        <v>9.82</v>
      </c>
      <c r="AZ198" s="23"/>
      <c r="BA198" s="23">
        <f t="shared" si="2"/>
        <v>0</v>
      </c>
      <c r="BB198" s="6">
        <v>3.0</v>
      </c>
      <c r="BC198" s="6">
        <v>0.0</v>
      </c>
      <c r="BD198" s="23">
        <f t="shared" si="3"/>
        <v>3</v>
      </c>
      <c r="BE198" s="6" t="s">
        <v>92</v>
      </c>
      <c r="BF198" s="6" t="s">
        <v>55</v>
      </c>
      <c r="BG198" s="6" t="s">
        <v>55</v>
      </c>
      <c r="BH198" s="6" t="s">
        <v>55</v>
      </c>
      <c r="BI198" s="6" t="s">
        <v>55</v>
      </c>
      <c r="BJ198" s="6" t="s">
        <v>92</v>
      </c>
      <c r="BK198" s="6" t="s">
        <v>55</v>
      </c>
      <c r="BL198" s="23"/>
    </row>
    <row r="199">
      <c r="A199" s="16">
        <v>194.0</v>
      </c>
      <c r="B199" s="17" t="s">
        <v>1223</v>
      </c>
      <c r="C199" s="17" t="s">
        <v>1133</v>
      </c>
      <c r="D199" s="20"/>
      <c r="E199" s="19"/>
      <c r="F199" s="17" t="s">
        <v>79</v>
      </c>
      <c r="G199" s="17" t="s">
        <v>1182</v>
      </c>
      <c r="H199" s="48" t="s">
        <v>81</v>
      </c>
      <c r="J199" s="21"/>
      <c r="K199" s="48" t="s">
        <v>84</v>
      </c>
      <c r="L199" s="49">
        <v>42979.0</v>
      </c>
      <c r="M199" s="50"/>
      <c r="N199" s="48" t="s">
        <v>85</v>
      </c>
      <c r="O199" s="48" t="s">
        <v>295</v>
      </c>
      <c r="P199" s="50"/>
      <c r="Q199" s="25">
        <v>7.0</v>
      </c>
      <c r="R199" s="25">
        <v>9.0</v>
      </c>
      <c r="S199" s="25">
        <v>8.0</v>
      </c>
      <c r="T199" s="25"/>
      <c r="U199" s="25"/>
      <c r="V199" s="25"/>
      <c r="W199" s="25">
        <v>5.0</v>
      </c>
      <c r="X199" s="25">
        <v>7.0</v>
      </c>
      <c r="Y199" s="25">
        <v>5.0</v>
      </c>
      <c r="Z199" s="25">
        <v>6.0</v>
      </c>
      <c r="AA199" s="25">
        <v>10.0</v>
      </c>
      <c r="AB199" s="25">
        <v>6.0</v>
      </c>
      <c r="AC199" s="25">
        <v>6.0</v>
      </c>
      <c r="AD199" s="25"/>
      <c r="AE199" s="25"/>
      <c r="AF199" s="25"/>
      <c r="AG199" s="25"/>
      <c r="AH199" s="25">
        <v>10.0</v>
      </c>
      <c r="AI199" s="25">
        <v>10.0</v>
      </c>
      <c r="AJ199" s="25">
        <v>10.0</v>
      </c>
      <c r="AK199" s="25">
        <v>9.0</v>
      </c>
      <c r="AL199" s="25">
        <v>8.0</v>
      </c>
      <c r="AM199" s="25"/>
      <c r="AN199" s="25"/>
      <c r="AO199" s="25"/>
      <c r="AP199" s="25"/>
      <c r="AQ199" s="25"/>
      <c r="AR199" s="6">
        <v>10.0</v>
      </c>
      <c r="AS199" s="25"/>
      <c r="AT199" s="25"/>
      <c r="AU199" s="25"/>
      <c r="AV199" s="25"/>
      <c r="AW199" s="25"/>
      <c r="AX199" s="25">
        <v>10.0</v>
      </c>
      <c r="AY199" s="32">
        <f t="shared" si="1"/>
        <v>8</v>
      </c>
      <c r="AZ199" s="23"/>
      <c r="BA199" s="23">
        <f t="shared" si="2"/>
        <v>0</v>
      </c>
      <c r="BB199" s="6">
        <v>5.0</v>
      </c>
      <c r="BC199" s="6">
        <v>0.0</v>
      </c>
      <c r="BD199" s="23">
        <f t="shared" si="3"/>
        <v>5</v>
      </c>
      <c r="BE199" s="6" t="s">
        <v>92</v>
      </c>
      <c r="BF199" s="6" t="s">
        <v>55</v>
      </c>
      <c r="BG199" s="6" t="s">
        <v>55</v>
      </c>
      <c r="BH199" s="6" t="s">
        <v>55</v>
      </c>
      <c r="BI199" s="6" t="s">
        <v>55</v>
      </c>
      <c r="BJ199" s="6" t="s">
        <v>92</v>
      </c>
      <c r="BK199" s="6" t="s">
        <v>55</v>
      </c>
      <c r="BL199" s="23"/>
    </row>
    <row r="200">
      <c r="A200" s="16">
        <v>195.0</v>
      </c>
      <c r="B200" s="17" t="s">
        <v>1224</v>
      </c>
      <c r="C200" s="17" t="s">
        <v>244</v>
      </c>
      <c r="D200" s="17" t="s">
        <v>252</v>
      </c>
      <c r="E200" s="19"/>
      <c r="F200" s="17" t="s">
        <v>96</v>
      </c>
      <c r="G200" s="17" t="s">
        <v>1182</v>
      </c>
      <c r="H200" s="48" t="s">
        <v>81</v>
      </c>
      <c r="J200" s="21"/>
      <c r="K200" s="48" t="s">
        <v>84</v>
      </c>
      <c r="L200" s="49">
        <v>42982.0</v>
      </c>
      <c r="M200" s="50"/>
      <c r="N200" s="48" t="s">
        <v>85</v>
      </c>
      <c r="O200" s="48" t="s">
        <v>483</v>
      </c>
      <c r="P200" s="50"/>
      <c r="Q200" s="25">
        <v>8.0</v>
      </c>
      <c r="R200" s="25">
        <v>7.0</v>
      </c>
      <c r="S200" s="25">
        <v>10.0</v>
      </c>
      <c r="T200" s="25"/>
      <c r="U200" s="25"/>
      <c r="V200" s="25"/>
      <c r="W200" s="25">
        <v>6.0</v>
      </c>
      <c r="X200" s="25">
        <v>9.0</v>
      </c>
      <c r="Y200" s="25">
        <v>9.0</v>
      </c>
      <c r="Z200" s="25">
        <v>10.0</v>
      </c>
      <c r="AA200" s="25">
        <v>10.0</v>
      </c>
      <c r="AB200" s="25">
        <v>10.0</v>
      </c>
      <c r="AC200" s="25">
        <v>10.0</v>
      </c>
      <c r="AD200" s="25"/>
      <c r="AE200" s="25"/>
      <c r="AF200" s="25"/>
      <c r="AG200" s="25"/>
      <c r="AH200" s="25">
        <v>10.0</v>
      </c>
      <c r="AI200" s="25">
        <v>10.0</v>
      </c>
      <c r="AJ200" s="25">
        <v>10.0</v>
      </c>
      <c r="AK200" s="25">
        <v>9.0</v>
      </c>
      <c r="AL200" s="25">
        <v>10.0</v>
      </c>
      <c r="AM200" s="25"/>
      <c r="AN200" s="25"/>
      <c r="AO200" s="25"/>
      <c r="AP200" s="25"/>
      <c r="AQ200" s="25"/>
      <c r="AR200" s="6">
        <v>9.0</v>
      </c>
      <c r="AS200" s="25"/>
      <c r="AT200" s="25"/>
      <c r="AU200" s="25"/>
      <c r="AV200" s="25"/>
      <c r="AW200" s="25"/>
      <c r="AX200" s="25">
        <v>10.0</v>
      </c>
      <c r="AY200" s="32">
        <f t="shared" si="1"/>
        <v>9.23</v>
      </c>
      <c r="AZ200" s="23"/>
      <c r="BA200" s="23">
        <f t="shared" si="2"/>
        <v>0</v>
      </c>
      <c r="BB200" s="6">
        <v>2.0</v>
      </c>
      <c r="BC200" s="6">
        <v>0.0</v>
      </c>
      <c r="BD200" s="23">
        <f t="shared" si="3"/>
        <v>2</v>
      </c>
      <c r="BE200" s="6" t="s">
        <v>92</v>
      </c>
      <c r="BF200" s="6" t="s">
        <v>55</v>
      </c>
      <c r="BG200" s="6" t="s">
        <v>55</v>
      </c>
      <c r="BH200" s="6" t="s">
        <v>55</v>
      </c>
      <c r="BI200" s="6" t="s">
        <v>55</v>
      </c>
      <c r="BJ200" s="6" t="s">
        <v>92</v>
      </c>
      <c r="BK200" s="6" t="s">
        <v>55</v>
      </c>
      <c r="BL200" s="23"/>
    </row>
    <row r="201">
      <c r="A201" s="16">
        <v>196.0</v>
      </c>
      <c r="B201" s="17" t="s">
        <v>1226</v>
      </c>
      <c r="C201" s="17" t="s">
        <v>119</v>
      </c>
      <c r="D201" s="17" t="s">
        <v>173</v>
      </c>
      <c r="E201" s="19"/>
      <c r="F201" s="17" t="s">
        <v>79</v>
      </c>
      <c r="G201" s="17" t="s">
        <v>1182</v>
      </c>
      <c r="H201" s="48" t="s">
        <v>81</v>
      </c>
      <c r="J201" s="21"/>
      <c r="K201" s="48" t="s">
        <v>84</v>
      </c>
      <c r="L201" s="49">
        <v>42979.0</v>
      </c>
      <c r="M201" s="50"/>
      <c r="N201" s="48" t="s">
        <v>85</v>
      </c>
      <c r="O201" s="48" t="s">
        <v>295</v>
      </c>
      <c r="P201" s="52"/>
      <c r="Q201" s="25">
        <v>6.0</v>
      </c>
      <c r="R201" s="25">
        <v>5.0</v>
      </c>
      <c r="S201" s="25">
        <v>5.0</v>
      </c>
      <c r="T201" s="25"/>
      <c r="U201" s="25"/>
      <c r="V201" s="25"/>
      <c r="W201" s="25">
        <v>5.0</v>
      </c>
      <c r="X201" s="25">
        <v>7.0</v>
      </c>
      <c r="Y201" s="25">
        <v>5.0</v>
      </c>
      <c r="Z201" s="25">
        <v>6.0</v>
      </c>
      <c r="AA201" s="25">
        <v>10.0</v>
      </c>
      <c r="AB201" s="25">
        <v>5.0</v>
      </c>
      <c r="AC201" s="25">
        <v>5.0</v>
      </c>
      <c r="AD201" s="25"/>
      <c r="AE201" s="25"/>
      <c r="AF201" s="25"/>
      <c r="AG201" s="25"/>
      <c r="AH201" s="25">
        <v>10.0</v>
      </c>
      <c r="AI201" s="25">
        <v>8.0</v>
      </c>
      <c r="AJ201" s="25">
        <v>10.0</v>
      </c>
      <c r="AK201" s="25">
        <v>10.0</v>
      </c>
      <c r="AL201" s="25">
        <v>9.0</v>
      </c>
      <c r="AM201" s="25"/>
      <c r="AN201" s="25"/>
      <c r="AO201" s="25"/>
      <c r="AP201" s="25"/>
      <c r="AQ201" s="25"/>
      <c r="AR201" s="6">
        <v>6.0</v>
      </c>
      <c r="AS201" s="25"/>
      <c r="AT201" s="25"/>
      <c r="AU201" s="25"/>
      <c r="AV201" s="25"/>
      <c r="AW201" s="25"/>
      <c r="AX201" s="25">
        <v>10.0</v>
      </c>
      <c r="AY201" s="32">
        <f t="shared" si="1"/>
        <v>7.17</v>
      </c>
      <c r="AZ201" s="23"/>
      <c r="BA201" s="23">
        <f t="shared" si="2"/>
        <v>0</v>
      </c>
      <c r="BB201" s="6">
        <v>2.0</v>
      </c>
      <c r="BC201" s="6">
        <v>1.0</v>
      </c>
      <c r="BD201" s="23">
        <f t="shared" si="3"/>
        <v>1</v>
      </c>
      <c r="BE201" s="6" t="s">
        <v>92</v>
      </c>
      <c r="BF201" s="6" t="s">
        <v>55</v>
      </c>
      <c r="BG201" s="6" t="s">
        <v>55</v>
      </c>
      <c r="BH201" s="6" t="s">
        <v>55</v>
      </c>
      <c r="BI201" s="6" t="s">
        <v>55</v>
      </c>
      <c r="BJ201" s="6" t="s">
        <v>92</v>
      </c>
      <c r="BK201" s="6" t="s">
        <v>55</v>
      </c>
      <c r="BL201" s="23"/>
    </row>
    <row r="202">
      <c r="A202" s="16">
        <v>197.0</v>
      </c>
      <c r="B202" s="17" t="s">
        <v>1228</v>
      </c>
      <c r="C202" s="17" t="s">
        <v>115</v>
      </c>
      <c r="D202" s="17" t="s">
        <v>1229</v>
      </c>
      <c r="E202" s="17" t="s">
        <v>367</v>
      </c>
      <c r="F202" s="17" t="s">
        <v>79</v>
      </c>
      <c r="G202" s="17" t="s">
        <v>1182</v>
      </c>
      <c r="H202" s="48" t="s">
        <v>81</v>
      </c>
      <c r="J202" s="21"/>
      <c r="K202" s="48" t="s">
        <v>84</v>
      </c>
      <c r="L202" s="49">
        <v>42979.0</v>
      </c>
      <c r="M202" s="50"/>
      <c r="N202" s="48" t="s">
        <v>85</v>
      </c>
      <c r="O202" s="48" t="s">
        <v>295</v>
      </c>
      <c r="P202" s="50"/>
      <c r="Q202" s="25">
        <v>9.0</v>
      </c>
      <c r="R202" s="25">
        <v>8.0</v>
      </c>
      <c r="S202" s="25">
        <v>8.0</v>
      </c>
      <c r="T202" s="25"/>
      <c r="U202" s="25"/>
      <c r="V202" s="25"/>
      <c r="W202" s="25">
        <v>8.0</v>
      </c>
      <c r="X202" s="25">
        <v>7.0</v>
      </c>
      <c r="Y202" s="25">
        <v>9.0</v>
      </c>
      <c r="Z202" s="25">
        <v>9.0</v>
      </c>
      <c r="AA202" s="25">
        <v>10.0</v>
      </c>
      <c r="AB202" s="25">
        <v>10.0</v>
      </c>
      <c r="AC202" s="25">
        <v>9.0</v>
      </c>
      <c r="AD202" s="25"/>
      <c r="AE202" s="25"/>
      <c r="AF202" s="25"/>
      <c r="AG202" s="25"/>
      <c r="AH202" s="25">
        <v>10.0</v>
      </c>
      <c r="AI202" s="25">
        <v>10.0</v>
      </c>
      <c r="AJ202" s="25">
        <v>10.0</v>
      </c>
      <c r="AK202" s="25">
        <v>9.0</v>
      </c>
      <c r="AL202" s="25">
        <v>10.0</v>
      </c>
      <c r="AM202" s="25"/>
      <c r="AN202" s="25"/>
      <c r="AO202" s="25"/>
      <c r="AP202" s="25"/>
      <c r="AQ202" s="25"/>
      <c r="AR202" s="6">
        <v>9.0</v>
      </c>
      <c r="AS202" s="25"/>
      <c r="AT202" s="25"/>
      <c r="AU202" s="25"/>
      <c r="AV202" s="25"/>
      <c r="AW202" s="25"/>
      <c r="AX202" s="25">
        <v>10.0</v>
      </c>
      <c r="AY202" s="32">
        <f t="shared" si="1"/>
        <v>9.11</v>
      </c>
      <c r="AZ202" s="23"/>
      <c r="BA202" s="23">
        <f t="shared" si="2"/>
        <v>0</v>
      </c>
      <c r="BB202" s="6">
        <v>2.0</v>
      </c>
      <c r="BC202" s="6">
        <v>0.0</v>
      </c>
      <c r="BD202" s="23">
        <f t="shared" si="3"/>
        <v>2</v>
      </c>
      <c r="BE202" s="6" t="s">
        <v>92</v>
      </c>
      <c r="BF202" s="6" t="s">
        <v>55</v>
      </c>
      <c r="BG202" s="6" t="s">
        <v>55</v>
      </c>
      <c r="BH202" s="6" t="s">
        <v>55</v>
      </c>
      <c r="BI202" s="6" t="s">
        <v>55</v>
      </c>
      <c r="BJ202" s="6" t="s">
        <v>92</v>
      </c>
      <c r="BK202" s="6" t="s">
        <v>55</v>
      </c>
      <c r="BL202" s="23"/>
    </row>
    <row r="203">
      <c r="A203" s="16">
        <v>198.0</v>
      </c>
      <c r="B203" s="17" t="s">
        <v>1208</v>
      </c>
      <c r="C203" s="17" t="s">
        <v>404</v>
      </c>
      <c r="D203" s="17" t="s">
        <v>112</v>
      </c>
      <c r="E203" s="19"/>
      <c r="F203" s="17" t="s">
        <v>96</v>
      </c>
      <c r="G203" s="17" t="s">
        <v>1182</v>
      </c>
      <c r="H203" s="48" t="s">
        <v>81</v>
      </c>
      <c r="J203" s="21"/>
      <c r="K203" s="48" t="s">
        <v>84</v>
      </c>
      <c r="L203" s="49">
        <v>42979.0</v>
      </c>
      <c r="M203" s="50"/>
      <c r="N203" s="48" t="s">
        <v>85</v>
      </c>
      <c r="O203" s="48" t="s">
        <v>295</v>
      </c>
      <c r="P203" s="50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6"/>
      <c r="AS203" s="25"/>
      <c r="AT203" s="25"/>
      <c r="AU203" s="25"/>
      <c r="AV203" s="25"/>
      <c r="AW203" s="25"/>
      <c r="AX203" s="25"/>
      <c r="AY203" s="32" t="str">
        <f t="shared" si="1"/>
        <v>#DIV/0!</v>
      </c>
      <c r="AZ203" s="23"/>
      <c r="BA203" s="23">
        <f t="shared" si="2"/>
        <v>0</v>
      </c>
      <c r="BB203" s="6"/>
      <c r="BC203" s="6"/>
      <c r="BD203" s="23">
        <f t="shared" si="3"/>
        <v>0</v>
      </c>
      <c r="BE203" s="6" t="s">
        <v>55</v>
      </c>
      <c r="BF203" s="6" t="s">
        <v>92</v>
      </c>
      <c r="BG203" s="6" t="s">
        <v>55</v>
      </c>
      <c r="BH203" s="6" t="s">
        <v>55</v>
      </c>
      <c r="BI203" s="6" t="s">
        <v>55</v>
      </c>
      <c r="BJ203" s="6" t="s">
        <v>55</v>
      </c>
      <c r="BK203" s="6" t="s">
        <v>55</v>
      </c>
      <c r="BL203" s="23"/>
    </row>
    <row r="204">
      <c r="A204" s="16">
        <v>199.0</v>
      </c>
      <c r="B204" s="17" t="s">
        <v>1230</v>
      </c>
      <c r="C204" s="17" t="s">
        <v>259</v>
      </c>
      <c r="D204" s="17" t="s">
        <v>110</v>
      </c>
      <c r="E204" s="19"/>
      <c r="F204" s="17" t="s">
        <v>96</v>
      </c>
      <c r="G204" s="17" t="s">
        <v>1182</v>
      </c>
      <c r="H204" s="48" t="s">
        <v>81</v>
      </c>
      <c r="J204" s="21"/>
      <c r="K204" s="48" t="s">
        <v>84</v>
      </c>
      <c r="L204" s="49">
        <v>42985.0</v>
      </c>
      <c r="M204" s="50"/>
      <c r="N204" s="48" t="s">
        <v>85</v>
      </c>
      <c r="O204" s="48" t="s">
        <v>295</v>
      </c>
      <c r="P204" s="50"/>
      <c r="Q204" s="25">
        <v>9.0</v>
      </c>
      <c r="R204" s="25">
        <v>6.0</v>
      </c>
      <c r="S204" s="25">
        <v>9.0</v>
      </c>
      <c r="T204" s="25"/>
      <c r="U204" s="25"/>
      <c r="V204" s="25"/>
      <c r="W204" s="25">
        <v>9.0</v>
      </c>
      <c r="X204" s="25">
        <v>9.0</v>
      </c>
      <c r="Y204" s="25">
        <v>9.0</v>
      </c>
      <c r="Z204" s="25">
        <v>9.0</v>
      </c>
      <c r="AA204" s="25">
        <v>10.0</v>
      </c>
      <c r="AB204" s="25">
        <v>10.0</v>
      </c>
      <c r="AC204" s="25">
        <v>8.0</v>
      </c>
      <c r="AD204" s="25"/>
      <c r="AE204" s="25"/>
      <c r="AF204" s="25"/>
      <c r="AG204" s="25"/>
      <c r="AH204" s="25">
        <v>10.0</v>
      </c>
      <c r="AI204" s="25">
        <v>10.0</v>
      </c>
      <c r="AJ204" s="25">
        <v>10.0</v>
      </c>
      <c r="AK204" s="25">
        <v>10.0</v>
      </c>
      <c r="AL204" s="25">
        <v>9.0</v>
      </c>
      <c r="AM204" s="25"/>
      <c r="AN204" s="25"/>
      <c r="AO204" s="25"/>
      <c r="AP204" s="25"/>
      <c r="AQ204" s="25"/>
      <c r="AR204" s="6">
        <v>7.0</v>
      </c>
      <c r="AS204" s="25"/>
      <c r="AT204" s="25"/>
      <c r="AU204" s="25"/>
      <c r="AV204" s="25"/>
      <c r="AW204" s="25"/>
      <c r="AX204" s="25">
        <v>10.0</v>
      </c>
      <c r="AY204" s="32">
        <f t="shared" si="1"/>
        <v>9.05</v>
      </c>
      <c r="AZ204" s="23"/>
      <c r="BA204" s="23">
        <f t="shared" si="2"/>
        <v>0</v>
      </c>
      <c r="BB204" s="6">
        <v>0.0</v>
      </c>
      <c r="BC204" s="6">
        <v>0.0</v>
      </c>
      <c r="BD204" s="23">
        <f t="shared" si="3"/>
        <v>0</v>
      </c>
      <c r="BE204" s="6" t="s">
        <v>92</v>
      </c>
      <c r="BF204" s="6" t="s">
        <v>55</v>
      </c>
      <c r="BG204" s="6" t="s">
        <v>55</v>
      </c>
      <c r="BH204" s="6" t="s">
        <v>55</v>
      </c>
      <c r="BI204" s="6" t="s">
        <v>55</v>
      </c>
      <c r="BJ204" s="6" t="s">
        <v>92</v>
      </c>
      <c r="BK204" s="6" t="s">
        <v>55</v>
      </c>
      <c r="BL204" s="23"/>
    </row>
    <row r="205">
      <c r="A205" s="16">
        <v>200.0</v>
      </c>
      <c r="B205" s="17" t="s">
        <v>1232</v>
      </c>
      <c r="C205" s="17" t="s">
        <v>110</v>
      </c>
      <c r="D205" s="17" t="s">
        <v>240</v>
      </c>
      <c r="E205" s="19"/>
      <c r="F205" s="17" t="s">
        <v>96</v>
      </c>
      <c r="G205" s="17" t="s">
        <v>1182</v>
      </c>
      <c r="H205" s="48" t="s">
        <v>81</v>
      </c>
      <c r="J205" s="21"/>
      <c r="K205" s="48" t="s">
        <v>138</v>
      </c>
      <c r="L205" s="49">
        <v>42979.0</v>
      </c>
      <c r="M205" s="49">
        <v>42985.0</v>
      </c>
      <c r="N205" s="48" t="s">
        <v>85</v>
      </c>
      <c r="O205" s="48" t="s">
        <v>295</v>
      </c>
      <c r="P205" s="49">
        <v>42983.0</v>
      </c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6"/>
      <c r="AS205" s="25"/>
      <c r="AT205" s="25"/>
      <c r="AU205" s="25"/>
      <c r="AV205" s="25"/>
      <c r="AW205" s="25"/>
      <c r="AX205" s="25"/>
      <c r="AY205" s="32" t="str">
        <f t="shared" si="1"/>
        <v>#DIV/0!</v>
      </c>
      <c r="AZ205" s="23"/>
      <c r="BA205" s="23">
        <f t="shared" si="2"/>
        <v>0</v>
      </c>
      <c r="BB205" s="23"/>
      <c r="BC205" s="23"/>
      <c r="BD205" s="23">
        <f t="shared" si="3"/>
        <v>0</v>
      </c>
      <c r="BE205" s="6" t="s">
        <v>55</v>
      </c>
      <c r="BF205" s="6" t="s">
        <v>92</v>
      </c>
      <c r="BG205" s="6" t="s">
        <v>55</v>
      </c>
      <c r="BH205" s="6" t="s">
        <v>55</v>
      </c>
      <c r="BI205" s="6" t="s">
        <v>55</v>
      </c>
      <c r="BJ205" s="6" t="s">
        <v>55</v>
      </c>
      <c r="BK205" s="6" t="s">
        <v>55</v>
      </c>
      <c r="BL205" s="23"/>
    </row>
    <row r="206">
      <c r="A206" s="16">
        <v>201.0</v>
      </c>
      <c r="B206" s="17" t="s">
        <v>1235</v>
      </c>
      <c r="C206" s="17" t="s">
        <v>404</v>
      </c>
      <c r="D206" s="17" t="s">
        <v>1236</v>
      </c>
      <c r="E206" s="20"/>
      <c r="F206" s="17" t="s">
        <v>96</v>
      </c>
      <c r="G206" s="17" t="s">
        <v>1237</v>
      </c>
      <c r="H206" s="48" t="s">
        <v>81</v>
      </c>
      <c r="J206" s="21"/>
      <c r="K206" s="48" t="s">
        <v>84</v>
      </c>
      <c r="L206" s="49">
        <v>42979.0</v>
      </c>
      <c r="M206" s="50"/>
      <c r="N206" s="48" t="s">
        <v>85</v>
      </c>
      <c r="O206" s="48" t="s">
        <v>295</v>
      </c>
      <c r="P206" s="50"/>
      <c r="Q206" s="6">
        <v>8.0</v>
      </c>
      <c r="R206" s="6">
        <v>8.0</v>
      </c>
      <c r="S206" s="6">
        <v>9.0</v>
      </c>
      <c r="T206" s="23"/>
      <c r="U206" s="23"/>
      <c r="V206" s="23"/>
      <c r="W206" s="6">
        <v>5.0</v>
      </c>
      <c r="X206" s="6">
        <v>7.0</v>
      </c>
      <c r="Y206" s="6">
        <v>6.0</v>
      </c>
      <c r="Z206" s="6">
        <v>8.0</v>
      </c>
      <c r="AA206" s="6">
        <v>10.0</v>
      </c>
      <c r="AB206" s="6">
        <v>9.0</v>
      </c>
      <c r="AC206" s="6">
        <v>9.0</v>
      </c>
      <c r="AD206" s="23"/>
      <c r="AE206" s="23"/>
      <c r="AF206" s="23"/>
      <c r="AG206" s="23"/>
      <c r="AH206" s="6">
        <v>10.0</v>
      </c>
      <c r="AI206" s="6">
        <v>10.0</v>
      </c>
      <c r="AJ206" s="6">
        <v>10.0</v>
      </c>
      <c r="AK206" s="6">
        <v>9.0</v>
      </c>
      <c r="AL206" s="6">
        <v>9.0</v>
      </c>
      <c r="AM206" s="23"/>
      <c r="AN206" s="23"/>
      <c r="AO206" s="23"/>
      <c r="AP206" s="23"/>
      <c r="AQ206" s="23"/>
      <c r="AR206" s="6">
        <v>10.0</v>
      </c>
      <c r="AS206" s="23"/>
      <c r="AT206" s="23"/>
      <c r="AU206" s="23"/>
      <c r="AV206" s="23"/>
      <c r="AW206" s="23"/>
      <c r="AX206" s="6">
        <v>10.0</v>
      </c>
      <c r="AY206" s="32">
        <f t="shared" si="1"/>
        <v>8.64</v>
      </c>
      <c r="AZ206" s="23"/>
      <c r="BA206" s="23">
        <f t="shared" si="2"/>
        <v>0</v>
      </c>
      <c r="BB206" s="6">
        <v>45.0</v>
      </c>
      <c r="BC206" s="6">
        <v>0.0</v>
      </c>
      <c r="BD206" s="23">
        <f t="shared" si="3"/>
        <v>45</v>
      </c>
      <c r="BE206" s="6" t="s">
        <v>92</v>
      </c>
      <c r="BF206" s="6" t="s">
        <v>55</v>
      </c>
      <c r="BG206" s="6" t="s">
        <v>55</v>
      </c>
      <c r="BH206" s="6" t="s">
        <v>55</v>
      </c>
      <c r="BI206" s="6" t="s">
        <v>55</v>
      </c>
      <c r="BJ206" s="6" t="s">
        <v>92</v>
      </c>
      <c r="BK206" s="6" t="s">
        <v>55</v>
      </c>
      <c r="BL206" s="23"/>
    </row>
    <row r="207">
      <c r="A207" s="16">
        <v>202.0</v>
      </c>
      <c r="B207" s="17" t="s">
        <v>1239</v>
      </c>
      <c r="C207" s="17" t="s">
        <v>203</v>
      </c>
      <c r="D207" s="20"/>
      <c r="E207" s="19"/>
      <c r="F207" s="17" t="s">
        <v>96</v>
      </c>
      <c r="G207" s="17" t="s">
        <v>1237</v>
      </c>
      <c r="H207" s="48" t="s">
        <v>81</v>
      </c>
      <c r="J207" s="21"/>
      <c r="K207" s="48" t="s">
        <v>84</v>
      </c>
      <c r="L207" s="49">
        <v>42979.0</v>
      </c>
      <c r="M207" s="50"/>
      <c r="N207" s="48" t="s">
        <v>85</v>
      </c>
      <c r="O207" s="48" t="s">
        <v>295</v>
      </c>
      <c r="P207" s="50"/>
      <c r="Q207" s="6">
        <v>7.0</v>
      </c>
      <c r="R207" s="6">
        <v>9.0</v>
      </c>
      <c r="S207" s="6">
        <v>10.0</v>
      </c>
      <c r="T207" s="23"/>
      <c r="U207" s="23"/>
      <c r="V207" s="23"/>
      <c r="W207" s="6">
        <v>8.0</v>
      </c>
      <c r="X207" s="6">
        <v>7.0</v>
      </c>
      <c r="Y207" s="6">
        <v>8.0</v>
      </c>
      <c r="Z207" s="6">
        <v>8.0</v>
      </c>
      <c r="AA207" s="6">
        <v>10.0</v>
      </c>
      <c r="AB207" s="6">
        <v>10.0</v>
      </c>
      <c r="AC207" s="6">
        <v>9.0</v>
      </c>
      <c r="AD207" s="23"/>
      <c r="AE207" s="23"/>
      <c r="AF207" s="23"/>
      <c r="AG207" s="23"/>
      <c r="AH207" s="6">
        <v>10.0</v>
      </c>
      <c r="AI207" s="6">
        <v>10.0</v>
      </c>
      <c r="AJ207" s="6">
        <v>10.0</v>
      </c>
      <c r="AK207" s="6">
        <v>9.0</v>
      </c>
      <c r="AL207" s="6">
        <v>10.0</v>
      </c>
      <c r="AM207" s="23"/>
      <c r="AN207" s="23"/>
      <c r="AO207" s="23"/>
      <c r="AP207" s="23"/>
      <c r="AQ207" s="23"/>
      <c r="AR207" s="6">
        <v>10.0</v>
      </c>
      <c r="AS207" s="23"/>
      <c r="AT207" s="23"/>
      <c r="AU207" s="23"/>
      <c r="AV207" s="23"/>
      <c r="AW207" s="23"/>
      <c r="AX207" s="6">
        <v>10.0</v>
      </c>
      <c r="AY207" s="32">
        <f t="shared" si="1"/>
        <v>9.11</v>
      </c>
      <c r="AZ207" s="23"/>
      <c r="BA207" s="23">
        <f t="shared" si="2"/>
        <v>0</v>
      </c>
      <c r="BB207" s="6">
        <v>33.0</v>
      </c>
      <c r="BC207" s="6">
        <v>0.0</v>
      </c>
      <c r="BD207" s="23">
        <f t="shared" si="3"/>
        <v>33</v>
      </c>
      <c r="BE207" s="6" t="s">
        <v>92</v>
      </c>
      <c r="BF207" s="6" t="s">
        <v>55</v>
      </c>
      <c r="BG207" s="6" t="s">
        <v>55</v>
      </c>
      <c r="BH207" s="6" t="s">
        <v>55</v>
      </c>
      <c r="BI207" s="6" t="s">
        <v>55</v>
      </c>
      <c r="BJ207" s="6" t="s">
        <v>92</v>
      </c>
      <c r="BK207" s="6" t="s">
        <v>55</v>
      </c>
      <c r="BL207" s="23"/>
    </row>
    <row r="208">
      <c r="A208" s="16">
        <v>203.0</v>
      </c>
      <c r="B208" s="17" t="s">
        <v>605</v>
      </c>
      <c r="C208" s="17" t="s">
        <v>161</v>
      </c>
      <c r="D208" s="20"/>
      <c r="E208" s="20"/>
      <c r="F208" s="17" t="s">
        <v>79</v>
      </c>
      <c r="G208" s="17" t="s">
        <v>1237</v>
      </c>
      <c r="H208" s="48" t="s">
        <v>81</v>
      </c>
      <c r="J208" s="21"/>
      <c r="K208" s="48" t="s">
        <v>84</v>
      </c>
      <c r="L208" s="49">
        <v>42979.0</v>
      </c>
      <c r="M208" s="50"/>
      <c r="N208" s="48" t="s">
        <v>85</v>
      </c>
      <c r="O208" s="48" t="s">
        <v>295</v>
      </c>
      <c r="P208" s="50"/>
      <c r="Q208" s="25">
        <v>6.0</v>
      </c>
      <c r="R208" s="25">
        <v>7.0</v>
      </c>
      <c r="S208" s="25">
        <v>8.0</v>
      </c>
      <c r="T208" s="25"/>
      <c r="U208" s="25"/>
      <c r="V208" s="25"/>
      <c r="W208" s="25">
        <v>5.0</v>
      </c>
      <c r="X208" s="25">
        <v>7.0</v>
      </c>
      <c r="Y208" s="25">
        <v>7.0</v>
      </c>
      <c r="Z208" s="25">
        <v>9.0</v>
      </c>
      <c r="AA208" s="25">
        <v>10.0</v>
      </c>
      <c r="AB208" s="25">
        <v>8.0</v>
      </c>
      <c r="AC208" s="25">
        <v>9.0</v>
      </c>
      <c r="AD208" s="25"/>
      <c r="AE208" s="25"/>
      <c r="AF208" s="25"/>
      <c r="AG208" s="25"/>
      <c r="AH208" s="25">
        <v>10.0</v>
      </c>
      <c r="AI208" s="25">
        <v>10.0</v>
      </c>
      <c r="AJ208" s="25">
        <v>10.0</v>
      </c>
      <c r="AK208" s="25">
        <v>10.0</v>
      </c>
      <c r="AL208" s="25">
        <v>9.0</v>
      </c>
      <c r="AM208" s="25"/>
      <c r="AN208" s="25"/>
      <c r="AO208" s="25"/>
      <c r="AP208" s="25"/>
      <c r="AQ208" s="25"/>
      <c r="AR208" s="6">
        <v>10.0</v>
      </c>
      <c r="AS208" s="25"/>
      <c r="AT208" s="25"/>
      <c r="AU208" s="25"/>
      <c r="AV208" s="25"/>
      <c r="AW208" s="25"/>
      <c r="AX208" s="25">
        <v>10.0</v>
      </c>
      <c r="AY208" s="32">
        <f t="shared" si="1"/>
        <v>8.52</v>
      </c>
      <c r="AZ208" s="23"/>
      <c r="BA208" s="23">
        <f t="shared" si="2"/>
        <v>0</v>
      </c>
      <c r="BB208" s="6">
        <v>1.0</v>
      </c>
      <c r="BC208" s="6">
        <v>0.0</v>
      </c>
      <c r="BD208" s="23">
        <f t="shared" si="3"/>
        <v>1</v>
      </c>
      <c r="BE208" s="6" t="s">
        <v>92</v>
      </c>
      <c r="BF208" s="6" t="s">
        <v>55</v>
      </c>
      <c r="BG208" s="6" t="s">
        <v>55</v>
      </c>
      <c r="BH208" s="6" t="s">
        <v>55</v>
      </c>
      <c r="BI208" s="6" t="s">
        <v>55</v>
      </c>
      <c r="BJ208" s="6" t="s">
        <v>92</v>
      </c>
      <c r="BK208" s="6" t="s">
        <v>55</v>
      </c>
      <c r="BL208" s="23"/>
    </row>
    <row r="209">
      <c r="A209" s="16">
        <v>204.0</v>
      </c>
      <c r="B209" s="17" t="s">
        <v>1242</v>
      </c>
      <c r="C209" s="17" t="s">
        <v>112</v>
      </c>
      <c r="D209" s="20"/>
      <c r="E209" s="19"/>
      <c r="F209" s="17" t="s">
        <v>96</v>
      </c>
      <c r="G209" s="17" t="s">
        <v>1237</v>
      </c>
      <c r="H209" s="48" t="s">
        <v>81</v>
      </c>
      <c r="J209" s="21"/>
      <c r="K209" s="48" t="s">
        <v>84</v>
      </c>
      <c r="L209" s="51">
        <v>43053.0</v>
      </c>
      <c r="M209" s="50"/>
      <c r="N209" s="48" t="s">
        <v>85</v>
      </c>
      <c r="O209" s="48" t="s">
        <v>483</v>
      </c>
      <c r="P209" s="50"/>
      <c r="Q209" s="25">
        <v>6.0</v>
      </c>
      <c r="R209" s="25">
        <v>10.0</v>
      </c>
      <c r="S209" s="25">
        <v>10.0</v>
      </c>
      <c r="T209" s="25"/>
      <c r="U209" s="25"/>
      <c r="V209" s="25"/>
      <c r="W209" s="25">
        <v>6.0</v>
      </c>
      <c r="X209" s="25">
        <v>6.0</v>
      </c>
      <c r="Y209" s="25">
        <v>5.0</v>
      </c>
      <c r="Z209" s="25">
        <v>7.0</v>
      </c>
      <c r="AA209" s="25">
        <v>10.0</v>
      </c>
      <c r="AB209" s="25">
        <v>6.0</v>
      </c>
      <c r="AC209" s="25">
        <v>8.0</v>
      </c>
      <c r="AD209" s="25"/>
      <c r="AE209" s="25"/>
      <c r="AF209" s="25"/>
      <c r="AG209" s="25"/>
      <c r="AH209" s="25">
        <v>10.0</v>
      </c>
      <c r="AI209" s="25">
        <v>10.0</v>
      </c>
      <c r="AJ209" s="25">
        <v>10.0</v>
      </c>
      <c r="AK209" s="25">
        <v>9.0</v>
      </c>
      <c r="AL209" s="25">
        <v>8.0</v>
      </c>
      <c r="AM209" s="25"/>
      <c r="AN209" s="25"/>
      <c r="AO209" s="25"/>
      <c r="AP209" s="25"/>
      <c r="AQ209" s="25"/>
      <c r="AR209" s="6">
        <v>10.0</v>
      </c>
      <c r="AS209" s="25"/>
      <c r="AT209" s="25"/>
      <c r="AU209" s="25"/>
      <c r="AV209" s="25"/>
      <c r="AW209" s="25"/>
      <c r="AX209" s="25">
        <v>10.0</v>
      </c>
      <c r="AY209" s="32">
        <f t="shared" si="1"/>
        <v>8.29</v>
      </c>
      <c r="AZ209" s="23"/>
      <c r="BA209" s="23">
        <f t="shared" si="2"/>
        <v>0</v>
      </c>
      <c r="BB209" s="6">
        <v>13.0</v>
      </c>
      <c r="BC209" s="6">
        <v>0.0</v>
      </c>
      <c r="BD209" s="23">
        <f t="shared" si="3"/>
        <v>13</v>
      </c>
      <c r="BE209" s="6" t="s">
        <v>92</v>
      </c>
      <c r="BF209" s="6" t="s">
        <v>55</v>
      </c>
      <c r="BG209" s="6" t="s">
        <v>55</v>
      </c>
      <c r="BH209" s="6" t="s">
        <v>55</v>
      </c>
      <c r="BI209" s="6" t="s">
        <v>55</v>
      </c>
      <c r="BJ209" s="6" t="s">
        <v>92</v>
      </c>
      <c r="BK209" s="6" t="s">
        <v>55</v>
      </c>
      <c r="BL209" s="23"/>
    </row>
    <row r="210">
      <c r="A210" s="16">
        <v>205.0</v>
      </c>
      <c r="B210" s="17" t="s">
        <v>1245</v>
      </c>
      <c r="C210" s="17" t="s">
        <v>118</v>
      </c>
      <c r="D210" s="17" t="s">
        <v>1246</v>
      </c>
      <c r="E210" s="19"/>
      <c r="F210" s="17" t="s">
        <v>79</v>
      </c>
      <c r="G210" s="17" t="s">
        <v>1237</v>
      </c>
      <c r="H210" s="48" t="s">
        <v>81</v>
      </c>
      <c r="J210" s="21"/>
      <c r="K210" s="48" t="s">
        <v>84</v>
      </c>
      <c r="L210" s="49">
        <v>42982.0</v>
      </c>
      <c r="M210" s="50"/>
      <c r="N210" s="48" t="s">
        <v>85</v>
      </c>
      <c r="O210" s="48" t="s">
        <v>483</v>
      </c>
      <c r="P210" s="50"/>
      <c r="Q210" s="6">
        <v>5.0</v>
      </c>
      <c r="R210" s="6">
        <v>7.0</v>
      </c>
      <c r="S210" s="6">
        <v>5.0</v>
      </c>
      <c r="T210" s="23"/>
      <c r="U210" s="23"/>
      <c r="V210" s="23"/>
      <c r="W210" s="6">
        <v>4.0</v>
      </c>
      <c r="X210" s="6">
        <v>6.0</v>
      </c>
      <c r="Y210" s="6">
        <v>5.0</v>
      </c>
      <c r="Z210" s="6">
        <v>7.0</v>
      </c>
      <c r="AA210" s="6">
        <v>10.0</v>
      </c>
      <c r="AB210" s="6">
        <v>7.0</v>
      </c>
      <c r="AC210" s="6">
        <v>9.0</v>
      </c>
      <c r="AD210" s="23"/>
      <c r="AE210" s="23"/>
      <c r="AF210" s="23"/>
      <c r="AG210" s="23"/>
      <c r="AH210" s="6">
        <v>9.0</v>
      </c>
      <c r="AI210" s="6">
        <v>10.0</v>
      </c>
      <c r="AJ210" s="6">
        <v>10.0</v>
      </c>
      <c r="AK210" s="6">
        <v>7.0</v>
      </c>
      <c r="AL210" s="6">
        <v>6.0</v>
      </c>
      <c r="AM210" s="23"/>
      <c r="AN210" s="23"/>
      <c r="AO210" s="23"/>
      <c r="AP210" s="23"/>
      <c r="AQ210" s="23"/>
      <c r="AR210" s="6">
        <v>10.0</v>
      </c>
      <c r="AS210" s="23"/>
      <c r="AT210" s="23"/>
      <c r="AU210" s="23"/>
      <c r="AV210" s="23"/>
      <c r="AW210" s="23"/>
      <c r="AX210" s="6">
        <v>10.0</v>
      </c>
      <c r="AY210" s="32" t="str">
        <f t="shared" si="1"/>
        <v/>
      </c>
      <c r="AZ210" s="23"/>
      <c r="BA210" s="23">
        <f t="shared" si="2"/>
        <v>1</v>
      </c>
      <c r="BB210" s="6">
        <v>2.0</v>
      </c>
      <c r="BC210" s="6">
        <v>0.0</v>
      </c>
      <c r="BD210" s="23">
        <f t="shared" si="3"/>
        <v>2</v>
      </c>
      <c r="BE210" s="6" t="s">
        <v>92</v>
      </c>
      <c r="BF210" s="6" t="s">
        <v>55</v>
      </c>
      <c r="BG210" s="6" t="s">
        <v>55</v>
      </c>
      <c r="BH210" s="6" t="s">
        <v>55</v>
      </c>
      <c r="BI210" s="6" t="s">
        <v>55</v>
      </c>
      <c r="BJ210" s="6" t="s">
        <v>92</v>
      </c>
      <c r="BK210" s="6" t="s">
        <v>55</v>
      </c>
      <c r="BL210" s="23"/>
    </row>
    <row r="211">
      <c r="A211" s="16">
        <v>206.0</v>
      </c>
      <c r="B211" s="17" t="s">
        <v>615</v>
      </c>
      <c r="C211" s="17" t="s">
        <v>115</v>
      </c>
      <c r="D211" s="20"/>
      <c r="E211" s="19"/>
      <c r="F211" s="17" t="s">
        <v>79</v>
      </c>
      <c r="G211" s="17" t="s">
        <v>1237</v>
      </c>
      <c r="H211" s="48" t="s">
        <v>81</v>
      </c>
      <c r="J211" s="21"/>
      <c r="K211" s="48" t="s">
        <v>84</v>
      </c>
      <c r="L211" s="49">
        <v>42979.0</v>
      </c>
      <c r="M211" s="50"/>
      <c r="N211" s="48" t="s">
        <v>85</v>
      </c>
      <c r="O211" s="48" t="s">
        <v>295</v>
      </c>
      <c r="P211" s="50"/>
      <c r="Q211" s="6">
        <v>9.0</v>
      </c>
      <c r="R211" s="6">
        <v>9.0</v>
      </c>
      <c r="S211" s="6">
        <v>9.0</v>
      </c>
      <c r="T211" s="23"/>
      <c r="U211" s="23"/>
      <c r="V211" s="23"/>
      <c r="W211" s="6">
        <v>7.0</v>
      </c>
      <c r="X211" s="6">
        <v>9.0</v>
      </c>
      <c r="Y211" s="6">
        <v>8.0</v>
      </c>
      <c r="Z211" s="6">
        <v>8.0</v>
      </c>
      <c r="AA211" s="6">
        <v>10.0</v>
      </c>
      <c r="AB211" s="6">
        <v>7.0</v>
      </c>
      <c r="AC211" s="6">
        <v>9.0</v>
      </c>
      <c r="AD211" s="23"/>
      <c r="AE211" s="23"/>
      <c r="AF211" s="23"/>
      <c r="AG211" s="23"/>
      <c r="AH211" s="6">
        <v>10.0</v>
      </c>
      <c r="AI211" s="6">
        <v>10.0</v>
      </c>
      <c r="AJ211" s="6">
        <v>10.0</v>
      </c>
      <c r="AK211" s="6">
        <v>10.0</v>
      </c>
      <c r="AL211" s="6">
        <v>9.0</v>
      </c>
      <c r="AM211" s="23"/>
      <c r="AN211" s="23"/>
      <c r="AO211" s="23"/>
      <c r="AP211" s="23"/>
      <c r="AQ211" s="23"/>
      <c r="AR211" s="6">
        <v>10.0</v>
      </c>
      <c r="AS211" s="23"/>
      <c r="AT211" s="23"/>
      <c r="AU211" s="23"/>
      <c r="AV211" s="23"/>
      <c r="AW211" s="23"/>
      <c r="AX211" s="6">
        <v>10.0</v>
      </c>
      <c r="AY211" s="32">
        <f t="shared" si="1"/>
        <v>9.05</v>
      </c>
      <c r="AZ211" s="23"/>
      <c r="BA211" s="23">
        <f t="shared" si="2"/>
        <v>0</v>
      </c>
      <c r="BB211" s="6">
        <v>6.0</v>
      </c>
      <c r="BC211" s="6">
        <v>0.0</v>
      </c>
      <c r="BD211" s="23">
        <f t="shared" si="3"/>
        <v>6</v>
      </c>
      <c r="BE211" s="6" t="s">
        <v>92</v>
      </c>
      <c r="BF211" s="6" t="s">
        <v>55</v>
      </c>
      <c r="BG211" s="6" t="s">
        <v>55</v>
      </c>
      <c r="BH211" s="6" t="s">
        <v>55</v>
      </c>
      <c r="BI211" s="6" t="s">
        <v>55</v>
      </c>
      <c r="BJ211" s="6" t="s">
        <v>92</v>
      </c>
      <c r="BK211" s="6" t="s">
        <v>55</v>
      </c>
      <c r="BL211" s="23"/>
    </row>
    <row r="212">
      <c r="A212" s="16">
        <v>207.0</v>
      </c>
      <c r="B212" s="17" t="s">
        <v>1249</v>
      </c>
      <c r="C212" s="17" t="s">
        <v>617</v>
      </c>
      <c r="D212" s="17" t="s">
        <v>199</v>
      </c>
      <c r="E212" s="19"/>
      <c r="F212" s="17" t="s">
        <v>96</v>
      </c>
      <c r="G212" s="17" t="s">
        <v>1237</v>
      </c>
      <c r="H212" s="48" t="s">
        <v>81</v>
      </c>
      <c r="J212" s="21"/>
      <c r="K212" s="48" t="s">
        <v>84</v>
      </c>
      <c r="L212" s="49">
        <v>42979.0</v>
      </c>
      <c r="M212" s="50"/>
      <c r="N212" s="48" t="s">
        <v>85</v>
      </c>
      <c r="O212" s="50"/>
      <c r="P212" s="50"/>
      <c r="Q212" s="6">
        <v>7.0</v>
      </c>
      <c r="R212" s="6">
        <v>8.0</v>
      </c>
      <c r="S212" s="6">
        <v>10.0</v>
      </c>
      <c r="T212" s="23"/>
      <c r="U212" s="23"/>
      <c r="V212" s="23"/>
      <c r="W212" s="6">
        <v>7.0</v>
      </c>
      <c r="X212" s="6">
        <v>8.0</v>
      </c>
      <c r="Y212" s="6">
        <v>7.0</v>
      </c>
      <c r="Z212" s="6">
        <v>9.0</v>
      </c>
      <c r="AA212" s="6">
        <v>10.0</v>
      </c>
      <c r="AB212" s="6">
        <v>10.0</v>
      </c>
      <c r="AC212" s="6">
        <v>9.0</v>
      </c>
      <c r="AD212" s="23"/>
      <c r="AE212" s="23"/>
      <c r="AF212" s="23"/>
      <c r="AG212" s="23"/>
      <c r="AH212" s="6">
        <v>10.0</v>
      </c>
      <c r="AI212" s="6">
        <v>10.0</v>
      </c>
      <c r="AJ212" s="6">
        <v>10.0</v>
      </c>
      <c r="AK212" s="6">
        <v>9.0</v>
      </c>
      <c r="AL212" s="6">
        <v>9.0</v>
      </c>
      <c r="AM212" s="23"/>
      <c r="AN212" s="23"/>
      <c r="AO212" s="23"/>
      <c r="AP212" s="23"/>
      <c r="AQ212" s="23"/>
      <c r="AR212" s="6">
        <v>10.0</v>
      </c>
      <c r="AS212" s="23"/>
      <c r="AT212" s="23"/>
      <c r="AU212" s="23"/>
      <c r="AV212" s="23"/>
      <c r="AW212" s="23"/>
      <c r="AX212" s="6">
        <v>10.0</v>
      </c>
      <c r="AY212" s="32">
        <f t="shared" si="1"/>
        <v>9</v>
      </c>
      <c r="AZ212" s="23"/>
      <c r="BA212" s="23">
        <f t="shared" si="2"/>
        <v>0</v>
      </c>
      <c r="BB212" s="6">
        <v>8.0</v>
      </c>
      <c r="BC212" s="6">
        <v>0.0</v>
      </c>
      <c r="BD212" s="23">
        <f t="shared" si="3"/>
        <v>8</v>
      </c>
      <c r="BE212" s="6" t="s">
        <v>92</v>
      </c>
      <c r="BF212" s="6" t="s">
        <v>55</v>
      </c>
      <c r="BG212" s="6" t="s">
        <v>55</v>
      </c>
      <c r="BH212" s="6" t="s">
        <v>55</v>
      </c>
      <c r="BI212" s="6" t="s">
        <v>55</v>
      </c>
      <c r="BJ212" s="6" t="s">
        <v>92</v>
      </c>
      <c r="BK212" s="6" t="s">
        <v>55</v>
      </c>
      <c r="BL212" s="23"/>
    </row>
    <row r="213">
      <c r="A213" s="16">
        <v>208.0</v>
      </c>
      <c r="B213" s="17" t="s">
        <v>1252</v>
      </c>
      <c r="C213" s="17" t="s">
        <v>213</v>
      </c>
      <c r="D213" s="17" t="s">
        <v>76</v>
      </c>
      <c r="E213" s="19"/>
      <c r="F213" s="17" t="s">
        <v>79</v>
      </c>
      <c r="G213" s="17" t="s">
        <v>1237</v>
      </c>
      <c r="H213" s="48" t="s">
        <v>81</v>
      </c>
      <c r="J213" s="21"/>
      <c r="K213" s="48" t="s">
        <v>84</v>
      </c>
      <c r="L213" s="49">
        <v>42979.0</v>
      </c>
      <c r="M213" s="50"/>
      <c r="N213" s="48" t="s">
        <v>85</v>
      </c>
      <c r="O213" s="50"/>
      <c r="P213" s="50"/>
      <c r="Q213" s="25">
        <v>5.0</v>
      </c>
      <c r="R213" s="25">
        <v>6.0</v>
      </c>
      <c r="S213" s="25">
        <v>9.0</v>
      </c>
      <c r="T213" s="25"/>
      <c r="U213" s="25"/>
      <c r="V213" s="25"/>
      <c r="W213" s="25">
        <v>5.0</v>
      </c>
      <c r="X213" s="25">
        <v>6.0</v>
      </c>
      <c r="Y213" s="25">
        <v>6.0</v>
      </c>
      <c r="Z213" s="25">
        <v>6.0</v>
      </c>
      <c r="AA213" s="25">
        <v>10.0</v>
      </c>
      <c r="AB213" s="25">
        <v>6.0</v>
      </c>
      <c r="AC213" s="25">
        <v>7.0</v>
      </c>
      <c r="AD213" s="25"/>
      <c r="AE213" s="25"/>
      <c r="AF213" s="25"/>
      <c r="AG213" s="25"/>
      <c r="AH213" s="25">
        <v>9.0</v>
      </c>
      <c r="AI213" s="25">
        <v>10.0</v>
      </c>
      <c r="AJ213" s="25">
        <v>10.0</v>
      </c>
      <c r="AK213" s="25">
        <v>10.0</v>
      </c>
      <c r="AL213" s="25">
        <v>7.0</v>
      </c>
      <c r="AM213" s="25"/>
      <c r="AN213" s="25"/>
      <c r="AO213" s="25"/>
      <c r="AP213" s="25"/>
      <c r="AQ213" s="25"/>
      <c r="AR213" s="6">
        <v>10.0</v>
      </c>
      <c r="AS213" s="25"/>
      <c r="AT213" s="25"/>
      <c r="AU213" s="25"/>
      <c r="AV213" s="25"/>
      <c r="AW213" s="25"/>
      <c r="AX213" s="25">
        <v>10.0</v>
      </c>
      <c r="AY213" s="32">
        <f t="shared" si="1"/>
        <v>7.76</v>
      </c>
      <c r="AZ213" s="23"/>
      <c r="BA213" s="23">
        <f t="shared" si="2"/>
        <v>0</v>
      </c>
      <c r="BB213" s="6">
        <v>25.0</v>
      </c>
      <c r="BC213" s="6">
        <v>0.0</v>
      </c>
      <c r="BD213" s="23">
        <f t="shared" si="3"/>
        <v>25</v>
      </c>
      <c r="BE213" s="6" t="s">
        <v>92</v>
      </c>
      <c r="BF213" s="6" t="s">
        <v>55</v>
      </c>
      <c r="BG213" s="6" t="s">
        <v>55</v>
      </c>
      <c r="BH213" s="6" t="s">
        <v>55</v>
      </c>
      <c r="BI213" s="6" t="s">
        <v>55</v>
      </c>
      <c r="BJ213" s="6" t="s">
        <v>92</v>
      </c>
      <c r="BK213" s="6" t="s">
        <v>55</v>
      </c>
      <c r="BL213" s="23"/>
    </row>
    <row r="214">
      <c r="A214" s="16">
        <v>209.0</v>
      </c>
      <c r="B214" s="17" t="s">
        <v>1254</v>
      </c>
      <c r="C214" s="17" t="s">
        <v>744</v>
      </c>
      <c r="D214" s="17" t="s">
        <v>110</v>
      </c>
      <c r="E214" s="19"/>
      <c r="F214" s="17" t="s">
        <v>96</v>
      </c>
      <c r="G214" s="17" t="s">
        <v>1237</v>
      </c>
      <c r="H214" s="48" t="s">
        <v>81</v>
      </c>
      <c r="J214" s="21"/>
      <c r="K214" s="48" t="s">
        <v>84</v>
      </c>
      <c r="L214" s="49">
        <v>42979.0</v>
      </c>
      <c r="M214" s="50"/>
      <c r="N214" s="48" t="s">
        <v>85</v>
      </c>
      <c r="O214" s="50"/>
      <c r="P214" s="50"/>
      <c r="Q214" s="25">
        <v>8.0</v>
      </c>
      <c r="R214" s="25">
        <v>10.0</v>
      </c>
      <c r="S214" s="25">
        <v>9.0</v>
      </c>
      <c r="T214" s="25"/>
      <c r="U214" s="25"/>
      <c r="V214" s="25"/>
      <c r="W214" s="25">
        <v>8.0</v>
      </c>
      <c r="X214" s="25">
        <v>8.0</v>
      </c>
      <c r="Y214" s="25">
        <v>7.0</v>
      </c>
      <c r="Z214" s="25">
        <v>9.0</v>
      </c>
      <c r="AA214" s="25">
        <v>10.0</v>
      </c>
      <c r="AB214" s="25">
        <v>9.0</v>
      </c>
      <c r="AC214" s="25">
        <v>9.0</v>
      </c>
      <c r="AD214" s="25"/>
      <c r="AE214" s="25"/>
      <c r="AF214" s="25"/>
      <c r="AG214" s="25"/>
      <c r="AH214" s="25">
        <v>10.0</v>
      </c>
      <c r="AI214" s="25">
        <v>10.0</v>
      </c>
      <c r="AJ214" s="25">
        <v>10.0</v>
      </c>
      <c r="AK214" s="25">
        <v>10.0</v>
      </c>
      <c r="AL214" s="25">
        <v>9.0</v>
      </c>
      <c r="AM214" s="25"/>
      <c r="AN214" s="25"/>
      <c r="AO214" s="25"/>
      <c r="AP214" s="25"/>
      <c r="AQ214" s="25"/>
      <c r="AR214" s="6">
        <v>10.0</v>
      </c>
      <c r="AS214" s="25"/>
      <c r="AT214" s="25"/>
      <c r="AU214" s="25"/>
      <c r="AV214" s="25"/>
      <c r="AW214" s="25"/>
      <c r="AX214" s="25">
        <v>10.0</v>
      </c>
      <c r="AY214" s="32">
        <f t="shared" si="1"/>
        <v>9.17</v>
      </c>
      <c r="AZ214" s="23"/>
      <c r="BA214" s="23">
        <f t="shared" si="2"/>
        <v>0</v>
      </c>
      <c r="BB214" s="6">
        <v>0.0</v>
      </c>
      <c r="BC214" s="6">
        <v>0.0</v>
      </c>
      <c r="BD214" s="23">
        <f t="shared" si="3"/>
        <v>0</v>
      </c>
      <c r="BE214" s="6" t="s">
        <v>92</v>
      </c>
      <c r="BF214" s="6" t="s">
        <v>55</v>
      </c>
      <c r="BG214" s="6" t="s">
        <v>55</v>
      </c>
      <c r="BH214" s="6" t="s">
        <v>55</v>
      </c>
      <c r="BI214" s="6" t="s">
        <v>55</v>
      </c>
      <c r="BJ214" s="6" t="s">
        <v>92</v>
      </c>
      <c r="BK214" s="6" t="s">
        <v>55</v>
      </c>
      <c r="BL214" s="23"/>
    </row>
    <row r="215">
      <c r="A215" s="16">
        <v>210.0</v>
      </c>
      <c r="B215" s="17" t="s">
        <v>1254</v>
      </c>
      <c r="C215" s="17" t="s">
        <v>362</v>
      </c>
      <c r="D215" s="17" t="s">
        <v>200</v>
      </c>
      <c r="E215" s="19"/>
      <c r="F215" s="17" t="s">
        <v>96</v>
      </c>
      <c r="G215" s="17" t="s">
        <v>1237</v>
      </c>
      <c r="H215" s="48" t="s">
        <v>81</v>
      </c>
      <c r="J215" s="21"/>
      <c r="K215" s="48" t="s">
        <v>84</v>
      </c>
      <c r="L215" s="49">
        <v>42979.0</v>
      </c>
      <c r="M215" s="50"/>
      <c r="N215" s="48" t="s">
        <v>85</v>
      </c>
      <c r="O215" s="50"/>
      <c r="P215" s="50"/>
      <c r="Q215" s="25">
        <v>7.0</v>
      </c>
      <c r="R215" s="25">
        <v>9.0</v>
      </c>
      <c r="S215" s="25">
        <v>10.0</v>
      </c>
      <c r="T215" s="25"/>
      <c r="U215" s="25"/>
      <c r="V215" s="25"/>
      <c r="W215" s="25">
        <v>7.0</v>
      </c>
      <c r="X215" s="25">
        <v>8.0</v>
      </c>
      <c r="Y215" s="25">
        <v>6.0</v>
      </c>
      <c r="Z215" s="25">
        <v>10.0</v>
      </c>
      <c r="AA215" s="25">
        <v>10.0</v>
      </c>
      <c r="AB215" s="25">
        <v>10.0</v>
      </c>
      <c r="AC215" s="25">
        <v>8.0</v>
      </c>
      <c r="AD215" s="25"/>
      <c r="AE215" s="25"/>
      <c r="AF215" s="25"/>
      <c r="AG215" s="25"/>
      <c r="AH215" s="25">
        <v>10.0</v>
      </c>
      <c r="AI215" s="25">
        <v>10.0</v>
      </c>
      <c r="AJ215" s="25">
        <v>10.0</v>
      </c>
      <c r="AK215" s="25">
        <v>10.0</v>
      </c>
      <c r="AL215" s="25">
        <v>10.0</v>
      </c>
      <c r="AM215" s="25"/>
      <c r="AN215" s="25"/>
      <c r="AO215" s="25"/>
      <c r="AP215" s="25"/>
      <c r="AQ215" s="25"/>
      <c r="AR215" s="6">
        <v>10.0</v>
      </c>
      <c r="AS215" s="25"/>
      <c r="AT215" s="25"/>
      <c r="AU215" s="25"/>
      <c r="AV215" s="25"/>
      <c r="AW215" s="25"/>
      <c r="AX215" s="25">
        <v>10.0</v>
      </c>
      <c r="AY215" s="32">
        <f t="shared" si="1"/>
        <v>9.11</v>
      </c>
      <c r="AZ215" s="23"/>
      <c r="BA215" s="23">
        <f t="shared" si="2"/>
        <v>0</v>
      </c>
      <c r="BB215" s="6">
        <v>0.0</v>
      </c>
      <c r="BC215" s="6">
        <v>0.0</v>
      </c>
      <c r="BD215" s="23">
        <f t="shared" si="3"/>
        <v>0</v>
      </c>
      <c r="BE215" s="6" t="s">
        <v>92</v>
      </c>
      <c r="BF215" s="6" t="s">
        <v>55</v>
      </c>
      <c r="BG215" s="6" t="s">
        <v>55</v>
      </c>
      <c r="BH215" s="6" t="s">
        <v>55</v>
      </c>
      <c r="BI215" s="6" t="s">
        <v>55</v>
      </c>
      <c r="BJ215" s="6" t="s">
        <v>92</v>
      </c>
      <c r="BK215" s="6" t="s">
        <v>55</v>
      </c>
      <c r="BL215" s="23"/>
    </row>
    <row r="216">
      <c r="A216" s="16">
        <v>211.0</v>
      </c>
      <c r="B216" s="17" t="s">
        <v>1257</v>
      </c>
      <c r="C216" s="17" t="s">
        <v>577</v>
      </c>
      <c r="D216" s="20"/>
      <c r="E216" s="20"/>
      <c r="F216" s="17" t="s">
        <v>79</v>
      </c>
      <c r="G216" s="17" t="s">
        <v>1237</v>
      </c>
      <c r="H216" s="48" t="s">
        <v>81</v>
      </c>
      <c r="J216" s="21"/>
      <c r="K216" s="48" t="s">
        <v>84</v>
      </c>
      <c r="L216" s="49">
        <v>42979.0</v>
      </c>
      <c r="M216" s="50"/>
      <c r="N216" s="48" t="s">
        <v>85</v>
      </c>
      <c r="O216" s="50"/>
      <c r="P216" s="50"/>
      <c r="Q216" s="6">
        <v>9.0</v>
      </c>
      <c r="R216" s="6">
        <v>10.0</v>
      </c>
      <c r="S216" s="6">
        <v>10.0</v>
      </c>
      <c r="T216" s="23"/>
      <c r="U216" s="23"/>
      <c r="V216" s="23"/>
      <c r="W216" s="6">
        <v>9.0</v>
      </c>
      <c r="X216" s="6">
        <v>9.0</v>
      </c>
      <c r="Y216" s="6">
        <v>10.0</v>
      </c>
      <c r="Z216" s="6">
        <v>10.0</v>
      </c>
      <c r="AA216" s="6">
        <v>10.0</v>
      </c>
      <c r="AB216" s="6">
        <v>10.0</v>
      </c>
      <c r="AC216" s="6">
        <v>9.0</v>
      </c>
      <c r="AD216" s="23"/>
      <c r="AE216" s="23"/>
      <c r="AF216" s="23"/>
      <c r="AG216" s="23"/>
      <c r="AH216" s="6">
        <v>10.0</v>
      </c>
      <c r="AI216" s="6">
        <v>10.0</v>
      </c>
      <c r="AJ216" s="6">
        <v>10.0</v>
      </c>
      <c r="AK216" s="6">
        <v>9.0</v>
      </c>
      <c r="AL216" s="6">
        <v>10.0</v>
      </c>
      <c r="AM216" s="23"/>
      <c r="AN216" s="23"/>
      <c r="AO216" s="23"/>
      <c r="AP216" s="23"/>
      <c r="AQ216" s="23"/>
      <c r="AR216" s="6">
        <v>10.0</v>
      </c>
      <c r="AS216" s="23"/>
      <c r="AT216" s="23"/>
      <c r="AU216" s="23"/>
      <c r="AV216" s="23"/>
      <c r="AW216" s="23"/>
      <c r="AX216" s="6">
        <v>10.0</v>
      </c>
      <c r="AY216" s="32">
        <f t="shared" si="1"/>
        <v>9.7</v>
      </c>
      <c r="AZ216" s="23"/>
      <c r="BA216" s="23">
        <f t="shared" si="2"/>
        <v>0</v>
      </c>
      <c r="BB216" s="6">
        <v>2.0</v>
      </c>
      <c r="BC216" s="6">
        <v>0.0</v>
      </c>
      <c r="BD216" s="23">
        <f t="shared" si="3"/>
        <v>2</v>
      </c>
      <c r="BE216" s="6" t="s">
        <v>92</v>
      </c>
      <c r="BF216" s="6" t="s">
        <v>55</v>
      </c>
      <c r="BG216" s="6" t="s">
        <v>55</v>
      </c>
      <c r="BH216" s="6" t="s">
        <v>55</v>
      </c>
      <c r="BI216" s="6" t="s">
        <v>55</v>
      </c>
      <c r="BJ216" s="6" t="s">
        <v>92</v>
      </c>
      <c r="BK216" s="6" t="s">
        <v>55</v>
      </c>
      <c r="BL216" s="23"/>
    </row>
    <row r="217">
      <c r="A217" s="16">
        <v>212.0</v>
      </c>
      <c r="B217" s="17" t="s">
        <v>1259</v>
      </c>
      <c r="C217" s="17" t="s">
        <v>107</v>
      </c>
      <c r="D217" s="17" t="s">
        <v>1260</v>
      </c>
      <c r="E217" s="20"/>
      <c r="F217" s="17" t="s">
        <v>79</v>
      </c>
      <c r="G217" s="17" t="s">
        <v>1237</v>
      </c>
      <c r="H217" s="48" t="s">
        <v>81</v>
      </c>
      <c r="J217" s="21"/>
      <c r="K217" s="48" t="s">
        <v>84</v>
      </c>
      <c r="L217" s="49">
        <v>42979.0</v>
      </c>
      <c r="M217" s="50"/>
      <c r="N217" s="48" t="s">
        <v>85</v>
      </c>
      <c r="O217" s="50"/>
      <c r="P217" s="50"/>
      <c r="Q217" s="6">
        <v>10.0</v>
      </c>
      <c r="R217" s="6">
        <v>10.0</v>
      </c>
      <c r="S217" s="6">
        <v>10.0</v>
      </c>
      <c r="T217" s="23"/>
      <c r="U217" s="23"/>
      <c r="V217" s="23"/>
      <c r="W217" s="6">
        <v>10.0</v>
      </c>
      <c r="X217" s="6">
        <v>10.0</v>
      </c>
      <c r="Y217" s="6">
        <v>10.0</v>
      </c>
      <c r="Z217" s="6">
        <v>10.0</v>
      </c>
      <c r="AA217" s="6">
        <v>10.0</v>
      </c>
      <c r="AB217" s="6">
        <v>10.0</v>
      </c>
      <c r="AC217" s="6">
        <v>10.0</v>
      </c>
      <c r="AD217" s="23"/>
      <c r="AE217" s="23"/>
      <c r="AF217" s="23"/>
      <c r="AG217" s="23"/>
      <c r="AH217" s="6">
        <v>10.0</v>
      </c>
      <c r="AI217" s="6">
        <v>10.0</v>
      </c>
      <c r="AJ217" s="6">
        <v>10.0</v>
      </c>
      <c r="AK217" s="6">
        <v>10.0</v>
      </c>
      <c r="AL217" s="6">
        <v>10.0</v>
      </c>
      <c r="AM217" s="23"/>
      <c r="AN217" s="23"/>
      <c r="AO217" s="23"/>
      <c r="AP217" s="23"/>
      <c r="AQ217" s="23"/>
      <c r="AR217" s="6">
        <v>10.0</v>
      </c>
      <c r="AS217" s="23"/>
      <c r="AT217" s="23"/>
      <c r="AU217" s="23"/>
      <c r="AV217" s="23"/>
      <c r="AW217" s="23"/>
      <c r="AX217" s="6">
        <v>10.0</v>
      </c>
      <c r="AY217" s="32">
        <f t="shared" si="1"/>
        <v>10</v>
      </c>
      <c r="AZ217" s="23"/>
      <c r="BA217" s="23">
        <f t="shared" si="2"/>
        <v>0</v>
      </c>
      <c r="BB217" s="6">
        <v>2.0</v>
      </c>
      <c r="BC217" s="6">
        <v>0.0</v>
      </c>
      <c r="BD217" s="23">
        <f t="shared" si="3"/>
        <v>2</v>
      </c>
      <c r="BE217" s="6" t="s">
        <v>92</v>
      </c>
      <c r="BF217" s="6" t="s">
        <v>55</v>
      </c>
      <c r="BG217" s="6" t="s">
        <v>55</v>
      </c>
      <c r="BH217" s="6" t="s">
        <v>55</v>
      </c>
      <c r="BI217" s="6" t="s">
        <v>55</v>
      </c>
      <c r="BJ217" s="6" t="s">
        <v>92</v>
      </c>
      <c r="BK217" s="6" t="s">
        <v>55</v>
      </c>
      <c r="BL217" s="23"/>
    </row>
    <row r="218">
      <c r="A218" s="16">
        <v>213.0</v>
      </c>
      <c r="B218" s="17" t="s">
        <v>1262</v>
      </c>
      <c r="C218" s="17" t="s">
        <v>596</v>
      </c>
      <c r="D218" s="17" t="s">
        <v>504</v>
      </c>
      <c r="E218" s="19"/>
      <c r="F218" s="17" t="s">
        <v>79</v>
      </c>
      <c r="G218" s="17" t="s">
        <v>1237</v>
      </c>
      <c r="H218" s="48" t="s">
        <v>81</v>
      </c>
      <c r="J218" s="21"/>
      <c r="K218" s="48" t="s">
        <v>84</v>
      </c>
      <c r="L218" s="49">
        <v>42979.0</v>
      </c>
      <c r="M218" s="50"/>
      <c r="N218" s="48" t="s">
        <v>85</v>
      </c>
      <c r="O218" s="50"/>
      <c r="P218" s="50"/>
      <c r="Q218" s="6">
        <v>5.0</v>
      </c>
      <c r="R218" s="6">
        <v>7.0</v>
      </c>
      <c r="S218" s="6">
        <v>8.0</v>
      </c>
      <c r="T218" s="23"/>
      <c r="U218" s="23"/>
      <c r="V218" s="23"/>
      <c r="W218" s="6">
        <v>5.0</v>
      </c>
      <c r="X218" s="6">
        <v>7.0</v>
      </c>
      <c r="Y218" s="6">
        <v>5.0</v>
      </c>
      <c r="Z218" s="6">
        <v>6.0</v>
      </c>
      <c r="AA218" s="6">
        <v>10.0</v>
      </c>
      <c r="AB218" s="6">
        <v>6.0</v>
      </c>
      <c r="AC218" s="6">
        <v>7.0</v>
      </c>
      <c r="AD218" s="23"/>
      <c r="AE218" s="23"/>
      <c r="AF218" s="23"/>
      <c r="AG218" s="23"/>
      <c r="AH218" s="6">
        <v>9.0</v>
      </c>
      <c r="AI218" s="6">
        <v>10.0</v>
      </c>
      <c r="AJ218" s="6">
        <v>10.0</v>
      </c>
      <c r="AK218" s="6">
        <v>9.0</v>
      </c>
      <c r="AL218" s="6">
        <v>9.0</v>
      </c>
      <c r="AM218" s="23"/>
      <c r="AN218" s="23"/>
      <c r="AO218" s="23"/>
      <c r="AP218" s="23"/>
      <c r="AQ218" s="23"/>
      <c r="AR218" s="6">
        <v>9.0</v>
      </c>
      <c r="AS218" s="23"/>
      <c r="AT218" s="23"/>
      <c r="AU218" s="23"/>
      <c r="AV218" s="23"/>
      <c r="AW218" s="23"/>
      <c r="AX218" s="6">
        <v>9.0</v>
      </c>
      <c r="AY218" s="32">
        <f t="shared" si="1"/>
        <v>7.7</v>
      </c>
      <c r="AZ218" s="23"/>
      <c r="BA218" s="23">
        <f t="shared" si="2"/>
        <v>0</v>
      </c>
      <c r="BB218" s="6">
        <v>9.0</v>
      </c>
      <c r="BC218" s="6">
        <v>5.0</v>
      </c>
      <c r="BD218" s="23">
        <f t="shared" si="3"/>
        <v>4</v>
      </c>
      <c r="BE218" s="6" t="s">
        <v>92</v>
      </c>
      <c r="BF218" s="6" t="s">
        <v>55</v>
      </c>
      <c r="BG218" s="6" t="s">
        <v>55</v>
      </c>
      <c r="BH218" s="6" t="s">
        <v>55</v>
      </c>
      <c r="BI218" s="6" t="s">
        <v>55</v>
      </c>
      <c r="BJ218" s="6" t="s">
        <v>92</v>
      </c>
      <c r="BK218" s="6" t="s">
        <v>55</v>
      </c>
      <c r="BL218" s="23"/>
    </row>
    <row r="219">
      <c r="A219" s="16">
        <v>214.0</v>
      </c>
      <c r="B219" s="17" t="s">
        <v>267</v>
      </c>
      <c r="C219" s="17" t="s">
        <v>125</v>
      </c>
      <c r="D219" s="17" t="s">
        <v>515</v>
      </c>
      <c r="E219" s="19"/>
      <c r="F219" s="17" t="s">
        <v>79</v>
      </c>
      <c r="G219" s="17" t="s">
        <v>1237</v>
      </c>
      <c r="H219" s="48" t="s">
        <v>81</v>
      </c>
      <c r="J219" s="21"/>
      <c r="K219" s="48" t="s">
        <v>84</v>
      </c>
      <c r="L219" s="49">
        <v>42979.0</v>
      </c>
      <c r="M219" s="50"/>
      <c r="N219" s="48" t="s">
        <v>85</v>
      </c>
      <c r="O219" s="50"/>
      <c r="P219" s="50"/>
      <c r="Q219" s="25">
        <v>7.0</v>
      </c>
      <c r="R219" s="25">
        <v>7.0</v>
      </c>
      <c r="S219" s="25">
        <v>10.0</v>
      </c>
      <c r="T219" s="25"/>
      <c r="U219" s="25"/>
      <c r="V219" s="25"/>
      <c r="W219" s="25">
        <v>5.0</v>
      </c>
      <c r="X219" s="25">
        <v>8.0</v>
      </c>
      <c r="Y219" s="25">
        <v>7.0</v>
      </c>
      <c r="Z219" s="25">
        <v>7.0</v>
      </c>
      <c r="AA219" s="25">
        <v>10.0</v>
      </c>
      <c r="AB219" s="25">
        <v>8.0</v>
      </c>
      <c r="AC219" s="25">
        <v>9.0</v>
      </c>
      <c r="AD219" s="25"/>
      <c r="AE219" s="25"/>
      <c r="AF219" s="25"/>
      <c r="AG219" s="25"/>
      <c r="AH219" s="25">
        <v>10.0</v>
      </c>
      <c r="AI219" s="25">
        <v>10.0</v>
      </c>
      <c r="AJ219" s="25">
        <v>10.0</v>
      </c>
      <c r="AK219" s="25">
        <v>9.0</v>
      </c>
      <c r="AL219" s="25">
        <v>10.0</v>
      </c>
      <c r="AM219" s="25"/>
      <c r="AN219" s="25"/>
      <c r="AO219" s="25"/>
      <c r="AP219" s="25"/>
      <c r="AQ219" s="25"/>
      <c r="AR219" s="6">
        <v>10.0</v>
      </c>
      <c r="AS219" s="25"/>
      <c r="AT219" s="25"/>
      <c r="AU219" s="25"/>
      <c r="AV219" s="25"/>
      <c r="AW219" s="25"/>
      <c r="AX219" s="25">
        <v>10.0</v>
      </c>
      <c r="AY219" s="32">
        <f t="shared" si="1"/>
        <v>8.64</v>
      </c>
      <c r="AZ219" s="23"/>
      <c r="BA219" s="23">
        <f t="shared" si="2"/>
        <v>0</v>
      </c>
      <c r="BB219" s="6">
        <v>36.0</v>
      </c>
      <c r="BC219" s="6">
        <v>0.0</v>
      </c>
      <c r="BD219" s="23">
        <f t="shared" si="3"/>
        <v>36</v>
      </c>
      <c r="BE219" s="6" t="s">
        <v>92</v>
      </c>
      <c r="BF219" s="6" t="s">
        <v>55</v>
      </c>
      <c r="BG219" s="6" t="s">
        <v>55</v>
      </c>
      <c r="BH219" s="6" t="s">
        <v>55</v>
      </c>
      <c r="BI219" s="6" t="s">
        <v>55</v>
      </c>
      <c r="BJ219" s="6" t="s">
        <v>92</v>
      </c>
      <c r="BK219" s="6" t="s">
        <v>55</v>
      </c>
      <c r="BL219" s="23"/>
    </row>
    <row r="220">
      <c r="A220" s="16">
        <v>215.0</v>
      </c>
      <c r="B220" s="17" t="s">
        <v>1263</v>
      </c>
      <c r="C220" s="17" t="s">
        <v>237</v>
      </c>
      <c r="D220" s="20"/>
      <c r="E220" s="19"/>
      <c r="F220" s="17" t="s">
        <v>79</v>
      </c>
      <c r="G220" s="17" t="s">
        <v>1237</v>
      </c>
      <c r="H220" s="48" t="s">
        <v>81</v>
      </c>
      <c r="J220" s="21"/>
      <c r="K220" s="48" t="s">
        <v>84</v>
      </c>
      <c r="L220" s="49">
        <v>42979.0</v>
      </c>
      <c r="M220" s="50"/>
      <c r="N220" s="52"/>
      <c r="O220" s="50"/>
      <c r="P220" s="50"/>
      <c r="Q220" s="6">
        <v>8.0</v>
      </c>
      <c r="R220" s="6">
        <v>10.0</v>
      </c>
      <c r="S220" s="6">
        <v>9.0</v>
      </c>
      <c r="T220" s="23"/>
      <c r="U220" s="23"/>
      <c r="V220" s="23"/>
      <c r="W220" s="6">
        <v>6.0</v>
      </c>
      <c r="X220" s="6">
        <v>8.0</v>
      </c>
      <c r="Y220" s="6">
        <v>8.0</v>
      </c>
      <c r="Z220" s="6">
        <v>9.0</v>
      </c>
      <c r="AA220" s="6">
        <v>10.0</v>
      </c>
      <c r="AB220" s="6">
        <v>7.0</v>
      </c>
      <c r="AC220" s="6">
        <v>9.0</v>
      </c>
      <c r="AD220" s="23"/>
      <c r="AE220" s="23"/>
      <c r="AF220" s="23"/>
      <c r="AG220" s="23"/>
      <c r="AH220" s="6">
        <v>10.0</v>
      </c>
      <c r="AI220" s="6">
        <v>10.0</v>
      </c>
      <c r="AJ220" s="6">
        <v>10.0</v>
      </c>
      <c r="AK220" s="6">
        <v>10.0</v>
      </c>
      <c r="AL220" s="6">
        <v>10.0</v>
      </c>
      <c r="AM220" s="23"/>
      <c r="AN220" s="23"/>
      <c r="AO220" s="23"/>
      <c r="AP220" s="23"/>
      <c r="AQ220" s="23"/>
      <c r="AR220" s="6">
        <v>10.0</v>
      </c>
      <c r="AS220" s="23"/>
      <c r="AT220" s="23"/>
      <c r="AU220" s="23"/>
      <c r="AV220" s="23"/>
      <c r="AW220" s="23"/>
      <c r="AX220" s="6">
        <v>10.0</v>
      </c>
      <c r="AY220" s="32">
        <f t="shared" si="1"/>
        <v>9.05</v>
      </c>
      <c r="AZ220" s="23"/>
      <c r="BA220" s="23">
        <f t="shared" si="2"/>
        <v>0</v>
      </c>
      <c r="BB220" s="6">
        <v>5.0</v>
      </c>
      <c r="BC220" s="6">
        <v>0.0</v>
      </c>
      <c r="BD220" s="23">
        <f t="shared" si="3"/>
        <v>5</v>
      </c>
      <c r="BE220" s="6" t="s">
        <v>92</v>
      </c>
      <c r="BF220" s="6" t="s">
        <v>55</v>
      </c>
      <c r="BG220" s="6" t="s">
        <v>55</v>
      </c>
      <c r="BH220" s="6" t="s">
        <v>55</v>
      </c>
      <c r="BI220" s="6" t="s">
        <v>55</v>
      </c>
      <c r="BJ220" s="6" t="s">
        <v>92</v>
      </c>
      <c r="BK220" s="6" t="s">
        <v>55</v>
      </c>
      <c r="BL220" s="23"/>
    </row>
    <row r="221">
      <c r="A221" s="16">
        <v>216.0</v>
      </c>
      <c r="B221" s="17" t="s">
        <v>1266</v>
      </c>
      <c r="C221" s="17" t="s">
        <v>173</v>
      </c>
      <c r="D221" s="17" t="s">
        <v>272</v>
      </c>
      <c r="E221" s="19"/>
      <c r="F221" s="17" t="s">
        <v>79</v>
      </c>
      <c r="G221" s="17" t="s">
        <v>1237</v>
      </c>
      <c r="H221" s="48" t="s">
        <v>81</v>
      </c>
      <c r="J221" s="21"/>
      <c r="K221" s="48" t="s">
        <v>84</v>
      </c>
      <c r="L221" s="49">
        <v>42979.0</v>
      </c>
      <c r="M221" s="50"/>
      <c r="N221" s="52"/>
      <c r="O221" s="50"/>
      <c r="P221" s="50"/>
      <c r="Q221" s="25">
        <v>5.0</v>
      </c>
      <c r="R221" s="25">
        <v>6.0</v>
      </c>
      <c r="S221" s="25">
        <v>6.0</v>
      </c>
      <c r="T221" s="25"/>
      <c r="U221" s="25"/>
      <c r="V221" s="25"/>
      <c r="W221" s="25">
        <v>5.0</v>
      </c>
      <c r="X221" s="25">
        <v>7.0</v>
      </c>
      <c r="Y221" s="25">
        <v>5.0</v>
      </c>
      <c r="Z221" s="25">
        <v>7.0</v>
      </c>
      <c r="AA221" s="25">
        <v>10.0</v>
      </c>
      <c r="AB221" s="25">
        <v>6.0</v>
      </c>
      <c r="AC221" s="25">
        <v>7.0</v>
      </c>
      <c r="AD221" s="25"/>
      <c r="AE221" s="25"/>
      <c r="AF221" s="25"/>
      <c r="AG221" s="25"/>
      <c r="AH221" s="25">
        <v>9.0</v>
      </c>
      <c r="AI221" s="25">
        <v>10.0</v>
      </c>
      <c r="AJ221" s="25">
        <v>10.0</v>
      </c>
      <c r="AK221" s="25">
        <v>10.0</v>
      </c>
      <c r="AL221" s="25">
        <v>6.0</v>
      </c>
      <c r="AM221" s="25"/>
      <c r="AN221" s="25"/>
      <c r="AO221" s="25"/>
      <c r="AP221" s="25"/>
      <c r="AQ221" s="25"/>
      <c r="AR221" s="6">
        <v>10.0</v>
      </c>
      <c r="AS221" s="25"/>
      <c r="AT221" s="25"/>
      <c r="AU221" s="25"/>
      <c r="AV221" s="25"/>
      <c r="AW221" s="25"/>
      <c r="AX221" s="25">
        <v>10.0</v>
      </c>
      <c r="AY221" s="32">
        <f t="shared" si="1"/>
        <v>7.58</v>
      </c>
      <c r="AZ221" s="23"/>
      <c r="BA221" s="23">
        <f t="shared" si="2"/>
        <v>0</v>
      </c>
      <c r="BB221" s="6">
        <v>12.0</v>
      </c>
      <c r="BC221" s="6">
        <v>0.0</v>
      </c>
      <c r="BD221" s="23">
        <f t="shared" si="3"/>
        <v>12</v>
      </c>
      <c r="BE221" s="6" t="s">
        <v>92</v>
      </c>
      <c r="BF221" s="6" t="s">
        <v>55</v>
      </c>
      <c r="BG221" s="6" t="s">
        <v>55</v>
      </c>
      <c r="BH221" s="6" t="s">
        <v>55</v>
      </c>
      <c r="BI221" s="6" t="s">
        <v>55</v>
      </c>
      <c r="BJ221" s="6" t="s">
        <v>92</v>
      </c>
      <c r="BK221" s="6" t="s">
        <v>55</v>
      </c>
      <c r="BL221" s="23"/>
    </row>
    <row r="222">
      <c r="A222" s="16">
        <v>217.0</v>
      </c>
      <c r="B222" s="17" t="s">
        <v>612</v>
      </c>
      <c r="C222" s="17" t="s">
        <v>94</v>
      </c>
      <c r="D222" s="17" t="s">
        <v>110</v>
      </c>
      <c r="E222" s="19"/>
      <c r="F222" s="17" t="s">
        <v>96</v>
      </c>
      <c r="G222" s="17" t="s">
        <v>1237</v>
      </c>
      <c r="H222" s="48" t="s">
        <v>81</v>
      </c>
      <c r="J222" s="21"/>
      <c r="K222" s="48" t="s">
        <v>84</v>
      </c>
      <c r="L222" s="49">
        <v>42979.0</v>
      </c>
      <c r="M222" s="50"/>
      <c r="N222" s="48" t="s">
        <v>85</v>
      </c>
      <c r="O222" s="50"/>
      <c r="P222" s="50"/>
      <c r="Q222" s="25">
        <v>9.0</v>
      </c>
      <c r="R222" s="25">
        <v>10.0</v>
      </c>
      <c r="S222" s="25">
        <v>10.0</v>
      </c>
      <c r="T222" s="25"/>
      <c r="U222" s="25"/>
      <c r="V222" s="25"/>
      <c r="W222" s="25">
        <v>9.0</v>
      </c>
      <c r="X222" s="25">
        <v>9.0</v>
      </c>
      <c r="Y222" s="25">
        <v>9.0</v>
      </c>
      <c r="Z222" s="25">
        <v>9.0</v>
      </c>
      <c r="AA222" s="25">
        <v>10.0</v>
      </c>
      <c r="AB222" s="25">
        <v>9.0</v>
      </c>
      <c r="AC222" s="25">
        <v>10.0</v>
      </c>
      <c r="AD222" s="25"/>
      <c r="AE222" s="25"/>
      <c r="AF222" s="25"/>
      <c r="AG222" s="25"/>
      <c r="AH222" s="25">
        <v>10.0</v>
      </c>
      <c r="AI222" s="25">
        <v>10.0</v>
      </c>
      <c r="AJ222" s="25">
        <v>10.0</v>
      </c>
      <c r="AK222" s="25">
        <v>10.0</v>
      </c>
      <c r="AL222" s="25">
        <v>10.0</v>
      </c>
      <c r="AM222" s="25"/>
      <c r="AN222" s="25"/>
      <c r="AO222" s="25"/>
      <c r="AP222" s="25"/>
      <c r="AQ222" s="25"/>
      <c r="AR222" s="6">
        <v>10.0</v>
      </c>
      <c r="AS222" s="25"/>
      <c r="AT222" s="25"/>
      <c r="AU222" s="25"/>
      <c r="AV222" s="25"/>
      <c r="AW222" s="25"/>
      <c r="AX222" s="25">
        <v>10.0</v>
      </c>
      <c r="AY222" s="32">
        <f t="shared" si="1"/>
        <v>9.64</v>
      </c>
      <c r="AZ222" s="23"/>
      <c r="BA222" s="23">
        <f t="shared" si="2"/>
        <v>0</v>
      </c>
      <c r="BB222" s="6">
        <v>1.0</v>
      </c>
      <c r="BC222" s="6">
        <v>0.0</v>
      </c>
      <c r="BD222" s="23">
        <f t="shared" si="3"/>
        <v>1</v>
      </c>
      <c r="BE222" s="6" t="s">
        <v>92</v>
      </c>
      <c r="BF222" s="6" t="s">
        <v>55</v>
      </c>
      <c r="BG222" s="6" t="s">
        <v>55</v>
      </c>
      <c r="BH222" s="6" t="s">
        <v>55</v>
      </c>
      <c r="BI222" s="6" t="s">
        <v>55</v>
      </c>
      <c r="BJ222" s="6" t="s">
        <v>92</v>
      </c>
      <c r="BK222" s="6" t="s">
        <v>55</v>
      </c>
      <c r="BL222" s="23"/>
    </row>
    <row r="223">
      <c r="A223" s="16">
        <v>218.0</v>
      </c>
      <c r="B223" s="17" t="s">
        <v>1268</v>
      </c>
      <c r="C223" s="17" t="s">
        <v>115</v>
      </c>
      <c r="D223" s="19"/>
      <c r="E223" s="19"/>
      <c r="F223" s="17" t="s">
        <v>79</v>
      </c>
      <c r="G223" s="17" t="s">
        <v>1237</v>
      </c>
      <c r="H223" s="48" t="s">
        <v>81</v>
      </c>
      <c r="J223" s="21"/>
      <c r="K223" s="48" t="s">
        <v>84</v>
      </c>
      <c r="L223" s="49">
        <v>42979.0</v>
      </c>
      <c r="M223" s="50"/>
      <c r="N223" s="48" t="s">
        <v>85</v>
      </c>
      <c r="O223" s="50"/>
      <c r="P223" s="50"/>
      <c r="Q223" s="6">
        <v>7.0</v>
      </c>
      <c r="R223" s="6">
        <v>10.0</v>
      </c>
      <c r="S223" s="6">
        <v>9.0</v>
      </c>
      <c r="T223" s="23"/>
      <c r="U223" s="23"/>
      <c r="V223" s="23"/>
      <c r="W223" s="6">
        <v>7.0</v>
      </c>
      <c r="X223" s="6">
        <v>8.0</v>
      </c>
      <c r="Y223" s="6">
        <v>8.0</v>
      </c>
      <c r="Z223" s="6">
        <v>9.0</v>
      </c>
      <c r="AA223" s="6">
        <v>10.0</v>
      </c>
      <c r="AB223" s="6">
        <v>8.0</v>
      </c>
      <c r="AC223" s="6">
        <v>8.0</v>
      </c>
      <c r="AD223" s="23"/>
      <c r="AE223" s="23"/>
      <c r="AF223" s="23"/>
      <c r="AG223" s="23"/>
      <c r="AH223" s="6">
        <v>10.0</v>
      </c>
      <c r="AI223" s="6">
        <v>10.0</v>
      </c>
      <c r="AJ223" s="6">
        <v>10.0</v>
      </c>
      <c r="AK223" s="6">
        <v>10.0</v>
      </c>
      <c r="AL223" s="6">
        <v>8.0</v>
      </c>
      <c r="AM223" s="23"/>
      <c r="AN223" s="23"/>
      <c r="AO223" s="23"/>
      <c r="AP223" s="23"/>
      <c r="AQ223" s="23"/>
      <c r="AR223" s="6">
        <v>10.0</v>
      </c>
      <c r="AS223" s="23"/>
      <c r="AT223" s="23"/>
      <c r="AU223" s="23"/>
      <c r="AV223" s="23"/>
      <c r="AW223" s="23"/>
      <c r="AX223" s="6">
        <v>10.0</v>
      </c>
      <c r="AY223" s="32">
        <f t="shared" si="1"/>
        <v>8.94</v>
      </c>
      <c r="AZ223" s="23"/>
      <c r="BA223" s="23">
        <f t="shared" si="2"/>
        <v>0</v>
      </c>
      <c r="BB223" s="6">
        <v>3.0</v>
      </c>
      <c r="BC223" s="6">
        <v>0.0</v>
      </c>
      <c r="BD223" s="23">
        <f t="shared" si="3"/>
        <v>3</v>
      </c>
      <c r="BE223" s="6" t="s">
        <v>92</v>
      </c>
      <c r="BF223" s="6" t="s">
        <v>55</v>
      </c>
      <c r="BG223" s="6" t="s">
        <v>55</v>
      </c>
      <c r="BH223" s="6" t="s">
        <v>55</v>
      </c>
      <c r="BI223" s="6" t="s">
        <v>55</v>
      </c>
      <c r="BJ223" s="6" t="s">
        <v>92</v>
      </c>
      <c r="BK223" s="6" t="s">
        <v>55</v>
      </c>
      <c r="BL223" s="23"/>
    </row>
    <row r="224">
      <c r="A224" s="16">
        <v>219.0</v>
      </c>
      <c r="B224" s="17" t="s">
        <v>1270</v>
      </c>
      <c r="C224" s="17" t="s">
        <v>78</v>
      </c>
      <c r="D224" s="17" t="s">
        <v>157</v>
      </c>
      <c r="E224" s="19"/>
      <c r="F224" s="17" t="s">
        <v>79</v>
      </c>
      <c r="G224" s="17" t="s">
        <v>1237</v>
      </c>
      <c r="H224" s="48" t="s">
        <v>81</v>
      </c>
      <c r="J224" s="21"/>
      <c r="K224" s="48" t="s">
        <v>138</v>
      </c>
      <c r="L224" s="49">
        <v>42979.0</v>
      </c>
      <c r="M224" s="49">
        <v>42983.0</v>
      </c>
      <c r="N224" s="48" t="s">
        <v>85</v>
      </c>
      <c r="O224" s="50"/>
      <c r="P224" s="50"/>
      <c r="Q224" s="6">
        <v>9.0</v>
      </c>
      <c r="R224" s="6">
        <v>10.0</v>
      </c>
      <c r="S224" s="6">
        <v>10.0</v>
      </c>
      <c r="T224" s="23"/>
      <c r="U224" s="23"/>
      <c r="V224" s="23"/>
      <c r="W224" s="6">
        <v>10.0</v>
      </c>
      <c r="X224" s="6">
        <v>9.0</v>
      </c>
      <c r="Y224" s="6">
        <v>10.0</v>
      </c>
      <c r="Z224" s="6">
        <v>10.0</v>
      </c>
      <c r="AA224" s="6">
        <v>10.0</v>
      </c>
      <c r="AB224" s="6">
        <v>10.0</v>
      </c>
      <c r="AC224" s="6">
        <v>10.0</v>
      </c>
      <c r="AD224" s="23"/>
      <c r="AE224" s="23"/>
      <c r="AF224" s="23"/>
      <c r="AG224" s="23"/>
      <c r="AH224" s="6">
        <v>10.0</v>
      </c>
      <c r="AI224" s="6">
        <v>10.0</v>
      </c>
      <c r="AJ224" s="6">
        <v>10.0</v>
      </c>
      <c r="AK224" s="6">
        <v>9.0</v>
      </c>
      <c r="AL224" s="6">
        <v>10.0</v>
      </c>
      <c r="AM224" s="23"/>
      <c r="AN224" s="23"/>
      <c r="AO224" s="23"/>
      <c r="AP224" s="23"/>
      <c r="AQ224" s="23"/>
      <c r="AR224" s="6">
        <v>10.0</v>
      </c>
      <c r="AS224" s="23"/>
      <c r="AT224" s="23"/>
      <c r="AU224" s="23"/>
      <c r="AV224" s="23"/>
      <c r="AW224" s="23"/>
      <c r="AX224" s="6">
        <v>10.0</v>
      </c>
      <c r="AY224" s="32">
        <f t="shared" si="1"/>
        <v>9.82</v>
      </c>
      <c r="AZ224" s="23"/>
      <c r="BA224" s="23">
        <f t="shared" si="2"/>
        <v>0</v>
      </c>
      <c r="BB224" s="6">
        <v>0.0</v>
      </c>
      <c r="BC224" s="6">
        <v>0.0</v>
      </c>
      <c r="BD224" s="23">
        <f t="shared" si="3"/>
        <v>0</v>
      </c>
      <c r="BE224" s="6" t="s">
        <v>92</v>
      </c>
      <c r="BF224" s="6" t="s">
        <v>55</v>
      </c>
      <c r="BG224" s="6" t="s">
        <v>55</v>
      </c>
      <c r="BH224" s="6" t="s">
        <v>55</v>
      </c>
      <c r="BI224" s="6" t="s">
        <v>55</v>
      </c>
      <c r="BJ224" s="6" t="s">
        <v>92</v>
      </c>
      <c r="BK224" s="6" t="s">
        <v>55</v>
      </c>
      <c r="BL224" s="23"/>
    </row>
    <row r="225">
      <c r="A225" s="16">
        <v>220.0</v>
      </c>
      <c r="B225" s="17" t="s">
        <v>1272</v>
      </c>
      <c r="C225" s="17" t="s">
        <v>125</v>
      </c>
      <c r="D225" s="17" t="s">
        <v>149</v>
      </c>
      <c r="E225" s="19"/>
      <c r="F225" s="17" t="s">
        <v>79</v>
      </c>
      <c r="G225" s="17" t="s">
        <v>1237</v>
      </c>
      <c r="H225" s="48" t="s">
        <v>81</v>
      </c>
      <c r="J225" s="21"/>
      <c r="K225" s="48" t="s">
        <v>84</v>
      </c>
      <c r="L225" s="49">
        <v>42979.0</v>
      </c>
      <c r="M225" s="50"/>
      <c r="N225" s="48" t="s">
        <v>85</v>
      </c>
      <c r="O225" s="50"/>
      <c r="P225" s="50"/>
      <c r="Q225" s="25">
        <v>6.0</v>
      </c>
      <c r="R225" s="25">
        <v>10.0</v>
      </c>
      <c r="S225" s="25">
        <v>4.0</v>
      </c>
      <c r="T225" s="25"/>
      <c r="U225" s="25"/>
      <c r="V225" s="25"/>
      <c r="W225" s="25">
        <v>8.0</v>
      </c>
      <c r="X225" s="25">
        <v>7.0</v>
      </c>
      <c r="Y225" s="25">
        <v>5.0</v>
      </c>
      <c r="Z225" s="25">
        <v>6.0</v>
      </c>
      <c r="AA225" s="25">
        <v>10.0</v>
      </c>
      <c r="AB225" s="25">
        <v>6.0</v>
      </c>
      <c r="AC225" s="25">
        <v>8.0</v>
      </c>
      <c r="AD225" s="25"/>
      <c r="AE225" s="25"/>
      <c r="AF225" s="25"/>
      <c r="AG225" s="25"/>
      <c r="AH225" s="25">
        <v>10.0</v>
      </c>
      <c r="AI225" s="25">
        <v>10.0</v>
      </c>
      <c r="AJ225" s="25">
        <v>10.0</v>
      </c>
      <c r="AK225" s="25">
        <v>10.0</v>
      </c>
      <c r="AL225" s="25">
        <v>8.0</v>
      </c>
      <c r="AM225" s="25"/>
      <c r="AN225" s="25"/>
      <c r="AO225" s="25"/>
      <c r="AP225" s="25"/>
      <c r="AQ225" s="25"/>
      <c r="AR225" s="6">
        <v>10.0</v>
      </c>
      <c r="AS225" s="25"/>
      <c r="AT225" s="25"/>
      <c r="AU225" s="25"/>
      <c r="AV225" s="25"/>
      <c r="AW225" s="25"/>
      <c r="AX225" s="25">
        <v>10.0</v>
      </c>
      <c r="AY225" s="32" t="str">
        <f t="shared" si="1"/>
        <v/>
      </c>
      <c r="AZ225" s="23"/>
      <c r="BA225" s="23">
        <f t="shared" si="2"/>
        <v>1</v>
      </c>
      <c r="BB225" s="6">
        <v>27.0</v>
      </c>
      <c r="BC225" s="6">
        <v>0.0</v>
      </c>
      <c r="BD225" s="23">
        <f t="shared" si="3"/>
        <v>27</v>
      </c>
      <c r="BE225" s="6" t="s">
        <v>92</v>
      </c>
      <c r="BF225" s="6" t="s">
        <v>55</v>
      </c>
      <c r="BG225" s="6" t="s">
        <v>55</v>
      </c>
      <c r="BH225" s="6" t="s">
        <v>55</v>
      </c>
      <c r="BI225" s="6" t="s">
        <v>55</v>
      </c>
      <c r="BJ225" s="6" t="s">
        <v>92</v>
      </c>
      <c r="BK225" s="6" t="s">
        <v>55</v>
      </c>
      <c r="BL225" s="23"/>
    </row>
    <row r="226">
      <c r="A226" s="16">
        <v>221.0</v>
      </c>
      <c r="B226" s="17" t="s">
        <v>1273</v>
      </c>
      <c r="C226" s="17" t="s">
        <v>259</v>
      </c>
      <c r="D226" s="17" t="s">
        <v>209</v>
      </c>
      <c r="E226" s="19"/>
      <c r="F226" s="17" t="s">
        <v>96</v>
      </c>
      <c r="G226" s="17" t="s">
        <v>1237</v>
      </c>
      <c r="H226" s="48" t="s">
        <v>81</v>
      </c>
      <c r="J226" s="21"/>
      <c r="K226" s="48" t="s">
        <v>84</v>
      </c>
      <c r="L226" s="49">
        <v>42979.0</v>
      </c>
      <c r="M226" s="50"/>
      <c r="N226" s="48" t="s">
        <v>85</v>
      </c>
      <c r="O226" s="50"/>
      <c r="P226" s="50"/>
      <c r="Q226" s="25">
        <v>9.0</v>
      </c>
      <c r="R226" s="25">
        <v>10.0</v>
      </c>
      <c r="S226" s="25">
        <v>8.0</v>
      </c>
      <c r="T226" s="25"/>
      <c r="U226" s="25"/>
      <c r="V226" s="25"/>
      <c r="W226" s="25">
        <v>8.0</v>
      </c>
      <c r="X226" s="25">
        <v>8.0</v>
      </c>
      <c r="Y226" s="25">
        <v>8.0</v>
      </c>
      <c r="Z226" s="25">
        <v>10.0</v>
      </c>
      <c r="AA226" s="25">
        <v>10.0</v>
      </c>
      <c r="AB226" s="25">
        <v>8.0</v>
      </c>
      <c r="AC226" s="25">
        <v>9.0</v>
      </c>
      <c r="AD226" s="25"/>
      <c r="AE226" s="25"/>
      <c r="AF226" s="25"/>
      <c r="AG226" s="25"/>
      <c r="AH226" s="25">
        <v>10.0</v>
      </c>
      <c r="AI226" s="25">
        <v>10.0</v>
      </c>
      <c r="AJ226" s="25">
        <v>10.0</v>
      </c>
      <c r="AK226" s="25">
        <v>9.0</v>
      </c>
      <c r="AL226" s="25">
        <v>9.0</v>
      </c>
      <c r="AM226" s="25"/>
      <c r="AN226" s="25"/>
      <c r="AO226" s="25"/>
      <c r="AP226" s="25"/>
      <c r="AQ226" s="25"/>
      <c r="AR226" s="6">
        <v>10.0</v>
      </c>
      <c r="AS226" s="25"/>
      <c r="AT226" s="25"/>
      <c r="AU226" s="25"/>
      <c r="AV226" s="25"/>
      <c r="AW226" s="25"/>
      <c r="AX226" s="25">
        <v>10.0</v>
      </c>
      <c r="AY226" s="32">
        <f t="shared" si="1"/>
        <v>9.17</v>
      </c>
      <c r="AZ226" s="23"/>
      <c r="BA226" s="23">
        <f t="shared" si="2"/>
        <v>0</v>
      </c>
      <c r="BB226" s="6">
        <v>5.0</v>
      </c>
      <c r="BC226" s="6">
        <v>0.0</v>
      </c>
      <c r="BD226" s="23">
        <f t="shared" si="3"/>
        <v>5</v>
      </c>
      <c r="BE226" s="6" t="s">
        <v>92</v>
      </c>
      <c r="BF226" s="6" t="s">
        <v>55</v>
      </c>
      <c r="BG226" s="6" t="s">
        <v>55</v>
      </c>
      <c r="BH226" s="6" t="s">
        <v>55</v>
      </c>
      <c r="BI226" s="6" t="s">
        <v>55</v>
      </c>
      <c r="BJ226" s="6" t="s">
        <v>92</v>
      </c>
      <c r="BK226" s="6" t="s">
        <v>55</v>
      </c>
      <c r="BL226" s="23"/>
    </row>
    <row r="227">
      <c r="A227" s="16">
        <v>222.0</v>
      </c>
      <c r="B227" s="17" t="s">
        <v>1274</v>
      </c>
      <c r="C227" s="17" t="s">
        <v>87</v>
      </c>
      <c r="D227" s="17" t="s">
        <v>157</v>
      </c>
      <c r="E227" s="19"/>
      <c r="F227" s="17" t="s">
        <v>79</v>
      </c>
      <c r="G227" s="17" t="s">
        <v>1237</v>
      </c>
      <c r="H227" s="48" t="s">
        <v>81</v>
      </c>
      <c r="J227" s="21"/>
      <c r="K227" s="48" t="s">
        <v>84</v>
      </c>
      <c r="L227" s="49">
        <v>42979.0</v>
      </c>
      <c r="M227" s="50"/>
      <c r="N227" s="48" t="s">
        <v>85</v>
      </c>
      <c r="O227" s="50"/>
      <c r="P227" s="50"/>
      <c r="Q227" s="6">
        <v>9.0</v>
      </c>
      <c r="R227" s="6">
        <v>10.0</v>
      </c>
      <c r="S227" s="6">
        <v>10.0</v>
      </c>
      <c r="T227" s="23"/>
      <c r="U227" s="23"/>
      <c r="V227" s="23"/>
      <c r="W227" s="6">
        <v>10.0</v>
      </c>
      <c r="X227" s="6">
        <v>10.0</v>
      </c>
      <c r="Y227" s="6">
        <v>10.0</v>
      </c>
      <c r="Z227" s="6">
        <v>10.0</v>
      </c>
      <c r="AA227" s="6">
        <v>10.0</v>
      </c>
      <c r="AB227" s="6">
        <v>10.0</v>
      </c>
      <c r="AC227" s="6">
        <v>10.0</v>
      </c>
      <c r="AD227" s="23"/>
      <c r="AE227" s="23"/>
      <c r="AF227" s="23"/>
      <c r="AG227" s="23"/>
      <c r="AH227" s="6">
        <v>10.0</v>
      </c>
      <c r="AI227" s="6">
        <v>10.0</v>
      </c>
      <c r="AJ227" s="6">
        <v>10.0</v>
      </c>
      <c r="AK227" s="6">
        <v>10.0</v>
      </c>
      <c r="AL227" s="6">
        <v>10.0</v>
      </c>
      <c r="AM227" s="23"/>
      <c r="AN227" s="23"/>
      <c r="AO227" s="23"/>
      <c r="AP227" s="23"/>
      <c r="AQ227" s="23"/>
      <c r="AR227" s="6">
        <v>10.0</v>
      </c>
      <c r="AS227" s="23"/>
      <c r="AT227" s="23"/>
      <c r="AU227" s="23"/>
      <c r="AV227" s="23"/>
      <c r="AW227" s="23"/>
      <c r="AX227" s="6">
        <v>10.0</v>
      </c>
      <c r="AY227" s="32">
        <f t="shared" si="1"/>
        <v>9.94</v>
      </c>
      <c r="AZ227" s="23"/>
      <c r="BA227" s="23">
        <f t="shared" si="2"/>
        <v>0</v>
      </c>
      <c r="BB227" s="6">
        <v>5.0</v>
      </c>
      <c r="BC227" s="6">
        <v>0.0</v>
      </c>
      <c r="BD227" s="23">
        <f t="shared" si="3"/>
        <v>5</v>
      </c>
      <c r="BE227" s="6" t="s">
        <v>92</v>
      </c>
      <c r="BF227" s="6" t="s">
        <v>55</v>
      </c>
      <c r="BG227" s="6" t="s">
        <v>55</v>
      </c>
      <c r="BH227" s="6" t="s">
        <v>55</v>
      </c>
      <c r="BI227" s="6" t="s">
        <v>55</v>
      </c>
      <c r="BJ227" s="6" t="s">
        <v>92</v>
      </c>
      <c r="BK227" s="6" t="s">
        <v>55</v>
      </c>
      <c r="BL227" s="23"/>
    </row>
    <row r="228">
      <c r="A228" s="16">
        <v>223.0</v>
      </c>
      <c r="B228" s="17" t="s">
        <v>1276</v>
      </c>
      <c r="C228" s="17" t="s">
        <v>185</v>
      </c>
      <c r="D228" s="17" t="s">
        <v>75</v>
      </c>
      <c r="E228" s="19"/>
      <c r="F228" s="17" t="s">
        <v>79</v>
      </c>
      <c r="G228" s="17" t="s">
        <v>1237</v>
      </c>
      <c r="H228" s="48" t="s">
        <v>81</v>
      </c>
      <c r="J228" s="21"/>
      <c r="K228" s="48" t="s">
        <v>84</v>
      </c>
      <c r="L228" s="49">
        <v>42979.0</v>
      </c>
      <c r="M228" s="50"/>
      <c r="N228" s="48" t="s">
        <v>85</v>
      </c>
      <c r="O228" s="50"/>
      <c r="P228" s="50"/>
      <c r="Q228" s="6">
        <v>8.0</v>
      </c>
      <c r="R228" s="6">
        <v>10.0</v>
      </c>
      <c r="S228" s="6">
        <v>9.0</v>
      </c>
      <c r="T228" s="23"/>
      <c r="U228" s="23"/>
      <c r="V228" s="23"/>
      <c r="W228" s="6">
        <v>7.0</v>
      </c>
      <c r="X228" s="6">
        <v>9.0</v>
      </c>
      <c r="Y228" s="6">
        <v>8.0</v>
      </c>
      <c r="Z228" s="6">
        <v>9.0</v>
      </c>
      <c r="AA228" s="6">
        <v>10.0</v>
      </c>
      <c r="AB228" s="6">
        <v>7.0</v>
      </c>
      <c r="AC228" s="6">
        <v>9.0</v>
      </c>
      <c r="AD228" s="23"/>
      <c r="AE228" s="23"/>
      <c r="AF228" s="23"/>
      <c r="AG228" s="23"/>
      <c r="AH228" s="6">
        <v>9.0</v>
      </c>
      <c r="AI228" s="6">
        <v>10.0</v>
      </c>
      <c r="AJ228" s="6">
        <v>10.0</v>
      </c>
      <c r="AK228" s="6">
        <v>10.0</v>
      </c>
      <c r="AL228" s="6">
        <v>6.0</v>
      </c>
      <c r="AM228" s="23"/>
      <c r="AN228" s="23"/>
      <c r="AO228" s="23"/>
      <c r="AP228" s="23"/>
      <c r="AQ228" s="23"/>
      <c r="AR228" s="6">
        <v>10.0</v>
      </c>
      <c r="AS228" s="23"/>
      <c r="AT228" s="23"/>
      <c r="AU228" s="23"/>
      <c r="AV228" s="23"/>
      <c r="AW228" s="23"/>
      <c r="AX228" s="6">
        <v>10.0</v>
      </c>
      <c r="AY228" s="32">
        <f t="shared" si="1"/>
        <v>8.88</v>
      </c>
      <c r="AZ228" s="23"/>
      <c r="BA228" s="23">
        <f t="shared" si="2"/>
        <v>0</v>
      </c>
      <c r="BB228" s="6">
        <v>32.0</v>
      </c>
      <c r="BC228" s="6">
        <v>1.0</v>
      </c>
      <c r="BD228" s="23">
        <f t="shared" si="3"/>
        <v>31</v>
      </c>
      <c r="BE228" s="6" t="s">
        <v>92</v>
      </c>
      <c r="BF228" s="6" t="s">
        <v>55</v>
      </c>
      <c r="BG228" s="6" t="s">
        <v>55</v>
      </c>
      <c r="BH228" s="6" t="s">
        <v>55</v>
      </c>
      <c r="BI228" s="6" t="s">
        <v>55</v>
      </c>
      <c r="BJ228" s="6" t="s">
        <v>92</v>
      </c>
      <c r="BK228" s="6" t="s">
        <v>55</v>
      </c>
      <c r="BL228" s="23"/>
    </row>
    <row r="229">
      <c r="A229" s="16">
        <v>224.0</v>
      </c>
      <c r="B229" s="17" t="s">
        <v>1279</v>
      </c>
      <c r="C229" s="17" t="s">
        <v>213</v>
      </c>
      <c r="D229" s="17" t="s">
        <v>1280</v>
      </c>
      <c r="E229" s="19"/>
      <c r="F229" s="17" t="s">
        <v>79</v>
      </c>
      <c r="G229" s="17" t="s">
        <v>1237</v>
      </c>
      <c r="H229" s="48" t="s">
        <v>81</v>
      </c>
      <c r="J229" s="21"/>
      <c r="K229" s="48" t="s">
        <v>138</v>
      </c>
      <c r="L229" s="49">
        <v>42979.0</v>
      </c>
      <c r="M229" s="49">
        <v>42983.0</v>
      </c>
      <c r="N229" s="48" t="s">
        <v>85</v>
      </c>
      <c r="O229" s="50"/>
      <c r="P229" s="50"/>
      <c r="Q229" s="6">
        <v>9.0</v>
      </c>
      <c r="R229" s="6">
        <v>9.0</v>
      </c>
      <c r="S229" s="6">
        <v>10.0</v>
      </c>
      <c r="T229" s="23"/>
      <c r="U229" s="23"/>
      <c r="V229" s="23"/>
      <c r="W229" s="6">
        <v>7.0</v>
      </c>
      <c r="X229" s="6">
        <v>10.0</v>
      </c>
      <c r="Y229" s="6">
        <v>9.0</v>
      </c>
      <c r="Z229" s="6">
        <v>10.0</v>
      </c>
      <c r="AA229" s="6">
        <v>10.0</v>
      </c>
      <c r="AB229" s="6">
        <v>10.0</v>
      </c>
      <c r="AC229" s="6">
        <v>10.0</v>
      </c>
      <c r="AD229" s="23"/>
      <c r="AE229" s="23"/>
      <c r="AF229" s="23"/>
      <c r="AG229" s="23"/>
      <c r="AH229" s="6">
        <v>10.0</v>
      </c>
      <c r="AI229" s="6">
        <v>10.0</v>
      </c>
      <c r="AJ229" s="6">
        <v>10.0</v>
      </c>
      <c r="AK229" s="6">
        <v>10.0</v>
      </c>
      <c r="AL229" s="6">
        <v>10.0</v>
      </c>
      <c r="AM229" s="23"/>
      <c r="AN229" s="23"/>
      <c r="AO229" s="23"/>
      <c r="AP229" s="23"/>
      <c r="AQ229" s="23"/>
      <c r="AR229" s="6">
        <v>10.0</v>
      </c>
      <c r="AS229" s="23"/>
      <c r="AT229" s="23"/>
      <c r="AU229" s="23"/>
      <c r="AV229" s="23"/>
      <c r="AW229" s="23"/>
      <c r="AX229" s="6">
        <v>10.0</v>
      </c>
      <c r="AY229" s="32">
        <f t="shared" si="1"/>
        <v>9.64</v>
      </c>
      <c r="AZ229" s="23"/>
      <c r="BA229" s="23">
        <f t="shared" si="2"/>
        <v>0</v>
      </c>
      <c r="BB229" s="6">
        <v>13.0</v>
      </c>
      <c r="BC229" s="6">
        <v>0.0</v>
      </c>
      <c r="BD229" s="23">
        <f t="shared" si="3"/>
        <v>13</v>
      </c>
      <c r="BE229" s="6" t="s">
        <v>92</v>
      </c>
      <c r="BF229" s="6" t="s">
        <v>55</v>
      </c>
      <c r="BG229" s="6" t="s">
        <v>55</v>
      </c>
      <c r="BH229" s="6" t="s">
        <v>55</v>
      </c>
      <c r="BI229" s="6" t="s">
        <v>55</v>
      </c>
      <c r="BJ229" s="6" t="s">
        <v>92</v>
      </c>
      <c r="BK229" s="6" t="s">
        <v>55</v>
      </c>
      <c r="BL229" s="23"/>
    </row>
    <row r="230">
      <c r="A230" s="16">
        <v>225.0</v>
      </c>
      <c r="B230" s="17" t="s">
        <v>672</v>
      </c>
      <c r="C230" s="17" t="s">
        <v>314</v>
      </c>
      <c r="D230" s="17" t="s">
        <v>110</v>
      </c>
      <c r="E230" s="19"/>
      <c r="F230" s="17" t="s">
        <v>96</v>
      </c>
      <c r="G230" s="17" t="s">
        <v>1237</v>
      </c>
      <c r="H230" s="48" t="s">
        <v>81</v>
      </c>
      <c r="J230" s="21"/>
      <c r="K230" s="48" t="s">
        <v>84</v>
      </c>
      <c r="L230" s="49">
        <v>42979.0</v>
      </c>
      <c r="M230" s="50"/>
      <c r="N230" s="48" t="s">
        <v>85</v>
      </c>
      <c r="O230" s="50"/>
      <c r="P230" s="50"/>
      <c r="Q230" s="25">
        <v>9.0</v>
      </c>
      <c r="R230" s="25">
        <v>10.0</v>
      </c>
      <c r="S230" s="25">
        <v>10.0</v>
      </c>
      <c r="T230" s="25"/>
      <c r="U230" s="25"/>
      <c r="V230" s="25"/>
      <c r="W230" s="25">
        <v>9.0</v>
      </c>
      <c r="X230" s="25">
        <v>9.0</v>
      </c>
      <c r="Y230" s="25">
        <v>9.0</v>
      </c>
      <c r="Z230" s="25">
        <v>10.0</v>
      </c>
      <c r="AA230" s="25">
        <v>10.0</v>
      </c>
      <c r="AB230" s="25">
        <v>9.0</v>
      </c>
      <c r="AC230" s="25">
        <v>10.0</v>
      </c>
      <c r="AD230" s="25"/>
      <c r="AE230" s="25"/>
      <c r="AF230" s="25"/>
      <c r="AG230" s="25"/>
      <c r="AH230" s="25">
        <v>10.0</v>
      </c>
      <c r="AI230" s="25">
        <v>10.0</v>
      </c>
      <c r="AJ230" s="25">
        <v>10.0</v>
      </c>
      <c r="AK230" s="25">
        <v>10.0</v>
      </c>
      <c r="AL230" s="25">
        <v>10.0</v>
      </c>
      <c r="AM230" s="25"/>
      <c r="AN230" s="25"/>
      <c r="AO230" s="25"/>
      <c r="AP230" s="25"/>
      <c r="AQ230" s="25"/>
      <c r="AR230" s="6">
        <v>10.0</v>
      </c>
      <c r="AS230" s="25"/>
      <c r="AT230" s="25"/>
      <c r="AU230" s="25"/>
      <c r="AV230" s="25"/>
      <c r="AW230" s="25"/>
      <c r="AX230" s="25">
        <v>10.0</v>
      </c>
      <c r="AY230" s="32">
        <f t="shared" si="1"/>
        <v>9.7</v>
      </c>
      <c r="AZ230" s="23"/>
      <c r="BA230" s="23">
        <f t="shared" si="2"/>
        <v>0</v>
      </c>
      <c r="BB230" s="6">
        <v>33.0</v>
      </c>
      <c r="BC230" s="6">
        <v>0.0</v>
      </c>
      <c r="BD230" s="23">
        <f t="shared" si="3"/>
        <v>33</v>
      </c>
      <c r="BE230" s="6" t="s">
        <v>92</v>
      </c>
      <c r="BF230" s="6" t="s">
        <v>55</v>
      </c>
      <c r="BG230" s="6" t="s">
        <v>55</v>
      </c>
      <c r="BH230" s="6" t="s">
        <v>55</v>
      </c>
      <c r="BI230" s="6" t="s">
        <v>55</v>
      </c>
      <c r="BJ230" s="6" t="s">
        <v>92</v>
      </c>
      <c r="BK230" s="6" t="s">
        <v>55</v>
      </c>
      <c r="BL230" s="23"/>
    </row>
    <row r="231">
      <c r="A231" s="16">
        <v>226.0</v>
      </c>
      <c r="B231" s="17" t="s">
        <v>1285</v>
      </c>
      <c r="C231" s="17" t="s">
        <v>236</v>
      </c>
      <c r="D231" s="20"/>
      <c r="E231" s="19"/>
      <c r="F231" s="17" t="s">
        <v>96</v>
      </c>
      <c r="G231" s="17" t="s">
        <v>1237</v>
      </c>
      <c r="H231" s="48" t="s">
        <v>81</v>
      </c>
      <c r="J231" s="21"/>
      <c r="K231" s="48" t="s">
        <v>84</v>
      </c>
      <c r="L231" s="49">
        <v>42979.0</v>
      </c>
      <c r="M231" s="50"/>
      <c r="N231" s="48" t="s">
        <v>85</v>
      </c>
      <c r="O231" s="50"/>
      <c r="P231" s="50"/>
      <c r="Q231" s="25">
        <v>9.0</v>
      </c>
      <c r="R231" s="25">
        <v>10.0</v>
      </c>
      <c r="S231" s="25">
        <v>10.0</v>
      </c>
      <c r="T231" s="25"/>
      <c r="U231" s="25"/>
      <c r="V231" s="25"/>
      <c r="W231" s="25">
        <v>8.0</v>
      </c>
      <c r="X231" s="25">
        <v>9.0</v>
      </c>
      <c r="Y231" s="25">
        <v>9.0</v>
      </c>
      <c r="Z231" s="25">
        <v>10.0</v>
      </c>
      <c r="AA231" s="25">
        <v>10.0</v>
      </c>
      <c r="AB231" s="25">
        <v>10.0</v>
      </c>
      <c r="AC231" s="25">
        <v>10.0</v>
      </c>
      <c r="AD231" s="25"/>
      <c r="AE231" s="25"/>
      <c r="AF231" s="25"/>
      <c r="AG231" s="25"/>
      <c r="AH231" s="25">
        <v>10.0</v>
      </c>
      <c r="AI231" s="25">
        <v>10.0</v>
      </c>
      <c r="AJ231" s="25">
        <v>10.0</v>
      </c>
      <c r="AK231" s="25">
        <v>10.0</v>
      </c>
      <c r="AL231" s="25">
        <v>10.0</v>
      </c>
      <c r="AM231" s="25"/>
      <c r="AN231" s="25"/>
      <c r="AO231" s="25"/>
      <c r="AP231" s="25"/>
      <c r="AQ231" s="25"/>
      <c r="AR231" s="6">
        <v>10.0</v>
      </c>
      <c r="AS231" s="25"/>
      <c r="AT231" s="25"/>
      <c r="AU231" s="25"/>
      <c r="AV231" s="25"/>
      <c r="AW231" s="25"/>
      <c r="AX231" s="25">
        <v>10.0</v>
      </c>
      <c r="AY231" s="32">
        <f t="shared" si="1"/>
        <v>9.7</v>
      </c>
      <c r="AZ231" s="23"/>
      <c r="BA231" s="23">
        <f t="shared" si="2"/>
        <v>0</v>
      </c>
      <c r="BB231" s="6">
        <v>18.0</v>
      </c>
      <c r="BC231" s="6">
        <v>0.0</v>
      </c>
      <c r="BD231" s="23">
        <f t="shared" si="3"/>
        <v>18</v>
      </c>
      <c r="BE231" s="6" t="s">
        <v>92</v>
      </c>
      <c r="BF231" s="6" t="s">
        <v>55</v>
      </c>
      <c r="BG231" s="6" t="s">
        <v>55</v>
      </c>
      <c r="BH231" s="6" t="s">
        <v>55</v>
      </c>
      <c r="BI231" s="6" t="s">
        <v>55</v>
      </c>
      <c r="BJ231" s="6" t="s">
        <v>92</v>
      </c>
      <c r="BK231" s="6" t="s">
        <v>55</v>
      </c>
      <c r="BL231" s="23"/>
    </row>
    <row r="232">
      <c r="A232" s="16">
        <v>227.0</v>
      </c>
      <c r="B232" s="17" t="s">
        <v>1287</v>
      </c>
      <c r="C232" s="17" t="s">
        <v>102</v>
      </c>
      <c r="D232" s="20"/>
      <c r="E232" s="19"/>
      <c r="F232" s="17" t="s">
        <v>96</v>
      </c>
      <c r="G232" s="17" t="s">
        <v>1237</v>
      </c>
      <c r="H232" s="48" t="s">
        <v>81</v>
      </c>
      <c r="J232" s="21"/>
      <c r="K232" s="48" t="s">
        <v>84</v>
      </c>
      <c r="L232" s="49">
        <v>42989.0</v>
      </c>
      <c r="M232" s="50"/>
      <c r="N232" s="48" t="s">
        <v>85</v>
      </c>
      <c r="O232" s="50"/>
      <c r="P232" s="50"/>
      <c r="Q232" s="6">
        <v>8.0</v>
      </c>
      <c r="R232" s="6">
        <v>10.0</v>
      </c>
      <c r="S232" s="6">
        <v>9.0</v>
      </c>
      <c r="T232" s="23"/>
      <c r="U232" s="23"/>
      <c r="V232" s="23"/>
      <c r="W232" s="6">
        <v>8.0</v>
      </c>
      <c r="X232" s="6">
        <v>9.0</v>
      </c>
      <c r="Y232" s="6">
        <v>6.0</v>
      </c>
      <c r="Z232" s="6">
        <v>8.0</v>
      </c>
      <c r="AA232" s="6">
        <v>10.0</v>
      </c>
      <c r="AB232" s="6">
        <v>9.0</v>
      </c>
      <c r="AC232" s="6">
        <v>9.0</v>
      </c>
      <c r="AD232" s="23"/>
      <c r="AE232" s="23"/>
      <c r="AF232" s="23"/>
      <c r="AG232" s="23"/>
      <c r="AH232" s="6">
        <v>10.0</v>
      </c>
      <c r="AI232" s="6">
        <v>10.0</v>
      </c>
      <c r="AJ232" s="6">
        <v>10.0</v>
      </c>
      <c r="AK232" s="6">
        <v>10.0</v>
      </c>
      <c r="AL232" s="6">
        <v>9.0</v>
      </c>
      <c r="AM232" s="23"/>
      <c r="AN232" s="23"/>
      <c r="AO232" s="23"/>
      <c r="AP232" s="23"/>
      <c r="AQ232" s="23"/>
      <c r="AR232" s="6">
        <v>10.0</v>
      </c>
      <c r="AS232" s="23"/>
      <c r="AT232" s="23"/>
      <c r="AU232" s="23"/>
      <c r="AV232" s="23"/>
      <c r="AW232" s="23"/>
      <c r="AX232" s="6">
        <v>10.0</v>
      </c>
      <c r="AY232" s="32">
        <f t="shared" si="1"/>
        <v>9.11</v>
      </c>
      <c r="AZ232" s="23"/>
      <c r="BA232" s="23">
        <f t="shared" si="2"/>
        <v>0</v>
      </c>
      <c r="BB232" s="6">
        <v>13.0</v>
      </c>
      <c r="BC232" s="6">
        <v>0.0</v>
      </c>
      <c r="BD232" s="23">
        <f t="shared" si="3"/>
        <v>13</v>
      </c>
      <c r="BE232" s="6" t="s">
        <v>92</v>
      </c>
      <c r="BF232" s="6" t="s">
        <v>55</v>
      </c>
      <c r="BG232" s="6" t="s">
        <v>55</v>
      </c>
      <c r="BH232" s="6" t="s">
        <v>55</v>
      </c>
      <c r="BI232" s="6" t="s">
        <v>55</v>
      </c>
      <c r="BJ232" s="6" t="s">
        <v>92</v>
      </c>
      <c r="BK232" s="6" t="s">
        <v>55</v>
      </c>
      <c r="BL232" s="23"/>
    </row>
    <row r="233">
      <c r="A233" s="16">
        <v>228.0</v>
      </c>
      <c r="B233" s="17" t="s">
        <v>1289</v>
      </c>
      <c r="C233" s="17" t="s">
        <v>252</v>
      </c>
      <c r="D233" s="20"/>
      <c r="E233" s="19"/>
      <c r="F233" s="17" t="s">
        <v>96</v>
      </c>
      <c r="G233" s="17" t="s">
        <v>1237</v>
      </c>
      <c r="H233" s="48" t="s">
        <v>81</v>
      </c>
      <c r="J233" s="21"/>
      <c r="K233" s="48" t="s">
        <v>84</v>
      </c>
      <c r="L233" s="49">
        <v>42979.0</v>
      </c>
      <c r="M233" s="50"/>
      <c r="N233" s="48" t="s">
        <v>85</v>
      </c>
      <c r="O233" s="50"/>
      <c r="P233" s="50"/>
      <c r="Q233" s="25">
        <v>7.0</v>
      </c>
      <c r="R233" s="25">
        <v>10.0</v>
      </c>
      <c r="S233" s="25">
        <v>7.0</v>
      </c>
      <c r="T233" s="25"/>
      <c r="U233" s="25"/>
      <c r="V233" s="25"/>
      <c r="W233" s="25">
        <v>6.0</v>
      </c>
      <c r="X233" s="25">
        <v>6.0</v>
      </c>
      <c r="Y233" s="25">
        <v>6.0</v>
      </c>
      <c r="Z233" s="25">
        <v>9.0</v>
      </c>
      <c r="AA233" s="25">
        <v>10.0</v>
      </c>
      <c r="AB233" s="25">
        <v>6.0</v>
      </c>
      <c r="AC233" s="25">
        <v>7.0</v>
      </c>
      <c r="AD233" s="25"/>
      <c r="AE233" s="25"/>
      <c r="AF233" s="25"/>
      <c r="AG233" s="25"/>
      <c r="AH233" s="25">
        <v>10.0</v>
      </c>
      <c r="AI233" s="25">
        <v>10.0</v>
      </c>
      <c r="AJ233" s="25">
        <v>10.0</v>
      </c>
      <c r="AK233" s="25">
        <v>9.0</v>
      </c>
      <c r="AL233" s="25">
        <v>9.0</v>
      </c>
      <c r="AM233" s="25"/>
      <c r="AN233" s="25"/>
      <c r="AO233" s="25"/>
      <c r="AP233" s="25"/>
      <c r="AQ233" s="25"/>
      <c r="AR233" s="6">
        <v>10.0</v>
      </c>
      <c r="AS233" s="25"/>
      <c r="AT233" s="25"/>
      <c r="AU233" s="25"/>
      <c r="AV233" s="25"/>
      <c r="AW233" s="25"/>
      <c r="AX233" s="25">
        <v>10.0</v>
      </c>
      <c r="AY233" s="32">
        <f t="shared" si="1"/>
        <v>8.35</v>
      </c>
      <c r="AZ233" s="23"/>
      <c r="BA233" s="23">
        <f t="shared" si="2"/>
        <v>0</v>
      </c>
      <c r="BB233" s="6">
        <v>41.0</v>
      </c>
      <c r="BC233" s="6">
        <v>0.0</v>
      </c>
      <c r="BD233" s="23">
        <f t="shared" si="3"/>
        <v>41</v>
      </c>
      <c r="BE233" s="6" t="s">
        <v>92</v>
      </c>
      <c r="BF233" s="6" t="s">
        <v>55</v>
      </c>
      <c r="BG233" s="6" t="s">
        <v>55</v>
      </c>
      <c r="BH233" s="6" t="s">
        <v>55</v>
      </c>
      <c r="BI233" s="6" t="s">
        <v>55</v>
      </c>
      <c r="BJ233" s="6" t="s">
        <v>92</v>
      </c>
      <c r="BK233" s="6" t="s">
        <v>55</v>
      </c>
      <c r="BL233" s="23"/>
    </row>
    <row r="234">
      <c r="A234" s="16">
        <v>229.0</v>
      </c>
      <c r="B234" s="17" t="s">
        <v>1291</v>
      </c>
      <c r="C234" s="17" t="s">
        <v>236</v>
      </c>
      <c r="D234" s="17" t="s">
        <v>259</v>
      </c>
      <c r="E234" s="19"/>
      <c r="F234" s="17" t="s">
        <v>96</v>
      </c>
      <c r="G234" s="17" t="s">
        <v>1237</v>
      </c>
      <c r="H234" s="48" t="s">
        <v>81</v>
      </c>
      <c r="J234" s="21"/>
      <c r="K234" s="48" t="s">
        <v>84</v>
      </c>
      <c r="L234" s="49">
        <v>42979.0</v>
      </c>
      <c r="M234" s="50"/>
      <c r="N234" s="48" t="s">
        <v>85</v>
      </c>
      <c r="O234" s="50"/>
      <c r="P234" s="50"/>
      <c r="Q234" s="6">
        <v>6.0</v>
      </c>
      <c r="R234" s="6">
        <v>8.0</v>
      </c>
      <c r="S234" s="6">
        <v>6.0</v>
      </c>
      <c r="T234" s="23"/>
      <c r="U234" s="23"/>
      <c r="V234" s="23"/>
      <c r="W234" s="6">
        <v>6.0</v>
      </c>
      <c r="X234" s="6">
        <v>7.0</v>
      </c>
      <c r="Y234" s="6">
        <v>5.0</v>
      </c>
      <c r="Z234" s="6">
        <v>7.0</v>
      </c>
      <c r="AA234" s="6">
        <v>10.0</v>
      </c>
      <c r="AB234" s="6">
        <v>7.0</v>
      </c>
      <c r="AC234" s="6">
        <v>7.0</v>
      </c>
      <c r="AD234" s="23"/>
      <c r="AE234" s="23"/>
      <c r="AF234" s="23"/>
      <c r="AG234" s="23"/>
      <c r="AH234" s="6">
        <v>10.0</v>
      </c>
      <c r="AI234" s="6">
        <v>10.0</v>
      </c>
      <c r="AJ234" s="6">
        <v>10.0</v>
      </c>
      <c r="AK234" s="6">
        <v>10.0</v>
      </c>
      <c r="AL234" s="6">
        <v>8.0</v>
      </c>
      <c r="AM234" s="23"/>
      <c r="AN234" s="23"/>
      <c r="AO234" s="23"/>
      <c r="AP234" s="23"/>
      <c r="AQ234" s="23"/>
      <c r="AR234" s="6">
        <v>10.0</v>
      </c>
      <c r="AS234" s="23"/>
      <c r="AT234" s="23"/>
      <c r="AU234" s="23"/>
      <c r="AV234" s="23"/>
      <c r="AW234" s="23"/>
      <c r="AX234" s="6">
        <v>10.0</v>
      </c>
      <c r="AY234" s="32">
        <f t="shared" si="1"/>
        <v>8.05</v>
      </c>
      <c r="AZ234" s="23"/>
      <c r="BA234" s="23">
        <f t="shared" si="2"/>
        <v>0</v>
      </c>
      <c r="BB234" s="6">
        <v>16.0</v>
      </c>
      <c r="BC234" s="6">
        <v>0.0</v>
      </c>
      <c r="BD234" s="23">
        <f t="shared" si="3"/>
        <v>16</v>
      </c>
      <c r="BE234" s="6" t="s">
        <v>92</v>
      </c>
      <c r="BF234" s="6" t="s">
        <v>55</v>
      </c>
      <c r="BG234" s="6" t="s">
        <v>55</v>
      </c>
      <c r="BH234" s="6" t="s">
        <v>55</v>
      </c>
      <c r="BI234" s="6" t="s">
        <v>55</v>
      </c>
      <c r="BJ234" s="6" t="s">
        <v>92</v>
      </c>
      <c r="BK234" s="6" t="s">
        <v>55</v>
      </c>
      <c r="BL234" s="23"/>
    </row>
    <row r="235">
      <c r="A235" s="16">
        <v>230.0</v>
      </c>
      <c r="B235" s="17" t="s">
        <v>1294</v>
      </c>
      <c r="C235" s="17" t="s">
        <v>314</v>
      </c>
      <c r="D235" s="17" t="s">
        <v>110</v>
      </c>
      <c r="E235" s="19"/>
      <c r="F235" s="17" t="s">
        <v>96</v>
      </c>
      <c r="G235" s="17" t="s">
        <v>1237</v>
      </c>
      <c r="H235" s="48" t="s">
        <v>81</v>
      </c>
      <c r="J235" s="21"/>
      <c r="K235" s="48" t="s">
        <v>84</v>
      </c>
      <c r="L235" s="49">
        <v>42979.0</v>
      </c>
      <c r="M235" s="50"/>
      <c r="N235" s="48" t="s">
        <v>85</v>
      </c>
      <c r="O235" s="50"/>
      <c r="P235" s="50"/>
      <c r="Q235" s="6">
        <v>7.0</v>
      </c>
      <c r="R235" s="6">
        <v>8.0</v>
      </c>
      <c r="S235" s="6">
        <v>9.0</v>
      </c>
      <c r="T235" s="23"/>
      <c r="U235" s="23"/>
      <c r="V235" s="23"/>
      <c r="W235" s="6">
        <v>7.0</v>
      </c>
      <c r="X235" s="6">
        <v>7.0</v>
      </c>
      <c r="Y235" s="6">
        <v>5.0</v>
      </c>
      <c r="Z235" s="6">
        <v>9.0</v>
      </c>
      <c r="AA235" s="6">
        <v>10.0</v>
      </c>
      <c r="AB235" s="6">
        <v>9.0</v>
      </c>
      <c r="AC235" s="6">
        <v>9.0</v>
      </c>
      <c r="AD235" s="23"/>
      <c r="AE235" s="23"/>
      <c r="AF235" s="23"/>
      <c r="AG235" s="23"/>
      <c r="AH235" s="6">
        <v>10.0</v>
      </c>
      <c r="AI235" s="6">
        <v>10.0</v>
      </c>
      <c r="AJ235" s="6">
        <v>10.0</v>
      </c>
      <c r="AK235" s="6">
        <v>10.0</v>
      </c>
      <c r="AL235" s="6">
        <v>8.0</v>
      </c>
      <c r="AM235" s="23"/>
      <c r="AN235" s="23"/>
      <c r="AO235" s="23"/>
      <c r="AP235" s="23"/>
      <c r="AQ235" s="23"/>
      <c r="AR235" s="6">
        <v>10.0</v>
      </c>
      <c r="AS235" s="23"/>
      <c r="AT235" s="23"/>
      <c r="AU235" s="23"/>
      <c r="AV235" s="23"/>
      <c r="AW235" s="23"/>
      <c r="AX235" s="6">
        <v>10.0</v>
      </c>
      <c r="AY235" s="32">
        <f t="shared" si="1"/>
        <v>8.7</v>
      </c>
      <c r="AZ235" s="23"/>
      <c r="BA235" s="23">
        <f t="shared" si="2"/>
        <v>0</v>
      </c>
      <c r="BB235" s="6">
        <v>12.0</v>
      </c>
      <c r="BC235" s="6">
        <v>0.0</v>
      </c>
      <c r="BD235" s="23">
        <f t="shared" si="3"/>
        <v>12</v>
      </c>
      <c r="BE235" s="6" t="s">
        <v>92</v>
      </c>
      <c r="BF235" s="6" t="s">
        <v>55</v>
      </c>
      <c r="BG235" s="6" t="s">
        <v>55</v>
      </c>
      <c r="BH235" s="6" t="s">
        <v>55</v>
      </c>
      <c r="BI235" s="6" t="s">
        <v>55</v>
      </c>
      <c r="BJ235" s="6" t="s">
        <v>92</v>
      </c>
      <c r="BK235" s="6" t="s">
        <v>55</v>
      </c>
      <c r="BL235" s="23"/>
    </row>
    <row r="236">
      <c r="A236" s="16">
        <v>231.0</v>
      </c>
      <c r="B236" s="17" t="s">
        <v>1295</v>
      </c>
      <c r="C236" s="17" t="s">
        <v>232</v>
      </c>
      <c r="D236" s="17" t="s">
        <v>1296</v>
      </c>
      <c r="E236" s="19"/>
      <c r="F236" s="17" t="s">
        <v>96</v>
      </c>
      <c r="G236" s="17" t="s">
        <v>1237</v>
      </c>
      <c r="H236" s="48" t="s">
        <v>81</v>
      </c>
      <c r="J236" s="21"/>
      <c r="K236" s="48" t="s">
        <v>138</v>
      </c>
      <c r="L236" s="49">
        <v>42979.0</v>
      </c>
      <c r="M236" s="49">
        <v>42979.0</v>
      </c>
      <c r="N236" s="48" t="s">
        <v>85</v>
      </c>
      <c r="O236" s="50"/>
      <c r="P236" s="50"/>
      <c r="Q236" s="25">
        <v>8.0</v>
      </c>
      <c r="R236" s="25">
        <v>9.0</v>
      </c>
      <c r="S236" s="25">
        <v>10.0</v>
      </c>
      <c r="T236" s="25"/>
      <c r="U236" s="25"/>
      <c r="V236" s="25"/>
      <c r="W236" s="25">
        <v>7.0</v>
      </c>
      <c r="X236" s="25">
        <v>7.0</v>
      </c>
      <c r="Y236" s="25">
        <v>8.0</v>
      </c>
      <c r="Z236" s="25">
        <v>9.0</v>
      </c>
      <c r="AA236" s="25">
        <v>10.0</v>
      </c>
      <c r="AB236" s="25">
        <v>9.0</v>
      </c>
      <c r="AC236" s="25">
        <v>8.0</v>
      </c>
      <c r="AD236" s="25"/>
      <c r="AE236" s="25"/>
      <c r="AF236" s="25"/>
      <c r="AG236" s="25"/>
      <c r="AH236" s="25">
        <v>10.0</v>
      </c>
      <c r="AI236" s="25">
        <v>10.0</v>
      </c>
      <c r="AJ236" s="25">
        <v>10.0</v>
      </c>
      <c r="AK236" s="25">
        <v>10.0</v>
      </c>
      <c r="AL236" s="25">
        <v>9.0</v>
      </c>
      <c r="AM236" s="25"/>
      <c r="AN236" s="25"/>
      <c r="AO236" s="25"/>
      <c r="AP236" s="25"/>
      <c r="AQ236" s="25"/>
      <c r="AR236" s="6">
        <v>10.0</v>
      </c>
      <c r="AS236" s="25"/>
      <c r="AT236" s="25"/>
      <c r="AU236" s="25"/>
      <c r="AV236" s="25"/>
      <c r="AW236" s="25"/>
      <c r="AX236" s="25">
        <v>10.0</v>
      </c>
      <c r="AY236" s="32">
        <f t="shared" si="1"/>
        <v>9.05</v>
      </c>
      <c r="AZ236" s="23"/>
      <c r="BA236" s="23">
        <f t="shared" si="2"/>
        <v>0</v>
      </c>
      <c r="BB236" s="6">
        <v>7.0</v>
      </c>
      <c r="BC236" s="6">
        <v>0.0</v>
      </c>
      <c r="BD236" s="23">
        <f t="shared" si="3"/>
        <v>7</v>
      </c>
      <c r="BE236" s="6" t="s">
        <v>92</v>
      </c>
      <c r="BF236" s="6" t="s">
        <v>55</v>
      </c>
      <c r="BG236" s="6" t="s">
        <v>55</v>
      </c>
      <c r="BH236" s="6" t="s">
        <v>55</v>
      </c>
      <c r="BI236" s="6" t="s">
        <v>55</v>
      </c>
      <c r="BJ236" s="6" t="s">
        <v>92</v>
      </c>
      <c r="BK236" s="6" t="s">
        <v>55</v>
      </c>
      <c r="BL236" s="23"/>
    </row>
    <row r="237">
      <c r="A237" s="16">
        <v>232.0</v>
      </c>
      <c r="B237" s="17" t="s">
        <v>207</v>
      </c>
      <c r="C237" s="17" t="s">
        <v>165</v>
      </c>
      <c r="D237" s="17" t="s">
        <v>456</v>
      </c>
      <c r="E237" s="19"/>
      <c r="F237" s="17" t="s">
        <v>79</v>
      </c>
      <c r="G237" s="17" t="s">
        <v>1237</v>
      </c>
      <c r="H237" s="48" t="s">
        <v>81</v>
      </c>
      <c r="J237" s="21"/>
      <c r="K237" s="48" t="s">
        <v>84</v>
      </c>
      <c r="L237" s="49">
        <v>42979.0</v>
      </c>
      <c r="M237" s="50"/>
      <c r="N237" s="48" t="s">
        <v>85</v>
      </c>
      <c r="O237" s="50"/>
      <c r="P237" s="50"/>
      <c r="Q237" s="25">
        <v>6.0</v>
      </c>
      <c r="R237" s="25">
        <v>9.0</v>
      </c>
      <c r="S237" s="25">
        <v>5.0</v>
      </c>
      <c r="T237" s="25"/>
      <c r="U237" s="25"/>
      <c r="V237" s="25"/>
      <c r="W237" s="25">
        <v>5.0</v>
      </c>
      <c r="X237" s="25">
        <v>5.0</v>
      </c>
      <c r="Y237" s="25">
        <v>5.0</v>
      </c>
      <c r="Z237" s="25">
        <v>6.0</v>
      </c>
      <c r="AA237" s="25">
        <v>10.0</v>
      </c>
      <c r="AB237" s="25">
        <v>6.0</v>
      </c>
      <c r="AC237" s="25">
        <v>9.0</v>
      </c>
      <c r="AD237" s="25"/>
      <c r="AE237" s="25"/>
      <c r="AF237" s="25"/>
      <c r="AG237" s="25"/>
      <c r="AH237" s="25">
        <v>10.0</v>
      </c>
      <c r="AI237" s="25">
        <v>10.0</v>
      </c>
      <c r="AJ237" s="25">
        <v>10.0</v>
      </c>
      <c r="AK237" s="25">
        <v>9.0</v>
      </c>
      <c r="AL237" s="25">
        <v>7.0</v>
      </c>
      <c r="AM237" s="25"/>
      <c r="AN237" s="25"/>
      <c r="AO237" s="25"/>
      <c r="AP237" s="25"/>
      <c r="AQ237" s="25"/>
      <c r="AR237" s="6">
        <v>10.0</v>
      </c>
      <c r="AS237" s="25"/>
      <c r="AT237" s="25"/>
      <c r="AU237" s="25"/>
      <c r="AV237" s="25"/>
      <c r="AW237" s="25"/>
      <c r="AX237" s="25">
        <v>10.0</v>
      </c>
      <c r="AY237" s="32">
        <f t="shared" si="1"/>
        <v>7.76</v>
      </c>
      <c r="AZ237" s="23"/>
      <c r="BA237" s="23">
        <f t="shared" si="2"/>
        <v>0</v>
      </c>
      <c r="BB237" s="6">
        <v>10.0</v>
      </c>
      <c r="BC237" s="6">
        <v>0.0</v>
      </c>
      <c r="BD237" s="23">
        <f t="shared" si="3"/>
        <v>10</v>
      </c>
      <c r="BE237" s="6" t="s">
        <v>92</v>
      </c>
      <c r="BF237" s="6" t="s">
        <v>55</v>
      </c>
      <c r="BG237" s="6" t="s">
        <v>55</v>
      </c>
      <c r="BH237" s="6" t="s">
        <v>55</v>
      </c>
      <c r="BI237" s="6" t="s">
        <v>55</v>
      </c>
      <c r="BJ237" s="6" t="s">
        <v>92</v>
      </c>
      <c r="BK237" s="6" t="s">
        <v>55</v>
      </c>
      <c r="BL237" s="23"/>
    </row>
    <row r="238">
      <c r="A238" s="16">
        <v>233.0</v>
      </c>
      <c r="B238" s="17" t="s">
        <v>1299</v>
      </c>
      <c r="C238" s="17" t="s">
        <v>540</v>
      </c>
      <c r="D238" s="17" t="s">
        <v>338</v>
      </c>
      <c r="E238" s="19"/>
      <c r="F238" s="17" t="s">
        <v>79</v>
      </c>
      <c r="G238" s="17" t="s">
        <v>1237</v>
      </c>
      <c r="H238" s="48" t="s">
        <v>81</v>
      </c>
      <c r="J238" s="21"/>
      <c r="K238" s="48" t="s">
        <v>84</v>
      </c>
      <c r="L238" s="49">
        <v>42979.0</v>
      </c>
      <c r="M238" s="50"/>
      <c r="N238" s="48" t="s">
        <v>85</v>
      </c>
      <c r="O238" s="50"/>
      <c r="P238" s="50"/>
      <c r="Q238" s="25">
        <v>10.0</v>
      </c>
      <c r="R238" s="25">
        <v>10.0</v>
      </c>
      <c r="S238" s="25">
        <v>10.0</v>
      </c>
      <c r="T238" s="25"/>
      <c r="U238" s="25"/>
      <c r="V238" s="25"/>
      <c r="W238" s="25">
        <v>9.0</v>
      </c>
      <c r="X238" s="25">
        <v>9.0</v>
      </c>
      <c r="Y238" s="25">
        <v>10.0</v>
      </c>
      <c r="Z238" s="25">
        <v>10.0</v>
      </c>
      <c r="AA238" s="25">
        <v>10.0</v>
      </c>
      <c r="AB238" s="25">
        <v>10.0</v>
      </c>
      <c r="AC238" s="25">
        <v>10.0</v>
      </c>
      <c r="AD238" s="25"/>
      <c r="AE238" s="25"/>
      <c r="AF238" s="25"/>
      <c r="AG238" s="25"/>
      <c r="AH238" s="25">
        <v>10.0</v>
      </c>
      <c r="AI238" s="25">
        <v>10.0</v>
      </c>
      <c r="AJ238" s="25">
        <v>10.0</v>
      </c>
      <c r="AK238" s="25">
        <v>10.0</v>
      </c>
      <c r="AL238" s="25">
        <v>10.0</v>
      </c>
      <c r="AM238" s="25"/>
      <c r="AN238" s="25"/>
      <c r="AO238" s="25"/>
      <c r="AP238" s="25"/>
      <c r="AQ238" s="25"/>
      <c r="AR238" s="6">
        <v>10.0</v>
      </c>
      <c r="AS238" s="25"/>
      <c r="AT238" s="25"/>
      <c r="AU238" s="25"/>
      <c r="AV238" s="25"/>
      <c r="AW238" s="25"/>
      <c r="AX238" s="25">
        <v>10.0</v>
      </c>
      <c r="AY238" s="32">
        <f t="shared" si="1"/>
        <v>9.88</v>
      </c>
      <c r="AZ238" s="23"/>
      <c r="BA238" s="23">
        <f t="shared" si="2"/>
        <v>0</v>
      </c>
      <c r="BB238" s="6">
        <v>8.0</v>
      </c>
      <c r="BC238" s="6">
        <v>0.0</v>
      </c>
      <c r="BD238" s="23">
        <f t="shared" si="3"/>
        <v>8</v>
      </c>
      <c r="BE238" s="6" t="s">
        <v>92</v>
      </c>
      <c r="BF238" s="6" t="s">
        <v>55</v>
      </c>
      <c r="BG238" s="6" t="s">
        <v>55</v>
      </c>
      <c r="BH238" s="6" t="s">
        <v>55</v>
      </c>
      <c r="BI238" s="6" t="s">
        <v>55</v>
      </c>
      <c r="BJ238" s="6" t="s">
        <v>92</v>
      </c>
      <c r="BK238" s="6" t="s">
        <v>55</v>
      </c>
      <c r="BL238" s="23"/>
    </row>
    <row r="239">
      <c r="A239" s="16">
        <v>234.0</v>
      </c>
      <c r="B239" s="17" t="s">
        <v>1301</v>
      </c>
      <c r="C239" s="17" t="s">
        <v>272</v>
      </c>
      <c r="D239" s="17" t="s">
        <v>515</v>
      </c>
      <c r="E239" s="19"/>
      <c r="F239" s="17" t="s">
        <v>79</v>
      </c>
      <c r="G239" s="17" t="s">
        <v>1237</v>
      </c>
      <c r="H239" s="48" t="s">
        <v>81</v>
      </c>
      <c r="J239" s="21"/>
      <c r="K239" s="48" t="s">
        <v>84</v>
      </c>
      <c r="L239" s="49">
        <v>42979.0</v>
      </c>
      <c r="M239" s="50"/>
      <c r="N239" s="48" t="s">
        <v>85</v>
      </c>
      <c r="O239" s="50"/>
      <c r="P239" s="50"/>
      <c r="Q239" s="25">
        <v>8.0</v>
      </c>
      <c r="R239" s="25">
        <v>9.0</v>
      </c>
      <c r="S239" s="25">
        <v>10.0</v>
      </c>
      <c r="T239" s="25"/>
      <c r="U239" s="25"/>
      <c r="V239" s="25"/>
      <c r="W239" s="25">
        <v>5.0</v>
      </c>
      <c r="X239" s="25">
        <v>7.0</v>
      </c>
      <c r="Y239" s="25">
        <v>7.0</v>
      </c>
      <c r="Z239" s="25">
        <v>9.0</v>
      </c>
      <c r="AA239" s="25">
        <v>10.0</v>
      </c>
      <c r="AB239" s="25">
        <v>10.0</v>
      </c>
      <c r="AC239" s="25">
        <v>10.0</v>
      </c>
      <c r="AD239" s="25"/>
      <c r="AE239" s="25"/>
      <c r="AF239" s="25"/>
      <c r="AG239" s="25"/>
      <c r="AH239" s="25">
        <v>10.0</v>
      </c>
      <c r="AI239" s="25">
        <v>10.0</v>
      </c>
      <c r="AJ239" s="25">
        <v>10.0</v>
      </c>
      <c r="AK239" s="25">
        <v>9.0</v>
      </c>
      <c r="AL239" s="25">
        <v>10.0</v>
      </c>
      <c r="AM239" s="25"/>
      <c r="AN239" s="25"/>
      <c r="AO239" s="25"/>
      <c r="AP239" s="25"/>
      <c r="AQ239" s="25"/>
      <c r="AR239" s="6">
        <v>10.0</v>
      </c>
      <c r="AS239" s="25"/>
      <c r="AT239" s="25"/>
      <c r="AU239" s="25"/>
      <c r="AV239" s="25"/>
      <c r="AW239" s="25"/>
      <c r="AX239" s="25">
        <v>10.0</v>
      </c>
      <c r="AY239" s="32">
        <f t="shared" si="1"/>
        <v>9.05</v>
      </c>
      <c r="AZ239" s="23"/>
      <c r="BA239" s="23">
        <f t="shared" si="2"/>
        <v>0</v>
      </c>
      <c r="BB239" s="6">
        <v>22.0</v>
      </c>
      <c r="BC239" s="6">
        <v>0.0</v>
      </c>
      <c r="BD239" s="23">
        <f t="shared" si="3"/>
        <v>22</v>
      </c>
      <c r="BE239" s="6" t="s">
        <v>92</v>
      </c>
      <c r="BF239" s="6" t="s">
        <v>55</v>
      </c>
      <c r="BG239" s="6" t="s">
        <v>55</v>
      </c>
      <c r="BH239" s="6" t="s">
        <v>55</v>
      </c>
      <c r="BI239" s="6" t="s">
        <v>55</v>
      </c>
      <c r="BJ239" s="6" t="s">
        <v>92</v>
      </c>
      <c r="BK239" s="6" t="s">
        <v>55</v>
      </c>
      <c r="BL239" s="23"/>
    </row>
    <row r="240">
      <c r="A240" s="16">
        <v>235.0</v>
      </c>
      <c r="B240" s="17" t="s">
        <v>1008</v>
      </c>
      <c r="C240" s="17" t="s">
        <v>101</v>
      </c>
      <c r="D240" s="17" t="s">
        <v>465</v>
      </c>
      <c r="E240" s="19"/>
      <c r="F240" s="17" t="s">
        <v>96</v>
      </c>
      <c r="G240" s="17" t="s">
        <v>1302</v>
      </c>
      <c r="H240" s="48" t="s">
        <v>81</v>
      </c>
      <c r="J240" s="21"/>
      <c r="K240" s="48" t="s">
        <v>84</v>
      </c>
      <c r="L240" s="49">
        <v>42979.0</v>
      </c>
      <c r="M240" s="50"/>
      <c r="N240" s="48" t="s">
        <v>85</v>
      </c>
      <c r="O240" s="50"/>
      <c r="P240" s="50"/>
      <c r="Q240" s="6">
        <v>9.0</v>
      </c>
      <c r="R240" s="6">
        <v>10.0</v>
      </c>
      <c r="S240" s="6">
        <v>10.0</v>
      </c>
      <c r="T240" s="23"/>
      <c r="U240" s="23"/>
      <c r="V240" s="23"/>
      <c r="W240" s="6">
        <v>8.0</v>
      </c>
      <c r="X240" s="6">
        <v>9.0</v>
      </c>
      <c r="Y240" s="6">
        <v>6.0</v>
      </c>
      <c r="Z240" s="6">
        <v>9.0</v>
      </c>
      <c r="AA240" s="6">
        <v>10.0</v>
      </c>
      <c r="AB240" s="6">
        <v>9.0</v>
      </c>
      <c r="AC240" s="6">
        <v>9.0</v>
      </c>
      <c r="AD240" s="23"/>
      <c r="AE240" s="23"/>
      <c r="AF240" s="23"/>
      <c r="AG240" s="23"/>
      <c r="AH240" s="6">
        <v>10.0</v>
      </c>
      <c r="AI240" s="6">
        <v>10.0</v>
      </c>
      <c r="AJ240" s="6">
        <v>10.0</v>
      </c>
      <c r="AK240" s="6">
        <v>10.0</v>
      </c>
      <c r="AL240" s="6">
        <v>10.0</v>
      </c>
      <c r="AM240" s="23"/>
      <c r="AN240" s="23"/>
      <c r="AO240" s="23"/>
      <c r="AP240" s="23"/>
      <c r="AQ240" s="23"/>
      <c r="AR240" s="6">
        <v>10.0</v>
      </c>
      <c r="AS240" s="23"/>
      <c r="AT240" s="23"/>
      <c r="AU240" s="23"/>
      <c r="AV240" s="23"/>
      <c r="AW240" s="23"/>
      <c r="AX240" s="6">
        <v>10.0</v>
      </c>
      <c r="AY240" s="32">
        <f t="shared" si="1"/>
        <v>9.35</v>
      </c>
      <c r="AZ240" s="23"/>
      <c r="BA240" s="23">
        <f t="shared" si="2"/>
        <v>0</v>
      </c>
      <c r="BB240" s="6">
        <v>12.0</v>
      </c>
      <c r="BC240" s="6">
        <v>2.0</v>
      </c>
      <c r="BD240" s="23">
        <f t="shared" si="3"/>
        <v>10</v>
      </c>
      <c r="BE240" s="60" t="s">
        <v>92</v>
      </c>
      <c r="BF240" s="6"/>
      <c r="BG240" s="6" t="s">
        <v>55</v>
      </c>
      <c r="BH240" s="6" t="s">
        <v>55</v>
      </c>
      <c r="BI240" s="6" t="s">
        <v>55</v>
      </c>
      <c r="BJ240" s="6" t="s">
        <v>92</v>
      </c>
      <c r="BK240" s="6" t="s">
        <v>55</v>
      </c>
      <c r="BL240" s="23"/>
    </row>
    <row r="241">
      <c r="A241" s="16">
        <v>236.0</v>
      </c>
      <c r="B241" s="17" t="s">
        <v>710</v>
      </c>
      <c r="C241" s="17" t="s">
        <v>78</v>
      </c>
      <c r="D241" s="17" t="s">
        <v>214</v>
      </c>
      <c r="E241" s="19"/>
      <c r="F241" s="17" t="s">
        <v>79</v>
      </c>
      <c r="G241" s="17" t="s">
        <v>1302</v>
      </c>
      <c r="H241" s="48" t="s">
        <v>81</v>
      </c>
      <c r="J241" s="21"/>
      <c r="K241" s="48" t="s">
        <v>84</v>
      </c>
      <c r="L241" s="49">
        <v>42979.0</v>
      </c>
      <c r="M241" s="50"/>
      <c r="N241" s="48" t="s">
        <v>85</v>
      </c>
      <c r="O241" s="50"/>
      <c r="P241" s="50"/>
      <c r="Q241" s="6">
        <v>6.0</v>
      </c>
      <c r="R241" s="6">
        <v>5.0</v>
      </c>
      <c r="S241" s="6">
        <v>6.0</v>
      </c>
      <c r="T241" s="23"/>
      <c r="U241" s="23"/>
      <c r="V241" s="23"/>
      <c r="W241" s="6">
        <v>6.0</v>
      </c>
      <c r="X241" s="6">
        <v>6.0</v>
      </c>
      <c r="Y241" s="6">
        <v>6.0</v>
      </c>
      <c r="Z241" s="6">
        <v>5.0</v>
      </c>
      <c r="AA241" s="6">
        <v>10.0</v>
      </c>
      <c r="AB241" s="6">
        <v>5.0</v>
      </c>
      <c r="AC241" s="6">
        <v>5.0</v>
      </c>
      <c r="AD241" s="23"/>
      <c r="AE241" s="23"/>
      <c r="AF241" s="23"/>
      <c r="AG241" s="23"/>
      <c r="AH241" s="6">
        <v>10.0</v>
      </c>
      <c r="AI241" s="6">
        <v>7.0</v>
      </c>
      <c r="AJ241" s="6">
        <v>10.0</v>
      </c>
      <c r="AK241" s="6">
        <v>9.0</v>
      </c>
      <c r="AL241" s="6">
        <v>7.0</v>
      </c>
      <c r="AM241" s="23"/>
      <c r="AN241" s="23"/>
      <c r="AO241" s="23"/>
      <c r="AP241" s="23"/>
      <c r="AQ241" s="23"/>
      <c r="AR241" s="6">
        <v>6.0</v>
      </c>
      <c r="AS241" s="23"/>
      <c r="AT241" s="23"/>
      <c r="AU241" s="23"/>
      <c r="AV241" s="23"/>
      <c r="AW241" s="23"/>
      <c r="AX241" s="6">
        <v>10.0</v>
      </c>
      <c r="AY241" s="32">
        <f t="shared" si="1"/>
        <v>7</v>
      </c>
      <c r="AZ241" s="23"/>
      <c r="BA241" s="23">
        <f t="shared" si="2"/>
        <v>0</v>
      </c>
      <c r="BB241" s="6">
        <v>8.0</v>
      </c>
      <c r="BC241" s="6">
        <v>8.0</v>
      </c>
      <c r="BD241" s="23">
        <f t="shared" si="3"/>
        <v>0</v>
      </c>
      <c r="BE241" s="60" t="s">
        <v>92</v>
      </c>
      <c r="BF241" s="6"/>
      <c r="BG241" s="6" t="s">
        <v>55</v>
      </c>
      <c r="BH241" s="6" t="s">
        <v>55</v>
      </c>
      <c r="BI241" s="6" t="s">
        <v>55</v>
      </c>
      <c r="BJ241" s="6" t="s">
        <v>92</v>
      </c>
      <c r="BK241" s="6" t="s">
        <v>55</v>
      </c>
      <c r="BL241" s="23"/>
    </row>
    <row r="242">
      <c r="A242" s="16">
        <v>237.0</v>
      </c>
      <c r="B242" s="17" t="s">
        <v>1305</v>
      </c>
      <c r="C242" s="17" t="s">
        <v>1306</v>
      </c>
      <c r="D242" s="17" t="s">
        <v>515</v>
      </c>
      <c r="E242" s="19"/>
      <c r="F242" s="17" t="s">
        <v>79</v>
      </c>
      <c r="G242" s="17" t="s">
        <v>1302</v>
      </c>
      <c r="H242" s="48" t="s">
        <v>81</v>
      </c>
      <c r="J242" s="21"/>
      <c r="K242" s="48" t="s">
        <v>84</v>
      </c>
      <c r="L242" s="49">
        <v>42979.0</v>
      </c>
      <c r="M242" s="50"/>
      <c r="N242" s="48" t="s">
        <v>85</v>
      </c>
      <c r="O242" s="50"/>
      <c r="P242" s="50"/>
      <c r="Q242" s="25">
        <v>6.0</v>
      </c>
      <c r="R242" s="25">
        <v>7.0</v>
      </c>
      <c r="S242" s="25">
        <v>8.0</v>
      </c>
      <c r="T242" s="25"/>
      <c r="U242" s="25"/>
      <c r="V242" s="25"/>
      <c r="W242" s="25">
        <v>6.0</v>
      </c>
      <c r="X242" s="25">
        <v>7.0</v>
      </c>
      <c r="Y242" s="25">
        <v>6.0</v>
      </c>
      <c r="Z242" s="25">
        <v>6.0</v>
      </c>
      <c r="AA242" s="25">
        <v>10.0</v>
      </c>
      <c r="AB242" s="25">
        <v>6.0</v>
      </c>
      <c r="AC242" s="25">
        <v>8.0</v>
      </c>
      <c r="AD242" s="25"/>
      <c r="AE242" s="25"/>
      <c r="AF242" s="25"/>
      <c r="AG242" s="25"/>
      <c r="AH242" s="25">
        <v>10.0</v>
      </c>
      <c r="AI242" s="25">
        <v>10.0</v>
      </c>
      <c r="AJ242" s="25">
        <v>10.0</v>
      </c>
      <c r="AK242" s="25">
        <v>10.0</v>
      </c>
      <c r="AL242" s="25">
        <v>9.0</v>
      </c>
      <c r="AM242" s="25"/>
      <c r="AN242" s="25"/>
      <c r="AO242" s="25"/>
      <c r="AP242" s="25"/>
      <c r="AQ242" s="25"/>
      <c r="AR242" s="6">
        <v>8.0</v>
      </c>
      <c r="AS242" s="25"/>
      <c r="AT242" s="25"/>
      <c r="AU242" s="25"/>
      <c r="AV242" s="25"/>
      <c r="AW242" s="25"/>
      <c r="AX242" s="25">
        <v>10.0</v>
      </c>
      <c r="AY242" s="32">
        <f t="shared" si="1"/>
        <v>8.05</v>
      </c>
      <c r="AZ242" s="23"/>
      <c r="BA242" s="23">
        <f t="shared" si="2"/>
        <v>0</v>
      </c>
      <c r="BB242" s="6">
        <v>19.0</v>
      </c>
      <c r="BC242" s="6">
        <v>5.0</v>
      </c>
      <c r="BD242" s="23">
        <f t="shared" si="3"/>
        <v>14</v>
      </c>
      <c r="BE242" s="6" t="s">
        <v>92</v>
      </c>
      <c r="BF242" s="6"/>
      <c r="BG242" s="6" t="s">
        <v>55</v>
      </c>
      <c r="BH242" s="6" t="s">
        <v>55</v>
      </c>
      <c r="BI242" s="6" t="s">
        <v>55</v>
      </c>
      <c r="BJ242" s="6" t="s">
        <v>92</v>
      </c>
      <c r="BK242" s="6" t="s">
        <v>55</v>
      </c>
      <c r="BL242" s="23"/>
    </row>
    <row r="243">
      <c r="A243" s="16">
        <v>238.0</v>
      </c>
      <c r="B243" s="17" t="s">
        <v>1308</v>
      </c>
      <c r="C243" s="17" t="s">
        <v>461</v>
      </c>
      <c r="D243" s="17" t="s">
        <v>266</v>
      </c>
      <c r="E243" s="19"/>
      <c r="F243" s="17" t="s">
        <v>96</v>
      </c>
      <c r="G243" s="17" t="s">
        <v>1302</v>
      </c>
      <c r="H243" s="48" t="s">
        <v>81</v>
      </c>
      <c r="J243" s="21"/>
      <c r="K243" s="48" t="s">
        <v>138</v>
      </c>
      <c r="L243" s="49">
        <v>42979.0</v>
      </c>
      <c r="M243" s="49">
        <v>43003.0</v>
      </c>
      <c r="N243" s="52"/>
      <c r="O243" s="50"/>
      <c r="P243" s="50"/>
      <c r="Q243" s="6">
        <v>7.0</v>
      </c>
      <c r="R243" s="6">
        <v>7.0</v>
      </c>
      <c r="S243" s="6">
        <v>9.0</v>
      </c>
      <c r="T243" s="23"/>
      <c r="U243" s="23"/>
      <c r="V243" s="23"/>
      <c r="W243" s="6">
        <v>5.0</v>
      </c>
      <c r="X243" s="6">
        <v>7.0</v>
      </c>
      <c r="Y243" s="6">
        <v>5.0</v>
      </c>
      <c r="Z243" s="6">
        <v>6.0</v>
      </c>
      <c r="AA243" s="6">
        <v>10.0</v>
      </c>
      <c r="AB243" s="6">
        <v>8.0</v>
      </c>
      <c r="AC243" s="6">
        <v>9.0</v>
      </c>
      <c r="AD243" s="23"/>
      <c r="AE243" s="23"/>
      <c r="AF243" s="23"/>
      <c r="AG243" s="23"/>
      <c r="AH243" s="6">
        <v>10.0</v>
      </c>
      <c r="AI243" s="6">
        <v>10.0</v>
      </c>
      <c r="AJ243" s="6">
        <v>10.0</v>
      </c>
      <c r="AK243" s="6">
        <v>10.0</v>
      </c>
      <c r="AL243" s="6">
        <v>8.0</v>
      </c>
      <c r="AM243" s="23"/>
      <c r="AN243" s="23"/>
      <c r="AO243" s="23"/>
      <c r="AP243" s="23"/>
      <c r="AQ243" s="23"/>
      <c r="AR243" s="6">
        <v>8.0</v>
      </c>
      <c r="AS243" s="23"/>
      <c r="AT243" s="23"/>
      <c r="AU243" s="23"/>
      <c r="AV243" s="23"/>
      <c r="AW243" s="23"/>
      <c r="AX243" s="6">
        <v>10.0</v>
      </c>
      <c r="AY243" s="32">
        <f t="shared" si="1"/>
        <v>8.17</v>
      </c>
      <c r="AZ243" s="23"/>
      <c r="BA243" s="23">
        <f t="shared" si="2"/>
        <v>0</v>
      </c>
      <c r="BB243" s="6">
        <v>6.0</v>
      </c>
      <c r="BC243" s="6">
        <v>6.0</v>
      </c>
      <c r="BD243" s="23">
        <f t="shared" si="3"/>
        <v>0</v>
      </c>
      <c r="BE243" s="6" t="s">
        <v>92</v>
      </c>
      <c r="BF243" s="6"/>
      <c r="BG243" s="6" t="s">
        <v>55</v>
      </c>
      <c r="BH243" s="6" t="s">
        <v>55</v>
      </c>
      <c r="BI243" s="6" t="s">
        <v>55</v>
      </c>
      <c r="BJ243" s="6" t="s">
        <v>92</v>
      </c>
      <c r="BK243" s="6" t="s">
        <v>55</v>
      </c>
      <c r="BL243" s="23"/>
    </row>
    <row r="244">
      <c r="A244" s="16">
        <v>239.0</v>
      </c>
      <c r="B244" s="17" t="s">
        <v>1311</v>
      </c>
      <c r="C244" s="17" t="s">
        <v>623</v>
      </c>
      <c r="D244" s="17" t="s">
        <v>476</v>
      </c>
      <c r="E244" s="19"/>
      <c r="F244" s="17" t="s">
        <v>96</v>
      </c>
      <c r="G244" s="17" t="s">
        <v>1302</v>
      </c>
      <c r="H244" s="48" t="s">
        <v>81</v>
      </c>
      <c r="J244" s="21"/>
      <c r="K244" s="48" t="s">
        <v>84</v>
      </c>
      <c r="L244" s="49">
        <v>42979.0</v>
      </c>
      <c r="M244" s="50"/>
      <c r="N244" s="48" t="s">
        <v>85</v>
      </c>
      <c r="O244" s="50"/>
      <c r="P244" s="50"/>
      <c r="Q244" s="6">
        <v>9.0</v>
      </c>
      <c r="R244" s="6">
        <v>10.0</v>
      </c>
      <c r="S244" s="6">
        <v>9.0</v>
      </c>
      <c r="T244" s="23"/>
      <c r="U244" s="23"/>
      <c r="V244" s="23"/>
      <c r="W244" s="6">
        <v>6.0</v>
      </c>
      <c r="X244" s="6">
        <v>8.0</v>
      </c>
      <c r="Y244" s="6">
        <v>5.0</v>
      </c>
      <c r="Z244" s="6">
        <v>7.0</v>
      </c>
      <c r="AA244" s="6">
        <v>10.0</v>
      </c>
      <c r="AB244" s="6">
        <v>6.0</v>
      </c>
      <c r="AC244" s="6">
        <v>7.0</v>
      </c>
      <c r="AD244" s="23"/>
      <c r="AE244" s="23"/>
      <c r="AF244" s="23"/>
      <c r="AG244" s="23"/>
      <c r="AH244" s="6">
        <v>10.0</v>
      </c>
      <c r="AI244" s="6">
        <v>10.0</v>
      </c>
      <c r="AJ244" s="6">
        <v>10.0</v>
      </c>
      <c r="AK244" s="6">
        <v>9.0</v>
      </c>
      <c r="AL244" s="6">
        <v>8.0</v>
      </c>
      <c r="AM244" s="23"/>
      <c r="AN244" s="23"/>
      <c r="AO244" s="23"/>
      <c r="AP244" s="23"/>
      <c r="AQ244" s="23"/>
      <c r="AR244" s="6">
        <v>10.0</v>
      </c>
      <c r="AS244" s="23"/>
      <c r="AT244" s="23"/>
      <c r="AU244" s="23"/>
      <c r="AV244" s="23"/>
      <c r="AW244" s="23"/>
      <c r="AX244" s="6">
        <v>10.0</v>
      </c>
      <c r="AY244" s="32">
        <f t="shared" si="1"/>
        <v>8.47</v>
      </c>
      <c r="AZ244" s="23"/>
      <c r="BA244" s="23">
        <f t="shared" si="2"/>
        <v>0</v>
      </c>
      <c r="BB244" s="6">
        <v>15.0</v>
      </c>
      <c r="BC244" s="6">
        <v>1.0</v>
      </c>
      <c r="BD244" s="23">
        <f t="shared" si="3"/>
        <v>14</v>
      </c>
      <c r="BE244" s="6" t="s">
        <v>92</v>
      </c>
      <c r="BF244" s="6"/>
      <c r="BG244" s="6" t="s">
        <v>55</v>
      </c>
      <c r="BH244" s="6" t="s">
        <v>55</v>
      </c>
      <c r="BI244" s="6" t="s">
        <v>55</v>
      </c>
      <c r="BJ244" s="6" t="s">
        <v>92</v>
      </c>
      <c r="BK244" s="6" t="s">
        <v>55</v>
      </c>
      <c r="BL244" s="23"/>
    </row>
    <row r="245">
      <c r="A245" s="16">
        <v>240.0</v>
      </c>
      <c r="B245" s="17" t="s">
        <v>1313</v>
      </c>
      <c r="C245" s="17" t="s">
        <v>535</v>
      </c>
      <c r="D245" s="20"/>
      <c r="E245" s="19"/>
      <c r="F245" s="17" t="s">
        <v>79</v>
      </c>
      <c r="G245" s="17" t="s">
        <v>1302</v>
      </c>
      <c r="H245" s="48" t="s">
        <v>81</v>
      </c>
      <c r="J245" s="21"/>
      <c r="K245" s="48" t="s">
        <v>84</v>
      </c>
      <c r="L245" s="49">
        <v>42979.0</v>
      </c>
      <c r="M245" s="50"/>
      <c r="N245" s="48" t="s">
        <v>85</v>
      </c>
      <c r="O245" s="50"/>
      <c r="P245" s="50"/>
      <c r="Q245" s="6">
        <v>6.0</v>
      </c>
      <c r="R245" s="6">
        <v>7.0</v>
      </c>
      <c r="S245" s="6">
        <v>6.0</v>
      </c>
      <c r="T245" s="23"/>
      <c r="U245" s="23"/>
      <c r="V245" s="23"/>
      <c r="W245" s="6">
        <v>5.0</v>
      </c>
      <c r="X245" s="6">
        <v>6.0</v>
      </c>
      <c r="Y245" s="6">
        <v>5.0</v>
      </c>
      <c r="Z245" s="6">
        <v>8.0</v>
      </c>
      <c r="AA245" s="6">
        <v>10.0</v>
      </c>
      <c r="AB245" s="6">
        <v>8.0</v>
      </c>
      <c r="AC245" s="6">
        <v>6.0</v>
      </c>
      <c r="AD245" s="23"/>
      <c r="AE245" s="23"/>
      <c r="AF245" s="23"/>
      <c r="AG245" s="23"/>
      <c r="AH245" s="6">
        <v>10.0</v>
      </c>
      <c r="AI245" s="6">
        <v>10.0</v>
      </c>
      <c r="AJ245" s="6">
        <v>10.0</v>
      </c>
      <c r="AK245" s="6">
        <v>10.0</v>
      </c>
      <c r="AL245" s="6">
        <v>9.0</v>
      </c>
      <c r="AM245" s="23"/>
      <c r="AN245" s="23"/>
      <c r="AO245" s="23"/>
      <c r="AP245" s="23"/>
      <c r="AQ245" s="23"/>
      <c r="AR245" s="6">
        <v>10.0</v>
      </c>
      <c r="AS245" s="23"/>
      <c r="AT245" s="23"/>
      <c r="AU245" s="23"/>
      <c r="AV245" s="23"/>
      <c r="AW245" s="23"/>
      <c r="AX245" s="6">
        <v>9.0</v>
      </c>
      <c r="AY245" s="32">
        <f t="shared" si="1"/>
        <v>7.94</v>
      </c>
      <c r="AZ245" s="23"/>
      <c r="BA245" s="23">
        <f t="shared" si="2"/>
        <v>0</v>
      </c>
      <c r="BB245" s="6">
        <v>5.0</v>
      </c>
      <c r="BC245" s="6">
        <v>3.0</v>
      </c>
      <c r="BD245" s="23">
        <f t="shared" si="3"/>
        <v>2</v>
      </c>
      <c r="BE245" s="6" t="s">
        <v>92</v>
      </c>
      <c r="BF245" s="6"/>
      <c r="BG245" s="6" t="s">
        <v>55</v>
      </c>
      <c r="BH245" s="6" t="s">
        <v>55</v>
      </c>
      <c r="BI245" s="6" t="s">
        <v>55</v>
      </c>
      <c r="BJ245" s="6" t="s">
        <v>92</v>
      </c>
      <c r="BK245" s="6" t="s">
        <v>55</v>
      </c>
      <c r="BL245" s="23"/>
    </row>
    <row r="246">
      <c r="A246" s="16">
        <v>241.0</v>
      </c>
      <c r="B246" s="17" t="s">
        <v>907</v>
      </c>
      <c r="C246" s="17" t="s">
        <v>1314</v>
      </c>
      <c r="D246" s="17" t="s">
        <v>694</v>
      </c>
      <c r="E246" s="19"/>
      <c r="F246" s="17" t="s">
        <v>79</v>
      </c>
      <c r="G246" s="17" t="s">
        <v>1302</v>
      </c>
      <c r="H246" s="48" t="s">
        <v>81</v>
      </c>
      <c r="J246" s="21"/>
      <c r="K246" s="48" t="s">
        <v>84</v>
      </c>
      <c r="L246" s="49">
        <v>42979.0</v>
      </c>
      <c r="M246" s="50"/>
      <c r="N246" s="48" t="s">
        <v>85</v>
      </c>
      <c r="O246" s="50"/>
      <c r="P246" s="50"/>
      <c r="Q246" s="6"/>
      <c r="R246" s="6"/>
      <c r="S246" s="6"/>
      <c r="T246" s="23"/>
      <c r="U246" s="23"/>
      <c r="V246" s="23"/>
      <c r="W246" s="6"/>
      <c r="X246" s="6"/>
      <c r="Y246" s="6"/>
      <c r="Z246" s="6"/>
      <c r="AA246" s="6"/>
      <c r="AB246" s="6"/>
      <c r="AC246" s="6"/>
      <c r="AD246" s="23"/>
      <c r="AE246" s="23"/>
      <c r="AF246" s="23"/>
      <c r="AG246" s="23"/>
      <c r="AH246" s="6"/>
      <c r="AI246" s="6"/>
      <c r="AJ246" s="6"/>
      <c r="AK246" s="6"/>
      <c r="AL246" s="6"/>
      <c r="AM246" s="23"/>
      <c r="AN246" s="23"/>
      <c r="AO246" s="23"/>
      <c r="AP246" s="23"/>
      <c r="AQ246" s="23"/>
      <c r="AR246" s="6"/>
      <c r="AS246" s="23"/>
      <c r="AT246" s="23"/>
      <c r="AU246" s="23"/>
      <c r="AV246" s="23"/>
      <c r="AW246" s="23"/>
      <c r="AX246" s="6"/>
      <c r="AY246" s="32" t="str">
        <f t="shared" si="1"/>
        <v>#DIV/0!</v>
      </c>
      <c r="AZ246" s="23"/>
      <c r="BA246" s="23">
        <f t="shared" si="2"/>
        <v>0</v>
      </c>
      <c r="BB246" s="6"/>
      <c r="BC246" s="23"/>
      <c r="BD246" s="23">
        <f t="shared" si="3"/>
        <v>0</v>
      </c>
      <c r="BE246" s="6" t="s">
        <v>92</v>
      </c>
      <c r="BF246" s="6"/>
      <c r="BG246" s="6" t="s">
        <v>55</v>
      </c>
      <c r="BH246" s="6" t="s">
        <v>55</v>
      </c>
      <c r="BI246" s="6" t="s">
        <v>55</v>
      </c>
      <c r="BJ246" s="6" t="s">
        <v>55</v>
      </c>
      <c r="BK246" s="6" t="s">
        <v>55</v>
      </c>
      <c r="BL246" s="23"/>
    </row>
    <row r="247">
      <c r="A247" s="16">
        <v>242.0</v>
      </c>
      <c r="B247" s="17" t="s">
        <v>1119</v>
      </c>
      <c r="C247" s="17" t="s">
        <v>617</v>
      </c>
      <c r="D247" s="20"/>
      <c r="E247" s="19"/>
      <c r="F247" s="17" t="s">
        <v>96</v>
      </c>
      <c r="G247" s="17" t="s">
        <v>1302</v>
      </c>
      <c r="H247" s="48" t="s">
        <v>81</v>
      </c>
      <c r="J247" s="21"/>
      <c r="K247" s="48" t="s">
        <v>84</v>
      </c>
      <c r="L247" s="49">
        <v>42979.0</v>
      </c>
      <c r="M247" s="50"/>
      <c r="N247" s="48" t="s">
        <v>85</v>
      </c>
      <c r="O247" s="50"/>
      <c r="P247" s="50"/>
      <c r="Q247" s="6">
        <v>6.0</v>
      </c>
      <c r="R247" s="6">
        <v>5.0</v>
      </c>
      <c r="S247" s="6">
        <v>6.0</v>
      </c>
      <c r="T247" s="23"/>
      <c r="U247" s="23"/>
      <c r="V247" s="23"/>
      <c r="W247" s="6">
        <v>7.0</v>
      </c>
      <c r="X247" s="6">
        <v>5.0</v>
      </c>
      <c r="Y247" s="6">
        <v>6.0</v>
      </c>
      <c r="Z247" s="6">
        <v>5.0</v>
      </c>
      <c r="AA247" s="6">
        <v>10.0</v>
      </c>
      <c r="AB247" s="6">
        <v>5.0</v>
      </c>
      <c r="AC247" s="6">
        <v>5.0</v>
      </c>
      <c r="AD247" s="23"/>
      <c r="AE247" s="23"/>
      <c r="AF247" s="23"/>
      <c r="AG247" s="23"/>
      <c r="AH247" s="6">
        <v>10.0</v>
      </c>
      <c r="AI247" s="6">
        <v>10.0</v>
      </c>
      <c r="AJ247" s="6">
        <v>10.0</v>
      </c>
      <c r="AK247" s="6">
        <v>6.0</v>
      </c>
      <c r="AL247" s="6">
        <v>5.0</v>
      </c>
      <c r="AM247" s="23"/>
      <c r="AN247" s="23"/>
      <c r="AO247" s="23"/>
      <c r="AP247" s="23"/>
      <c r="AQ247" s="23"/>
      <c r="AR247" s="6">
        <v>5.0</v>
      </c>
      <c r="AS247" s="23"/>
      <c r="AT247" s="23"/>
      <c r="AU247" s="23"/>
      <c r="AV247" s="23"/>
      <c r="AW247" s="23"/>
      <c r="AX247" s="6">
        <v>7.0</v>
      </c>
      <c r="AY247" s="32">
        <f t="shared" si="1"/>
        <v>6.64</v>
      </c>
      <c r="AZ247" s="23"/>
      <c r="BA247" s="23">
        <f t="shared" si="2"/>
        <v>0</v>
      </c>
      <c r="BB247" s="6">
        <v>120.0</v>
      </c>
      <c r="BC247" s="6">
        <v>34.0</v>
      </c>
      <c r="BD247" s="23">
        <f t="shared" si="3"/>
        <v>86</v>
      </c>
      <c r="BE247" s="6" t="s">
        <v>92</v>
      </c>
      <c r="BF247" s="6"/>
      <c r="BG247" s="6" t="s">
        <v>55</v>
      </c>
      <c r="BH247" s="6" t="s">
        <v>55</v>
      </c>
      <c r="BI247" s="6" t="s">
        <v>55</v>
      </c>
      <c r="BJ247" s="6" t="s">
        <v>92</v>
      </c>
      <c r="BK247" s="6" t="s">
        <v>55</v>
      </c>
      <c r="BL247" s="23"/>
    </row>
    <row r="248">
      <c r="A248" s="16">
        <v>243.0</v>
      </c>
      <c r="B248" s="17" t="s">
        <v>1318</v>
      </c>
      <c r="C248" s="17" t="s">
        <v>731</v>
      </c>
      <c r="D248" s="17" t="s">
        <v>77</v>
      </c>
      <c r="E248" s="19"/>
      <c r="F248" s="17" t="s">
        <v>79</v>
      </c>
      <c r="G248" s="17" t="s">
        <v>1302</v>
      </c>
      <c r="H248" s="48" t="s">
        <v>81</v>
      </c>
      <c r="J248" s="21"/>
      <c r="K248" s="48" t="s">
        <v>138</v>
      </c>
      <c r="L248" s="49">
        <v>42979.0</v>
      </c>
      <c r="M248" s="49">
        <v>43011.0</v>
      </c>
      <c r="N248" s="48" t="s">
        <v>85</v>
      </c>
      <c r="O248" s="50"/>
      <c r="P248" s="50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6"/>
      <c r="AS248" s="25"/>
      <c r="AT248" s="25"/>
      <c r="AU248" s="25"/>
      <c r="AV248" s="25"/>
      <c r="AW248" s="25"/>
      <c r="AX248" s="25"/>
      <c r="AY248" s="32" t="str">
        <f t="shared" si="1"/>
        <v>#DIV/0!</v>
      </c>
      <c r="AZ248" s="23"/>
      <c r="BA248" s="23">
        <f t="shared" si="2"/>
        <v>0</v>
      </c>
      <c r="BB248" s="23"/>
      <c r="BC248" s="23"/>
      <c r="BD248" s="23">
        <f t="shared" si="3"/>
        <v>0</v>
      </c>
      <c r="BE248" s="6" t="s">
        <v>55</v>
      </c>
      <c r="BF248" s="6"/>
      <c r="BG248" s="6" t="s">
        <v>55</v>
      </c>
      <c r="BH248" s="6" t="s">
        <v>55</v>
      </c>
      <c r="BI248" s="6" t="s">
        <v>55</v>
      </c>
      <c r="BJ248" s="6" t="s">
        <v>55</v>
      </c>
      <c r="BK248" s="6" t="s">
        <v>55</v>
      </c>
      <c r="BL248" s="23"/>
    </row>
    <row r="249">
      <c r="A249" s="16">
        <v>244.0</v>
      </c>
      <c r="B249" s="17" t="s">
        <v>1319</v>
      </c>
      <c r="C249" s="17" t="s">
        <v>478</v>
      </c>
      <c r="D249" s="17" t="s">
        <v>110</v>
      </c>
      <c r="E249" s="19"/>
      <c r="F249" s="17" t="s">
        <v>96</v>
      </c>
      <c r="G249" s="17" t="s">
        <v>1302</v>
      </c>
      <c r="H249" s="48" t="s">
        <v>81</v>
      </c>
      <c r="J249" s="21"/>
      <c r="K249" s="48" t="s">
        <v>84</v>
      </c>
      <c r="L249" s="49">
        <v>42979.0</v>
      </c>
      <c r="M249" s="50"/>
      <c r="N249" s="48" t="s">
        <v>85</v>
      </c>
      <c r="O249" s="50"/>
      <c r="P249" s="50"/>
      <c r="Q249" s="6">
        <v>8.0</v>
      </c>
      <c r="R249" s="6">
        <v>8.0</v>
      </c>
      <c r="S249" s="6">
        <v>10.0</v>
      </c>
      <c r="T249" s="23"/>
      <c r="U249" s="23"/>
      <c r="V249" s="23"/>
      <c r="W249" s="6">
        <v>6.0</v>
      </c>
      <c r="X249" s="6">
        <v>8.0</v>
      </c>
      <c r="Y249" s="6">
        <v>6.0</v>
      </c>
      <c r="Z249" s="6">
        <v>7.0</v>
      </c>
      <c r="AA249" s="6">
        <v>10.0</v>
      </c>
      <c r="AB249" s="6">
        <v>8.0</v>
      </c>
      <c r="AC249" s="6">
        <v>9.0</v>
      </c>
      <c r="AD249" s="23"/>
      <c r="AE249" s="23"/>
      <c r="AF249" s="23"/>
      <c r="AG249" s="23"/>
      <c r="AH249" s="6">
        <v>10.0</v>
      </c>
      <c r="AI249" s="6">
        <v>10.0</v>
      </c>
      <c r="AJ249" s="6">
        <v>10.0</v>
      </c>
      <c r="AK249" s="6">
        <v>10.0</v>
      </c>
      <c r="AL249" s="6">
        <v>9.0</v>
      </c>
      <c r="AM249" s="23"/>
      <c r="AN249" s="23"/>
      <c r="AO249" s="23"/>
      <c r="AP249" s="23"/>
      <c r="AQ249" s="23"/>
      <c r="AR249" s="6">
        <v>9.0</v>
      </c>
      <c r="AS249" s="23"/>
      <c r="AT249" s="23"/>
      <c r="AU249" s="23"/>
      <c r="AV249" s="23"/>
      <c r="AW249" s="23"/>
      <c r="AX249" s="6">
        <v>10.0</v>
      </c>
      <c r="AY249" s="32">
        <f t="shared" si="1"/>
        <v>8.7</v>
      </c>
      <c r="AZ249" s="23"/>
      <c r="BA249" s="23">
        <f t="shared" si="2"/>
        <v>0</v>
      </c>
      <c r="BB249" s="6">
        <v>4.0</v>
      </c>
      <c r="BC249" s="6">
        <v>2.0</v>
      </c>
      <c r="BD249" s="23">
        <f t="shared" si="3"/>
        <v>2</v>
      </c>
      <c r="BE249" s="6" t="s">
        <v>92</v>
      </c>
      <c r="BF249" s="6"/>
      <c r="BG249" s="6" t="s">
        <v>55</v>
      </c>
      <c r="BH249" s="6" t="s">
        <v>55</v>
      </c>
      <c r="BI249" s="6" t="s">
        <v>55</v>
      </c>
      <c r="BJ249" s="6" t="s">
        <v>92</v>
      </c>
      <c r="BK249" s="6" t="s">
        <v>55</v>
      </c>
      <c r="BL249" s="23"/>
    </row>
    <row r="250">
      <c r="A250" s="16">
        <v>245.0</v>
      </c>
      <c r="B250" s="17" t="s">
        <v>383</v>
      </c>
      <c r="C250" s="17" t="s">
        <v>731</v>
      </c>
      <c r="D250" s="20"/>
      <c r="E250" s="19"/>
      <c r="F250" s="17" t="s">
        <v>79</v>
      </c>
      <c r="G250" s="17" t="s">
        <v>1302</v>
      </c>
      <c r="H250" s="48" t="s">
        <v>81</v>
      </c>
      <c r="J250" s="21"/>
      <c r="K250" s="48" t="s">
        <v>84</v>
      </c>
      <c r="L250" s="49">
        <v>42979.0</v>
      </c>
      <c r="M250" s="50"/>
      <c r="N250" s="52"/>
      <c r="O250" s="50"/>
      <c r="P250" s="50"/>
      <c r="Q250" s="6">
        <v>7.0</v>
      </c>
      <c r="R250" s="6">
        <v>8.0</v>
      </c>
      <c r="S250" s="6">
        <v>8.0</v>
      </c>
      <c r="T250" s="23"/>
      <c r="U250" s="23"/>
      <c r="V250" s="23"/>
      <c r="W250" s="6">
        <v>6.0</v>
      </c>
      <c r="X250" s="6">
        <v>7.0</v>
      </c>
      <c r="Y250" s="6">
        <v>5.0</v>
      </c>
      <c r="Z250" s="6">
        <v>9.0</v>
      </c>
      <c r="AA250" s="6">
        <v>10.0</v>
      </c>
      <c r="AB250" s="6">
        <v>8.0</v>
      </c>
      <c r="AC250" s="6">
        <v>9.0</v>
      </c>
      <c r="AD250" s="23"/>
      <c r="AE250" s="23"/>
      <c r="AF250" s="23"/>
      <c r="AG250" s="23"/>
      <c r="AH250" s="6">
        <v>10.0</v>
      </c>
      <c r="AI250" s="6">
        <v>10.0</v>
      </c>
      <c r="AJ250" s="6">
        <v>10.0</v>
      </c>
      <c r="AK250" s="6">
        <v>9.0</v>
      </c>
      <c r="AL250" s="6">
        <v>10.0</v>
      </c>
      <c r="AM250" s="23"/>
      <c r="AN250" s="23"/>
      <c r="AO250" s="23"/>
      <c r="AP250" s="23"/>
      <c r="AQ250" s="23"/>
      <c r="AR250" s="6">
        <v>9.0</v>
      </c>
      <c r="AS250" s="23"/>
      <c r="AT250" s="23"/>
      <c r="AU250" s="23"/>
      <c r="AV250" s="23"/>
      <c r="AW250" s="23"/>
      <c r="AX250" s="6">
        <v>10.0</v>
      </c>
      <c r="AY250" s="32">
        <f t="shared" si="1"/>
        <v>8.52</v>
      </c>
      <c r="AZ250" s="23"/>
      <c r="BA250" s="23">
        <f t="shared" si="2"/>
        <v>0</v>
      </c>
      <c r="BB250" s="6">
        <v>18.0</v>
      </c>
      <c r="BC250" s="6">
        <v>5.0</v>
      </c>
      <c r="BD250" s="23">
        <f t="shared" si="3"/>
        <v>13</v>
      </c>
      <c r="BE250" s="6" t="s">
        <v>92</v>
      </c>
      <c r="BF250" s="6"/>
      <c r="BG250" s="6" t="s">
        <v>55</v>
      </c>
      <c r="BH250" s="6" t="s">
        <v>55</v>
      </c>
      <c r="BI250" s="6" t="s">
        <v>55</v>
      </c>
      <c r="BJ250" s="6" t="s">
        <v>92</v>
      </c>
      <c r="BK250" s="6" t="s">
        <v>55</v>
      </c>
      <c r="BL250" s="23"/>
    </row>
    <row r="251">
      <c r="A251" s="16">
        <v>246.0</v>
      </c>
      <c r="B251" s="17" t="s">
        <v>627</v>
      </c>
      <c r="C251" s="17" t="s">
        <v>731</v>
      </c>
      <c r="D251" s="17" t="s">
        <v>1154</v>
      </c>
      <c r="E251" s="17" t="s">
        <v>269</v>
      </c>
      <c r="F251" s="17" t="s">
        <v>79</v>
      </c>
      <c r="G251" s="17" t="s">
        <v>1302</v>
      </c>
      <c r="H251" s="48" t="s">
        <v>81</v>
      </c>
      <c r="J251" s="21"/>
      <c r="K251" s="48" t="s">
        <v>84</v>
      </c>
      <c r="L251" s="49">
        <v>42979.0</v>
      </c>
      <c r="M251" s="50"/>
      <c r="N251" s="48" t="s">
        <v>85</v>
      </c>
      <c r="O251" s="50"/>
      <c r="P251" s="50"/>
      <c r="Q251" s="6">
        <v>5.0</v>
      </c>
      <c r="R251" s="6">
        <v>5.0</v>
      </c>
      <c r="S251" s="6">
        <v>6.0</v>
      </c>
      <c r="T251" s="23"/>
      <c r="U251" s="23"/>
      <c r="V251" s="23"/>
      <c r="W251" s="6">
        <v>6.0</v>
      </c>
      <c r="X251" s="6">
        <v>5.0</v>
      </c>
      <c r="Y251" s="6">
        <v>5.0</v>
      </c>
      <c r="Z251" s="6">
        <v>5.0</v>
      </c>
      <c r="AA251" s="6">
        <v>10.0</v>
      </c>
      <c r="AB251" s="6">
        <v>6.0</v>
      </c>
      <c r="AC251" s="6">
        <v>6.0</v>
      </c>
      <c r="AD251" s="23"/>
      <c r="AE251" s="23"/>
      <c r="AF251" s="23"/>
      <c r="AG251" s="23"/>
      <c r="AH251" s="6">
        <v>10.0</v>
      </c>
      <c r="AI251" s="6">
        <v>10.0</v>
      </c>
      <c r="AJ251" s="6">
        <v>10.0</v>
      </c>
      <c r="AK251" s="6"/>
      <c r="AL251" s="6">
        <v>7.0</v>
      </c>
      <c r="AM251" s="23"/>
      <c r="AN251" s="23"/>
      <c r="AO251" s="23"/>
      <c r="AP251" s="23"/>
      <c r="AQ251" s="23"/>
      <c r="AR251" s="6">
        <v>6.0</v>
      </c>
      <c r="AS251" s="23"/>
      <c r="AT251" s="23"/>
      <c r="AU251" s="23"/>
      <c r="AV251" s="23"/>
      <c r="AW251" s="23"/>
      <c r="AX251" s="6">
        <v>10.0</v>
      </c>
      <c r="AY251" s="32">
        <f t="shared" si="1"/>
        <v>7</v>
      </c>
      <c r="AZ251" s="23"/>
      <c r="BA251" s="23">
        <f t="shared" si="2"/>
        <v>0</v>
      </c>
      <c r="BB251" s="6">
        <v>6.0</v>
      </c>
      <c r="BC251" s="6">
        <v>6.0</v>
      </c>
      <c r="BD251" s="23">
        <f t="shared" si="3"/>
        <v>0</v>
      </c>
      <c r="BE251" s="6" t="s">
        <v>92</v>
      </c>
      <c r="BF251" s="6"/>
      <c r="BG251" s="6" t="s">
        <v>55</v>
      </c>
      <c r="BH251" s="6" t="s">
        <v>55</v>
      </c>
      <c r="BI251" s="6" t="s">
        <v>55</v>
      </c>
      <c r="BJ251" s="6" t="s">
        <v>92</v>
      </c>
      <c r="BK251" s="6" t="s">
        <v>55</v>
      </c>
      <c r="BL251" s="23"/>
    </row>
    <row r="252">
      <c r="A252" s="16">
        <v>247.0</v>
      </c>
      <c r="B252" s="17" t="s">
        <v>1326</v>
      </c>
      <c r="C252" s="17" t="s">
        <v>482</v>
      </c>
      <c r="D252" s="17" t="s">
        <v>159</v>
      </c>
      <c r="E252" s="19"/>
      <c r="F252" s="17" t="s">
        <v>79</v>
      </c>
      <c r="G252" s="17" t="s">
        <v>1302</v>
      </c>
      <c r="H252" s="48" t="s">
        <v>81</v>
      </c>
      <c r="J252" s="21"/>
      <c r="K252" s="48" t="s">
        <v>84</v>
      </c>
      <c r="L252" s="49">
        <v>42979.0</v>
      </c>
      <c r="M252" s="50"/>
      <c r="N252" s="48" t="s">
        <v>85</v>
      </c>
      <c r="O252" s="50"/>
      <c r="P252" s="50"/>
      <c r="Q252" s="6">
        <v>8.0</v>
      </c>
      <c r="R252" s="6">
        <v>9.0</v>
      </c>
      <c r="S252" s="6">
        <v>9.0</v>
      </c>
      <c r="T252" s="23"/>
      <c r="U252" s="23"/>
      <c r="V252" s="23"/>
      <c r="W252" s="6">
        <v>5.0</v>
      </c>
      <c r="X252" s="6">
        <v>8.0</v>
      </c>
      <c r="Y252" s="6">
        <v>7.0</v>
      </c>
      <c r="Z252" s="6">
        <v>8.0</v>
      </c>
      <c r="AA252" s="6">
        <v>10.0</v>
      </c>
      <c r="AB252" s="6">
        <v>7.0</v>
      </c>
      <c r="AC252" s="6">
        <v>8.0</v>
      </c>
      <c r="AD252" s="23"/>
      <c r="AE252" s="23"/>
      <c r="AF252" s="23"/>
      <c r="AG252" s="23"/>
      <c r="AH252" s="6">
        <v>10.0</v>
      </c>
      <c r="AI252" s="6">
        <v>10.0</v>
      </c>
      <c r="AJ252" s="6">
        <v>10.0</v>
      </c>
      <c r="AK252" s="6">
        <v>10.0</v>
      </c>
      <c r="AL252" s="6">
        <v>9.0</v>
      </c>
      <c r="AM252" s="23"/>
      <c r="AN252" s="23"/>
      <c r="AO252" s="23"/>
      <c r="AP252" s="23"/>
      <c r="AQ252" s="23"/>
      <c r="AR252" s="6">
        <v>9.0</v>
      </c>
      <c r="AS252" s="23"/>
      <c r="AT252" s="23"/>
      <c r="AU252" s="23"/>
      <c r="AV252" s="23"/>
      <c r="AW252" s="23"/>
      <c r="AX252" s="6">
        <v>10.0</v>
      </c>
      <c r="AY252" s="32">
        <f t="shared" si="1"/>
        <v>8.64</v>
      </c>
      <c r="AZ252" s="23"/>
      <c r="BA252" s="23">
        <f t="shared" si="2"/>
        <v>0</v>
      </c>
      <c r="BB252" s="6">
        <v>60.0</v>
      </c>
      <c r="BC252" s="6">
        <v>2.0</v>
      </c>
      <c r="BD252" s="23">
        <f t="shared" si="3"/>
        <v>58</v>
      </c>
      <c r="BE252" s="6" t="s">
        <v>92</v>
      </c>
      <c r="BF252" s="6"/>
      <c r="BG252" s="6" t="s">
        <v>55</v>
      </c>
      <c r="BH252" s="6" t="s">
        <v>55</v>
      </c>
      <c r="BI252" s="6" t="s">
        <v>55</v>
      </c>
      <c r="BJ252" s="6" t="s">
        <v>92</v>
      </c>
      <c r="BK252" s="6" t="s">
        <v>55</v>
      </c>
      <c r="BL252" s="23"/>
    </row>
    <row r="253">
      <c r="A253" s="16">
        <v>248.0</v>
      </c>
      <c r="B253" s="17" t="s">
        <v>1328</v>
      </c>
      <c r="C253" s="17" t="s">
        <v>94</v>
      </c>
      <c r="D253" s="17" t="s">
        <v>589</v>
      </c>
      <c r="E253" s="19"/>
      <c r="F253" s="17" t="s">
        <v>96</v>
      </c>
      <c r="G253" s="17" t="s">
        <v>1302</v>
      </c>
      <c r="H253" s="48" t="s">
        <v>81</v>
      </c>
      <c r="J253" s="21"/>
      <c r="K253" s="48" t="s">
        <v>84</v>
      </c>
      <c r="L253" s="49">
        <v>42979.0</v>
      </c>
      <c r="M253" s="50"/>
      <c r="N253" s="48" t="s">
        <v>85</v>
      </c>
      <c r="O253" s="50"/>
      <c r="P253" s="50"/>
      <c r="Q253" s="6">
        <v>6.0</v>
      </c>
      <c r="R253" s="6">
        <v>6.0</v>
      </c>
      <c r="S253" s="6">
        <v>8.0</v>
      </c>
      <c r="T253" s="23"/>
      <c r="U253" s="23"/>
      <c r="V253" s="23"/>
      <c r="W253" s="6">
        <v>7.0</v>
      </c>
      <c r="X253" s="6">
        <v>7.0</v>
      </c>
      <c r="Y253" s="6">
        <v>6.0</v>
      </c>
      <c r="Z253" s="6">
        <v>8.0</v>
      </c>
      <c r="AA253" s="6">
        <v>10.0</v>
      </c>
      <c r="AB253" s="6">
        <v>8.0</v>
      </c>
      <c r="AC253" s="6">
        <v>8.0</v>
      </c>
      <c r="AD253" s="23"/>
      <c r="AE253" s="23"/>
      <c r="AF253" s="23"/>
      <c r="AG253" s="23"/>
      <c r="AH253" s="6">
        <v>10.0</v>
      </c>
      <c r="AI253" s="6">
        <v>10.0</v>
      </c>
      <c r="AJ253" s="6">
        <v>10.0</v>
      </c>
      <c r="AK253" s="6">
        <v>10.0</v>
      </c>
      <c r="AL253" s="6">
        <v>9.0</v>
      </c>
      <c r="AM253" s="23"/>
      <c r="AN253" s="23"/>
      <c r="AO253" s="23"/>
      <c r="AP253" s="23"/>
      <c r="AQ253" s="23"/>
      <c r="AR253" s="6">
        <v>9.0</v>
      </c>
      <c r="AS253" s="23"/>
      <c r="AT253" s="23"/>
      <c r="AU253" s="23"/>
      <c r="AV253" s="23"/>
      <c r="AW253" s="23"/>
      <c r="AX253" s="6">
        <v>10.0</v>
      </c>
      <c r="AY253" s="32">
        <f t="shared" si="1"/>
        <v>8.35</v>
      </c>
      <c r="AZ253" s="23"/>
      <c r="BA253" s="23">
        <f t="shared" si="2"/>
        <v>0</v>
      </c>
      <c r="BB253" s="6">
        <v>9.0</v>
      </c>
      <c r="BC253" s="6">
        <v>2.0</v>
      </c>
      <c r="BD253" s="23">
        <f t="shared" si="3"/>
        <v>7</v>
      </c>
      <c r="BE253" s="6" t="s">
        <v>92</v>
      </c>
      <c r="BF253" s="6"/>
      <c r="BG253" s="6" t="s">
        <v>55</v>
      </c>
      <c r="BH253" s="6" t="s">
        <v>55</v>
      </c>
      <c r="BI253" s="6" t="s">
        <v>55</v>
      </c>
      <c r="BJ253" s="6" t="s">
        <v>92</v>
      </c>
      <c r="BK253" s="6" t="s">
        <v>55</v>
      </c>
      <c r="BL253" s="23"/>
    </row>
    <row r="254">
      <c r="A254" s="16">
        <v>249.0</v>
      </c>
      <c r="B254" s="17" t="s">
        <v>1331</v>
      </c>
      <c r="C254" s="17" t="s">
        <v>259</v>
      </c>
      <c r="D254" s="20"/>
      <c r="E254" s="19"/>
      <c r="F254" s="17" t="s">
        <v>96</v>
      </c>
      <c r="G254" s="17" t="s">
        <v>1302</v>
      </c>
      <c r="H254" s="48" t="s">
        <v>81</v>
      </c>
      <c r="J254" s="21"/>
      <c r="K254" s="48" t="s">
        <v>84</v>
      </c>
      <c r="L254" s="49">
        <v>42979.0</v>
      </c>
      <c r="M254" s="50"/>
      <c r="N254" s="48" t="s">
        <v>85</v>
      </c>
      <c r="O254" s="52"/>
      <c r="P254" s="52"/>
      <c r="Q254" s="25">
        <v>10.0</v>
      </c>
      <c r="R254" s="25">
        <v>10.0</v>
      </c>
      <c r="S254" s="25">
        <v>10.0</v>
      </c>
      <c r="T254" s="25"/>
      <c r="U254" s="25"/>
      <c r="V254" s="25"/>
      <c r="W254" s="25">
        <v>10.0</v>
      </c>
      <c r="X254" s="25">
        <v>10.0</v>
      </c>
      <c r="Y254" s="25">
        <v>10.0</v>
      </c>
      <c r="Z254" s="25">
        <v>10.0</v>
      </c>
      <c r="AA254" s="25">
        <v>10.0</v>
      </c>
      <c r="AB254" s="25">
        <v>10.0</v>
      </c>
      <c r="AC254" s="25">
        <v>10.0</v>
      </c>
      <c r="AD254" s="25"/>
      <c r="AE254" s="25"/>
      <c r="AF254" s="25"/>
      <c r="AG254" s="25"/>
      <c r="AH254" s="25">
        <v>10.0</v>
      </c>
      <c r="AI254" s="25">
        <v>10.0</v>
      </c>
      <c r="AJ254" s="25">
        <v>10.0</v>
      </c>
      <c r="AK254" s="25">
        <v>10.0</v>
      </c>
      <c r="AL254" s="25">
        <v>10.0</v>
      </c>
      <c r="AM254" s="25"/>
      <c r="AN254" s="25"/>
      <c r="AO254" s="25"/>
      <c r="AP254" s="25"/>
      <c r="AQ254" s="25"/>
      <c r="AR254" s="6">
        <v>10.0</v>
      </c>
      <c r="AS254" s="25"/>
      <c r="AT254" s="25"/>
      <c r="AU254" s="25"/>
      <c r="AV254" s="25"/>
      <c r="AW254" s="25"/>
      <c r="AX254" s="25">
        <v>10.0</v>
      </c>
      <c r="AY254" s="32">
        <f t="shared" si="1"/>
        <v>10</v>
      </c>
      <c r="AZ254" s="23"/>
      <c r="BA254" s="23">
        <f t="shared" si="2"/>
        <v>0</v>
      </c>
      <c r="BB254" s="6">
        <v>1.0</v>
      </c>
      <c r="BC254" s="6">
        <v>1.0</v>
      </c>
      <c r="BD254" s="23">
        <f t="shared" si="3"/>
        <v>0</v>
      </c>
      <c r="BE254" s="6" t="s">
        <v>92</v>
      </c>
      <c r="BF254" s="6"/>
      <c r="BG254" s="6" t="s">
        <v>55</v>
      </c>
      <c r="BH254" s="6" t="s">
        <v>55</v>
      </c>
      <c r="BI254" s="6" t="s">
        <v>55</v>
      </c>
      <c r="BJ254" s="6" t="s">
        <v>92</v>
      </c>
      <c r="BK254" s="6" t="s">
        <v>55</v>
      </c>
      <c r="BL254" s="23"/>
    </row>
    <row r="255">
      <c r="A255" s="16">
        <v>250.0</v>
      </c>
      <c r="B255" s="17" t="s">
        <v>1332</v>
      </c>
      <c r="C255" s="17" t="s">
        <v>735</v>
      </c>
      <c r="D255" s="17" t="s">
        <v>113</v>
      </c>
      <c r="E255" s="19"/>
      <c r="F255" s="17" t="s">
        <v>96</v>
      </c>
      <c r="G255" s="17" t="s">
        <v>1302</v>
      </c>
      <c r="H255" s="48" t="s">
        <v>81</v>
      </c>
      <c r="J255" s="21"/>
      <c r="K255" s="48" t="s">
        <v>84</v>
      </c>
      <c r="L255" s="49">
        <v>42979.0</v>
      </c>
      <c r="M255" s="50"/>
      <c r="N255" s="52"/>
      <c r="O255" s="52"/>
      <c r="P255" s="52"/>
      <c r="Q255" s="25">
        <v>9.0</v>
      </c>
      <c r="R255" s="25">
        <v>10.0</v>
      </c>
      <c r="S255" s="25">
        <v>9.0</v>
      </c>
      <c r="T255" s="25"/>
      <c r="U255" s="25"/>
      <c r="V255" s="25"/>
      <c r="W255" s="25">
        <v>8.0</v>
      </c>
      <c r="X255" s="25">
        <v>8.0</v>
      </c>
      <c r="Y255" s="25">
        <v>8.0</v>
      </c>
      <c r="Z255" s="25">
        <v>10.0</v>
      </c>
      <c r="AA255" s="25">
        <v>10.0</v>
      </c>
      <c r="AB255" s="25">
        <v>8.0</v>
      </c>
      <c r="AC255" s="25">
        <v>9.0</v>
      </c>
      <c r="AD255" s="25"/>
      <c r="AE255" s="25"/>
      <c r="AF255" s="25"/>
      <c r="AG255" s="25"/>
      <c r="AH255" s="25">
        <v>10.0</v>
      </c>
      <c r="AI255" s="25">
        <v>10.0</v>
      </c>
      <c r="AJ255" s="25">
        <v>10.0</v>
      </c>
      <c r="AK255" s="25">
        <v>10.0</v>
      </c>
      <c r="AL255" s="25">
        <v>10.0</v>
      </c>
      <c r="AM255" s="25"/>
      <c r="AN255" s="25"/>
      <c r="AO255" s="25"/>
      <c r="AP255" s="25"/>
      <c r="AQ255" s="25"/>
      <c r="AR255" s="6">
        <v>10.0</v>
      </c>
      <c r="AS255" s="25"/>
      <c r="AT255" s="25"/>
      <c r="AU255" s="25"/>
      <c r="AV255" s="25"/>
      <c r="AW255" s="25"/>
      <c r="AX255" s="25">
        <v>10.0</v>
      </c>
      <c r="AY255" s="32">
        <f t="shared" si="1"/>
        <v>9.35</v>
      </c>
      <c r="AZ255" s="23"/>
      <c r="BA255" s="23">
        <f t="shared" si="2"/>
        <v>0</v>
      </c>
      <c r="BB255" s="6">
        <v>4.0</v>
      </c>
      <c r="BC255" s="6">
        <v>1.0</v>
      </c>
      <c r="BD255" s="23">
        <f t="shared" si="3"/>
        <v>3</v>
      </c>
      <c r="BE255" s="6" t="s">
        <v>92</v>
      </c>
      <c r="BF255" s="6"/>
      <c r="BG255" s="6" t="s">
        <v>55</v>
      </c>
      <c r="BH255" s="6" t="s">
        <v>55</v>
      </c>
      <c r="BI255" s="6" t="s">
        <v>55</v>
      </c>
      <c r="BJ255" s="6" t="s">
        <v>92</v>
      </c>
      <c r="BK255" s="6" t="s">
        <v>55</v>
      </c>
      <c r="BL255" s="23"/>
    </row>
    <row r="256">
      <c r="A256" s="16">
        <v>251.0</v>
      </c>
      <c r="B256" s="17" t="s">
        <v>1333</v>
      </c>
      <c r="C256" s="17" t="s">
        <v>77</v>
      </c>
      <c r="D256" s="20"/>
      <c r="E256" s="19"/>
      <c r="F256" s="17" t="s">
        <v>79</v>
      </c>
      <c r="G256" s="17" t="s">
        <v>1302</v>
      </c>
      <c r="H256" s="48" t="s">
        <v>81</v>
      </c>
      <c r="J256" s="21"/>
      <c r="K256" s="48" t="s">
        <v>84</v>
      </c>
      <c r="L256" s="49">
        <v>42979.0</v>
      </c>
      <c r="M256" s="50"/>
      <c r="N256" s="48" t="s">
        <v>85</v>
      </c>
      <c r="O256" s="52"/>
      <c r="P256" s="52"/>
      <c r="Q256" s="25">
        <v>7.0</v>
      </c>
      <c r="R256" s="25">
        <v>10.0</v>
      </c>
      <c r="S256" s="25">
        <v>9.0</v>
      </c>
      <c r="T256" s="25"/>
      <c r="U256" s="25"/>
      <c r="V256" s="25"/>
      <c r="W256" s="25">
        <v>7.0</v>
      </c>
      <c r="X256" s="25">
        <v>8.0</v>
      </c>
      <c r="Y256" s="25">
        <v>7.0</v>
      </c>
      <c r="Z256" s="25">
        <v>9.0</v>
      </c>
      <c r="AA256" s="25">
        <v>10.0</v>
      </c>
      <c r="AB256" s="25">
        <v>6.0</v>
      </c>
      <c r="AC256" s="25">
        <v>8.0</v>
      </c>
      <c r="AD256" s="25"/>
      <c r="AE256" s="25"/>
      <c r="AF256" s="25"/>
      <c r="AG256" s="25"/>
      <c r="AH256" s="25">
        <v>10.0</v>
      </c>
      <c r="AI256" s="25">
        <v>10.0</v>
      </c>
      <c r="AJ256" s="25">
        <v>10.0</v>
      </c>
      <c r="AK256" s="25">
        <v>10.0</v>
      </c>
      <c r="AL256" s="25">
        <v>10.0</v>
      </c>
      <c r="AM256" s="25"/>
      <c r="AN256" s="25"/>
      <c r="AO256" s="25"/>
      <c r="AP256" s="25"/>
      <c r="AQ256" s="25"/>
      <c r="AR256" s="6">
        <v>10.0</v>
      </c>
      <c r="AS256" s="25"/>
      <c r="AT256" s="25"/>
      <c r="AU256" s="25"/>
      <c r="AV256" s="25"/>
      <c r="AW256" s="25"/>
      <c r="AX256" s="25">
        <v>10.0</v>
      </c>
      <c r="AY256" s="32">
        <f t="shared" si="1"/>
        <v>8.88</v>
      </c>
      <c r="AZ256" s="23"/>
      <c r="BA256" s="23">
        <f t="shared" si="2"/>
        <v>0</v>
      </c>
      <c r="BB256" s="6">
        <v>3.0</v>
      </c>
      <c r="BC256" s="6">
        <v>3.0</v>
      </c>
      <c r="BD256" s="23">
        <f t="shared" si="3"/>
        <v>0</v>
      </c>
      <c r="BE256" s="6" t="s">
        <v>92</v>
      </c>
      <c r="BF256" s="6"/>
      <c r="BG256" s="6" t="s">
        <v>55</v>
      </c>
      <c r="BH256" s="6" t="s">
        <v>55</v>
      </c>
      <c r="BI256" s="6" t="s">
        <v>55</v>
      </c>
      <c r="BJ256" s="6" t="s">
        <v>92</v>
      </c>
      <c r="BK256" s="6" t="s">
        <v>55</v>
      </c>
      <c r="BL256" s="23"/>
    </row>
    <row r="257">
      <c r="A257" s="16">
        <v>252.0</v>
      </c>
      <c r="B257" s="17" t="s">
        <v>1334</v>
      </c>
      <c r="C257" s="17" t="s">
        <v>208</v>
      </c>
      <c r="D257" s="20"/>
      <c r="E257" s="19"/>
      <c r="F257" s="17" t="s">
        <v>96</v>
      </c>
      <c r="G257" s="17" t="s">
        <v>1302</v>
      </c>
      <c r="H257" s="48" t="s">
        <v>81</v>
      </c>
      <c r="J257" s="21"/>
      <c r="K257" s="48" t="s">
        <v>84</v>
      </c>
      <c r="L257" s="49">
        <v>42979.0</v>
      </c>
      <c r="M257" s="50"/>
      <c r="N257" s="48" t="s">
        <v>85</v>
      </c>
      <c r="O257" s="52"/>
      <c r="P257" s="52"/>
      <c r="Q257" s="25">
        <v>9.0</v>
      </c>
      <c r="R257" s="25">
        <v>10.0</v>
      </c>
      <c r="S257" s="25">
        <v>9.0</v>
      </c>
      <c r="T257" s="25"/>
      <c r="U257" s="25"/>
      <c r="V257" s="25"/>
      <c r="W257" s="25">
        <v>8.0</v>
      </c>
      <c r="X257" s="25">
        <v>10.0</v>
      </c>
      <c r="Y257" s="25">
        <v>8.0</v>
      </c>
      <c r="Z257" s="25">
        <v>7.0</v>
      </c>
      <c r="AA257" s="25">
        <v>10.0</v>
      </c>
      <c r="AB257" s="25">
        <v>8.0</v>
      </c>
      <c r="AC257" s="25">
        <v>10.0</v>
      </c>
      <c r="AD257" s="25"/>
      <c r="AE257" s="25"/>
      <c r="AF257" s="25"/>
      <c r="AG257" s="25"/>
      <c r="AH257" s="25">
        <v>10.0</v>
      </c>
      <c r="AI257" s="25">
        <v>10.0</v>
      </c>
      <c r="AJ257" s="25">
        <v>10.0</v>
      </c>
      <c r="AK257" s="25">
        <v>10.0</v>
      </c>
      <c r="AL257" s="25">
        <v>10.0</v>
      </c>
      <c r="AM257" s="25"/>
      <c r="AN257" s="25"/>
      <c r="AO257" s="25"/>
      <c r="AP257" s="25"/>
      <c r="AQ257" s="25"/>
      <c r="AR257" s="6">
        <v>10.0</v>
      </c>
      <c r="AS257" s="25"/>
      <c r="AT257" s="25"/>
      <c r="AU257" s="25"/>
      <c r="AV257" s="25"/>
      <c r="AW257" s="25"/>
      <c r="AX257" s="25">
        <v>10.0</v>
      </c>
      <c r="AY257" s="32">
        <f t="shared" si="1"/>
        <v>9.35</v>
      </c>
      <c r="AZ257" s="23"/>
      <c r="BA257" s="23">
        <f t="shared" si="2"/>
        <v>0</v>
      </c>
      <c r="BB257" s="6">
        <v>12.0</v>
      </c>
      <c r="BC257" s="6">
        <v>2.0</v>
      </c>
      <c r="BD257" s="23">
        <f t="shared" si="3"/>
        <v>10</v>
      </c>
      <c r="BE257" s="6" t="s">
        <v>92</v>
      </c>
      <c r="BF257" s="6"/>
      <c r="BG257" s="6" t="s">
        <v>55</v>
      </c>
      <c r="BH257" s="6" t="s">
        <v>55</v>
      </c>
      <c r="BI257" s="6" t="s">
        <v>55</v>
      </c>
      <c r="BJ257" s="6" t="s">
        <v>92</v>
      </c>
      <c r="BK257" s="6" t="s">
        <v>55</v>
      </c>
      <c r="BL257" s="23"/>
    </row>
    <row r="258">
      <c r="A258" s="16">
        <v>253.0</v>
      </c>
      <c r="B258" s="17" t="s">
        <v>929</v>
      </c>
      <c r="C258" s="17" t="s">
        <v>259</v>
      </c>
      <c r="D258" s="17" t="s">
        <v>252</v>
      </c>
      <c r="E258" s="19"/>
      <c r="F258" s="17" t="s">
        <v>96</v>
      </c>
      <c r="G258" s="17" t="s">
        <v>1302</v>
      </c>
      <c r="H258" s="48" t="s">
        <v>81</v>
      </c>
      <c r="J258" s="21"/>
      <c r="K258" s="48" t="s">
        <v>84</v>
      </c>
      <c r="L258" s="49">
        <v>42979.0</v>
      </c>
      <c r="M258" s="50"/>
      <c r="N258" s="48" t="s">
        <v>85</v>
      </c>
      <c r="O258" s="52"/>
      <c r="P258" s="52"/>
      <c r="Q258" s="25">
        <v>8.0</v>
      </c>
      <c r="R258" s="25">
        <v>6.0</v>
      </c>
      <c r="S258" s="25">
        <v>5.0</v>
      </c>
      <c r="T258" s="25"/>
      <c r="U258" s="25"/>
      <c r="V258" s="25"/>
      <c r="W258" s="25">
        <v>8.0</v>
      </c>
      <c r="X258" s="25">
        <v>7.0</v>
      </c>
      <c r="Y258" s="25">
        <v>6.0</v>
      </c>
      <c r="Z258" s="25">
        <v>8.0</v>
      </c>
      <c r="AA258" s="25">
        <v>10.0</v>
      </c>
      <c r="AB258" s="25">
        <v>6.0</v>
      </c>
      <c r="AC258" s="25">
        <v>8.0</v>
      </c>
      <c r="AD258" s="25"/>
      <c r="AE258" s="25"/>
      <c r="AF258" s="25"/>
      <c r="AG258" s="25"/>
      <c r="AH258" s="25">
        <v>10.0</v>
      </c>
      <c r="AI258" s="25">
        <v>10.0</v>
      </c>
      <c r="AJ258" s="25">
        <v>10.0</v>
      </c>
      <c r="AK258" s="25">
        <v>9.0</v>
      </c>
      <c r="AL258" s="25">
        <v>9.0</v>
      </c>
      <c r="AM258" s="25"/>
      <c r="AN258" s="25"/>
      <c r="AO258" s="25"/>
      <c r="AP258" s="25"/>
      <c r="AQ258" s="25"/>
      <c r="AR258" s="6">
        <v>9.0</v>
      </c>
      <c r="AS258" s="25"/>
      <c r="AT258" s="25"/>
      <c r="AU258" s="25"/>
      <c r="AV258" s="25"/>
      <c r="AW258" s="25"/>
      <c r="AX258" s="25">
        <v>10.0</v>
      </c>
      <c r="AY258" s="32">
        <f t="shared" si="1"/>
        <v>8.17</v>
      </c>
      <c r="AZ258" s="23"/>
      <c r="BA258" s="23">
        <f t="shared" si="2"/>
        <v>0</v>
      </c>
      <c r="BB258" s="6">
        <v>5.0</v>
      </c>
      <c r="BC258" s="6">
        <v>1.0</v>
      </c>
      <c r="BD258" s="23">
        <f t="shared" si="3"/>
        <v>4</v>
      </c>
      <c r="BE258" s="6" t="s">
        <v>92</v>
      </c>
      <c r="BF258" s="6"/>
      <c r="BG258" s="6" t="s">
        <v>55</v>
      </c>
      <c r="BH258" s="6" t="s">
        <v>55</v>
      </c>
      <c r="BI258" s="6" t="s">
        <v>55</v>
      </c>
      <c r="BJ258" s="6" t="s">
        <v>92</v>
      </c>
      <c r="BK258" s="6" t="s">
        <v>55</v>
      </c>
      <c r="BL258" s="23"/>
    </row>
    <row r="259">
      <c r="A259" s="16">
        <v>254.0</v>
      </c>
      <c r="B259" s="17" t="s">
        <v>1336</v>
      </c>
      <c r="C259" s="17" t="s">
        <v>1337</v>
      </c>
      <c r="D259" s="17" t="s">
        <v>134</v>
      </c>
      <c r="E259" s="19"/>
      <c r="F259" s="17" t="s">
        <v>96</v>
      </c>
      <c r="G259" s="17" t="s">
        <v>1302</v>
      </c>
      <c r="H259" s="48" t="s">
        <v>81</v>
      </c>
      <c r="J259" s="21"/>
      <c r="K259" s="48" t="s">
        <v>84</v>
      </c>
      <c r="L259" s="49">
        <v>42979.0</v>
      </c>
      <c r="M259" s="50"/>
      <c r="N259" s="48" t="s">
        <v>85</v>
      </c>
      <c r="O259" s="52"/>
      <c r="P259" s="52"/>
      <c r="Q259" s="25">
        <v>5.0</v>
      </c>
      <c r="R259" s="25">
        <v>5.0</v>
      </c>
      <c r="S259" s="25">
        <v>5.0</v>
      </c>
      <c r="T259" s="25"/>
      <c r="U259" s="25"/>
      <c r="V259" s="25"/>
      <c r="W259" s="25">
        <v>6.0</v>
      </c>
      <c r="X259" s="25">
        <v>6.0</v>
      </c>
      <c r="Y259" s="25">
        <v>5.0</v>
      </c>
      <c r="Z259" s="25">
        <v>6.0</v>
      </c>
      <c r="AA259" s="25">
        <v>10.0</v>
      </c>
      <c r="AB259" s="25">
        <v>6.0</v>
      </c>
      <c r="AC259" s="25">
        <v>7.0</v>
      </c>
      <c r="AD259" s="25"/>
      <c r="AE259" s="25"/>
      <c r="AF259" s="25"/>
      <c r="AG259" s="25"/>
      <c r="AH259" s="25">
        <v>10.0</v>
      </c>
      <c r="AI259" s="25">
        <v>10.0</v>
      </c>
      <c r="AJ259" s="25">
        <v>10.0</v>
      </c>
      <c r="AK259" s="25"/>
      <c r="AL259" s="25">
        <v>9.0</v>
      </c>
      <c r="AM259" s="25"/>
      <c r="AN259" s="25"/>
      <c r="AO259" s="25"/>
      <c r="AP259" s="25"/>
      <c r="AQ259" s="25"/>
      <c r="AR259" s="6">
        <v>6.0</v>
      </c>
      <c r="AS259" s="25"/>
      <c r="AT259" s="25"/>
      <c r="AU259" s="25"/>
      <c r="AV259" s="25"/>
      <c r="AW259" s="25"/>
      <c r="AX259" s="25">
        <v>9.0</v>
      </c>
      <c r="AY259" s="32">
        <f t="shared" si="1"/>
        <v>7.18</v>
      </c>
      <c r="AZ259" s="23"/>
      <c r="BA259" s="23">
        <f t="shared" si="2"/>
        <v>0</v>
      </c>
      <c r="BB259" s="6">
        <v>29.0</v>
      </c>
      <c r="BC259" s="6">
        <v>18.0</v>
      </c>
      <c r="BD259" s="23">
        <f t="shared" si="3"/>
        <v>11</v>
      </c>
      <c r="BE259" s="6" t="s">
        <v>92</v>
      </c>
      <c r="BF259" s="6"/>
      <c r="BG259" s="6" t="s">
        <v>55</v>
      </c>
      <c r="BH259" s="6" t="s">
        <v>55</v>
      </c>
      <c r="BI259" s="6" t="s">
        <v>55</v>
      </c>
      <c r="BJ259" s="6" t="s">
        <v>92</v>
      </c>
      <c r="BK259" s="6" t="s">
        <v>55</v>
      </c>
      <c r="BL259" s="23"/>
    </row>
    <row r="260">
      <c r="A260" s="16">
        <v>255.0</v>
      </c>
      <c r="B260" s="17" t="s">
        <v>1218</v>
      </c>
      <c r="C260" s="17" t="s">
        <v>115</v>
      </c>
      <c r="D260" s="17" t="s">
        <v>180</v>
      </c>
      <c r="E260" s="19"/>
      <c r="F260" s="17" t="s">
        <v>79</v>
      </c>
      <c r="G260" s="17" t="s">
        <v>1302</v>
      </c>
      <c r="H260" s="48" t="s">
        <v>81</v>
      </c>
      <c r="J260" s="21"/>
      <c r="K260" s="48" t="s">
        <v>84</v>
      </c>
      <c r="L260" s="49">
        <v>42979.0</v>
      </c>
      <c r="M260" s="50"/>
      <c r="N260" s="48" t="s">
        <v>85</v>
      </c>
      <c r="O260" s="52"/>
      <c r="P260" s="52"/>
      <c r="Q260" s="6"/>
      <c r="R260" s="6"/>
      <c r="S260" s="6"/>
      <c r="T260" s="23"/>
      <c r="U260" s="23"/>
      <c r="V260" s="23"/>
      <c r="W260" s="6"/>
      <c r="X260" s="6"/>
      <c r="Y260" s="6"/>
      <c r="Z260" s="6"/>
      <c r="AA260" s="6"/>
      <c r="AB260" s="6"/>
      <c r="AC260" s="6"/>
      <c r="AD260" s="23"/>
      <c r="AE260" s="23"/>
      <c r="AF260" s="23"/>
      <c r="AG260" s="23"/>
      <c r="AH260" s="6"/>
      <c r="AI260" s="6"/>
      <c r="AJ260" s="6"/>
      <c r="AK260" s="6"/>
      <c r="AL260" s="6"/>
      <c r="AM260" s="23"/>
      <c r="AN260" s="23"/>
      <c r="AO260" s="23"/>
      <c r="AP260" s="23"/>
      <c r="AQ260" s="23"/>
      <c r="AR260" s="6"/>
      <c r="AS260" s="23"/>
      <c r="AT260" s="23"/>
      <c r="AU260" s="23"/>
      <c r="AV260" s="23"/>
      <c r="AW260" s="23"/>
      <c r="AX260" s="6"/>
      <c r="AY260" s="32" t="str">
        <f t="shared" si="1"/>
        <v>#DIV/0!</v>
      </c>
      <c r="AZ260" s="23"/>
      <c r="BA260" s="23">
        <f t="shared" si="2"/>
        <v>0</v>
      </c>
      <c r="BB260" s="6"/>
      <c r="BC260" s="6"/>
      <c r="BD260" s="23">
        <f t="shared" si="3"/>
        <v>0</v>
      </c>
      <c r="BE260" s="6" t="s">
        <v>92</v>
      </c>
      <c r="BF260" s="6"/>
      <c r="BG260" s="6" t="s">
        <v>55</v>
      </c>
      <c r="BH260" s="6" t="s">
        <v>55</v>
      </c>
      <c r="BI260" s="6" t="s">
        <v>55</v>
      </c>
      <c r="BJ260" s="6" t="s">
        <v>55</v>
      </c>
      <c r="BK260" s="6" t="s">
        <v>55</v>
      </c>
      <c r="BL260" s="23"/>
    </row>
    <row r="261">
      <c r="A261" s="16">
        <v>256.0</v>
      </c>
      <c r="B261" s="17" t="s">
        <v>384</v>
      </c>
      <c r="C261" s="17" t="s">
        <v>404</v>
      </c>
      <c r="D261" s="17" t="s">
        <v>1341</v>
      </c>
      <c r="E261" s="19"/>
      <c r="F261" s="17" t="s">
        <v>96</v>
      </c>
      <c r="G261" s="17" t="s">
        <v>1302</v>
      </c>
      <c r="H261" s="48" t="s">
        <v>81</v>
      </c>
      <c r="J261" s="21"/>
      <c r="K261" s="48" t="s">
        <v>84</v>
      </c>
      <c r="L261" s="49">
        <v>42979.0</v>
      </c>
      <c r="M261" s="50"/>
      <c r="N261" s="50"/>
      <c r="O261" s="50"/>
      <c r="P261" s="50"/>
      <c r="Q261" s="6">
        <v>6.0</v>
      </c>
      <c r="R261" s="6">
        <v>6.0</v>
      </c>
      <c r="S261" s="6">
        <v>6.0</v>
      </c>
      <c r="T261" s="23"/>
      <c r="U261" s="23"/>
      <c r="V261" s="23"/>
      <c r="W261" s="6">
        <v>5.0</v>
      </c>
      <c r="X261" s="6">
        <v>7.0</v>
      </c>
      <c r="Y261" s="6">
        <v>5.0</v>
      </c>
      <c r="Z261" s="6">
        <v>6.0</v>
      </c>
      <c r="AA261" s="6">
        <v>10.0</v>
      </c>
      <c r="AB261" s="6">
        <v>7.0</v>
      </c>
      <c r="AC261" s="6">
        <v>5.0</v>
      </c>
      <c r="AD261" s="23"/>
      <c r="AE261" s="23"/>
      <c r="AF261" s="23"/>
      <c r="AG261" s="23"/>
      <c r="AH261" s="6">
        <v>9.0</v>
      </c>
      <c r="AI261" s="6">
        <v>10.0</v>
      </c>
      <c r="AJ261" s="6">
        <v>10.0</v>
      </c>
      <c r="AK261" s="6">
        <v>9.0</v>
      </c>
      <c r="AL261" s="6">
        <v>9.0</v>
      </c>
      <c r="AM261" s="23"/>
      <c r="AN261" s="23"/>
      <c r="AO261" s="23"/>
      <c r="AP261" s="23"/>
      <c r="AQ261" s="23"/>
      <c r="AR261" s="6">
        <v>8.0</v>
      </c>
      <c r="AS261" s="23"/>
      <c r="AT261" s="23"/>
      <c r="AU261" s="23"/>
      <c r="AV261" s="23"/>
      <c r="AW261" s="23"/>
      <c r="AX261" s="6">
        <v>8.0</v>
      </c>
      <c r="AY261" s="32">
        <f t="shared" si="1"/>
        <v>7.41</v>
      </c>
      <c r="AZ261" s="23"/>
      <c r="BA261" s="23">
        <f t="shared" si="2"/>
        <v>0</v>
      </c>
      <c r="BB261" s="6">
        <v>27.0</v>
      </c>
      <c r="BC261" s="6">
        <v>3.0</v>
      </c>
      <c r="BD261" s="23">
        <f t="shared" si="3"/>
        <v>24</v>
      </c>
      <c r="BE261" s="6" t="s">
        <v>92</v>
      </c>
      <c r="BF261" s="6"/>
      <c r="BG261" s="6" t="s">
        <v>55</v>
      </c>
      <c r="BH261" s="6" t="s">
        <v>55</v>
      </c>
      <c r="BI261" s="6" t="s">
        <v>55</v>
      </c>
      <c r="BJ261" s="6" t="s">
        <v>92</v>
      </c>
      <c r="BK261" s="6" t="s">
        <v>55</v>
      </c>
      <c r="BL261" s="23"/>
    </row>
    <row r="262">
      <c r="A262" s="16">
        <v>257.0</v>
      </c>
      <c r="B262" s="17" t="s">
        <v>1103</v>
      </c>
      <c r="C262" s="17" t="s">
        <v>110</v>
      </c>
      <c r="D262" s="17" t="s">
        <v>571</v>
      </c>
      <c r="E262" s="20"/>
      <c r="F262" s="17" t="s">
        <v>96</v>
      </c>
      <c r="G262" s="17" t="s">
        <v>1302</v>
      </c>
      <c r="H262" s="48" t="s">
        <v>81</v>
      </c>
      <c r="J262" s="21"/>
      <c r="K262" s="48" t="s">
        <v>138</v>
      </c>
      <c r="L262" s="49">
        <v>42979.0</v>
      </c>
      <c r="M262" s="49">
        <v>42981.0</v>
      </c>
      <c r="N262" s="48" t="s">
        <v>85</v>
      </c>
      <c r="O262" s="52"/>
      <c r="P262" s="52"/>
      <c r="Q262" s="6">
        <v>9.0</v>
      </c>
      <c r="R262" s="6">
        <v>10.0</v>
      </c>
      <c r="S262" s="6">
        <v>10.0</v>
      </c>
      <c r="T262" s="23"/>
      <c r="U262" s="23"/>
      <c r="V262" s="23"/>
      <c r="W262" s="6">
        <v>8.0</v>
      </c>
      <c r="X262" s="6">
        <v>10.0</v>
      </c>
      <c r="Y262" s="6">
        <v>10.0</v>
      </c>
      <c r="Z262" s="6">
        <v>10.0</v>
      </c>
      <c r="AA262" s="6">
        <v>10.0</v>
      </c>
      <c r="AB262" s="6">
        <v>10.0</v>
      </c>
      <c r="AC262" s="6">
        <v>10.0</v>
      </c>
      <c r="AD262" s="23"/>
      <c r="AE262" s="23"/>
      <c r="AF262" s="23"/>
      <c r="AG262" s="23"/>
      <c r="AH262" s="6">
        <v>10.0</v>
      </c>
      <c r="AI262" s="6">
        <v>10.0</v>
      </c>
      <c r="AJ262" s="6">
        <v>10.0</v>
      </c>
      <c r="AK262" s="6">
        <v>10.0</v>
      </c>
      <c r="AL262" s="6">
        <v>10.0</v>
      </c>
      <c r="AM262" s="23"/>
      <c r="AN262" s="23"/>
      <c r="AO262" s="23"/>
      <c r="AP262" s="23"/>
      <c r="AQ262" s="23"/>
      <c r="AR262" s="6">
        <v>10.0</v>
      </c>
      <c r="AS262" s="23"/>
      <c r="AT262" s="23"/>
      <c r="AU262" s="23"/>
      <c r="AV262" s="23"/>
      <c r="AW262" s="23"/>
      <c r="AX262" s="6">
        <v>10.0</v>
      </c>
      <c r="AY262" s="32">
        <f t="shared" si="1"/>
        <v>9.82</v>
      </c>
      <c r="AZ262" s="23"/>
      <c r="BA262" s="23">
        <f t="shared" si="2"/>
        <v>0</v>
      </c>
      <c r="BB262" s="6">
        <v>2.0</v>
      </c>
      <c r="BC262" s="6">
        <v>1.0</v>
      </c>
      <c r="BD262" s="23">
        <f t="shared" si="3"/>
        <v>1</v>
      </c>
      <c r="BE262" s="6" t="s">
        <v>92</v>
      </c>
      <c r="BF262" s="6"/>
      <c r="BG262" s="6" t="s">
        <v>55</v>
      </c>
      <c r="BH262" s="6" t="s">
        <v>55</v>
      </c>
      <c r="BI262" s="6" t="s">
        <v>55</v>
      </c>
      <c r="BJ262" s="6" t="s">
        <v>92</v>
      </c>
      <c r="BK262" s="6" t="s">
        <v>55</v>
      </c>
      <c r="BL262" s="23"/>
    </row>
    <row r="263">
      <c r="A263" s="16">
        <v>258.0</v>
      </c>
      <c r="B263" s="17" t="s">
        <v>1344</v>
      </c>
      <c r="C263" s="17" t="s">
        <v>102</v>
      </c>
      <c r="D263" s="17" t="s">
        <v>236</v>
      </c>
      <c r="E263" s="19"/>
      <c r="F263" s="17" t="s">
        <v>96</v>
      </c>
      <c r="G263" s="17" t="s">
        <v>1302</v>
      </c>
      <c r="H263" s="48" t="s">
        <v>81</v>
      </c>
      <c r="J263" s="21"/>
      <c r="K263" s="48" t="s">
        <v>84</v>
      </c>
      <c r="L263" s="49">
        <v>42979.0</v>
      </c>
      <c r="M263" s="50"/>
      <c r="N263" s="48" t="s">
        <v>85</v>
      </c>
      <c r="O263" s="52"/>
      <c r="P263" s="52"/>
      <c r="Q263" s="25">
        <v>7.0</v>
      </c>
      <c r="R263" s="25">
        <v>5.0</v>
      </c>
      <c r="S263" s="25">
        <v>6.0</v>
      </c>
      <c r="T263" s="25"/>
      <c r="U263" s="25"/>
      <c r="V263" s="25"/>
      <c r="W263" s="25">
        <v>6.0</v>
      </c>
      <c r="X263" s="25">
        <v>7.0</v>
      </c>
      <c r="Y263" s="25">
        <v>5.0</v>
      </c>
      <c r="Z263" s="25">
        <v>6.0</v>
      </c>
      <c r="AA263" s="25">
        <v>10.0</v>
      </c>
      <c r="AB263" s="25">
        <v>7.0</v>
      </c>
      <c r="AC263" s="25">
        <v>8.0</v>
      </c>
      <c r="AD263" s="25"/>
      <c r="AE263" s="25"/>
      <c r="AF263" s="25"/>
      <c r="AG263" s="25"/>
      <c r="AH263" s="25">
        <v>10.0</v>
      </c>
      <c r="AI263" s="25">
        <v>10.0</v>
      </c>
      <c r="AJ263" s="25">
        <v>10.0</v>
      </c>
      <c r="AK263" s="25">
        <v>10.0</v>
      </c>
      <c r="AL263" s="25">
        <v>9.0</v>
      </c>
      <c r="AM263" s="25"/>
      <c r="AN263" s="25"/>
      <c r="AO263" s="25"/>
      <c r="AP263" s="25"/>
      <c r="AQ263" s="25"/>
      <c r="AR263" s="6">
        <v>7.0</v>
      </c>
      <c r="AS263" s="25"/>
      <c r="AT263" s="25"/>
      <c r="AU263" s="25"/>
      <c r="AV263" s="25"/>
      <c r="AW263" s="25"/>
      <c r="AX263" s="25">
        <v>9.0</v>
      </c>
      <c r="AY263" s="32">
        <f t="shared" si="1"/>
        <v>7.76</v>
      </c>
      <c r="AZ263" s="23"/>
      <c r="BA263" s="23">
        <f t="shared" si="2"/>
        <v>0</v>
      </c>
      <c r="BB263" s="6">
        <v>19.0</v>
      </c>
      <c r="BC263" s="6">
        <v>18.0</v>
      </c>
      <c r="BD263" s="23">
        <f t="shared" si="3"/>
        <v>1</v>
      </c>
      <c r="BE263" s="6" t="s">
        <v>92</v>
      </c>
      <c r="BF263" s="6"/>
      <c r="BG263" s="6" t="s">
        <v>55</v>
      </c>
      <c r="BH263" s="6" t="s">
        <v>55</v>
      </c>
      <c r="BI263" s="6" t="s">
        <v>55</v>
      </c>
      <c r="BJ263" s="6" t="s">
        <v>92</v>
      </c>
      <c r="BK263" s="6" t="s">
        <v>55</v>
      </c>
      <c r="BL263" s="23"/>
    </row>
    <row r="264">
      <c r="A264" s="16">
        <v>259.0</v>
      </c>
      <c r="B264" s="17" t="s">
        <v>1346</v>
      </c>
      <c r="C264" s="17" t="s">
        <v>412</v>
      </c>
      <c r="D264" s="17" t="s">
        <v>110</v>
      </c>
      <c r="E264" s="17" t="s">
        <v>134</v>
      </c>
      <c r="F264" s="17" t="s">
        <v>96</v>
      </c>
      <c r="G264" s="17" t="s">
        <v>1302</v>
      </c>
      <c r="H264" s="48" t="s">
        <v>81</v>
      </c>
      <c r="J264" s="21"/>
      <c r="K264" s="48" t="s">
        <v>84</v>
      </c>
      <c r="L264" s="49">
        <v>42979.0</v>
      </c>
      <c r="M264" s="50"/>
      <c r="N264" s="52"/>
      <c r="O264" s="52"/>
      <c r="P264" s="52"/>
      <c r="Q264" s="6">
        <v>6.0</v>
      </c>
      <c r="R264" s="6">
        <v>6.0</v>
      </c>
      <c r="S264" s="6">
        <v>8.0</v>
      </c>
      <c r="T264" s="23"/>
      <c r="U264" s="23"/>
      <c r="V264" s="23"/>
      <c r="W264" s="6">
        <v>5.0</v>
      </c>
      <c r="X264" s="6">
        <v>8.0</v>
      </c>
      <c r="Y264" s="6">
        <v>5.0</v>
      </c>
      <c r="Z264" s="6">
        <v>5.0</v>
      </c>
      <c r="AA264" s="6">
        <v>10.0</v>
      </c>
      <c r="AB264" s="6">
        <v>7.0</v>
      </c>
      <c r="AC264" s="6">
        <v>7.0</v>
      </c>
      <c r="AD264" s="23"/>
      <c r="AE264" s="23"/>
      <c r="AF264" s="23"/>
      <c r="AG264" s="23"/>
      <c r="AH264" s="6">
        <v>10.0</v>
      </c>
      <c r="AI264" s="6">
        <v>10.0</v>
      </c>
      <c r="AJ264" s="6">
        <v>10.0</v>
      </c>
      <c r="AK264" s="6">
        <v>8.0</v>
      </c>
      <c r="AL264" s="6">
        <v>9.0</v>
      </c>
      <c r="AM264" s="23"/>
      <c r="AN264" s="23"/>
      <c r="AO264" s="23"/>
      <c r="AP264" s="23"/>
      <c r="AQ264" s="23"/>
      <c r="AR264" s="6">
        <v>8.0</v>
      </c>
      <c r="AS264" s="23"/>
      <c r="AT264" s="23"/>
      <c r="AU264" s="23"/>
      <c r="AV264" s="23"/>
      <c r="AW264" s="23"/>
      <c r="AX264" s="6">
        <v>10.0</v>
      </c>
      <c r="AY264" s="32">
        <f t="shared" si="1"/>
        <v>7.76</v>
      </c>
      <c r="AZ264" s="23"/>
      <c r="BA264" s="23">
        <f t="shared" si="2"/>
        <v>0</v>
      </c>
      <c r="BB264" s="6">
        <v>49.0</v>
      </c>
      <c r="BC264" s="6">
        <v>4.0</v>
      </c>
      <c r="BD264" s="23">
        <f t="shared" si="3"/>
        <v>45</v>
      </c>
      <c r="BE264" s="6" t="s">
        <v>92</v>
      </c>
      <c r="BF264" s="6"/>
      <c r="BG264" s="6" t="s">
        <v>55</v>
      </c>
      <c r="BH264" s="6" t="s">
        <v>55</v>
      </c>
      <c r="BI264" s="6" t="s">
        <v>55</v>
      </c>
      <c r="BJ264" s="6" t="s">
        <v>92</v>
      </c>
      <c r="BK264" s="6" t="s">
        <v>55</v>
      </c>
      <c r="BL264" s="23"/>
    </row>
    <row r="265">
      <c r="A265" s="16">
        <v>260.0</v>
      </c>
      <c r="B265" s="17" t="s">
        <v>1294</v>
      </c>
      <c r="C265" s="17" t="s">
        <v>193</v>
      </c>
      <c r="D265" s="20"/>
      <c r="E265" s="19"/>
      <c r="F265" s="17" t="s">
        <v>96</v>
      </c>
      <c r="G265" s="17" t="s">
        <v>1302</v>
      </c>
      <c r="H265" s="48" t="s">
        <v>81</v>
      </c>
      <c r="J265" s="21"/>
      <c r="K265" s="48" t="s">
        <v>84</v>
      </c>
      <c r="L265" s="49">
        <v>42979.0</v>
      </c>
      <c r="M265" s="50"/>
      <c r="N265" s="48" t="s">
        <v>85</v>
      </c>
      <c r="O265" s="52"/>
      <c r="P265" s="52"/>
      <c r="Q265" s="6">
        <v>9.0</v>
      </c>
      <c r="R265" s="6">
        <v>10.0</v>
      </c>
      <c r="S265" s="6">
        <v>10.0</v>
      </c>
      <c r="T265" s="23"/>
      <c r="U265" s="23"/>
      <c r="V265" s="23"/>
      <c r="W265" s="6">
        <v>8.0</v>
      </c>
      <c r="X265" s="6">
        <v>9.0</v>
      </c>
      <c r="Y265" s="6">
        <v>9.0</v>
      </c>
      <c r="Z265" s="6">
        <v>10.0</v>
      </c>
      <c r="AA265" s="6">
        <v>10.0</v>
      </c>
      <c r="AB265" s="6">
        <v>9.0</v>
      </c>
      <c r="AC265" s="6">
        <v>10.0</v>
      </c>
      <c r="AD265" s="23"/>
      <c r="AE265" s="23"/>
      <c r="AF265" s="23"/>
      <c r="AG265" s="23"/>
      <c r="AH265" s="6">
        <v>10.0</v>
      </c>
      <c r="AI265" s="6">
        <v>10.0</v>
      </c>
      <c r="AJ265" s="6">
        <v>10.0</v>
      </c>
      <c r="AK265" s="6">
        <v>10.0</v>
      </c>
      <c r="AL265" s="6">
        <v>10.0</v>
      </c>
      <c r="AM265" s="23"/>
      <c r="AN265" s="23"/>
      <c r="AO265" s="23"/>
      <c r="AP265" s="23"/>
      <c r="AQ265" s="23"/>
      <c r="AR265" s="6">
        <v>10.0</v>
      </c>
      <c r="AS265" s="23"/>
      <c r="AT265" s="23"/>
      <c r="AU265" s="23"/>
      <c r="AV265" s="23"/>
      <c r="AW265" s="23"/>
      <c r="AX265" s="6">
        <v>10.0</v>
      </c>
      <c r="AY265" s="32">
        <f t="shared" si="1"/>
        <v>9.64</v>
      </c>
      <c r="AZ265" s="23"/>
      <c r="BA265" s="23">
        <f t="shared" si="2"/>
        <v>0</v>
      </c>
      <c r="BB265" s="6">
        <v>2.0</v>
      </c>
      <c r="BC265" s="6">
        <v>2.0</v>
      </c>
      <c r="BD265" s="23">
        <f t="shared" si="3"/>
        <v>0</v>
      </c>
      <c r="BE265" s="6" t="s">
        <v>92</v>
      </c>
      <c r="BF265" s="6"/>
      <c r="BG265" s="6" t="s">
        <v>55</v>
      </c>
      <c r="BH265" s="6" t="s">
        <v>55</v>
      </c>
      <c r="BI265" s="6" t="s">
        <v>55</v>
      </c>
      <c r="BJ265" s="6" t="s">
        <v>92</v>
      </c>
      <c r="BK265" s="6" t="s">
        <v>55</v>
      </c>
      <c r="BL265" s="23"/>
    </row>
    <row r="266">
      <c r="A266" s="16">
        <v>261.0</v>
      </c>
      <c r="B266" s="17" t="s">
        <v>387</v>
      </c>
      <c r="C266" s="17" t="s">
        <v>275</v>
      </c>
      <c r="D266" s="17" t="s">
        <v>1350</v>
      </c>
      <c r="E266" s="17" t="s">
        <v>1351</v>
      </c>
      <c r="F266" s="17" t="s">
        <v>96</v>
      </c>
      <c r="G266" s="17" t="s">
        <v>1302</v>
      </c>
      <c r="H266" s="48" t="s">
        <v>81</v>
      </c>
      <c r="J266" s="21"/>
      <c r="K266" s="48" t="s">
        <v>84</v>
      </c>
      <c r="L266" s="49">
        <v>42979.0</v>
      </c>
      <c r="M266" s="50"/>
      <c r="N266" s="48" t="s">
        <v>85</v>
      </c>
      <c r="O266" s="52"/>
      <c r="P266" s="52"/>
      <c r="Q266" s="6">
        <v>9.0</v>
      </c>
      <c r="R266" s="6">
        <v>10.0</v>
      </c>
      <c r="S266" s="6">
        <v>10.0</v>
      </c>
      <c r="T266" s="23"/>
      <c r="U266" s="23"/>
      <c r="V266" s="23"/>
      <c r="W266" s="6">
        <v>9.0</v>
      </c>
      <c r="X266" s="6">
        <v>10.0</v>
      </c>
      <c r="Y266" s="6">
        <v>10.0</v>
      </c>
      <c r="Z266" s="6">
        <v>9.0</v>
      </c>
      <c r="AA266" s="6">
        <v>10.0</v>
      </c>
      <c r="AB266" s="6">
        <v>10.0</v>
      </c>
      <c r="AC266" s="6">
        <v>10.0</v>
      </c>
      <c r="AD266" s="23"/>
      <c r="AE266" s="23"/>
      <c r="AF266" s="23"/>
      <c r="AG266" s="23"/>
      <c r="AH266" s="6">
        <v>10.0</v>
      </c>
      <c r="AI266" s="6">
        <v>10.0</v>
      </c>
      <c r="AJ266" s="6">
        <v>10.0</v>
      </c>
      <c r="AK266" s="6">
        <v>10.0</v>
      </c>
      <c r="AL266" s="6">
        <v>10.0</v>
      </c>
      <c r="AM266" s="23"/>
      <c r="AN266" s="23"/>
      <c r="AO266" s="23"/>
      <c r="AP266" s="23"/>
      <c r="AQ266" s="23"/>
      <c r="AR266" s="6">
        <v>10.0</v>
      </c>
      <c r="AS266" s="23"/>
      <c r="AT266" s="23"/>
      <c r="AU266" s="23"/>
      <c r="AV266" s="23"/>
      <c r="AW266" s="23"/>
      <c r="AX266" s="6">
        <v>10.0</v>
      </c>
      <c r="AY266" s="32">
        <f t="shared" si="1"/>
        <v>9.82</v>
      </c>
      <c r="AZ266" s="23"/>
      <c r="BA266" s="23">
        <f t="shared" si="2"/>
        <v>0</v>
      </c>
      <c r="BB266" s="6">
        <v>5.0</v>
      </c>
      <c r="BC266" s="6">
        <v>1.0</v>
      </c>
      <c r="BD266" s="23">
        <f t="shared" si="3"/>
        <v>4</v>
      </c>
      <c r="BE266" s="6" t="s">
        <v>92</v>
      </c>
      <c r="BF266" s="6"/>
      <c r="BG266" s="6" t="s">
        <v>55</v>
      </c>
      <c r="BH266" s="6" t="s">
        <v>55</v>
      </c>
      <c r="BI266" s="6" t="s">
        <v>55</v>
      </c>
      <c r="BJ266" s="6" t="s">
        <v>92</v>
      </c>
      <c r="BK266" s="6" t="s">
        <v>55</v>
      </c>
      <c r="BL266" s="23"/>
    </row>
    <row r="267">
      <c r="A267" s="16">
        <v>262.0</v>
      </c>
      <c r="B267" s="17" t="s">
        <v>1352</v>
      </c>
      <c r="C267" s="17" t="s">
        <v>113</v>
      </c>
      <c r="D267" s="20"/>
      <c r="E267" s="19"/>
      <c r="F267" s="17" t="s">
        <v>96</v>
      </c>
      <c r="G267" s="17" t="s">
        <v>1353</v>
      </c>
      <c r="H267" s="48" t="s">
        <v>81</v>
      </c>
      <c r="J267" s="21"/>
      <c r="K267" s="48" t="s">
        <v>84</v>
      </c>
      <c r="L267" s="49">
        <v>42979.0</v>
      </c>
      <c r="M267" s="50"/>
      <c r="N267" s="48" t="s">
        <v>85</v>
      </c>
      <c r="O267" s="52"/>
      <c r="P267" s="52"/>
      <c r="Q267" s="25">
        <v>8.0</v>
      </c>
      <c r="R267" s="25">
        <v>10.0</v>
      </c>
      <c r="S267" s="25">
        <v>6.0</v>
      </c>
      <c r="T267" s="25"/>
      <c r="U267" s="25">
        <v>10.0</v>
      </c>
      <c r="V267" s="25"/>
      <c r="W267" s="25">
        <v>6.0</v>
      </c>
      <c r="X267" s="25">
        <v>7.0</v>
      </c>
      <c r="Y267" s="25">
        <v>10.0</v>
      </c>
      <c r="Z267" s="25">
        <v>8.0</v>
      </c>
      <c r="AA267" s="25">
        <v>10.0</v>
      </c>
      <c r="AB267" s="25">
        <v>9.0</v>
      </c>
      <c r="AC267" s="25">
        <v>9.0</v>
      </c>
      <c r="AD267" s="25"/>
      <c r="AE267" s="25"/>
      <c r="AF267" s="25"/>
      <c r="AG267" s="25"/>
      <c r="AH267" s="25">
        <v>10.0</v>
      </c>
      <c r="AI267" s="25">
        <v>10.0</v>
      </c>
      <c r="AJ267" s="25">
        <v>10.0</v>
      </c>
      <c r="AK267" s="25">
        <v>10.0</v>
      </c>
      <c r="AL267" s="25">
        <v>10.0</v>
      </c>
      <c r="AM267" s="25"/>
      <c r="AN267" s="25"/>
      <c r="AO267" s="25"/>
      <c r="AP267" s="25"/>
      <c r="AQ267" s="25"/>
      <c r="AR267" s="6">
        <v>10.0</v>
      </c>
      <c r="AS267" s="25"/>
      <c r="AT267" s="25"/>
      <c r="AU267" s="25"/>
      <c r="AV267" s="25"/>
      <c r="AW267" s="25"/>
      <c r="AX267" s="25">
        <v>10.0</v>
      </c>
      <c r="AY267" s="32">
        <f t="shared" si="1"/>
        <v>9.05</v>
      </c>
      <c r="AZ267" s="23"/>
      <c r="BA267" s="23">
        <f t="shared" si="2"/>
        <v>0</v>
      </c>
      <c r="BB267" s="6">
        <v>4.0</v>
      </c>
      <c r="BC267" s="6">
        <v>3.0</v>
      </c>
      <c r="BD267" s="23">
        <f t="shared" si="3"/>
        <v>1</v>
      </c>
      <c r="BE267" s="6" t="s">
        <v>92</v>
      </c>
      <c r="BF267" s="6"/>
      <c r="BG267" s="6" t="s">
        <v>55</v>
      </c>
      <c r="BH267" s="6" t="s">
        <v>55</v>
      </c>
      <c r="BI267" s="6" t="s">
        <v>55</v>
      </c>
      <c r="BJ267" s="6" t="s">
        <v>92</v>
      </c>
      <c r="BK267" s="6" t="s">
        <v>55</v>
      </c>
      <c r="BL267" s="23"/>
    </row>
    <row r="268">
      <c r="A268" s="16">
        <v>263.0</v>
      </c>
      <c r="B268" s="17" t="s">
        <v>1355</v>
      </c>
      <c r="C268" s="17" t="s">
        <v>145</v>
      </c>
      <c r="D268" s="17" t="s">
        <v>119</v>
      </c>
      <c r="E268" s="19"/>
      <c r="F268" s="17" t="s">
        <v>79</v>
      </c>
      <c r="G268" s="17" t="s">
        <v>1353</v>
      </c>
      <c r="H268" s="48" t="s">
        <v>81</v>
      </c>
      <c r="J268" s="21"/>
      <c r="K268" s="48" t="s">
        <v>84</v>
      </c>
      <c r="L268" s="49">
        <v>42979.0</v>
      </c>
      <c r="M268" s="50"/>
      <c r="N268" s="48" t="s">
        <v>85</v>
      </c>
      <c r="O268" s="52"/>
      <c r="P268" s="52"/>
      <c r="Q268" s="6">
        <v>6.0</v>
      </c>
      <c r="R268" s="6">
        <v>10.0</v>
      </c>
      <c r="S268" s="6">
        <v>7.0</v>
      </c>
      <c r="T268" s="23"/>
      <c r="U268" s="6">
        <v>10.0</v>
      </c>
      <c r="V268" s="23"/>
      <c r="W268" s="6">
        <v>5.0</v>
      </c>
      <c r="X268" s="6">
        <v>7.0</v>
      </c>
      <c r="Y268" s="6">
        <v>9.0</v>
      </c>
      <c r="Z268" s="6">
        <v>8.0</v>
      </c>
      <c r="AA268" s="6">
        <v>10.0</v>
      </c>
      <c r="AB268" s="6">
        <v>7.0</v>
      </c>
      <c r="AC268" s="6">
        <v>7.0</v>
      </c>
      <c r="AD268" s="23"/>
      <c r="AE268" s="23"/>
      <c r="AF268" s="23"/>
      <c r="AG268" s="23"/>
      <c r="AH268" s="6">
        <v>10.0</v>
      </c>
      <c r="AI268" s="6">
        <v>10.0</v>
      </c>
      <c r="AJ268" s="6">
        <v>10.0</v>
      </c>
      <c r="AK268" s="6">
        <v>10.0</v>
      </c>
      <c r="AL268" s="6">
        <v>9.0</v>
      </c>
      <c r="AM268" s="23"/>
      <c r="AN268" s="23"/>
      <c r="AO268" s="23"/>
      <c r="AP268" s="23"/>
      <c r="AQ268" s="23"/>
      <c r="AR268" s="6">
        <v>10.0</v>
      </c>
      <c r="AS268" s="23"/>
      <c r="AT268" s="23"/>
      <c r="AU268" s="23"/>
      <c r="AV268" s="23"/>
      <c r="AW268" s="23"/>
      <c r="AX268" s="6">
        <v>10.0</v>
      </c>
      <c r="AY268" s="32">
        <f t="shared" si="1"/>
        <v>8.61</v>
      </c>
      <c r="AZ268" s="23"/>
      <c r="BA268" s="23">
        <f t="shared" si="2"/>
        <v>0</v>
      </c>
      <c r="BB268" s="6">
        <v>2.0</v>
      </c>
      <c r="BC268" s="6">
        <v>0.0</v>
      </c>
      <c r="BD268" s="23">
        <f t="shared" si="3"/>
        <v>2</v>
      </c>
      <c r="BE268" s="6" t="s">
        <v>92</v>
      </c>
      <c r="BF268" s="6"/>
      <c r="BG268" s="6" t="s">
        <v>55</v>
      </c>
      <c r="BH268" s="6" t="s">
        <v>55</v>
      </c>
      <c r="BI268" s="6" t="s">
        <v>55</v>
      </c>
      <c r="BJ268" s="6" t="s">
        <v>92</v>
      </c>
      <c r="BK268" s="6" t="s">
        <v>55</v>
      </c>
      <c r="BL268" s="23"/>
    </row>
    <row r="269">
      <c r="A269" s="16">
        <v>264.0</v>
      </c>
      <c r="B269" s="17" t="s">
        <v>1358</v>
      </c>
      <c r="C269" s="17" t="s">
        <v>538</v>
      </c>
      <c r="D269" s="17" t="s">
        <v>110</v>
      </c>
      <c r="E269" s="19"/>
      <c r="F269" s="17" t="s">
        <v>96</v>
      </c>
      <c r="G269" s="17" t="s">
        <v>1353</v>
      </c>
      <c r="H269" s="48" t="s">
        <v>81</v>
      </c>
      <c r="J269" s="21"/>
      <c r="K269" s="48" t="s">
        <v>84</v>
      </c>
      <c r="L269" s="49">
        <v>42979.0</v>
      </c>
      <c r="M269" s="50"/>
      <c r="N269" s="48" t="s">
        <v>85</v>
      </c>
      <c r="O269" s="48" t="s">
        <v>295</v>
      </c>
      <c r="P269" s="52"/>
      <c r="Q269" s="25">
        <v>10.0</v>
      </c>
      <c r="R269" s="25">
        <v>10.0</v>
      </c>
      <c r="S269" s="25">
        <v>10.0</v>
      </c>
      <c r="T269" s="25"/>
      <c r="U269" s="25">
        <v>10.0</v>
      </c>
      <c r="V269" s="25"/>
      <c r="W269" s="25">
        <v>9.0</v>
      </c>
      <c r="X269" s="25">
        <v>10.0</v>
      </c>
      <c r="Y269" s="25">
        <v>10.0</v>
      </c>
      <c r="Z269" s="25">
        <v>10.0</v>
      </c>
      <c r="AA269" s="25">
        <v>10.0</v>
      </c>
      <c r="AB269" s="25">
        <v>10.0</v>
      </c>
      <c r="AC269" s="25">
        <v>10.0</v>
      </c>
      <c r="AD269" s="25"/>
      <c r="AE269" s="25"/>
      <c r="AF269" s="25"/>
      <c r="AG269" s="25"/>
      <c r="AH269" s="25">
        <v>10.0</v>
      </c>
      <c r="AI269" s="25">
        <v>10.0</v>
      </c>
      <c r="AJ269" s="25">
        <v>10.0</v>
      </c>
      <c r="AK269" s="25"/>
      <c r="AL269" s="25">
        <v>10.0</v>
      </c>
      <c r="AM269" s="25"/>
      <c r="AN269" s="25"/>
      <c r="AO269" s="25"/>
      <c r="AP269" s="25"/>
      <c r="AQ269" s="25"/>
      <c r="AR269" s="6">
        <v>10.0</v>
      </c>
      <c r="AS269" s="25"/>
      <c r="AT269" s="25"/>
      <c r="AU269" s="25"/>
      <c r="AV269" s="25"/>
      <c r="AW269" s="25"/>
      <c r="AX269" s="25">
        <v>10.0</v>
      </c>
      <c r="AY269" s="32">
        <f t="shared" si="1"/>
        <v>9.94</v>
      </c>
      <c r="AZ269" s="23"/>
      <c r="BA269" s="23">
        <f t="shared" si="2"/>
        <v>0</v>
      </c>
      <c r="BB269" s="6">
        <v>14.0</v>
      </c>
      <c r="BC269" s="6"/>
      <c r="BD269" s="23">
        <f t="shared" si="3"/>
        <v>14</v>
      </c>
      <c r="BE269" s="6" t="s">
        <v>92</v>
      </c>
      <c r="BF269" s="6"/>
      <c r="BG269" s="6" t="s">
        <v>55</v>
      </c>
      <c r="BH269" s="6" t="s">
        <v>55</v>
      </c>
      <c r="BI269" s="6" t="s">
        <v>55</v>
      </c>
      <c r="BJ269" s="6" t="s">
        <v>92</v>
      </c>
      <c r="BK269" s="6" t="s">
        <v>55</v>
      </c>
      <c r="BL269" s="23"/>
    </row>
    <row r="270">
      <c r="A270" s="16">
        <v>265.0</v>
      </c>
      <c r="B270" s="17" t="s">
        <v>1360</v>
      </c>
      <c r="C270" s="17" t="s">
        <v>298</v>
      </c>
      <c r="D270" s="17" t="s">
        <v>153</v>
      </c>
      <c r="E270" s="19"/>
      <c r="F270" s="17" t="s">
        <v>79</v>
      </c>
      <c r="G270" s="17" t="s">
        <v>1353</v>
      </c>
      <c r="H270" s="48" t="s">
        <v>81</v>
      </c>
      <c r="J270" s="21"/>
      <c r="K270" s="48" t="s">
        <v>84</v>
      </c>
      <c r="L270" s="49">
        <v>42979.0</v>
      </c>
      <c r="M270" s="50"/>
      <c r="N270" s="48" t="s">
        <v>85</v>
      </c>
      <c r="O270" s="48" t="s">
        <v>295</v>
      </c>
      <c r="P270" s="52"/>
      <c r="Q270" s="25">
        <v>7.0</v>
      </c>
      <c r="R270" s="25">
        <v>10.0</v>
      </c>
      <c r="S270" s="25">
        <v>9.0</v>
      </c>
      <c r="T270" s="25"/>
      <c r="U270" s="25">
        <v>10.0</v>
      </c>
      <c r="V270" s="25"/>
      <c r="W270" s="25">
        <v>8.0</v>
      </c>
      <c r="X270" s="25">
        <v>10.0</v>
      </c>
      <c r="Y270" s="25">
        <v>10.0</v>
      </c>
      <c r="Z270" s="25">
        <v>9.0</v>
      </c>
      <c r="AA270" s="25">
        <v>10.0</v>
      </c>
      <c r="AB270" s="25">
        <v>8.0</v>
      </c>
      <c r="AC270" s="25">
        <v>10.0</v>
      </c>
      <c r="AD270" s="25"/>
      <c r="AE270" s="25"/>
      <c r="AF270" s="25"/>
      <c r="AG270" s="25"/>
      <c r="AH270" s="25">
        <v>10.0</v>
      </c>
      <c r="AI270" s="25">
        <v>10.0</v>
      </c>
      <c r="AJ270" s="25">
        <v>10.0</v>
      </c>
      <c r="AK270" s="25">
        <v>10.0</v>
      </c>
      <c r="AL270" s="25">
        <v>10.0</v>
      </c>
      <c r="AM270" s="25"/>
      <c r="AN270" s="25"/>
      <c r="AO270" s="25"/>
      <c r="AP270" s="25"/>
      <c r="AQ270" s="25"/>
      <c r="AR270" s="6">
        <v>10.0</v>
      </c>
      <c r="AS270" s="25"/>
      <c r="AT270" s="25"/>
      <c r="AU270" s="25"/>
      <c r="AV270" s="25"/>
      <c r="AW270" s="25"/>
      <c r="AX270" s="25">
        <v>10.0</v>
      </c>
      <c r="AY270" s="32">
        <f t="shared" si="1"/>
        <v>9.5</v>
      </c>
      <c r="AZ270" s="23"/>
      <c r="BA270" s="23">
        <f t="shared" si="2"/>
        <v>0</v>
      </c>
      <c r="BB270" s="6">
        <v>1.0</v>
      </c>
      <c r="BC270" s="6">
        <v>1.0</v>
      </c>
      <c r="BD270" s="23">
        <f t="shared" si="3"/>
        <v>0</v>
      </c>
      <c r="BE270" s="6" t="s">
        <v>92</v>
      </c>
      <c r="BF270" s="6"/>
      <c r="BG270" s="6" t="s">
        <v>55</v>
      </c>
      <c r="BH270" s="6" t="s">
        <v>55</v>
      </c>
      <c r="BI270" s="6" t="s">
        <v>55</v>
      </c>
      <c r="BJ270" s="6" t="s">
        <v>92</v>
      </c>
      <c r="BK270" s="6" t="s">
        <v>55</v>
      </c>
      <c r="BL270" s="23"/>
    </row>
    <row r="271">
      <c r="A271" s="16">
        <v>266.0</v>
      </c>
      <c r="B271" s="17" t="s">
        <v>1362</v>
      </c>
      <c r="C271" s="17" t="s">
        <v>688</v>
      </c>
      <c r="D271" s="17" t="s">
        <v>167</v>
      </c>
      <c r="E271" s="19"/>
      <c r="F271" s="17" t="s">
        <v>79</v>
      </c>
      <c r="G271" s="17" t="s">
        <v>1353</v>
      </c>
      <c r="H271" s="48" t="s">
        <v>81</v>
      </c>
      <c r="J271" s="21"/>
      <c r="K271" s="48" t="s">
        <v>84</v>
      </c>
      <c r="L271" s="49">
        <v>42979.0</v>
      </c>
      <c r="M271" s="50"/>
      <c r="N271" s="48" t="s">
        <v>85</v>
      </c>
      <c r="O271" s="48" t="s">
        <v>295</v>
      </c>
      <c r="P271" s="52"/>
      <c r="Q271" s="25">
        <v>9.0</v>
      </c>
      <c r="R271" s="25">
        <v>10.0</v>
      </c>
      <c r="S271" s="25">
        <v>9.0</v>
      </c>
      <c r="T271" s="25"/>
      <c r="U271" s="25">
        <v>10.0</v>
      </c>
      <c r="V271" s="25"/>
      <c r="W271" s="25">
        <v>8.0</v>
      </c>
      <c r="X271" s="25">
        <v>10.0</v>
      </c>
      <c r="Y271" s="25">
        <v>10.0</v>
      </c>
      <c r="Z271" s="25">
        <v>10.0</v>
      </c>
      <c r="AA271" s="25">
        <v>10.0</v>
      </c>
      <c r="AB271" s="25">
        <v>10.0</v>
      </c>
      <c r="AC271" s="25">
        <v>10.0</v>
      </c>
      <c r="AD271" s="25"/>
      <c r="AE271" s="25"/>
      <c r="AF271" s="25"/>
      <c r="AG271" s="25"/>
      <c r="AH271" s="25">
        <v>10.0</v>
      </c>
      <c r="AI271" s="25">
        <v>10.0</v>
      </c>
      <c r="AJ271" s="25">
        <v>10.0</v>
      </c>
      <c r="AK271" s="25">
        <v>10.0</v>
      </c>
      <c r="AL271" s="25">
        <v>10.0</v>
      </c>
      <c r="AM271" s="25"/>
      <c r="AN271" s="25"/>
      <c r="AO271" s="25"/>
      <c r="AP271" s="25"/>
      <c r="AQ271" s="25"/>
      <c r="AR271" s="6">
        <v>10.0</v>
      </c>
      <c r="AS271" s="25"/>
      <c r="AT271" s="25"/>
      <c r="AU271" s="25"/>
      <c r="AV271" s="25"/>
      <c r="AW271" s="25"/>
      <c r="AX271" s="25">
        <v>10.0</v>
      </c>
      <c r="AY271" s="32">
        <f t="shared" si="1"/>
        <v>9.77</v>
      </c>
      <c r="AZ271" s="23"/>
      <c r="BA271" s="23">
        <f t="shared" si="2"/>
        <v>0</v>
      </c>
      <c r="BB271" s="6">
        <v>1.0</v>
      </c>
      <c r="BC271" s="6"/>
      <c r="BD271" s="23">
        <f t="shared" si="3"/>
        <v>1</v>
      </c>
      <c r="BE271" s="6" t="s">
        <v>92</v>
      </c>
      <c r="BF271" s="6"/>
      <c r="BG271" s="6" t="s">
        <v>55</v>
      </c>
      <c r="BH271" s="6" t="s">
        <v>55</v>
      </c>
      <c r="BI271" s="6" t="s">
        <v>55</v>
      </c>
      <c r="BJ271" s="6" t="s">
        <v>92</v>
      </c>
      <c r="BK271" s="6" t="s">
        <v>55</v>
      </c>
      <c r="BL271" s="23"/>
    </row>
    <row r="272">
      <c r="A272" s="16">
        <v>267.0</v>
      </c>
      <c r="B272" s="17" t="s">
        <v>1365</v>
      </c>
      <c r="C272" s="17" t="s">
        <v>338</v>
      </c>
      <c r="D272" s="20"/>
      <c r="E272" s="19"/>
      <c r="F272" s="17" t="s">
        <v>79</v>
      </c>
      <c r="G272" s="17" t="s">
        <v>1353</v>
      </c>
      <c r="H272" s="48" t="s">
        <v>81</v>
      </c>
      <c r="J272" s="21"/>
      <c r="K272" s="48" t="s">
        <v>84</v>
      </c>
      <c r="L272" s="49">
        <v>42979.0</v>
      </c>
      <c r="M272" s="50"/>
      <c r="N272" s="48" t="s">
        <v>85</v>
      </c>
      <c r="O272" s="48" t="s">
        <v>295</v>
      </c>
      <c r="P272" s="52"/>
      <c r="Q272" s="25">
        <v>9.0</v>
      </c>
      <c r="R272" s="25">
        <v>10.0</v>
      </c>
      <c r="S272" s="25">
        <v>9.0</v>
      </c>
      <c r="T272" s="25"/>
      <c r="U272" s="25">
        <v>10.0</v>
      </c>
      <c r="V272" s="25"/>
      <c r="W272" s="25">
        <v>9.0</v>
      </c>
      <c r="X272" s="25">
        <v>10.0</v>
      </c>
      <c r="Y272" s="25">
        <v>10.0</v>
      </c>
      <c r="Z272" s="25">
        <v>10.0</v>
      </c>
      <c r="AA272" s="25">
        <v>10.0</v>
      </c>
      <c r="AB272" s="25">
        <v>9.0</v>
      </c>
      <c r="AC272" s="25">
        <v>9.0</v>
      </c>
      <c r="AD272" s="25"/>
      <c r="AE272" s="25"/>
      <c r="AF272" s="25"/>
      <c r="AG272" s="25"/>
      <c r="AH272" s="25">
        <v>10.0</v>
      </c>
      <c r="AI272" s="25">
        <v>10.0</v>
      </c>
      <c r="AJ272" s="25">
        <v>10.0</v>
      </c>
      <c r="AK272" s="25">
        <v>10.0</v>
      </c>
      <c r="AL272" s="25">
        <v>10.0</v>
      </c>
      <c r="AM272" s="25"/>
      <c r="AN272" s="25"/>
      <c r="AO272" s="25"/>
      <c r="AP272" s="25"/>
      <c r="AQ272" s="25"/>
      <c r="AR272" s="6">
        <v>10.0</v>
      </c>
      <c r="AS272" s="25"/>
      <c r="AT272" s="25"/>
      <c r="AU272" s="25"/>
      <c r="AV272" s="25"/>
      <c r="AW272" s="25"/>
      <c r="AX272" s="25">
        <v>10.0</v>
      </c>
      <c r="AY272" s="32">
        <f t="shared" si="1"/>
        <v>9.72</v>
      </c>
      <c r="AZ272" s="23"/>
      <c r="BA272" s="23">
        <f t="shared" si="2"/>
        <v>0</v>
      </c>
      <c r="BB272" s="6">
        <v>15.0</v>
      </c>
      <c r="BC272" s="6">
        <v>2.0</v>
      </c>
      <c r="BD272" s="23">
        <f t="shared" si="3"/>
        <v>13</v>
      </c>
      <c r="BE272" s="6" t="s">
        <v>92</v>
      </c>
      <c r="BF272" s="6"/>
      <c r="BG272" s="6" t="s">
        <v>55</v>
      </c>
      <c r="BH272" s="6" t="s">
        <v>55</v>
      </c>
      <c r="BI272" s="6" t="s">
        <v>55</v>
      </c>
      <c r="BJ272" s="6" t="s">
        <v>92</v>
      </c>
      <c r="BK272" s="6" t="s">
        <v>55</v>
      </c>
      <c r="BL272" s="23"/>
    </row>
    <row r="273">
      <c r="A273" s="16">
        <v>268.0</v>
      </c>
      <c r="B273" s="17" t="s">
        <v>1367</v>
      </c>
      <c r="C273" s="17" t="s">
        <v>149</v>
      </c>
      <c r="D273" s="17" t="s">
        <v>540</v>
      </c>
      <c r="E273" s="19"/>
      <c r="F273" s="17" t="s">
        <v>79</v>
      </c>
      <c r="G273" s="17" t="s">
        <v>1353</v>
      </c>
      <c r="H273" s="48" t="s">
        <v>81</v>
      </c>
      <c r="J273" s="21"/>
      <c r="K273" s="48" t="s">
        <v>84</v>
      </c>
      <c r="L273" s="49">
        <v>42979.0</v>
      </c>
      <c r="M273" s="50"/>
      <c r="N273" s="48" t="s">
        <v>85</v>
      </c>
      <c r="O273" s="48" t="s">
        <v>295</v>
      </c>
      <c r="P273" s="52"/>
      <c r="Q273" s="6">
        <v>9.0</v>
      </c>
      <c r="R273" s="6">
        <v>9.0</v>
      </c>
      <c r="S273" s="6">
        <v>9.0</v>
      </c>
      <c r="T273" s="23"/>
      <c r="U273" s="6">
        <v>10.0</v>
      </c>
      <c r="V273" s="23"/>
      <c r="W273" s="6">
        <v>7.0</v>
      </c>
      <c r="X273" s="6">
        <v>9.0</v>
      </c>
      <c r="Y273" s="6">
        <v>9.0</v>
      </c>
      <c r="Z273" s="6">
        <v>10.0</v>
      </c>
      <c r="AA273" s="6">
        <v>10.0</v>
      </c>
      <c r="AB273" s="6">
        <v>10.0</v>
      </c>
      <c r="AC273" s="6">
        <v>10.0</v>
      </c>
      <c r="AD273" s="23"/>
      <c r="AE273" s="23"/>
      <c r="AF273" s="23"/>
      <c r="AG273" s="23"/>
      <c r="AH273" s="6">
        <v>10.0</v>
      </c>
      <c r="AI273" s="6">
        <v>10.0</v>
      </c>
      <c r="AJ273" s="6">
        <v>10.0</v>
      </c>
      <c r="AK273" s="6">
        <v>10.0</v>
      </c>
      <c r="AL273" s="6">
        <v>10.0</v>
      </c>
      <c r="AM273" s="23"/>
      <c r="AN273" s="23"/>
      <c r="AO273" s="23"/>
      <c r="AP273" s="23"/>
      <c r="AQ273" s="23"/>
      <c r="AR273" s="6">
        <v>10.0</v>
      </c>
      <c r="AS273" s="23"/>
      <c r="AT273" s="23"/>
      <c r="AU273" s="23"/>
      <c r="AV273" s="23"/>
      <c r="AW273" s="23"/>
      <c r="AX273" s="6">
        <v>10.0</v>
      </c>
      <c r="AY273" s="32">
        <f t="shared" si="1"/>
        <v>9.55</v>
      </c>
      <c r="AZ273" s="23"/>
      <c r="BA273" s="23">
        <f t="shared" si="2"/>
        <v>0</v>
      </c>
      <c r="BB273" s="6">
        <v>5.0</v>
      </c>
      <c r="BC273" s="6">
        <v>5.0</v>
      </c>
      <c r="BD273" s="23">
        <f t="shared" si="3"/>
        <v>0</v>
      </c>
      <c r="BE273" s="6" t="s">
        <v>92</v>
      </c>
      <c r="BF273" s="6"/>
      <c r="BG273" s="6" t="s">
        <v>55</v>
      </c>
      <c r="BH273" s="6" t="s">
        <v>55</v>
      </c>
      <c r="BI273" s="6" t="s">
        <v>55</v>
      </c>
      <c r="BJ273" s="6" t="s">
        <v>92</v>
      </c>
      <c r="BK273" s="6" t="s">
        <v>55</v>
      </c>
      <c r="BL273" s="23"/>
    </row>
    <row r="274">
      <c r="A274" s="16">
        <v>269.0</v>
      </c>
      <c r="B274" s="17" t="s">
        <v>1369</v>
      </c>
      <c r="C274" s="17" t="s">
        <v>102</v>
      </c>
      <c r="D274" s="17" t="s">
        <v>446</v>
      </c>
      <c r="E274" s="19"/>
      <c r="F274" s="17" t="s">
        <v>96</v>
      </c>
      <c r="G274" s="17" t="s">
        <v>1353</v>
      </c>
      <c r="H274" s="48" t="s">
        <v>81</v>
      </c>
      <c r="J274" s="21"/>
      <c r="K274" s="48" t="s">
        <v>84</v>
      </c>
      <c r="L274" s="49">
        <v>42979.0</v>
      </c>
      <c r="M274" s="50"/>
      <c r="N274" s="48" t="s">
        <v>85</v>
      </c>
      <c r="O274" s="48" t="s">
        <v>295</v>
      </c>
      <c r="P274" s="52"/>
      <c r="Q274" s="6">
        <v>9.0</v>
      </c>
      <c r="R274" s="6">
        <v>10.0</v>
      </c>
      <c r="S274" s="6">
        <v>9.0</v>
      </c>
      <c r="T274" s="23"/>
      <c r="U274" s="6">
        <v>10.0</v>
      </c>
      <c r="V274" s="23"/>
      <c r="W274" s="6">
        <v>6.0</v>
      </c>
      <c r="X274" s="6">
        <v>9.0</v>
      </c>
      <c r="Y274" s="6">
        <v>10.0</v>
      </c>
      <c r="Z274" s="6">
        <v>9.0</v>
      </c>
      <c r="AA274" s="6">
        <v>10.0</v>
      </c>
      <c r="AB274" s="6">
        <v>9.0</v>
      </c>
      <c r="AC274" s="6">
        <v>10.0</v>
      </c>
      <c r="AD274" s="23"/>
      <c r="AE274" s="23"/>
      <c r="AF274" s="23"/>
      <c r="AG274" s="23"/>
      <c r="AH274" s="6">
        <v>10.0</v>
      </c>
      <c r="AI274" s="6">
        <v>10.0</v>
      </c>
      <c r="AJ274" s="6">
        <v>10.0</v>
      </c>
      <c r="AK274" s="6">
        <v>10.0</v>
      </c>
      <c r="AL274" s="6">
        <v>10.0</v>
      </c>
      <c r="AM274" s="23"/>
      <c r="AN274" s="23"/>
      <c r="AO274" s="23"/>
      <c r="AP274" s="23"/>
      <c r="AQ274" s="23"/>
      <c r="AR274" s="6">
        <v>10.0</v>
      </c>
      <c r="AS274" s="23"/>
      <c r="AT274" s="23"/>
      <c r="AU274" s="23"/>
      <c r="AV274" s="23"/>
      <c r="AW274" s="23"/>
      <c r="AX274" s="6">
        <v>10.0</v>
      </c>
      <c r="AY274" s="32">
        <f t="shared" si="1"/>
        <v>9.5</v>
      </c>
      <c r="AZ274" s="23"/>
      <c r="BA274" s="23">
        <f t="shared" si="2"/>
        <v>0</v>
      </c>
      <c r="BB274" s="6">
        <v>24.0</v>
      </c>
      <c r="BC274" s="6">
        <v>7.0</v>
      </c>
      <c r="BD274" s="23">
        <f t="shared" si="3"/>
        <v>17</v>
      </c>
      <c r="BE274" s="6" t="s">
        <v>92</v>
      </c>
      <c r="BF274" s="6"/>
      <c r="BG274" s="6" t="s">
        <v>55</v>
      </c>
      <c r="BH274" s="6" t="s">
        <v>55</v>
      </c>
      <c r="BI274" s="6" t="s">
        <v>55</v>
      </c>
      <c r="BJ274" s="6" t="s">
        <v>92</v>
      </c>
      <c r="BK274" s="6" t="s">
        <v>55</v>
      </c>
      <c r="BL274" s="23"/>
    </row>
    <row r="275">
      <c r="A275" s="16">
        <v>270.0</v>
      </c>
      <c r="B275" s="17" t="s">
        <v>804</v>
      </c>
      <c r="C275" s="17" t="s">
        <v>94</v>
      </c>
      <c r="D275" s="17" t="s">
        <v>200</v>
      </c>
      <c r="E275" s="19"/>
      <c r="F275" s="17" t="s">
        <v>96</v>
      </c>
      <c r="G275" s="17" t="s">
        <v>1353</v>
      </c>
      <c r="H275" s="48" t="s">
        <v>81</v>
      </c>
      <c r="J275" s="21"/>
      <c r="K275" s="48" t="s">
        <v>84</v>
      </c>
      <c r="L275" s="49">
        <v>42979.0</v>
      </c>
      <c r="M275" s="50"/>
      <c r="N275" s="48" t="s">
        <v>85</v>
      </c>
      <c r="O275" s="48" t="s">
        <v>295</v>
      </c>
      <c r="P275" s="52"/>
      <c r="Q275" s="6">
        <v>9.0</v>
      </c>
      <c r="R275" s="6">
        <v>10.0</v>
      </c>
      <c r="S275" s="6">
        <v>9.0</v>
      </c>
      <c r="T275" s="23"/>
      <c r="U275" s="6">
        <v>10.0</v>
      </c>
      <c r="V275" s="23"/>
      <c r="W275" s="6">
        <v>9.0</v>
      </c>
      <c r="X275" s="6">
        <v>10.0</v>
      </c>
      <c r="Y275" s="6">
        <v>9.0</v>
      </c>
      <c r="Z275" s="6">
        <v>10.0</v>
      </c>
      <c r="AA275" s="6">
        <v>10.0</v>
      </c>
      <c r="AB275" s="6">
        <v>10.0</v>
      </c>
      <c r="AC275" s="6">
        <v>10.0</v>
      </c>
      <c r="AD275" s="23"/>
      <c r="AE275" s="23"/>
      <c r="AF275" s="23"/>
      <c r="AG275" s="23"/>
      <c r="AH275" s="6">
        <v>10.0</v>
      </c>
      <c r="AI275" s="6">
        <v>10.0</v>
      </c>
      <c r="AJ275" s="6">
        <v>10.0</v>
      </c>
      <c r="AK275" s="6">
        <v>10.0</v>
      </c>
      <c r="AL275" s="6">
        <v>10.0</v>
      </c>
      <c r="AM275" s="23"/>
      <c r="AN275" s="23"/>
      <c r="AO275" s="23"/>
      <c r="AP275" s="23"/>
      <c r="AQ275" s="23"/>
      <c r="AR275" s="6">
        <v>10.0</v>
      </c>
      <c r="AS275" s="23"/>
      <c r="AT275" s="23"/>
      <c r="AU275" s="23"/>
      <c r="AV275" s="23"/>
      <c r="AW275" s="23"/>
      <c r="AX275" s="6">
        <v>10.0</v>
      </c>
      <c r="AY275" s="32">
        <f t="shared" si="1"/>
        <v>9.77</v>
      </c>
      <c r="AZ275" s="23"/>
      <c r="BA275" s="23">
        <f t="shared" si="2"/>
        <v>0</v>
      </c>
      <c r="BB275" s="6">
        <v>19.0</v>
      </c>
      <c r="BC275" s="6">
        <v>1.0</v>
      </c>
      <c r="BD275" s="23">
        <f t="shared" si="3"/>
        <v>18</v>
      </c>
      <c r="BE275" s="6" t="s">
        <v>92</v>
      </c>
      <c r="BF275" s="6"/>
      <c r="BG275" s="6" t="s">
        <v>55</v>
      </c>
      <c r="BH275" s="6" t="s">
        <v>55</v>
      </c>
      <c r="BI275" s="6" t="s">
        <v>55</v>
      </c>
      <c r="BJ275" s="6" t="s">
        <v>92</v>
      </c>
      <c r="BK275" s="6" t="s">
        <v>55</v>
      </c>
      <c r="BL275" s="23"/>
    </row>
    <row r="276">
      <c r="A276" s="16">
        <v>271.0</v>
      </c>
      <c r="B276" s="17" t="s">
        <v>1370</v>
      </c>
      <c r="C276" s="17" t="s">
        <v>132</v>
      </c>
      <c r="D276" s="17" t="s">
        <v>272</v>
      </c>
      <c r="E276" s="19"/>
      <c r="F276" s="17" t="s">
        <v>79</v>
      </c>
      <c r="G276" s="17" t="s">
        <v>1353</v>
      </c>
      <c r="H276" s="48" t="s">
        <v>81</v>
      </c>
      <c r="J276" s="21"/>
      <c r="K276" s="48" t="s">
        <v>84</v>
      </c>
      <c r="L276" s="49">
        <v>42979.0</v>
      </c>
      <c r="M276" s="50"/>
      <c r="N276" s="48" t="s">
        <v>85</v>
      </c>
      <c r="O276" s="48" t="s">
        <v>295</v>
      </c>
      <c r="P276" s="52"/>
      <c r="Q276" s="6">
        <v>9.0</v>
      </c>
      <c r="R276" s="6">
        <v>10.0</v>
      </c>
      <c r="S276" s="6">
        <v>8.0</v>
      </c>
      <c r="T276" s="23"/>
      <c r="U276" s="6">
        <v>10.0</v>
      </c>
      <c r="V276" s="23"/>
      <c r="W276" s="6">
        <v>5.0</v>
      </c>
      <c r="X276" s="6">
        <v>10.0</v>
      </c>
      <c r="Y276" s="6">
        <v>10.0</v>
      </c>
      <c r="Z276" s="6">
        <v>10.0</v>
      </c>
      <c r="AA276" s="6">
        <v>10.0</v>
      </c>
      <c r="AB276" s="6">
        <v>9.0</v>
      </c>
      <c r="AC276" s="6">
        <v>10.0</v>
      </c>
      <c r="AD276" s="23"/>
      <c r="AE276" s="23"/>
      <c r="AF276" s="23"/>
      <c r="AG276" s="23"/>
      <c r="AH276" s="6">
        <v>10.0</v>
      </c>
      <c r="AI276" s="6">
        <v>10.0</v>
      </c>
      <c r="AJ276" s="6">
        <v>10.0</v>
      </c>
      <c r="AK276" s="6">
        <v>10.0</v>
      </c>
      <c r="AL276" s="6">
        <v>10.0</v>
      </c>
      <c r="AM276" s="23"/>
      <c r="AN276" s="23"/>
      <c r="AO276" s="23"/>
      <c r="AP276" s="23"/>
      <c r="AQ276" s="23"/>
      <c r="AR276" s="6">
        <v>10.0</v>
      </c>
      <c r="AS276" s="23"/>
      <c r="AT276" s="23"/>
      <c r="AU276" s="23"/>
      <c r="AV276" s="23"/>
      <c r="AW276" s="23"/>
      <c r="AX276" s="6">
        <v>10.0</v>
      </c>
      <c r="AY276" s="32">
        <f t="shared" si="1"/>
        <v>9.5</v>
      </c>
      <c r="AZ276" s="23"/>
      <c r="BA276" s="23">
        <f t="shared" si="2"/>
        <v>0</v>
      </c>
      <c r="BB276" s="6">
        <v>1.0</v>
      </c>
      <c r="BC276" s="6">
        <v>1.0</v>
      </c>
      <c r="BD276" s="23">
        <f t="shared" si="3"/>
        <v>0</v>
      </c>
      <c r="BE276" s="6" t="s">
        <v>92</v>
      </c>
      <c r="BF276" s="6"/>
      <c r="BG276" s="6" t="s">
        <v>55</v>
      </c>
      <c r="BH276" s="6" t="s">
        <v>55</v>
      </c>
      <c r="BI276" s="6" t="s">
        <v>55</v>
      </c>
      <c r="BJ276" s="6" t="s">
        <v>92</v>
      </c>
      <c r="BK276" s="6" t="s">
        <v>55</v>
      </c>
      <c r="BL276" s="23"/>
    </row>
    <row r="277">
      <c r="A277" s="16">
        <v>272.0</v>
      </c>
      <c r="B277" s="17" t="s">
        <v>865</v>
      </c>
      <c r="C277" s="17" t="s">
        <v>1371</v>
      </c>
      <c r="D277" s="17" t="s">
        <v>1372</v>
      </c>
      <c r="E277" s="17" t="s">
        <v>76</v>
      </c>
      <c r="F277" s="17" t="s">
        <v>79</v>
      </c>
      <c r="G277" s="17" t="s">
        <v>1353</v>
      </c>
      <c r="H277" s="48" t="s">
        <v>81</v>
      </c>
      <c r="J277" s="21"/>
      <c r="K277" s="48" t="s">
        <v>84</v>
      </c>
      <c r="L277" s="49">
        <v>42979.0</v>
      </c>
      <c r="M277" s="50"/>
      <c r="N277" s="48" t="s">
        <v>85</v>
      </c>
      <c r="O277" s="48" t="s">
        <v>295</v>
      </c>
      <c r="P277" s="52"/>
      <c r="Q277" s="25">
        <v>7.0</v>
      </c>
      <c r="R277" s="25">
        <v>10.0</v>
      </c>
      <c r="S277" s="25">
        <v>9.0</v>
      </c>
      <c r="T277" s="25"/>
      <c r="U277" s="25">
        <v>10.0</v>
      </c>
      <c r="V277" s="25"/>
      <c r="W277" s="25">
        <v>6.0</v>
      </c>
      <c r="X277" s="25">
        <v>8.0</v>
      </c>
      <c r="Y277" s="25">
        <v>8.0</v>
      </c>
      <c r="Z277" s="25">
        <v>10.0</v>
      </c>
      <c r="AA277" s="25">
        <v>10.0</v>
      </c>
      <c r="AB277" s="25">
        <v>7.0</v>
      </c>
      <c r="AC277" s="25">
        <v>7.0</v>
      </c>
      <c r="AD277" s="25"/>
      <c r="AE277" s="25"/>
      <c r="AF277" s="25"/>
      <c r="AG277" s="25"/>
      <c r="AH277" s="25">
        <v>10.0</v>
      </c>
      <c r="AI277" s="25">
        <v>10.0</v>
      </c>
      <c r="AJ277" s="25">
        <v>10.0</v>
      </c>
      <c r="AK277" s="25">
        <v>10.0</v>
      </c>
      <c r="AL277" s="25">
        <v>9.0</v>
      </c>
      <c r="AM277" s="25"/>
      <c r="AN277" s="25"/>
      <c r="AO277" s="25"/>
      <c r="AP277" s="25"/>
      <c r="AQ277" s="25"/>
      <c r="AR277" s="6">
        <v>10.0</v>
      </c>
      <c r="AS277" s="25"/>
      <c r="AT277" s="25"/>
      <c r="AU277" s="25"/>
      <c r="AV277" s="25"/>
      <c r="AW277" s="25"/>
      <c r="AX277" s="25">
        <v>10.0</v>
      </c>
      <c r="AY277" s="32">
        <f t="shared" si="1"/>
        <v>8.94</v>
      </c>
      <c r="AZ277" s="23"/>
      <c r="BA277" s="23">
        <f t="shared" si="2"/>
        <v>0</v>
      </c>
      <c r="BB277" s="6">
        <v>7.0</v>
      </c>
      <c r="BC277" s="6">
        <v>5.0</v>
      </c>
      <c r="BD277" s="23">
        <f t="shared" si="3"/>
        <v>2</v>
      </c>
      <c r="BE277" s="6" t="s">
        <v>92</v>
      </c>
      <c r="BF277" s="6"/>
      <c r="BG277" s="6" t="s">
        <v>55</v>
      </c>
      <c r="BH277" s="6" t="s">
        <v>55</v>
      </c>
      <c r="BI277" s="6" t="s">
        <v>55</v>
      </c>
      <c r="BJ277" s="6" t="s">
        <v>92</v>
      </c>
      <c r="BK277" s="6" t="s">
        <v>55</v>
      </c>
      <c r="BL277" s="23"/>
    </row>
    <row r="278">
      <c r="A278" s="16">
        <v>273.0</v>
      </c>
      <c r="B278" s="17" t="s">
        <v>1374</v>
      </c>
      <c r="C278" s="17" t="s">
        <v>335</v>
      </c>
      <c r="D278" s="17" t="s">
        <v>77</v>
      </c>
      <c r="E278" s="19"/>
      <c r="F278" s="17" t="s">
        <v>79</v>
      </c>
      <c r="G278" s="17" t="s">
        <v>1353</v>
      </c>
      <c r="H278" s="48" t="s">
        <v>81</v>
      </c>
      <c r="J278" s="21"/>
      <c r="K278" s="48" t="s">
        <v>84</v>
      </c>
      <c r="L278" s="49">
        <v>42979.0</v>
      </c>
      <c r="M278" s="50"/>
      <c r="N278" s="48" t="s">
        <v>85</v>
      </c>
      <c r="O278" s="48" t="s">
        <v>295</v>
      </c>
      <c r="P278" s="52"/>
      <c r="Q278" s="25">
        <v>5.0</v>
      </c>
      <c r="R278" s="25">
        <v>8.0</v>
      </c>
      <c r="S278" s="25">
        <v>5.0</v>
      </c>
      <c r="T278" s="25"/>
      <c r="U278" s="25">
        <v>10.0</v>
      </c>
      <c r="V278" s="25"/>
      <c r="W278" s="25">
        <v>6.0</v>
      </c>
      <c r="X278" s="25">
        <v>7.0</v>
      </c>
      <c r="Y278" s="25">
        <v>10.0</v>
      </c>
      <c r="Z278" s="25">
        <v>7.0</v>
      </c>
      <c r="AA278" s="25">
        <v>10.0</v>
      </c>
      <c r="AB278" s="25">
        <v>6.0</v>
      </c>
      <c r="AC278" s="25">
        <v>6.0</v>
      </c>
      <c r="AD278" s="25"/>
      <c r="AE278" s="25"/>
      <c r="AF278" s="25"/>
      <c r="AG278" s="25"/>
      <c r="AH278" s="25">
        <v>10.0</v>
      </c>
      <c r="AI278" s="25">
        <v>10.0</v>
      </c>
      <c r="AJ278" s="25">
        <v>10.0</v>
      </c>
      <c r="AK278" s="25">
        <v>10.0</v>
      </c>
      <c r="AL278" s="25">
        <v>8.0</v>
      </c>
      <c r="AM278" s="25"/>
      <c r="AN278" s="25"/>
      <c r="AO278" s="25"/>
      <c r="AP278" s="25"/>
      <c r="AQ278" s="25"/>
      <c r="AR278" s="6">
        <v>9.0</v>
      </c>
      <c r="AS278" s="25"/>
      <c r="AT278" s="25"/>
      <c r="AU278" s="25"/>
      <c r="AV278" s="25"/>
      <c r="AW278" s="25"/>
      <c r="AX278" s="25">
        <v>9.0</v>
      </c>
      <c r="AY278" s="32">
        <f t="shared" si="1"/>
        <v>8.11</v>
      </c>
      <c r="AZ278" s="23"/>
      <c r="BA278" s="23">
        <f t="shared" si="2"/>
        <v>0</v>
      </c>
      <c r="BB278" s="6">
        <v>63.0</v>
      </c>
      <c r="BC278" s="6">
        <v>14.0</v>
      </c>
      <c r="BD278" s="23">
        <f t="shared" si="3"/>
        <v>49</v>
      </c>
      <c r="BE278" s="6" t="s">
        <v>92</v>
      </c>
      <c r="BF278" s="6"/>
      <c r="BG278" s="6" t="s">
        <v>55</v>
      </c>
      <c r="BH278" s="6" t="s">
        <v>55</v>
      </c>
      <c r="BI278" s="6" t="s">
        <v>55</v>
      </c>
      <c r="BJ278" s="6" t="s">
        <v>92</v>
      </c>
      <c r="BK278" s="6" t="s">
        <v>55</v>
      </c>
      <c r="BL278" s="23"/>
    </row>
    <row r="279">
      <c r="A279" s="16">
        <v>274.0</v>
      </c>
      <c r="B279" s="17" t="s">
        <v>580</v>
      </c>
      <c r="C279" s="17" t="s">
        <v>427</v>
      </c>
      <c r="D279" s="17" t="s">
        <v>214</v>
      </c>
      <c r="E279" s="19"/>
      <c r="F279" s="17" t="s">
        <v>79</v>
      </c>
      <c r="G279" s="17" t="s">
        <v>1353</v>
      </c>
      <c r="H279" s="48" t="s">
        <v>81</v>
      </c>
      <c r="J279" s="21"/>
      <c r="K279" s="48" t="s">
        <v>84</v>
      </c>
      <c r="L279" s="49">
        <v>42979.0</v>
      </c>
      <c r="M279" s="50"/>
      <c r="N279" s="48" t="s">
        <v>85</v>
      </c>
      <c r="O279" s="48" t="s">
        <v>295</v>
      </c>
      <c r="P279" s="52"/>
      <c r="Q279" s="6">
        <v>8.0</v>
      </c>
      <c r="R279" s="6">
        <v>9.0</v>
      </c>
      <c r="S279" s="6">
        <v>9.0</v>
      </c>
      <c r="T279" s="23"/>
      <c r="U279" s="6">
        <v>10.0</v>
      </c>
      <c r="V279" s="23"/>
      <c r="W279" s="6">
        <v>7.0</v>
      </c>
      <c r="X279" s="6">
        <v>8.0</v>
      </c>
      <c r="Y279" s="6">
        <v>10.0</v>
      </c>
      <c r="Z279" s="6">
        <v>8.0</v>
      </c>
      <c r="AA279" s="6">
        <v>10.0</v>
      </c>
      <c r="AB279" s="6">
        <v>8.0</v>
      </c>
      <c r="AC279" s="6">
        <v>8.0</v>
      </c>
      <c r="AD279" s="23"/>
      <c r="AE279" s="23"/>
      <c r="AF279" s="23"/>
      <c r="AG279" s="23"/>
      <c r="AH279" s="6">
        <v>10.0</v>
      </c>
      <c r="AI279" s="6">
        <v>10.0</v>
      </c>
      <c r="AJ279" s="6">
        <v>10.0</v>
      </c>
      <c r="AK279" s="6">
        <v>10.0</v>
      </c>
      <c r="AL279" s="6">
        <v>10.0</v>
      </c>
      <c r="AM279" s="23"/>
      <c r="AN279" s="23"/>
      <c r="AO279" s="23"/>
      <c r="AP279" s="23"/>
      <c r="AQ279" s="23"/>
      <c r="AR279" s="6">
        <v>10.0</v>
      </c>
      <c r="AS279" s="23"/>
      <c r="AT279" s="23"/>
      <c r="AU279" s="23"/>
      <c r="AV279" s="23"/>
      <c r="AW279" s="23"/>
      <c r="AX279" s="6">
        <v>10.0</v>
      </c>
      <c r="AY279" s="32">
        <f t="shared" si="1"/>
        <v>9.16</v>
      </c>
      <c r="AZ279" s="23"/>
      <c r="BA279" s="23">
        <f t="shared" si="2"/>
        <v>0</v>
      </c>
      <c r="BB279" s="6">
        <v>1.0</v>
      </c>
      <c r="BC279" s="6">
        <v>1.0</v>
      </c>
      <c r="BD279" s="23">
        <f t="shared" si="3"/>
        <v>0</v>
      </c>
      <c r="BE279" s="6" t="s">
        <v>92</v>
      </c>
      <c r="BF279" s="6"/>
      <c r="BG279" s="6" t="s">
        <v>55</v>
      </c>
      <c r="BH279" s="6" t="s">
        <v>55</v>
      </c>
      <c r="BI279" s="6" t="s">
        <v>55</v>
      </c>
      <c r="BJ279" s="6" t="s">
        <v>92</v>
      </c>
      <c r="BK279" s="6" t="s">
        <v>55</v>
      </c>
      <c r="BL279" s="23"/>
    </row>
    <row r="280">
      <c r="A280" s="16">
        <v>275.0</v>
      </c>
      <c r="B280" s="17" t="s">
        <v>1380</v>
      </c>
      <c r="C280" s="17" t="s">
        <v>1381</v>
      </c>
      <c r="D280" s="17" t="s">
        <v>996</v>
      </c>
      <c r="E280" s="19"/>
      <c r="F280" s="17" t="s">
        <v>79</v>
      </c>
      <c r="G280" s="17" t="s">
        <v>1353</v>
      </c>
      <c r="H280" s="48" t="s">
        <v>81</v>
      </c>
      <c r="J280" s="21"/>
      <c r="K280" s="48" t="s">
        <v>84</v>
      </c>
      <c r="L280" s="49">
        <v>42979.0</v>
      </c>
      <c r="M280" s="50"/>
      <c r="N280" s="48" t="s">
        <v>85</v>
      </c>
      <c r="O280" s="48" t="s">
        <v>295</v>
      </c>
      <c r="P280" s="50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6"/>
      <c r="AS280" s="25"/>
      <c r="AT280" s="25"/>
      <c r="AU280" s="25"/>
      <c r="AV280" s="25"/>
      <c r="AW280" s="25"/>
      <c r="AX280" s="25"/>
      <c r="AY280" s="32" t="str">
        <f t="shared" si="1"/>
        <v/>
      </c>
      <c r="AZ280" s="23"/>
      <c r="BA280" s="23">
        <f t="shared" si="2"/>
        <v>0</v>
      </c>
      <c r="BB280" s="6"/>
      <c r="BC280" s="6"/>
      <c r="BD280" s="23">
        <f t="shared" si="3"/>
        <v>0</v>
      </c>
      <c r="BE280" s="6" t="s">
        <v>55</v>
      </c>
      <c r="BF280" s="6"/>
      <c r="BG280" s="6"/>
      <c r="BH280" s="6"/>
      <c r="BI280" s="6"/>
      <c r="BJ280" s="6" t="s">
        <v>55</v>
      </c>
      <c r="BK280" s="6"/>
      <c r="BL280" s="23"/>
    </row>
    <row r="281">
      <c r="A281" s="16">
        <v>276.0</v>
      </c>
      <c r="B281" s="17" t="s">
        <v>380</v>
      </c>
      <c r="C281" s="17" t="s">
        <v>1382</v>
      </c>
      <c r="D281" s="17" t="s">
        <v>896</v>
      </c>
      <c r="E281" s="19"/>
      <c r="F281" s="17" t="s">
        <v>96</v>
      </c>
      <c r="G281" s="17" t="s">
        <v>1353</v>
      </c>
      <c r="H281" s="48" t="s">
        <v>81</v>
      </c>
      <c r="J281" s="21"/>
      <c r="K281" s="48" t="s">
        <v>84</v>
      </c>
      <c r="L281" s="49">
        <v>42979.0</v>
      </c>
      <c r="M281" s="50"/>
      <c r="N281" s="48" t="s">
        <v>85</v>
      </c>
      <c r="O281" s="48" t="s">
        <v>295</v>
      </c>
      <c r="P281" s="52"/>
      <c r="Q281" s="25">
        <v>9.0</v>
      </c>
      <c r="R281" s="25">
        <v>10.0</v>
      </c>
      <c r="S281" s="25">
        <v>7.0</v>
      </c>
      <c r="T281" s="25"/>
      <c r="U281" s="25">
        <v>10.0</v>
      </c>
      <c r="V281" s="25"/>
      <c r="W281" s="25">
        <v>9.0</v>
      </c>
      <c r="X281" s="25">
        <v>10.0</v>
      </c>
      <c r="Y281" s="25">
        <v>10.0</v>
      </c>
      <c r="Z281" s="25">
        <v>8.0</v>
      </c>
      <c r="AA281" s="25">
        <v>10.0</v>
      </c>
      <c r="AB281" s="25">
        <v>6.0</v>
      </c>
      <c r="AC281" s="25">
        <v>9.0</v>
      </c>
      <c r="AD281" s="25"/>
      <c r="AE281" s="25"/>
      <c r="AF281" s="25"/>
      <c r="AG281" s="25"/>
      <c r="AH281" s="25">
        <v>10.0</v>
      </c>
      <c r="AI281" s="25">
        <v>10.0</v>
      </c>
      <c r="AJ281" s="25">
        <v>10.0</v>
      </c>
      <c r="AK281" s="25">
        <v>10.0</v>
      </c>
      <c r="AL281" s="25">
        <v>9.0</v>
      </c>
      <c r="AM281" s="25"/>
      <c r="AN281" s="25"/>
      <c r="AO281" s="25"/>
      <c r="AP281" s="25"/>
      <c r="AQ281" s="25"/>
      <c r="AR281" s="6">
        <v>10.0</v>
      </c>
      <c r="AS281" s="25"/>
      <c r="AT281" s="25"/>
      <c r="AU281" s="25"/>
      <c r="AV281" s="25"/>
      <c r="AW281" s="25"/>
      <c r="AX281" s="25">
        <v>10.0</v>
      </c>
      <c r="AY281" s="32">
        <f t="shared" si="1"/>
        <v>9.27</v>
      </c>
      <c r="AZ281" s="23"/>
      <c r="BA281" s="23">
        <f t="shared" si="2"/>
        <v>0</v>
      </c>
      <c r="BB281" s="6">
        <v>15.0</v>
      </c>
      <c r="BC281" s="6">
        <v>8.0</v>
      </c>
      <c r="BD281" s="23">
        <f t="shared" si="3"/>
        <v>7</v>
      </c>
      <c r="BE281" s="6" t="s">
        <v>92</v>
      </c>
      <c r="BF281" s="6"/>
      <c r="BG281" s="6" t="s">
        <v>55</v>
      </c>
      <c r="BH281" s="6" t="s">
        <v>55</v>
      </c>
      <c r="BI281" s="6" t="s">
        <v>55</v>
      </c>
      <c r="BJ281" s="6" t="s">
        <v>92</v>
      </c>
      <c r="BK281" s="6" t="s">
        <v>55</v>
      </c>
      <c r="BL281" s="23"/>
    </row>
    <row r="282">
      <c r="A282" s="16">
        <v>277.0</v>
      </c>
      <c r="B282" s="17" t="s">
        <v>632</v>
      </c>
      <c r="C282" s="17" t="s">
        <v>607</v>
      </c>
      <c r="D282" s="17" t="s">
        <v>412</v>
      </c>
      <c r="E282" s="19"/>
      <c r="F282" s="17" t="s">
        <v>96</v>
      </c>
      <c r="G282" s="17" t="s">
        <v>1353</v>
      </c>
      <c r="H282" s="48" t="s">
        <v>81</v>
      </c>
      <c r="J282" s="21"/>
      <c r="K282" s="48" t="s">
        <v>84</v>
      </c>
      <c r="L282" s="49">
        <v>42979.0</v>
      </c>
      <c r="M282" s="50"/>
      <c r="N282" s="48" t="s">
        <v>85</v>
      </c>
      <c r="O282" s="48" t="s">
        <v>295</v>
      </c>
      <c r="P282" s="52"/>
      <c r="Q282" s="25">
        <v>9.0</v>
      </c>
      <c r="R282" s="25">
        <v>10.0</v>
      </c>
      <c r="S282" s="25">
        <v>9.0</v>
      </c>
      <c r="T282" s="25"/>
      <c r="U282" s="25">
        <v>10.0</v>
      </c>
      <c r="V282" s="25"/>
      <c r="W282" s="25">
        <v>7.0</v>
      </c>
      <c r="X282" s="25">
        <v>10.0</v>
      </c>
      <c r="Y282" s="25">
        <v>10.0</v>
      </c>
      <c r="Z282" s="25">
        <v>10.0</v>
      </c>
      <c r="AA282" s="25">
        <v>10.0</v>
      </c>
      <c r="AB282" s="25">
        <v>9.0</v>
      </c>
      <c r="AC282" s="25">
        <v>9.0</v>
      </c>
      <c r="AD282" s="25"/>
      <c r="AE282" s="25"/>
      <c r="AF282" s="25"/>
      <c r="AG282" s="25"/>
      <c r="AH282" s="25">
        <v>10.0</v>
      </c>
      <c r="AI282" s="25">
        <v>10.0</v>
      </c>
      <c r="AJ282" s="25">
        <v>10.0</v>
      </c>
      <c r="AK282" s="25">
        <v>10.0</v>
      </c>
      <c r="AL282" s="25">
        <v>10.0</v>
      </c>
      <c r="AM282" s="25"/>
      <c r="AN282" s="25"/>
      <c r="AO282" s="25"/>
      <c r="AP282" s="25"/>
      <c r="AQ282" s="25"/>
      <c r="AR282" s="6">
        <v>10.0</v>
      </c>
      <c r="AS282" s="25"/>
      <c r="AT282" s="25"/>
      <c r="AU282" s="25"/>
      <c r="AV282" s="25"/>
      <c r="AW282" s="25"/>
      <c r="AX282" s="25">
        <v>10.0</v>
      </c>
      <c r="AY282" s="32">
        <f t="shared" si="1"/>
        <v>9.61</v>
      </c>
      <c r="AZ282" s="23"/>
      <c r="BA282" s="23">
        <f t="shared" si="2"/>
        <v>0</v>
      </c>
      <c r="BB282" s="6">
        <v>8.0</v>
      </c>
      <c r="BC282" s="6">
        <v>3.0</v>
      </c>
      <c r="BD282" s="23">
        <f t="shared" si="3"/>
        <v>5</v>
      </c>
      <c r="BE282" s="6" t="s">
        <v>92</v>
      </c>
      <c r="BF282" s="6"/>
      <c r="BG282" s="6" t="s">
        <v>55</v>
      </c>
      <c r="BH282" s="6" t="s">
        <v>55</v>
      </c>
      <c r="BI282" s="6" t="s">
        <v>55</v>
      </c>
      <c r="BJ282" s="6" t="s">
        <v>92</v>
      </c>
      <c r="BK282" s="6" t="s">
        <v>55</v>
      </c>
      <c r="BL282" s="23"/>
    </row>
    <row r="283">
      <c r="A283" s="16">
        <v>278.0</v>
      </c>
      <c r="B283" s="17" t="s">
        <v>1384</v>
      </c>
      <c r="C283" s="17" t="s">
        <v>923</v>
      </c>
      <c r="D283" s="20"/>
      <c r="E283" s="19"/>
      <c r="F283" s="17" t="s">
        <v>79</v>
      </c>
      <c r="G283" s="17" t="s">
        <v>1353</v>
      </c>
      <c r="H283" s="48" t="s">
        <v>81</v>
      </c>
      <c r="J283" s="21"/>
      <c r="K283" s="48" t="s">
        <v>84</v>
      </c>
      <c r="L283" s="49">
        <v>42979.0</v>
      </c>
      <c r="M283" s="50"/>
      <c r="N283" s="48" t="s">
        <v>85</v>
      </c>
      <c r="O283" s="48" t="s">
        <v>295</v>
      </c>
      <c r="P283" s="52"/>
      <c r="Q283" s="25">
        <v>6.0</v>
      </c>
      <c r="R283" s="25">
        <v>9.0</v>
      </c>
      <c r="S283" s="25">
        <v>6.0</v>
      </c>
      <c r="T283" s="25"/>
      <c r="U283" s="25">
        <v>10.0</v>
      </c>
      <c r="V283" s="25"/>
      <c r="W283" s="25">
        <v>5.0</v>
      </c>
      <c r="X283" s="25">
        <v>10.0</v>
      </c>
      <c r="Y283" s="25">
        <v>7.0</v>
      </c>
      <c r="Z283" s="25">
        <v>8.0</v>
      </c>
      <c r="AA283" s="25">
        <v>10.0</v>
      </c>
      <c r="AB283" s="25">
        <v>6.0</v>
      </c>
      <c r="AC283" s="25">
        <v>7.0</v>
      </c>
      <c r="AD283" s="25"/>
      <c r="AE283" s="25"/>
      <c r="AF283" s="25"/>
      <c r="AG283" s="25"/>
      <c r="AH283" s="25">
        <v>10.0</v>
      </c>
      <c r="AI283" s="25">
        <v>10.0</v>
      </c>
      <c r="AJ283" s="25">
        <v>10.0</v>
      </c>
      <c r="AK283" s="25">
        <v>10.0</v>
      </c>
      <c r="AL283" s="25">
        <v>9.0</v>
      </c>
      <c r="AM283" s="25"/>
      <c r="AN283" s="25"/>
      <c r="AO283" s="25"/>
      <c r="AP283" s="25"/>
      <c r="AQ283" s="25"/>
      <c r="AR283" s="6">
        <v>10.0</v>
      </c>
      <c r="AS283" s="25"/>
      <c r="AT283" s="25"/>
      <c r="AU283" s="25"/>
      <c r="AV283" s="25"/>
      <c r="AW283" s="25"/>
      <c r="AX283" s="25">
        <v>10.0</v>
      </c>
      <c r="AY283" s="32">
        <f t="shared" si="1"/>
        <v>8.5</v>
      </c>
      <c r="AZ283" s="23"/>
      <c r="BA283" s="23">
        <f t="shared" si="2"/>
        <v>0</v>
      </c>
      <c r="BB283" s="6">
        <v>9.0</v>
      </c>
      <c r="BC283" s="6">
        <v>5.0</v>
      </c>
      <c r="BD283" s="23">
        <f t="shared" si="3"/>
        <v>4</v>
      </c>
      <c r="BE283" s="6" t="s">
        <v>92</v>
      </c>
      <c r="BF283" s="6"/>
      <c r="BG283" s="6" t="s">
        <v>55</v>
      </c>
      <c r="BH283" s="6" t="s">
        <v>55</v>
      </c>
      <c r="BI283" s="6" t="s">
        <v>55</v>
      </c>
      <c r="BJ283" s="6" t="s">
        <v>92</v>
      </c>
      <c r="BK283" s="6" t="s">
        <v>55</v>
      </c>
      <c r="BL283" s="23"/>
    </row>
    <row r="284">
      <c r="A284" s="16">
        <v>279.0</v>
      </c>
      <c r="B284" s="17" t="s">
        <v>1387</v>
      </c>
      <c r="C284" s="17" t="s">
        <v>206</v>
      </c>
      <c r="D284" s="17" t="s">
        <v>274</v>
      </c>
      <c r="E284" s="19"/>
      <c r="F284" s="17" t="s">
        <v>79</v>
      </c>
      <c r="G284" s="17" t="s">
        <v>1353</v>
      </c>
      <c r="H284" s="48" t="s">
        <v>81</v>
      </c>
      <c r="J284" s="21"/>
      <c r="K284" s="48" t="s">
        <v>84</v>
      </c>
      <c r="L284" s="49">
        <v>42979.0</v>
      </c>
      <c r="M284" s="50"/>
      <c r="N284" s="48" t="s">
        <v>85</v>
      </c>
      <c r="O284" s="48" t="s">
        <v>483</v>
      </c>
      <c r="P284" s="52"/>
      <c r="Q284" s="6">
        <v>8.0</v>
      </c>
      <c r="R284" s="6">
        <v>8.0</v>
      </c>
      <c r="S284" s="6">
        <v>10.0</v>
      </c>
      <c r="T284" s="23"/>
      <c r="U284" s="6">
        <v>10.0</v>
      </c>
      <c r="V284" s="23"/>
      <c r="W284" s="6">
        <v>7.0</v>
      </c>
      <c r="X284" s="6">
        <v>8.0</v>
      </c>
      <c r="Y284" s="6">
        <v>9.0</v>
      </c>
      <c r="Z284" s="6">
        <v>10.0</v>
      </c>
      <c r="AA284" s="6">
        <v>10.0</v>
      </c>
      <c r="AB284" s="6">
        <v>7.0</v>
      </c>
      <c r="AC284" s="6">
        <v>10.0</v>
      </c>
      <c r="AD284" s="23"/>
      <c r="AE284" s="23"/>
      <c r="AF284" s="23"/>
      <c r="AG284" s="23"/>
      <c r="AH284" s="6">
        <v>10.0</v>
      </c>
      <c r="AI284" s="6">
        <v>10.0</v>
      </c>
      <c r="AJ284" s="6">
        <v>10.0</v>
      </c>
      <c r="AK284" s="6">
        <v>10.0</v>
      </c>
      <c r="AL284" s="6">
        <v>10.0</v>
      </c>
      <c r="AM284" s="23"/>
      <c r="AN284" s="23"/>
      <c r="AO284" s="23"/>
      <c r="AP284" s="23"/>
      <c r="AQ284" s="23"/>
      <c r="AR284" s="6">
        <v>10.0</v>
      </c>
      <c r="AS284" s="23"/>
      <c r="AT284" s="23"/>
      <c r="AU284" s="23"/>
      <c r="AV284" s="23"/>
      <c r="AW284" s="23"/>
      <c r="AX284" s="6">
        <v>10.0</v>
      </c>
      <c r="AY284" s="32">
        <f t="shared" si="1"/>
        <v>9.27</v>
      </c>
      <c r="AZ284" s="23"/>
      <c r="BA284" s="23">
        <f t="shared" si="2"/>
        <v>0</v>
      </c>
      <c r="BB284" s="6">
        <v>16.0</v>
      </c>
      <c r="BC284" s="6"/>
      <c r="BD284" s="23">
        <f t="shared" si="3"/>
        <v>16</v>
      </c>
      <c r="BE284" s="6" t="s">
        <v>92</v>
      </c>
      <c r="BF284" s="6"/>
      <c r="BG284" s="6" t="s">
        <v>55</v>
      </c>
      <c r="BH284" s="6" t="s">
        <v>55</v>
      </c>
      <c r="BI284" s="6" t="s">
        <v>55</v>
      </c>
      <c r="BJ284" s="6" t="s">
        <v>92</v>
      </c>
      <c r="BK284" s="6" t="s">
        <v>55</v>
      </c>
      <c r="BL284" s="23"/>
    </row>
    <row r="285">
      <c r="A285" s="16">
        <v>280.0</v>
      </c>
      <c r="B285" s="17" t="s">
        <v>1390</v>
      </c>
      <c r="C285" s="17" t="s">
        <v>140</v>
      </c>
      <c r="D285" s="17" t="s">
        <v>252</v>
      </c>
      <c r="E285" s="19"/>
      <c r="F285" s="17" t="s">
        <v>96</v>
      </c>
      <c r="G285" s="17" t="s">
        <v>1353</v>
      </c>
      <c r="H285" s="48" t="s">
        <v>81</v>
      </c>
      <c r="J285" s="21"/>
      <c r="K285" s="48" t="s">
        <v>138</v>
      </c>
      <c r="L285" s="49">
        <v>42979.0</v>
      </c>
      <c r="M285" s="49">
        <v>42988.0</v>
      </c>
      <c r="N285" s="48" t="s">
        <v>85</v>
      </c>
      <c r="O285" s="48" t="s">
        <v>295</v>
      </c>
      <c r="P285" s="49">
        <v>42909.0</v>
      </c>
      <c r="Q285" s="25">
        <v>9.0</v>
      </c>
      <c r="R285" s="25">
        <v>9.0</v>
      </c>
      <c r="S285" s="25">
        <v>9.0</v>
      </c>
      <c r="T285" s="25"/>
      <c r="U285" s="25">
        <v>10.0</v>
      </c>
      <c r="V285" s="25"/>
      <c r="W285" s="25">
        <v>7.0</v>
      </c>
      <c r="X285" s="25">
        <v>9.0</v>
      </c>
      <c r="Y285" s="25">
        <v>10.0</v>
      </c>
      <c r="Z285" s="25">
        <v>8.0</v>
      </c>
      <c r="AA285" s="25">
        <v>10.0</v>
      </c>
      <c r="AB285" s="25">
        <v>9.0</v>
      </c>
      <c r="AC285" s="25">
        <v>9.0</v>
      </c>
      <c r="AD285" s="25"/>
      <c r="AE285" s="25"/>
      <c r="AF285" s="25"/>
      <c r="AG285" s="25"/>
      <c r="AH285" s="25">
        <v>10.0</v>
      </c>
      <c r="AI285" s="25">
        <v>10.0</v>
      </c>
      <c r="AJ285" s="25">
        <v>10.0</v>
      </c>
      <c r="AK285" s="25">
        <v>10.0</v>
      </c>
      <c r="AL285" s="25">
        <v>10.0</v>
      </c>
      <c r="AM285" s="25"/>
      <c r="AN285" s="25"/>
      <c r="AO285" s="25"/>
      <c r="AP285" s="25"/>
      <c r="AQ285" s="25"/>
      <c r="AR285" s="6">
        <v>10.0</v>
      </c>
      <c r="AS285" s="25"/>
      <c r="AT285" s="25"/>
      <c r="AU285" s="25"/>
      <c r="AV285" s="25"/>
      <c r="AW285" s="25"/>
      <c r="AX285" s="25">
        <v>10.0</v>
      </c>
      <c r="AY285" s="32">
        <f t="shared" si="1"/>
        <v>9.38</v>
      </c>
      <c r="AZ285" s="23"/>
      <c r="BA285" s="23">
        <f t="shared" si="2"/>
        <v>0</v>
      </c>
      <c r="BB285" s="6">
        <v>2.0</v>
      </c>
      <c r="BC285" s="6">
        <v>2.0</v>
      </c>
      <c r="BD285" s="23">
        <f t="shared" si="3"/>
        <v>0</v>
      </c>
      <c r="BE285" s="6" t="s">
        <v>92</v>
      </c>
      <c r="BF285" s="6"/>
      <c r="BG285" s="6" t="s">
        <v>55</v>
      </c>
      <c r="BH285" s="6" t="s">
        <v>55</v>
      </c>
      <c r="BI285" s="6" t="s">
        <v>55</v>
      </c>
      <c r="BJ285" s="6" t="s">
        <v>92</v>
      </c>
      <c r="BK285" s="6" t="s">
        <v>55</v>
      </c>
      <c r="BL285" s="23"/>
    </row>
    <row r="286">
      <c r="A286" s="16">
        <v>281.0</v>
      </c>
      <c r="B286" s="17" t="s">
        <v>1392</v>
      </c>
      <c r="C286" s="17" t="s">
        <v>78</v>
      </c>
      <c r="D286" s="19"/>
      <c r="E286" s="19"/>
      <c r="F286" s="17" t="s">
        <v>79</v>
      </c>
      <c r="G286" s="17" t="s">
        <v>1353</v>
      </c>
      <c r="H286" s="48" t="s">
        <v>81</v>
      </c>
      <c r="J286" s="21"/>
      <c r="K286" s="48" t="s">
        <v>84</v>
      </c>
      <c r="L286" s="49">
        <v>42979.0</v>
      </c>
      <c r="M286" s="50"/>
      <c r="N286" s="48" t="s">
        <v>85</v>
      </c>
      <c r="O286" s="48" t="s">
        <v>295</v>
      </c>
      <c r="P286" s="52"/>
      <c r="Q286" s="25">
        <v>9.0</v>
      </c>
      <c r="R286" s="25">
        <v>10.0</v>
      </c>
      <c r="S286" s="25">
        <v>10.0</v>
      </c>
      <c r="T286" s="25"/>
      <c r="U286" s="25">
        <v>10.0</v>
      </c>
      <c r="V286" s="25"/>
      <c r="W286" s="25">
        <v>9.0</v>
      </c>
      <c r="X286" s="25">
        <v>10.0</v>
      </c>
      <c r="Y286" s="25">
        <v>10.0</v>
      </c>
      <c r="Z286" s="25">
        <v>10.0</v>
      </c>
      <c r="AA286" s="25">
        <v>10.0</v>
      </c>
      <c r="AB286" s="25">
        <v>10.0</v>
      </c>
      <c r="AC286" s="25">
        <v>10.0</v>
      </c>
      <c r="AD286" s="25"/>
      <c r="AE286" s="25"/>
      <c r="AF286" s="25"/>
      <c r="AG286" s="25"/>
      <c r="AH286" s="25">
        <v>10.0</v>
      </c>
      <c r="AI286" s="25">
        <v>10.0</v>
      </c>
      <c r="AJ286" s="25">
        <v>10.0</v>
      </c>
      <c r="AK286" s="25">
        <v>10.0</v>
      </c>
      <c r="AL286" s="25">
        <v>10.0</v>
      </c>
      <c r="AM286" s="25"/>
      <c r="AN286" s="25"/>
      <c r="AO286" s="25"/>
      <c r="AP286" s="25"/>
      <c r="AQ286" s="25"/>
      <c r="AR286" s="6">
        <v>10.0</v>
      </c>
      <c r="AS286" s="25"/>
      <c r="AT286" s="25"/>
      <c r="AU286" s="25"/>
      <c r="AV286" s="25"/>
      <c r="AW286" s="25"/>
      <c r="AX286" s="25">
        <v>10.0</v>
      </c>
      <c r="AY286" s="32">
        <f t="shared" si="1"/>
        <v>9.88</v>
      </c>
      <c r="AZ286" s="23"/>
      <c r="BA286" s="23">
        <f t="shared" si="2"/>
        <v>0</v>
      </c>
      <c r="BB286" s="6">
        <v>17.0</v>
      </c>
      <c r="BC286" s="6">
        <v>2.0</v>
      </c>
      <c r="BD286" s="23">
        <f t="shared" si="3"/>
        <v>15</v>
      </c>
      <c r="BE286" s="6" t="s">
        <v>92</v>
      </c>
      <c r="BF286" s="6"/>
      <c r="BG286" s="6" t="s">
        <v>55</v>
      </c>
      <c r="BH286" s="6" t="s">
        <v>55</v>
      </c>
      <c r="BI286" s="6" t="s">
        <v>55</v>
      </c>
      <c r="BJ286" s="6" t="s">
        <v>92</v>
      </c>
      <c r="BK286" s="6" t="s">
        <v>55</v>
      </c>
      <c r="BL286" s="23"/>
    </row>
    <row r="287">
      <c r="A287" s="16">
        <v>282.0</v>
      </c>
      <c r="B287" s="17" t="s">
        <v>366</v>
      </c>
      <c r="C287" s="17" t="s">
        <v>1393</v>
      </c>
      <c r="D287" s="17" t="s">
        <v>251</v>
      </c>
      <c r="E287" s="19"/>
      <c r="F287" s="17" t="s">
        <v>96</v>
      </c>
      <c r="G287" s="17" t="s">
        <v>1353</v>
      </c>
      <c r="H287" s="48" t="s">
        <v>81</v>
      </c>
      <c r="J287" s="21"/>
      <c r="K287" s="48" t="s">
        <v>84</v>
      </c>
      <c r="L287" s="49">
        <v>42979.0</v>
      </c>
      <c r="M287" s="50"/>
      <c r="N287" s="48" t="s">
        <v>85</v>
      </c>
      <c r="O287" s="48" t="s">
        <v>295</v>
      </c>
      <c r="P287" s="52"/>
      <c r="Q287" s="25">
        <v>9.0</v>
      </c>
      <c r="R287" s="25">
        <v>10.0</v>
      </c>
      <c r="S287" s="25">
        <v>7.0</v>
      </c>
      <c r="T287" s="25"/>
      <c r="U287" s="25">
        <v>10.0</v>
      </c>
      <c r="V287" s="25"/>
      <c r="W287" s="25">
        <v>8.0</v>
      </c>
      <c r="X287" s="25">
        <v>10.0</v>
      </c>
      <c r="Y287" s="25">
        <v>10.0</v>
      </c>
      <c r="Z287" s="25">
        <v>9.0</v>
      </c>
      <c r="AA287" s="25">
        <v>10.0</v>
      </c>
      <c r="AB287" s="25">
        <v>9.0</v>
      </c>
      <c r="AC287" s="25">
        <v>10.0</v>
      </c>
      <c r="AD287" s="25"/>
      <c r="AE287" s="25"/>
      <c r="AF287" s="25"/>
      <c r="AG287" s="25"/>
      <c r="AH287" s="25">
        <v>10.0</v>
      </c>
      <c r="AI287" s="25">
        <v>10.0</v>
      </c>
      <c r="AJ287" s="25">
        <v>10.0</v>
      </c>
      <c r="AK287" s="25">
        <v>10.0</v>
      </c>
      <c r="AL287" s="25">
        <v>10.0</v>
      </c>
      <c r="AM287" s="25"/>
      <c r="AN287" s="25"/>
      <c r="AO287" s="25"/>
      <c r="AP287" s="25"/>
      <c r="AQ287" s="25"/>
      <c r="AR287" s="6">
        <v>10.0</v>
      </c>
      <c r="AS287" s="25"/>
      <c r="AT287" s="25"/>
      <c r="AU287" s="25"/>
      <c r="AV287" s="25"/>
      <c r="AW287" s="25"/>
      <c r="AX287" s="25">
        <v>10.0</v>
      </c>
      <c r="AY287" s="32">
        <f t="shared" si="1"/>
        <v>9.55</v>
      </c>
      <c r="AZ287" s="23"/>
      <c r="BA287" s="23">
        <f t="shared" si="2"/>
        <v>0</v>
      </c>
      <c r="BB287" s="6">
        <v>33.0</v>
      </c>
      <c r="BC287" s="6">
        <v>12.0</v>
      </c>
      <c r="BD287" s="23">
        <f t="shared" si="3"/>
        <v>21</v>
      </c>
      <c r="BE287" s="6" t="s">
        <v>92</v>
      </c>
      <c r="BF287" s="6"/>
      <c r="BG287" s="6" t="s">
        <v>55</v>
      </c>
      <c r="BH287" s="6" t="s">
        <v>55</v>
      </c>
      <c r="BI287" s="6" t="s">
        <v>55</v>
      </c>
      <c r="BJ287" s="6" t="s">
        <v>92</v>
      </c>
      <c r="BK287" s="6" t="s">
        <v>55</v>
      </c>
      <c r="BL287" s="23"/>
    </row>
    <row r="288">
      <c r="A288" s="16">
        <v>283.0</v>
      </c>
      <c r="B288" s="17" t="s">
        <v>1394</v>
      </c>
      <c r="C288" s="17" t="s">
        <v>617</v>
      </c>
      <c r="D288" s="17" t="s">
        <v>151</v>
      </c>
      <c r="E288" s="19"/>
      <c r="F288" s="17" t="s">
        <v>96</v>
      </c>
      <c r="G288" s="17" t="s">
        <v>1353</v>
      </c>
      <c r="H288" s="48" t="s">
        <v>81</v>
      </c>
      <c r="J288" s="21"/>
      <c r="K288" s="48" t="s">
        <v>84</v>
      </c>
      <c r="L288" s="49">
        <v>42979.0</v>
      </c>
      <c r="M288" s="50"/>
      <c r="N288" s="48" t="s">
        <v>85</v>
      </c>
      <c r="O288" s="48" t="s">
        <v>295</v>
      </c>
      <c r="P288" s="52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6"/>
      <c r="AS288" s="25"/>
      <c r="AT288" s="25"/>
      <c r="AU288" s="25"/>
      <c r="AV288" s="25"/>
      <c r="AW288" s="25"/>
      <c r="AX288" s="25"/>
      <c r="AY288" s="32" t="str">
        <f t="shared" si="1"/>
        <v/>
      </c>
      <c r="AZ288" s="23"/>
      <c r="BA288" s="23">
        <f t="shared" si="2"/>
        <v>0</v>
      </c>
      <c r="BB288" s="6"/>
      <c r="BC288" s="6"/>
      <c r="BD288" s="23">
        <f t="shared" si="3"/>
        <v>0</v>
      </c>
      <c r="BE288" s="6" t="s">
        <v>55</v>
      </c>
      <c r="BF288" s="6"/>
      <c r="BG288" s="6"/>
      <c r="BH288" s="6"/>
      <c r="BI288" s="6"/>
      <c r="BJ288" s="6"/>
      <c r="BK288" s="6"/>
      <c r="BL288" s="23"/>
    </row>
    <row r="289">
      <c r="A289" s="16">
        <v>284.0</v>
      </c>
      <c r="B289" s="17" t="s">
        <v>1396</v>
      </c>
      <c r="C289" s="17" t="s">
        <v>1397</v>
      </c>
      <c r="D289" s="17" t="s">
        <v>564</v>
      </c>
      <c r="E289" s="19"/>
      <c r="F289" s="17" t="s">
        <v>96</v>
      </c>
      <c r="G289" s="17" t="s">
        <v>1353</v>
      </c>
      <c r="H289" s="48" t="s">
        <v>81</v>
      </c>
      <c r="J289" s="21"/>
      <c r="K289" s="48" t="s">
        <v>84</v>
      </c>
      <c r="L289" s="49">
        <v>42979.0</v>
      </c>
      <c r="M289" s="50"/>
      <c r="N289" s="48" t="s">
        <v>85</v>
      </c>
      <c r="O289" s="48" t="s">
        <v>295</v>
      </c>
      <c r="P289" s="52"/>
      <c r="Q289" s="25">
        <v>9.0</v>
      </c>
      <c r="R289" s="25">
        <v>8.0</v>
      </c>
      <c r="S289" s="25">
        <v>9.0</v>
      </c>
      <c r="T289" s="25"/>
      <c r="U289" s="25">
        <v>10.0</v>
      </c>
      <c r="V289" s="25"/>
      <c r="W289" s="25">
        <v>8.0</v>
      </c>
      <c r="X289" s="25">
        <v>9.0</v>
      </c>
      <c r="Y289" s="25">
        <v>10.0</v>
      </c>
      <c r="Z289" s="25">
        <v>10.0</v>
      </c>
      <c r="AA289" s="25">
        <v>10.0</v>
      </c>
      <c r="AB289" s="25">
        <v>10.0</v>
      </c>
      <c r="AC289" s="25">
        <v>10.0</v>
      </c>
      <c r="AD289" s="25"/>
      <c r="AE289" s="25"/>
      <c r="AF289" s="25"/>
      <c r="AG289" s="25"/>
      <c r="AH289" s="25">
        <v>10.0</v>
      </c>
      <c r="AI289" s="25">
        <v>10.0</v>
      </c>
      <c r="AJ289" s="25">
        <v>10.0</v>
      </c>
      <c r="AK289" s="25">
        <v>10.0</v>
      </c>
      <c r="AL289" s="25">
        <v>10.0</v>
      </c>
      <c r="AM289" s="25"/>
      <c r="AN289" s="25"/>
      <c r="AO289" s="25"/>
      <c r="AP289" s="25"/>
      <c r="AQ289" s="25"/>
      <c r="AR289" s="6">
        <v>9.0</v>
      </c>
      <c r="AS289" s="25"/>
      <c r="AT289" s="25"/>
      <c r="AU289" s="25"/>
      <c r="AV289" s="25"/>
      <c r="AW289" s="25"/>
      <c r="AX289" s="25">
        <v>10.0</v>
      </c>
      <c r="AY289" s="32">
        <f t="shared" si="1"/>
        <v>9.55</v>
      </c>
      <c r="AZ289" s="23"/>
      <c r="BA289" s="23">
        <f t="shared" si="2"/>
        <v>0</v>
      </c>
      <c r="BB289" s="6">
        <v>2.0</v>
      </c>
      <c r="BC289" s="6">
        <v>2.0</v>
      </c>
      <c r="BD289" s="23">
        <f t="shared" si="3"/>
        <v>0</v>
      </c>
      <c r="BE289" s="6" t="s">
        <v>92</v>
      </c>
      <c r="BF289" s="6"/>
      <c r="BG289" s="6" t="s">
        <v>55</v>
      </c>
      <c r="BH289" s="6" t="s">
        <v>55</v>
      </c>
      <c r="BI289" s="6" t="s">
        <v>55</v>
      </c>
      <c r="BJ289" s="6" t="s">
        <v>92</v>
      </c>
      <c r="BK289" s="6" t="s">
        <v>55</v>
      </c>
      <c r="BL289" s="23"/>
    </row>
    <row r="290">
      <c r="A290" s="16">
        <v>285.0</v>
      </c>
      <c r="B290" s="17" t="s">
        <v>1399</v>
      </c>
      <c r="C290" s="17" t="s">
        <v>688</v>
      </c>
      <c r="D290" s="17" t="s">
        <v>115</v>
      </c>
      <c r="E290" s="19"/>
      <c r="F290" s="17" t="s">
        <v>79</v>
      </c>
      <c r="G290" s="17" t="s">
        <v>1353</v>
      </c>
      <c r="H290" s="48" t="s">
        <v>81</v>
      </c>
      <c r="J290" s="21"/>
      <c r="K290" s="48" t="s">
        <v>84</v>
      </c>
      <c r="L290" s="49">
        <v>42979.0</v>
      </c>
      <c r="M290" s="50"/>
      <c r="N290" s="48" t="s">
        <v>85</v>
      </c>
      <c r="O290" s="48" t="s">
        <v>483</v>
      </c>
      <c r="P290" s="52"/>
      <c r="Q290" s="6">
        <v>9.0</v>
      </c>
      <c r="R290" s="6">
        <v>10.0</v>
      </c>
      <c r="S290" s="6">
        <v>6.0</v>
      </c>
      <c r="T290" s="23"/>
      <c r="U290" s="6">
        <v>10.0</v>
      </c>
      <c r="V290" s="23"/>
      <c r="W290" s="6">
        <v>8.0</v>
      </c>
      <c r="X290" s="6">
        <v>10.0</v>
      </c>
      <c r="Y290" s="6">
        <v>10.0</v>
      </c>
      <c r="Z290" s="6">
        <v>10.0</v>
      </c>
      <c r="AA290" s="6">
        <v>10.0</v>
      </c>
      <c r="AB290" s="6">
        <v>6.0</v>
      </c>
      <c r="AC290" s="6">
        <v>8.0</v>
      </c>
      <c r="AD290" s="23"/>
      <c r="AE290" s="23"/>
      <c r="AF290" s="23"/>
      <c r="AG290" s="23"/>
      <c r="AH290" s="6">
        <v>10.0</v>
      </c>
      <c r="AI290" s="6">
        <v>10.0</v>
      </c>
      <c r="AJ290" s="6">
        <v>10.0</v>
      </c>
      <c r="AK290" s="6">
        <v>10.0</v>
      </c>
      <c r="AL290" s="6">
        <v>10.0</v>
      </c>
      <c r="AM290" s="23"/>
      <c r="AN290" s="23"/>
      <c r="AO290" s="23"/>
      <c r="AP290" s="23"/>
      <c r="AQ290" s="23"/>
      <c r="AR290" s="6">
        <v>10.0</v>
      </c>
      <c r="AS290" s="23"/>
      <c r="AT290" s="23"/>
      <c r="AU290" s="23"/>
      <c r="AV290" s="23"/>
      <c r="AW290" s="23"/>
      <c r="AX290" s="6">
        <v>10.0</v>
      </c>
      <c r="AY290" s="32">
        <f t="shared" si="1"/>
        <v>9.27</v>
      </c>
      <c r="AZ290" s="23"/>
      <c r="BA290" s="23">
        <f t="shared" si="2"/>
        <v>0</v>
      </c>
      <c r="BB290" s="6">
        <v>13.0</v>
      </c>
      <c r="BC290" s="6">
        <v>9.0</v>
      </c>
      <c r="BD290" s="23">
        <f t="shared" si="3"/>
        <v>4</v>
      </c>
      <c r="BE290" s="6" t="s">
        <v>92</v>
      </c>
      <c r="BF290" s="6"/>
      <c r="BG290" s="6" t="s">
        <v>55</v>
      </c>
      <c r="BH290" s="6" t="s">
        <v>55</v>
      </c>
      <c r="BI290" s="6" t="s">
        <v>55</v>
      </c>
      <c r="BJ290" s="6" t="s">
        <v>92</v>
      </c>
      <c r="BK290" s="6" t="s">
        <v>55</v>
      </c>
      <c r="BL290" s="23"/>
    </row>
    <row r="291">
      <c r="A291" s="16">
        <v>286.0</v>
      </c>
      <c r="B291" s="17" t="s">
        <v>181</v>
      </c>
      <c r="C291" s="17" t="s">
        <v>1401</v>
      </c>
      <c r="D291" s="17" t="s">
        <v>341</v>
      </c>
      <c r="E291" s="19"/>
      <c r="F291" s="17" t="s">
        <v>96</v>
      </c>
      <c r="G291" s="17" t="s">
        <v>1353</v>
      </c>
      <c r="H291" s="48" t="s">
        <v>81</v>
      </c>
      <c r="J291" s="21"/>
      <c r="K291" s="48" t="s">
        <v>84</v>
      </c>
      <c r="L291" s="49">
        <v>42979.0</v>
      </c>
      <c r="M291" s="50"/>
      <c r="N291" s="48" t="s">
        <v>85</v>
      </c>
      <c r="O291" s="48" t="s">
        <v>295</v>
      </c>
      <c r="P291" s="52"/>
      <c r="Q291" s="25">
        <v>7.0</v>
      </c>
      <c r="R291" s="25">
        <v>10.0</v>
      </c>
      <c r="S291" s="25">
        <v>6.0</v>
      </c>
      <c r="T291" s="25"/>
      <c r="U291" s="25">
        <v>10.0</v>
      </c>
      <c r="V291" s="25"/>
      <c r="W291" s="25">
        <v>5.0</v>
      </c>
      <c r="X291" s="25">
        <v>6.0</v>
      </c>
      <c r="Y291" s="25">
        <v>9.0</v>
      </c>
      <c r="Z291" s="25">
        <v>7.0</v>
      </c>
      <c r="AA291" s="25">
        <v>10.0</v>
      </c>
      <c r="AB291" s="25">
        <v>6.0</v>
      </c>
      <c r="AC291" s="25">
        <v>9.0</v>
      </c>
      <c r="AD291" s="25"/>
      <c r="AE291" s="25"/>
      <c r="AF291" s="25"/>
      <c r="AG291" s="25"/>
      <c r="AH291" s="25">
        <v>10.0</v>
      </c>
      <c r="AI291" s="25">
        <v>10.0</v>
      </c>
      <c r="AJ291" s="25">
        <v>10.0</v>
      </c>
      <c r="AK291" s="25">
        <v>10.0</v>
      </c>
      <c r="AL291" s="25">
        <v>8.0</v>
      </c>
      <c r="AM291" s="25"/>
      <c r="AN291" s="25"/>
      <c r="AO291" s="25"/>
      <c r="AP291" s="25"/>
      <c r="AQ291" s="25"/>
      <c r="AR291" s="6">
        <v>10.0</v>
      </c>
      <c r="AS291" s="25"/>
      <c r="AT291" s="25"/>
      <c r="AU291" s="25"/>
      <c r="AV291" s="25"/>
      <c r="AW291" s="25"/>
      <c r="AX291" s="25">
        <v>9.0</v>
      </c>
      <c r="AY291" s="32">
        <f t="shared" si="1"/>
        <v>8.44</v>
      </c>
      <c r="AZ291" s="23"/>
      <c r="BA291" s="23">
        <f t="shared" si="2"/>
        <v>0</v>
      </c>
      <c r="BB291" s="6">
        <v>35.0</v>
      </c>
      <c r="BC291" s="6">
        <v>15.0</v>
      </c>
      <c r="BD291" s="23">
        <f t="shared" si="3"/>
        <v>20</v>
      </c>
      <c r="BE291" s="6" t="s">
        <v>92</v>
      </c>
      <c r="BF291" s="6"/>
      <c r="BG291" s="6" t="s">
        <v>55</v>
      </c>
      <c r="BH291" s="6" t="s">
        <v>55</v>
      </c>
      <c r="BI291" s="6" t="s">
        <v>55</v>
      </c>
      <c r="BJ291" s="6" t="s">
        <v>92</v>
      </c>
      <c r="BK291" s="6" t="s">
        <v>55</v>
      </c>
      <c r="BL291" s="23"/>
    </row>
    <row r="292">
      <c r="A292" s="16">
        <v>287.0</v>
      </c>
      <c r="B292" s="17" t="s">
        <v>1403</v>
      </c>
      <c r="C292" s="17" t="s">
        <v>1404</v>
      </c>
      <c r="D292" s="17" t="s">
        <v>283</v>
      </c>
      <c r="E292" s="19"/>
      <c r="F292" s="17" t="s">
        <v>96</v>
      </c>
      <c r="G292" s="17" t="s">
        <v>1353</v>
      </c>
      <c r="H292" s="48" t="s">
        <v>81</v>
      </c>
      <c r="J292" s="21"/>
      <c r="K292" s="48" t="s">
        <v>84</v>
      </c>
      <c r="L292" s="49">
        <v>42979.0</v>
      </c>
      <c r="M292" s="50"/>
      <c r="N292" s="48" t="s">
        <v>85</v>
      </c>
      <c r="O292" s="48" t="s">
        <v>295</v>
      </c>
      <c r="P292" s="52"/>
      <c r="Q292" s="25">
        <v>8.0</v>
      </c>
      <c r="R292" s="25">
        <v>9.0</v>
      </c>
      <c r="S292" s="25">
        <v>9.0</v>
      </c>
      <c r="T292" s="25"/>
      <c r="U292" s="25">
        <v>10.0</v>
      </c>
      <c r="V292" s="25"/>
      <c r="W292" s="25">
        <v>5.0</v>
      </c>
      <c r="X292" s="25">
        <v>9.0</v>
      </c>
      <c r="Y292" s="25">
        <v>9.0</v>
      </c>
      <c r="Z292" s="25">
        <v>8.0</v>
      </c>
      <c r="AA292" s="25">
        <v>10.0</v>
      </c>
      <c r="AB292" s="25">
        <v>8.0</v>
      </c>
      <c r="AC292" s="25">
        <v>9.0</v>
      </c>
      <c r="AD292" s="25"/>
      <c r="AE292" s="25"/>
      <c r="AF292" s="25"/>
      <c r="AG292" s="25"/>
      <c r="AH292" s="25">
        <v>10.0</v>
      </c>
      <c r="AI292" s="25">
        <v>10.0</v>
      </c>
      <c r="AJ292" s="25">
        <v>10.0</v>
      </c>
      <c r="AK292" s="25">
        <v>10.0</v>
      </c>
      <c r="AL292" s="25">
        <v>9.0</v>
      </c>
      <c r="AM292" s="25"/>
      <c r="AN292" s="25"/>
      <c r="AO292" s="25"/>
      <c r="AP292" s="25"/>
      <c r="AQ292" s="25"/>
      <c r="AR292" s="6">
        <v>10.0</v>
      </c>
      <c r="AS292" s="25"/>
      <c r="AT292" s="25"/>
      <c r="AU292" s="25"/>
      <c r="AV292" s="25"/>
      <c r="AW292" s="25"/>
      <c r="AX292" s="25">
        <v>10.0</v>
      </c>
      <c r="AY292" s="32">
        <f t="shared" si="1"/>
        <v>9.05</v>
      </c>
      <c r="AZ292" s="23"/>
      <c r="BA292" s="23">
        <f t="shared" si="2"/>
        <v>0</v>
      </c>
      <c r="BB292" s="6">
        <v>26.0</v>
      </c>
      <c r="BC292" s="6">
        <v>8.0</v>
      </c>
      <c r="BD292" s="23">
        <f t="shared" si="3"/>
        <v>18</v>
      </c>
      <c r="BE292" s="6" t="s">
        <v>92</v>
      </c>
      <c r="BF292" s="6"/>
      <c r="BG292" s="6" t="s">
        <v>55</v>
      </c>
      <c r="BH292" s="6" t="s">
        <v>55</v>
      </c>
      <c r="BI292" s="6" t="s">
        <v>55</v>
      </c>
      <c r="BJ292" s="6" t="s">
        <v>92</v>
      </c>
      <c r="BK292" s="6" t="s">
        <v>55</v>
      </c>
      <c r="BL292" s="23"/>
    </row>
    <row r="293">
      <c r="A293" s="16">
        <v>288.0</v>
      </c>
      <c r="B293" s="17" t="s">
        <v>1406</v>
      </c>
      <c r="C293" s="17" t="s">
        <v>1407</v>
      </c>
      <c r="D293" s="20"/>
      <c r="E293" s="19"/>
      <c r="F293" s="17" t="s">
        <v>96</v>
      </c>
      <c r="G293" s="17" t="s">
        <v>1353</v>
      </c>
      <c r="H293" s="48" t="s">
        <v>81</v>
      </c>
      <c r="J293" s="21"/>
      <c r="K293" s="48" t="s">
        <v>84</v>
      </c>
      <c r="L293" s="49">
        <v>42979.0</v>
      </c>
      <c r="M293" s="50"/>
      <c r="N293" s="48" t="s">
        <v>85</v>
      </c>
      <c r="O293" s="48" t="s">
        <v>295</v>
      </c>
      <c r="P293" s="52"/>
      <c r="Q293" s="6">
        <v>10.0</v>
      </c>
      <c r="R293" s="6">
        <v>10.0</v>
      </c>
      <c r="S293" s="6">
        <v>10.0</v>
      </c>
      <c r="T293" s="23"/>
      <c r="U293" s="6">
        <v>10.0</v>
      </c>
      <c r="V293" s="23"/>
      <c r="W293" s="6">
        <v>10.0</v>
      </c>
      <c r="X293" s="6">
        <v>10.0</v>
      </c>
      <c r="Y293" s="6">
        <v>10.0</v>
      </c>
      <c r="Z293" s="6">
        <v>9.0</v>
      </c>
      <c r="AA293" s="6">
        <v>10.0</v>
      </c>
      <c r="AB293" s="6">
        <v>10.0</v>
      </c>
      <c r="AC293" s="6">
        <v>9.0</v>
      </c>
      <c r="AD293" s="23"/>
      <c r="AE293" s="23"/>
      <c r="AF293" s="23"/>
      <c r="AG293" s="23"/>
      <c r="AH293" s="6">
        <v>10.0</v>
      </c>
      <c r="AI293" s="6">
        <v>10.0</v>
      </c>
      <c r="AJ293" s="6">
        <v>10.0</v>
      </c>
      <c r="AK293" s="6">
        <v>10.0</v>
      </c>
      <c r="AL293" s="6">
        <v>10.0</v>
      </c>
      <c r="AM293" s="23"/>
      <c r="AN293" s="23"/>
      <c r="AO293" s="23"/>
      <c r="AP293" s="23"/>
      <c r="AQ293" s="23"/>
      <c r="AR293" s="6">
        <v>10.0</v>
      </c>
      <c r="AS293" s="23"/>
      <c r="AT293" s="23"/>
      <c r="AU293" s="23"/>
      <c r="AV293" s="23"/>
      <c r="AW293" s="23"/>
      <c r="AX293" s="6">
        <v>10.0</v>
      </c>
      <c r="AY293" s="32">
        <f t="shared" si="1"/>
        <v>9.88</v>
      </c>
      <c r="AZ293" s="23"/>
      <c r="BA293" s="23">
        <f t="shared" si="2"/>
        <v>0</v>
      </c>
      <c r="BB293" s="6">
        <v>11.0</v>
      </c>
      <c r="BC293" s="6">
        <v>5.0</v>
      </c>
      <c r="BD293" s="23">
        <f t="shared" si="3"/>
        <v>6</v>
      </c>
      <c r="BE293" s="6" t="s">
        <v>92</v>
      </c>
      <c r="BF293" s="6"/>
      <c r="BG293" s="6" t="s">
        <v>55</v>
      </c>
      <c r="BH293" s="6" t="s">
        <v>55</v>
      </c>
      <c r="BI293" s="6" t="s">
        <v>55</v>
      </c>
      <c r="BJ293" s="6" t="s">
        <v>92</v>
      </c>
      <c r="BK293" s="6" t="s">
        <v>55</v>
      </c>
      <c r="BL293" s="23"/>
    </row>
    <row r="294">
      <c r="A294" s="16">
        <v>289.0</v>
      </c>
      <c r="B294" s="17" t="s">
        <v>248</v>
      </c>
      <c r="C294" s="17" t="s">
        <v>200</v>
      </c>
      <c r="D294" s="20"/>
      <c r="E294" s="19"/>
      <c r="F294" s="17" t="s">
        <v>96</v>
      </c>
      <c r="G294" s="17" t="s">
        <v>1353</v>
      </c>
      <c r="H294" s="48" t="s">
        <v>81</v>
      </c>
      <c r="J294" s="21"/>
      <c r="K294" s="48" t="s">
        <v>84</v>
      </c>
      <c r="L294" s="49">
        <v>42979.0</v>
      </c>
      <c r="M294" s="50"/>
      <c r="N294" s="48" t="s">
        <v>85</v>
      </c>
      <c r="O294" s="48" t="s">
        <v>295</v>
      </c>
      <c r="P294" s="52"/>
      <c r="Q294" s="25">
        <v>8.0</v>
      </c>
      <c r="R294" s="25">
        <v>10.0</v>
      </c>
      <c r="S294" s="25">
        <v>9.0</v>
      </c>
      <c r="T294" s="25"/>
      <c r="U294" s="25">
        <v>10.0</v>
      </c>
      <c r="V294" s="25"/>
      <c r="W294" s="25">
        <v>7.0</v>
      </c>
      <c r="X294" s="25">
        <v>9.0</v>
      </c>
      <c r="Y294" s="25">
        <v>10.0</v>
      </c>
      <c r="Z294" s="25">
        <v>10.0</v>
      </c>
      <c r="AA294" s="25">
        <v>10.0</v>
      </c>
      <c r="AB294" s="25">
        <v>9.0</v>
      </c>
      <c r="AC294" s="25">
        <v>10.0</v>
      </c>
      <c r="AD294" s="25"/>
      <c r="AE294" s="25"/>
      <c r="AF294" s="25"/>
      <c r="AG294" s="25"/>
      <c r="AH294" s="25">
        <v>10.0</v>
      </c>
      <c r="AI294" s="25">
        <v>10.0</v>
      </c>
      <c r="AJ294" s="25">
        <v>10.0</v>
      </c>
      <c r="AK294" s="25">
        <v>10.0</v>
      </c>
      <c r="AL294" s="25">
        <v>10.0</v>
      </c>
      <c r="AM294" s="25"/>
      <c r="AN294" s="25"/>
      <c r="AO294" s="25"/>
      <c r="AP294" s="25"/>
      <c r="AQ294" s="25"/>
      <c r="AR294" s="6">
        <v>10.0</v>
      </c>
      <c r="AS294" s="25"/>
      <c r="AT294" s="25"/>
      <c r="AU294" s="25"/>
      <c r="AV294" s="25"/>
      <c r="AW294" s="25"/>
      <c r="AX294" s="25">
        <v>10.0</v>
      </c>
      <c r="AY294" s="32">
        <f t="shared" si="1"/>
        <v>9.55</v>
      </c>
      <c r="AZ294" s="23"/>
      <c r="BA294" s="23">
        <f t="shared" si="2"/>
        <v>0</v>
      </c>
      <c r="BB294" s="6"/>
      <c r="BC294" s="6"/>
      <c r="BD294" s="23">
        <f t="shared" si="3"/>
        <v>0</v>
      </c>
      <c r="BE294" s="6" t="s">
        <v>92</v>
      </c>
      <c r="BF294" s="6"/>
      <c r="BG294" s="6" t="s">
        <v>55</v>
      </c>
      <c r="BH294" s="6" t="s">
        <v>55</v>
      </c>
      <c r="BI294" s="6" t="s">
        <v>55</v>
      </c>
      <c r="BJ294" s="6" t="s">
        <v>92</v>
      </c>
      <c r="BK294" s="6" t="s">
        <v>55</v>
      </c>
      <c r="BL294" s="23"/>
    </row>
    <row r="295">
      <c r="A295" s="16">
        <v>290.0</v>
      </c>
      <c r="B295" s="17" t="s">
        <v>1224</v>
      </c>
      <c r="C295" s="17" t="s">
        <v>1411</v>
      </c>
      <c r="D295" s="20"/>
      <c r="E295" s="19"/>
      <c r="F295" s="17" t="s">
        <v>96</v>
      </c>
      <c r="G295" s="17" t="s">
        <v>1353</v>
      </c>
      <c r="H295" s="48" t="s">
        <v>81</v>
      </c>
      <c r="J295" s="21"/>
      <c r="K295" s="48" t="s">
        <v>84</v>
      </c>
      <c r="L295" s="49">
        <v>42979.0</v>
      </c>
      <c r="M295" s="50"/>
      <c r="N295" s="48" t="s">
        <v>85</v>
      </c>
      <c r="O295" s="48" t="s">
        <v>295</v>
      </c>
      <c r="P295" s="52"/>
      <c r="Q295" s="6">
        <v>9.0</v>
      </c>
      <c r="R295" s="6">
        <v>9.0</v>
      </c>
      <c r="S295" s="6">
        <v>9.0</v>
      </c>
      <c r="T295" s="23"/>
      <c r="U295" s="6">
        <v>10.0</v>
      </c>
      <c r="V295" s="23"/>
      <c r="W295" s="6">
        <v>7.0</v>
      </c>
      <c r="X295" s="6">
        <v>8.0</v>
      </c>
      <c r="Y295" s="6">
        <v>10.0</v>
      </c>
      <c r="Z295" s="6">
        <v>10.0</v>
      </c>
      <c r="AA295" s="6">
        <v>10.0</v>
      </c>
      <c r="AB295" s="6">
        <v>10.0</v>
      </c>
      <c r="AC295" s="6">
        <v>10.0</v>
      </c>
      <c r="AD295" s="23"/>
      <c r="AE295" s="23"/>
      <c r="AF295" s="23"/>
      <c r="AG295" s="23"/>
      <c r="AH295" s="6">
        <v>10.0</v>
      </c>
      <c r="AI295" s="6">
        <v>10.0</v>
      </c>
      <c r="AJ295" s="6">
        <v>10.0</v>
      </c>
      <c r="AK295" s="6">
        <v>10.0</v>
      </c>
      <c r="AL295" s="6">
        <v>10.0</v>
      </c>
      <c r="AM295" s="23"/>
      <c r="AN295" s="23"/>
      <c r="AO295" s="23"/>
      <c r="AP295" s="23"/>
      <c r="AQ295" s="23"/>
      <c r="AR295" s="6">
        <v>10.0</v>
      </c>
      <c r="AS295" s="23"/>
      <c r="AT295" s="23"/>
      <c r="AU295" s="23"/>
      <c r="AV295" s="23"/>
      <c r="AW295" s="23"/>
      <c r="AX295" s="6">
        <v>10.0</v>
      </c>
      <c r="AY295" s="32">
        <f t="shared" si="1"/>
        <v>9.55</v>
      </c>
      <c r="AZ295" s="23"/>
      <c r="BA295" s="23">
        <f t="shared" si="2"/>
        <v>0</v>
      </c>
      <c r="BB295" s="6">
        <v>4.0</v>
      </c>
      <c r="BC295" s="6">
        <v>3.0</v>
      </c>
      <c r="BD295" s="23">
        <f t="shared" si="3"/>
        <v>1</v>
      </c>
      <c r="BE295" s="6" t="s">
        <v>92</v>
      </c>
      <c r="BF295" s="6"/>
      <c r="BG295" s="6" t="s">
        <v>55</v>
      </c>
      <c r="BH295" s="6" t="s">
        <v>55</v>
      </c>
      <c r="BI295" s="6" t="s">
        <v>55</v>
      </c>
      <c r="BJ295" s="6" t="s">
        <v>92</v>
      </c>
      <c r="BK295" s="6" t="s">
        <v>55</v>
      </c>
      <c r="BL295" s="23"/>
    </row>
    <row r="296">
      <c r="A296" s="16">
        <v>291.0</v>
      </c>
      <c r="B296" s="17" t="s">
        <v>1413</v>
      </c>
      <c r="C296" s="17" t="s">
        <v>115</v>
      </c>
      <c r="D296" s="20"/>
      <c r="E296" s="19"/>
      <c r="F296" s="17" t="s">
        <v>79</v>
      </c>
      <c r="G296" s="17" t="s">
        <v>1414</v>
      </c>
      <c r="H296" s="48" t="s">
        <v>81</v>
      </c>
      <c r="J296" s="21"/>
      <c r="K296" s="48" t="s">
        <v>84</v>
      </c>
      <c r="L296" s="49">
        <v>42979.0</v>
      </c>
      <c r="M296" s="50"/>
      <c r="N296" s="48" t="s">
        <v>85</v>
      </c>
      <c r="O296" s="48" t="s">
        <v>295</v>
      </c>
      <c r="P296" s="52"/>
      <c r="Q296" s="6">
        <v>10.0</v>
      </c>
      <c r="R296" s="6">
        <v>10.0</v>
      </c>
      <c r="S296" s="6">
        <v>10.0</v>
      </c>
      <c r="T296" s="23"/>
      <c r="U296" s="6">
        <v>10.0</v>
      </c>
      <c r="V296" s="23"/>
      <c r="W296" s="6">
        <v>6.0</v>
      </c>
      <c r="X296" s="6">
        <v>9.0</v>
      </c>
      <c r="Y296" s="6">
        <v>10.0</v>
      </c>
      <c r="Z296" s="6">
        <v>10.0</v>
      </c>
      <c r="AA296" s="6">
        <v>10.0</v>
      </c>
      <c r="AB296" s="6">
        <v>10.0</v>
      </c>
      <c r="AC296" s="6">
        <v>10.0</v>
      </c>
      <c r="AD296" s="23"/>
      <c r="AE296" s="23"/>
      <c r="AF296" s="23"/>
      <c r="AG296" s="23"/>
      <c r="AH296" s="6">
        <v>10.0</v>
      </c>
      <c r="AI296" s="6">
        <v>10.0</v>
      </c>
      <c r="AJ296" s="6">
        <v>10.0</v>
      </c>
      <c r="AK296" s="6">
        <v>10.0</v>
      </c>
      <c r="AL296" s="6">
        <v>10.0</v>
      </c>
      <c r="AM296" s="23"/>
      <c r="AN296" s="23"/>
      <c r="AO296" s="23"/>
      <c r="AP296" s="23"/>
      <c r="AQ296" s="23"/>
      <c r="AR296" s="6">
        <v>10.0</v>
      </c>
      <c r="AS296" s="23"/>
      <c r="AT296" s="23"/>
      <c r="AU296" s="23"/>
      <c r="AV296" s="23"/>
      <c r="AW296" s="23"/>
      <c r="AX296" s="6">
        <v>10.0</v>
      </c>
      <c r="AY296" s="32">
        <f t="shared" si="1"/>
        <v>9.72</v>
      </c>
      <c r="AZ296" s="23"/>
      <c r="BA296" s="23">
        <f t="shared" si="2"/>
        <v>0</v>
      </c>
      <c r="BB296" s="6">
        <v>22.0</v>
      </c>
      <c r="BC296" s="6">
        <v>0.0</v>
      </c>
      <c r="BD296" s="23">
        <f t="shared" si="3"/>
        <v>22</v>
      </c>
      <c r="BE296" s="6" t="s">
        <v>92</v>
      </c>
      <c r="BF296" s="6"/>
      <c r="BG296" s="6" t="s">
        <v>55</v>
      </c>
      <c r="BH296" s="6" t="s">
        <v>55</v>
      </c>
      <c r="BI296" s="6" t="s">
        <v>55</v>
      </c>
      <c r="BJ296" s="6" t="s">
        <v>92</v>
      </c>
      <c r="BK296" s="6" t="s">
        <v>55</v>
      </c>
      <c r="BL296" s="23"/>
    </row>
    <row r="297">
      <c r="A297" s="16">
        <v>292.0</v>
      </c>
      <c r="B297" s="17" t="s">
        <v>93</v>
      </c>
      <c r="C297" s="17" t="s">
        <v>636</v>
      </c>
      <c r="D297" s="17" t="s">
        <v>1416</v>
      </c>
      <c r="E297" s="19"/>
      <c r="F297" s="17" t="s">
        <v>96</v>
      </c>
      <c r="G297" s="17" t="s">
        <v>1414</v>
      </c>
      <c r="H297" s="48" t="s">
        <v>81</v>
      </c>
      <c r="J297" s="21"/>
      <c r="K297" s="48" t="s">
        <v>84</v>
      </c>
      <c r="L297" s="49">
        <v>42979.0</v>
      </c>
      <c r="M297" s="50"/>
      <c r="N297" s="48" t="s">
        <v>85</v>
      </c>
      <c r="O297" s="48" t="s">
        <v>295</v>
      </c>
      <c r="P297" s="52"/>
      <c r="Q297" s="6">
        <v>10.0</v>
      </c>
      <c r="R297" s="6">
        <v>9.0</v>
      </c>
      <c r="S297" s="6">
        <v>10.0</v>
      </c>
      <c r="T297" s="23"/>
      <c r="U297" s="6">
        <v>10.0</v>
      </c>
      <c r="V297" s="23"/>
      <c r="W297" s="6">
        <v>9.0</v>
      </c>
      <c r="X297" s="6">
        <v>9.0</v>
      </c>
      <c r="Y297" s="6">
        <v>9.0</v>
      </c>
      <c r="Z297" s="6">
        <v>10.0</v>
      </c>
      <c r="AA297" s="6">
        <v>10.0</v>
      </c>
      <c r="AB297" s="6">
        <v>9.0</v>
      </c>
      <c r="AC297" s="6">
        <v>9.0</v>
      </c>
      <c r="AD297" s="23"/>
      <c r="AE297" s="23"/>
      <c r="AF297" s="23"/>
      <c r="AG297" s="23"/>
      <c r="AH297" s="6">
        <v>10.0</v>
      </c>
      <c r="AI297" s="6">
        <v>10.0</v>
      </c>
      <c r="AJ297" s="6">
        <v>10.0</v>
      </c>
      <c r="AK297" s="6">
        <v>10.0</v>
      </c>
      <c r="AL297" s="6">
        <v>10.0</v>
      </c>
      <c r="AM297" s="23"/>
      <c r="AN297" s="23"/>
      <c r="AO297" s="23"/>
      <c r="AP297" s="23"/>
      <c r="AQ297" s="23"/>
      <c r="AR297" s="6">
        <v>10.0</v>
      </c>
      <c r="AS297" s="23"/>
      <c r="AT297" s="23"/>
      <c r="AU297" s="23"/>
      <c r="AV297" s="23"/>
      <c r="AW297" s="23"/>
      <c r="AX297" s="6">
        <v>10.0</v>
      </c>
      <c r="AY297" s="32">
        <f t="shared" si="1"/>
        <v>9.66</v>
      </c>
      <c r="AZ297" s="23"/>
      <c r="BA297" s="23">
        <f t="shared" si="2"/>
        <v>0</v>
      </c>
      <c r="BB297" s="6">
        <v>16.0</v>
      </c>
      <c r="BC297" s="6">
        <v>0.0</v>
      </c>
      <c r="BD297" s="23">
        <f t="shared" si="3"/>
        <v>16</v>
      </c>
      <c r="BE297" s="6" t="s">
        <v>92</v>
      </c>
      <c r="BF297" s="6"/>
      <c r="BG297" s="6" t="s">
        <v>55</v>
      </c>
      <c r="BH297" s="6" t="s">
        <v>55</v>
      </c>
      <c r="BI297" s="6" t="s">
        <v>55</v>
      </c>
      <c r="BJ297" s="6" t="s">
        <v>92</v>
      </c>
      <c r="BK297" s="6" t="s">
        <v>55</v>
      </c>
      <c r="BL297" s="23"/>
    </row>
    <row r="298">
      <c r="A298" s="16">
        <v>293.0</v>
      </c>
      <c r="B298" s="17" t="s">
        <v>1418</v>
      </c>
      <c r="C298" s="17" t="s">
        <v>149</v>
      </c>
      <c r="D298" s="17" t="s">
        <v>78</v>
      </c>
      <c r="E298" s="19"/>
      <c r="F298" s="17" t="s">
        <v>79</v>
      </c>
      <c r="G298" s="17" t="s">
        <v>1414</v>
      </c>
      <c r="H298" s="48" t="s">
        <v>81</v>
      </c>
      <c r="J298" s="21"/>
      <c r="K298" s="48" t="s">
        <v>84</v>
      </c>
      <c r="L298" s="49">
        <v>42979.0</v>
      </c>
      <c r="M298" s="50"/>
      <c r="N298" s="48" t="s">
        <v>85</v>
      </c>
      <c r="O298" s="48" t="s">
        <v>483</v>
      </c>
      <c r="P298" s="52"/>
      <c r="Q298" s="6">
        <v>10.0</v>
      </c>
      <c r="R298" s="6">
        <v>10.0</v>
      </c>
      <c r="S298" s="6">
        <v>10.0</v>
      </c>
      <c r="T298" s="23"/>
      <c r="U298" s="6">
        <v>10.0</v>
      </c>
      <c r="V298" s="23"/>
      <c r="W298" s="6">
        <v>9.0</v>
      </c>
      <c r="X298" s="6">
        <v>10.0</v>
      </c>
      <c r="Y298" s="6">
        <v>10.0</v>
      </c>
      <c r="Z298" s="6">
        <v>10.0</v>
      </c>
      <c r="AA298" s="6">
        <v>10.0</v>
      </c>
      <c r="AB298" s="6">
        <v>9.0</v>
      </c>
      <c r="AC298" s="6">
        <v>9.0</v>
      </c>
      <c r="AD298" s="23"/>
      <c r="AE298" s="23"/>
      <c r="AF298" s="23"/>
      <c r="AG298" s="23"/>
      <c r="AH298" s="6">
        <v>10.0</v>
      </c>
      <c r="AI298" s="6">
        <v>10.0</v>
      </c>
      <c r="AJ298" s="6">
        <v>10.0</v>
      </c>
      <c r="AK298" s="6">
        <v>10.0</v>
      </c>
      <c r="AL298" s="6">
        <v>10.0</v>
      </c>
      <c r="AM298" s="23"/>
      <c r="AN298" s="23"/>
      <c r="AO298" s="23"/>
      <c r="AP298" s="23"/>
      <c r="AQ298" s="23"/>
      <c r="AR298" s="6">
        <v>10.0</v>
      </c>
      <c r="AS298" s="23"/>
      <c r="AT298" s="23"/>
      <c r="AU298" s="23"/>
      <c r="AV298" s="23"/>
      <c r="AW298" s="23"/>
      <c r="AX298" s="6">
        <v>10.0</v>
      </c>
      <c r="AY298" s="32">
        <f t="shared" si="1"/>
        <v>9.83</v>
      </c>
      <c r="AZ298" s="23"/>
      <c r="BA298" s="23">
        <f t="shared" si="2"/>
        <v>0</v>
      </c>
      <c r="BB298" s="6">
        <v>12.0</v>
      </c>
      <c r="BC298" s="6">
        <v>0.0</v>
      </c>
      <c r="BD298" s="23">
        <f t="shared" si="3"/>
        <v>12</v>
      </c>
      <c r="BE298" s="6" t="s">
        <v>92</v>
      </c>
      <c r="BF298" s="6"/>
      <c r="BG298" s="6" t="s">
        <v>55</v>
      </c>
      <c r="BH298" s="6" t="s">
        <v>55</v>
      </c>
      <c r="BI298" s="6" t="s">
        <v>55</v>
      </c>
      <c r="BJ298" s="6" t="s">
        <v>92</v>
      </c>
      <c r="BK298" s="6" t="s">
        <v>55</v>
      </c>
      <c r="BL298" s="23"/>
    </row>
    <row r="299">
      <c r="A299" s="16">
        <v>294.0</v>
      </c>
      <c r="B299" s="17" t="s">
        <v>321</v>
      </c>
      <c r="C299" s="17" t="s">
        <v>1419</v>
      </c>
      <c r="D299" s="17" t="s">
        <v>564</v>
      </c>
      <c r="E299" s="19"/>
      <c r="F299" s="17" t="s">
        <v>96</v>
      </c>
      <c r="G299" s="17" t="s">
        <v>1414</v>
      </c>
      <c r="H299" s="48" t="s">
        <v>81</v>
      </c>
      <c r="J299" s="21"/>
      <c r="K299" s="48" t="s">
        <v>84</v>
      </c>
      <c r="L299" s="49">
        <v>42979.0</v>
      </c>
      <c r="M299" s="50"/>
      <c r="N299" s="48" t="s">
        <v>85</v>
      </c>
      <c r="O299" s="48" t="s">
        <v>295</v>
      </c>
      <c r="P299" s="52"/>
      <c r="Q299" s="25">
        <v>10.0</v>
      </c>
      <c r="R299" s="25">
        <v>10.0</v>
      </c>
      <c r="S299" s="25">
        <v>10.0</v>
      </c>
      <c r="T299" s="25"/>
      <c r="U299" s="6">
        <v>10.0</v>
      </c>
      <c r="V299" s="25"/>
      <c r="W299" s="25">
        <v>9.0</v>
      </c>
      <c r="X299" s="25">
        <v>9.0</v>
      </c>
      <c r="Y299" s="25">
        <v>10.0</v>
      </c>
      <c r="Z299" s="25">
        <v>10.0</v>
      </c>
      <c r="AA299" s="25">
        <v>10.0</v>
      </c>
      <c r="AB299" s="25">
        <v>9.0</v>
      </c>
      <c r="AC299" s="25">
        <v>10.0</v>
      </c>
      <c r="AD299" s="25"/>
      <c r="AE299" s="25"/>
      <c r="AF299" s="25"/>
      <c r="AG299" s="25"/>
      <c r="AH299" s="6">
        <v>10.0</v>
      </c>
      <c r="AI299" s="6">
        <v>10.0</v>
      </c>
      <c r="AJ299" s="6">
        <v>10.0</v>
      </c>
      <c r="AK299" s="6">
        <v>10.0</v>
      </c>
      <c r="AL299" s="6">
        <v>10.0</v>
      </c>
      <c r="AM299" s="25"/>
      <c r="AN299" s="25"/>
      <c r="AO299" s="25"/>
      <c r="AP299" s="25"/>
      <c r="AQ299" s="25"/>
      <c r="AR299" s="6">
        <v>10.0</v>
      </c>
      <c r="AS299" s="25"/>
      <c r="AT299" s="25"/>
      <c r="AU299" s="25"/>
      <c r="AV299" s="25"/>
      <c r="AW299" s="25"/>
      <c r="AX299" s="6">
        <v>10.0</v>
      </c>
      <c r="AY299" s="32">
        <f t="shared" si="1"/>
        <v>9.83</v>
      </c>
      <c r="AZ299" s="23"/>
      <c r="BA299" s="23">
        <f t="shared" si="2"/>
        <v>0</v>
      </c>
      <c r="BB299" s="6">
        <v>15.0</v>
      </c>
      <c r="BC299" s="6">
        <v>0.0</v>
      </c>
      <c r="BD299" s="23">
        <f t="shared" si="3"/>
        <v>15</v>
      </c>
      <c r="BE299" s="6" t="s">
        <v>92</v>
      </c>
      <c r="BF299" s="6"/>
      <c r="BG299" s="6" t="s">
        <v>55</v>
      </c>
      <c r="BH299" s="6" t="s">
        <v>55</v>
      </c>
      <c r="BI299" s="6" t="s">
        <v>55</v>
      </c>
      <c r="BJ299" s="6" t="s">
        <v>92</v>
      </c>
      <c r="BK299" s="6" t="s">
        <v>55</v>
      </c>
      <c r="BL299" s="23"/>
    </row>
    <row r="300">
      <c r="A300" s="16">
        <v>295.0</v>
      </c>
      <c r="B300" s="17" t="s">
        <v>1421</v>
      </c>
      <c r="C300" s="17" t="s">
        <v>1422</v>
      </c>
      <c r="D300" s="17" t="s">
        <v>962</v>
      </c>
      <c r="E300" s="17" t="s">
        <v>1423</v>
      </c>
      <c r="F300" s="17" t="s">
        <v>96</v>
      </c>
      <c r="G300" s="17" t="s">
        <v>1414</v>
      </c>
      <c r="H300" s="48" t="s">
        <v>81</v>
      </c>
      <c r="J300" s="21"/>
      <c r="K300" s="48" t="s">
        <v>84</v>
      </c>
      <c r="L300" s="49">
        <v>42979.0</v>
      </c>
      <c r="M300" s="50"/>
      <c r="N300" s="48" t="s">
        <v>85</v>
      </c>
      <c r="O300" s="48" t="s">
        <v>295</v>
      </c>
      <c r="P300" s="52"/>
      <c r="Q300" s="25">
        <v>10.0</v>
      </c>
      <c r="R300" s="25">
        <v>10.0</v>
      </c>
      <c r="S300" s="25">
        <v>10.0</v>
      </c>
      <c r="T300" s="25"/>
      <c r="U300" s="6">
        <v>10.0</v>
      </c>
      <c r="V300" s="25"/>
      <c r="W300" s="25">
        <v>10.0</v>
      </c>
      <c r="X300" s="25">
        <v>10.0</v>
      </c>
      <c r="Y300" s="25">
        <v>10.0</v>
      </c>
      <c r="Z300" s="25">
        <v>10.0</v>
      </c>
      <c r="AA300" s="25">
        <v>10.0</v>
      </c>
      <c r="AB300" s="25">
        <v>10.0</v>
      </c>
      <c r="AC300" s="25">
        <v>10.0</v>
      </c>
      <c r="AD300" s="25"/>
      <c r="AE300" s="25"/>
      <c r="AF300" s="25"/>
      <c r="AG300" s="25"/>
      <c r="AH300" s="6">
        <v>10.0</v>
      </c>
      <c r="AI300" s="6">
        <v>10.0</v>
      </c>
      <c r="AJ300" s="6">
        <v>10.0</v>
      </c>
      <c r="AK300" s="6">
        <v>10.0</v>
      </c>
      <c r="AL300" s="6">
        <v>10.0</v>
      </c>
      <c r="AM300" s="25"/>
      <c r="AN300" s="25"/>
      <c r="AO300" s="25"/>
      <c r="AP300" s="25"/>
      <c r="AQ300" s="25"/>
      <c r="AR300" s="6">
        <v>10.0</v>
      </c>
      <c r="AS300" s="25"/>
      <c r="AT300" s="25"/>
      <c r="AU300" s="25"/>
      <c r="AV300" s="25"/>
      <c r="AW300" s="25"/>
      <c r="AX300" s="6">
        <v>10.0</v>
      </c>
      <c r="AY300" s="32">
        <f t="shared" si="1"/>
        <v>10</v>
      </c>
      <c r="AZ300" s="23"/>
      <c r="BA300" s="23">
        <f t="shared" si="2"/>
        <v>0</v>
      </c>
      <c r="BB300" s="6">
        <v>7.0</v>
      </c>
      <c r="BC300" s="6">
        <v>0.0</v>
      </c>
      <c r="BD300" s="23">
        <f t="shared" si="3"/>
        <v>7</v>
      </c>
      <c r="BE300" s="6" t="s">
        <v>92</v>
      </c>
      <c r="BF300" s="6"/>
      <c r="BG300" s="6" t="s">
        <v>55</v>
      </c>
      <c r="BH300" s="6" t="s">
        <v>55</v>
      </c>
      <c r="BI300" s="6" t="s">
        <v>55</v>
      </c>
      <c r="BJ300" s="6" t="s">
        <v>92</v>
      </c>
      <c r="BK300" s="6" t="s">
        <v>55</v>
      </c>
      <c r="BL300" s="23"/>
    </row>
    <row r="301">
      <c r="A301" s="16">
        <v>296.0</v>
      </c>
      <c r="B301" s="17" t="s">
        <v>1425</v>
      </c>
      <c r="C301" s="17" t="s">
        <v>195</v>
      </c>
      <c r="D301" s="17" t="s">
        <v>259</v>
      </c>
      <c r="E301" s="17" t="s">
        <v>1348</v>
      </c>
      <c r="F301" s="17" t="s">
        <v>96</v>
      </c>
      <c r="G301" s="17" t="s">
        <v>1414</v>
      </c>
      <c r="H301" s="48" t="s">
        <v>81</v>
      </c>
      <c r="J301" s="21"/>
      <c r="K301" s="48" t="s">
        <v>84</v>
      </c>
      <c r="L301" s="49">
        <v>42979.0</v>
      </c>
      <c r="M301" s="50"/>
      <c r="N301" s="48" t="s">
        <v>85</v>
      </c>
      <c r="O301" s="48" t="s">
        <v>483</v>
      </c>
      <c r="P301" s="52"/>
      <c r="Q301" s="6">
        <v>10.0</v>
      </c>
      <c r="R301" s="6">
        <v>9.0</v>
      </c>
      <c r="S301" s="6">
        <v>9.0</v>
      </c>
      <c r="T301" s="23"/>
      <c r="U301" s="6">
        <v>10.0</v>
      </c>
      <c r="V301" s="23"/>
      <c r="W301" s="6">
        <v>8.0</v>
      </c>
      <c r="X301" s="6">
        <v>10.0</v>
      </c>
      <c r="Y301" s="6">
        <v>10.0</v>
      </c>
      <c r="Z301" s="6">
        <v>10.0</v>
      </c>
      <c r="AA301" s="6">
        <v>10.0</v>
      </c>
      <c r="AB301" s="6">
        <v>9.0</v>
      </c>
      <c r="AC301" s="6">
        <v>8.0</v>
      </c>
      <c r="AD301" s="23"/>
      <c r="AE301" s="23"/>
      <c r="AF301" s="23"/>
      <c r="AG301" s="23"/>
      <c r="AH301" s="6">
        <v>10.0</v>
      </c>
      <c r="AI301" s="6">
        <v>10.0</v>
      </c>
      <c r="AJ301" s="6">
        <v>10.0</v>
      </c>
      <c r="AK301" s="6">
        <v>10.0</v>
      </c>
      <c r="AL301" s="6">
        <v>10.0</v>
      </c>
      <c r="AM301" s="23"/>
      <c r="AN301" s="23"/>
      <c r="AO301" s="23"/>
      <c r="AP301" s="23"/>
      <c r="AQ301" s="23"/>
      <c r="AR301" s="6">
        <v>10.0</v>
      </c>
      <c r="AS301" s="23"/>
      <c r="AT301" s="23"/>
      <c r="AU301" s="23"/>
      <c r="AV301" s="23"/>
      <c r="AW301" s="23"/>
      <c r="AX301" s="6">
        <v>10.0</v>
      </c>
      <c r="AY301" s="32">
        <f t="shared" si="1"/>
        <v>9.61</v>
      </c>
      <c r="AZ301" s="23"/>
      <c r="BA301" s="23">
        <f t="shared" si="2"/>
        <v>0</v>
      </c>
      <c r="BB301" s="6">
        <v>18.0</v>
      </c>
      <c r="BC301" s="6">
        <v>0.0</v>
      </c>
      <c r="BD301" s="23">
        <f t="shared" si="3"/>
        <v>18</v>
      </c>
      <c r="BE301" s="6" t="s">
        <v>92</v>
      </c>
      <c r="BF301" s="6"/>
      <c r="BG301" s="6" t="s">
        <v>55</v>
      </c>
      <c r="BH301" s="6" t="s">
        <v>55</v>
      </c>
      <c r="BI301" s="6" t="s">
        <v>55</v>
      </c>
      <c r="BJ301" s="6" t="s">
        <v>92</v>
      </c>
      <c r="BK301" s="6" t="s">
        <v>55</v>
      </c>
      <c r="BL301" s="23"/>
    </row>
    <row r="302">
      <c r="A302" s="16">
        <v>297.0</v>
      </c>
      <c r="B302" s="17" t="s">
        <v>856</v>
      </c>
      <c r="C302" s="17" t="s">
        <v>782</v>
      </c>
      <c r="D302" s="17" t="s">
        <v>515</v>
      </c>
      <c r="E302" s="19"/>
      <c r="F302" s="17" t="s">
        <v>79</v>
      </c>
      <c r="G302" s="17" t="s">
        <v>1414</v>
      </c>
      <c r="H302" s="48" t="s">
        <v>81</v>
      </c>
      <c r="J302" s="21"/>
      <c r="K302" s="48" t="s">
        <v>84</v>
      </c>
      <c r="L302" s="49">
        <v>42979.0</v>
      </c>
      <c r="M302" s="50"/>
      <c r="N302" s="48" t="s">
        <v>85</v>
      </c>
      <c r="O302" s="48" t="s">
        <v>295</v>
      </c>
      <c r="P302" s="52"/>
      <c r="Q302" s="25">
        <v>8.0</v>
      </c>
      <c r="R302" s="25">
        <v>9.0</v>
      </c>
      <c r="S302" s="25">
        <v>8.0</v>
      </c>
      <c r="T302" s="25"/>
      <c r="U302" s="6">
        <v>10.0</v>
      </c>
      <c r="V302" s="25"/>
      <c r="W302" s="25">
        <v>6.0</v>
      </c>
      <c r="X302" s="25">
        <v>7.0</v>
      </c>
      <c r="Y302" s="25">
        <v>9.0</v>
      </c>
      <c r="Z302" s="25">
        <v>10.0</v>
      </c>
      <c r="AA302" s="25">
        <v>10.0</v>
      </c>
      <c r="AB302" s="25">
        <v>7.0</v>
      </c>
      <c r="AC302" s="25">
        <v>8.0</v>
      </c>
      <c r="AD302" s="25"/>
      <c r="AE302" s="25"/>
      <c r="AF302" s="25"/>
      <c r="AG302" s="25"/>
      <c r="AH302" s="6">
        <v>10.0</v>
      </c>
      <c r="AI302" s="6">
        <v>10.0</v>
      </c>
      <c r="AJ302" s="6">
        <v>10.0</v>
      </c>
      <c r="AK302" s="6">
        <v>8.0</v>
      </c>
      <c r="AL302" s="6">
        <v>8.0</v>
      </c>
      <c r="AM302" s="25"/>
      <c r="AN302" s="25"/>
      <c r="AO302" s="25"/>
      <c r="AP302" s="25"/>
      <c r="AQ302" s="25"/>
      <c r="AR302" s="6">
        <v>10.0</v>
      </c>
      <c r="AS302" s="25"/>
      <c r="AT302" s="25"/>
      <c r="AU302" s="25"/>
      <c r="AV302" s="25"/>
      <c r="AW302" s="25"/>
      <c r="AX302" s="6">
        <v>10.0</v>
      </c>
      <c r="AY302" s="32">
        <f t="shared" si="1"/>
        <v>8.77</v>
      </c>
      <c r="AZ302" s="23"/>
      <c r="BA302" s="23">
        <f t="shared" si="2"/>
        <v>0</v>
      </c>
      <c r="BB302" s="6">
        <v>6.0</v>
      </c>
      <c r="BC302" s="6">
        <v>0.0</v>
      </c>
      <c r="BD302" s="23">
        <f t="shared" si="3"/>
        <v>6</v>
      </c>
      <c r="BE302" s="6" t="s">
        <v>92</v>
      </c>
      <c r="BF302" s="6"/>
      <c r="BG302" s="6" t="s">
        <v>55</v>
      </c>
      <c r="BH302" s="6" t="s">
        <v>55</v>
      </c>
      <c r="BI302" s="6" t="s">
        <v>55</v>
      </c>
      <c r="BJ302" s="6" t="s">
        <v>92</v>
      </c>
      <c r="BK302" s="6" t="s">
        <v>55</v>
      </c>
      <c r="BL302" s="23"/>
    </row>
    <row r="303">
      <c r="A303" s="16">
        <v>298.0</v>
      </c>
      <c r="B303" s="17" t="s">
        <v>1427</v>
      </c>
      <c r="C303" s="17" t="s">
        <v>104</v>
      </c>
      <c r="D303" s="17" t="s">
        <v>77</v>
      </c>
      <c r="E303" s="19"/>
      <c r="F303" s="17" t="s">
        <v>79</v>
      </c>
      <c r="G303" s="17" t="s">
        <v>1414</v>
      </c>
      <c r="H303" s="48" t="s">
        <v>81</v>
      </c>
      <c r="J303" s="21"/>
      <c r="K303" s="48" t="s">
        <v>84</v>
      </c>
      <c r="L303" s="49">
        <v>42979.0</v>
      </c>
      <c r="M303" s="50"/>
      <c r="N303" s="48" t="s">
        <v>85</v>
      </c>
      <c r="O303" s="48" t="s">
        <v>295</v>
      </c>
      <c r="P303" s="50"/>
      <c r="Q303" s="25">
        <v>9.0</v>
      </c>
      <c r="R303" s="25">
        <v>8.0</v>
      </c>
      <c r="S303" s="25">
        <v>8.0</v>
      </c>
      <c r="T303" s="25"/>
      <c r="U303" s="6">
        <v>10.0</v>
      </c>
      <c r="V303" s="25"/>
      <c r="W303" s="25">
        <v>7.0</v>
      </c>
      <c r="X303" s="25">
        <v>8.0</v>
      </c>
      <c r="Y303" s="25">
        <v>10.0</v>
      </c>
      <c r="Z303" s="25">
        <v>10.0</v>
      </c>
      <c r="AA303" s="25">
        <v>10.0</v>
      </c>
      <c r="AB303" s="25">
        <v>9.0</v>
      </c>
      <c r="AC303" s="25">
        <v>8.0</v>
      </c>
      <c r="AD303" s="25"/>
      <c r="AE303" s="25"/>
      <c r="AF303" s="25"/>
      <c r="AG303" s="25"/>
      <c r="AH303" s="6">
        <v>10.0</v>
      </c>
      <c r="AI303" s="6">
        <v>10.0</v>
      </c>
      <c r="AJ303" s="6">
        <v>10.0</v>
      </c>
      <c r="AK303" s="6">
        <v>10.0</v>
      </c>
      <c r="AL303" s="6">
        <v>10.0</v>
      </c>
      <c r="AM303" s="25"/>
      <c r="AN303" s="25"/>
      <c r="AO303" s="25"/>
      <c r="AP303" s="25"/>
      <c r="AQ303" s="25"/>
      <c r="AR303" s="6">
        <v>10.0</v>
      </c>
      <c r="AS303" s="25"/>
      <c r="AT303" s="25"/>
      <c r="AU303" s="25"/>
      <c r="AV303" s="25"/>
      <c r="AW303" s="25"/>
      <c r="AX303" s="6">
        <v>10.0</v>
      </c>
      <c r="AY303" s="32">
        <f t="shared" si="1"/>
        <v>9.27</v>
      </c>
      <c r="AZ303" s="23"/>
      <c r="BA303" s="23">
        <f t="shared" si="2"/>
        <v>0</v>
      </c>
      <c r="BB303" s="6">
        <v>23.0</v>
      </c>
      <c r="BC303" s="6">
        <v>0.0</v>
      </c>
      <c r="BD303" s="23">
        <f t="shared" si="3"/>
        <v>23</v>
      </c>
      <c r="BE303" s="6" t="s">
        <v>92</v>
      </c>
      <c r="BF303" s="6"/>
      <c r="BG303" s="6" t="s">
        <v>55</v>
      </c>
      <c r="BH303" s="6" t="s">
        <v>55</v>
      </c>
      <c r="BI303" s="6" t="s">
        <v>55</v>
      </c>
      <c r="BJ303" s="6" t="s">
        <v>92</v>
      </c>
      <c r="BK303" s="6" t="s">
        <v>55</v>
      </c>
      <c r="BL303" s="23"/>
    </row>
    <row r="304">
      <c r="A304" s="16">
        <v>299.0</v>
      </c>
      <c r="B304" s="17" t="s">
        <v>1429</v>
      </c>
      <c r="C304" s="17" t="s">
        <v>213</v>
      </c>
      <c r="D304" s="17" t="s">
        <v>935</v>
      </c>
      <c r="E304" s="19"/>
      <c r="F304" s="17" t="s">
        <v>79</v>
      </c>
      <c r="G304" s="17" t="s">
        <v>1414</v>
      </c>
      <c r="H304" s="48" t="s">
        <v>81</v>
      </c>
      <c r="J304" s="21"/>
      <c r="K304" s="48" t="s">
        <v>84</v>
      </c>
      <c r="L304" s="49">
        <v>42979.0</v>
      </c>
      <c r="M304" s="50"/>
      <c r="N304" s="48" t="s">
        <v>85</v>
      </c>
      <c r="O304" s="48" t="s">
        <v>295</v>
      </c>
      <c r="P304" s="52"/>
      <c r="Q304" s="25">
        <v>8.0</v>
      </c>
      <c r="R304" s="25">
        <v>7.0</v>
      </c>
      <c r="S304" s="25">
        <v>7.0</v>
      </c>
      <c r="T304" s="25"/>
      <c r="U304" s="6">
        <v>10.0</v>
      </c>
      <c r="V304" s="25"/>
      <c r="W304" s="25">
        <v>7.0</v>
      </c>
      <c r="X304" s="25">
        <v>7.0</v>
      </c>
      <c r="Y304" s="25">
        <v>10.0</v>
      </c>
      <c r="Z304" s="25">
        <v>10.0</v>
      </c>
      <c r="AA304" s="25">
        <v>10.0</v>
      </c>
      <c r="AB304" s="25">
        <v>6.0</v>
      </c>
      <c r="AC304" s="25">
        <v>8.0</v>
      </c>
      <c r="AD304" s="25"/>
      <c r="AE304" s="25"/>
      <c r="AF304" s="25"/>
      <c r="AG304" s="25"/>
      <c r="AH304" s="6">
        <v>10.0</v>
      </c>
      <c r="AI304" s="6">
        <v>10.0</v>
      </c>
      <c r="AJ304" s="6">
        <v>10.0</v>
      </c>
      <c r="AK304" s="6">
        <v>9.0</v>
      </c>
      <c r="AL304" s="6">
        <v>10.0</v>
      </c>
      <c r="AM304" s="25"/>
      <c r="AN304" s="25"/>
      <c r="AO304" s="25"/>
      <c r="AP304" s="25"/>
      <c r="AQ304" s="25"/>
      <c r="AR304" s="6">
        <v>10.0</v>
      </c>
      <c r="AS304" s="25"/>
      <c r="AT304" s="25"/>
      <c r="AU304" s="25"/>
      <c r="AV304" s="25"/>
      <c r="AW304" s="25"/>
      <c r="AX304" s="6">
        <v>10.0</v>
      </c>
      <c r="AY304" s="32">
        <f t="shared" si="1"/>
        <v>8.83</v>
      </c>
      <c r="AZ304" s="23"/>
      <c r="BA304" s="23">
        <f t="shared" si="2"/>
        <v>0</v>
      </c>
      <c r="BB304" s="6">
        <v>23.0</v>
      </c>
      <c r="BC304" s="6">
        <v>0.0</v>
      </c>
      <c r="BD304" s="23">
        <f t="shared" si="3"/>
        <v>23</v>
      </c>
      <c r="BE304" s="6" t="s">
        <v>92</v>
      </c>
      <c r="BF304" s="6"/>
      <c r="BG304" s="6" t="s">
        <v>55</v>
      </c>
      <c r="BH304" s="6" t="s">
        <v>55</v>
      </c>
      <c r="BI304" s="6" t="s">
        <v>55</v>
      </c>
      <c r="BJ304" s="6" t="s">
        <v>92</v>
      </c>
      <c r="BK304" s="6" t="s">
        <v>55</v>
      </c>
      <c r="BL304" s="23"/>
    </row>
    <row r="305">
      <c r="A305" s="16">
        <v>300.0</v>
      </c>
      <c r="B305" s="17" t="s">
        <v>739</v>
      </c>
      <c r="C305" s="17" t="s">
        <v>404</v>
      </c>
      <c r="D305" s="17" t="s">
        <v>650</v>
      </c>
      <c r="E305" s="19"/>
      <c r="F305" s="17" t="s">
        <v>96</v>
      </c>
      <c r="G305" s="17" t="s">
        <v>1414</v>
      </c>
      <c r="H305" s="48" t="s">
        <v>81</v>
      </c>
      <c r="J305" s="21"/>
      <c r="K305" s="48" t="s">
        <v>84</v>
      </c>
      <c r="L305" s="49">
        <v>42979.0</v>
      </c>
      <c r="M305" s="50"/>
      <c r="N305" s="48" t="s">
        <v>85</v>
      </c>
      <c r="O305" s="48" t="s">
        <v>483</v>
      </c>
      <c r="P305" s="52"/>
      <c r="Q305" s="25">
        <v>10.0</v>
      </c>
      <c r="R305" s="25">
        <v>10.0</v>
      </c>
      <c r="S305" s="25">
        <v>10.0</v>
      </c>
      <c r="T305" s="25"/>
      <c r="U305" s="6">
        <v>10.0</v>
      </c>
      <c r="V305" s="25"/>
      <c r="W305" s="25">
        <v>9.0</v>
      </c>
      <c r="X305" s="25">
        <v>9.0</v>
      </c>
      <c r="Y305" s="25">
        <v>10.0</v>
      </c>
      <c r="Z305" s="25">
        <v>10.0</v>
      </c>
      <c r="AA305" s="25">
        <v>10.0</v>
      </c>
      <c r="AB305" s="25">
        <v>8.0</v>
      </c>
      <c r="AC305" s="25">
        <v>9.0</v>
      </c>
      <c r="AD305" s="25"/>
      <c r="AE305" s="25"/>
      <c r="AF305" s="25"/>
      <c r="AG305" s="25"/>
      <c r="AH305" s="6">
        <v>10.0</v>
      </c>
      <c r="AI305" s="6">
        <v>10.0</v>
      </c>
      <c r="AJ305" s="6">
        <v>10.0</v>
      </c>
      <c r="AK305" s="6"/>
      <c r="AL305" s="6">
        <v>10.0</v>
      </c>
      <c r="AM305" s="25"/>
      <c r="AN305" s="25"/>
      <c r="AO305" s="25"/>
      <c r="AP305" s="25"/>
      <c r="AQ305" s="25"/>
      <c r="AR305" s="6">
        <v>10.0</v>
      </c>
      <c r="AS305" s="25"/>
      <c r="AT305" s="25"/>
      <c r="AU305" s="25"/>
      <c r="AV305" s="25"/>
      <c r="AW305" s="25"/>
      <c r="AX305" s="6">
        <v>10.0</v>
      </c>
      <c r="AY305" s="32">
        <f t="shared" si="1"/>
        <v>9.7</v>
      </c>
      <c r="AZ305" s="23"/>
      <c r="BA305" s="23">
        <f t="shared" si="2"/>
        <v>0</v>
      </c>
      <c r="BB305" s="6">
        <v>28.0</v>
      </c>
      <c r="BC305" s="6">
        <v>0.0</v>
      </c>
      <c r="BD305" s="23">
        <f t="shared" si="3"/>
        <v>28</v>
      </c>
      <c r="BE305" s="6" t="s">
        <v>92</v>
      </c>
      <c r="BF305" s="6"/>
      <c r="BG305" s="6" t="s">
        <v>55</v>
      </c>
      <c r="BH305" s="6" t="s">
        <v>55</v>
      </c>
      <c r="BI305" s="6" t="s">
        <v>55</v>
      </c>
      <c r="BJ305" s="6" t="s">
        <v>92</v>
      </c>
      <c r="BK305" s="6" t="s">
        <v>55</v>
      </c>
      <c r="BL305" s="23"/>
    </row>
    <row r="306">
      <c r="A306" s="16">
        <v>301.0</v>
      </c>
      <c r="B306" s="17" t="s">
        <v>743</v>
      </c>
      <c r="C306" s="17" t="s">
        <v>147</v>
      </c>
      <c r="D306" s="17" t="s">
        <v>235</v>
      </c>
      <c r="E306" s="19"/>
      <c r="F306" s="17" t="s">
        <v>96</v>
      </c>
      <c r="G306" s="17" t="s">
        <v>1414</v>
      </c>
      <c r="H306" s="48" t="s">
        <v>81</v>
      </c>
      <c r="J306" s="21"/>
      <c r="K306" s="48" t="s">
        <v>84</v>
      </c>
      <c r="L306" s="49">
        <v>42979.0</v>
      </c>
      <c r="M306" s="50"/>
      <c r="N306" s="48" t="s">
        <v>85</v>
      </c>
      <c r="O306" s="48" t="s">
        <v>295</v>
      </c>
      <c r="P306" s="52"/>
      <c r="Q306" s="6">
        <v>9.0</v>
      </c>
      <c r="R306" s="6">
        <v>9.0</v>
      </c>
      <c r="S306" s="6">
        <v>7.0</v>
      </c>
      <c r="T306" s="23"/>
      <c r="U306" s="6">
        <v>10.0</v>
      </c>
      <c r="V306" s="23"/>
      <c r="W306" s="6">
        <v>8.0</v>
      </c>
      <c r="X306" s="6">
        <v>7.0</v>
      </c>
      <c r="Y306" s="6">
        <v>10.0</v>
      </c>
      <c r="Z306" s="6">
        <v>10.0</v>
      </c>
      <c r="AA306" s="6">
        <v>10.0</v>
      </c>
      <c r="AB306" s="6">
        <v>8.0</v>
      </c>
      <c r="AC306" s="6">
        <v>7.0</v>
      </c>
      <c r="AD306" s="23"/>
      <c r="AE306" s="23"/>
      <c r="AF306" s="23"/>
      <c r="AG306" s="23"/>
      <c r="AH306" s="6">
        <v>10.0</v>
      </c>
      <c r="AI306" s="6">
        <v>10.0</v>
      </c>
      <c r="AJ306" s="6">
        <v>10.0</v>
      </c>
      <c r="AK306" s="6">
        <v>8.0</v>
      </c>
      <c r="AL306" s="6">
        <v>10.0</v>
      </c>
      <c r="AM306" s="23"/>
      <c r="AN306" s="23"/>
      <c r="AO306" s="23"/>
      <c r="AP306" s="23"/>
      <c r="AQ306" s="23"/>
      <c r="AR306" s="6">
        <v>10.0</v>
      </c>
      <c r="AS306" s="23"/>
      <c r="AT306" s="23"/>
      <c r="AU306" s="23"/>
      <c r="AV306" s="23"/>
      <c r="AW306" s="23"/>
      <c r="AX306" s="6">
        <v>10.0</v>
      </c>
      <c r="AY306" s="32">
        <f t="shared" si="1"/>
        <v>9.05</v>
      </c>
      <c r="AZ306" s="23"/>
      <c r="BA306" s="23">
        <f t="shared" si="2"/>
        <v>0</v>
      </c>
      <c r="BB306" s="6">
        <v>20.0</v>
      </c>
      <c r="BC306" s="6">
        <v>0.0</v>
      </c>
      <c r="BD306" s="23">
        <f t="shared" si="3"/>
        <v>20</v>
      </c>
      <c r="BE306" s="6" t="s">
        <v>92</v>
      </c>
      <c r="BF306" s="6"/>
      <c r="BG306" s="6" t="s">
        <v>55</v>
      </c>
      <c r="BH306" s="6" t="s">
        <v>55</v>
      </c>
      <c r="BI306" s="6" t="s">
        <v>55</v>
      </c>
      <c r="BJ306" s="6" t="s">
        <v>92</v>
      </c>
      <c r="BK306" s="6" t="s">
        <v>55</v>
      </c>
      <c r="BL306" s="23"/>
    </row>
    <row r="307">
      <c r="A307" s="16">
        <v>302.0</v>
      </c>
      <c r="B307" s="17" t="s">
        <v>804</v>
      </c>
      <c r="C307" s="17" t="s">
        <v>115</v>
      </c>
      <c r="D307" s="20"/>
      <c r="E307" s="19"/>
      <c r="F307" s="17" t="s">
        <v>79</v>
      </c>
      <c r="G307" s="17" t="s">
        <v>1414</v>
      </c>
      <c r="H307" s="48" t="s">
        <v>81</v>
      </c>
      <c r="J307" s="21"/>
      <c r="K307" s="48" t="s">
        <v>84</v>
      </c>
      <c r="L307" s="49">
        <v>42979.0</v>
      </c>
      <c r="M307" s="50"/>
      <c r="N307" s="48" t="s">
        <v>85</v>
      </c>
      <c r="O307" s="48" t="s">
        <v>483</v>
      </c>
      <c r="P307" s="52"/>
      <c r="Q307" s="25">
        <v>9.0</v>
      </c>
      <c r="R307" s="25">
        <v>9.0</v>
      </c>
      <c r="S307" s="25">
        <v>9.0</v>
      </c>
      <c r="T307" s="25"/>
      <c r="U307" s="6">
        <v>10.0</v>
      </c>
      <c r="V307" s="25"/>
      <c r="W307" s="25">
        <v>6.0</v>
      </c>
      <c r="X307" s="25">
        <v>7.0</v>
      </c>
      <c r="Y307" s="25">
        <v>8.0</v>
      </c>
      <c r="Z307" s="25">
        <v>10.0</v>
      </c>
      <c r="AA307" s="6">
        <v>10.0</v>
      </c>
      <c r="AB307" s="25">
        <v>5.0</v>
      </c>
      <c r="AC307" s="25">
        <v>8.0</v>
      </c>
      <c r="AD307" s="25"/>
      <c r="AE307" s="25"/>
      <c r="AF307" s="25"/>
      <c r="AG307" s="25"/>
      <c r="AH307" s="6">
        <v>10.0</v>
      </c>
      <c r="AI307" s="6">
        <v>10.0</v>
      </c>
      <c r="AJ307" s="6">
        <v>10.0</v>
      </c>
      <c r="AK307" s="6">
        <v>10.0</v>
      </c>
      <c r="AL307" s="6">
        <v>10.0</v>
      </c>
      <c r="AM307" s="25"/>
      <c r="AN307" s="25"/>
      <c r="AO307" s="25"/>
      <c r="AP307" s="25"/>
      <c r="AQ307" s="25"/>
      <c r="AR307" s="6">
        <v>10.0</v>
      </c>
      <c r="AS307" s="25"/>
      <c r="AT307" s="25"/>
      <c r="AU307" s="25"/>
      <c r="AV307" s="25"/>
      <c r="AW307" s="25"/>
      <c r="AX307" s="6">
        <v>10.0</v>
      </c>
      <c r="AY307" s="32">
        <f t="shared" si="1"/>
        <v>8.94</v>
      </c>
      <c r="AZ307" s="23"/>
      <c r="BA307" s="23">
        <f t="shared" si="2"/>
        <v>0</v>
      </c>
      <c r="BB307" s="6">
        <v>52.0</v>
      </c>
      <c r="BC307" s="6">
        <v>0.0</v>
      </c>
      <c r="BD307" s="23">
        <f t="shared" si="3"/>
        <v>52</v>
      </c>
      <c r="BE307" s="6" t="s">
        <v>92</v>
      </c>
      <c r="BF307" s="6"/>
      <c r="BG307" s="6" t="s">
        <v>55</v>
      </c>
      <c r="BH307" s="6" t="s">
        <v>55</v>
      </c>
      <c r="BI307" s="6" t="s">
        <v>55</v>
      </c>
      <c r="BJ307" s="6" t="s">
        <v>92</v>
      </c>
      <c r="BK307" s="6" t="s">
        <v>55</v>
      </c>
      <c r="BL307" s="23"/>
    </row>
    <row r="308">
      <c r="A308" s="16">
        <v>303.0</v>
      </c>
      <c r="B308" s="17" t="s">
        <v>1438</v>
      </c>
      <c r="C308" s="17" t="s">
        <v>200</v>
      </c>
      <c r="D308" s="20"/>
      <c r="E308" s="19"/>
      <c r="F308" s="17" t="s">
        <v>96</v>
      </c>
      <c r="G308" s="17" t="s">
        <v>1414</v>
      </c>
      <c r="H308" s="48" t="s">
        <v>81</v>
      </c>
      <c r="J308" s="21"/>
      <c r="K308" s="48" t="s">
        <v>84</v>
      </c>
      <c r="L308" s="49">
        <v>42979.0</v>
      </c>
      <c r="M308" s="50"/>
      <c r="N308" s="48" t="s">
        <v>85</v>
      </c>
      <c r="O308" s="48" t="s">
        <v>483</v>
      </c>
      <c r="P308" s="52"/>
      <c r="Q308" s="25">
        <v>10.0</v>
      </c>
      <c r="R308" s="25">
        <v>9.0</v>
      </c>
      <c r="S308" s="25">
        <v>10.0</v>
      </c>
      <c r="T308" s="25"/>
      <c r="U308" s="6">
        <v>10.0</v>
      </c>
      <c r="V308" s="25"/>
      <c r="W308" s="25">
        <v>9.0</v>
      </c>
      <c r="X308" s="25">
        <v>9.0</v>
      </c>
      <c r="Y308" s="25">
        <v>10.0</v>
      </c>
      <c r="Z308" s="25">
        <v>10.0</v>
      </c>
      <c r="AA308" s="6">
        <v>10.0</v>
      </c>
      <c r="AB308" s="25">
        <v>9.0</v>
      </c>
      <c r="AC308" s="25">
        <v>8.0</v>
      </c>
      <c r="AD308" s="25"/>
      <c r="AE308" s="25"/>
      <c r="AF308" s="25"/>
      <c r="AG308" s="25"/>
      <c r="AH308" s="6">
        <v>10.0</v>
      </c>
      <c r="AI308" s="6">
        <v>10.0</v>
      </c>
      <c r="AJ308" s="6">
        <v>10.0</v>
      </c>
      <c r="AK308" s="6">
        <v>10.0</v>
      </c>
      <c r="AL308" s="6">
        <v>10.0</v>
      </c>
      <c r="AM308" s="25"/>
      <c r="AN308" s="25"/>
      <c r="AO308" s="25"/>
      <c r="AP308" s="25"/>
      <c r="AQ308" s="25"/>
      <c r="AR308" s="6">
        <v>10.0</v>
      </c>
      <c r="AS308" s="25"/>
      <c r="AT308" s="25"/>
      <c r="AU308" s="25"/>
      <c r="AV308" s="25"/>
      <c r="AW308" s="25"/>
      <c r="AX308" s="6">
        <v>10.0</v>
      </c>
      <c r="AY308" s="32">
        <f t="shared" si="1"/>
        <v>9.66</v>
      </c>
      <c r="AZ308" s="23"/>
      <c r="BA308" s="23">
        <f t="shared" si="2"/>
        <v>0</v>
      </c>
      <c r="BB308" s="6">
        <v>20.0</v>
      </c>
      <c r="BC308" s="6">
        <v>0.0</v>
      </c>
      <c r="BD308" s="23">
        <f t="shared" si="3"/>
        <v>20</v>
      </c>
      <c r="BE308" s="6" t="s">
        <v>92</v>
      </c>
      <c r="BF308" s="6"/>
      <c r="BG308" s="6" t="s">
        <v>55</v>
      </c>
      <c r="BH308" s="6" t="s">
        <v>55</v>
      </c>
      <c r="BI308" s="6" t="s">
        <v>55</v>
      </c>
      <c r="BJ308" s="6" t="s">
        <v>92</v>
      </c>
      <c r="BK308" s="6" t="s">
        <v>55</v>
      </c>
      <c r="BL308" s="23"/>
    </row>
    <row r="309">
      <c r="A309" s="16">
        <v>304.0</v>
      </c>
      <c r="B309" s="17" t="s">
        <v>1441</v>
      </c>
      <c r="C309" s="17" t="s">
        <v>107</v>
      </c>
      <c r="D309" s="17" t="s">
        <v>77</v>
      </c>
      <c r="E309" s="19"/>
      <c r="F309" s="17" t="s">
        <v>79</v>
      </c>
      <c r="G309" s="17" t="s">
        <v>1414</v>
      </c>
      <c r="H309" s="48" t="s">
        <v>81</v>
      </c>
      <c r="J309" s="21"/>
      <c r="K309" s="48" t="s">
        <v>84</v>
      </c>
      <c r="L309" s="49">
        <v>42979.0</v>
      </c>
      <c r="M309" s="50"/>
      <c r="N309" s="48" t="s">
        <v>85</v>
      </c>
      <c r="O309" s="48" t="s">
        <v>295</v>
      </c>
      <c r="P309" s="52"/>
      <c r="Q309" s="25">
        <v>8.0</v>
      </c>
      <c r="R309" s="25">
        <v>7.0</v>
      </c>
      <c r="S309" s="25">
        <v>7.0</v>
      </c>
      <c r="T309" s="25"/>
      <c r="U309" s="6">
        <v>10.0</v>
      </c>
      <c r="V309" s="25"/>
      <c r="W309" s="25">
        <v>9.0</v>
      </c>
      <c r="X309" s="25">
        <v>7.0</v>
      </c>
      <c r="Y309" s="25">
        <v>9.0</v>
      </c>
      <c r="Z309" s="25">
        <v>10.0</v>
      </c>
      <c r="AA309" s="6">
        <v>10.0</v>
      </c>
      <c r="AB309" s="25">
        <v>8.0</v>
      </c>
      <c r="AC309" s="25">
        <v>7.0</v>
      </c>
      <c r="AD309" s="25"/>
      <c r="AE309" s="25"/>
      <c r="AF309" s="25"/>
      <c r="AG309" s="25"/>
      <c r="AH309" s="6">
        <v>10.0</v>
      </c>
      <c r="AI309" s="6">
        <v>10.0</v>
      </c>
      <c r="AJ309" s="6">
        <v>10.0</v>
      </c>
      <c r="AK309" s="6">
        <v>10.0</v>
      </c>
      <c r="AL309" s="6">
        <v>10.0</v>
      </c>
      <c r="AM309" s="25"/>
      <c r="AN309" s="25"/>
      <c r="AO309" s="25"/>
      <c r="AP309" s="25"/>
      <c r="AQ309" s="25"/>
      <c r="AR309" s="6">
        <v>10.0</v>
      </c>
      <c r="AS309" s="25"/>
      <c r="AT309" s="25"/>
      <c r="AU309" s="25"/>
      <c r="AV309" s="25"/>
      <c r="AW309" s="25"/>
      <c r="AX309" s="6">
        <v>10.0</v>
      </c>
      <c r="AY309" s="32">
        <f t="shared" si="1"/>
        <v>9</v>
      </c>
      <c r="AZ309" s="23"/>
      <c r="BA309" s="23">
        <f t="shared" si="2"/>
        <v>0</v>
      </c>
      <c r="BB309" s="6">
        <v>5.0</v>
      </c>
      <c r="BC309" s="6">
        <v>0.0</v>
      </c>
      <c r="BD309" s="23">
        <f t="shared" si="3"/>
        <v>5</v>
      </c>
      <c r="BE309" s="6" t="s">
        <v>92</v>
      </c>
      <c r="BF309" s="6"/>
      <c r="BG309" s="6" t="s">
        <v>55</v>
      </c>
      <c r="BH309" s="6" t="s">
        <v>55</v>
      </c>
      <c r="BI309" s="6" t="s">
        <v>55</v>
      </c>
      <c r="BJ309" s="6" t="s">
        <v>92</v>
      </c>
      <c r="BK309" s="6" t="s">
        <v>55</v>
      </c>
      <c r="BL309" s="23"/>
    </row>
    <row r="310">
      <c r="A310" s="16">
        <v>305.0</v>
      </c>
      <c r="B310" s="17" t="s">
        <v>424</v>
      </c>
      <c r="C310" s="17" t="s">
        <v>1293</v>
      </c>
      <c r="D310" s="17" t="s">
        <v>252</v>
      </c>
      <c r="E310" s="19"/>
      <c r="F310" s="17" t="s">
        <v>96</v>
      </c>
      <c r="G310" s="17" t="s">
        <v>1414</v>
      </c>
      <c r="H310" s="48" t="s">
        <v>81</v>
      </c>
      <c r="J310" s="21"/>
      <c r="K310" s="48" t="s">
        <v>84</v>
      </c>
      <c r="L310" s="49">
        <v>42979.0</v>
      </c>
      <c r="M310" s="50"/>
      <c r="N310" s="48" t="s">
        <v>85</v>
      </c>
      <c r="O310" s="48" t="s">
        <v>483</v>
      </c>
      <c r="P310" s="52"/>
      <c r="Q310" s="25">
        <v>10.0</v>
      </c>
      <c r="R310" s="25">
        <v>10.0</v>
      </c>
      <c r="S310" s="25">
        <v>10.0</v>
      </c>
      <c r="T310" s="25"/>
      <c r="U310" s="6">
        <v>10.0</v>
      </c>
      <c r="V310" s="25"/>
      <c r="W310" s="25">
        <v>10.0</v>
      </c>
      <c r="X310" s="25">
        <v>10.0</v>
      </c>
      <c r="Y310" s="25">
        <v>10.0</v>
      </c>
      <c r="Z310" s="25">
        <v>10.0</v>
      </c>
      <c r="AA310" s="6">
        <v>10.0</v>
      </c>
      <c r="AB310" s="25">
        <v>10.0</v>
      </c>
      <c r="AC310" s="25">
        <v>10.0</v>
      </c>
      <c r="AD310" s="25"/>
      <c r="AE310" s="25"/>
      <c r="AF310" s="25"/>
      <c r="AG310" s="25"/>
      <c r="AH310" s="6">
        <v>10.0</v>
      </c>
      <c r="AI310" s="6">
        <v>10.0</v>
      </c>
      <c r="AJ310" s="6">
        <v>10.0</v>
      </c>
      <c r="AK310" s="6">
        <v>10.0</v>
      </c>
      <c r="AL310" s="6">
        <v>10.0</v>
      </c>
      <c r="AM310" s="25"/>
      <c r="AN310" s="25"/>
      <c r="AO310" s="25"/>
      <c r="AP310" s="25"/>
      <c r="AQ310" s="25"/>
      <c r="AR310" s="6">
        <v>10.0</v>
      </c>
      <c r="AS310" s="25"/>
      <c r="AT310" s="25"/>
      <c r="AU310" s="25"/>
      <c r="AV310" s="25"/>
      <c r="AW310" s="25"/>
      <c r="AX310" s="6">
        <v>10.0</v>
      </c>
      <c r="AY310" s="32">
        <f t="shared" si="1"/>
        <v>10</v>
      </c>
      <c r="AZ310" s="23"/>
      <c r="BA310" s="23">
        <f t="shared" si="2"/>
        <v>0</v>
      </c>
      <c r="BB310" s="6">
        <v>10.0</v>
      </c>
      <c r="BC310" s="6">
        <v>0.0</v>
      </c>
      <c r="BD310" s="23">
        <f t="shared" si="3"/>
        <v>10</v>
      </c>
      <c r="BE310" s="6" t="s">
        <v>92</v>
      </c>
      <c r="BF310" s="6"/>
      <c r="BG310" s="6" t="s">
        <v>55</v>
      </c>
      <c r="BH310" s="6" t="s">
        <v>55</v>
      </c>
      <c r="BI310" s="6" t="s">
        <v>55</v>
      </c>
      <c r="BJ310" s="6" t="s">
        <v>92</v>
      </c>
      <c r="BK310" s="6" t="s">
        <v>55</v>
      </c>
      <c r="BL310" s="23"/>
    </row>
    <row r="311">
      <c r="A311" s="16">
        <v>306.0</v>
      </c>
      <c r="B311" s="17" t="s">
        <v>1142</v>
      </c>
      <c r="C311" s="17" t="s">
        <v>314</v>
      </c>
      <c r="D311" s="17" t="s">
        <v>110</v>
      </c>
      <c r="E311" s="19"/>
      <c r="F311" s="17" t="s">
        <v>96</v>
      </c>
      <c r="G311" s="17" t="s">
        <v>1414</v>
      </c>
      <c r="H311" s="48" t="s">
        <v>81</v>
      </c>
      <c r="J311" s="21"/>
      <c r="K311" s="48" t="s">
        <v>84</v>
      </c>
      <c r="L311" s="49">
        <v>42979.0</v>
      </c>
      <c r="M311" s="50"/>
      <c r="N311" s="48" t="s">
        <v>85</v>
      </c>
      <c r="O311" s="48" t="s">
        <v>483</v>
      </c>
      <c r="P311" s="50"/>
      <c r="Q311" s="6">
        <v>10.0</v>
      </c>
      <c r="R311" s="6">
        <v>10.0</v>
      </c>
      <c r="S311" s="6">
        <v>10.0</v>
      </c>
      <c r="T311" s="23"/>
      <c r="U311" s="6">
        <v>10.0</v>
      </c>
      <c r="V311" s="23"/>
      <c r="W311" s="6">
        <v>10.0</v>
      </c>
      <c r="X311" s="6">
        <v>9.0</v>
      </c>
      <c r="Y311" s="6">
        <v>10.0</v>
      </c>
      <c r="Z311" s="25">
        <v>10.0</v>
      </c>
      <c r="AA311" s="6">
        <v>10.0</v>
      </c>
      <c r="AB311" s="6">
        <v>10.0</v>
      </c>
      <c r="AC311" s="6">
        <v>10.0</v>
      </c>
      <c r="AD311" s="23"/>
      <c r="AE311" s="23"/>
      <c r="AF311" s="23"/>
      <c r="AG311" s="23"/>
      <c r="AH311" s="6">
        <v>10.0</v>
      </c>
      <c r="AI311" s="6">
        <v>10.0</v>
      </c>
      <c r="AJ311" s="6">
        <v>10.0</v>
      </c>
      <c r="AK311" s="6">
        <v>10.0</v>
      </c>
      <c r="AL311" s="6">
        <v>10.0</v>
      </c>
      <c r="AM311" s="23"/>
      <c r="AN311" s="23"/>
      <c r="AO311" s="23"/>
      <c r="AP311" s="23"/>
      <c r="AQ311" s="23"/>
      <c r="AR311" s="6">
        <v>10.0</v>
      </c>
      <c r="AS311" s="23"/>
      <c r="AT311" s="23"/>
      <c r="AU311" s="23"/>
      <c r="AV311" s="23"/>
      <c r="AW311" s="23"/>
      <c r="AX311" s="6">
        <v>10.0</v>
      </c>
      <c r="AY311" s="32">
        <f t="shared" si="1"/>
        <v>9.94</v>
      </c>
      <c r="AZ311" s="23"/>
      <c r="BA311" s="23">
        <f t="shared" si="2"/>
        <v>0</v>
      </c>
      <c r="BB311" s="6">
        <v>6.0</v>
      </c>
      <c r="BC311" s="6">
        <v>0.0</v>
      </c>
      <c r="BD311" s="23">
        <f t="shared" si="3"/>
        <v>6</v>
      </c>
      <c r="BE311" s="6" t="s">
        <v>92</v>
      </c>
      <c r="BF311" s="6"/>
      <c r="BG311" s="6" t="s">
        <v>55</v>
      </c>
      <c r="BH311" s="6" t="s">
        <v>55</v>
      </c>
      <c r="BI311" s="6" t="s">
        <v>55</v>
      </c>
      <c r="BJ311" s="6" t="s">
        <v>92</v>
      </c>
      <c r="BK311" s="6" t="s">
        <v>55</v>
      </c>
      <c r="BL311" s="23"/>
    </row>
    <row r="312">
      <c r="A312" s="16">
        <v>307.0</v>
      </c>
      <c r="B312" s="17" t="s">
        <v>1447</v>
      </c>
      <c r="C312" s="17" t="s">
        <v>1448</v>
      </c>
      <c r="D312" s="17" t="s">
        <v>232</v>
      </c>
      <c r="E312" s="19"/>
      <c r="F312" s="17" t="s">
        <v>96</v>
      </c>
      <c r="G312" s="17" t="s">
        <v>1414</v>
      </c>
      <c r="H312" s="48" t="s">
        <v>81</v>
      </c>
      <c r="J312" s="21"/>
      <c r="K312" s="48" t="s">
        <v>84</v>
      </c>
      <c r="L312" s="49">
        <v>42979.0</v>
      </c>
      <c r="M312" s="50"/>
      <c r="N312" s="48" t="s">
        <v>85</v>
      </c>
      <c r="O312" s="48" t="s">
        <v>483</v>
      </c>
      <c r="P312" s="52"/>
      <c r="Q312" s="25">
        <v>10.0</v>
      </c>
      <c r="R312" s="25">
        <v>10.0</v>
      </c>
      <c r="S312" s="25">
        <v>10.0</v>
      </c>
      <c r="T312" s="25"/>
      <c r="U312" s="6">
        <v>10.0</v>
      </c>
      <c r="V312" s="25"/>
      <c r="W312" s="25">
        <v>9.0</v>
      </c>
      <c r="X312" s="25">
        <v>10.0</v>
      </c>
      <c r="Y312" s="25">
        <v>10.0</v>
      </c>
      <c r="Z312" s="25">
        <v>10.0</v>
      </c>
      <c r="AA312" s="6">
        <v>10.0</v>
      </c>
      <c r="AB312" s="25">
        <v>9.0</v>
      </c>
      <c r="AC312" s="25">
        <v>10.0</v>
      </c>
      <c r="AD312" s="25"/>
      <c r="AE312" s="25"/>
      <c r="AF312" s="25"/>
      <c r="AG312" s="25"/>
      <c r="AH312" s="6">
        <v>10.0</v>
      </c>
      <c r="AI312" s="6">
        <v>10.0</v>
      </c>
      <c r="AJ312" s="6">
        <v>10.0</v>
      </c>
      <c r="AK312" s="6">
        <v>10.0</v>
      </c>
      <c r="AL312" s="6">
        <v>10.0</v>
      </c>
      <c r="AM312" s="25"/>
      <c r="AN312" s="25"/>
      <c r="AO312" s="25"/>
      <c r="AP312" s="25"/>
      <c r="AQ312" s="25"/>
      <c r="AR312" s="6">
        <v>10.0</v>
      </c>
      <c r="AS312" s="25"/>
      <c r="AT312" s="25"/>
      <c r="AU312" s="25"/>
      <c r="AV312" s="25"/>
      <c r="AW312" s="25"/>
      <c r="AX312" s="6">
        <v>10.0</v>
      </c>
      <c r="AY312" s="32">
        <f t="shared" si="1"/>
        <v>9.88</v>
      </c>
      <c r="AZ312" s="23"/>
      <c r="BA312" s="23">
        <f t="shared" si="2"/>
        <v>0</v>
      </c>
      <c r="BB312" s="6">
        <v>29.0</v>
      </c>
      <c r="BC312" s="6">
        <v>0.0</v>
      </c>
      <c r="BD312" s="23">
        <f t="shared" si="3"/>
        <v>29</v>
      </c>
      <c r="BE312" s="6" t="s">
        <v>92</v>
      </c>
      <c r="BF312" s="6"/>
      <c r="BG312" s="6" t="s">
        <v>55</v>
      </c>
      <c r="BH312" s="6" t="s">
        <v>55</v>
      </c>
      <c r="BI312" s="6" t="s">
        <v>55</v>
      </c>
      <c r="BJ312" s="6" t="s">
        <v>92</v>
      </c>
      <c r="BK312" s="6" t="s">
        <v>55</v>
      </c>
      <c r="BL312" s="23"/>
    </row>
    <row r="313">
      <c r="A313" s="16">
        <v>308.0</v>
      </c>
      <c r="B313" s="17" t="s">
        <v>1449</v>
      </c>
      <c r="C313" s="17" t="s">
        <v>185</v>
      </c>
      <c r="D313" s="20"/>
      <c r="E313" s="20"/>
      <c r="F313" s="17" t="s">
        <v>79</v>
      </c>
      <c r="G313" s="17" t="s">
        <v>1414</v>
      </c>
      <c r="H313" s="48" t="s">
        <v>81</v>
      </c>
      <c r="J313" s="21"/>
      <c r="K313" s="48" t="s">
        <v>84</v>
      </c>
      <c r="L313" s="49">
        <v>42979.0</v>
      </c>
      <c r="M313" s="50"/>
      <c r="N313" s="48" t="s">
        <v>85</v>
      </c>
      <c r="O313" s="48" t="s">
        <v>295</v>
      </c>
      <c r="P313" s="52"/>
      <c r="Q313" s="6">
        <v>8.0</v>
      </c>
      <c r="R313" s="6">
        <v>9.0</v>
      </c>
      <c r="S313" s="6">
        <v>7.0</v>
      </c>
      <c r="T313" s="23"/>
      <c r="U313" s="6">
        <v>10.0</v>
      </c>
      <c r="V313" s="23"/>
      <c r="W313" s="6">
        <v>6.0</v>
      </c>
      <c r="X313" s="6">
        <v>6.0</v>
      </c>
      <c r="Y313" s="6">
        <v>7.0</v>
      </c>
      <c r="Z313" s="25">
        <v>9.0</v>
      </c>
      <c r="AA313" s="6">
        <v>10.0</v>
      </c>
      <c r="AB313" s="6">
        <v>7.0</v>
      </c>
      <c r="AC313" s="6">
        <v>7.0</v>
      </c>
      <c r="AD313" s="23"/>
      <c r="AE313" s="23"/>
      <c r="AF313" s="23"/>
      <c r="AG313" s="23"/>
      <c r="AH313" s="6">
        <v>10.0</v>
      </c>
      <c r="AI313" s="6">
        <v>10.0</v>
      </c>
      <c r="AJ313" s="6">
        <v>10.0</v>
      </c>
      <c r="AK313" s="6">
        <v>9.0</v>
      </c>
      <c r="AL313" s="6">
        <v>10.0</v>
      </c>
      <c r="AM313" s="23"/>
      <c r="AN313" s="23"/>
      <c r="AO313" s="23"/>
      <c r="AP313" s="23"/>
      <c r="AQ313" s="23"/>
      <c r="AR313" s="6">
        <v>10.0</v>
      </c>
      <c r="AS313" s="23"/>
      <c r="AT313" s="23"/>
      <c r="AU313" s="23"/>
      <c r="AV313" s="23"/>
      <c r="AW313" s="23"/>
      <c r="AX313" s="6">
        <v>10.0</v>
      </c>
      <c r="AY313" s="32">
        <f t="shared" si="1"/>
        <v>8.61</v>
      </c>
      <c r="AZ313" s="23"/>
      <c r="BA313" s="23">
        <f t="shared" si="2"/>
        <v>0</v>
      </c>
      <c r="BB313" s="6">
        <v>24.0</v>
      </c>
      <c r="BC313" s="6">
        <v>0.0</v>
      </c>
      <c r="BD313" s="23">
        <f t="shared" si="3"/>
        <v>24</v>
      </c>
      <c r="BE313" s="6" t="s">
        <v>92</v>
      </c>
      <c r="BF313" s="6"/>
      <c r="BG313" s="6" t="s">
        <v>55</v>
      </c>
      <c r="BH313" s="6" t="s">
        <v>55</v>
      </c>
      <c r="BI313" s="6" t="s">
        <v>55</v>
      </c>
      <c r="BJ313" s="6" t="s">
        <v>92</v>
      </c>
      <c r="BK313" s="6" t="s">
        <v>55</v>
      </c>
      <c r="BL313" s="23"/>
    </row>
    <row r="314">
      <c r="A314" s="16">
        <v>309.0</v>
      </c>
      <c r="B314" s="17" t="s">
        <v>506</v>
      </c>
      <c r="C314" s="17" t="s">
        <v>119</v>
      </c>
      <c r="D314" s="20"/>
      <c r="E314" s="19"/>
      <c r="F314" s="17" t="s">
        <v>79</v>
      </c>
      <c r="G314" s="17" t="s">
        <v>1414</v>
      </c>
      <c r="H314" s="48" t="s">
        <v>81</v>
      </c>
      <c r="J314" s="21"/>
      <c r="K314" s="48" t="s">
        <v>84</v>
      </c>
      <c r="L314" s="49">
        <v>42979.0</v>
      </c>
      <c r="M314" s="50"/>
      <c r="N314" s="48" t="s">
        <v>85</v>
      </c>
      <c r="O314" s="48" t="s">
        <v>295</v>
      </c>
      <c r="P314" s="52"/>
      <c r="Q314" s="6">
        <v>6.0</v>
      </c>
      <c r="R314" s="6">
        <v>8.0</v>
      </c>
      <c r="S314" s="6">
        <v>10.0</v>
      </c>
      <c r="T314" s="23"/>
      <c r="U314" s="6">
        <v>10.0</v>
      </c>
      <c r="V314" s="23"/>
      <c r="W314" s="6">
        <v>6.0</v>
      </c>
      <c r="X314" s="6">
        <v>7.0</v>
      </c>
      <c r="Y314" s="6">
        <v>9.0</v>
      </c>
      <c r="Z314" s="25">
        <v>9.0</v>
      </c>
      <c r="AA314" s="6">
        <v>10.0</v>
      </c>
      <c r="AB314" s="6">
        <v>8.0</v>
      </c>
      <c r="AC314" s="6">
        <v>5.0</v>
      </c>
      <c r="AD314" s="23"/>
      <c r="AE314" s="23"/>
      <c r="AF314" s="23"/>
      <c r="AG314" s="23"/>
      <c r="AH314" s="6">
        <v>10.0</v>
      </c>
      <c r="AI314" s="6">
        <v>10.0</v>
      </c>
      <c r="AJ314" s="6">
        <v>10.0</v>
      </c>
      <c r="AK314" s="6">
        <v>10.0</v>
      </c>
      <c r="AL314" s="6">
        <v>9.0</v>
      </c>
      <c r="AM314" s="23"/>
      <c r="AN314" s="23"/>
      <c r="AO314" s="23"/>
      <c r="AP314" s="23"/>
      <c r="AQ314" s="23"/>
      <c r="AR314" s="6">
        <v>10.0</v>
      </c>
      <c r="AS314" s="23"/>
      <c r="AT314" s="23"/>
      <c r="AU314" s="23"/>
      <c r="AV314" s="23"/>
      <c r="AW314" s="23"/>
      <c r="AX314" s="6">
        <v>10.0</v>
      </c>
      <c r="AY314" s="32">
        <f t="shared" si="1"/>
        <v>8.72</v>
      </c>
      <c r="AZ314" s="23"/>
      <c r="BA314" s="23">
        <f t="shared" si="2"/>
        <v>0</v>
      </c>
      <c r="BB314" s="6">
        <v>41.0</v>
      </c>
      <c r="BC314" s="6">
        <v>0.0</v>
      </c>
      <c r="BD314" s="23">
        <f t="shared" si="3"/>
        <v>41</v>
      </c>
      <c r="BE314" s="6" t="s">
        <v>92</v>
      </c>
      <c r="BF314" s="6"/>
      <c r="BG314" s="6" t="s">
        <v>55</v>
      </c>
      <c r="BH314" s="6" t="s">
        <v>55</v>
      </c>
      <c r="BI314" s="6" t="s">
        <v>55</v>
      </c>
      <c r="BJ314" s="6" t="s">
        <v>92</v>
      </c>
      <c r="BK314" s="6" t="s">
        <v>55</v>
      </c>
      <c r="BL314" s="23"/>
    </row>
    <row r="315">
      <c r="A315" s="16">
        <v>310.0</v>
      </c>
      <c r="B315" s="17" t="s">
        <v>1452</v>
      </c>
      <c r="C315" s="17" t="s">
        <v>1453</v>
      </c>
      <c r="D315" s="20"/>
      <c r="E315" s="19"/>
      <c r="F315" s="17" t="s">
        <v>96</v>
      </c>
      <c r="G315" s="17" t="s">
        <v>1414</v>
      </c>
      <c r="H315" s="48" t="s">
        <v>81</v>
      </c>
      <c r="J315" s="21"/>
      <c r="K315" s="48" t="s">
        <v>84</v>
      </c>
      <c r="L315" s="49">
        <v>42979.0</v>
      </c>
      <c r="M315" s="50"/>
      <c r="N315" s="48" t="s">
        <v>85</v>
      </c>
      <c r="O315" s="48" t="s">
        <v>483</v>
      </c>
      <c r="P315" s="52"/>
      <c r="Q315" s="6">
        <v>10.0</v>
      </c>
      <c r="R315" s="6">
        <v>9.0</v>
      </c>
      <c r="S315" s="6">
        <v>9.0</v>
      </c>
      <c r="T315" s="23"/>
      <c r="U315" s="6">
        <v>10.0</v>
      </c>
      <c r="V315" s="23"/>
      <c r="W315" s="6">
        <v>10.0</v>
      </c>
      <c r="X315" s="6">
        <v>10.0</v>
      </c>
      <c r="Y315" s="6">
        <v>10.0</v>
      </c>
      <c r="Z315" s="25">
        <v>10.0</v>
      </c>
      <c r="AA315" s="6">
        <v>10.0</v>
      </c>
      <c r="AB315" s="6">
        <v>9.0</v>
      </c>
      <c r="AC315" s="6">
        <v>9.0</v>
      </c>
      <c r="AD315" s="23"/>
      <c r="AE315" s="23"/>
      <c r="AF315" s="23"/>
      <c r="AG315" s="23"/>
      <c r="AH315" s="6">
        <v>10.0</v>
      </c>
      <c r="AI315" s="6">
        <v>10.0</v>
      </c>
      <c r="AJ315" s="6">
        <v>10.0</v>
      </c>
      <c r="AK315" s="6">
        <v>9.0</v>
      </c>
      <c r="AL315" s="6">
        <v>10.0</v>
      </c>
      <c r="AM315" s="23"/>
      <c r="AN315" s="23"/>
      <c r="AO315" s="23"/>
      <c r="AP315" s="23"/>
      <c r="AQ315" s="23"/>
      <c r="AR315" s="6">
        <v>10.0</v>
      </c>
      <c r="AS315" s="23"/>
      <c r="AT315" s="23"/>
      <c r="AU315" s="23"/>
      <c r="AV315" s="23"/>
      <c r="AW315" s="23"/>
      <c r="AX315" s="6">
        <v>10.0</v>
      </c>
      <c r="AY315" s="32">
        <f t="shared" si="1"/>
        <v>9.72</v>
      </c>
      <c r="AZ315" s="23"/>
      <c r="BA315" s="23">
        <f t="shared" si="2"/>
        <v>0</v>
      </c>
      <c r="BB315" s="6">
        <v>15.0</v>
      </c>
      <c r="BC315" s="6">
        <v>0.0</v>
      </c>
      <c r="BD315" s="23">
        <f t="shared" si="3"/>
        <v>15</v>
      </c>
      <c r="BE315" s="6" t="s">
        <v>92</v>
      </c>
      <c r="BF315" s="6"/>
      <c r="BG315" s="6" t="s">
        <v>55</v>
      </c>
      <c r="BH315" s="6" t="s">
        <v>55</v>
      </c>
      <c r="BI315" s="6" t="s">
        <v>55</v>
      </c>
      <c r="BJ315" s="6" t="s">
        <v>92</v>
      </c>
      <c r="BK315" s="6" t="s">
        <v>55</v>
      </c>
      <c r="BL315" s="23"/>
    </row>
    <row r="316">
      <c r="A316" s="16">
        <v>311.0</v>
      </c>
      <c r="B316" s="17" t="s">
        <v>1455</v>
      </c>
      <c r="C316" s="17" t="s">
        <v>149</v>
      </c>
      <c r="D316" s="20"/>
      <c r="E316" s="19"/>
      <c r="F316" s="17" t="s">
        <v>79</v>
      </c>
      <c r="G316" s="17" t="s">
        <v>1414</v>
      </c>
      <c r="H316" s="48" t="s">
        <v>81</v>
      </c>
      <c r="J316" s="21"/>
      <c r="K316" s="48" t="s">
        <v>84</v>
      </c>
      <c r="L316" s="49">
        <v>42979.0</v>
      </c>
      <c r="M316" s="50"/>
      <c r="N316" s="48" t="s">
        <v>85</v>
      </c>
      <c r="O316" s="48" t="s">
        <v>483</v>
      </c>
      <c r="P316" s="52"/>
      <c r="Q316" s="6">
        <v>7.0</v>
      </c>
      <c r="R316" s="6">
        <v>6.0</v>
      </c>
      <c r="S316" s="6">
        <v>8.0</v>
      </c>
      <c r="T316" s="23"/>
      <c r="U316" s="6">
        <v>10.0</v>
      </c>
      <c r="V316" s="23"/>
      <c r="W316" s="6">
        <v>5.0</v>
      </c>
      <c r="X316" s="6">
        <v>6.0</v>
      </c>
      <c r="Y316" s="6">
        <v>8.0</v>
      </c>
      <c r="Z316" s="25">
        <v>10.0</v>
      </c>
      <c r="AA316" s="6">
        <v>10.0</v>
      </c>
      <c r="AB316" s="6">
        <v>6.0</v>
      </c>
      <c r="AC316" s="6">
        <v>6.0</v>
      </c>
      <c r="AD316" s="23"/>
      <c r="AE316" s="23"/>
      <c r="AF316" s="23"/>
      <c r="AG316" s="23"/>
      <c r="AH316" s="6">
        <v>8.0</v>
      </c>
      <c r="AI316" s="6">
        <v>10.0</v>
      </c>
      <c r="AJ316" s="6">
        <v>10.0</v>
      </c>
      <c r="AK316" s="6">
        <v>10.0</v>
      </c>
      <c r="AL316" s="6">
        <v>8.0</v>
      </c>
      <c r="AM316" s="23"/>
      <c r="AN316" s="23"/>
      <c r="AO316" s="23"/>
      <c r="AP316" s="23"/>
      <c r="AQ316" s="23"/>
      <c r="AR316" s="6">
        <v>10.0</v>
      </c>
      <c r="AS316" s="23"/>
      <c r="AT316" s="23"/>
      <c r="AU316" s="23"/>
      <c r="AV316" s="23"/>
      <c r="AW316" s="23"/>
      <c r="AX316" s="6">
        <v>10.0</v>
      </c>
      <c r="AY316" s="32">
        <f t="shared" si="1"/>
        <v>8.22</v>
      </c>
      <c r="AZ316" s="23"/>
      <c r="BA316" s="23">
        <f t="shared" si="2"/>
        <v>0</v>
      </c>
      <c r="BB316" s="6">
        <v>27.0</v>
      </c>
      <c r="BC316" s="6">
        <v>0.0</v>
      </c>
      <c r="BD316" s="23">
        <f t="shared" si="3"/>
        <v>27</v>
      </c>
      <c r="BE316" s="6" t="s">
        <v>92</v>
      </c>
      <c r="BF316" s="6"/>
      <c r="BG316" s="6" t="s">
        <v>55</v>
      </c>
      <c r="BH316" s="6" t="s">
        <v>55</v>
      </c>
      <c r="BI316" s="6" t="s">
        <v>55</v>
      </c>
      <c r="BJ316" s="6" t="s">
        <v>92</v>
      </c>
      <c r="BK316" s="6" t="s">
        <v>55</v>
      </c>
      <c r="BL316" s="23"/>
    </row>
    <row r="317">
      <c r="A317" s="16">
        <v>312.0</v>
      </c>
      <c r="B317" s="17" t="s">
        <v>1457</v>
      </c>
      <c r="C317" s="17" t="s">
        <v>1458</v>
      </c>
      <c r="D317" s="19"/>
      <c r="E317" s="19"/>
      <c r="F317" s="17" t="s">
        <v>79</v>
      </c>
      <c r="G317" s="17" t="s">
        <v>1414</v>
      </c>
      <c r="H317" s="48" t="s">
        <v>81</v>
      </c>
      <c r="J317" s="21"/>
      <c r="K317" s="48" t="s">
        <v>84</v>
      </c>
      <c r="L317" s="49">
        <v>42979.0</v>
      </c>
      <c r="M317" s="50"/>
      <c r="N317" s="48" t="s">
        <v>85</v>
      </c>
      <c r="O317" s="48" t="s">
        <v>295</v>
      </c>
      <c r="P317" s="52"/>
      <c r="Q317" s="25">
        <v>9.0</v>
      </c>
      <c r="R317" s="25">
        <v>9.0</v>
      </c>
      <c r="S317" s="25">
        <v>9.0</v>
      </c>
      <c r="T317" s="25"/>
      <c r="U317" s="6">
        <v>10.0</v>
      </c>
      <c r="V317" s="25"/>
      <c r="W317" s="25">
        <v>7.0</v>
      </c>
      <c r="X317" s="25">
        <v>7.0</v>
      </c>
      <c r="Y317" s="25">
        <v>9.0</v>
      </c>
      <c r="Z317" s="25">
        <v>10.0</v>
      </c>
      <c r="AA317" s="6">
        <v>10.0</v>
      </c>
      <c r="AB317" s="25">
        <v>6.0</v>
      </c>
      <c r="AC317" s="25">
        <v>8.0</v>
      </c>
      <c r="AD317" s="25"/>
      <c r="AE317" s="25"/>
      <c r="AF317" s="25"/>
      <c r="AG317" s="25"/>
      <c r="AH317" s="6">
        <v>10.0</v>
      </c>
      <c r="AI317" s="6">
        <v>10.0</v>
      </c>
      <c r="AJ317" s="6">
        <v>10.0</v>
      </c>
      <c r="AK317" s="6">
        <v>10.0</v>
      </c>
      <c r="AL317" s="6">
        <v>10.0</v>
      </c>
      <c r="AM317" s="25"/>
      <c r="AN317" s="25"/>
      <c r="AO317" s="25"/>
      <c r="AP317" s="25"/>
      <c r="AQ317" s="25"/>
      <c r="AR317" s="6">
        <v>10.0</v>
      </c>
      <c r="AS317" s="25"/>
      <c r="AT317" s="25"/>
      <c r="AU317" s="25"/>
      <c r="AV317" s="25"/>
      <c r="AW317" s="25"/>
      <c r="AX317" s="6">
        <v>10.0</v>
      </c>
      <c r="AY317" s="32">
        <f t="shared" si="1"/>
        <v>9.11</v>
      </c>
      <c r="AZ317" s="23"/>
      <c r="BA317" s="23">
        <f t="shared" si="2"/>
        <v>0</v>
      </c>
      <c r="BB317" s="6">
        <v>15.0</v>
      </c>
      <c r="BC317" s="6">
        <v>0.0</v>
      </c>
      <c r="BD317" s="23">
        <f t="shared" si="3"/>
        <v>15</v>
      </c>
      <c r="BE317" s="6" t="s">
        <v>92</v>
      </c>
      <c r="BF317" s="6"/>
      <c r="BG317" s="6" t="s">
        <v>55</v>
      </c>
      <c r="BH317" s="6" t="s">
        <v>55</v>
      </c>
      <c r="BI317" s="6" t="s">
        <v>55</v>
      </c>
      <c r="BJ317" s="6" t="s">
        <v>92</v>
      </c>
      <c r="BK317" s="6" t="s">
        <v>55</v>
      </c>
      <c r="BL317" s="23"/>
    </row>
    <row r="318">
      <c r="A318" s="16">
        <v>313.0</v>
      </c>
      <c r="B318" s="17" t="s">
        <v>1461</v>
      </c>
      <c r="C318" s="17" t="s">
        <v>110</v>
      </c>
      <c r="D318" s="17" t="s">
        <v>113</v>
      </c>
      <c r="E318" s="19"/>
      <c r="F318" s="17" t="s">
        <v>96</v>
      </c>
      <c r="G318" s="17" t="s">
        <v>1414</v>
      </c>
      <c r="H318" s="48" t="s">
        <v>81</v>
      </c>
      <c r="J318" s="21"/>
      <c r="K318" s="48" t="s">
        <v>84</v>
      </c>
      <c r="L318" s="49">
        <v>42979.0</v>
      </c>
      <c r="M318" s="50"/>
      <c r="N318" s="48" t="s">
        <v>85</v>
      </c>
      <c r="O318" s="48" t="s">
        <v>483</v>
      </c>
      <c r="P318" s="52"/>
      <c r="Q318" s="25">
        <v>9.0</v>
      </c>
      <c r="R318" s="25">
        <v>10.0</v>
      </c>
      <c r="S318" s="25">
        <v>10.0</v>
      </c>
      <c r="T318" s="25"/>
      <c r="U318" s="6">
        <v>10.0</v>
      </c>
      <c r="V318" s="25"/>
      <c r="W318" s="25">
        <v>8.0</v>
      </c>
      <c r="X318" s="25">
        <v>7.0</v>
      </c>
      <c r="Y318" s="25">
        <v>10.0</v>
      </c>
      <c r="Z318" s="25">
        <v>10.0</v>
      </c>
      <c r="AA318" s="6">
        <v>10.0</v>
      </c>
      <c r="AB318" s="25">
        <v>10.0</v>
      </c>
      <c r="AC318" s="25">
        <v>8.0</v>
      </c>
      <c r="AD318" s="25"/>
      <c r="AE318" s="25"/>
      <c r="AF318" s="25"/>
      <c r="AG318" s="25"/>
      <c r="AH318" s="6">
        <v>10.0</v>
      </c>
      <c r="AI318" s="6">
        <v>10.0</v>
      </c>
      <c r="AJ318" s="6">
        <v>10.0</v>
      </c>
      <c r="AK318" s="6">
        <v>9.0</v>
      </c>
      <c r="AL318" s="6">
        <v>10.0</v>
      </c>
      <c r="AM318" s="25"/>
      <c r="AN318" s="25"/>
      <c r="AO318" s="25"/>
      <c r="AP318" s="25"/>
      <c r="AQ318" s="25"/>
      <c r="AR318" s="6">
        <v>10.0</v>
      </c>
      <c r="AS318" s="25"/>
      <c r="AT318" s="25"/>
      <c r="AU318" s="25"/>
      <c r="AV318" s="25"/>
      <c r="AW318" s="25"/>
      <c r="AX318" s="6">
        <v>10.0</v>
      </c>
      <c r="AY318" s="32">
        <f t="shared" si="1"/>
        <v>9.5</v>
      </c>
      <c r="AZ318" s="23"/>
      <c r="BA318" s="23">
        <f t="shared" si="2"/>
        <v>0</v>
      </c>
      <c r="BB318" s="6">
        <v>10.0</v>
      </c>
      <c r="BC318" s="6">
        <v>0.0</v>
      </c>
      <c r="BD318" s="23">
        <f t="shared" si="3"/>
        <v>10</v>
      </c>
      <c r="BE318" s="6" t="s">
        <v>92</v>
      </c>
      <c r="BF318" s="6"/>
      <c r="BG318" s="6" t="s">
        <v>55</v>
      </c>
      <c r="BH318" s="6" t="s">
        <v>55</v>
      </c>
      <c r="BI318" s="6" t="s">
        <v>55</v>
      </c>
      <c r="BJ318" s="6" t="s">
        <v>92</v>
      </c>
      <c r="BK318" s="6" t="s">
        <v>55</v>
      </c>
      <c r="BL318" s="23"/>
    </row>
    <row r="319">
      <c r="A319" s="16">
        <v>314.0</v>
      </c>
      <c r="B319" s="17" t="s">
        <v>1462</v>
      </c>
      <c r="C319" s="17" t="s">
        <v>353</v>
      </c>
      <c r="D319" s="20"/>
      <c r="E319" s="19"/>
      <c r="F319" s="17" t="s">
        <v>79</v>
      </c>
      <c r="G319" s="17" t="s">
        <v>1414</v>
      </c>
      <c r="H319" s="48" t="s">
        <v>81</v>
      </c>
      <c r="J319" s="21"/>
      <c r="K319" s="48" t="s">
        <v>84</v>
      </c>
      <c r="L319" s="49">
        <v>42979.0</v>
      </c>
      <c r="M319" s="50"/>
      <c r="N319" s="52"/>
      <c r="O319" s="52"/>
      <c r="P319" s="52"/>
      <c r="Q319" s="6">
        <v>10.0</v>
      </c>
      <c r="R319" s="6">
        <v>10.0</v>
      </c>
      <c r="S319" s="6">
        <v>10.0</v>
      </c>
      <c r="T319" s="23"/>
      <c r="U319" s="6">
        <v>10.0</v>
      </c>
      <c r="V319" s="23"/>
      <c r="W319" s="6">
        <v>9.0</v>
      </c>
      <c r="X319" s="6">
        <v>10.0</v>
      </c>
      <c r="Y319" s="6">
        <v>10.0</v>
      </c>
      <c r="Z319" s="25">
        <v>10.0</v>
      </c>
      <c r="AA319" s="6">
        <v>10.0</v>
      </c>
      <c r="AB319" s="6">
        <v>9.0</v>
      </c>
      <c r="AC319" s="6">
        <v>10.0</v>
      </c>
      <c r="AD319" s="23"/>
      <c r="AE319" s="23"/>
      <c r="AF319" s="23"/>
      <c r="AG319" s="23"/>
      <c r="AH319" s="6">
        <v>10.0</v>
      </c>
      <c r="AI319" s="6">
        <v>10.0</v>
      </c>
      <c r="AJ319" s="6">
        <v>10.0</v>
      </c>
      <c r="AK319" s="6">
        <v>10.0</v>
      </c>
      <c r="AL319" s="6">
        <v>10.0</v>
      </c>
      <c r="AM319" s="23"/>
      <c r="AN319" s="23"/>
      <c r="AO319" s="23"/>
      <c r="AP319" s="23"/>
      <c r="AQ319" s="23"/>
      <c r="AR319" s="6">
        <v>10.0</v>
      </c>
      <c r="AS319" s="23"/>
      <c r="AT319" s="23"/>
      <c r="AU319" s="23"/>
      <c r="AV319" s="23"/>
      <c r="AW319" s="23"/>
      <c r="AX319" s="6">
        <v>10.0</v>
      </c>
      <c r="AY319" s="32">
        <f t="shared" si="1"/>
        <v>9.88</v>
      </c>
      <c r="AZ319" s="23"/>
      <c r="BA319" s="23">
        <f t="shared" si="2"/>
        <v>0</v>
      </c>
      <c r="BB319" s="6">
        <v>31.0</v>
      </c>
      <c r="BC319" s="6">
        <v>0.0</v>
      </c>
      <c r="BD319" s="23">
        <f t="shared" si="3"/>
        <v>31</v>
      </c>
      <c r="BE319" s="6" t="s">
        <v>92</v>
      </c>
      <c r="BF319" s="6"/>
      <c r="BG319" s="6" t="s">
        <v>55</v>
      </c>
      <c r="BH319" s="6" t="s">
        <v>55</v>
      </c>
      <c r="BI319" s="6" t="s">
        <v>55</v>
      </c>
      <c r="BJ319" s="6" t="s">
        <v>92</v>
      </c>
      <c r="BK319" s="6" t="s">
        <v>55</v>
      </c>
      <c r="BL319" s="23"/>
    </row>
    <row r="320">
      <c r="A320" s="16">
        <v>315.0</v>
      </c>
      <c r="B320" s="17" t="s">
        <v>833</v>
      </c>
      <c r="C320" s="17" t="s">
        <v>115</v>
      </c>
      <c r="D320" s="17" t="s">
        <v>135</v>
      </c>
      <c r="E320" s="19"/>
      <c r="F320" s="17" t="s">
        <v>79</v>
      </c>
      <c r="G320" s="17" t="s">
        <v>1414</v>
      </c>
      <c r="H320" s="48" t="s">
        <v>81</v>
      </c>
      <c r="J320" s="21"/>
      <c r="K320" s="48" t="s">
        <v>84</v>
      </c>
      <c r="L320" s="49">
        <v>42979.0</v>
      </c>
      <c r="M320" s="50"/>
      <c r="N320" s="48" t="s">
        <v>85</v>
      </c>
      <c r="O320" s="48" t="s">
        <v>295</v>
      </c>
      <c r="P320" s="52"/>
      <c r="Q320" s="25">
        <v>9.0</v>
      </c>
      <c r="R320" s="25">
        <v>10.0</v>
      </c>
      <c r="S320" s="25">
        <v>9.0</v>
      </c>
      <c r="T320" s="25"/>
      <c r="U320" s="6">
        <v>10.0</v>
      </c>
      <c r="V320" s="25"/>
      <c r="W320" s="25">
        <v>7.0</v>
      </c>
      <c r="X320" s="25">
        <v>9.0</v>
      </c>
      <c r="Y320" s="25">
        <v>8.0</v>
      </c>
      <c r="Z320" s="25">
        <v>10.0</v>
      </c>
      <c r="AA320" s="6">
        <v>10.0</v>
      </c>
      <c r="AB320" s="25">
        <v>6.0</v>
      </c>
      <c r="AC320" s="25">
        <v>8.0</v>
      </c>
      <c r="AD320" s="25"/>
      <c r="AE320" s="25"/>
      <c r="AF320" s="25"/>
      <c r="AG320" s="25"/>
      <c r="AH320" s="6">
        <v>10.0</v>
      </c>
      <c r="AI320" s="6">
        <v>10.0</v>
      </c>
      <c r="AJ320" s="6">
        <v>10.0</v>
      </c>
      <c r="AK320" s="6">
        <v>10.0</v>
      </c>
      <c r="AL320" s="6">
        <v>10.0</v>
      </c>
      <c r="AM320" s="25"/>
      <c r="AN320" s="25"/>
      <c r="AO320" s="25"/>
      <c r="AP320" s="25"/>
      <c r="AQ320" s="25"/>
      <c r="AR320" s="6">
        <v>10.0</v>
      </c>
      <c r="AS320" s="25"/>
      <c r="AT320" s="25"/>
      <c r="AU320" s="25"/>
      <c r="AV320" s="25"/>
      <c r="AW320" s="25"/>
      <c r="AX320" s="6">
        <v>10.0</v>
      </c>
      <c r="AY320" s="32">
        <f t="shared" si="1"/>
        <v>9.22</v>
      </c>
      <c r="AZ320" s="23"/>
      <c r="BA320" s="23">
        <f t="shared" si="2"/>
        <v>0</v>
      </c>
      <c r="BB320" s="6">
        <v>20.0</v>
      </c>
      <c r="BC320" s="6">
        <v>0.0</v>
      </c>
      <c r="BD320" s="23">
        <f t="shared" si="3"/>
        <v>20</v>
      </c>
      <c r="BE320" s="6" t="s">
        <v>92</v>
      </c>
      <c r="BF320" s="6"/>
      <c r="BG320" s="6" t="s">
        <v>55</v>
      </c>
      <c r="BH320" s="6" t="s">
        <v>55</v>
      </c>
      <c r="BI320" s="6" t="s">
        <v>55</v>
      </c>
      <c r="BJ320" s="6" t="s">
        <v>92</v>
      </c>
      <c r="BK320" s="6" t="s">
        <v>55</v>
      </c>
      <c r="BL320" s="23"/>
    </row>
    <row r="321">
      <c r="A321" s="16">
        <v>316.0</v>
      </c>
      <c r="B321" s="17" t="s">
        <v>1465</v>
      </c>
      <c r="C321" s="17" t="s">
        <v>482</v>
      </c>
      <c r="D321" s="17" t="s">
        <v>491</v>
      </c>
      <c r="E321" s="19"/>
      <c r="F321" s="17" t="s">
        <v>79</v>
      </c>
      <c r="G321" s="17" t="s">
        <v>1414</v>
      </c>
      <c r="H321" s="48" t="s">
        <v>81</v>
      </c>
      <c r="J321" s="21"/>
      <c r="K321" s="48" t="s">
        <v>84</v>
      </c>
      <c r="L321" s="49">
        <v>42979.0</v>
      </c>
      <c r="M321" s="50"/>
      <c r="N321" s="48" t="s">
        <v>85</v>
      </c>
      <c r="O321" s="48" t="s">
        <v>483</v>
      </c>
      <c r="P321" s="50"/>
      <c r="Q321" s="25">
        <v>9.0</v>
      </c>
      <c r="R321" s="25">
        <v>9.0</v>
      </c>
      <c r="S321" s="25">
        <v>9.0</v>
      </c>
      <c r="T321" s="25"/>
      <c r="U321" s="6">
        <v>10.0</v>
      </c>
      <c r="V321" s="25"/>
      <c r="W321" s="25">
        <v>8.0</v>
      </c>
      <c r="X321" s="25">
        <v>9.0</v>
      </c>
      <c r="Y321" s="25">
        <v>10.0</v>
      </c>
      <c r="Z321" s="25">
        <v>10.0</v>
      </c>
      <c r="AA321" s="6">
        <v>10.0</v>
      </c>
      <c r="AB321" s="25">
        <v>9.0</v>
      </c>
      <c r="AC321" s="25">
        <v>9.0</v>
      </c>
      <c r="AD321" s="25"/>
      <c r="AE321" s="25"/>
      <c r="AF321" s="25"/>
      <c r="AG321" s="25"/>
      <c r="AH321" s="6">
        <v>10.0</v>
      </c>
      <c r="AI321" s="6">
        <v>10.0</v>
      </c>
      <c r="AJ321" s="6">
        <v>10.0</v>
      </c>
      <c r="AK321" s="6">
        <v>9.0</v>
      </c>
      <c r="AL321" s="6">
        <v>10.0</v>
      </c>
      <c r="AM321" s="25"/>
      <c r="AN321" s="25"/>
      <c r="AO321" s="25"/>
      <c r="AP321" s="25"/>
      <c r="AQ321" s="25"/>
      <c r="AR321" s="6">
        <v>10.0</v>
      </c>
      <c r="AS321" s="25"/>
      <c r="AT321" s="25"/>
      <c r="AU321" s="25"/>
      <c r="AV321" s="25"/>
      <c r="AW321" s="25"/>
      <c r="AX321" s="6">
        <v>10.0</v>
      </c>
      <c r="AY321" s="32">
        <f t="shared" si="1"/>
        <v>9.5</v>
      </c>
      <c r="AZ321" s="23"/>
      <c r="BA321" s="23">
        <f t="shared" si="2"/>
        <v>0</v>
      </c>
      <c r="BB321" s="6">
        <v>21.0</v>
      </c>
      <c r="BC321" s="6">
        <v>0.0</v>
      </c>
      <c r="BD321" s="23">
        <f t="shared" si="3"/>
        <v>21</v>
      </c>
      <c r="BE321" s="6" t="s">
        <v>92</v>
      </c>
      <c r="BF321" s="6"/>
      <c r="BG321" s="6" t="s">
        <v>55</v>
      </c>
      <c r="BH321" s="6" t="s">
        <v>55</v>
      </c>
      <c r="BI321" s="6" t="s">
        <v>55</v>
      </c>
      <c r="BJ321" s="6" t="s">
        <v>92</v>
      </c>
      <c r="BK321" s="6" t="s">
        <v>55</v>
      </c>
      <c r="BL321" s="23"/>
    </row>
    <row r="322">
      <c r="A322" s="16">
        <v>317.0</v>
      </c>
      <c r="B322" s="17" t="s">
        <v>934</v>
      </c>
      <c r="C322" s="17" t="s">
        <v>94</v>
      </c>
      <c r="D322" s="17" t="s">
        <v>200</v>
      </c>
      <c r="E322" s="19"/>
      <c r="F322" s="17" t="s">
        <v>96</v>
      </c>
      <c r="G322" s="17" t="s">
        <v>1414</v>
      </c>
      <c r="H322" s="48" t="s">
        <v>81</v>
      </c>
      <c r="J322" s="21"/>
      <c r="K322" s="48" t="s">
        <v>84</v>
      </c>
      <c r="L322" s="49">
        <v>42979.0</v>
      </c>
      <c r="M322" s="50"/>
      <c r="N322" s="48" t="s">
        <v>85</v>
      </c>
      <c r="O322" s="48" t="s">
        <v>295</v>
      </c>
      <c r="P322" s="52"/>
      <c r="Q322" s="6">
        <v>9.0</v>
      </c>
      <c r="R322" s="6">
        <v>10.0</v>
      </c>
      <c r="S322" s="6">
        <v>10.0</v>
      </c>
      <c r="T322" s="23"/>
      <c r="U322" s="6">
        <v>10.0</v>
      </c>
      <c r="V322" s="23"/>
      <c r="W322" s="6">
        <v>5.0</v>
      </c>
      <c r="X322" s="6">
        <v>8.0</v>
      </c>
      <c r="Y322" s="6">
        <v>9.0</v>
      </c>
      <c r="Z322" s="25">
        <v>10.0</v>
      </c>
      <c r="AA322" s="6">
        <v>10.0</v>
      </c>
      <c r="AB322" s="6">
        <v>8.0</v>
      </c>
      <c r="AC322" s="6">
        <v>6.0</v>
      </c>
      <c r="AD322" s="23"/>
      <c r="AE322" s="23"/>
      <c r="AF322" s="23"/>
      <c r="AG322" s="23"/>
      <c r="AH322" s="6">
        <v>10.0</v>
      </c>
      <c r="AI322" s="6">
        <v>10.0</v>
      </c>
      <c r="AJ322" s="6">
        <v>10.0</v>
      </c>
      <c r="AK322" s="6">
        <v>10.0</v>
      </c>
      <c r="AL322" s="6">
        <v>10.0</v>
      </c>
      <c r="AM322" s="23"/>
      <c r="AN322" s="23"/>
      <c r="AO322" s="23"/>
      <c r="AP322" s="23"/>
      <c r="AQ322" s="23"/>
      <c r="AR322" s="6">
        <v>10.0</v>
      </c>
      <c r="AS322" s="23"/>
      <c r="AT322" s="23"/>
      <c r="AU322" s="23"/>
      <c r="AV322" s="23"/>
      <c r="AW322" s="23"/>
      <c r="AX322" s="6">
        <v>10.0</v>
      </c>
      <c r="AY322" s="32">
        <f t="shared" si="1"/>
        <v>9.16</v>
      </c>
      <c r="AZ322" s="23"/>
      <c r="BA322" s="23">
        <f t="shared" si="2"/>
        <v>0</v>
      </c>
      <c r="BB322" s="6">
        <v>47.0</v>
      </c>
      <c r="BC322" s="6">
        <v>0.0</v>
      </c>
      <c r="BD322" s="23">
        <f t="shared" si="3"/>
        <v>47</v>
      </c>
      <c r="BE322" s="6" t="s">
        <v>92</v>
      </c>
      <c r="BF322" s="6"/>
      <c r="BG322" s="6" t="s">
        <v>55</v>
      </c>
      <c r="BH322" s="6" t="s">
        <v>55</v>
      </c>
      <c r="BI322" s="6" t="s">
        <v>55</v>
      </c>
      <c r="BJ322" s="6" t="s">
        <v>92</v>
      </c>
      <c r="BK322" s="6" t="s">
        <v>55</v>
      </c>
      <c r="BL322" s="23"/>
    </row>
    <row r="323">
      <c r="A323" s="16">
        <v>318.0</v>
      </c>
      <c r="B323" s="17" t="s">
        <v>1468</v>
      </c>
      <c r="C323" s="17" t="s">
        <v>1469</v>
      </c>
      <c r="D323" s="20"/>
      <c r="E323" s="19"/>
      <c r="F323" s="17" t="s">
        <v>96</v>
      </c>
      <c r="G323" s="17" t="s">
        <v>1470</v>
      </c>
      <c r="H323" s="48" t="s">
        <v>81</v>
      </c>
      <c r="J323" s="21"/>
      <c r="K323" s="48" t="s">
        <v>84</v>
      </c>
      <c r="L323" s="49">
        <v>42979.0</v>
      </c>
      <c r="M323" s="50"/>
      <c r="N323" s="48" t="s">
        <v>85</v>
      </c>
      <c r="O323" s="48" t="s">
        <v>295</v>
      </c>
      <c r="P323" s="52"/>
      <c r="Q323" s="6">
        <v>10.0</v>
      </c>
      <c r="R323" s="6">
        <v>10.0</v>
      </c>
      <c r="S323" s="6">
        <v>10.0</v>
      </c>
      <c r="T323" s="23"/>
      <c r="U323" s="6">
        <v>10.0</v>
      </c>
      <c r="V323" s="23"/>
      <c r="W323" s="6">
        <v>10.0</v>
      </c>
      <c r="X323" s="6">
        <v>10.0</v>
      </c>
      <c r="Y323" s="6">
        <v>10.0</v>
      </c>
      <c r="Z323" s="6">
        <v>10.0</v>
      </c>
      <c r="AA323" s="6">
        <v>10.0</v>
      </c>
      <c r="AB323" s="6">
        <v>10.0</v>
      </c>
      <c r="AC323" s="6">
        <v>10.0</v>
      </c>
      <c r="AD323" s="23"/>
      <c r="AE323" s="23"/>
      <c r="AF323" s="23"/>
      <c r="AG323" s="23"/>
      <c r="AH323" s="6">
        <v>10.0</v>
      </c>
      <c r="AI323" s="6">
        <v>10.0</v>
      </c>
      <c r="AJ323" s="6">
        <v>10.0</v>
      </c>
      <c r="AK323" s="6">
        <v>10.0</v>
      </c>
      <c r="AL323" s="6">
        <v>10.0</v>
      </c>
      <c r="AM323" s="23"/>
      <c r="AN323" s="23"/>
      <c r="AO323" s="23"/>
      <c r="AP323" s="23"/>
      <c r="AQ323" s="23"/>
      <c r="AR323" s="6">
        <v>10.0</v>
      </c>
      <c r="AS323" s="23"/>
      <c r="AT323" s="23"/>
      <c r="AU323" s="23"/>
      <c r="AV323" s="23"/>
      <c r="AW323" s="23"/>
      <c r="AX323" s="6">
        <v>10.0</v>
      </c>
      <c r="AY323" s="32">
        <f t="shared" si="1"/>
        <v>10</v>
      </c>
      <c r="AZ323" s="23"/>
      <c r="BA323" s="23">
        <f t="shared" si="2"/>
        <v>0</v>
      </c>
      <c r="BB323" s="6">
        <v>8.0</v>
      </c>
      <c r="BC323" s="6">
        <v>0.0</v>
      </c>
      <c r="BD323" s="23">
        <f t="shared" si="3"/>
        <v>8</v>
      </c>
      <c r="BE323" s="6" t="s">
        <v>92</v>
      </c>
      <c r="BF323" s="6"/>
      <c r="BG323" s="6" t="s">
        <v>55</v>
      </c>
      <c r="BH323" s="6" t="s">
        <v>55</v>
      </c>
      <c r="BI323" s="6" t="s">
        <v>55</v>
      </c>
      <c r="BJ323" s="6" t="s">
        <v>92</v>
      </c>
      <c r="BK323" s="6" t="s">
        <v>55</v>
      </c>
      <c r="BL323" s="23"/>
    </row>
    <row r="324">
      <c r="A324" s="16">
        <v>319.0</v>
      </c>
      <c r="B324" s="17" t="s">
        <v>227</v>
      </c>
      <c r="C324" s="17" t="s">
        <v>161</v>
      </c>
      <c r="D324" s="17" t="s">
        <v>1471</v>
      </c>
      <c r="E324" s="19"/>
      <c r="F324" s="17" t="s">
        <v>79</v>
      </c>
      <c r="G324" s="17" t="s">
        <v>1470</v>
      </c>
      <c r="H324" s="48" t="s">
        <v>81</v>
      </c>
      <c r="J324" s="21"/>
      <c r="K324" s="48" t="s">
        <v>84</v>
      </c>
      <c r="L324" s="49">
        <v>42979.0</v>
      </c>
      <c r="M324" s="50"/>
      <c r="N324" s="48" t="s">
        <v>85</v>
      </c>
      <c r="O324" s="48" t="s">
        <v>483</v>
      </c>
      <c r="P324" s="52"/>
      <c r="Q324" s="6">
        <v>6.0</v>
      </c>
      <c r="R324" s="6">
        <v>7.0</v>
      </c>
      <c r="S324" s="6">
        <v>8.0</v>
      </c>
      <c r="T324" s="23"/>
      <c r="U324" s="6">
        <v>10.0</v>
      </c>
      <c r="V324" s="23"/>
      <c r="W324" s="6">
        <v>8.0</v>
      </c>
      <c r="X324" s="6">
        <v>7.0</v>
      </c>
      <c r="Y324" s="6">
        <v>9.0</v>
      </c>
      <c r="Z324" s="6">
        <v>9.0</v>
      </c>
      <c r="AA324" s="6">
        <v>10.0</v>
      </c>
      <c r="AB324" s="6">
        <v>5.0</v>
      </c>
      <c r="AC324" s="6">
        <v>5.0</v>
      </c>
      <c r="AD324" s="23"/>
      <c r="AE324" s="23"/>
      <c r="AF324" s="23"/>
      <c r="AG324" s="23"/>
      <c r="AH324" s="6">
        <v>10.0</v>
      </c>
      <c r="AI324" s="6">
        <v>10.0</v>
      </c>
      <c r="AJ324" s="6">
        <v>10.0</v>
      </c>
      <c r="AK324" s="6">
        <v>10.0</v>
      </c>
      <c r="AL324" s="6">
        <v>9.0</v>
      </c>
      <c r="AM324" s="23"/>
      <c r="AN324" s="23"/>
      <c r="AO324" s="23"/>
      <c r="AP324" s="23"/>
      <c r="AQ324" s="23"/>
      <c r="AR324" s="6">
        <v>10.0</v>
      </c>
      <c r="AS324" s="23"/>
      <c r="AT324" s="23"/>
      <c r="AU324" s="23"/>
      <c r="AV324" s="23"/>
      <c r="AW324" s="23"/>
      <c r="AX324" s="6">
        <v>10.0</v>
      </c>
      <c r="AY324" s="32">
        <f t="shared" si="1"/>
        <v>8.5</v>
      </c>
      <c r="AZ324" s="23"/>
      <c r="BA324" s="23">
        <f t="shared" si="2"/>
        <v>0</v>
      </c>
      <c r="BB324" s="6">
        <v>4.0</v>
      </c>
      <c r="BC324" s="6">
        <v>0.0</v>
      </c>
      <c r="BD324" s="23">
        <f t="shared" si="3"/>
        <v>4</v>
      </c>
      <c r="BE324" s="6" t="s">
        <v>92</v>
      </c>
      <c r="BF324" s="6"/>
      <c r="BG324" s="6" t="s">
        <v>55</v>
      </c>
      <c r="BH324" s="6" t="s">
        <v>55</v>
      </c>
      <c r="BI324" s="6" t="s">
        <v>55</v>
      </c>
      <c r="BJ324" s="6" t="s">
        <v>92</v>
      </c>
      <c r="BK324" s="6" t="s">
        <v>55</v>
      </c>
      <c r="BL324" s="23"/>
    </row>
    <row r="325">
      <c r="A325" s="16">
        <v>320.0</v>
      </c>
      <c r="B325" s="17" t="s">
        <v>1473</v>
      </c>
      <c r="C325" s="17" t="s">
        <v>102</v>
      </c>
      <c r="D325" s="17" t="s">
        <v>1474</v>
      </c>
      <c r="E325" s="19"/>
      <c r="F325" s="17" t="s">
        <v>96</v>
      </c>
      <c r="G325" s="17" t="s">
        <v>1470</v>
      </c>
      <c r="H325" s="48" t="s">
        <v>81</v>
      </c>
      <c r="J325" s="21"/>
      <c r="K325" s="48" t="s">
        <v>138</v>
      </c>
      <c r="L325" s="49">
        <v>42979.0</v>
      </c>
      <c r="M325" s="49">
        <v>43122.0</v>
      </c>
      <c r="N325" s="48" t="s">
        <v>85</v>
      </c>
      <c r="O325" s="48" t="s">
        <v>483</v>
      </c>
      <c r="P325" s="52"/>
      <c r="Q325" s="25">
        <v>8.0</v>
      </c>
      <c r="R325" s="25">
        <v>7.0</v>
      </c>
      <c r="S325" s="25">
        <v>8.0</v>
      </c>
      <c r="T325" s="25"/>
      <c r="U325" s="25">
        <v>10.0</v>
      </c>
      <c r="V325" s="25"/>
      <c r="W325" s="25">
        <v>7.0</v>
      </c>
      <c r="X325" s="25">
        <v>6.0</v>
      </c>
      <c r="Y325" s="25">
        <v>10.0</v>
      </c>
      <c r="Z325" s="25">
        <v>9.0</v>
      </c>
      <c r="AA325" s="25">
        <v>10.0</v>
      </c>
      <c r="AB325" s="25">
        <v>9.0</v>
      </c>
      <c r="AC325" s="25">
        <v>7.0</v>
      </c>
      <c r="AD325" s="25"/>
      <c r="AE325" s="25"/>
      <c r="AF325" s="25"/>
      <c r="AG325" s="25"/>
      <c r="AH325" s="25">
        <v>10.0</v>
      </c>
      <c r="AI325" s="25">
        <v>10.0</v>
      </c>
      <c r="AJ325" s="25">
        <v>10.0</v>
      </c>
      <c r="AK325" s="25">
        <v>10.0</v>
      </c>
      <c r="AL325" s="25">
        <v>10.0</v>
      </c>
      <c r="AM325" s="25"/>
      <c r="AN325" s="25"/>
      <c r="AO325" s="25"/>
      <c r="AP325" s="25"/>
      <c r="AQ325" s="25"/>
      <c r="AR325" s="6">
        <v>10.0</v>
      </c>
      <c r="AS325" s="25"/>
      <c r="AT325" s="25"/>
      <c r="AU325" s="25"/>
      <c r="AV325" s="25"/>
      <c r="AW325" s="25"/>
      <c r="AX325" s="25">
        <v>10.0</v>
      </c>
      <c r="AY325" s="32">
        <f t="shared" si="1"/>
        <v>8.94</v>
      </c>
      <c r="AZ325" s="23"/>
      <c r="BA325" s="23">
        <f t="shared" si="2"/>
        <v>0</v>
      </c>
      <c r="BB325" s="6">
        <v>7.0</v>
      </c>
      <c r="BC325" s="6">
        <v>0.0</v>
      </c>
      <c r="BD325" s="23">
        <f t="shared" si="3"/>
        <v>7</v>
      </c>
      <c r="BE325" s="6" t="s">
        <v>92</v>
      </c>
      <c r="BF325" s="6"/>
      <c r="BG325" s="6" t="s">
        <v>55</v>
      </c>
      <c r="BH325" s="6" t="s">
        <v>55</v>
      </c>
      <c r="BI325" s="6" t="s">
        <v>55</v>
      </c>
      <c r="BJ325" s="6" t="s">
        <v>92</v>
      </c>
      <c r="BK325" s="6" t="s">
        <v>55</v>
      </c>
      <c r="BL325" s="23"/>
    </row>
    <row r="326">
      <c r="A326" s="16">
        <v>321.0</v>
      </c>
      <c r="B326" s="17" t="s">
        <v>1475</v>
      </c>
      <c r="C326" s="17" t="s">
        <v>674</v>
      </c>
      <c r="D326" s="17" t="s">
        <v>78</v>
      </c>
      <c r="E326" s="19"/>
      <c r="F326" s="17" t="s">
        <v>79</v>
      </c>
      <c r="G326" s="17" t="s">
        <v>1470</v>
      </c>
      <c r="H326" s="48" t="s">
        <v>81</v>
      </c>
      <c r="J326" s="21"/>
      <c r="K326" s="48" t="s">
        <v>84</v>
      </c>
      <c r="L326" s="49">
        <v>42979.0</v>
      </c>
      <c r="M326" s="50"/>
      <c r="N326" s="48" t="s">
        <v>85</v>
      </c>
      <c r="O326" s="48" t="s">
        <v>295</v>
      </c>
      <c r="P326" s="52"/>
      <c r="Q326" s="6">
        <v>9.0</v>
      </c>
      <c r="R326" s="6">
        <v>9.0</v>
      </c>
      <c r="S326" s="6">
        <v>10.0</v>
      </c>
      <c r="T326" s="23"/>
      <c r="U326" s="6">
        <v>10.0</v>
      </c>
      <c r="V326" s="23"/>
      <c r="W326" s="6">
        <v>8.0</v>
      </c>
      <c r="X326" s="6">
        <v>9.0</v>
      </c>
      <c r="Y326" s="6">
        <v>10.0</v>
      </c>
      <c r="Z326" s="6">
        <v>10.0</v>
      </c>
      <c r="AA326" s="6">
        <v>10.0</v>
      </c>
      <c r="AB326" s="6">
        <v>7.0</v>
      </c>
      <c r="AC326" s="6">
        <v>9.0</v>
      </c>
      <c r="AD326" s="23"/>
      <c r="AE326" s="23"/>
      <c r="AF326" s="23"/>
      <c r="AG326" s="23"/>
      <c r="AH326" s="6">
        <v>10.0</v>
      </c>
      <c r="AI326" s="6">
        <v>10.0</v>
      </c>
      <c r="AJ326" s="6">
        <v>10.0</v>
      </c>
      <c r="AK326" s="6">
        <v>10.0</v>
      </c>
      <c r="AL326" s="6">
        <v>10.0</v>
      </c>
      <c r="AM326" s="23"/>
      <c r="AN326" s="23"/>
      <c r="AO326" s="23"/>
      <c r="AP326" s="23"/>
      <c r="AQ326" s="23"/>
      <c r="AR326" s="6">
        <v>10.0</v>
      </c>
      <c r="AS326" s="23"/>
      <c r="AT326" s="23"/>
      <c r="AU326" s="23"/>
      <c r="AV326" s="23"/>
      <c r="AW326" s="23"/>
      <c r="AX326" s="6">
        <v>10.0</v>
      </c>
      <c r="AY326" s="32">
        <f t="shared" si="1"/>
        <v>9.5</v>
      </c>
      <c r="AZ326" s="23"/>
      <c r="BA326" s="23">
        <f t="shared" si="2"/>
        <v>0</v>
      </c>
      <c r="BB326" s="6">
        <v>2.0</v>
      </c>
      <c r="BC326" s="6">
        <v>0.0</v>
      </c>
      <c r="BD326" s="23">
        <f t="shared" si="3"/>
        <v>2</v>
      </c>
      <c r="BE326" s="6" t="s">
        <v>92</v>
      </c>
      <c r="BF326" s="6"/>
      <c r="BG326" s="6" t="s">
        <v>55</v>
      </c>
      <c r="BH326" s="6" t="s">
        <v>55</v>
      </c>
      <c r="BI326" s="6" t="s">
        <v>55</v>
      </c>
      <c r="BJ326" s="6" t="s">
        <v>92</v>
      </c>
      <c r="BK326" s="6" t="s">
        <v>55</v>
      </c>
      <c r="BL326" s="23"/>
    </row>
    <row r="327">
      <c r="A327" s="16">
        <v>322.0</v>
      </c>
      <c r="B327" s="17" t="s">
        <v>905</v>
      </c>
      <c r="C327" s="17" t="s">
        <v>1476</v>
      </c>
      <c r="D327" s="17" t="s">
        <v>327</v>
      </c>
      <c r="E327" s="19"/>
      <c r="F327" s="17" t="s">
        <v>79</v>
      </c>
      <c r="G327" s="17" t="s">
        <v>1470</v>
      </c>
      <c r="H327" s="48" t="s">
        <v>81</v>
      </c>
      <c r="J327" s="21"/>
      <c r="K327" s="48" t="s">
        <v>84</v>
      </c>
      <c r="L327" s="49">
        <v>42979.0</v>
      </c>
      <c r="M327" s="50"/>
      <c r="N327" s="52"/>
      <c r="O327" s="52"/>
      <c r="P327" s="52"/>
      <c r="Q327" s="25">
        <v>5.0</v>
      </c>
      <c r="R327" s="25">
        <v>5.0</v>
      </c>
      <c r="S327" s="25">
        <v>6.0</v>
      </c>
      <c r="T327" s="25"/>
      <c r="U327" s="25">
        <v>10.0</v>
      </c>
      <c r="V327" s="25"/>
      <c r="W327" s="25">
        <v>6.0</v>
      </c>
      <c r="X327" s="25">
        <v>6.0</v>
      </c>
      <c r="Y327" s="25">
        <v>5.0</v>
      </c>
      <c r="Z327" s="25">
        <v>9.0</v>
      </c>
      <c r="AA327" s="25">
        <v>10.0</v>
      </c>
      <c r="AB327" s="25">
        <v>7.0</v>
      </c>
      <c r="AC327" s="25">
        <v>5.0</v>
      </c>
      <c r="AD327" s="25"/>
      <c r="AE327" s="25"/>
      <c r="AF327" s="25"/>
      <c r="AG327" s="25"/>
      <c r="AH327" s="25">
        <v>10.0</v>
      </c>
      <c r="AI327" s="25">
        <v>10.0</v>
      </c>
      <c r="AJ327" s="25">
        <v>10.0</v>
      </c>
      <c r="AK327" s="25">
        <v>10.0</v>
      </c>
      <c r="AL327" s="25">
        <v>9.0</v>
      </c>
      <c r="AM327" s="25"/>
      <c r="AN327" s="25"/>
      <c r="AO327" s="25"/>
      <c r="AP327" s="25"/>
      <c r="AQ327" s="25"/>
      <c r="AR327" s="6">
        <v>10.0</v>
      </c>
      <c r="AS327" s="25"/>
      <c r="AT327" s="25"/>
      <c r="AU327" s="25"/>
      <c r="AV327" s="25"/>
      <c r="AW327" s="25"/>
      <c r="AX327" s="25">
        <v>10.0</v>
      </c>
      <c r="AY327" s="32">
        <f t="shared" si="1"/>
        <v>7.94</v>
      </c>
      <c r="AZ327" s="23"/>
      <c r="BA327" s="23">
        <f t="shared" si="2"/>
        <v>0</v>
      </c>
      <c r="BB327" s="6">
        <v>3.0</v>
      </c>
      <c r="BC327" s="6">
        <v>0.0</v>
      </c>
      <c r="BD327" s="23">
        <f t="shared" si="3"/>
        <v>3</v>
      </c>
      <c r="BE327" s="6" t="s">
        <v>92</v>
      </c>
      <c r="BF327" s="6"/>
      <c r="BG327" s="6" t="s">
        <v>55</v>
      </c>
      <c r="BH327" s="6" t="s">
        <v>55</v>
      </c>
      <c r="BI327" s="6" t="s">
        <v>55</v>
      </c>
      <c r="BJ327" s="6" t="s">
        <v>92</v>
      </c>
      <c r="BK327" s="6" t="s">
        <v>55</v>
      </c>
      <c r="BL327" s="23"/>
    </row>
    <row r="328">
      <c r="A328" s="16">
        <v>323.0</v>
      </c>
      <c r="B328" s="17" t="s">
        <v>618</v>
      </c>
      <c r="C328" s="17" t="s">
        <v>1478</v>
      </c>
      <c r="D328" s="17" t="s">
        <v>1181</v>
      </c>
      <c r="E328" s="19"/>
      <c r="F328" s="17" t="s">
        <v>96</v>
      </c>
      <c r="G328" s="17" t="s">
        <v>1470</v>
      </c>
      <c r="H328" s="48" t="s">
        <v>81</v>
      </c>
      <c r="J328" s="21"/>
      <c r="K328" s="48" t="s">
        <v>84</v>
      </c>
      <c r="L328" s="49">
        <v>42979.0</v>
      </c>
      <c r="M328" s="50"/>
      <c r="N328" s="48" t="s">
        <v>85</v>
      </c>
      <c r="O328" s="48" t="s">
        <v>295</v>
      </c>
      <c r="P328" s="52"/>
      <c r="Q328" s="25">
        <v>7.0</v>
      </c>
      <c r="R328" s="25">
        <v>9.0</v>
      </c>
      <c r="S328" s="25">
        <v>7.0</v>
      </c>
      <c r="T328" s="25"/>
      <c r="U328" s="25">
        <v>10.0</v>
      </c>
      <c r="V328" s="25"/>
      <c r="W328" s="25">
        <v>8.0</v>
      </c>
      <c r="X328" s="25">
        <v>9.0</v>
      </c>
      <c r="Y328" s="25">
        <v>10.0</v>
      </c>
      <c r="Z328" s="25">
        <v>10.0</v>
      </c>
      <c r="AA328" s="25">
        <v>10.0</v>
      </c>
      <c r="AB328" s="25">
        <v>7.0</v>
      </c>
      <c r="AC328" s="25">
        <v>6.0</v>
      </c>
      <c r="AD328" s="25"/>
      <c r="AE328" s="25"/>
      <c r="AF328" s="25"/>
      <c r="AG328" s="25"/>
      <c r="AH328" s="25">
        <v>10.0</v>
      </c>
      <c r="AI328" s="25">
        <v>10.0</v>
      </c>
      <c r="AJ328" s="25">
        <v>10.0</v>
      </c>
      <c r="AK328" s="25">
        <v>10.0</v>
      </c>
      <c r="AL328" s="25">
        <v>10.0</v>
      </c>
      <c r="AM328" s="25"/>
      <c r="AN328" s="25"/>
      <c r="AO328" s="25"/>
      <c r="AP328" s="25"/>
      <c r="AQ328" s="25"/>
      <c r="AR328" s="6">
        <v>10.0</v>
      </c>
      <c r="AS328" s="25"/>
      <c r="AT328" s="25"/>
      <c r="AU328" s="25"/>
      <c r="AV328" s="25"/>
      <c r="AW328" s="25"/>
      <c r="AX328" s="25">
        <v>10.0</v>
      </c>
      <c r="AY328" s="32">
        <f t="shared" si="1"/>
        <v>9.05</v>
      </c>
      <c r="AZ328" s="23"/>
      <c r="BA328" s="23">
        <f t="shared" si="2"/>
        <v>0</v>
      </c>
      <c r="BB328" s="6">
        <v>16.0</v>
      </c>
      <c r="BC328" s="6">
        <v>0.0</v>
      </c>
      <c r="BD328" s="23">
        <f t="shared" si="3"/>
        <v>16</v>
      </c>
      <c r="BE328" s="6" t="s">
        <v>92</v>
      </c>
      <c r="BF328" s="6"/>
      <c r="BG328" s="6" t="s">
        <v>55</v>
      </c>
      <c r="BH328" s="6" t="s">
        <v>55</v>
      </c>
      <c r="BI328" s="6" t="s">
        <v>55</v>
      </c>
      <c r="BJ328" s="6" t="s">
        <v>92</v>
      </c>
      <c r="BK328" s="6" t="s">
        <v>55</v>
      </c>
      <c r="BL328" s="23"/>
    </row>
    <row r="329">
      <c r="A329" s="16">
        <v>324.0</v>
      </c>
      <c r="B329" s="17" t="s">
        <v>804</v>
      </c>
      <c r="C329" s="17" t="s">
        <v>153</v>
      </c>
      <c r="D329" s="17" t="s">
        <v>880</v>
      </c>
      <c r="E329" s="20"/>
      <c r="F329" s="17" t="s">
        <v>79</v>
      </c>
      <c r="G329" s="17" t="s">
        <v>1470</v>
      </c>
      <c r="H329" s="48" t="s">
        <v>81</v>
      </c>
      <c r="J329" s="21"/>
      <c r="K329" s="48" t="s">
        <v>84</v>
      </c>
      <c r="L329" s="49">
        <v>42979.0</v>
      </c>
      <c r="M329" s="50"/>
      <c r="N329" s="48" t="s">
        <v>85</v>
      </c>
      <c r="O329" s="48" t="s">
        <v>295</v>
      </c>
      <c r="P329" s="52"/>
      <c r="Q329" s="6">
        <v>6.0</v>
      </c>
      <c r="R329" s="6">
        <v>7.0</v>
      </c>
      <c r="S329" s="6">
        <v>8.0</v>
      </c>
      <c r="T329" s="23"/>
      <c r="U329" s="6">
        <v>10.0</v>
      </c>
      <c r="V329" s="23"/>
      <c r="W329" s="6">
        <v>5.0</v>
      </c>
      <c r="X329" s="6">
        <v>7.0</v>
      </c>
      <c r="Y329" s="6">
        <v>9.0</v>
      </c>
      <c r="Z329" s="6">
        <v>9.0</v>
      </c>
      <c r="AA329" s="6">
        <v>10.0</v>
      </c>
      <c r="AB329" s="6">
        <v>5.0</v>
      </c>
      <c r="AC329" s="6">
        <v>5.0</v>
      </c>
      <c r="AD329" s="23"/>
      <c r="AE329" s="23"/>
      <c r="AF329" s="23"/>
      <c r="AG329" s="23"/>
      <c r="AH329" s="6">
        <v>8.0</v>
      </c>
      <c r="AI329" s="6">
        <v>10.0</v>
      </c>
      <c r="AJ329" s="6">
        <v>10.0</v>
      </c>
      <c r="AK329" s="6">
        <v>10.0</v>
      </c>
      <c r="AL329" s="6">
        <v>8.0</v>
      </c>
      <c r="AM329" s="23"/>
      <c r="AN329" s="23"/>
      <c r="AO329" s="23"/>
      <c r="AP329" s="23"/>
      <c r="AQ329" s="23"/>
      <c r="AR329" s="6">
        <v>10.0</v>
      </c>
      <c r="AS329" s="23"/>
      <c r="AT329" s="23"/>
      <c r="AU329" s="23"/>
      <c r="AV329" s="23"/>
      <c r="AW329" s="23"/>
      <c r="AX329" s="6">
        <v>10.0</v>
      </c>
      <c r="AY329" s="32">
        <f t="shared" si="1"/>
        <v>8.16</v>
      </c>
      <c r="AZ329" s="23"/>
      <c r="BA329" s="23">
        <f t="shared" si="2"/>
        <v>0</v>
      </c>
      <c r="BB329" s="6">
        <v>22.0</v>
      </c>
      <c r="BC329" s="6">
        <v>0.0</v>
      </c>
      <c r="BD329" s="23">
        <f t="shared" si="3"/>
        <v>22</v>
      </c>
      <c r="BE329" s="6" t="s">
        <v>92</v>
      </c>
      <c r="BF329" s="6"/>
      <c r="BG329" s="6" t="s">
        <v>55</v>
      </c>
      <c r="BH329" s="6" t="s">
        <v>55</v>
      </c>
      <c r="BI329" s="6" t="s">
        <v>55</v>
      </c>
      <c r="BJ329" s="6" t="s">
        <v>92</v>
      </c>
      <c r="BK329" s="6" t="s">
        <v>55</v>
      </c>
      <c r="BL329" s="23"/>
    </row>
    <row r="330">
      <c r="A330" s="16">
        <v>325.0</v>
      </c>
      <c r="B330" s="17" t="s">
        <v>1252</v>
      </c>
      <c r="C330" s="17" t="s">
        <v>145</v>
      </c>
      <c r="D330" s="20"/>
      <c r="E330" s="19"/>
      <c r="F330" s="17" t="s">
        <v>79</v>
      </c>
      <c r="G330" s="17" t="s">
        <v>1470</v>
      </c>
      <c r="H330" s="48" t="s">
        <v>81</v>
      </c>
      <c r="J330" s="21"/>
      <c r="K330" s="48" t="s">
        <v>138</v>
      </c>
      <c r="L330" s="49">
        <v>42979.0</v>
      </c>
      <c r="M330" s="49">
        <v>42983.0</v>
      </c>
      <c r="N330" s="48" t="s">
        <v>85</v>
      </c>
      <c r="O330" s="48" t="s">
        <v>483</v>
      </c>
      <c r="P330" s="52"/>
      <c r="Q330" s="6">
        <v>6.0</v>
      </c>
      <c r="R330" s="6">
        <v>9.0</v>
      </c>
      <c r="S330" s="6">
        <v>6.0</v>
      </c>
      <c r="T330" s="23"/>
      <c r="U330" s="6">
        <v>10.0</v>
      </c>
      <c r="V330" s="23"/>
      <c r="W330" s="6">
        <v>8.0</v>
      </c>
      <c r="X330" s="6">
        <v>7.0</v>
      </c>
      <c r="Y330" s="6">
        <v>9.0</v>
      </c>
      <c r="Z330" s="6">
        <v>9.0</v>
      </c>
      <c r="AA330" s="6">
        <v>10.0</v>
      </c>
      <c r="AB330" s="6">
        <v>6.0</v>
      </c>
      <c r="AC330" s="6">
        <v>5.0</v>
      </c>
      <c r="AD330" s="23"/>
      <c r="AE330" s="23"/>
      <c r="AF330" s="23"/>
      <c r="AG330" s="23"/>
      <c r="AH330" s="6">
        <v>10.0</v>
      </c>
      <c r="AI330" s="6">
        <v>10.0</v>
      </c>
      <c r="AJ330" s="6">
        <v>10.0</v>
      </c>
      <c r="AK330" s="6">
        <v>10.0</v>
      </c>
      <c r="AL330" s="6">
        <v>10.0</v>
      </c>
      <c r="AM330" s="23"/>
      <c r="AN330" s="23"/>
      <c r="AO330" s="23"/>
      <c r="AP330" s="23"/>
      <c r="AQ330" s="23"/>
      <c r="AR330" s="6">
        <v>10.0</v>
      </c>
      <c r="AS330" s="23"/>
      <c r="AT330" s="23"/>
      <c r="AU330" s="23"/>
      <c r="AV330" s="23"/>
      <c r="AW330" s="23"/>
      <c r="AX330" s="6">
        <v>10.0</v>
      </c>
      <c r="AY330" s="32">
        <f t="shared" si="1"/>
        <v>8.61</v>
      </c>
      <c r="AZ330" s="23"/>
      <c r="BA330" s="23">
        <f t="shared" si="2"/>
        <v>0</v>
      </c>
      <c r="BB330" s="6">
        <v>26.0</v>
      </c>
      <c r="BC330" s="6">
        <v>0.0</v>
      </c>
      <c r="BD330" s="23">
        <f t="shared" si="3"/>
        <v>26</v>
      </c>
      <c r="BE330" s="6" t="s">
        <v>92</v>
      </c>
      <c r="BF330" s="6"/>
      <c r="BG330" s="6" t="s">
        <v>55</v>
      </c>
      <c r="BH330" s="6" t="s">
        <v>55</v>
      </c>
      <c r="BI330" s="6" t="s">
        <v>55</v>
      </c>
      <c r="BJ330" s="6" t="s">
        <v>92</v>
      </c>
      <c r="BK330" s="6" t="s">
        <v>55</v>
      </c>
      <c r="BL330" s="23"/>
    </row>
    <row r="331">
      <c r="A331" s="16">
        <v>326.0</v>
      </c>
      <c r="B331" s="17" t="s">
        <v>1484</v>
      </c>
      <c r="C331" s="17" t="s">
        <v>1322</v>
      </c>
      <c r="D331" s="17" t="s">
        <v>274</v>
      </c>
      <c r="E331" s="19"/>
      <c r="F331" s="17" t="s">
        <v>79</v>
      </c>
      <c r="G331" s="17" t="s">
        <v>1470</v>
      </c>
      <c r="H331" s="48" t="s">
        <v>81</v>
      </c>
      <c r="J331" s="21"/>
      <c r="K331" s="48" t="s">
        <v>84</v>
      </c>
      <c r="L331" s="49">
        <v>42979.0</v>
      </c>
      <c r="M331" s="50"/>
      <c r="N331" s="48" t="s">
        <v>85</v>
      </c>
      <c r="O331" s="48" t="s">
        <v>295</v>
      </c>
      <c r="P331" s="50"/>
      <c r="Q331" s="6">
        <v>7.0</v>
      </c>
      <c r="R331" s="6">
        <v>7.0</v>
      </c>
      <c r="S331" s="6">
        <v>7.0</v>
      </c>
      <c r="T331" s="23"/>
      <c r="U331" s="6">
        <v>10.0</v>
      </c>
      <c r="V331" s="23"/>
      <c r="W331" s="6">
        <v>7.0</v>
      </c>
      <c r="X331" s="6">
        <v>8.0</v>
      </c>
      <c r="Y331" s="6">
        <v>9.0</v>
      </c>
      <c r="Z331" s="6">
        <v>9.0</v>
      </c>
      <c r="AA331" s="6">
        <v>10.0</v>
      </c>
      <c r="AB331" s="6">
        <v>8.0</v>
      </c>
      <c r="AC331" s="6">
        <v>7.0</v>
      </c>
      <c r="AD331" s="23"/>
      <c r="AE331" s="23"/>
      <c r="AF331" s="23"/>
      <c r="AG331" s="23"/>
      <c r="AH331" s="6">
        <v>9.0</v>
      </c>
      <c r="AI331" s="6">
        <v>10.0</v>
      </c>
      <c r="AJ331" s="6">
        <v>10.0</v>
      </c>
      <c r="AK331" s="6">
        <v>10.0</v>
      </c>
      <c r="AL331" s="6">
        <v>10.0</v>
      </c>
      <c r="AM331" s="23"/>
      <c r="AN331" s="23"/>
      <c r="AO331" s="23"/>
      <c r="AP331" s="23"/>
      <c r="AQ331" s="23"/>
      <c r="AR331" s="6">
        <v>10.0</v>
      </c>
      <c r="AS331" s="23"/>
      <c r="AT331" s="23"/>
      <c r="AU331" s="23"/>
      <c r="AV331" s="23"/>
      <c r="AW331" s="23"/>
      <c r="AX331" s="6">
        <v>10.0</v>
      </c>
      <c r="AY331" s="32">
        <f t="shared" si="1"/>
        <v>8.77</v>
      </c>
      <c r="AZ331" s="23"/>
      <c r="BA331" s="23">
        <f t="shared" si="2"/>
        <v>0</v>
      </c>
      <c r="BB331" s="6">
        <v>14.0</v>
      </c>
      <c r="BC331" s="6">
        <v>0.0</v>
      </c>
      <c r="BD331" s="23">
        <f t="shared" si="3"/>
        <v>14</v>
      </c>
      <c r="BE331" s="6" t="s">
        <v>92</v>
      </c>
      <c r="BF331" s="6"/>
      <c r="BG331" s="6" t="s">
        <v>55</v>
      </c>
      <c r="BH331" s="6" t="s">
        <v>55</v>
      </c>
      <c r="BI331" s="6" t="s">
        <v>55</v>
      </c>
      <c r="BJ331" s="6" t="s">
        <v>92</v>
      </c>
      <c r="BK331" s="6" t="s">
        <v>55</v>
      </c>
      <c r="BL331" s="23"/>
    </row>
    <row r="332">
      <c r="A332" s="16">
        <v>327.0</v>
      </c>
      <c r="B332" s="17" t="s">
        <v>1487</v>
      </c>
      <c r="C332" s="17" t="s">
        <v>115</v>
      </c>
      <c r="D332" s="17" t="s">
        <v>298</v>
      </c>
      <c r="E332" s="20"/>
      <c r="F332" s="17" t="s">
        <v>79</v>
      </c>
      <c r="G332" s="17" t="s">
        <v>1470</v>
      </c>
      <c r="H332" s="48" t="s">
        <v>81</v>
      </c>
      <c r="J332" s="21"/>
      <c r="K332" s="48" t="s">
        <v>84</v>
      </c>
      <c r="L332" s="49">
        <v>42979.0</v>
      </c>
      <c r="M332" s="50"/>
      <c r="N332" s="48" t="s">
        <v>85</v>
      </c>
      <c r="O332" s="48" t="s">
        <v>483</v>
      </c>
      <c r="P332" s="52"/>
      <c r="Q332" s="6">
        <v>7.0</v>
      </c>
      <c r="R332" s="6">
        <v>10.0</v>
      </c>
      <c r="S332" s="6">
        <v>8.0</v>
      </c>
      <c r="T332" s="23"/>
      <c r="U332" s="6">
        <v>10.0</v>
      </c>
      <c r="V332" s="23"/>
      <c r="W332" s="6">
        <v>8.0</v>
      </c>
      <c r="X332" s="6">
        <v>7.0</v>
      </c>
      <c r="Y332" s="6">
        <v>9.0</v>
      </c>
      <c r="Z332" s="6">
        <v>9.0</v>
      </c>
      <c r="AA332" s="6">
        <v>10.0</v>
      </c>
      <c r="AB332" s="6">
        <v>5.0</v>
      </c>
      <c r="AC332" s="6">
        <v>6.0</v>
      </c>
      <c r="AD332" s="23"/>
      <c r="AE332" s="23"/>
      <c r="AF332" s="23"/>
      <c r="AG332" s="23"/>
      <c r="AH332" s="6">
        <v>10.0</v>
      </c>
      <c r="AI332" s="6">
        <v>10.0</v>
      </c>
      <c r="AJ332" s="6">
        <v>10.0</v>
      </c>
      <c r="AK332" s="6">
        <v>10.0</v>
      </c>
      <c r="AL332" s="6">
        <v>10.0</v>
      </c>
      <c r="AM332" s="23"/>
      <c r="AN332" s="23"/>
      <c r="AO332" s="23"/>
      <c r="AP332" s="23"/>
      <c r="AQ332" s="23"/>
      <c r="AR332" s="6">
        <v>10.0</v>
      </c>
      <c r="AS332" s="23"/>
      <c r="AT332" s="23"/>
      <c r="AU332" s="23"/>
      <c r="AV332" s="23"/>
      <c r="AW332" s="23"/>
      <c r="AX332" s="6">
        <v>10.0</v>
      </c>
      <c r="AY332" s="32">
        <f t="shared" si="1"/>
        <v>8.83</v>
      </c>
      <c r="AZ332" s="23"/>
      <c r="BA332" s="23">
        <f t="shared" si="2"/>
        <v>0</v>
      </c>
      <c r="BB332" s="6">
        <v>40.0</v>
      </c>
      <c r="BC332" s="6">
        <v>0.0</v>
      </c>
      <c r="BD332" s="23">
        <f t="shared" si="3"/>
        <v>40</v>
      </c>
      <c r="BE332" s="6" t="s">
        <v>92</v>
      </c>
      <c r="BF332" s="6"/>
      <c r="BG332" s="6" t="s">
        <v>55</v>
      </c>
      <c r="BH332" s="6" t="s">
        <v>55</v>
      </c>
      <c r="BI332" s="6" t="s">
        <v>55</v>
      </c>
      <c r="BJ332" s="6" t="s">
        <v>92</v>
      </c>
      <c r="BK332" s="6" t="s">
        <v>55</v>
      </c>
      <c r="BL332" s="23"/>
    </row>
    <row r="333">
      <c r="A333" s="16">
        <v>328.0</v>
      </c>
      <c r="B333" s="17" t="s">
        <v>423</v>
      </c>
      <c r="C333" s="17" t="s">
        <v>113</v>
      </c>
      <c r="D333" s="17" t="s">
        <v>95</v>
      </c>
      <c r="E333" s="19"/>
      <c r="F333" s="17" t="s">
        <v>96</v>
      </c>
      <c r="G333" s="17" t="s">
        <v>1470</v>
      </c>
      <c r="H333" s="48" t="s">
        <v>81</v>
      </c>
      <c r="J333" s="21"/>
      <c r="K333" s="48" t="s">
        <v>84</v>
      </c>
      <c r="L333" s="49">
        <v>42979.0</v>
      </c>
      <c r="M333" s="50"/>
      <c r="N333" s="48" t="s">
        <v>85</v>
      </c>
      <c r="O333" s="48" t="s">
        <v>483</v>
      </c>
      <c r="P333" s="52"/>
      <c r="Q333" s="6">
        <v>10.0</v>
      </c>
      <c r="R333" s="6">
        <v>10.0</v>
      </c>
      <c r="S333" s="6">
        <v>10.0</v>
      </c>
      <c r="T333" s="23"/>
      <c r="U333" s="6">
        <v>10.0</v>
      </c>
      <c r="V333" s="23"/>
      <c r="W333" s="6">
        <v>10.0</v>
      </c>
      <c r="X333" s="6">
        <v>10.0</v>
      </c>
      <c r="Y333" s="6">
        <v>10.0</v>
      </c>
      <c r="Z333" s="6">
        <v>10.0</v>
      </c>
      <c r="AA333" s="6">
        <v>10.0</v>
      </c>
      <c r="AB333" s="6">
        <v>10.0</v>
      </c>
      <c r="AC333" s="6">
        <v>10.0</v>
      </c>
      <c r="AD333" s="23"/>
      <c r="AE333" s="23"/>
      <c r="AF333" s="23"/>
      <c r="AG333" s="23"/>
      <c r="AH333" s="6">
        <v>10.0</v>
      </c>
      <c r="AI333" s="6">
        <v>10.0</v>
      </c>
      <c r="AJ333" s="6">
        <v>10.0</v>
      </c>
      <c r="AK333" s="6">
        <v>10.0</v>
      </c>
      <c r="AL333" s="6">
        <v>10.0</v>
      </c>
      <c r="AM333" s="23"/>
      <c r="AN333" s="23"/>
      <c r="AO333" s="23"/>
      <c r="AP333" s="23"/>
      <c r="AQ333" s="23"/>
      <c r="AR333" s="6">
        <v>10.0</v>
      </c>
      <c r="AS333" s="23"/>
      <c r="AT333" s="23"/>
      <c r="AU333" s="23"/>
      <c r="AV333" s="23"/>
      <c r="AW333" s="23"/>
      <c r="AX333" s="6">
        <v>10.0</v>
      </c>
      <c r="AY333" s="32">
        <f t="shared" si="1"/>
        <v>10</v>
      </c>
      <c r="AZ333" s="23"/>
      <c r="BA333" s="23">
        <f t="shared" si="2"/>
        <v>0</v>
      </c>
      <c r="BB333" s="6">
        <v>3.0</v>
      </c>
      <c r="BC333" s="6">
        <v>0.0</v>
      </c>
      <c r="BD333" s="23">
        <f t="shared" si="3"/>
        <v>3</v>
      </c>
      <c r="BE333" s="6" t="s">
        <v>92</v>
      </c>
      <c r="BF333" s="6"/>
      <c r="BG333" s="6" t="s">
        <v>55</v>
      </c>
      <c r="BH333" s="6" t="s">
        <v>55</v>
      </c>
      <c r="BI333" s="6" t="s">
        <v>55</v>
      </c>
      <c r="BJ333" s="6" t="s">
        <v>92</v>
      </c>
      <c r="BK333" s="6" t="s">
        <v>55</v>
      </c>
    </row>
    <row r="334">
      <c r="A334" s="16">
        <v>329.0</v>
      </c>
      <c r="B334" s="17" t="s">
        <v>1492</v>
      </c>
      <c r="C334" s="17" t="s">
        <v>115</v>
      </c>
      <c r="D334" s="17" t="s">
        <v>126</v>
      </c>
      <c r="E334" s="19"/>
      <c r="F334" s="17" t="s">
        <v>79</v>
      </c>
      <c r="G334" s="17" t="s">
        <v>1470</v>
      </c>
      <c r="H334" s="48" t="s">
        <v>81</v>
      </c>
      <c r="J334" s="21"/>
      <c r="K334" s="48" t="s">
        <v>84</v>
      </c>
      <c r="L334" s="49">
        <v>42979.0</v>
      </c>
      <c r="M334" s="50"/>
      <c r="N334" s="48" t="s">
        <v>85</v>
      </c>
      <c r="O334" s="48" t="s">
        <v>483</v>
      </c>
      <c r="P334" s="52"/>
      <c r="Q334" s="25">
        <v>8.0</v>
      </c>
      <c r="R334" s="25">
        <v>9.0</v>
      </c>
      <c r="S334" s="25">
        <v>9.0</v>
      </c>
      <c r="T334" s="25"/>
      <c r="U334" s="25">
        <v>10.0</v>
      </c>
      <c r="V334" s="25"/>
      <c r="W334" s="25">
        <v>8.0</v>
      </c>
      <c r="X334" s="25">
        <v>7.0</v>
      </c>
      <c r="Y334" s="25">
        <v>10.0</v>
      </c>
      <c r="Z334" s="25">
        <v>10.0</v>
      </c>
      <c r="AA334" s="25">
        <v>10.0</v>
      </c>
      <c r="AB334" s="25">
        <v>7.0</v>
      </c>
      <c r="AC334" s="25">
        <v>7.0</v>
      </c>
      <c r="AD334" s="25"/>
      <c r="AE334" s="25"/>
      <c r="AF334" s="25"/>
      <c r="AG334" s="25"/>
      <c r="AH334" s="25">
        <v>10.0</v>
      </c>
      <c r="AI334" s="25">
        <v>10.0</v>
      </c>
      <c r="AJ334" s="25">
        <v>10.0</v>
      </c>
      <c r="AK334" s="25">
        <v>10.0</v>
      </c>
      <c r="AL334" s="25">
        <v>10.0</v>
      </c>
      <c r="AM334" s="25"/>
      <c r="AN334" s="25"/>
      <c r="AO334" s="25"/>
      <c r="AP334" s="25"/>
      <c r="AQ334" s="25"/>
      <c r="AR334" s="6">
        <v>10.0</v>
      </c>
      <c r="AS334" s="25"/>
      <c r="AT334" s="25"/>
      <c r="AU334" s="25"/>
      <c r="AV334" s="25"/>
      <c r="AW334" s="25"/>
      <c r="AX334" s="25">
        <v>10.0</v>
      </c>
      <c r="AY334" s="32">
        <f t="shared" si="1"/>
        <v>9.16</v>
      </c>
      <c r="AZ334" s="23"/>
      <c r="BA334" s="23">
        <f t="shared" si="2"/>
        <v>0</v>
      </c>
      <c r="BB334" s="6">
        <v>14.0</v>
      </c>
      <c r="BC334" s="6">
        <v>0.0</v>
      </c>
      <c r="BD334" s="23">
        <f t="shared" si="3"/>
        <v>14</v>
      </c>
      <c r="BE334" s="6" t="s">
        <v>92</v>
      </c>
      <c r="BF334" s="6"/>
      <c r="BG334" s="6" t="s">
        <v>55</v>
      </c>
      <c r="BH334" s="6" t="s">
        <v>55</v>
      </c>
      <c r="BI334" s="6" t="s">
        <v>55</v>
      </c>
      <c r="BJ334" s="6" t="s">
        <v>92</v>
      </c>
      <c r="BK334" s="6" t="s">
        <v>55</v>
      </c>
    </row>
    <row r="335">
      <c r="A335" s="16">
        <v>330.0</v>
      </c>
      <c r="B335" s="17" t="s">
        <v>881</v>
      </c>
      <c r="C335" s="17" t="s">
        <v>1495</v>
      </c>
      <c r="D335" s="20"/>
      <c r="E335" s="19"/>
      <c r="F335" s="17" t="s">
        <v>96</v>
      </c>
      <c r="G335" s="17" t="s">
        <v>1470</v>
      </c>
      <c r="H335" s="48" t="s">
        <v>81</v>
      </c>
      <c r="J335" s="11" t="s">
        <v>91</v>
      </c>
      <c r="K335" s="48" t="s">
        <v>84</v>
      </c>
      <c r="L335" s="49">
        <v>42979.0</v>
      </c>
      <c r="M335" s="52"/>
      <c r="N335" s="48" t="s">
        <v>85</v>
      </c>
      <c r="O335" s="48" t="s">
        <v>483</v>
      </c>
      <c r="P335" s="50"/>
      <c r="Q335" s="25">
        <v>10.0</v>
      </c>
      <c r="R335" s="25">
        <v>10.0</v>
      </c>
      <c r="S335" s="25">
        <v>10.0</v>
      </c>
      <c r="T335" s="25"/>
      <c r="U335" s="25">
        <v>10.0</v>
      </c>
      <c r="V335" s="25"/>
      <c r="W335" s="25">
        <v>10.0</v>
      </c>
      <c r="X335" s="25">
        <v>10.0</v>
      </c>
      <c r="Y335" s="25">
        <v>10.0</v>
      </c>
      <c r="Z335" s="25">
        <v>10.0</v>
      </c>
      <c r="AA335" s="25">
        <v>10.0</v>
      </c>
      <c r="AB335" s="25">
        <v>10.0</v>
      </c>
      <c r="AC335" s="25">
        <v>10.0</v>
      </c>
      <c r="AD335" s="25"/>
      <c r="AE335" s="25"/>
      <c r="AF335" s="25"/>
      <c r="AG335" s="25"/>
      <c r="AH335" s="25">
        <v>10.0</v>
      </c>
      <c r="AI335" s="25">
        <v>10.0</v>
      </c>
      <c r="AJ335" s="25">
        <v>10.0</v>
      </c>
      <c r="AK335" s="25">
        <v>10.0</v>
      </c>
      <c r="AL335" s="25">
        <v>10.0</v>
      </c>
      <c r="AM335" s="25"/>
      <c r="AN335" s="25"/>
      <c r="AO335" s="25"/>
      <c r="AP335" s="25"/>
      <c r="AQ335" s="25"/>
      <c r="AR335" s="6">
        <v>10.0</v>
      </c>
      <c r="AS335" s="25"/>
      <c r="AT335" s="25"/>
      <c r="AU335" s="25"/>
      <c r="AV335" s="25"/>
      <c r="AW335" s="25"/>
      <c r="AX335" s="25">
        <v>10.0</v>
      </c>
      <c r="AY335" s="32">
        <f t="shared" si="1"/>
        <v>10</v>
      </c>
      <c r="AZ335" s="6"/>
      <c r="BA335" s="23">
        <f t="shared" si="2"/>
        <v>0</v>
      </c>
      <c r="BB335" s="25">
        <v>8.0</v>
      </c>
      <c r="BC335" s="25">
        <v>0.0</v>
      </c>
      <c r="BD335" s="23">
        <f t="shared" si="3"/>
        <v>8</v>
      </c>
      <c r="BE335" s="6" t="s">
        <v>92</v>
      </c>
      <c r="BF335" s="6"/>
      <c r="BG335" s="6" t="s">
        <v>55</v>
      </c>
      <c r="BH335" s="6" t="s">
        <v>55</v>
      </c>
      <c r="BI335" s="6" t="s">
        <v>55</v>
      </c>
      <c r="BJ335" s="6" t="s">
        <v>92</v>
      </c>
      <c r="BK335" s="6" t="s">
        <v>55</v>
      </c>
    </row>
    <row r="336">
      <c r="A336" s="16">
        <v>331.0</v>
      </c>
      <c r="B336" s="17" t="s">
        <v>624</v>
      </c>
      <c r="C336" s="17" t="s">
        <v>185</v>
      </c>
      <c r="D336" s="17" t="s">
        <v>76</v>
      </c>
      <c r="E336" s="19"/>
      <c r="F336" s="17" t="s">
        <v>79</v>
      </c>
      <c r="G336" s="17" t="s">
        <v>1470</v>
      </c>
      <c r="H336" s="48" t="s">
        <v>81</v>
      </c>
      <c r="J336" s="11" t="s">
        <v>91</v>
      </c>
      <c r="K336" s="48" t="s">
        <v>84</v>
      </c>
      <c r="L336" s="49">
        <v>42979.0</v>
      </c>
      <c r="M336" s="52"/>
      <c r="N336" s="48" t="s">
        <v>85</v>
      </c>
      <c r="O336" s="48" t="s">
        <v>483</v>
      </c>
      <c r="P336" s="50"/>
      <c r="Q336" s="25">
        <v>6.0</v>
      </c>
      <c r="R336" s="25">
        <v>6.0</v>
      </c>
      <c r="S336" s="25">
        <v>8.0</v>
      </c>
      <c r="T336" s="25"/>
      <c r="U336" s="25">
        <v>10.0</v>
      </c>
      <c r="V336" s="25"/>
      <c r="W336" s="25">
        <v>5.0</v>
      </c>
      <c r="X336" s="25">
        <v>7.0</v>
      </c>
      <c r="Y336" s="25">
        <v>8.0</v>
      </c>
      <c r="Z336" s="25">
        <v>8.0</v>
      </c>
      <c r="AA336" s="25">
        <v>10.0</v>
      </c>
      <c r="AB336" s="25">
        <v>5.0</v>
      </c>
      <c r="AC336" s="25">
        <v>5.0</v>
      </c>
      <c r="AD336" s="25"/>
      <c r="AE336" s="25"/>
      <c r="AF336" s="25"/>
      <c r="AG336" s="25"/>
      <c r="AH336" s="25">
        <v>7.0</v>
      </c>
      <c r="AI336" s="25">
        <v>10.0</v>
      </c>
      <c r="AJ336" s="25">
        <v>10.0</v>
      </c>
      <c r="AK336" s="25">
        <v>10.0</v>
      </c>
      <c r="AL336" s="25">
        <v>9.0</v>
      </c>
      <c r="AM336" s="25"/>
      <c r="AN336" s="25"/>
      <c r="AO336" s="25"/>
      <c r="AP336" s="25"/>
      <c r="AQ336" s="25"/>
      <c r="AR336" s="6">
        <v>10.0</v>
      </c>
      <c r="AS336" s="25"/>
      <c r="AT336" s="25"/>
      <c r="AU336" s="25"/>
      <c r="AV336" s="25"/>
      <c r="AW336" s="25"/>
      <c r="AX336" s="25">
        <v>10.0</v>
      </c>
      <c r="AY336" s="32">
        <f t="shared" si="1"/>
        <v>8</v>
      </c>
      <c r="AZ336" s="6"/>
      <c r="BA336" s="23">
        <f t="shared" si="2"/>
        <v>0</v>
      </c>
      <c r="BB336" s="25">
        <v>52.0</v>
      </c>
      <c r="BC336" s="25">
        <v>0.0</v>
      </c>
      <c r="BD336" s="23">
        <f t="shared" si="3"/>
        <v>52</v>
      </c>
      <c r="BE336" s="6" t="s">
        <v>92</v>
      </c>
      <c r="BF336" s="6"/>
      <c r="BG336" s="6" t="s">
        <v>55</v>
      </c>
      <c r="BH336" s="6" t="s">
        <v>55</v>
      </c>
      <c r="BI336" s="6" t="s">
        <v>55</v>
      </c>
      <c r="BJ336" s="6" t="s">
        <v>92</v>
      </c>
      <c r="BK336" s="6" t="s">
        <v>55</v>
      </c>
    </row>
    <row r="337">
      <c r="A337" s="16">
        <v>332.0</v>
      </c>
      <c r="B337" s="17" t="s">
        <v>164</v>
      </c>
      <c r="C337" s="17" t="s">
        <v>1260</v>
      </c>
      <c r="D337" s="17" t="s">
        <v>540</v>
      </c>
      <c r="E337" s="19"/>
      <c r="F337" s="17" t="s">
        <v>79</v>
      </c>
      <c r="G337" s="17" t="s">
        <v>1470</v>
      </c>
      <c r="H337" s="48" t="s">
        <v>81</v>
      </c>
      <c r="J337" s="11" t="s">
        <v>91</v>
      </c>
      <c r="K337" s="48" t="s">
        <v>84</v>
      </c>
      <c r="L337" s="49">
        <v>42979.0</v>
      </c>
      <c r="M337" s="52"/>
      <c r="N337" s="48" t="s">
        <v>85</v>
      </c>
      <c r="O337" s="48" t="s">
        <v>483</v>
      </c>
      <c r="P337" s="50"/>
      <c r="Q337" s="25">
        <v>7.0</v>
      </c>
      <c r="R337" s="25">
        <v>10.0</v>
      </c>
      <c r="S337" s="25">
        <v>10.0</v>
      </c>
      <c r="T337" s="25"/>
      <c r="U337" s="25">
        <v>10.0</v>
      </c>
      <c r="V337" s="25"/>
      <c r="W337" s="25">
        <v>9.0</v>
      </c>
      <c r="X337" s="25">
        <v>8.0</v>
      </c>
      <c r="Y337" s="25">
        <v>10.0</v>
      </c>
      <c r="Z337" s="25">
        <v>10.0</v>
      </c>
      <c r="AA337" s="25">
        <v>10.0</v>
      </c>
      <c r="AB337" s="25">
        <v>7.0</v>
      </c>
      <c r="AC337" s="25">
        <v>6.0</v>
      </c>
      <c r="AD337" s="25"/>
      <c r="AE337" s="25"/>
      <c r="AF337" s="25"/>
      <c r="AG337" s="25"/>
      <c r="AH337" s="25">
        <v>10.0</v>
      </c>
      <c r="AI337" s="25">
        <v>10.0</v>
      </c>
      <c r="AJ337" s="25">
        <v>10.0</v>
      </c>
      <c r="AK337" s="25">
        <v>10.0</v>
      </c>
      <c r="AL337" s="25">
        <v>10.0</v>
      </c>
      <c r="AM337" s="25"/>
      <c r="AN337" s="25"/>
      <c r="AO337" s="25"/>
      <c r="AP337" s="25"/>
      <c r="AQ337" s="25"/>
      <c r="AR337" s="6">
        <v>10.0</v>
      </c>
      <c r="AS337" s="25"/>
      <c r="AT337" s="25"/>
      <c r="AU337" s="25"/>
      <c r="AV337" s="25"/>
      <c r="AW337" s="25"/>
      <c r="AX337" s="25">
        <v>10.0</v>
      </c>
      <c r="AY337" s="32">
        <f t="shared" si="1"/>
        <v>9.27</v>
      </c>
      <c r="AZ337" s="6"/>
      <c r="BA337" s="23">
        <f t="shared" si="2"/>
        <v>0</v>
      </c>
      <c r="BB337" s="25">
        <v>13.0</v>
      </c>
      <c r="BC337" s="25">
        <v>0.0</v>
      </c>
      <c r="BD337" s="23">
        <f t="shared" si="3"/>
        <v>13</v>
      </c>
      <c r="BE337" s="6" t="s">
        <v>92</v>
      </c>
      <c r="BF337" s="6"/>
      <c r="BG337" s="6" t="s">
        <v>55</v>
      </c>
      <c r="BH337" s="6" t="s">
        <v>55</v>
      </c>
      <c r="BI337" s="6" t="s">
        <v>55</v>
      </c>
      <c r="BJ337" s="6" t="s">
        <v>92</v>
      </c>
      <c r="BK337" s="6" t="s">
        <v>55</v>
      </c>
    </row>
    <row r="338">
      <c r="A338" s="16">
        <v>333.0</v>
      </c>
      <c r="B338" s="17" t="s">
        <v>1498</v>
      </c>
      <c r="C338" s="17" t="s">
        <v>77</v>
      </c>
      <c r="D338" s="20"/>
      <c r="E338" s="19"/>
      <c r="F338" s="17" t="s">
        <v>79</v>
      </c>
      <c r="G338" s="17" t="s">
        <v>1470</v>
      </c>
      <c r="H338" s="48" t="s">
        <v>81</v>
      </c>
      <c r="J338" s="11" t="s">
        <v>91</v>
      </c>
      <c r="K338" s="48" t="s">
        <v>84</v>
      </c>
      <c r="L338" s="49">
        <v>42979.0</v>
      </c>
      <c r="M338" s="52"/>
      <c r="N338" s="48" t="s">
        <v>85</v>
      </c>
      <c r="O338" s="50"/>
      <c r="P338" s="50"/>
      <c r="Q338" s="25">
        <v>9.0</v>
      </c>
      <c r="R338" s="25">
        <v>9.0</v>
      </c>
      <c r="S338" s="25">
        <v>8.0</v>
      </c>
      <c r="T338" s="25"/>
      <c r="U338" s="25">
        <v>10.0</v>
      </c>
      <c r="V338" s="25"/>
      <c r="W338" s="25">
        <v>10.0</v>
      </c>
      <c r="X338" s="25">
        <v>10.0</v>
      </c>
      <c r="Y338" s="25">
        <v>10.0</v>
      </c>
      <c r="Z338" s="25">
        <v>10.0</v>
      </c>
      <c r="AA338" s="25">
        <v>10.0</v>
      </c>
      <c r="AB338" s="25">
        <v>6.0</v>
      </c>
      <c r="AC338" s="25">
        <v>6.0</v>
      </c>
      <c r="AD338" s="25"/>
      <c r="AE338" s="25"/>
      <c r="AF338" s="25"/>
      <c r="AG338" s="25"/>
      <c r="AH338" s="25">
        <v>10.0</v>
      </c>
      <c r="AI338" s="25">
        <v>10.0</v>
      </c>
      <c r="AJ338" s="25">
        <v>10.0</v>
      </c>
      <c r="AK338" s="25">
        <v>10.0</v>
      </c>
      <c r="AL338" s="25">
        <v>10.0</v>
      </c>
      <c r="AM338" s="25"/>
      <c r="AN338" s="25"/>
      <c r="AO338" s="25"/>
      <c r="AP338" s="25"/>
      <c r="AQ338" s="25"/>
      <c r="AR338" s="6">
        <v>10.0</v>
      </c>
      <c r="AS338" s="25"/>
      <c r="AT338" s="25"/>
      <c r="AU338" s="25"/>
      <c r="AV338" s="25"/>
      <c r="AW338" s="25"/>
      <c r="AX338" s="25">
        <v>10.0</v>
      </c>
      <c r="AY338" s="32">
        <f t="shared" si="1"/>
        <v>9.33</v>
      </c>
      <c r="AZ338" s="6"/>
      <c r="BA338" s="23">
        <f t="shared" si="2"/>
        <v>0</v>
      </c>
      <c r="BB338" s="25">
        <v>5.0</v>
      </c>
      <c r="BC338" s="25">
        <v>0.0</v>
      </c>
      <c r="BD338" s="23">
        <f t="shared" si="3"/>
        <v>5</v>
      </c>
      <c r="BE338" s="6" t="s">
        <v>92</v>
      </c>
      <c r="BF338" s="6"/>
      <c r="BG338" s="6" t="s">
        <v>55</v>
      </c>
      <c r="BH338" s="6" t="s">
        <v>55</v>
      </c>
      <c r="BI338" s="6" t="s">
        <v>55</v>
      </c>
      <c r="BJ338" s="6" t="s">
        <v>92</v>
      </c>
      <c r="BK338" s="6" t="s">
        <v>55</v>
      </c>
    </row>
    <row r="339">
      <c r="A339" s="16">
        <v>334.0</v>
      </c>
      <c r="B339" s="17" t="s">
        <v>932</v>
      </c>
      <c r="C339" s="17" t="s">
        <v>1499</v>
      </c>
      <c r="D339" s="17" t="s">
        <v>134</v>
      </c>
      <c r="E339" s="19"/>
      <c r="F339" s="17" t="s">
        <v>96</v>
      </c>
      <c r="G339" s="17" t="s">
        <v>1470</v>
      </c>
      <c r="H339" s="48" t="s">
        <v>81</v>
      </c>
      <c r="J339" s="11" t="s">
        <v>91</v>
      </c>
      <c r="K339" s="48" t="s">
        <v>84</v>
      </c>
      <c r="L339" s="49">
        <v>42979.0</v>
      </c>
      <c r="M339" s="52"/>
      <c r="N339" s="48" t="s">
        <v>85</v>
      </c>
      <c r="O339" s="48" t="s">
        <v>295</v>
      </c>
      <c r="P339" s="50"/>
      <c r="Q339" s="25">
        <v>7.0</v>
      </c>
      <c r="R339" s="25">
        <v>7.0</v>
      </c>
      <c r="S339" s="25">
        <v>8.0</v>
      </c>
      <c r="T339" s="25"/>
      <c r="U339" s="25">
        <v>10.0</v>
      </c>
      <c r="V339" s="25"/>
      <c r="W339" s="25">
        <v>6.0</v>
      </c>
      <c r="X339" s="25">
        <v>6.0</v>
      </c>
      <c r="Y339" s="25">
        <v>9.0</v>
      </c>
      <c r="Z339" s="25">
        <v>10.0</v>
      </c>
      <c r="AA339" s="25">
        <v>10.0</v>
      </c>
      <c r="AB339" s="25">
        <v>5.0</v>
      </c>
      <c r="AC339" s="25">
        <v>5.0</v>
      </c>
      <c r="AD339" s="25"/>
      <c r="AE339" s="25"/>
      <c r="AF339" s="25"/>
      <c r="AG339" s="25"/>
      <c r="AH339" s="25">
        <v>10.0</v>
      </c>
      <c r="AI339" s="25">
        <v>10.0</v>
      </c>
      <c r="AJ339" s="25">
        <v>10.0</v>
      </c>
      <c r="AK339" s="25">
        <v>10.0</v>
      </c>
      <c r="AL339" s="25">
        <v>10.0</v>
      </c>
      <c r="AM339" s="25"/>
      <c r="AN339" s="25"/>
      <c r="AO339" s="25"/>
      <c r="AP339" s="25"/>
      <c r="AQ339" s="25"/>
      <c r="AR339" s="6">
        <v>10.0</v>
      </c>
      <c r="AS339" s="25"/>
      <c r="AT339" s="25"/>
      <c r="AU339" s="25"/>
      <c r="AV339" s="25"/>
      <c r="AW339" s="25"/>
      <c r="AX339" s="25">
        <v>10.0</v>
      </c>
      <c r="AY339" s="32">
        <f t="shared" si="1"/>
        <v>8.5</v>
      </c>
      <c r="AZ339" s="6"/>
      <c r="BA339" s="23">
        <f t="shared" si="2"/>
        <v>0</v>
      </c>
      <c r="BB339" s="25">
        <v>13.0</v>
      </c>
      <c r="BC339" s="25">
        <v>0.0</v>
      </c>
      <c r="BD339" s="23">
        <f t="shared" si="3"/>
        <v>13</v>
      </c>
      <c r="BE339" s="6" t="s">
        <v>92</v>
      </c>
      <c r="BF339" s="6"/>
      <c r="BG339" s="6" t="s">
        <v>55</v>
      </c>
      <c r="BH339" s="6" t="s">
        <v>55</v>
      </c>
      <c r="BI339" s="6" t="s">
        <v>55</v>
      </c>
      <c r="BJ339" s="6" t="s">
        <v>92</v>
      </c>
      <c r="BK339" s="6" t="s">
        <v>55</v>
      </c>
    </row>
    <row r="340">
      <c r="A340" s="16">
        <v>335.0</v>
      </c>
      <c r="B340" s="17" t="s">
        <v>521</v>
      </c>
      <c r="C340" s="17" t="s">
        <v>908</v>
      </c>
      <c r="D340" s="17" t="s">
        <v>110</v>
      </c>
      <c r="E340" s="19"/>
      <c r="F340" s="17" t="s">
        <v>96</v>
      </c>
      <c r="G340" s="17" t="s">
        <v>1470</v>
      </c>
      <c r="H340" s="48" t="s">
        <v>81</v>
      </c>
      <c r="J340" s="11" t="s">
        <v>91</v>
      </c>
      <c r="K340" s="48" t="s">
        <v>84</v>
      </c>
      <c r="L340" s="49">
        <v>42979.0</v>
      </c>
      <c r="M340" s="52"/>
      <c r="N340" s="48" t="s">
        <v>85</v>
      </c>
      <c r="O340" s="48" t="s">
        <v>295</v>
      </c>
      <c r="P340" s="50"/>
      <c r="Q340" s="25">
        <v>7.0</v>
      </c>
      <c r="R340" s="25">
        <v>6.0</v>
      </c>
      <c r="S340" s="25">
        <v>9.0</v>
      </c>
      <c r="T340" s="25"/>
      <c r="U340" s="25">
        <v>10.0</v>
      </c>
      <c r="V340" s="25"/>
      <c r="W340" s="25">
        <v>8.0</v>
      </c>
      <c r="X340" s="25">
        <v>9.0</v>
      </c>
      <c r="Y340" s="25">
        <v>10.0</v>
      </c>
      <c r="Z340" s="25">
        <v>10.0</v>
      </c>
      <c r="AA340" s="25">
        <v>10.0</v>
      </c>
      <c r="AB340" s="25">
        <v>8.0</v>
      </c>
      <c r="AC340" s="25">
        <v>7.0</v>
      </c>
      <c r="AD340" s="25"/>
      <c r="AE340" s="25"/>
      <c r="AF340" s="25"/>
      <c r="AG340" s="25"/>
      <c r="AH340" s="25">
        <v>10.0</v>
      </c>
      <c r="AI340" s="25">
        <v>10.0</v>
      </c>
      <c r="AJ340" s="25">
        <v>10.0</v>
      </c>
      <c r="AK340" s="25">
        <v>10.0</v>
      </c>
      <c r="AL340" s="25">
        <v>10.0</v>
      </c>
      <c r="AM340" s="25"/>
      <c r="AN340" s="25"/>
      <c r="AO340" s="25"/>
      <c r="AP340" s="25"/>
      <c r="AQ340" s="25"/>
      <c r="AR340" s="6">
        <v>10.0</v>
      </c>
      <c r="AS340" s="25"/>
      <c r="AT340" s="25"/>
      <c r="AU340" s="25"/>
      <c r="AV340" s="25"/>
      <c r="AW340" s="25"/>
      <c r="AX340" s="25">
        <v>10.0</v>
      </c>
      <c r="AY340" s="32">
        <f t="shared" si="1"/>
        <v>9.11</v>
      </c>
      <c r="AZ340" s="6"/>
      <c r="BA340" s="23">
        <f t="shared" si="2"/>
        <v>0</v>
      </c>
      <c r="BB340" s="25">
        <v>11.0</v>
      </c>
      <c r="BC340" s="25">
        <v>0.0</v>
      </c>
      <c r="BD340" s="23">
        <f t="shared" si="3"/>
        <v>11</v>
      </c>
      <c r="BE340" s="6" t="s">
        <v>92</v>
      </c>
      <c r="BF340" s="6"/>
      <c r="BG340" s="6" t="s">
        <v>55</v>
      </c>
      <c r="BH340" s="6" t="s">
        <v>55</v>
      </c>
      <c r="BI340" s="6" t="s">
        <v>55</v>
      </c>
      <c r="BJ340" s="6" t="s">
        <v>92</v>
      </c>
      <c r="BK340" s="6" t="s">
        <v>55</v>
      </c>
    </row>
    <row r="341">
      <c r="A341" s="16">
        <v>336.0</v>
      </c>
      <c r="B341" s="17" t="s">
        <v>521</v>
      </c>
      <c r="C341" s="17" t="s">
        <v>1503</v>
      </c>
      <c r="D341" s="20"/>
      <c r="E341" s="19"/>
      <c r="F341" s="17" t="s">
        <v>96</v>
      </c>
      <c r="G341" s="17" t="s">
        <v>1470</v>
      </c>
      <c r="H341" s="48" t="s">
        <v>81</v>
      </c>
      <c r="J341" s="11" t="s">
        <v>91</v>
      </c>
      <c r="K341" s="48" t="s">
        <v>84</v>
      </c>
      <c r="L341" s="49">
        <v>42979.0</v>
      </c>
      <c r="M341" s="52"/>
      <c r="N341" s="48" t="s">
        <v>85</v>
      </c>
      <c r="O341" s="48" t="s">
        <v>483</v>
      </c>
      <c r="P341" s="50"/>
      <c r="Q341" s="25">
        <v>9.0</v>
      </c>
      <c r="R341" s="25">
        <v>10.0</v>
      </c>
      <c r="S341" s="25">
        <v>10.0</v>
      </c>
      <c r="T341" s="25"/>
      <c r="U341" s="25">
        <v>10.0</v>
      </c>
      <c r="V341" s="25"/>
      <c r="W341" s="25">
        <v>10.0</v>
      </c>
      <c r="X341" s="25">
        <v>10.0</v>
      </c>
      <c r="Y341" s="25">
        <v>10.0</v>
      </c>
      <c r="Z341" s="25">
        <v>10.0</v>
      </c>
      <c r="AA341" s="25">
        <v>10.0</v>
      </c>
      <c r="AB341" s="25">
        <v>9.0</v>
      </c>
      <c r="AC341" s="25">
        <v>9.0</v>
      </c>
      <c r="AD341" s="25"/>
      <c r="AE341" s="25"/>
      <c r="AF341" s="25"/>
      <c r="AG341" s="25"/>
      <c r="AH341" s="25">
        <v>10.0</v>
      </c>
      <c r="AI341" s="25">
        <v>10.0</v>
      </c>
      <c r="AJ341" s="25">
        <v>10.0</v>
      </c>
      <c r="AK341" s="25">
        <v>10.0</v>
      </c>
      <c r="AL341" s="25">
        <v>10.0</v>
      </c>
      <c r="AM341" s="25"/>
      <c r="AN341" s="25"/>
      <c r="AO341" s="25"/>
      <c r="AP341" s="25"/>
      <c r="AQ341" s="25"/>
      <c r="AR341" s="6">
        <v>10.0</v>
      </c>
      <c r="AS341" s="25"/>
      <c r="AT341" s="25"/>
      <c r="AU341" s="25"/>
      <c r="AV341" s="25"/>
      <c r="AW341" s="25"/>
      <c r="AX341" s="25">
        <v>10.0</v>
      </c>
      <c r="AY341" s="32">
        <f t="shared" si="1"/>
        <v>9.83</v>
      </c>
      <c r="AZ341" s="6"/>
      <c r="BA341" s="23">
        <f t="shared" si="2"/>
        <v>0</v>
      </c>
      <c r="BB341" s="25">
        <v>10.0</v>
      </c>
      <c r="BC341" s="25">
        <v>0.0</v>
      </c>
      <c r="BD341" s="23">
        <f t="shared" si="3"/>
        <v>10</v>
      </c>
      <c r="BE341" s="6" t="s">
        <v>92</v>
      </c>
      <c r="BF341" s="6"/>
      <c r="BG341" s="6" t="s">
        <v>55</v>
      </c>
      <c r="BH341" s="6" t="s">
        <v>55</v>
      </c>
      <c r="BI341" s="6" t="s">
        <v>55</v>
      </c>
      <c r="BJ341" s="6" t="s">
        <v>92</v>
      </c>
      <c r="BK341" s="6" t="s">
        <v>55</v>
      </c>
    </row>
    <row r="342">
      <c r="A342" s="16">
        <v>337.0</v>
      </c>
      <c r="B342" s="17" t="s">
        <v>1137</v>
      </c>
      <c r="C342" s="17" t="s">
        <v>1506</v>
      </c>
      <c r="D342" s="20"/>
      <c r="E342" s="19"/>
      <c r="F342" s="17" t="s">
        <v>79</v>
      </c>
      <c r="G342" s="17" t="s">
        <v>1470</v>
      </c>
      <c r="H342" s="48" t="s">
        <v>81</v>
      </c>
      <c r="J342" s="11" t="s">
        <v>91</v>
      </c>
      <c r="K342" s="48" t="s">
        <v>84</v>
      </c>
      <c r="L342" s="49">
        <v>42979.0</v>
      </c>
      <c r="M342" s="52"/>
      <c r="N342" s="48" t="s">
        <v>85</v>
      </c>
      <c r="O342" s="48" t="s">
        <v>295</v>
      </c>
      <c r="P342" s="50"/>
      <c r="Q342" s="25">
        <v>7.0</v>
      </c>
      <c r="R342" s="25">
        <v>9.0</v>
      </c>
      <c r="S342" s="25">
        <v>8.0</v>
      </c>
      <c r="T342" s="25"/>
      <c r="U342" s="25">
        <v>10.0</v>
      </c>
      <c r="V342" s="25"/>
      <c r="W342" s="25">
        <v>8.0</v>
      </c>
      <c r="X342" s="25">
        <v>8.0</v>
      </c>
      <c r="Y342" s="25">
        <v>10.0</v>
      </c>
      <c r="Z342" s="25">
        <v>10.0</v>
      </c>
      <c r="AA342" s="25">
        <v>10.0</v>
      </c>
      <c r="AB342" s="25">
        <v>7.0</v>
      </c>
      <c r="AC342" s="25">
        <v>7.0</v>
      </c>
      <c r="AD342" s="25"/>
      <c r="AE342" s="25"/>
      <c r="AF342" s="25"/>
      <c r="AG342" s="25"/>
      <c r="AH342" s="25">
        <v>10.0</v>
      </c>
      <c r="AI342" s="25">
        <v>10.0</v>
      </c>
      <c r="AJ342" s="25">
        <v>10.0</v>
      </c>
      <c r="AK342" s="25">
        <v>10.0</v>
      </c>
      <c r="AL342" s="25">
        <v>9.0</v>
      </c>
      <c r="AM342" s="25"/>
      <c r="AN342" s="25"/>
      <c r="AO342" s="25"/>
      <c r="AP342" s="25"/>
      <c r="AQ342" s="25"/>
      <c r="AR342" s="6">
        <v>10.0</v>
      </c>
      <c r="AS342" s="25"/>
      <c r="AT342" s="25"/>
      <c r="AU342" s="25"/>
      <c r="AV342" s="25"/>
      <c r="AW342" s="25"/>
      <c r="AX342" s="25">
        <v>10.0</v>
      </c>
      <c r="AY342" s="32">
        <f t="shared" si="1"/>
        <v>9.05</v>
      </c>
      <c r="AZ342" s="6"/>
      <c r="BA342" s="23">
        <f t="shared" si="2"/>
        <v>0</v>
      </c>
      <c r="BB342" s="25">
        <v>10.0</v>
      </c>
      <c r="BC342" s="25">
        <v>0.0</v>
      </c>
      <c r="BD342" s="23">
        <f t="shared" si="3"/>
        <v>10</v>
      </c>
      <c r="BE342" s="6" t="s">
        <v>92</v>
      </c>
      <c r="BF342" s="6"/>
      <c r="BG342" s="6" t="s">
        <v>55</v>
      </c>
      <c r="BH342" s="6" t="s">
        <v>55</v>
      </c>
      <c r="BI342" s="6" t="s">
        <v>55</v>
      </c>
      <c r="BJ342" s="6" t="s">
        <v>92</v>
      </c>
      <c r="BK342" s="6" t="s">
        <v>55</v>
      </c>
    </row>
    <row r="343">
      <c r="A343" s="16">
        <v>338.0</v>
      </c>
      <c r="B343" s="17" t="s">
        <v>1509</v>
      </c>
      <c r="C343" s="17" t="s">
        <v>535</v>
      </c>
      <c r="D343" s="20"/>
      <c r="E343" s="19"/>
      <c r="F343" s="17" t="s">
        <v>79</v>
      </c>
      <c r="G343" s="17" t="s">
        <v>1470</v>
      </c>
      <c r="H343" s="48" t="s">
        <v>81</v>
      </c>
      <c r="J343" s="11" t="s">
        <v>91</v>
      </c>
      <c r="K343" s="48" t="s">
        <v>84</v>
      </c>
      <c r="L343" s="49">
        <v>42979.0</v>
      </c>
      <c r="M343" s="52"/>
      <c r="N343" s="48" t="s">
        <v>85</v>
      </c>
      <c r="O343" s="48" t="s">
        <v>295</v>
      </c>
      <c r="P343" s="50"/>
      <c r="Q343" s="25">
        <v>9.0</v>
      </c>
      <c r="R343" s="25">
        <v>10.0</v>
      </c>
      <c r="S343" s="25">
        <v>10.0</v>
      </c>
      <c r="T343" s="25"/>
      <c r="U343" s="25">
        <v>10.0</v>
      </c>
      <c r="V343" s="25"/>
      <c r="W343" s="25">
        <v>10.0</v>
      </c>
      <c r="X343" s="25">
        <v>9.0</v>
      </c>
      <c r="Y343" s="25">
        <v>10.0</v>
      </c>
      <c r="Z343" s="25">
        <v>10.0</v>
      </c>
      <c r="AA343" s="25">
        <v>10.0</v>
      </c>
      <c r="AB343" s="25">
        <v>9.0</v>
      </c>
      <c r="AC343" s="25">
        <v>8.0</v>
      </c>
      <c r="AD343" s="25"/>
      <c r="AE343" s="25"/>
      <c r="AF343" s="25"/>
      <c r="AG343" s="25"/>
      <c r="AH343" s="25">
        <v>10.0</v>
      </c>
      <c r="AI343" s="25">
        <v>10.0</v>
      </c>
      <c r="AJ343" s="25">
        <v>10.0</v>
      </c>
      <c r="AK343" s="25">
        <v>10.0</v>
      </c>
      <c r="AL343" s="25">
        <v>10.0</v>
      </c>
      <c r="AM343" s="25"/>
      <c r="AN343" s="25"/>
      <c r="AO343" s="25"/>
      <c r="AP343" s="25"/>
      <c r="AQ343" s="25"/>
      <c r="AR343" s="6">
        <v>10.0</v>
      </c>
      <c r="AS343" s="25"/>
      <c r="AT343" s="25"/>
      <c r="AU343" s="25"/>
      <c r="AV343" s="25"/>
      <c r="AW343" s="25"/>
      <c r="AX343" s="25">
        <v>10.0</v>
      </c>
      <c r="AY343" s="32">
        <f t="shared" si="1"/>
        <v>9.72</v>
      </c>
      <c r="AZ343" s="6"/>
      <c r="BA343" s="23">
        <f t="shared" si="2"/>
        <v>0</v>
      </c>
      <c r="BB343" s="25">
        <v>13.0</v>
      </c>
      <c r="BC343" s="25">
        <v>0.0</v>
      </c>
      <c r="BD343" s="23">
        <f t="shared" si="3"/>
        <v>13</v>
      </c>
      <c r="BE343" s="6" t="s">
        <v>92</v>
      </c>
      <c r="BF343" s="6"/>
      <c r="BG343" s="6" t="s">
        <v>55</v>
      </c>
      <c r="BH343" s="6" t="s">
        <v>55</v>
      </c>
      <c r="BI343" s="6" t="s">
        <v>55</v>
      </c>
      <c r="BJ343" s="6" t="s">
        <v>92</v>
      </c>
      <c r="BK343" s="6" t="s">
        <v>55</v>
      </c>
    </row>
    <row r="344">
      <c r="A344" s="16">
        <v>339.0</v>
      </c>
      <c r="B344" s="17" t="s">
        <v>1344</v>
      </c>
      <c r="C344" s="17" t="s">
        <v>314</v>
      </c>
      <c r="D344" s="17" t="s">
        <v>842</v>
      </c>
      <c r="E344" s="19"/>
      <c r="F344" s="17" t="s">
        <v>96</v>
      </c>
      <c r="G344" s="17" t="s">
        <v>1470</v>
      </c>
      <c r="H344" s="48" t="s">
        <v>81</v>
      </c>
      <c r="J344" s="11" t="s">
        <v>91</v>
      </c>
      <c r="K344" s="48" t="s">
        <v>84</v>
      </c>
      <c r="L344" s="49">
        <v>42979.0</v>
      </c>
      <c r="M344" s="52"/>
      <c r="N344" s="48" t="s">
        <v>85</v>
      </c>
      <c r="O344" s="48" t="s">
        <v>295</v>
      </c>
      <c r="P344" s="50"/>
      <c r="Q344" s="25">
        <v>8.0</v>
      </c>
      <c r="R344" s="25">
        <v>9.0</v>
      </c>
      <c r="S344" s="25">
        <v>8.0</v>
      </c>
      <c r="T344" s="25"/>
      <c r="U344" s="25">
        <v>10.0</v>
      </c>
      <c r="V344" s="25"/>
      <c r="W344" s="25">
        <v>7.0</v>
      </c>
      <c r="X344" s="25">
        <v>6.0</v>
      </c>
      <c r="Y344" s="25">
        <v>10.0</v>
      </c>
      <c r="Z344" s="25">
        <v>9.0</v>
      </c>
      <c r="AA344" s="25">
        <v>10.0</v>
      </c>
      <c r="AB344" s="25">
        <v>7.0</v>
      </c>
      <c r="AC344" s="25">
        <v>6.0</v>
      </c>
      <c r="AD344" s="25"/>
      <c r="AE344" s="25"/>
      <c r="AF344" s="25"/>
      <c r="AG344" s="25"/>
      <c r="AH344" s="25">
        <v>10.0</v>
      </c>
      <c r="AI344" s="25">
        <v>10.0</v>
      </c>
      <c r="AJ344" s="25">
        <v>10.0</v>
      </c>
      <c r="AK344" s="25">
        <v>10.0</v>
      </c>
      <c r="AL344" s="25">
        <v>9.0</v>
      </c>
      <c r="AM344" s="25"/>
      <c r="AN344" s="25"/>
      <c r="AO344" s="25"/>
      <c r="AP344" s="25"/>
      <c r="AQ344" s="25"/>
      <c r="AR344" s="6">
        <v>10.0</v>
      </c>
      <c r="AS344" s="25"/>
      <c r="AT344" s="25"/>
      <c r="AU344" s="25"/>
      <c r="AV344" s="25"/>
      <c r="AW344" s="25"/>
      <c r="AX344" s="25">
        <v>10.0</v>
      </c>
      <c r="AY344" s="32">
        <f t="shared" si="1"/>
        <v>8.83</v>
      </c>
      <c r="AZ344" s="6"/>
      <c r="BA344" s="23">
        <f t="shared" si="2"/>
        <v>0</v>
      </c>
      <c r="BB344" s="25">
        <v>36.0</v>
      </c>
      <c r="BC344" s="25">
        <v>0.0</v>
      </c>
      <c r="BD344" s="23">
        <f t="shared" si="3"/>
        <v>36</v>
      </c>
      <c r="BE344" s="6" t="s">
        <v>92</v>
      </c>
      <c r="BF344" s="6"/>
      <c r="BG344" s="6" t="s">
        <v>55</v>
      </c>
      <c r="BH344" s="6" t="s">
        <v>55</v>
      </c>
      <c r="BI344" s="6" t="s">
        <v>55</v>
      </c>
      <c r="BJ344" s="6" t="s">
        <v>92</v>
      </c>
      <c r="BK344" s="6" t="s">
        <v>55</v>
      </c>
    </row>
    <row r="345">
      <c r="A345" s="16">
        <v>340.0</v>
      </c>
      <c r="B345" s="17" t="s">
        <v>1511</v>
      </c>
      <c r="C345" s="17" t="s">
        <v>1512</v>
      </c>
      <c r="D345" s="17" t="s">
        <v>808</v>
      </c>
      <c r="E345" s="19"/>
      <c r="F345" s="17" t="s">
        <v>96</v>
      </c>
      <c r="G345" s="17" t="s">
        <v>1470</v>
      </c>
      <c r="H345" s="48" t="s">
        <v>81</v>
      </c>
      <c r="J345" s="11" t="s">
        <v>91</v>
      </c>
      <c r="K345" s="48" t="s">
        <v>84</v>
      </c>
      <c r="L345" s="49">
        <v>42979.0</v>
      </c>
      <c r="M345" s="52"/>
      <c r="N345" s="48" t="s">
        <v>85</v>
      </c>
      <c r="O345" s="48" t="s">
        <v>483</v>
      </c>
      <c r="P345" s="50"/>
      <c r="Q345" s="25">
        <v>9.0</v>
      </c>
      <c r="R345" s="25">
        <v>10.0</v>
      </c>
      <c r="S345" s="25">
        <v>9.0</v>
      </c>
      <c r="T345" s="25"/>
      <c r="U345" s="25">
        <v>10.0</v>
      </c>
      <c r="V345" s="25"/>
      <c r="W345" s="25">
        <v>8.0</v>
      </c>
      <c r="X345" s="25">
        <v>7.0</v>
      </c>
      <c r="Y345" s="25">
        <v>10.0</v>
      </c>
      <c r="Z345" s="25">
        <v>10.0</v>
      </c>
      <c r="AA345" s="25">
        <v>10.0</v>
      </c>
      <c r="AB345" s="25">
        <v>9.0</v>
      </c>
      <c r="AC345" s="25">
        <v>8.0</v>
      </c>
      <c r="AD345" s="25"/>
      <c r="AE345" s="25"/>
      <c r="AF345" s="25"/>
      <c r="AG345" s="25"/>
      <c r="AH345" s="25">
        <v>10.0</v>
      </c>
      <c r="AI345" s="25">
        <v>10.0</v>
      </c>
      <c r="AJ345" s="25">
        <v>10.0</v>
      </c>
      <c r="AK345" s="25">
        <v>10.0</v>
      </c>
      <c r="AL345" s="25">
        <v>10.0</v>
      </c>
      <c r="AM345" s="25"/>
      <c r="AN345" s="25"/>
      <c r="AO345" s="25"/>
      <c r="AP345" s="25"/>
      <c r="AQ345" s="25"/>
      <c r="AR345" s="6">
        <v>10.0</v>
      </c>
      <c r="AS345" s="25"/>
      <c r="AT345" s="25"/>
      <c r="AU345" s="25"/>
      <c r="AV345" s="25"/>
      <c r="AW345" s="25"/>
      <c r="AX345" s="25">
        <v>10.0</v>
      </c>
      <c r="AY345" s="32">
        <f t="shared" si="1"/>
        <v>9.44</v>
      </c>
      <c r="AZ345" s="6"/>
      <c r="BA345" s="23">
        <f t="shared" si="2"/>
        <v>0</v>
      </c>
      <c r="BB345" s="25">
        <v>20.0</v>
      </c>
      <c r="BC345" s="25">
        <v>0.0</v>
      </c>
      <c r="BD345" s="23">
        <f t="shared" si="3"/>
        <v>20</v>
      </c>
      <c r="BE345" s="6" t="s">
        <v>92</v>
      </c>
      <c r="BF345" s="6"/>
      <c r="BG345" s="6" t="s">
        <v>55</v>
      </c>
      <c r="BH345" s="6" t="s">
        <v>55</v>
      </c>
      <c r="BI345" s="6" t="s">
        <v>55</v>
      </c>
      <c r="BJ345" s="6" t="s">
        <v>92</v>
      </c>
      <c r="BK345" s="6" t="s">
        <v>55</v>
      </c>
    </row>
    <row r="346">
      <c r="A346" s="16">
        <v>341.0</v>
      </c>
      <c r="B346" s="17" t="s">
        <v>1513</v>
      </c>
      <c r="C346" s="17" t="s">
        <v>1514</v>
      </c>
      <c r="D346" s="20"/>
      <c r="E346" s="19"/>
      <c r="F346" s="17" t="s">
        <v>96</v>
      </c>
      <c r="G346" s="17" t="s">
        <v>1470</v>
      </c>
      <c r="H346" s="48" t="s">
        <v>81</v>
      </c>
      <c r="J346" s="11" t="s">
        <v>91</v>
      </c>
      <c r="K346" s="48" t="s">
        <v>84</v>
      </c>
      <c r="L346" s="49">
        <v>42985.0</v>
      </c>
      <c r="M346" s="52"/>
      <c r="N346" s="48" t="s">
        <v>85</v>
      </c>
      <c r="O346" s="48" t="s">
        <v>483</v>
      </c>
      <c r="P346" s="50"/>
      <c r="Q346" s="25">
        <v>5.0</v>
      </c>
      <c r="R346" s="25">
        <v>7.0</v>
      </c>
      <c r="S346" s="25">
        <v>8.0</v>
      </c>
      <c r="T346" s="25"/>
      <c r="U346" s="25">
        <v>10.0</v>
      </c>
      <c r="V346" s="25"/>
      <c r="W346" s="25">
        <v>6.0</v>
      </c>
      <c r="X346" s="25">
        <v>6.0</v>
      </c>
      <c r="Y346" s="25">
        <v>9.0</v>
      </c>
      <c r="Z346" s="25">
        <v>7.0</v>
      </c>
      <c r="AA346" s="25">
        <v>10.0</v>
      </c>
      <c r="AB346" s="25">
        <v>7.0</v>
      </c>
      <c r="AC346" s="25">
        <v>5.0</v>
      </c>
      <c r="AD346" s="25"/>
      <c r="AE346" s="25"/>
      <c r="AF346" s="25"/>
      <c r="AG346" s="25"/>
      <c r="AH346" s="25"/>
      <c r="AI346" s="25">
        <v>10.0</v>
      </c>
      <c r="AJ346" s="25">
        <v>10.0</v>
      </c>
      <c r="AK346" s="25">
        <v>10.0</v>
      </c>
      <c r="AL346" s="25">
        <v>10.0</v>
      </c>
      <c r="AM346" s="25"/>
      <c r="AN346" s="25"/>
      <c r="AO346" s="25"/>
      <c r="AP346" s="25"/>
      <c r="AQ346" s="25"/>
      <c r="AR346" s="6">
        <v>10.0</v>
      </c>
      <c r="AS346" s="25"/>
      <c r="AT346" s="25"/>
      <c r="AU346" s="25"/>
      <c r="AV346" s="25"/>
      <c r="AW346" s="25"/>
      <c r="AX346" s="25">
        <v>10.0</v>
      </c>
      <c r="AY346" s="32">
        <f t="shared" si="1"/>
        <v>8.23</v>
      </c>
      <c r="AZ346" s="6"/>
      <c r="BA346" s="23">
        <f t="shared" si="2"/>
        <v>0</v>
      </c>
      <c r="BB346" s="25">
        <v>16.0</v>
      </c>
      <c r="BC346" s="25">
        <v>0.0</v>
      </c>
      <c r="BD346" s="23">
        <f t="shared" si="3"/>
        <v>16</v>
      </c>
      <c r="BE346" s="6" t="s">
        <v>92</v>
      </c>
      <c r="BF346" s="6"/>
      <c r="BG346" s="6" t="s">
        <v>55</v>
      </c>
      <c r="BH346" s="6" t="s">
        <v>55</v>
      </c>
      <c r="BI346" s="6" t="s">
        <v>55</v>
      </c>
      <c r="BJ346" s="6" t="s">
        <v>92</v>
      </c>
      <c r="BK346" s="6" t="s">
        <v>55</v>
      </c>
    </row>
    <row r="347">
      <c r="A347" s="16"/>
      <c r="B347" s="48"/>
      <c r="C347" s="48"/>
      <c r="D347" s="48"/>
      <c r="E347" s="50"/>
      <c r="F347" s="48"/>
      <c r="G347" s="48"/>
      <c r="H347" s="48"/>
      <c r="J347" s="11"/>
      <c r="K347" s="48"/>
      <c r="L347" s="49"/>
      <c r="M347" s="52"/>
      <c r="N347" s="48"/>
      <c r="O347" s="48"/>
      <c r="P347" s="50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6"/>
      <c r="AS347" s="25"/>
      <c r="AT347" s="25"/>
      <c r="AU347" s="25"/>
      <c r="AV347" s="25"/>
      <c r="AW347" s="25"/>
      <c r="AX347" s="25"/>
      <c r="AY347" s="32" t="str">
        <f t="shared" si="1"/>
        <v/>
      </c>
      <c r="AZ347" s="6"/>
      <c r="BA347" s="23">
        <f t="shared" si="2"/>
        <v>0</v>
      </c>
      <c r="BB347" s="25"/>
      <c r="BC347" s="25"/>
      <c r="BD347" s="23">
        <f t="shared" si="3"/>
        <v>0</v>
      </c>
      <c r="BE347" s="6"/>
      <c r="BF347" s="6"/>
      <c r="BG347" s="6"/>
      <c r="BH347" s="6"/>
      <c r="BI347" s="6"/>
      <c r="BJ347" s="6"/>
      <c r="BK347" s="6"/>
    </row>
    <row r="348">
      <c r="A348" s="16"/>
      <c r="B348" s="48"/>
      <c r="C348" s="48"/>
      <c r="D348" s="52"/>
      <c r="E348" s="50"/>
      <c r="F348" s="48"/>
      <c r="G348" s="48"/>
      <c r="H348" s="48"/>
      <c r="J348" s="11"/>
      <c r="K348" s="48"/>
      <c r="L348" s="49"/>
      <c r="M348" s="52"/>
      <c r="N348" s="48"/>
      <c r="O348" s="50"/>
      <c r="P348" s="50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6"/>
      <c r="AS348" s="25"/>
      <c r="AT348" s="25"/>
      <c r="AU348" s="25"/>
      <c r="AV348" s="25"/>
      <c r="AW348" s="25"/>
      <c r="AX348" s="25"/>
      <c r="AY348" s="32" t="str">
        <f t="shared" si="1"/>
        <v/>
      </c>
      <c r="AZ348" s="6"/>
      <c r="BA348" s="23">
        <f t="shared" si="2"/>
        <v>0</v>
      </c>
      <c r="BB348" s="25"/>
      <c r="BC348" s="25"/>
      <c r="BD348" s="23">
        <f t="shared" si="3"/>
        <v>0</v>
      </c>
      <c r="BE348" s="6"/>
      <c r="BF348" s="6"/>
      <c r="BG348" s="6"/>
      <c r="BH348" s="6"/>
      <c r="BI348" s="6"/>
      <c r="BJ348" s="6"/>
      <c r="BK348" s="6"/>
    </row>
    <row r="349">
      <c r="A349" s="16"/>
      <c r="B349" s="48"/>
      <c r="C349" s="48"/>
      <c r="D349" s="48"/>
      <c r="E349" s="48"/>
      <c r="F349" s="48"/>
      <c r="G349" s="48"/>
      <c r="H349" s="48"/>
      <c r="J349" s="11"/>
      <c r="K349" s="48"/>
      <c r="L349" s="49"/>
      <c r="M349" s="52"/>
      <c r="N349" s="48"/>
      <c r="O349" s="48"/>
      <c r="P349" s="50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6"/>
      <c r="AS349" s="25"/>
      <c r="AT349" s="25"/>
      <c r="AU349" s="25"/>
      <c r="AV349" s="25"/>
      <c r="AW349" s="25"/>
      <c r="AX349" s="25"/>
      <c r="AY349" s="32" t="str">
        <f t="shared" si="1"/>
        <v/>
      </c>
      <c r="AZ349" s="6"/>
      <c r="BA349" s="23">
        <f t="shared" si="2"/>
        <v>0</v>
      </c>
      <c r="BB349" s="25"/>
      <c r="BC349" s="25"/>
      <c r="BD349" s="23">
        <f t="shared" si="3"/>
        <v>0</v>
      </c>
      <c r="BE349" s="6"/>
      <c r="BF349" s="6"/>
      <c r="BG349" s="6"/>
      <c r="BH349" s="6"/>
      <c r="BI349" s="6"/>
      <c r="BJ349" s="6"/>
      <c r="BK349" s="6"/>
    </row>
    <row r="350">
      <c r="A350" s="16"/>
      <c r="B350" s="48"/>
      <c r="C350" s="48"/>
      <c r="D350" s="48"/>
      <c r="E350" s="50"/>
      <c r="F350" s="48"/>
      <c r="G350" s="48"/>
      <c r="H350" s="48"/>
      <c r="J350" s="11"/>
      <c r="K350" s="48"/>
      <c r="L350" s="49"/>
      <c r="M350" s="52"/>
      <c r="N350" s="48"/>
      <c r="O350" s="48"/>
      <c r="P350" s="50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6"/>
      <c r="AS350" s="25"/>
      <c r="AT350" s="25"/>
      <c r="AU350" s="25"/>
      <c r="AV350" s="25"/>
      <c r="AW350" s="25"/>
      <c r="AX350" s="25"/>
      <c r="AY350" s="32" t="str">
        <f t="shared" si="1"/>
        <v/>
      </c>
      <c r="AZ350" s="6"/>
      <c r="BA350" s="23">
        <f t="shared" si="2"/>
        <v>0</v>
      </c>
      <c r="BB350" s="25"/>
      <c r="BC350" s="25"/>
      <c r="BD350" s="23">
        <f t="shared" si="3"/>
        <v>0</v>
      </c>
      <c r="BE350" s="6"/>
      <c r="BF350" s="6"/>
      <c r="BG350" s="6"/>
      <c r="BH350" s="6"/>
      <c r="BI350" s="6"/>
      <c r="BJ350" s="6"/>
      <c r="BK350" s="6"/>
    </row>
    <row r="351">
      <c r="A351" s="16"/>
      <c r="B351" s="48"/>
      <c r="C351" s="48"/>
      <c r="D351" s="52"/>
      <c r="E351" s="50"/>
      <c r="F351" s="48"/>
      <c r="G351" s="48"/>
      <c r="H351" s="48"/>
      <c r="J351" s="11"/>
      <c r="K351" s="48"/>
      <c r="L351" s="49"/>
      <c r="M351" s="52"/>
      <c r="N351" s="48"/>
      <c r="O351" s="48"/>
      <c r="P351" s="50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6"/>
      <c r="AS351" s="25"/>
      <c r="AT351" s="25"/>
      <c r="AU351" s="25"/>
      <c r="AV351" s="25"/>
      <c r="AW351" s="25"/>
      <c r="AX351" s="25"/>
      <c r="AY351" s="32" t="str">
        <f t="shared" si="1"/>
        <v/>
      </c>
      <c r="AZ351" s="6"/>
      <c r="BA351" s="23">
        <f t="shared" si="2"/>
        <v>0</v>
      </c>
      <c r="BB351" s="25"/>
      <c r="BC351" s="25"/>
      <c r="BD351" s="23">
        <f t="shared" si="3"/>
        <v>0</v>
      </c>
      <c r="BE351" s="6"/>
      <c r="BF351" s="6"/>
      <c r="BG351" s="6"/>
      <c r="BH351" s="6"/>
      <c r="BI351" s="6"/>
      <c r="BJ351" s="6"/>
      <c r="BK351" s="6"/>
    </row>
    <row r="352">
      <c r="A352" s="94"/>
      <c r="B352" s="95"/>
      <c r="C352" s="95"/>
      <c r="D352" s="96"/>
      <c r="E352" s="97"/>
      <c r="F352" s="95"/>
      <c r="G352" s="95"/>
      <c r="H352" s="95"/>
      <c r="J352" s="2"/>
      <c r="K352" s="95"/>
      <c r="L352" s="98"/>
      <c r="M352" s="96"/>
      <c r="N352" s="95"/>
      <c r="O352" s="95"/>
      <c r="P352" s="97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100"/>
      <c r="AS352" s="99"/>
      <c r="AT352" s="99"/>
      <c r="AU352" s="99"/>
      <c r="AV352" s="99"/>
      <c r="AW352" s="99"/>
      <c r="AX352" s="99"/>
      <c r="AY352" s="101"/>
      <c r="AZ352" s="100"/>
      <c r="BA352" s="42"/>
      <c r="BB352" s="99"/>
      <c r="BC352" s="99"/>
      <c r="BD352" s="23"/>
      <c r="BE352" s="100"/>
      <c r="BF352" s="100"/>
      <c r="BG352" s="100"/>
      <c r="BH352" s="100"/>
      <c r="BI352" s="100"/>
      <c r="BJ352" s="100"/>
      <c r="BK352" s="100"/>
    </row>
    <row r="353">
      <c r="A353" s="94"/>
      <c r="B353" s="95"/>
      <c r="C353" s="95"/>
      <c r="D353" s="96"/>
      <c r="E353" s="97"/>
      <c r="F353" s="95"/>
      <c r="G353" s="95"/>
      <c r="H353" s="95"/>
      <c r="J353" s="2"/>
      <c r="K353" s="95"/>
      <c r="L353" s="98"/>
      <c r="M353" s="96"/>
      <c r="N353" s="95"/>
      <c r="O353" s="95"/>
      <c r="P353" s="97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100"/>
      <c r="AS353" s="99"/>
      <c r="AT353" s="99"/>
      <c r="AU353" s="99"/>
      <c r="AV353" s="99"/>
      <c r="AW353" s="99"/>
      <c r="AX353" s="99"/>
      <c r="AY353" s="101"/>
      <c r="AZ353" s="100"/>
      <c r="BA353" s="42"/>
      <c r="BB353" s="99"/>
      <c r="BC353" s="99"/>
      <c r="BD353" s="23"/>
      <c r="BE353" s="100"/>
      <c r="BF353" s="100"/>
      <c r="BG353" s="100"/>
      <c r="BH353" s="100"/>
      <c r="BI353" s="100"/>
      <c r="BJ353" s="100"/>
      <c r="BK353" s="100"/>
    </row>
    <row r="354">
      <c r="A354" s="94"/>
      <c r="B354" s="95"/>
      <c r="C354" s="95"/>
      <c r="D354" s="96"/>
      <c r="E354" s="97"/>
      <c r="F354" s="95"/>
      <c r="G354" s="95"/>
      <c r="H354" s="95"/>
      <c r="J354" s="2"/>
      <c r="K354" s="95"/>
      <c r="L354" s="98"/>
      <c r="M354" s="96"/>
      <c r="N354" s="95"/>
      <c r="O354" s="95"/>
      <c r="P354" s="97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100"/>
      <c r="AS354" s="99"/>
      <c r="AT354" s="99"/>
      <c r="AU354" s="99"/>
      <c r="AV354" s="99"/>
      <c r="AW354" s="99"/>
      <c r="AX354" s="99"/>
      <c r="AY354" s="101"/>
      <c r="AZ354" s="100"/>
      <c r="BA354" s="42"/>
      <c r="BB354" s="99"/>
      <c r="BC354" s="99"/>
      <c r="BD354" s="23"/>
      <c r="BE354" s="100"/>
      <c r="BF354" s="100"/>
      <c r="BG354" s="100"/>
      <c r="BH354" s="100"/>
      <c r="BI354" s="100"/>
      <c r="BJ354" s="100"/>
      <c r="BK354" s="100"/>
    </row>
    <row r="355">
      <c r="A355" s="94"/>
      <c r="B355" s="95"/>
      <c r="C355" s="95"/>
      <c r="D355" s="96"/>
      <c r="E355" s="97"/>
      <c r="F355" s="95"/>
      <c r="G355" s="95"/>
      <c r="H355" s="95"/>
      <c r="J355" s="2"/>
      <c r="K355" s="95"/>
      <c r="L355" s="98"/>
      <c r="M355" s="96"/>
      <c r="N355" s="95"/>
      <c r="O355" s="95"/>
      <c r="P355" s="97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100"/>
      <c r="AS355" s="99"/>
      <c r="AT355" s="99"/>
      <c r="AU355" s="99"/>
      <c r="AV355" s="99"/>
      <c r="AW355" s="99"/>
      <c r="AX355" s="99"/>
      <c r="AY355" s="101"/>
      <c r="AZ355" s="100"/>
      <c r="BA355" s="42"/>
      <c r="BB355" s="99"/>
      <c r="BC355" s="99"/>
      <c r="BD355" s="42"/>
      <c r="BE355" s="100"/>
      <c r="BF355" s="100"/>
      <c r="BG355" s="100"/>
      <c r="BH355" s="100"/>
      <c r="BI355" s="100"/>
      <c r="BJ355" s="100"/>
      <c r="BK355" s="100"/>
    </row>
    <row r="356">
      <c r="A356" s="94"/>
      <c r="B356" s="95"/>
      <c r="C356" s="95"/>
      <c r="D356" s="96"/>
      <c r="E356" s="97"/>
      <c r="F356" s="95"/>
      <c r="G356" s="95"/>
      <c r="H356" s="95"/>
      <c r="J356" s="2"/>
      <c r="K356" s="95"/>
      <c r="L356" s="98"/>
      <c r="M356" s="96"/>
      <c r="N356" s="95"/>
      <c r="O356" s="95"/>
      <c r="P356" s="97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100"/>
      <c r="AS356" s="99"/>
      <c r="AT356" s="99"/>
      <c r="AU356" s="99"/>
      <c r="AV356" s="99"/>
      <c r="AW356" s="99"/>
      <c r="AX356" s="99"/>
      <c r="AY356" s="101"/>
      <c r="AZ356" s="100"/>
      <c r="BA356" s="42"/>
      <c r="BB356" s="99"/>
      <c r="BC356" s="99"/>
      <c r="BD356" s="42"/>
      <c r="BE356" s="100"/>
      <c r="BF356" s="100"/>
      <c r="BG356" s="100"/>
      <c r="BH356" s="100"/>
      <c r="BI356" s="100"/>
      <c r="BJ356" s="100"/>
      <c r="BK356" s="100"/>
    </row>
    <row r="357">
      <c r="A357" s="94"/>
      <c r="B357" s="95"/>
      <c r="C357" s="95"/>
      <c r="D357" s="96"/>
      <c r="E357" s="97"/>
      <c r="F357" s="95"/>
      <c r="G357" s="95"/>
      <c r="H357" s="95"/>
      <c r="J357" s="2"/>
      <c r="K357" s="95"/>
      <c r="L357" s="98"/>
      <c r="M357" s="96"/>
      <c r="N357" s="95"/>
      <c r="O357" s="95"/>
      <c r="P357" s="97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100"/>
      <c r="AS357" s="99"/>
      <c r="AT357" s="99"/>
      <c r="AU357" s="99"/>
      <c r="AV357" s="99"/>
      <c r="AW357" s="99"/>
      <c r="AX357" s="99"/>
      <c r="AY357" s="101"/>
      <c r="AZ357" s="100"/>
      <c r="BA357" s="42"/>
      <c r="BB357" s="99"/>
      <c r="BC357" s="99"/>
      <c r="BD357" s="42"/>
      <c r="BE357" s="100"/>
      <c r="BF357" s="100"/>
      <c r="BG357" s="100"/>
      <c r="BH357" s="100"/>
      <c r="BI357" s="100"/>
      <c r="BJ357" s="100"/>
      <c r="BK357" s="100"/>
    </row>
    <row r="358">
      <c r="A358" s="94"/>
      <c r="B358" s="95"/>
      <c r="C358" s="95"/>
      <c r="D358" s="96"/>
      <c r="E358" s="97"/>
      <c r="F358" s="95"/>
      <c r="G358" s="95"/>
      <c r="H358" s="95"/>
      <c r="J358" s="2"/>
      <c r="K358" s="95"/>
      <c r="L358" s="98"/>
      <c r="M358" s="96"/>
      <c r="N358" s="95"/>
      <c r="O358" s="95"/>
      <c r="P358" s="97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100"/>
      <c r="AS358" s="99"/>
      <c r="AT358" s="99"/>
      <c r="AU358" s="99"/>
      <c r="AV358" s="99"/>
      <c r="AW358" s="99"/>
      <c r="AX358" s="99"/>
      <c r="AY358" s="101"/>
      <c r="AZ358" s="100"/>
      <c r="BA358" s="42"/>
      <c r="BB358" s="99"/>
      <c r="BC358" s="99"/>
      <c r="BD358" s="42"/>
      <c r="BE358" s="100"/>
      <c r="BF358" s="100"/>
      <c r="BG358" s="100"/>
      <c r="BH358" s="100"/>
      <c r="BI358" s="100"/>
      <c r="BJ358" s="100"/>
      <c r="BK358" s="100"/>
    </row>
    <row r="359">
      <c r="A359" s="94"/>
      <c r="B359" s="95"/>
      <c r="C359" s="95"/>
      <c r="D359" s="96"/>
      <c r="E359" s="97"/>
      <c r="F359" s="95"/>
      <c r="G359" s="95"/>
      <c r="H359" s="95"/>
      <c r="J359" s="2"/>
      <c r="K359" s="95"/>
      <c r="L359" s="98"/>
      <c r="M359" s="96"/>
      <c r="N359" s="95"/>
      <c r="O359" s="95"/>
      <c r="P359" s="97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100"/>
      <c r="AS359" s="99"/>
      <c r="AT359" s="99"/>
      <c r="AU359" s="99"/>
      <c r="AV359" s="99"/>
      <c r="AW359" s="99"/>
      <c r="AX359" s="99"/>
      <c r="AY359" s="101"/>
      <c r="AZ359" s="100"/>
      <c r="BA359" s="42"/>
      <c r="BB359" s="99"/>
      <c r="BC359" s="99"/>
      <c r="BD359" s="42"/>
      <c r="BE359" s="100"/>
      <c r="BF359" s="100"/>
      <c r="BG359" s="100"/>
      <c r="BH359" s="100"/>
      <c r="BI359" s="100"/>
      <c r="BJ359" s="100"/>
      <c r="BK359" s="100"/>
    </row>
    <row r="360">
      <c r="A360" s="94"/>
      <c r="B360" s="95"/>
      <c r="C360" s="95"/>
      <c r="D360" s="96"/>
      <c r="E360" s="97"/>
      <c r="F360" s="95"/>
      <c r="G360" s="95"/>
      <c r="H360" s="95"/>
      <c r="J360" s="2"/>
      <c r="K360" s="95"/>
      <c r="L360" s="98"/>
      <c r="M360" s="96"/>
      <c r="N360" s="95"/>
      <c r="O360" s="95"/>
      <c r="P360" s="97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100"/>
      <c r="AS360" s="99"/>
      <c r="AT360" s="99"/>
      <c r="AU360" s="99"/>
      <c r="AV360" s="99"/>
      <c r="AW360" s="99"/>
      <c r="AX360" s="99"/>
      <c r="AY360" s="101"/>
      <c r="AZ360" s="100"/>
      <c r="BA360" s="42"/>
      <c r="BB360" s="99"/>
      <c r="BC360" s="99"/>
      <c r="BD360" s="42"/>
      <c r="BE360" s="100"/>
      <c r="BF360" s="100"/>
      <c r="BG360" s="100"/>
      <c r="BH360" s="100"/>
      <c r="BI360" s="100"/>
      <c r="BJ360" s="100"/>
      <c r="BK360" s="100"/>
    </row>
    <row r="361">
      <c r="A361" s="94"/>
      <c r="B361" s="95"/>
      <c r="C361" s="95"/>
      <c r="D361" s="96"/>
      <c r="E361" s="97"/>
      <c r="F361" s="95"/>
      <c r="G361" s="95"/>
      <c r="H361" s="95"/>
      <c r="J361" s="2"/>
      <c r="K361" s="95"/>
      <c r="L361" s="98"/>
      <c r="M361" s="96"/>
      <c r="N361" s="95"/>
      <c r="O361" s="95"/>
      <c r="P361" s="97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100"/>
      <c r="AS361" s="99"/>
      <c r="AT361" s="99"/>
      <c r="AU361" s="99"/>
      <c r="AV361" s="99"/>
      <c r="AW361" s="99"/>
      <c r="AX361" s="99"/>
      <c r="AY361" s="101"/>
      <c r="AZ361" s="100"/>
      <c r="BA361" s="42"/>
      <c r="BB361" s="99"/>
      <c r="BC361" s="99"/>
      <c r="BD361" s="42"/>
      <c r="BE361" s="100"/>
      <c r="BF361" s="100"/>
      <c r="BG361" s="100"/>
      <c r="BH361" s="100"/>
      <c r="BI361" s="100"/>
      <c r="BJ361" s="100"/>
      <c r="BK361" s="100"/>
    </row>
  </sheetData>
  <conditionalFormatting sqref="B6:B361">
    <cfRule type="notContainsBlanks" dxfId="0" priority="1">
      <formula>LEN(TRIM(B6))&gt;0</formula>
    </cfRule>
  </conditionalFormatting>
  <conditionalFormatting sqref="B5">
    <cfRule type="notContainsBlanks" dxfId="0" priority="2">
      <formula>LEN(TRIM(B5))&gt;0</formula>
    </cfRule>
  </conditionalFormatting>
  <dataValidations>
    <dataValidation type="decimal" allowBlank="1" showDropDown="1" showErrorMessage="1" sqref="Q6:AX62 R63:AX63 Q64:AX361">
      <formula1>1.0</formula1>
      <formula2>10.0</formula2>
    </dataValidation>
    <dataValidation type="list" allowBlank="1" showErrorMessage="1" sqref="BF5:BG5 BI5 BE6:BK361">
      <formula1>"DA,NU"</formula1>
    </dataValidation>
    <dataValidation type="list" allowBlank="1" sqref="BE1:BE5">
      <formula1>"DA,NU"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7.0" ySplit="5.0" topLeftCell="H6" activePane="bottomRight" state="frozen"/>
      <selection activeCell="H1" sqref="H1" pane="topRight"/>
      <selection activeCell="A6" sqref="A6" pane="bottomLeft"/>
      <selection activeCell="H6" sqref="H6" pane="bottomRight"/>
    </sheetView>
  </sheetViews>
  <sheetFormatPr customHeight="1" defaultColWidth="14.43" defaultRowHeight="15.75"/>
  <cols>
    <col customWidth="1" min="1" max="1" width="8.0"/>
    <col customWidth="1" min="4" max="4" width="11.86"/>
    <col customWidth="1" min="5" max="5" width="7.14"/>
    <col customWidth="1" min="6" max="6" width="5.57"/>
    <col customWidth="1" min="7" max="7" width="19.29"/>
    <col customWidth="1" min="8" max="8" width="9.0"/>
    <col customWidth="1" hidden="1" min="9" max="9" width="24.0"/>
    <col customWidth="1" hidden="1" min="10" max="10" width="33.43"/>
    <col customWidth="1" hidden="1" min="11" max="11" width="33.14"/>
    <col customWidth="1" hidden="1" min="12" max="13" width="18.29"/>
    <col customWidth="1" hidden="1" min="14" max="14" width="23.29"/>
    <col customWidth="1" min="15" max="42" width="5.0"/>
    <col customWidth="1" min="43" max="46" width="5.57"/>
  </cols>
  <sheetData>
    <row r="1" ht="7.5" customHeight="1"/>
    <row r="2" ht="6.75" customHeight="1"/>
    <row r="3" ht="8.25" customHeight="1"/>
    <row r="4" ht="8.25" customHeight="1">
      <c r="AJ4" s="2" t="s">
        <v>48</v>
      </c>
      <c r="AM4" s="2" t="s">
        <v>55</v>
      </c>
    </row>
    <row r="5" ht="41.25" customHeight="1">
      <c r="A5" s="11" t="s">
        <v>1</v>
      </c>
      <c r="B5" s="11" t="s">
        <v>2</v>
      </c>
      <c r="C5" s="11" t="s">
        <v>3</v>
      </c>
      <c r="D5" s="11" t="s">
        <v>4</v>
      </c>
      <c r="E5" s="11" t="s">
        <v>5</v>
      </c>
      <c r="F5" s="11" t="s">
        <v>6</v>
      </c>
      <c r="G5" s="11" t="s">
        <v>7</v>
      </c>
      <c r="H5" s="11" t="s">
        <v>8</v>
      </c>
      <c r="I5" s="13" t="s">
        <v>10</v>
      </c>
      <c r="J5" s="13" t="s">
        <v>11</v>
      </c>
      <c r="K5" s="13" t="s">
        <v>12</v>
      </c>
      <c r="L5" s="13" t="s">
        <v>13</v>
      </c>
      <c r="M5" s="13" t="s">
        <v>14</v>
      </c>
      <c r="N5" s="13" t="s">
        <v>15</v>
      </c>
      <c r="O5" s="10" t="s">
        <v>16</v>
      </c>
      <c r="P5" s="10" t="s">
        <v>17</v>
      </c>
      <c r="Q5" s="10" t="s">
        <v>22</v>
      </c>
      <c r="R5" s="10" t="s">
        <v>21</v>
      </c>
      <c r="S5" s="10" t="s">
        <v>59</v>
      </c>
      <c r="T5" s="10" t="s">
        <v>27</v>
      </c>
      <c r="U5" s="10" t="s">
        <v>28</v>
      </c>
      <c r="V5" s="10" t="s">
        <v>33</v>
      </c>
      <c r="W5" s="10" t="s">
        <v>60</v>
      </c>
      <c r="X5" s="10" t="s">
        <v>34</v>
      </c>
      <c r="Y5" s="10" t="s">
        <v>61</v>
      </c>
      <c r="Z5" s="10" t="s">
        <v>36</v>
      </c>
      <c r="AA5" s="10" t="s">
        <v>43</v>
      </c>
      <c r="AB5" s="10" t="s">
        <v>44</v>
      </c>
      <c r="AC5" s="10" t="s">
        <v>50</v>
      </c>
      <c r="AD5" s="10" t="s">
        <v>51</v>
      </c>
      <c r="AE5" s="10" t="s">
        <v>52</v>
      </c>
      <c r="AF5" s="10" t="s">
        <v>62</v>
      </c>
      <c r="AG5" s="10" t="s">
        <v>54</v>
      </c>
      <c r="AH5" s="10" t="s">
        <v>56</v>
      </c>
      <c r="AI5" s="10" t="s">
        <v>57</v>
      </c>
      <c r="AJ5" s="14" t="s">
        <v>58</v>
      </c>
      <c r="AK5" s="14" t="s">
        <v>63</v>
      </c>
      <c r="AL5" s="10" t="s">
        <v>65</v>
      </c>
      <c r="AM5" s="10" t="s">
        <v>66</v>
      </c>
      <c r="AN5" s="10" t="s">
        <v>67</v>
      </c>
      <c r="AO5" s="10" t="s">
        <v>68</v>
      </c>
      <c r="AP5" s="10" t="s">
        <v>70</v>
      </c>
      <c r="AQ5" s="10" t="s">
        <v>71</v>
      </c>
      <c r="AR5" s="10" t="s">
        <v>72</v>
      </c>
      <c r="AS5" s="10" t="s">
        <v>73</v>
      </c>
      <c r="AT5" s="7"/>
    </row>
    <row r="6">
      <c r="A6" s="18">
        <v>1.0</v>
      </c>
      <c r="B6" s="17" t="s">
        <v>77</v>
      </c>
      <c r="C6" s="17" t="s">
        <v>78</v>
      </c>
      <c r="D6" s="20"/>
      <c r="E6" s="19"/>
      <c r="F6" s="17" t="s">
        <v>79</v>
      </c>
      <c r="G6" s="17" t="s">
        <v>82</v>
      </c>
      <c r="H6" s="22" t="s">
        <v>83</v>
      </c>
      <c r="I6" s="22" t="s">
        <v>84</v>
      </c>
      <c r="J6" s="24">
        <v>42979.0</v>
      </c>
      <c r="K6" s="26"/>
      <c r="L6" s="22" t="s">
        <v>85</v>
      </c>
      <c r="M6" s="26"/>
      <c r="N6" s="26"/>
      <c r="O6" s="28" t="s">
        <v>73</v>
      </c>
      <c r="P6" s="29" t="s">
        <v>73</v>
      </c>
      <c r="Q6" s="29" t="s">
        <v>73</v>
      </c>
      <c r="R6" s="31"/>
      <c r="S6" s="26"/>
      <c r="T6" s="31"/>
      <c r="U6" s="31"/>
      <c r="V6" s="29" t="s">
        <v>73</v>
      </c>
      <c r="W6" s="29" t="s">
        <v>73</v>
      </c>
      <c r="X6" s="29" t="s">
        <v>73</v>
      </c>
      <c r="Y6" s="26"/>
      <c r="Z6" s="29" t="s">
        <v>73</v>
      </c>
      <c r="AA6" s="26"/>
      <c r="AB6" s="31"/>
      <c r="AC6" s="29" t="s">
        <v>73</v>
      </c>
      <c r="AD6" s="31"/>
      <c r="AE6" s="34">
        <f t="shared" ref="AE6:AE503" si="1">COUNTIF(O6:AC6,"=I")</f>
        <v>0</v>
      </c>
      <c r="AF6" s="35"/>
      <c r="AG6" s="29">
        <v>0.0</v>
      </c>
      <c r="AH6" s="36">
        <f t="shared" ref="AH6:AH503" si="2">AF6-AG6</f>
        <v>0</v>
      </c>
      <c r="AI6" s="29" t="s">
        <v>92</v>
      </c>
      <c r="AJ6" s="29" t="s">
        <v>55</v>
      </c>
      <c r="AK6" s="29" t="s">
        <v>55</v>
      </c>
      <c r="AL6" s="29" t="s">
        <v>55</v>
      </c>
      <c r="AM6" s="29" t="s">
        <v>55</v>
      </c>
      <c r="AN6" s="29" t="s">
        <v>92</v>
      </c>
      <c r="AO6" s="29" t="s">
        <v>55</v>
      </c>
      <c r="AP6" s="34">
        <f t="shared" ref="AP6:AP503" si="3">COUNTIF(O6:AC6,"I")</f>
        <v>0</v>
      </c>
      <c r="AQ6" s="34">
        <f t="shared" ref="AQ6:AQ503" si="4">COUNTIF(O6:AC6,"S")</f>
        <v>0</v>
      </c>
      <c r="AR6" s="34">
        <f t="shared" ref="AR6:AR503" si="5">COUNTIF(O6:AC6,"B")</f>
        <v>0</v>
      </c>
      <c r="AS6" s="34">
        <f t="shared" ref="AS6:AS503" si="6">COUNTIF(O6:AC6,"FB")</f>
        <v>8</v>
      </c>
    </row>
    <row r="7">
      <c r="A7" s="37">
        <v>2.0</v>
      </c>
      <c r="B7" s="17" t="s">
        <v>100</v>
      </c>
      <c r="C7" s="17" t="s">
        <v>101</v>
      </c>
      <c r="D7" s="17" t="s">
        <v>102</v>
      </c>
      <c r="E7" s="19"/>
      <c r="F7" s="17" t="s">
        <v>96</v>
      </c>
      <c r="G7" s="17" t="s">
        <v>82</v>
      </c>
      <c r="H7" s="38" t="s">
        <v>83</v>
      </c>
      <c r="I7" s="38" t="s">
        <v>84</v>
      </c>
      <c r="J7" s="39">
        <v>42979.0</v>
      </c>
      <c r="K7" s="41"/>
      <c r="L7" s="38" t="s">
        <v>85</v>
      </c>
      <c r="M7" s="41"/>
      <c r="N7" s="41"/>
      <c r="O7" s="28" t="s">
        <v>73</v>
      </c>
      <c r="P7" s="29" t="s">
        <v>73</v>
      </c>
      <c r="Q7" s="29" t="s">
        <v>73</v>
      </c>
      <c r="R7" s="43"/>
      <c r="S7" s="43"/>
      <c r="T7" s="43"/>
      <c r="U7" s="43"/>
      <c r="V7" s="29" t="s">
        <v>73</v>
      </c>
      <c r="W7" s="29" t="s">
        <v>73</v>
      </c>
      <c r="X7" s="29" t="s">
        <v>73</v>
      </c>
      <c r="Y7" s="43"/>
      <c r="Z7" s="29" t="s">
        <v>73</v>
      </c>
      <c r="AA7" s="43"/>
      <c r="AB7" s="43"/>
      <c r="AC7" s="29" t="s">
        <v>73</v>
      </c>
      <c r="AD7" s="43"/>
      <c r="AE7" s="36">
        <f t="shared" si="1"/>
        <v>0</v>
      </c>
      <c r="AF7" s="28"/>
      <c r="AG7" s="29">
        <v>0.0</v>
      </c>
      <c r="AH7" s="36">
        <f t="shared" si="2"/>
        <v>0</v>
      </c>
      <c r="AI7" s="29" t="s">
        <v>92</v>
      </c>
      <c r="AJ7" s="29" t="s">
        <v>55</v>
      </c>
      <c r="AK7" s="29" t="s">
        <v>55</v>
      </c>
      <c r="AL7" s="29" t="s">
        <v>55</v>
      </c>
      <c r="AM7" s="29" t="s">
        <v>55</v>
      </c>
      <c r="AN7" s="29" t="s">
        <v>92</v>
      </c>
      <c r="AO7" s="29" t="s">
        <v>55</v>
      </c>
      <c r="AP7" s="36">
        <f t="shared" si="3"/>
        <v>0</v>
      </c>
      <c r="AQ7" s="36">
        <f t="shared" si="4"/>
        <v>0</v>
      </c>
      <c r="AR7" s="36">
        <f t="shared" si="5"/>
        <v>0</v>
      </c>
      <c r="AS7" s="36">
        <f t="shared" si="6"/>
        <v>8</v>
      </c>
    </row>
    <row r="8">
      <c r="A8" s="37">
        <v>3.0</v>
      </c>
      <c r="B8" s="17" t="s">
        <v>108</v>
      </c>
      <c r="C8" s="17" t="s">
        <v>109</v>
      </c>
      <c r="D8" s="17" t="s">
        <v>110</v>
      </c>
      <c r="E8" s="19"/>
      <c r="F8" s="17" t="s">
        <v>96</v>
      </c>
      <c r="G8" s="17" t="s">
        <v>82</v>
      </c>
      <c r="H8" s="38" t="s">
        <v>83</v>
      </c>
      <c r="I8" s="38" t="s">
        <v>84</v>
      </c>
      <c r="J8" s="39">
        <v>42989.0</v>
      </c>
      <c r="K8" s="41"/>
      <c r="L8" s="38" t="s">
        <v>85</v>
      </c>
      <c r="M8" s="41"/>
      <c r="N8" s="41"/>
      <c r="O8" s="28" t="s">
        <v>73</v>
      </c>
      <c r="P8" s="29" t="s">
        <v>73</v>
      </c>
      <c r="Q8" s="29" t="s">
        <v>73</v>
      </c>
      <c r="R8" s="43"/>
      <c r="S8" s="43"/>
      <c r="T8" s="43"/>
      <c r="U8" s="43"/>
      <c r="V8" s="29" t="s">
        <v>73</v>
      </c>
      <c r="W8" s="29" t="s">
        <v>73</v>
      </c>
      <c r="X8" s="29" t="s">
        <v>73</v>
      </c>
      <c r="Y8" s="43"/>
      <c r="Z8" s="29" t="s">
        <v>73</v>
      </c>
      <c r="AA8" s="43"/>
      <c r="AB8" s="43"/>
      <c r="AC8" s="29" t="s">
        <v>73</v>
      </c>
      <c r="AD8" s="43"/>
      <c r="AE8" s="36">
        <f t="shared" si="1"/>
        <v>0</v>
      </c>
      <c r="AF8" s="28"/>
      <c r="AG8" s="29">
        <v>0.0</v>
      </c>
      <c r="AH8" s="36">
        <f t="shared" si="2"/>
        <v>0</v>
      </c>
      <c r="AI8" s="29" t="s">
        <v>92</v>
      </c>
      <c r="AJ8" s="29" t="s">
        <v>55</v>
      </c>
      <c r="AK8" s="29" t="s">
        <v>55</v>
      </c>
      <c r="AL8" s="29" t="s">
        <v>55</v>
      </c>
      <c r="AM8" s="29" t="s">
        <v>55</v>
      </c>
      <c r="AN8" s="29" t="s">
        <v>92</v>
      </c>
      <c r="AO8" s="29" t="s">
        <v>55</v>
      </c>
      <c r="AP8" s="36">
        <f t="shared" si="3"/>
        <v>0</v>
      </c>
      <c r="AQ8" s="36">
        <f t="shared" si="4"/>
        <v>0</v>
      </c>
      <c r="AR8" s="36">
        <f t="shared" si="5"/>
        <v>0</v>
      </c>
      <c r="AS8" s="36">
        <f t="shared" si="6"/>
        <v>8</v>
      </c>
    </row>
    <row r="9">
      <c r="A9" s="37">
        <v>4.0</v>
      </c>
      <c r="B9" s="17" t="s">
        <v>111</v>
      </c>
      <c r="C9" s="17" t="s">
        <v>112</v>
      </c>
      <c r="D9" s="17" t="s">
        <v>113</v>
      </c>
      <c r="E9" s="19"/>
      <c r="F9" s="17" t="s">
        <v>96</v>
      </c>
      <c r="G9" s="17" t="s">
        <v>82</v>
      </c>
      <c r="H9" s="38" t="s">
        <v>83</v>
      </c>
      <c r="I9" s="38" t="s">
        <v>84</v>
      </c>
      <c r="J9" s="39">
        <v>42979.0</v>
      </c>
      <c r="K9" s="41"/>
      <c r="L9" s="38" t="s">
        <v>85</v>
      </c>
      <c r="M9" s="41"/>
      <c r="N9" s="41"/>
      <c r="O9" s="28" t="s">
        <v>73</v>
      </c>
      <c r="P9" s="29" t="s">
        <v>73</v>
      </c>
      <c r="Q9" s="29" t="s">
        <v>73</v>
      </c>
      <c r="R9" s="43"/>
      <c r="S9" s="43"/>
      <c r="T9" s="43"/>
      <c r="U9" s="43"/>
      <c r="V9" s="29" t="s">
        <v>73</v>
      </c>
      <c r="W9" s="29" t="s">
        <v>73</v>
      </c>
      <c r="X9" s="29" t="s">
        <v>73</v>
      </c>
      <c r="Y9" s="43"/>
      <c r="Z9" s="29" t="s">
        <v>73</v>
      </c>
      <c r="AA9" s="43"/>
      <c r="AB9" s="43"/>
      <c r="AC9" s="29" t="s">
        <v>73</v>
      </c>
      <c r="AD9" s="43"/>
      <c r="AE9" s="36">
        <f t="shared" si="1"/>
        <v>0</v>
      </c>
      <c r="AF9" s="28"/>
      <c r="AG9" s="29">
        <v>0.0</v>
      </c>
      <c r="AH9" s="36">
        <f t="shared" si="2"/>
        <v>0</v>
      </c>
      <c r="AI9" s="29" t="s">
        <v>92</v>
      </c>
      <c r="AJ9" s="29" t="s">
        <v>55</v>
      </c>
      <c r="AK9" s="29" t="s">
        <v>55</v>
      </c>
      <c r="AL9" s="29" t="s">
        <v>55</v>
      </c>
      <c r="AM9" s="29" t="s">
        <v>55</v>
      </c>
      <c r="AN9" s="29" t="s">
        <v>92</v>
      </c>
      <c r="AO9" s="29" t="s">
        <v>55</v>
      </c>
      <c r="AP9" s="36">
        <f t="shared" si="3"/>
        <v>0</v>
      </c>
      <c r="AQ9" s="36">
        <f t="shared" si="4"/>
        <v>0</v>
      </c>
      <c r="AR9" s="36">
        <f t="shared" si="5"/>
        <v>0</v>
      </c>
      <c r="AS9" s="36">
        <f t="shared" si="6"/>
        <v>8</v>
      </c>
    </row>
    <row r="10">
      <c r="A10" s="37">
        <v>5.0</v>
      </c>
      <c r="B10" s="17" t="s">
        <v>114</v>
      </c>
      <c r="C10" s="17" t="s">
        <v>115</v>
      </c>
      <c r="D10" s="17" t="s">
        <v>77</v>
      </c>
      <c r="E10" s="19"/>
      <c r="F10" s="17" t="s">
        <v>79</v>
      </c>
      <c r="G10" s="17" t="s">
        <v>82</v>
      </c>
      <c r="H10" s="38" t="s">
        <v>83</v>
      </c>
      <c r="I10" s="38" t="s">
        <v>84</v>
      </c>
      <c r="J10" s="39">
        <v>42979.0</v>
      </c>
      <c r="K10" s="41"/>
      <c r="L10" s="38" t="s">
        <v>85</v>
      </c>
      <c r="M10" s="41"/>
      <c r="N10" s="41"/>
      <c r="O10" s="28" t="s">
        <v>73</v>
      </c>
      <c r="P10" s="29" t="s">
        <v>73</v>
      </c>
      <c r="Q10" s="29" t="s">
        <v>73</v>
      </c>
      <c r="R10" s="43"/>
      <c r="S10" s="43"/>
      <c r="T10" s="43"/>
      <c r="U10" s="43"/>
      <c r="V10" s="29" t="s">
        <v>73</v>
      </c>
      <c r="W10" s="29" t="s">
        <v>73</v>
      </c>
      <c r="X10" s="29" t="s">
        <v>73</v>
      </c>
      <c r="Y10" s="43"/>
      <c r="Z10" s="29" t="s">
        <v>73</v>
      </c>
      <c r="AA10" s="43"/>
      <c r="AB10" s="43"/>
      <c r="AC10" s="29" t="s">
        <v>73</v>
      </c>
      <c r="AD10" s="43"/>
      <c r="AE10" s="36">
        <f t="shared" si="1"/>
        <v>0</v>
      </c>
      <c r="AF10" s="28"/>
      <c r="AG10" s="29">
        <v>0.0</v>
      </c>
      <c r="AH10" s="36">
        <f t="shared" si="2"/>
        <v>0</v>
      </c>
      <c r="AI10" s="29" t="s">
        <v>92</v>
      </c>
      <c r="AJ10" s="29" t="s">
        <v>55</v>
      </c>
      <c r="AK10" s="29" t="s">
        <v>55</v>
      </c>
      <c r="AL10" s="29" t="s">
        <v>55</v>
      </c>
      <c r="AM10" s="29" t="s">
        <v>55</v>
      </c>
      <c r="AN10" s="29" t="s">
        <v>92</v>
      </c>
      <c r="AO10" s="29" t="s">
        <v>55</v>
      </c>
      <c r="AP10" s="36">
        <f t="shared" si="3"/>
        <v>0</v>
      </c>
      <c r="AQ10" s="36">
        <f t="shared" si="4"/>
        <v>0</v>
      </c>
      <c r="AR10" s="36">
        <f t="shared" si="5"/>
        <v>0</v>
      </c>
      <c r="AS10" s="36">
        <f t="shared" si="6"/>
        <v>8</v>
      </c>
    </row>
    <row r="11">
      <c r="A11" s="37">
        <v>6.0</v>
      </c>
      <c r="B11" s="17" t="s">
        <v>114</v>
      </c>
      <c r="C11" s="17" t="s">
        <v>120</v>
      </c>
      <c r="D11" s="17" t="s">
        <v>110</v>
      </c>
      <c r="E11" s="19"/>
      <c r="F11" s="17" t="s">
        <v>96</v>
      </c>
      <c r="G11" s="17" t="s">
        <v>82</v>
      </c>
      <c r="H11" s="38" t="s">
        <v>83</v>
      </c>
      <c r="I11" s="38" t="s">
        <v>84</v>
      </c>
      <c r="J11" s="39">
        <v>42979.0</v>
      </c>
      <c r="K11" s="41"/>
      <c r="L11" s="38" t="s">
        <v>85</v>
      </c>
      <c r="M11" s="41"/>
      <c r="N11" s="41"/>
      <c r="O11" s="28" t="s">
        <v>73</v>
      </c>
      <c r="P11" s="29" t="s">
        <v>73</v>
      </c>
      <c r="Q11" s="29" t="s">
        <v>73</v>
      </c>
      <c r="R11" s="43"/>
      <c r="S11" s="43"/>
      <c r="T11" s="43"/>
      <c r="U11" s="43"/>
      <c r="V11" s="29" t="s">
        <v>73</v>
      </c>
      <c r="W11" s="29" t="s">
        <v>73</v>
      </c>
      <c r="X11" s="29" t="s">
        <v>73</v>
      </c>
      <c r="Y11" s="43"/>
      <c r="Z11" s="29" t="s">
        <v>73</v>
      </c>
      <c r="AA11" s="43"/>
      <c r="AB11" s="43"/>
      <c r="AC11" s="29" t="s">
        <v>73</v>
      </c>
      <c r="AD11" s="43"/>
      <c r="AE11" s="36">
        <f t="shared" si="1"/>
        <v>0</v>
      </c>
      <c r="AF11" s="28"/>
      <c r="AG11" s="29">
        <v>0.0</v>
      </c>
      <c r="AH11" s="36">
        <f t="shared" si="2"/>
        <v>0</v>
      </c>
      <c r="AI11" s="29" t="s">
        <v>92</v>
      </c>
      <c r="AJ11" s="29" t="s">
        <v>55</v>
      </c>
      <c r="AK11" s="29" t="s">
        <v>55</v>
      </c>
      <c r="AL11" s="29" t="s">
        <v>55</v>
      </c>
      <c r="AM11" s="29" t="s">
        <v>55</v>
      </c>
      <c r="AN11" s="29" t="s">
        <v>92</v>
      </c>
      <c r="AO11" s="29" t="s">
        <v>55</v>
      </c>
      <c r="AP11" s="36">
        <f t="shared" si="3"/>
        <v>0</v>
      </c>
      <c r="AQ11" s="36">
        <f t="shared" si="4"/>
        <v>0</v>
      </c>
      <c r="AR11" s="36">
        <f t="shared" si="5"/>
        <v>0</v>
      </c>
      <c r="AS11" s="36">
        <f t="shared" si="6"/>
        <v>8</v>
      </c>
    </row>
    <row r="12">
      <c r="A12" s="37">
        <v>7.0</v>
      </c>
      <c r="B12" s="17" t="s">
        <v>121</v>
      </c>
      <c r="C12" s="17" t="s">
        <v>122</v>
      </c>
      <c r="D12" s="20"/>
      <c r="E12" s="19"/>
      <c r="F12" s="17" t="s">
        <v>96</v>
      </c>
      <c r="G12" s="17" t="s">
        <v>82</v>
      </c>
      <c r="H12" s="38" t="s">
        <v>83</v>
      </c>
      <c r="I12" s="38" t="s">
        <v>84</v>
      </c>
      <c r="J12" s="39">
        <v>42979.0</v>
      </c>
      <c r="K12" s="41"/>
      <c r="L12" s="38" t="s">
        <v>85</v>
      </c>
      <c r="M12" s="41"/>
      <c r="N12" s="41"/>
      <c r="O12" s="28" t="s">
        <v>73</v>
      </c>
      <c r="P12" s="29" t="s">
        <v>73</v>
      </c>
      <c r="Q12" s="29" t="s">
        <v>73</v>
      </c>
      <c r="R12" s="43"/>
      <c r="S12" s="43"/>
      <c r="T12" s="43"/>
      <c r="U12" s="43"/>
      <c r="V12" s="29" t="s">
        <v>73</v>
      </c>
      <c r="W12" s="29" t="s">
        <v>73</v>
      </c>
      <c r="X12" s="29" t="s">
        <v>73</v>
      </c>
      <c r="Y12" s="43"/>
      <c r="Z12" s="29" t="s">
        <v>73</v>
      </c>
      <c r="AA12" s="43"/>
      <c r="AB12" s="43"/>
      <c r="AC12" s="29" t="s">
        <v>73</v>
      </c>
      <c r="AD12" s="43"/>
      <c r="AE12" s="36">
        <f t="shared" si="1"/>
        <v>0</v>
      </c>
      <c r="AF12" s="28"/>
      <c r="AG12" s="29">
        <v>0.0</v>
      </c>
      <c r="AH12" s="36">
        <f t="shared" si="2"/>
        <v>0</v>
      </c>
      <c r="AI12" s="29" t="s">
        <v>92</v>
      </c>
      <c r="AJ12" s="29" t="s">
        <v>55</v>
      </c>
      <c r="AK12" s="29" t="s">
        <v>55</v>
      </c>
      <c r="AL12" s="29" t="s">
        <v>55</v>
      </c>
      <c r="AM12" s="29" t="s">
        <v>55</v>
      </c>
      <c r="AN12" s="29" t="s">
        <v>92</v>
      </c>
      <c r="AO12" s="29" t="s">
        <v>55</v>
      </c>
      <c r="AP12" s="36">
        <f t="shared" si="3"/>
        <v>0</v>
      </c>
      <c r="AQ12" s="36">
        <f t="shared" si="4"/>
        <v>0</v>
      </c>
      <c r="AR12" s="36">
        <f t="shared" si="5"/>
        <v>0</v>
      </c>
      <c r="AS12" s="36">
        <f t="shared" si="6"/>
        <v>8</v>
      </c>
    </row>
    <row r="13">
      <c r="A13" s="37">
        <v>8.0</v>
      </c>
      <c r="B13" s="17" t="s">
        <v>75</v>
      </c>
      <c r="C13" s="17" t="s">
        <v>77</v>
      </c>
      <c r="D13" s="20"/>
      <c r="E13" s="19"/>
      <c r="F13" s="17" t="s">
        <v>79</v>
      </c>
      <c r="G13" s="17" t="s">
        <v>82</v>
      </c>
      <c r="H13" s="38" t="s">
        <v>83</v>
      </c>
      <c r="I13" s="38" t="s">
        <v>84</v>
      </c>
      <c r="J13" s="39">
        <v>42979.0</v>
      </c>
      <c r="K13" s="41"/>
      <c r="L13" s="38" t="s">
        <v>85</v>
      </c>
      <c r="M13" s="41"/>
      <c r="N13" s="41"/>
      <c r="O13" s="28" t="s">
        <v>73</v>
      </c>
      <c r="P13" s="29" t="s">
        <v>73</v>
      </c>
      <c r="Q13" s="29" t="s">
        <v>73</v>
      </c>
      <c r="R13" s="43"/>
      <c r="S13" s="43"/>
      <c r="T13" s="43"/>
      <c r="U13" s="43"/>
      <c r="V13" s="29" t="s">
        <v>73</v>
      </c>
      <c r="W13" s="29" t="s">
        <v>73</v>
      </c>
      <c r="X13" s="29" t="s">
        <v>73</v>
      </c>
      <c r="Y13" s="43"/>
      <c r="Z13" s="29" t="s">
        <v>73</v>
      </c>
      <c r="AA13" s="43"/>
      <c r="AB13" s="43"/>
      <c r="AC13" s="29" t="s">
        <v>73</v>
      </c>
      <c r="AD13" s="43"/>
      <c r="AE13" s="36">
        <f t="shared" si="1"/>
        <v>0</v>
      </c>
      <c r="AF13" s="28"/>
      <c r="AG13" s="29">
        <v>0.0</v>
      </c>
      <c r="AH13" s="36">
        <f t="shared" si="2"/>
        <v>0</v>
      </c>
      <c r="AI13" s="29" t="s">
        <v>92</v>
      </c>
      <c r="AJ13" s="29" t="s">
        <v>55</v>
      </c>
      <c r="AK13" s="29" t="s">
        <v>55</v>
      </c>
      <c r="AL13" s="29" t="s">
        <v>55</v>
      </c>
      <c r="AM13" s="29" t="s">
        <v>55</v>
      </c>
      <c r="AN13" s="29" t="s">
        <v>92</v>
      </c>
      <c r="AO13" s="29" t="s">
        <v>55</v>
      </c>
      <c r="AP13" s="36">
        <f t="shared" si="3"/>
        <v>0</v>
      </c>
      <c r="AQ13" s="36">
        <f t="shared" si="4"/>
        <v>0</v>
      </c>
      <c r="AR13" s="36">
        <f t="shared" si="5"/>
        <v>0</v>
      </c>
      <c r="AS13" s="36">
        <f t="shared" si="6"/>
        <v>8</v>
      </c>
    </row>
    <row r="14">
      <c r="A14" s="37">
        <v>9.0</v>
      </c>
      <c r="B14" s="17" t="s">
        <v>115</v>
      </c>
      <c r="C14" s="17" t="s">
        <v>126</v>
      </c>
      <c r="D14" s="17" t="s">
        <v>77</v>
      </c>
      <c r="E14" s="19"/>
      <c r="F14" s="17" t="s">
        <v>79</v>
      </c>
      <c r="G14" s="17" t="s">
        <v>82</v>
      </c>
      <c r="H14" s="38" t="s">
        <v>83</v>
      </c>
      <c r="I14" s="38" t="s">
        <v>84</v>
      </c>
      <c r="J14" s="39">
        <v>42979.0</v>
      </c>
      <c r="K14" s="41"/>
      <c r="L14" s="38" t="s">
        <v>85</v>
      </c>
      <c r="M14" s="41"/>
      <c r="N14" s="41"/>
      <c r="O14" s="28" t="s">
        <v>73</v>
      </c>
      <c r="P14" s="29" t="s">
        <v>73</v>
      </c>
      <c r="Q14" s="29" t="s">
        <v>73</v>
      </c>
      <c r="R14" s="43"/>
      <c r="S14" s="43"/>
      <c r="T14" s="43"/>
      <c r="U14" s="43"/>
      <c r="V14" s="29" t="s">
        <v>73</v>
      </c>
      <c r="W14" s="29" t="s">
        <v>73</v>
      </c>
      <c r="X14" s="29" t="s">
        <v>73</v>
      </c>
      <c r="Y14" s="43"/>
      <c r="Z14" s="29" t="s">
        <v>73</v>
      </c>
      <c r="AA14" s="43"/>
      <c r="AB14" s="43"/>
      <c r="AC14" s="29" t="s">
        <v>73</v>
      </c>
      <c r="AD14" s="43"/>
      <c r="AE14" s="36">
        <f t="shared" si="1"/>
        <v>0</v>
      </c>
      <c r="AF14" s="28"/>
      <c r="AG14" s="29">
        <v>0.0</v>
      </c>
      <c r="AH14" s="36">
        <f t="shared" si="2"/>
        <v>0</v>
      </c>
      <c r="AI14" s="29" t="s">
        <v>92</v>
      </c>
      <c r="AJ14" s="29" t="s">
        <v>55</v>
      </c>
      <c r="AK14" s="29" t="s">
        <v>55</v>
      </c>
      <c r="AL14" s="29" t="s">
        <v>55</v>
      </c>
      <c r="AM14" s="29" t="s">
        <v>55</v>
      </c>
      <c r="AN14" s="29" t="s">
        <v>92</v>
      </c>
      <c r="AO14" s="29" t="s">
        <v>55</v>
      </c>
      <c r="AP14" s="36">
        <f t="shared" si="3"/>
        <v>0</v>
      </c>
      <c r="AQ14" s="36">
        <f t="shared" si="4"/>
        <v>0</v>
      </c>
      <c r="AR14" s="36">
        <f t="shared" si="5"/>
        <v>0</v>
      </c>
      <c r="AS14" s="36">
        <f t="shared" si="6"/>
        <v>8</v>
      </c>
    </row>
    <row r="15">
      <c r="A15" s="37">
        <v>10.0</v>
      </c>
      <c r="B15" s="17" t="s">
        <v>127</v>
      </c>
      <c r="C15" s="17" t="s">
        <v>128</v>
      </c>
      <c r="D15" s="17" t="s">
        <v>77</v>
      </c>
      <c r="E15" s="19"/>
      <c r="F15" s="17" t="s">
        <v>79</v>
      </c>
      <c r="G15" s="17" t="s">
        <v>82</v>
      </c>
      <c r="H15" s="38" t="s">
        <v>83</v>
      </c>
      <c r="I15" s="38" t="s">
        <v>84</v>
      </c>
      <c r="J15" s="39">
        <v>42979.0</v>
      </c>
      <c r="K15" s="44"/>
      <c r="L15" s="38" t="s">
        <v>85</v>
      </c>
      <c r="M15" s="41"/>
      <c r="N15" s="41"/>
      <c r="O15" s="28" t="s">
        <v>73</v>
      </c>
      <c r="P15" s="29" t="s">
        <v>73</v>
      </c>
      <c r="Q15" s="29" t="s">
        <v>73</v>
      </c>
      <c r="R15" s="43"/>
      <c r="S15" s="43"/>
      <c r="T15" s="43"/>
      <c r="U15" s="43"/>
      <c r="V15" s="29" t="s">
        <v>73</v>
      </c>
      <c r="W15" s="29" t="s">
        <v>73</v>
      </c>
      <c r="X15" s="29" t="s">
        <v>73</v>
      </c>
      <c r="Y15" s="43"/>
      <c r="Z15" s="29" t="s">
        <v>73</v>
      </c>
      <c r="AA15" s="43"/>
      <c r="AB15" s="43"/>
      <c r="AC15" s="29" t="s">
        <v>73</v>
      </c>
      <c r="AD15" s="43"/>
      <c r="AE15" s="36">
        <f t="shared" si="1"/>
        <v>0</v>
      </c>
      <c r="AF15" s="45"/>
      <c r="AG15" s="29">
        <v>0.0</v>
      </c>
      <c r="AH15" s="36">
        <f t="shared" si="2"/>
        <v>0</v>
      </c>
      <c r="AI15" s="29" t="s">
        <v>92</v>
      </c>
      <c r="AJ15" s="29" t="s">
        <v>55</v>
      </c>
      <c r="AK15" s="29" t="s">
        <v>55</v>
      </c>
      <c r="AL15" s="29" t="s">
        <v>55</v>
      </c>
      <c r="AM15" s="29" t="s">
        <v>55</v>
      </c>
      <c r="AN15" s="29" t="s">
        <v>92</v>
      </c>
      <c r="AO15" s="29" t="s">
        <v>55</v>
      </c>
      <c r="AP15" s="36">
        <f t="shared" si="3"/>
        <v>0</v>
      </c>
      <c r="AQ15" s="36">
        <f t="shared" si="4"/>
        <v>0</v>
      </c>
      <c r="AR15" s="36">
        <f t="shared" si="5"/>
        <v>0</v>
      </c>
      <c r="AS15" s="36">
        <f t="shared" si="6"/>
        <v>8</v>
      </c>
    </row>
    <row r="16">
      <c r="A16" s="37">
        <v>11.0</v>
      </c>
      <c r="B16" s="17" t="s">
        <v>133</v>
      </c>
      <c r="C16" s="17" t="s">
        <v>134</v>
      </c>
      <c r="D16" s="20"/>
      <c r="E16" s="20"/>
      <c r="F16" s="17" t="s">
        <v>96</v>
      </c>
      <c r="G16" s="17" t="s">
        <v>82</v>
      </c>
      <c r="H16" s="38" t="s">
        <v>83</v>
      </c>
      <c r="I16" s="38" t="s">
        <v>84</v>
      </c>
      <c r="J16" s="39">
        <v>42979.0</v>
      </c>
      <c r="K16" s="41"/>
      <c r="L16" s="38" t="s">
        <v>85</v>
      </c>
      <c r="M16" s="41"/>
      <c r="N16" s="41"/>
      <c r="O16" s="28" t="s">
        <v>73</v>
      </c>
      <c r="P16" s="29" t="s">
        <v>73</v>
      </c>
      <c r="Q16" s="29" t="s">
        <v>73</v>
      </c>
      <c r="R16" s="43"/>
      <c r="S16" s="43"/>
      <c r="T16" s="43"/>
      <c r="U16" s="43"/>
      <c r="V16" s="29" t="s">
        <v>73</v>
      </c>
      <c r="W16" s="29" t="s">
        <v>73</v>
      </c>
      <c r="X16" s="29" t="s">
        <v>73</v>
      </c>
      <c r="Y16" s="43"/>
      <c r="Z16" s="29" t="s">
        <v>73</v>
      </c>
      <c r="AA16" s="43"/>
      <c r="AB16" s="43"/>
      <c r="AC16" s="29" t="s">
        <v>73</v>
      </c>
      <c r="AD16" s="43"/>
      <c r="AE16" s="36">
        <f t="shared" si="1"/>
        <v>0</v>
      </c>
      <c r="AF16" s="28"/>
      <c r="AG16" s="29">
        <v>0.0</v>
      </c>
      <c r="AH16" s="36">
        <f t="shared" si="2"/>
        <v>0</v>
      </c>
      <c r="AI16" s="29" t="s">
        <v>92</v>
      </c>
      <c r="AJ16" s="29" t="s">
        <v>55</v>
      </c>
      <c r="AK16" s="29" t="s">
        <v>55</v>
      </c>
      <c r="AL16" s="29" t="s">
        <v>55</v>
      </c>
      <c r="AM16" s="29" t="s">
        <v>55</v>
      </c>
      <c r="AN16" s="29" t="s">
        <v>92</v>
      </c>
      <c r="AO16" s="29" t="s">
        <v>55</v>
      </c>
      <c r="AP16" s="36">
        <f t="shared" si="3"/>
        <v>0</v>
      </c>
      <c r="AQ16" s="36">
        <f t="shared" si="4"/>
        <v>0</v>
      </c>
      <c r="AR16" s="36">
        <f t="shared" si="5"/>
        <v>0</v>
      </c>
      <c r="AS16" s="36">
        <f t="shared" si="6"/>
        <v>8</v>
      </c>
    </row>
    <row r="17">
      <c r="A17" s="37">
        <v>12.0</v>
      </c>
      <c r="B17" s="17" t="s">
        <v>135</v>
      </c>
      <c r="C17" s="17" t="s">
        <v>136</v>
      </c>
      <c r="D17" s="17" t="s">
        <v>110</v>
      </c>
      <c r="E17" s="19"/>
      <c r="F17" s="17" t="s">
        <v>96</v>
      </c>
      <c r="G17" s="17" t="s">
        <v>82</v>
      </c>
      <c r="H17" s="38" t="s">
        <v>83</v>
      </c>
      <c r="I17" s="38" t="s">
        <v>84</v>
      </c>
      <c r="J17" s="39">
        <v>42979.0</v>
      </c>
      <c r="K17" s="41"/>
      <c r="L17" s="38" t="s">
        <v>85</v>
      </c>
      <c r="M17" s="41"/>
      <c r="N17" s="41"/>
      <c r="O17" s="28" t="s">
        <v>73</v>
      </c>
      <c r="P17" s="29" t="s">
        <v>73</v>
      </c>
      <c r="Q17" s="29" t="s">
        <v>73</v>
      </c>
      <c r="R17" s="43"/>
      <c r="S17" s="43"/>
      <c r="T17" s="43"/>
      <c r="U17" s="43"/>
      <c r="V17" s="29" t="s">
        <v>73</v>
      </c>
      <c r="W17" s="29" t="s">
        <v>73</v>
      </c>
      <c r="X17" s="29" t="s">
        <v>73</v>
      </c>
      <c r="Y17" s="43"/>
      <c r="Z17" s="29" t="s">
        <v>73</v>
      </c>
      <c r="AA17" s="43"/>
      <c r="AB17" s="43"/>
      <c r="AC17" s="29" t="s">
        <v>73</v>
      </c>
      <c r="AD17" s="43"/>
      <c r="AE17" s="36">
        <f t="shared" si="1"/>
        <v>0</v>
      </c>
      <c r="AF17" s="28"/>
      <c r="AG17" s="29">
        <v>0.0</v>
      </c>
      <c r="AH17" s="36">
        <f t="shared" si="2"/>
        <v>0</v>
      </c>
      <c r="AI17" s="29" t="s">
        <v>92</v>
      </c>
      <c r="AJ17" s="29" t="s">
        <v>55</v>
      </c>
      <c r="AK17" s="29" t="s">
        <v>55</v>
      </c>
      <c r="AL17" s="29" t="s">
        <v>55</v>
      </c>
      <c r="AM17" s="29" t="s">
        <v>55</v>
      </c>
      <c r="AN17" s="29" t="s">
        <v>92</v>
      </c>
      <c r="AO17" s="29" t="s">
        <v>55</v>
      </c>
      <c r="AP17" s="36">
        <f t="shared" si="3"/>
        <v>0</v>
      </c>
      <c r="AQ17" s="36">
        <f t="shared" si="4"/>
        <v>0</v>
      </c>
      <c r="AR17" s="36">
        <f t="shared" si="5"/>
        <v>0</v>
      </c>
      <c r="AS17" s="36">
        <f t="shared" si="6"/>
        <v>8</v>
      </c>
    </row>
    <row r="18">
      <c r="A18" s="37">
        <v>13.0</v>
      </c>
      <c r="B18" s="17" t="s">
        <v>139</v>
      </c>
      <c r="C18" s="17" t="s">
        <v>140</v>
      </c>
      <c r="D18" s="20"/>
      <c r="E18" s="19"/>
      <c r="F18" s="17" t="s">
        <v>96</v>
      </c>
      <c r="G18" s="17" t="s">
        <v>82</v>
      </c>
      <c r="H18" s="38" t="s">
        <v>83</v>
      </c>
      <c r="I18" s="38" t="s">
        <v>84</v>
      </c>
      <c r="J18" s="39">
        <v>42979.0</v>
      </c>
      <c r="K18" s="44"/>
      <c r="L18" s="38" t="s">
        <v>85</v>
      </c>
      <c r="M18" s="41"/>
      <c r="N18" s="41"/>
      <c r="O18" s="28" t="s">
        <v>73</v>
      </c>
      <c r="P18" s="29" t="s">
        <v>73</v>
      </c>
      <c r="Q18" s="29" t="s">
        <v>73</v>
      </c>
      <c r="R18" s="43"/>
      <c r="S18" s="43"/>
      <c r="T18" s="43"/>
      <c r="U18" s="43"/>
      <c r="V18" s="29" t="s">
        <v>73</v>
      </c>
      <c r="W18" s="29" t="s">
        <v>73</v>
      </c>
      <c r="X18" s="29" t="s">
        <v>73</v>
      </c>
      <c r="Y18" s="43"/>
      <c r="Z18" s="29" t="s">
        <v>73</v>
      </c>
      <c r="AA18" s="43"/>
      <c r="AB18" s="43"/>
      <c r="AC18" s="29" t="s">
        <v>73</v>
      </c>
      <c r="AD18" s="43"/>
      <c r="AE18" s="36">
        <f t="shared" si="1"/>
        <v>0</v>
      </c>
      <c r="AF18" s="28"/>
      <c r="AG18" s="29">
        <v>0.0</v>
      </c>
      <c r="AH18" s="36">
        <f t="shared" si="2"/>
        <v>0</v>
      </c>
      <c r="AI18" s="29" t="s">
        <v>92</v>
      </c>
      <c r="AJ18" s="29" t="s">
        <v>55</v>
      </c>
      <c r="AK18" s="29" t="s">
        <v>55</v>
      </c>
      <c r="AL18" s="29" t="s">
        <v>55</v>
      </c>
      <c r="AM18" s="29" t="s">
        <v>55</v>
      </c>
      <c r="AN18" s="29" t="s">
        <v>92</v>
      </c>
      <c r="AO18" s="29" t="s">
        <v>55</v>
      </c>
      <c r="AP18" s="36">
        <f t="shared" si="3"/>
        <v>0</v>
      </c>
      <c r="AQ18" s="36">
        <f t="shared" si="4"/>
        <v>0</v>
      </c>
      <c r="AR18" s="36">
        <f t="shared" si="5"/>
        <v>0</v>
      </c>
      <c r="AS18" s="36">
        <f t="shared" si="6"/>
        <v>8</v>
      </c>
    </row>
    <row r="19">
      <c r="A19" s="37">
        <v>14.0</v>
      </c>
      <c r="B19" s="17" t="s">
        <v>144</v>
      </c>
      <c r="C19" s="17" t="s">
        <v>145</v>
      </c>
      <c r="D19" s="19"/>
      <c r="E19" s="19"/>
      <c r="F19" s="17" t="s">
        <v>79</v>
      </c>
      <c r="G19" s="17" t="s">
        <v>82</v>
      </c>
      <c r="H19" s="38" t="s">
        <v>83</v>
      </c>
      <c r="I19" s="38" t="s">
        <v>84</v>
      </c>
      <c r="J19" s="39">
        <v>42979.0</v>
      </c>
      <c r="K19" s="41"/>
      <c r="L19" s="38" t="s">
        <v>85</v>
      </c>
      <c r="M19" s="41"/>
      <c r="N19" s="41"/>
      <c r="O19" s="28" t="s">
        <v>73</v>
      </c>
      <c r="P19" s="29" t="s">
        <v>73</v>
      </c>
      <c r="Q19" s="29" t="s">
        <v>73</v>
      </c>
      <c r="R19" s="43"/>
      <c r="S19" s="43"/>
      <c r="T19" s="43"/>
      <c r="U19" s="43"/>
      <c r="V19" s="29" t="s">
        <v>73</v>
      </c>
      <c r="W19" s="29" t="s">
        <v>73</v>
      </c>
      <c r="X19" s="29" t="s">
        <v>73</v>
      </c>
      <c r="Y19" s="43"/>
      <c r="Z19" s="29" t="s">
        <v>73</v>
      </c>
      <c r="AA19" s="43"/>
      <c r="AB19" s="43"/>
      <c r="AC19" s="29" t="s">
        <v>73</v>
      </c>
      <c r="AD19" s="43"/>
      <c r="AE19" s="36">
        <f t="shared" si="1"/>
        <v>0</v>
      </c>
      <c r="AF19" s="28"/>
      <c r="AG19" s="29">
        <v>0.0</v>
      </c>
      <c r="AH19" s="36">
        <f t="shared" si="2"/>
        <v>0</v>
      </c>
      <c r="AI19" s="29" t="s">
        <v>92</v>
      </c>
      <c r="AJ19" s="29" t="s">
        <v>55</v>
      </c>
      <c r="AK19" s="29" t="s">
        <v>55</v>
      </c>
      <c r="AL19" s="29" t="s">
        <v>55</v>
      </c>
      <c r="AM19" s="29" t="s">
        <v>55</v>
      </c>
      <c r="AN19" s="29" t="s">
        <v>92</v>
      </c>
      <c r="AO19" s="29" t="s">
        <v>55</v>
      </c>
      <c r="AP19" s="36">
        <f t="shared" si="3"/>
        <v>0</v>
      </c>
      <c r="AQ19" s="36">
        <f t="shared" si="4"/>
        <v>0</v>
      </c>
      <c r="AR19" s="36">
        <f t="shared" si="5"/>
        <v>0</v>
      </c>
      <c r="AS19" s="36">
        <f t="shared" si="6"/>
        <v>8</v>
      </c>
    </row>
    <row r="20">
      <c r="A20" s="37">
        <v>15.0</v>
      </c>
      <c r="B20" s="17" t="s">
        <v>146</v>
      </c>
      <c r="C20" s="17" t="s">
        <v>147</v>
      </c>
      <c r="D20" s="17" t="s">
        <v>110</v>
      </c>
      <c r="E20" s="19"/>
      <c r="F20" s="17" t="s">
        <v>96</v>
      </c>
      <c r="G20" s="17" t="s">
        <v>82</v>
      </c>
      <c r="H20" s="38" t="s">
        <v>83</v>
      </c>
      <c r="I20" s="38" t="s">
        <v>84</v>
      </c>
      <c r="J20" s="39">
        <v>42979.0</v>
      </c>
      <c r="K20" s="41"/>
      <c r="L20" s="38" t="s">
        <v>85</v>
      </c>
      <c r="M20" s="41"/>
      <c r="N20" s="41"/>
      <c r="O20" s="28" t="s">
        <v>73</v>
      </c>
      <c r="P20" s="29" t="s">
        <v>73</v>
      </c>
      <c r="Q20" s="29" t="s">
        <v>73</v>
      </c>
      <c r="R20" s="43"/>
      <c r="S20" s="43"/>
      <c r="T20" s="43"/>
      <c r="U20" s="43"/>
      <c r="V20" s="29" t="s">
        <v>73</v>
      </c>
      <c r="W20" s="29" t="s">
        <v>73</v>
      </c>
      <c r="X20" s="29" t="s">
        <v>73</v>
      </c>
      <c r="Y20" s="43"/>
      <c r="Z20" s="29" t="s">
        <v>73</v>
      </c>
      <c r="AA20" s="43"/>
      <c r="AB20" s="43"/>
      <c r="AC20" s="29" t="s">
        <v>73</v>
      </c>
      <c r="AD20" s="43"/>
      <c r="AE20" s="36">
        <f t="shared" si="1"/>
        <v>0</v>
      </c>
      <c r="AF20" s="28"/>
      <c r="AG20" s="29">
        <v>0.0</v>
      </c>
      <c r="AH20" s="36">
        <f t="shared" si="2"/>
        <v>0</v>
      </c>
      <c r="AI20" s="29" t="s">
        <v>92</v>
      </c>
      <c r="AJ20" s="29" t="s">
        <v>55</v>
      </c>
      <c r="AK20" s="29" t="s">
        <v>55</v>
      </c>
      <c r="AL20" s="29" t="s">
        <v>55</v>
      </c>
      <c r="AM20" s="29" t="s">
        <v>55</v>
      </c>
      <c r="AN20" s="29" t="s">
        <v>92</v>
      </c>
      <c r="AO20" s="29" t="s">
        <v>55</v>
      </c>
      <c r="AP20" s="36">
        <f t="shared" si="3"/>
        <v>0</v>
      </c>
      <c r="AQ20" s="36">
        <f t="shared" si="4"/>
        <v>0</v>
      </c>
      <c r="AR20" s="36">
        <f t="shared" si="5"/>
        <v>0</v>
      </c>
      <c r="AS20" s="36">
        <f t="shared" si="6"/>
        <v>8</v>
      </c>
    </row>
    <row r="21">
      <c r="A21" s="37">
        <v>16.0</v>
      </c>
      <c r="B21" s="17" t="s">
        <v>148</v>
      </c>
      <c r="C21" s="17" t="s">
        <v>149</v>
      </c>
      <c r="D21" s="17" t="s">
        <v>107</v>
      </c>
      <c r="E21" s="19"/>
      <c r="F21" s="17" t="s">
        <v>79</v>
      </c>
      <c r="G21" s="17" t="s">
        <v>82</v>
      </c>
      <c r="H21" s="38" t="s">
        <v>83</v>
      </c>
      <c r="I21" s="38" t="s">
        <v>84</v>
      </c>
      <c r="J21" s="39">
        <v>42979.0</v>
      </c>
      <c r="K21" s="41"/>
      <c r="L21" s="38" t="s">
        <v>85</v>
      </c>
      <c r="M21" s="41"/>
      <c r="N21" s="41"/>
      <c r="O21" s="28" t="s">
        <v>73</v>
      </c>
      <c r="P21" s="29" t="s">
        <v>73</v>
      </c>
      <c r="Q21" s="29" t="s">
        <v>73</v>
      </c>
      <c r="R21" s="43"/>
      <c r="S21" s="43"/>
      <c r="T21" s="43"/>
      <c r="U21" s="43"/>
      <c r="V21" s="29" t="s">
        <v>73</v>
      </c>
      <c r="W21" s="29" t="s">
        <v>73</v>
      </c>
      <c r="X21" s="29" t="s">
        <v>73</v>
      </c>
      <c r="Y21" s="43"/>
      <c r="Z21" s="29" t="s">
        <v>73</v>
      </c>
      <c r="AA21" s="43"/>
      <c r="AB21" s="43"/>
      <c r="AC21" s="29" t="s">
        <v>73</v>
      </c>
      <c r="AD21" s="43"/>
      <c r="AE21" s="36">
        <f t="shared" si="1"/>
        <v>0</v>
      </c>
      <c r="AF21" s="45"/>
      <c r="AG21" s="29">
        <v>0.0</v>
      </c>
      <c r="AH21" s="36">
        <f t="shared" si="2"/>
        <v>0</v>
      </c>
      <c r="AI21" s="29" t="s">
        <v>92</v>
      </c>
      <c r="AJ21" s="29" t="s">
        <v>55</v>
      </c>
      <c r="AK21" s="29" t="s">
        <v>55</v>
      </c>
      <c r="AL21" s="29" t="s">
        <v>55</v>
      </c>
      <c r="AM21" s="29" t="s">
        <v>55</v>
      </c>
      <c r="AN21" s="29" t="s">
        <v>92</v>
      </c>
      <c r="AO21" s="29" t="s">
        <v>55</v>
      </c>
      <c r="AP21" s="36">
        <f t="shared" si="3"/>
        <v>0</v>
      </c>
      <c r="AQ21" s="36">
        <f t="shared" si="4"/>
        <v>0</v>
      </c>
      <c r="AR21" s="36">
        <f t="shared" si="5"/>
        <v>0</v>
      </c>
      <c r="AS21" s="36">
        <f t="shared" si="6"/>
        <v>8</v>
      </c>
    </row>
    <row r="22">
      <c r="A22" s="37">
        <v>17.0</v>
      </c>
      <c r="B22" s="17" t="s">
        <v>154</v>
      </c>
      <c r="C22" s="17" t="s">
        <v>113</v>
      </c>
      <c r="D22" s="17" t="s">
        <v>110</v>
      </c>
      <c r="E22" s="19"/>
      <c r="F22" s="17" t="s">
        <v>96</v>
      </c>
      <c r="G22" s="17" t="s">
        <v>82</v>
      </c>
      <c r="H22" s="38" t="s">
        <v>83</v>
      </c>
      <c r="I22" s="38" t="s">
        <v>84</v>
      </c>
      <c r="J22" s="39">
        <v>42979.0</v>
      </c>
      <c r="K22" s="41"/>
      <c r="L22" s="38" t="s">
        <v>85</v>
      </c>
      <c r="M22" s="41"/>
      <c r="N22" s="41"/>
      <c r="O22" s="28" t="s">
        <v>73</v>
      </c>
      <c r="P22" s="29" t="s">
        <v>73</v>
      </c>
      <c r="Q22" s="29" t="s">
        <v>73</v>
      </c>
      <c r="R22" s="43"/>
      <c r="S22" s="43"/>
      <c r="T22" s="43"/>
      <c r="U22" s="43"/>
      <c r="V22" s="29" t="s">
        <v>73</v>
      </c>
      <c r="W22" s="29" t="s">
        <v>73</v>
      </c>
      <c r="X22" s="29" t="s">
        <v>73</v>
      </c>
      <c r="Y22" s="43"/>
      <c r="Z22" s="29" t="s">
        <v>73</v>
      </c>
      <c r="AA22" s="43"/>
      <c r="AB22" s="43"/>
      <c r="AC22" s="29" t="s">
        <v>73</v>
      </c>
      <c r="AD22" s="43"/>
      <c r="AE22" s="36">
        <f t="shared" si="1"/>
        <v>0</v>
      </c>
      <c r="AF22" s="28"/>
      <c r="AG22" s="29">
        <v>0.0</v>
      </c>
      <c r="AH22" s="36">
        <f t="shared" si="2"/>
        <v>0</v>
      </c>
      <c r="AI22" s="29" t="s">
        <v>92</v>
      </c>
      <c r="AJ22" s="29" t="s">
        <v>55</v>
      </c>
      <c r="AK22" s="29" t="s">
        <v>55</v>
      </c>
      <c r="AL22" s="29" t="s">
        <v>55</v>
      </c>
      <c r="AM22" s="29" t="s">
        <v>55</v>
      </c>
      <c r="AN22" s="29" t="s">
        <v>92</v>
      </c>
      <c r="AO22" s="29" t="s">
        <v>55</v>
      </c>
      <c r="AP22" s="36">
        <f t="shared" si="3"/>
        <v>0</v>
      </c>
      <c r="AQ22" s="36">
        <f t="shared" si="4"/>
        <v>0</v>
      </c>
      <c r="AR22" s="36">
        <f t="shared" si="5"/>
        <v>0</v>
      </c>
      <c r="AS22" s="36">
        <f t="shared" si="6"/>
        <v>8</v>
      </c>
    </row>
    <row r="23" ht="17.25" customHeight="1">
      <c r="A23" s="37">
        <v>18.0</v>
      </c>
      <c r="B23" s="17" t="s">
        <v>155</v>
      </c>
      <c r="C23" s="17" t="s">
        <v>130</v>
      </c>
      <c r="D23" s="17" t="s">
        <v>115</v>
      </c>
      <c r="E23" s="19"/>
      <c r="F23" s="17" t="s">
        <v>79</v>
      </c>
      <c r="G23" s="17" t="s">
        <v>82</v>
      </c>
      <c r="H23" s="38" t="s">
        <v>83</v>
      </c>
      <c r="I23" s="38" t="s">
        <v>84</v>
      </c>
      <c r="J23" s="39">
        <v>42979.0</v>
      </c>
      <c r="K23" s="41"/>
      <c r="L23" s="38" t="s">
        <v>85</v>
      </c>
      <c r="M23" s="41"/>
      <c r="N23" s="41"/>
      <c r="O23" s="28" t="s">
        <v>73</v>
      </c>
      <c r="P23" s="29" t="s">
        <v>73</v>
      </c>
      <c r="Q23" s="29" t="s">
        <v>73</v>
      </c>
      <c r="R23" s="43"/>
      <c r="S23" s="43"/>
      <c r="T23" s="43"/>
      <c r="U23" s="43"/>
      <c r="V23" s="29" t="s">
        <v>73</v>
      </c>
      <c r="W23" s="29" t="s">
        <v>73</v>
      </c>
      <c r="X23" s="29" t="s">
        <v>73</v>
      </c>
      <c r="Y23" s="43"/>
      <c r="Z23" s="29" t="s">
        <v>73</v>
      </c>
      <c r="AA23" s="43"/>
      <c r="AB23" s="43"/>
      <c r="AC23" s="29" t="s">
        <v>73</v>
      </c>
      <c r="AD23" s="43"/>
      <c r="AE23" s="36">
        <f t="shared" si="1"/>
        <v>0</v>
      </c>
      <c r="AF23" s="28"/>
      <c r="AG23" s="29">
        <v>0.0</v>
      </c>
      <c r="AH23" s="36">
        <f t="shared" si="2"/>
        <v>0</v>
      </c>
      <c r="AI23" s="29" t="s">
        <v>92</v>
      </c>
      <c r="AJ23" s="29" t="s">
        <v>55</v>
      </c>
      <c r="AK23" s="29" t="s">
        <v>55</v>
      </c>
      <c r="AL23" s="29" t="s">
        <v>55</v>
      </c>
      <c r="AM23" s="29" t="s">
        <v>55</v>
      </c>
      <c r="AN23" s="29" t="s">
        <v>92</v>
      </c>
      <c r="AO23" s="29" t="s">
        <v>55</v>
      </c>
      <c r="AP23" s="36">
        <f t="shared" si="3"/>
        <v>0</v>
      </c>
      <c r="AQ23" s="36">
        <f t="shared" si="4"/>
        <v>0</v>
      </c>
      <c r="AR23" s="36">
        <f t="shared" si="5"/>
        <v>0</v>
      </c>
      <c r="AS23" s="36">
        <f t="shared" si="6"/>
        <v>8</v>
      </c>
      <c r="AT23" s="3"/>
    </row>
    <row r="24">
      <c r="A24" s="37">
        <v>19.0</v>
      </c>
      <c r="B24" s="17" t="s">
        <v>160</v>
      </c>
      <c r="C24" s="17" t="s">
        <v>161</v>
      </c>
      <c r="D24" s="17" t="s">
        <v>135</v>
      </c>
      <c r="E24" s="19"/>
      <c r="F24" s="17" t="s">
        <v>79</v>
      </c>
      <c r="G24" s="17" t="s">
        <v>82</v>
      </c>
      <c r="H24" s="38" t="s">
        <v>83</v>
      </c>
      <c r="I24" s="38" t="s">
        <v>84</v>
      </c>
      <c r="J24" s="39">
        <v>42979.0</v>
      </c>
      <c r="K24" s="41"/>
      <c r="L24" s="38" t="s">
        <v>85</v>
      </c>
      <c r="M24" s="41"/>
      <c r="N24" s="41"/>
      <c r="O24" s="28" t="s">
        <v>73</v>
      </c>
      <c r="P24" s="29" t="s">
        <v>73</v>
      </c>
      <c r="Q24" s="29" t="s">
        <v>73</v>
      </c>
      <c r="R24" s="43"/>
      <c r="S24" s="43"/>
      <c r="T24" s="43"/>
      <c r="U24" s="43"/>
      <c r="V24" s="29" t="s">
        <v>73</v>
      </c>
      <c r="W24" s="29" t="s">
        <v>73</v>
      </c>
      <c r="X24" s="29" t="s">
        <v>73</v>
      </c>
      <c r="Y24" s="43"/>
      <c r="Z24" s="29" t="s">
        <v>73</v>
      </c>
      <c r="AA24" s="43"/>
      <c r="AB24" s="43"/>
      <c r="AC24" s="29" t="s">
        <v>73</v>
      </c>
      <c r="AD24" s="43"/>
      <c r="AE24" s="36">
        <f t="shared" si="1"/>
        <v>0</v>
      </c>
      <c r="AF24" s="45"/>
      <c r="AG24" s="29">
        <v>0.0</v>
      </c>
      <c r="AH24" s="36">
        <f t="shared" si="2"/>
        <v>0</v>
      </c>
      <c r="AI24" s="29" t="s">
        <v>92</v>
      </c>
      <c r="AJ24" s="29" t="s">
        <v>55</v>
      </c>
      <c r="AK24" s="29" t="s">
        <v>55</v>
      </c>
      <c r="AL24" s="29" t="s">
        <v>55</v>
      </c>
      <c r="AM24" s="29" t="s">
        <v>55</v>
      </c>
      <c r="AN24" s="29" t="s">
        <v>92</v>
      </c>
      <c r="AO24" s="29" t="s">
        <v>55</v>
      </c>
      <c r="AP24" s="36">
        <f t="shared" si="3"/>
        <v>0</v>
      </c>
      <c r="AQ24" s="36">
        <f t="shared" si="4"/>
        <v>0</v>
      </c>
      <c r="AR24" s="36">
        <f t="shared" si="5"/>
        <v>0</v>
      </c>
      <c r="AS24" s="36">
        <f t="shared" si="6"/>
        <v>8</v>
      </c>
    </row>
    <row r="25">
      <c r="A25" s="37">
        <v>20.0</v>
      </c>
      <c r="B25" s="17" t="s">
        <v>162</v>
      </c>
      <c r="C25" s="17" t="s">
        <v>115</v>
      </c>
      <c r="D25" s="20"/>
      <c r="E25" s="19"/>
      <c r="F25" s="17" t="s">
        <v>79</v>
      </c>
      <c r="G25" s="17" t="s">
        <v>82</v>
      </c>
      <c r="H25" s="38" t="s">
        <v>83</v>
      </c>
      <c r="I25" s="38" t="s">
        <v>84</v>
      </c>
      <c r="J25" s="39">
        <v>42979.0</v>
      </c>
      <c r="K25" s="44"/>
      <c r="L25" s="38" t="s">
        <v>85</v>
      </c>
      <c r="M25" s="41"/>
      <c r="N25" s="41"/>
      <c r="O25" s="28" t="s">
        <v>73</v>
      </c>
      <c r="P25" s="29" t="s">
        <v>73</v>
      </c>
      <c r="Q25" s="29" t="s">
        <v>73</v>
      </c>
      <c r="R25" s="43"/>
      <c r="S25" s="43"/>
      <c r="T25" s="43"/>
      <c r="U25" s="43"/>
      <c r="V25" s="29" t="s">
        <v>73</v>
      </c>
      <c r="W25" s="29" t="s">
        <v>73</v>
      </c>
      <c r="X25" s="29" t="s">
        <v>73</v>
      </c>
      <c r="Y25" s="43"/>
      <c r="Z25" s="29" t="s">
        <v>73</v>
      </c>
      <c r="AA25" s="43"/>
      <c r="AB25" s="43"/>
      <c r="AC25" s="29" t="s">
        <v>73</v>
      </c>
      <c r="AD25" s="43"/>
      <c r="AE25" s="36">
        <f t="shared" si="1"/>
        <v>0</v>
      </c>
      <c r="AF25" s="28"/>
      <c r="AG25" s="29">
        <v>0.0</v>
      </c>
      <c r="AH25" s="36">
        <f t="shared" si="2"/>
        <v>0</v>
      </c>
      <c r="AI25" s="29" t="s">
        <v>92</v>
      </c>
      <c r="AJ25" s="29" t="s">
        <v>55</v>
      </c>
      <c r="AK25" s="29" t="s">
        <v>55</v>
      </c>
      <c r="AL25" s="29" t="s">
        <v>55</v>
      </c>
      <c r="AM25" s="29" t="s">
        <v>55</v>
      </c>
      <c r="AN25" s="29" t="s">
        <v>92</v>
      </c>
      <c r="AO25" s="29" t="s">
        <v>55</v>
      </c>
      <c r="AP25" s="36">
        <f t="shared" si="3"/>
        <v>0</v>
      </c>
      <c r="AQ25" s="36">
        <f t="shared" si="4"/>
        <v>0</v>
      </c>
      <c r="AR25" s="36">
        <f t="shared" si="5"/>
        <v>0</v>
      </c>
      <c r="AS25" s="36">
        <f t="shared" si="6"/>
        <v>8</v>
      </c>
    </row>
    <row r="26">
      <c r="A26" s="37">
        <v>21.0</v>
      </c>
      <c r="B26" s="17" t="s">
        <v>164</v>
      </c>
      <c r="C26" s="17" t="s">
        <v>165</v>
      </c>
      <c r="D26" s="17" t="s">
        <v>167</v>
      </c>
      <c r="E26" s="19"/>
      <c r="F26" s="17" t="s">
        <v>79</v>
      </c>
      <c r="G26" s="17" t="s">
        <v>82</v>
      </c>
      <c r="H26" s="38" t="s">
        <v>83</v>
      </c>
      <c r="I26" s="38" t="s">
        <v>84</v>
      </c>
      <c r="J26" s="39">
        <v>42979.0</v>
      </c>
      <c r="K26" s="41"/>
      <c r="L26" s="38" t="s">
        <v>85</v>
      </c>
      <c r="M26" s="41"/>
      <c r="N26" s="41"/>
      <c r="O26" s="28" t="s">
        <v>73</v>
      </c>
      <c r="P26" s="29" t="s">
        <v>73</v>
      </c>
      <c r="Q26" s="29" t="s">
        <v>73</v>
      </c>
      <c r="R26" s="43"/>
      <c r="S26" s="43"/>
      <c r="T26" s="43"/>
      <c r="U26" s="43"/>
      <c r="V26" s="29" t="s">
        <v>73</v>
      </c>
      <c r="W26" s="29" t="s">
        <v>73</v>
      </c>
      <c r="X26" s="29" t="s">
        <v>73</v>
      </c>
      <c r="Y26" s="43"/>
      <c r="Z26" s="29" t="s">
        <v>73</v>
      </c>
      <c r="AA26" s="43"/>
      <c r="AB26" s="43"/>
      <c r="AC26" s="29" t="s">
        <v>73</v>
      </c>
      <c r="AD26" s="43"/>
      <c r="AE26" s="36">
        <f t="shared" si="1"/>
        <v>0</v>
      </c>
      <c r="AF26" s="28"/>
      <c r="AG26" s="29">
        <v>0.0</v>
      </c>
      <c r="AH26" s="36">
        <f t="shared" si="2"/>
        <v>0</v>
      </c>
      <c r="AI26" s="29" t="s">
        <v>92</v>
      </c>
      <c r="AJ26" s="29" t="s">
        <v>55</v>
      </c>
      <c r="AK26" s="29" t="s">
        <v>55</v>
      </c>
      <c r="AL26" s="29" t="s">
        <v>55</v>
      </c>
      <c r="AM26" s="29" t="s">
        <v>55</v>
      </c>
      <c r="AN26" s="29" t="s">
        <v>92</v>
      </c>
      <c r="AO26" s="29" t="s">
        <v>55</v>
      </c>
      <c r="AP26" s="36">
        <f t="shared" si="3"/>
        <v>0</v>
      </c>
      <c r="AQ26" s="36">
        <f t="shared" si="4"/>
        <v>0</v>
      </c>
      <c r="AR26" s="36">
        <f t="shared" si="5"/>
        <v>0</v>
      </c>
      <c r="AS26" s="36">
        <f t="shared" si="6"/>
        <v>8</v>
      </c>
    </row>
    <row r="27">
      <c r="A27" s="37">
        <v>22.0</v>
      </c>
      <c r="B27" s="17" t="s">
        <v>170</v>
      </c>
      <c r="C27" s="17" t="s">
        <v>78</v>
      </c>
      <c r="D27" s="17" t="s">
        <v>77</v>
      </c>
      <c r="E27" s="19"/>
      <c r="F27" s="17" t="s">
        <v>79</v>
      </c>
      <c r="G27" s="17" t="s">
        <v>82</v>
      </c>
      <c r="H27" s="38" t="s">
        <v>83</v>
      </c>
      <c r="I27" s="38" t="s">
        <v>84</v>
      </c>
      <c r="J27" s="39">
        <v>42979.0</v>
      </c>
      <c r="K27" s="41"/>
      <c r="L27" s="38" t="s">
        <v>85</v>
      </c>
      <c r="M27" s="41"/>
      <c r="N27" s="41"/>
      <c r="O27" s="28" t="s">
        <v>73</v>
      </c>
      <c r="P27" s="29" t="s">
        <v>73</v>
      </c>
      <c r="Q27" s="29" t="s">
        <v>73</v>
      </c>
      <c r="R27" s="43"/>
      <c r="S27" s="43"/>
      <c r="T27" s="43"/>
      <c r="U27" s="43"/>
      <c r="V27" s="29" t="s">
        <v>73</v>
      </c>
      <c r="W27" s="29" t="s">
        <v>73</v>
      </c>
      <c r="X27" s="29" t="s">
        <v>73</v>
      </c>
      <c r="Y27" s="43"/>
      <c r="Z27" s="29" t="s">
        <v>73</v>
      </c>
      <c r="AA27" s="43"/>
      <c r="AB27" s="43"/>
      <c r="AC27" s="29" t="s">
        <v>73</v>
      </c>
      <c r="AD27" s="43"/>
      <c r="AE27" s="36">
        <f t="shared" si="1"/>
        <v>0</v>
      </c>
      <c r="AF27" s="45"/>
      <c r="AG27" s="29">
        <v>0.0</v>
      </c>
      <c r="AH27" s="36">
        <f t="shared" si="2"/>
        <v>0</v>
      </c>
      <c r="AI27" s="29" t="s">
        <v>92</v>
      </c>
      <c r="AJ27" s="29" t="s">
        <v>55</v>
      </c>
      <c r="AK27" s="29" t="s">
        <v>55</v>
      </c>
      <c r="AL27" s="29" t="s">
        <v>55</v>
      </c>
      <c r="AM27" s="29" t="s">
        <v>55</v>
      </c>
      <c r="AN27" s="29" t="s">
        <v>92</v>
      </c>
      <c r="AO27" s="29" t="s">
        <v>55</v>
      </c>
      <c r="AP27" s="36">
        <f t="shared" si="3"/>
        <v>0</v>
      </c>
      <c r="AQ27" s="36">
        <f t="shared" si="4"/>
        <v>0</v>
      </c>
      <c r="AR27" s="36">
        <f t="shared" si="5"/>
        <v>0</v>
      </c>
      <c r="AS27" s="36">
        <f t="shared" si="6"/>
        <v>8</v>
      </c>
    </row>
    <row r="28">
      <c r="A28" s="37">
        <v>23.0</v>
      </c>
      <c r="B28" s="17" t="s">
        <v>171</v>
      </c>
      <c r="C28" s="17" t="s">
        <v>172</v>
      </c>
      <c r="D28" s="17" t="s">
        <v>173</v>
      </c>
      <c r="E28" s="19"/>
      <c r="F28" s="17" t="s">
        <v>79</v>
      </c>
      <c r="G28" s="17" t="s">
        <v>82</v>
      </c>
      <c r="H28" s="38" t="s">
        <v>83</v>
      </c>
      <c r="I28" s="38" t="s">
        <v>84</v>
      </c>
      <c r="J28" s="39">
        <v>43076.0</v>
      </c>
      <c r="K28" s="41"/>
      <c r="L28" s="38" t="s">
        <v>85</v>
      </c>
      <c r="M28" s="41"/>
      <c r="N28" s="41"/>
      <c r="O28" s="28" t="s">
        <v>73</v>
      </c>
      <c r="P28" s="29" t="s">
        <v>73</v>
      </c>
      <c r="Q28" s="29" t="s">
        <v>73</v>
      </c>
      <c r="R28" s="43"/>
      <c r="S28" s="43"/>
      <c r="T28" s="43"/>
      <c r="U28" s="43"/>
      <c r="V28" s="29" t="s">
        <v>73</v>
      </c>
      <c r="W28" s="29" t="s">
        <v>73</v>
      </c>
      <c r="X28" s="29" t="s">
        <v>73</v>
      </c>
      <c r="Y28" s="43"/>
      <c r="Z28" s="29" t="s">
        <v>73</v>
      </c>
      <c r="AA28" s="43"/>
      <c r="AB28" s="43"/>
      <c r="AC28" s="29" t="s">
        <v>73</v>
      </c>
      <c r="AD28" s="43"/>
      <c r="AE28" s="36">
        <f t="shared" si="1"/>
        <v>0</v>
      </c>
      <c r="AF28" s="28"/>
      <c r="AG28" s="29">
        <v>0.0</v>
      </c>
      <c r="AH28" s="36">
        <f t="shared" si="2"/>
        <v>0</v>
      </c>
      <c r="AI28" s="29" t="s">
        <v>92</v>
      </c>
      <c r="AJ28" s="29" t="s">
        <v>55</v>
      </c>
      <c r="AK28" s="29" t="s">
        <v>55</v>
      </c>
      <c r="AL28" s="29" t="s">
        <v>55</v>
      </c>
      <c r="AM28" s="29" t="s">
        <v>55</v>
      </c>
      <c r="AN28" s="29" t="s">
        <v>92</v>
      </c>
      <c r="AO28" s="29" t="s">
        <v>55</v>
      </c>
      <c r="AP28" s="36">
        <f t="shared" si="3"/>
        <v>0</v>
      </c>
      <c r="AQ28" s="36">
        <f t="shared" si="4"/>
        <v>0</v>
      </c>
      <c r="AR28" s="36">
        <f t="shared" si="5"/>
        <v>0</v>
      </c>
      <c r="AS28" s="36">
        <f t="shared" si="6"/>
        <v>8</v>
      </c>
    </row>
    <row r="29">
      <c r="A29" s="37">
        <v>24.0</v>
      </c>
      <c r="B29" s="17" t="s">
        <v>176</v>
      </c>
      <c r="C29" s="17" t="s">
        <v>177</v>
      </c>
      <c r="D29" s="20"/>
      <c r="E29" s="19"/>
      <c r="F29" s="17" t="s">
        <v>96</v>
      </c>
      <c r="G29" s="17" t="s">
        <v>82</v>
      </c>
      <c r="H29" s="38" t="s">
        <v>83</v>
      </c>
      <c r="I29" s="38" t="s">
        <v>138</v>
      </c>
      <c r="J29" s="39">
        <v>42979.0</v>
      </c>
      <c r="K29" s="39">
        <v>42983.0</v>
      </c>
      <c r="L29" s="38" t="s">
        <v>85</v>
      </c>
      <c r="M29" s="41"/>
      <c r="N29" s="41"/>
      <c r="O29" s="28" t="s">
        <v>73</v>
      </c>
      <c r="P29" s="29" t="s">
        <v>73</v>
      </c>
      <c r="Q29" s="29" t="s">
        <v>73</v>
      </c>
      <c r="R29" s="43"/>
      <c r="S29" s="43"/>
      <c r="T29" s="43"/>
      <c r="U29" s="43"/>
      <c r="V29" s="29" t="s">
        <v>73</v>
      </c>
      <c r="W29" s="29" t="s">
        <v>73</v>
      </c>
      <c r="X29" s="29" t="s">
        <v>73</v>
      </c>
      <c r="Y29" s="43"/>
      <c r="Z29" s="29" t="s">
        <v>73</v>
      </c>
      <c r="AA29" s="43"/>
      <c r="AB29" s="43"/>
      <c r="AC29" s="29" t="s">
        <v>73</v>
      </c>
      <c r="AD29" s="43"/>
      <c r="AE29" s="36">
        <f t="shared" si="1"/>
        <v>0</v>
      </c>
      <c r="AF29" s="28"/>
      <c r="AG29" s="29">
        <v>0.0</v>
      </c>
      <c r="AH29" s="36">
        <f t="shared" si="2"/>
        <v>0</v>
      </c>
      <c r="AI29" s="29" t="s">
        <v>92</v>
      </c>
      <c r="AJ29" s="29" t="s">
        <v>55</v>
      </c>
      <c r="AK29" s="29" t="s">
        <v>55</v>
      </c>
      <c r="AL29" s="29" t="s">
        <v>55</v>
      </c>
      <c r="AM29" s="29" t="s">
        <v>55</v>
      </c>
      <c r="AN29" s="29" t="s">
        <v>92</v>
      </c>
      <c r="AO29" s="29" t="s">
        <v>55</v>
      </c>
      <c r="AP29" s="36">
        <f t="shared" si="3"/>
        <v>0</v>
      </c>
      <c r="AQ29" s="36">
        <f t="shared" si="4"/>
        <v>0</v>
      </c>
      <c r="AR29" s="36">
        <f t="shared" si="5"/>
        <v>0</v>
      </c>
      <c r="AS29" s="36">
        <f t="shared" si="6"/>
        <v>8</v>
      </c>
    </row>
    <row r="30">
      <c r="A30" s="37">
        <v>25.0</v>
      </c>
      <c r="B30" s="17" t="s">
        <v>179</v>
      </c>
      <c r="C30" s="17" t="s">
        <v>180</v>
      </c>
      <c r="D30" s="17" t="s">
        <v>78</v>
      </c>
      <c r="E30" s="19"/>
      <c r="F30" s="17" t="s">
        <v>79</v>
      </c>
      <c r="G30" s="17" t="s">
        <v>82</v>
      </c>
      <c r="H30" s="38" t="s">
        <v>83</v>
      </c>
      <c r="I30" s="38" t="s">
        <v>84</v>
      </c>
      <c r="J30" s="39">
        <v>42979.0</v>
      </c>
      <c r="K30" s="41"/>
      <c r="L30" s="38" t="s">
        <v>85</v>
      </c>
      <c r="M30" s="41"/>
      <c r="N30" s="41"/>
      <c r="O30" s="28" t="s">
        <v>73</v>
      </c>
      <c r="P30" s="29" t="s">
        <v>73</v>
      </c>
      <c r="Q30" s="29" t="s">
        <v>73</v>
      </c>
      <c r="R30" s="43"/>
      <c r="S30" s="43"/>
      <c r="T30" s="43"/>
      <c r="U30" s="43"/>
      <c r="V30" s="29" t="s">
        <v>73</v>
      </c>
      <c r="W30" s="29" t="s">
        <v>73</v>
      </c>
      <c r="X30" s="29" t="s">
        <v>73</v>
      </c>
      <c r="Y30" s="43"/>
      <c r="Z30" s="29" t="s">
        <v>73</v>
      </c>
      <c r="AA30" s="43"/>
      <c r="AB30" s="43"/>
      <c r="AC30" s="29" t="s">
        <v>73</v>
      </c>
      <c r="AD30" s="43"/>
      <c r="AE30" s="36">
        <f t="shared" si="1"/>
        <v>0</v>
      </c>
      <c r="AF30" s="28"/>
      <c r="AG30" s="29">
        <v>0.0</v>
      </c>
      <c r="AH30" s="36">
        <f t="shared" si="2"/>
        <v>0</v>
      </c>
      <c r="AI30" s="29" t="s">
        <v>92</v>
      </c>
      <c r="AJ30" s="29" t="s">
        <v>55</v>
      </c>
      <c r="AK30" s="29" t="s">
        <v>55</v>
      </c>
      <c r="AL30" s="29" t="s">
        <v>55</v>
      </c>
      <c r="AM30" s="29" t="s">
        <v>55</v>
      </c>
      <c r="AN30" s="29" t="s">
        <v>92</v>
      </c>
      <c r="AO30" s="29" t="s">
        <v>55</v>
      </c>
      <c r="AP30" s="36">
        <f t="shared" si="3"/>
        <v>0</v>
      </c>
      <c r="AQ30" s="36">
        <f t="shared" si="4"/>
        <v>0</v>
      </c>
      <c r="AR30" s="36">
        <f t="shared" si="5"/>
        <v>0</v>
      </c>
      <c r="AS30" s="36">
        <f t="shared" si="6"/>
        <v>8</v>
      </c>
    </row>
    <row r="31">
      <c r="A31" s="37">
        <v>26.0</v>
      </c>
      <c r="B31" s="17" t="s">
        <v>181</v>
      </c>
      <c r="C31" s="17" t="s">
        <v>183</v>
      </c>
      <c r="D31" s="17" t="s">
        <v>110</v>
      </c>
      <c r="E31" s="19"/>
      <c r="F31" s="17" t="s">
        <v>96</v>
      </c>
      <c r="G31" s="17" t="s">
        <v>82</v>
      </c>
      <c r="H31" s="38" t="s">
        <v>83</v>
      </c>
      <c r="I31" s="38" t="s">
        <v>84</v>
      </c>
      <c r="J31" s="39">
        <v>42985.0</v>
      </c>
      <c r="K31" s="41"/>
      <c r="L31" s="38" t="s">
        <v>85</v>
      </c>
      <c r="M31" s="41"/>
      <c r="N31" s="41"/>
      <c r="O31" s="28" t="s">
        <v>73</v>
      </c>
      <c r="P31" s="29" t="s">
        <v>73</v>
      </c>
      <c r="Q31" s="29" t="s">
        <v>73</v>
      </c>
      <c r="R31" s="43"/>
      <c r="S31" s="43"/>
      <c r="T31" s="43"/>
      <c r="U31" s="43"/>
      <c r="V31" s="29" t="s">
        <v>73</v>
      </c>
      <c r="W31" s="29" t="s">
        <v>73</v>
      </c>
      <c r="X31" s="29" t="s">
        <v>73</v>
      </c>
      <c r="Y31" s="43"/>
      <c r="Z31" s="29" t="s">
        <v>73</v>
      </c>
      <c r="AA31" s="43"/>
      <c r="AB31" s="43"/>
      <c r="AC31" s="29" t="s">
        <v>73</v>
      </c>
      <c r="AD31" s="43"/>
      <c r="AE31" s="36">
        <f t="shared" si="1"/>
        <v>0</v>
      </c>
      <c r="AF31" s="28"/>
      <c r="AG31" s="29">
        <v>0.0</v>
      </c>
      <c r="AH31" s="36">
        <f t="shared" si="2"/>
        <v>0</v>
      </c>
      <c r="AI31" s="29" t="s">
        <v>92</v>
      </c>
      <c r="AJ31" s="29" t="s">
        <v>55</v>
      </c>
      <c r="AK31" s="29" t="s">
        <v>55</v>
      </c>
      <c r="AL31" s="29" t="s">
        <v>55</v>
      </c>
      <c r="AM31" s="29" t="s">
        <v>55</v>
      </c>
      <c r="AN31" s="29" t="s">
        <v>92</v>
      </c>
      <c r="AO31" s="29" t="s">
        <v>55</v>
      </c>
      <c r="AP31" s="36">
        <f t="shared" si="3"/>
        <v>0</v>
      </c>
      <c r="AQ31" s="36">
        <f t="shared" si="4"/>
        <v>0</v>
      </c>
      <c r="AR31" s="36">
        <f t="shared" si="5"/>
        <v>0</v>
      </c>
      <c r="AS31" s="36">
        <f t="shared" si="6"/>
        <v>8</v>
      </c>
    </row>
    <row r="32">
      <c r="A32" s="37">
        <v>27.0</v>
      </c>
      <c r="B32" s="17" t="s">
        <v>184</v>
      </c>
      <c r="C32" s="17" t="s">
        <v>185</v>
      </c>
      <c r="D32" s="17" t="s">
        <v>78</v>
      </c>
      <c r="E32" s="19"/>
      <c r="F32" s="17" t="s">
        <v>79</v>
      </c>
      <c r="G32" s="17" t="s">
        <v>82</v>
      </c>
      <c r="H32" s="38" t="s">
        <v>83</v>
      </c>
      <c r="I32" s="38" t="s">
        <v>84</v>
      </c>
      <c r="J32" s="39">
        <v>42979.0</v>
      </c>
      <c r="K32" s="41"/>
      <c r="L32" s="38" t="s">
        <v>85</v>
      </c>
      <c r="M32" s="41"/>
      <c r="N32" s="41"/>
      <c r="O32" s="28" t="s">
        <v>73</v>
      </c>
      <c r="P32" s="29" t="s">
        <v>73</v>
      </c>
      <c r="Q32" s="29" t="s">
        <v>73</v>
      </c>
      <c r="R32" s="43"/>
      <c r="S32" s="43"/>
      <c r="T32" s="43"/>
      <c r="U32" s="43"/>
      <c r="V32" s="29" t="s">
        <v>73</v>
      </c>
      <c r="W32" s="29" t="s">
        <v>73</v>
      </c>
      <c r="X32" s="29" t="s">
        <v>73</v>
      </c>
      <c r="Y32" s="43"/>
      <c r="Z32" s="29" t="s">
        <v>73</v>
      </c>
      <c r="AA32" s="43"/>
      <c r="AB32" s="43"/>
      <c r="AC32" s="29" t="s">
        <v>73</v>
      </c>
      <c r="AD32" s="43"/>
      <c r="AE32" s="36">
        <f t="shared" si="1"/>
        <v>0</v>
      </c>
      <c r="AF32" s="28">
        <v>4.0</v>
      </c>
      <c r="AG32" s="29">
        <v>0.0</v>
      </c>
      <c r="AH32" s="36">
        <f t="shared" si="2"/>
        <v>4</v>
      </c>
      <c r="AI32" s="29" t="s">
        <v>92</v>
      </c>
      <c r="AJ32" s="29" t="s">
        <v>55</v>
      </c>
      <c r="AK32" s="29" t="s">
        <v>55</v>
      </c>
      <c r="AL32" s="29" t="s">
        <v>55</v>
      </c>
      <c r="AM32" s="29" t="s">
        <v>55</v>
      </c>
      <c r="AN32" s="29" t="s">
        <v>92</v>
      </c>
      <c r="AO32" s="29" t="s">
        <v>55</v>
      </c>
      <c r="AP32" s="36">
        <f t="shared" si="3"/>
        <v>0</v>
      </c>
      <c r="AQ32" s="36">
        <f t="shared" si="4"/>
        <v>0</v>
      </c>
      <c r="AR32" s="36">
        <f t="shared" si="5"/>
        <v>0</v>
      </c>
      <c r="AS32" s="36">
        <f t="shared" si="6"/>
        <v>8</v>
      </c>
    </row>
    <row r="33">
      <c r="A33" s="37">
        <v>28.0</v>
      </c>
      <c r="B33" s="17" t="s">
        <v>187</v>
      </c>
      <c r="C33" s="17" t="s">
        <v>188</v>
      </c>
      <c r="D33" s="17" t="s">
        <v>77</v>
      </c>
      <c r="E33" s="19"/>
      <c r="F33" s="17" t="s">
        <v>79</v>
      </c>
      <c r="G33" s="17" t="s">
        <v>82</v>
      </c>
      <c r="H33" s="38" t="s">
        <v>83</v>
      </c>
      <c r="I33" s="38" t="s">
        <v>84</v>
      </c>
      <c r="J33" s="39">
        <v>42979.0</v>
      </c>
      <c r="K33" s="41"/>
      <c r="L33" s="38" t="s">
        <v>85</v>
      </c>
      <c r="M33" s="41"/>
      <c r="N33" s="41"/>
      <c r="O33" s="28" t="s">
        <v>73</v>
      </c>
      <c r="P33" s="29" t="s">
        <v>73</v>
      </c>
      <c r="Q33" s="29" t="s">
        <v>73</v>
      </c>
      <c r="R33" s="43"/>
      <c r="S33" s="43"/>
      <c r="T33" s="43"/>
      <c r="U33" s="43"/>
      <c r="V33" s="29" t="s">
        <v>73</v>
      </c>
      <c r="W33" s="29" t="s">
        <v>73</v>
      </c>
      <c r="X33" s="29" t="s">
        <v>73</v>
      </c>
      <c r="Y33" s="43"/>
      <c r="Z33" s="29" t="s">
        <v>73</v>
      </c>
      <c r="AA33" s="43"/>
      <c r="AB33" s="43"/>
      <c r="AC33" s="29" t="s">
        <v>73</v>
      </c>
      <c r="AD33" s="43"/>
      <c r="AE33" s="36">
        <f t="shared" si="1"/>
        <v>0</v>
      </c>
      <c r="AF33" s="28"/>
      <c r="AG33" s="29">
        <v>0.0</v>
      </c>
      <c r="AH33" s="36">
        <f t="shared" si="2"/>
        <v>0</v>
      </c>
      <c r="AI33" s="29" t="s">
        <v>92</v>
      </c>
      <c r="AJ33" s="29" t="s">
        <v>55</v>
      </c>
      <c r="AK33" s="29" t="s">
        <v>55</v>
      </c>
      <c r="AL33" s="29" t="s">
        <v>55</v>
      </c>
      <c r="AM33" s="29" t="s">
        <v>55</v>
      </c>
      <c r="AN33" s="29" t="s">
        <v>92</v>
      </c>
      <c r="AO33" s="29" t="s">
        <v>55</v>
      </c>
      <c r="AP33" s="36">
        <f t="shared" si="3"/>
        <v>0</v>
      </c>
      <c r="AQ33" s="36">
        <f t="shared" si="4"/>
        <v>0</v>
      </c>
      <c r="AR33" s="36">
        <f t="shared" si="5"/>
        <v>0</v>
      </c>
      <c r="AS33" s="36">
        <f t="shared" si="6"/>
        <v>8</v>
      </c>
    </row>
    <row r="34">
      <c r="A34" s="37">
        <v>29.0</v>
      </c>
      <c r="B34" s="17" t="s">
        <v>190</v>
      </c>
      <c r="C34" s="17" t="s">
        <v>78</v>
      </c>
      <c r="D34" s="17" t="s">
        <v>167</v>
      </c>
      <c r="E34" s="19"/>
      <c r="F34" s="17" t="s">
        <v>79</v>
      </c>
      <c r="G34" s="17" t="s">
        <v>82</v>
      </c>
      <c r="H34" s="38" t="s">
        <v>83</v>
      </c>
      <c r="I34" s="38" t="s">
        <v>84</v>
      </c>
      <c r="J34" s="39">
        <v>42979.0</v>
      </c>
      <c r="K34" s="41"/>
      <c r="L34" s="38" t="s">
        <v>85</v>
      </c>
      <c r="M34" s="41"/>
      <c r="N34" s="41"/>
      <c r="O34" s="28" t="s">
        <v>73</v>
      </c>
      <c r="P34" s="29" t="s">
        <v>73</v>
      </c>
      <c r="Q34" s="29" t="s">
        <v>73</v>
      </c>
      <c r="R34" s="43"/>
      <c r="S34" s="43"/>
      <c r="T34" s="43"/>
      <c r="U34" s="43"/>
      <c r="V34" s="29" t="s">
        <v>73</v>
      </c>
      <c r="W34" s="29" t="s">
        <v>73</v>
      </c>
      <c r="X34" s="29" t="s">
        <v>73</v>
      </c>
      <c r="Y34" s="43"/>
      <c r="Z34" s="29" t="s">
        <v>73</v>
      </c>
      <c r="AA34" s="43"/>
      <c r="AB34" s="43"/>
      <c r="AC34" s="29" t="s">
        <v>73</v>
      </c>
      <c r="AD34" s="43"/>
      <c r="AE34" s="36">
        <f t="shared" si="1"/>
        <v>0</v>
      </c>
      <c r="AF34" s="45">
        <v>4.0</v>
      </c>
      <c r="AG34" s="29">
        <v>0.0</v>
      </c>
      <c r="AH34" s="36">
        <f t="shared" si="2"/>
        <v>4</v>
      </c>
      <c r="AI34" s="29" t="s">
        <v>92</v>
      </c>
      <c r="AJ34" s="29" t="s">
        <v>55</v>
      </c>
      <c r="AK34" s="29" t="s">
        <v>55</v>
      </c>
      <c r="AL34" s="29" t="s">
        <v>55</v>
      </c>
      <c r="AM34" s="29" t="s">
        <v>55</v>
      </c>
      <c r="AN34" s="29" t="s">
        <v>92</v>
      </c>
      <c r="AO34" s="29" t="s">
        <v>55</v>
      </c>
      <c r="AP34" s="36">
        <f t="shared" si="3"/>
        <v>0</v>
      </c>
      <c r="AQ34" s="36">
        <f t="shared" si="4"/>
        <v>0</v>
      </c>
      <c r="AR34" s="36">
        <f t="shared" si="5"/>
        <v>0</v>
      </c>
      <c r="AS34" s="36">
        <f t="shared" si="6"/>
        <v>8</v>
      </c>
    </row>
    <row r="35">
      <c r="A35" s="37">
        <v>30.0</v>
      </c>
      <c r="B35" s="17" t="s">
        <v>194</v>
      </c>
      <c r="C35" s="17" t="s">
        <v>136</v>
      </c>
      <c r="D35" s="17" t="s">
        <v>195</v>
      </c>
      <c r="E35" s="19"/>
      <c r="F35" s="17" t="s">
        <v>96</v>
      </c>
      <c r="G35" s="17" t="s">
        <v>82</v>
      </c>
      <c r="H35" s="38" t="s">
        <v>83</v>
      </c>
      <c r="I35" s="38" t="s">
        <v>84</v>
      </c>
      <c r="J35" s="39">
        <v>42979.0</v>
      </c>
      <c r="K35" s="41"/>
      <c r="L35" s="38" t="s">
        <v>85</v>
      </c>
      <c r="M35" s="41"/>
      <c r="N35" s="41"/>
      <c r="O35" s="28" t="s">
        <v>73</v>
      </c>
      <c r="P35" s="29" t="s">
        <v>73</v>
      </c>
      <c r="Q35" s="29" t="s">
        <v>73</v>
      </c>
      <c r="R35" s="43"/>
      <c r="S35" s="43"/>
      <c r="T35" s="43"/>
      <c r="U35" s="43"/>
      <c r="V35" s="29" t="s">
        <v>73</v>
      </c>
      <c r="W35" s="29" t="s">
        <v>73</v>
      </c>
      <c r="X35" s="29" t="s">
        <v>73</v>
      </c>
      <c r="Y35" s="43"/>
      <c r="Z35" s="29" t="s">
        <v>73</v>
      </c>
      <c r="AA35" s="43"/>
      <c r="AB35" s="43"/>
      <c r="AC35" s="29" t="s">
        <v>73</v>
      </c>
      <c r="AD35" s="43"/>
      <c r="AE35" s="36">
        <f t="shared" si="1"/>
        <v>0</v>
      </c>
      <c r="AF35" s="28"/>
      <c r="AG35" s="29">
        <v>0.0</v>
      </c>
      <c r="AH35" s="36">
        <f t="shared" si="2"/>
        <v>0</v>
      </c>
      <c r="AI35" s="29" t="s">
        <v>92</v>
      </c>
      <c r="AJ35" s="29" t="s">
        <v>55</v>
      </c>
      <c r="AK35" s="29" t="s">
        <v>55</v>
      </c>
      <c r="AL35" s="29" t="s">
        <v>55</v>
      </c>
      <c r="AM35" s="29" t="s">
        <v>55</v>
      </c>
      <c r="AN35" s="29" t="s">
        <v>92</v>
      </c>
      <c r="AO35" s="29" t="s">
        <v>55</v>
      </c>
      <c r="AP35" s="36">
        <f t="shared" si="3"/>
        <v>0</v>
      </c>
      <c r="AQ35" s="36">
        <f t="shared" si="4"/>
        <v>0</v>
      </c>
      <c r="AR35" s="36">
        <f t="shared" si="5"/>
        <v>0</v>
      </c>
      <c r="AS35" s="36">
        <f t="shared" si="6"/>
        <v>8</v>
      </c>
    </row>
    <row r="36">
      <c r="A36" s="37">
        <v>31.0</v>
      </c>
      <c r="B36" s="17" t="s">
        <v>198</v>
      </c>
      <c r="C36" s="17" t="s">
        <v>199</v>
      </c>
      <c r="D36" s="17" t="s">
        <v>200</v>
      </c>
      <c r="E36" s="19"/>
      <c r="F36" s="17" t="s">
        <v>96</v>
      </c>
      <c r="G36" s="17" t="s">
        <v>82</v>
      </c>
      <c r="H36" s="38" t="s">
        <v>83</v>
      </c>
      <c r="I36" s="38" t="s">
        <v>84</v>
      </c>
      <c r="J36" s="39">
        <v>42979.0</v>
      </c>
      <c r="K36" s="43"/>
      <c r="L36" s="47" t="s">
        <v>85</v>
      </c>
      <c r="M36" s="43"/>
      <c r="N36" s="43"/>
      <c r="O36" s="28" t="s">
        <v>73</v>
      </c>
      <c r="P36" s="29" t="s">
        <v>73</v>
      </c>
      <c r="Q36" s="29" t="s">
        <v>73</v>
      </c>
      <c r="R36" s="43"/>
      <c r="S36" s="43"/>
      <c r="T36" s="43"/>
      <c r="U36" s="43"/>
      <c r="V36" s="29" t="s">
        <v>73</v>
      </c>
      <c r="W36" s="29" t="s">
        <v>73</v>
      </c>
      <c r="X36" s="29" t="s">
        <v>73</v>
      </c>
      <c r="Y36" s="43"/>
      <c r="Z36" s="29" t="s">
        <v>73</v>
      </c>
      <c r="AA36" s="43"/>
      <c r="AB36" s="43"/>
      <c r="AC36" s="29" t="s">
        <v>73</v>
      </c>
      <c r="AD36" s="43"/>
      <c r="AE36" s="36">
        <f t="shared" si="1"/>
        <v>0</v>
      </c>
      <c r="AF36" s="45"/>
      <c r="AG36" s="29">
        <v>0.0</v>
      </c>
      <c r="AH36" s="36">
        <f t="shared" si="2"/>
        <v>0</v>
      </c>
      <c r="AI36" s="29" t="s">
        <v>92</v>
      </c>
      <c r="AJ36" s="29" t="s">
        <v>55</v>
      </c>
      <c r="AK36" s="29" t="s">
        <v>55</v>
      </c>
      <c r="AL36" s="29" t="s">
        <v>55</v>
      </c>
      <c r="AM36" s="29" t="s">
        <v>55</v>
      </c>
      <c r="AN36" s="29" t="s">
        <v>92</v>
      </c>
      <c r="AO36" s="29" t="s">
        <v>55</v>
      </c>
      <c r="AP36" s="36">
        <f t="shared" si="3"/>
        <v>0</v>
      </c>
      <c r="AQ36" s="36">
        <f t="shared" si="4"/>
        <v>0</v>
      </c>
      <c r="AR36" s="36">
        <f t="shared" si="5"/>
        <v>0</v>
      </c>
      <c r="AS36" s="36">
        <f t="shared" si="6"/>
        <v>8</v>
      </c>
    </row>
    <row r="37">
      <c r="A37" s="37">
        <v>32.0</v>
      </c>
      <c r="B37" s="17" t="s">
        <v>202</v>
      </c>
      <c r="C37" s="17" t="s">
        <v>203</v>
      </c>
      <c r="D37" s="17" t="s">
        <v>110</v>
      </c>
      <c r="E37" s="19"/>
      <c r="F37" s="17" t="s">
        <v>96</v>
      </c>
      <c r="G37" s="17" t="s">
        <v>82</v>
      </c>
      <c r="H37" s="38" t="s">
        <v>83</v>
      </c>
      <c r="I37" s="38" t="s">
        <v>84</v>
      </c>
      <c r="J37" s="39">
        <v>42979.0</v>
      </c>
      <c r="K37" s="43"/>
      <c r="L37" s="47" t="s">
        <v>85</v>
      </c>
      <c r="M37" s="43"/>
      <c r="N37" s="43"/>
      <c r="O37" s="28" t="s">
        <v>73</v>
      </c>
      <c r="P37" s="29" t="s">
        <v>73</v>
      </c>
      <c r="Q37" s="29" t="s">
        <v>73</v>
      </c>
      <c r="R37" s="43"/>
      <c r="S37" s="43"/>
      <c r="T37" s="43"/>
      <c r="U37" s="43"/>
      <c r="V37" s="29" t="s">
        <v>73</v>
      </c>
      <c r="W37" s="29" t="s">
        <v>73</v>
      </c>
      <c r="X37" s="29" t="s">
        <v>73</v>
      </c>
      <c r="Y37" s="43"/>
      <c r="Z37" s="29" t="s">
        <v>73</v>
      </c>
      <c r="AA37" s="43"/>
      <c r="AB37" s="43"/>
      <c r="AC37" s="29" t="s">
        <v>73</v>
      </c>
      <c r="AD37" s="43"/>
      <c r="AE37" s="36">
        <f t="shared" si="1"/>
        <v>0</v>
      </c>
      <c r="AF37" s="28"/>
      <c r="AG37" s="29">
        <v>0.0</v>
      </c>
      <c r="AH37" s="36">
        <f t="shared" si="2"/>
        <v>0</v>
      </c>
      <c r="AI37" s="29" t="s">
        <v>92</v>
      </c>
      <c r="AJ37" s="29" t="s">
        <v>55</v>
      </c>
      <c r="AK37" s="29" t="s">
        <v>55</v>
      </c>
      <c r="AL37" s="29" t="s">
        <v>55</v>
      </c>
      <c r="AM37" s="29" t="s">
        <v>55</v>
      </c>
      <c r="AN37" s="29" t="s">
        <v>92</v>
      </c>
      <c r="AO37" s="29" t="s">
        <v>55</v>
      </c>
      <c r="AP37" s="36">
        <f t="shared" si="3"/>
        <v>0</v>
      </c>
      <c r="AQ37" s="36">
        <f t="shared" si="4"/>
        <v>0</v>
      </c>
      <c r="AR37" s="36">
        <f t="shared" si="5"/>
        <v>0</v>
      </c>
      <c r="AS37" s="36">
        <f t="shared" si="6"/>
        <v>8</v>
      </c>
    </row>
    <row r="38">
      <c r="A38" s="37">
        <v>33.0</v>
      </c>
      <c r="B38" s="17" t="s">
        <v>207</v>
      </c>
      <c r="C38" s="17" t="s">
        <v>208</v>
      </c>
      <c r="D38" s="17" t="s">
        <v>209</v>
      </c>
      <c r="E38" s="19"/>
      <c r="F38" s="17" t="s">
        <v>96</v>
      </c>
      <c r="G38" s="17" t="s">
        <v>82</v>
      </c>
      <c r="H38" s="38" t="s">
        <v>83</v>
      </c>
      <c r="I38" s="38" t="s">
        <v>84</v>
      </c>
      <c r="J38" s="39">
        <v>42979.0</v>
      </c>
      <c r="K38" s="43"/>
      <c r="L38" s="47" t="s">
        <v>85</v>
      </c>
      <c r="M38" s="43"/>
      <c r="N38" s="43"/>
      <c r="O38" s="28" t="s">
        <v>73</v>
      </c>
      <c r="P38" s="29" t="s">
        <v>73</v>
      </c>
      <c r="Q38" s="29" t="s">
        <v>73</v>
      </c>
      <c r="R38" s="43"/>
      <c r="S38" s="43"/>
      <c r="T38" s="43"/>
      <c r="U38" s="43"/>
      <c r="V38" s="29" t="s">
        <v>73</v>
      </c>
      <c r="W38" s="29" t="s">
        <v>73</v>
      </c>
      <c r="X38" s="29" t="s">
        <v>73</v>
      </c>
      <c r="Y38" s="43"/>
      <c r="Z38" s="29" t="s">
        <v>73</v>
      </c>
      <c r="AA38" s="43"/>
      <c r="AB38" s="43"/>
      <c r="AC38" s="29" t="s">
        <v>73</v>
      </c>
      <c r="AD38" s="43"/>
      <c r="AE38" s="36">
        <f t="shared" si="1"/>
        <v>0</v>
      </c>
      <c r="AF38" s="28"/>
      <c r="AG38" s="29">
        <v>0.0</v>
      </c>
      <c r="AH38" s="36">
        <f t="shared" si="2"/>
        <v>0</v>
      </c>
      <c r="AI38" s="29" t="s">
        <v>92</v>
      </c>
      <c r="AJ38" s="29" t="s">
        <v>55</v>
      </c>
      <c r="AK38" s="29" t="s">
        <v>55</v>
      </c>
      <c r="AL38" s="29" t="s">
        <v>55</v>
      </c>
      <c r="AM38" s="29" t="s">
        <v>55</v>
      </c>
      <c r="AN38" s="29" t="s">
        <v>92</v>
      </c>
      <c r="AO38" s="29" t="s">
        <v>55</v>
      </c>
      <c r="AP38" s="36">
        <f t="shared" si="3"/>
        <v>0</v>
      </c>
      <c r="AQ38" s="36">
        <f t="shared" si="4"/>
        <v>0</v>
      </c>
      <c r="AR38" s="36">
        <f t="shared" si="5"/>
        <v>0</v>
      </c>
      <c r="AS38" s="36">
        <f t="shared" si="6"/>
        <v>8</v>
      </c>
    </row>
    <row r="39">
      <c r="A39" s="37">
        <v>34.0</v>
      </c>
      <c r="B39" s="17" t="s">
        <v>210</v>
      </c>
      <c r="C39" s="17" t="s">
        <v>211</v>
      </c>
      <c r="D39" s="19"/>
      <c r="E39" s="19"/>
      <c r="F39" s="17" t="s">
        <v>96</v>
      </c>
      <c r="G39" s="17" t="s">
        <v>82</v>
      </c>
      <c r="H39" s="38" t="s">
        <v>83</v>
      </c>
      <c r="I39" s="38" t="s">
        <v>84</v>
      </c>
      <c r="J39" s="39">
        <v>42979.0</v>
      </c>
      <c r="K39" s="43"/>
      <c r="L39" s="47" t="s">
        <v>85</v>
      </c>
      <c r="M39" s="43"/>
      <c r="N39" s="43"/>
      <c r="O39" s="28" t="s">
        <v>73</v>
      </c>
      <c r="P39" s="29" t="s">
        <v>73</v>
      </c>
      <c r="Q39" s="29" t="s">
        <v>73</v>
      </c>
      <c r="R39" s="43"/>
      <c r="S39" s="43"/>
      <c r="T39" s="43"/>
      <c r="U39" s="43"/>
      <c r="V39" s="29" t="s">
        <v>73</v>
      </c>
      <c r="W39" s="29" t="s">
        <v>73</v>
      </c>
      <c r="X39" s="29" t="s">
        <v>73</v>
      </c>
      <c r="Y39" s="43"/>
      <c r="Z39" s="29" t="s">
        <v>73</v>
      </c>
      <c r="AA39" s="43"/>
      <c r="AB39" s="43"/>
      <c r="AC39" s="29" t="s">
        <v>73</v>
      </c>
      <c r="AD39" s="43"/>
      <c r="AE39" s="36">
        <f t="shared" si="1"/>
        <v>0</v>
      </c>
      <c r="AF39" s="28">
        <v>4.0</v>
      </c>
      <c r="AG39" s="29">
        <v>0.0</v>
      </c>
      <c r="AH39" s="36">
        <f t="shared" si="2"/>
        <v>4</v>
      </c>
      <c r="AI39" s="29" t="s">
        <v>92</v>
      </c>
      <c r="AJ39" s="29" t="s">
        <v>55</v>
      </c>
      <c r="AK39" s="29" t="s">
        <v>55</v>
      </c>
      <c r="AL39" s="29" t="s">
        <v>55</v>
      </c>
      <c r="AM39" s="29" t="s">
        <v>55</v>
      </c>
      <c r="AN39" s="29" t="s">
        <v>92</v>
      </c>
      <c r="AO39" s="29" t="s">
        <v>55</v>
      </c>
      <c r="AP39" s="36">
        <f t="shared" si="3"/>
        <v>0</v>
      </c>
      <c r="AQ39" s="36">
        <f t="shared" si="4"/>
        <v>0</v>
      </c>
      <c r="AR39" s="36">
        <f t="shared" si="5"/>
        <v>0</v>
      </c>
      <c r="AS39" s="36">
        <f t="shared" si="6"/>
        <v>8</v>
      </c>
    </row>
    <row r="40">
      <c r="A40" s="37">
        <v>35.0</v>
      </c>
      <c r="B40" s="17" t="s">
        <v>216</v>
      </c>
      <c r="C40" s="17" t="s">
        <v>217</v>
      </c>
      <c r="D40" s="17"/>
      <c r="E40" s="19"/>
      <c r="F40" s="17" t="s">
        <v>96</v>
      </c>
      <c r="G40" s="17" t="s">
        <v>218</v>
      </c>
      <c r="H40" s="38" t="s">
        <v>83</v>
      </c>
      <c r="I40" s="38"/>
      <c r="J40" s="39"/>
      <c r="K40" s="43"/>
      <c r="L40" s="47"/>
      <c r="M40" s="43"/>
      <c r="N40" s="43"/>
      <c r="O40" s="28"/>
      <c r="P40" s="29"/>
      <c r="Q40" s="29"/>
      <c r="R40" s="43"/>
      <c r="S40" s="43"/>
      <c r="T40" s="43"/>
      <c r="U40" s="43"/>
      <c r="V40" s="29"/>
      <c r="W40" s="29"/>
      <c r="X40" s="29"/>
      <c r="Y40" s="43"/>
      <c r="Z40" s="29"/>
      <c r="AA40" s="43"/>
      <c r="AB40" s="43"/>
      <c r="AC40" s="29"/>
      <c r="AD40" s="43"/>
      <c r="AE40" s="36">
        <f t="shared" si="1"/>
        <v>0</v>
      </c>
      <c r="AF40" s="45"/>
      <c r="AG40" s="29">
        <v>0.0</v>
      </c>
      <c r="AH40" s="36">
        <f t="shared" si="2"/>
        <v>0</v>
      </c>
      <c r="AI40" s="29" t="s">
        <v>92</v>
      </c>
      <c r="AJ40" s="29" t="s">
        <v>92</v>
      </c>
      <c r="AK40" s="29" t="s">
        <v>55</v>
      </c>
      <c r="AL40" s="29" t="s">
        <v>55</v>
      </c>
      <c r="AM40" s="29" t="s">
        <v>55</v>
      </c>
      <c r="AN40" s="29" t="s">
        <v>55</v>
      </c>
      <c r="AO40" s="29" t="s">
        <v>55</v>
      </c>
      <c r="AP40" s="36">
        <f t="shared" si="3"/>
        <v>0</v>
      </c>
      <c r="AQ40" s="36">
        <f t="shared" si="4"/>
        <v>0</v>
      </c>
      <c r="AR40" s="36">
        <f t="shared" si="5"/>
        <v>0</v>
      </c>
      <c r="AS40" s="36">
        <f t="shared" si="6"/>
        <v>0</v>
      </c>
    </row>
    <row r="41">
      <c r="A41" s="37">
        <v>36.0</v>
      </c>
      <c r="B41" s="17" t="s">
        <v>221</v>
      </c>
      <c r="C41" s="17" t="s">
        <v>76</v>
      </c>
      <c r="D41" s="17" t="s">
        <v>130</v>
      </c>
      <c r="E41" s="19"/>
      <c r="F41" s="17" t="s">
        <v>79</v>
      </c>
      <c r="G41" s="17" t="s">
        <v>218</v>
      </c>
      <c r="H41" s="38" t="s">
        <v>83</v>
      </c>
      <c r="I41" s="38" t="s">
        <v>84</v>
      </c>
      <c r="J41" s="39">
        <v>42979.0</v>
      </c>
      <c r="K41" s="43"/>
      <c r="L41" s="47" t="s">
        <v>85</v>
      </c>
      <c r="M41" s="43"/>
      <c r="N41" s="43"/>
      <c r="O41" s="28" t="s">
        <v>73</v>
      </c>
      <c r="P41" s="29" t="s">
        <v>73</v>
      </c>
      <c r="Q41" s="29" t="s">
        <v>73</v>
      </c>
      <c r="R41" s="43"/>
      <c r="S41" s="43"/>
      <c r="T41" s="43"/>
      <c r="U41" s="43"/>
      <c r="V41" s="29" t="s">
        <v>73</v>
      </c>
      <c r="W41" s="29" t="s">
        <v>73</v>
      </c>
      <c r="X41" s="29" t="s">
        <v>73</v>
      </c>
      <c r="Y41" s="43"/>
      <c r="Z41" s="29" t="s">
        <v>73</v>
      </c>
      <c r="AA41" s="43"/>
      <c r="AB41" s="43"/>
      <c r="AC41" s="29" t="s">
        <v>73</v>
      </c>
      <c r="AD41" s="43"/>
      <c r="AE41" s="36">
        <f t="shared" si="1"/>
        <v>0</v>
      </c>
      <c r="AF41" s="45"/>
      <c r="AG41" s="29">
        <v>0.0</v>
      </c>
      <c r="AH41" s="36">
        <f t="shared" si="2"/>
        <v>0</v>
      </c>
      <c r="AI41" s="29" t="s">
        <v>92</v>
      </c>
      <c r="AJ41" s="29" t="s">
        <v>55</v>
      </c>
      <c r="AK41" s="29" t="s">
        <v>55</v>
      </c>
      <c r="AL41" s="29" t="s">
        <v>55</v>
      </c>
      <c r="AM41" s="29" t="s">
        <v>55</v>
      </c>
      <c r="AN41" s="29" t="s">
        <v>92</v>
      </c>
      <c r="AO41" s="29" t="s">
        <v>55</v>
      </c>
      <c r="AP41" s="36">
        <f t="shared" si="3"/>
        <v>0</v>
      </c>
      <c r="AQ41" s="36">
        <f t="shared" si="4"/>
        <v>0</v>
      </c>
      <c r="AR41" s="36">
        <f t="shared" si="5"/>
        <v>0</v>
      </c>
      <c r="AS41" s="36">
        <f t="shared" si="6"/>
        <v>8</v>
      </c>
    </row>
    <row r="42">
      <c r="A42" s="37">
        <v>37.0</v>
      </c>
      <c r="B42" s="17" t="s">
        <v>222</v>
      </c>
      <c r="C42" s="17" t="s">
        <v>200</v>
      </c>
      <c r="D42" s="17" t="s">
        <v>224</v>
      </c>
      <c r="E42" s="19"/>
      <c r="F42" s="17" t="s">
        <v>96</v>
      </c>
      <c r="G42" s="17" t="s">
        <v>218</v>
      </c>
      <c r="H42" s="38" t="s">
        <v>83</v>
      </c>
      <c r="I42" s="38" t="s">
        <v>84</v>
      </c>
      <c r="J42" s="39">
        <v>42979.0</v>
      </c>
      <c r="K42" s="43"/>
      <c r="L42" s="47" t="s">
        <v>85</v>
      </c>
      <c r="M42" s="43"/>
      <c r="N42" s="43"/>
      <c r="O42" s="28" t="s">
        <v>73</v>
      </c>
      <c r="P42" s="29" t="s">
        <v>73</v>
      </c>
      <c r="Q42" s="29" t="s">
        <v>73</v>
      </c>
      <c r="R42" s="43"/>
      <c r="S42" s="43"/>
      <c r="T42" s="43"/>
      <c r="U42" s="43"/>
      <c r="V42" s="29" t="s">
        <v>73</v>
      </c>
      <c r="W42" s="29" t="s">
        <v>73</v>
      </c>
      <c r="X42" s="29" t="s">
        <v>73</v>
      </c>
      <c r="Y42" s="43"/>
      <c r="Z42" s="29" t="s">
        <v>73</v>
      </c>
      <c r="AA42" s="43"/>
      <c r="AB42" s="43"/>
      <c r="AC42" s="29" t="s">
        <v>73</v>
      </c>
      <c r="AD42" s="43"/>
      <c r="AE42" s="36">
        <f t="shared" si="1"/>
        <v>0</v>
      </c>
      <c r="AF42" s="45"/>
      <c r="AG42" s="29">
        <v>0.0</v>
      </c>
      <c r="AH42" s="36">
        <f t="shared" si="2"/>
        <v>0</v>
      </c>
      <c r="AI42" s="29" t="s">
        <v>92</v>
      </c>
      <c r="AJ42" s="29" t="s">
        <v>55</v>
      </c>
      <c r="AK42" s="29" t="s">
        <v>55</v>
      </c>
      <c r="AL42" s="29" t="s">
        <v>55</v>
      </c>
      <c r="AM42" s="29" t="s">
        <v>55</v>
      </c>
      <c r="AN42" s="29" t="s">
        <v>92</v>
      </c>
      <c r="AO42" s="29" t="s">
        <v>55</v>
      </c>
      <c r="AP42" s="36">
        <f t="shared" si="3"/>
        <v>0</v>
      </c>
      <c r="AQ42" s="36">
        <f t="shared" si="4"/>
        <v>0</v>
      </c>
      <c r="AR42" s="36">
        <f t="shared" si="5"/>
        <v>0</v>
      </c>
      <c r="AS42" s="36">
        <f t="shared" si="6"/>
        <v>8</v>
      </c>
    </row>
    <row r="43">
      <c r="A43" s="37">
        <v>38.0</v>
      </c>
      <c r="B43" s="17" t="s">
        <v>225</v>
      </c>
      <c r="C43" s="17" t="s">
        <v>102</v>
      </c>
      <c r="D43" s="19"/>
      <c r="E43" s="19"/>
      <c r="F43" s="17" t="s">
        <v>96</v>
      </c>
      <c r="G43" s="17" t="s">
        <v>218</v>
      </c>
      <c r="H43" s="38" t="s">
        <v>83</v>
      </c>
      <c r="I43" s="38" t="s">
        <v>84</v>
      </c>
      <c r="J43" s="39">
        <v>42979.0</v>
      </c>
      <c r="K43" s="43"/>
      <c r="L43" s="47" t="s">
        <v>85</v>
      </c>
      <c r="M43" s="43"/>
      <c r="N43" s="43"/>
      <c r="O43" s="28" t="s">
        <v>73</v>
      </c>
      <c r="P43" s="29" t="s">
        <v>73</v>
      </c>
      <c r="Q43" s="29" t="s">
        <v>73</v>
      </c>
      <c r="R43" s="43"/>
      <c r="S43" s="43"/>
      <c r="T43" s="43"/>
      <c r="U43" s="43"/>
      <c r="V43" s="29" t="s">
        <v>73</v>
      </c>
      <c r="W43" s="29" t="s">
        <v>73</v>
      </c>
      <c r="X43" s="29" t="s">
        <v>73</v>
      </c>
      <c r="Y43" s="43"/>
      <c r="Z43" s="29" t="s">
        <v>73</v>
      </c>
      <c r="AA43" s="43"/>
      <c r="AB43" s="43"/>
      <c r="AC43" s="29" t="s">
        <v>73</v>
      </c>
      <c r="AD43" s="43"/>
      <c r="AE43" s="36">
        <f t="shared" si="1"/>
        <v>0</v>
      </c>
      <c r="AF43" s="45"/>
      <c r="AG43" s="29">
        <v>0.0</v>
      </c>
      <c r="AH43" s="36">
        <f t="shared" si="2"/>
        <v>0</v>
      </c>
      <c r="AI43" s="29" t="s">
        <v>92</v>
      </c>
      <c r="AJ43" s="29" t="s">
        <v>55</v>
      </c>
      <c r="AK43" s="29" t="s">
        <v>55</v>
      </c>
      <c r="AL43" s="29" t="s">
        <v>55</v>
      </c>
      <c r="AM43" s="29" t="s">
        <v>55</v>
      </c>
      <c r="AN43" s="29" t="s">
        <v>92</v>
      </c>
      <c r="AO43" s="29" t="s">
        <v>55</v>
      </c>
      <c r="AP43" s="36">
        <f t="shared" si="3"/>
        <v>0</v>
      </c>
      <c r="AQ43" s="36">
        <f t="shared" si="4"/>
        <v>0</v>
      </c>
      <c r="AR43" s="36">
        <f t="shared" si="5"/>
        <v>0</v>
      </c>
      <c r="AS43" s="36">
        <f t="shared" si="6"/>
        <v>8</v>
      </c>
    </row>
    <row r="44">
      <c r="A44" s="37">
        <v>39.0</v>
      </c>
      <c r="B44" s="17" t="s">
        <v>227</v>
      </c>
      <c r="C44" s="17" t="s">
        <v>77</v>
      </c>
      <c r="D44" s="17" t="s">
        <v>214</v>
      </c>
      <c r="E44" s="17" t="s">
        <v>78</v>
      </c>
      <c r="F44" s="17" t="s">
        <v>79</v>
      </c>
      <c r="G44" s="17" t="s">
        <v>218</v>
      </c>
      <c r="H44" s="38" t="s">
        <v>83</v>
      </c>
      <c r="I44" s="38" t="s">
        <v>84</v>
      </c>
      <c r="J44" s="39">
        <v>42979.0</v>
      </c>
      <c r="K44" s="43"/>
      <c r="L44" s="47" t="s">
        <v>85</v>
      </c>
      <c r="M44" s="43"/>
      <c r="N44" s="43"/>
      <c r="O44" s="28" t="s">
        <v>73</v>
      </c>
      <c r="P44" s="29" t="s">
        <v>73</v>
      </c>
      <c r="Q44" s="29" t="s">
        <v>73</v>
      </c>
      <c r="R44" s="43"/>
      <c r="S44" s="43"/>
      <c r="T44" s="43"/>
      <c r="U44" s="43"/>
      <c r="V44" s="29" t="s">
        <v>73</v>
      </c>
      <c r="W44" s="29" t="s">
        <v>73</v>
      </c>
      <c r="X44" s="29" t="s">
        <v>73</v>
      </c>
      <c r="Y44" s="43"/>
      <c r="Z44" s="29" t="s">
        <v>73</v>
      </c>
      <c r="AA44" s="43"/>
      <c r="AB44" s="43"/>
      <c r="AC44" s="29" t="s">
        <v>73</v>
      </c>
      <c r="AD44" s="43"/>
      <c r="AE44" s="36">
        <f t="shared" si="1"/>
        <v>0</v>
      </c>
      <c r="AF44" s="45"/>
      <c r="AG44" s="29">
        <v>0.0</v>
      </c>
      <c r="AH44" s="36">
        <f t="shared" si="2"/>
        <v>0</v>
      </c>
      <c r="AI44" s="29" t="s">
        <v>92</v>
      </c>
      <c r="AJ44" s="29" t="s">
        <v>55</v>
      </c>
      <c r="AK44" s="29" t="s">
        <v>55</v>
      </c>
      <c r="AL44" s="29" t="s">
        <v>55</v>
      </c>
      <c r="AM44" s="29" t="s">
        <v>55</v>
      </c>
      <c r="AN44" s="29" t="s">
        <v>92</v>
      </c>
      <c r="AO44" s="29" t="s">
        <v>55</v>
      </c>
      <c r="AP44" s="36">
        <f t="shared" si="3"/>
        <v>0</v>
      </c>
      <c r="AQ44" s="36">
        <f t="shared" si="4"/>
        <v>0</v>
      </c>
      <c r="AR44" s="36">
        <f t="shared" si="5"/>
        <v>0</v>
      </c>
      <c r="AS44" s="36">
        <f t="shared" si="6"/>
        <v>8</v>
      </c>
    </row>
    <row r="45">
      <c r="A45" s="37">
        <v>40.0</v>
      </c>
      <c r="B45" s="17" t="s">
        <v>227</v>
      </c>
      <c r="C45" s="17" t="s">
        <v>231</v>
      </c>
      <c r="D45" s="17" t="s">
        <v>232</v>
      </c>
      <c r="E45" s="17" t="s">
        <v>233</v>
      </c>
      <c r="F45" s="17" t="s">
        <v>96</v>
      </c>
      <c r="G45" s="17" t="s">
        <v>218</v>
      </c>
      <c r="H45" s="38" t="s">
        <v>83</v>
      </c>
      <c r="I45" s="38" t="s">
        <v>84</v>
      </c>
      <c r="J45" s="39">
        <v>42979.0</v>
      </c>
      <c r="K45" s="43"/>
      <c r="L45" s="47" t="s">
        <v>85</v>
      </c>
      <c r="M45" s="43"/>
      <c r="N45" s="43"/>
      <c r="O45" s="28" t="s">
        <v>73</v>
      </c>
      <c r="P45" s="29" t="s">
        <v>73</v>
      </c>
      <c r="Q45" s="29" t="s">
        <v>73</v>
      </c>
      <c r="R45" s="43"/>
      <c r="S45" s="43"/>
      <c r="T45" s="43"/>
      <c r="U45" s="43"/>
      <c r="V45" s="29" t="s">
        <v>73</v>
      </c>
      <c r="W45" s="29" t="s">
        <v>73</v>
      </c>
      <c r="X45" s="29" t="s">
        <v>73</v>
      </c>
      <c r="Y45" s="43"/>
      <c r="Z45" s="29" t="s">
        <v>73</v>
      </c>
      <c r="AA45" s="43"/>
      <c r="AB45" s="43"/>
      <c r="AC45" s="29" t="s">
        <v>73</v>
      </c>
      <c r="AD45" s="43"/>
      <c r="AE45" s="36">
        <f t="shared" si="1"/>
        <v>0</v>
      </c>
      <c r="AF45" s="45"/>
      <c r="AG45" s="29">
        <v>0.0</v>
      </c>
      <c r="AH45" s="36">
        <f t="shared" si="2"/>
        <v>0</v>
      </c>
      <c r="AI45" s="29" t="s">
        <v>92</v>
      </c>
      <c r="AJ45" s="29" t="s">
        <v>55</v>
      </c>
      <c r="AK45" s="29" t="s">
        <v>55</v>
      </c>
      <c r="AL45" s="29" t="s">
        <v>55</v>
      </c>
      <c r="AM45" s="29" t="s">
        <v>55</v>
      </c>
      <c r="AN45" s="29" t="s">
        <v>92</v>
      </c>
      <c r="AO45" s="29" t="s">
        <v>55</v>
      </c>
      <c r="AP45" s="36">
        <f t="shared" si="3"/>
        <v>0</v>
      </c>
      <c r="AQ45" s="36">
        <f t="shared" si="4"/>
        <v>0</v>
      </c>
      <c r="AR45" s="36">
        <f t="shared" si="5"/>
        <v>0</v>
      </c>
      <c r="AS45" s="36">
        <f t="shared" si="6"/>
        <v>8</v>
      </c>
    </row>
    <row r="46">
      <c r="A46" s="37">
        <v>41.0</v>
      </c>
      <c r="B46" s="17" t="s">
        <v>234</v>
      </c>
      <c r="C46" s="17" t="s">
        <v>235</v>
      </c>
      <c r="D46" s="17" t="s">
        <v>236</v>
      </c>
      <c r="E46" s="19"/>
      <c r="F46" s="17" t="s">
        <v>96</v>
      </c>
      <c r="G46" s="17" t="s">
        <v>218</v>
      </c>
      <c r="H46" s="38" t="s">
        <v>83</v>
      </c>
      <c r="I46" s="38" t="s">
        <v>84</v>
      </c>
      <c r="J46" s="39">
        <v>42979.0</v>
      </c>
      <c r="K46" s="43"/>
      <c r="L46" s="47" t="s">
        <v>85</v>
      </c>
      <c r="M46" s="43"/>
      <c r="N46" s="43"/>
      <c r="O46" s="28" t="s">
        <v>73</v>
      </c>
      <c r="P46" s="29" t="s">
        <v>73</v>
      </c>
      <c r="Q46" s="29" t="s">
        <v>73</v>
      </c>
      <c r="R46" s="43"/>
      <c r="S46" s="43"/>
      <c r="T46" s="43"/>
      <c r="U46" s="43"/>
      <c r="V46" s="29" t="s">
        <v>73</v>
      </c>
      <c r="W46" s="29" t="s">
        <v>73</v>
      </c>
      <c r="X46" s="29" t="s">
        <v>73</v>
      </c>
      <c r="Y46" s="43"/>
      <c r="Z46" s="29" t="s">
        <v>73</v>
      </c>
      <c r="AA46" s="43"/>
      <c r="AB46" s="43"/>
      <c r="AC46" s="29" t="s">
        <v>73</v>
      </c>
      <c r="AD46" s="43"/>
      <c r="AE46" s="36">
        <f t="shared" si="1"/>
        <v>0</v>
      </c>
      <c r="AF46" s="45"/>
      <c r="AG46" s="29">
        <v>0.0</v>
      </c>
      <c r="AH46" s="36">
        <f t="shared" si="2"/>
        <v>0</v>
      </c>
      <c r="AI46" s="29" t="s">
        <v>92</v>
      </c>
      <c r="AJ46" s="29" t="s">
        <v>55</v>
      </c>
      <c r="AK46" s="29" t="s">
        <v>55</v>
      </c>
      <c r="AL46" s="29" t="s">
        <v>55</v>
      </c>
      <c r="AM46" s="29" t="s">
        <v>55</v>
      </c>
      <c r="AN46" s="29" t="s">
        <v>92</v>
      </c>
      <c r="AO46" s="29" t="s">
        <v>55</v>
      </c>
      <c r="AP46" s="36">
        <f t="shared" si="3"/>
        <v>0</v>
      </c>
      <c r="AQ46" s="36">
        <f t="shared" si="4"/>
        <v>0</v>
      </c>
      <c r="AR46" s="36">
        <f t="shared" si="5"/>
        <v>0</v>
      </c>
      <c r="AS46" s="36">
        <f t="shared" si="6"/>
        <v>8</v>
      </c>
    </row>
    <row r="47">
      <c r="A47" s="37">
        <v>42.0</v>
      </c>
      <c r="B47" s="17" t="s">
        <v>238</v>
      </c>
      <c r="C47" s="17" t="s">
        <v>217</v>
      </c>
      <c r="D47" s="17" t="s">
        <v>110</v>
      </c>
      <c r="E47" s="19"/>
      <c r="F47" s="17" t="s">
        <v>96</v>
      </c>
      <c r="G47" s="17" t="s">
        <v>218</v>
      </c>
      <c r="H47" s="47" t="s">
        <v>83</v>
      </c>
      <c r="I47" s="47" t="s">
        <v>138</v>
      </c>
      <c r="J47" s="39">
        <v>42979.0</v>
      </c>
      <c r="K47" s="39">
        <v>42981.0</v>
      </c>
      <c r="L47" s="47" t="s">
        <v>85</v>
      </c>
      <c r="M47" s="43"/>
      <c r="N47" s="43"/>
      <c r="O47" s="28" t="s">
        <v>73</v>
      </c>
      <c r="P47" s="29" t="s">
        <v>73</v>
      </c>
      <c r="Q47" s="29" t="s">
        <v>73</v>
      </c>
      <c r="R47" s="43"/>
      <c r="S47" s="43"/>
      <c r="T47" s="43"/>
      <c r="U47" s="43"/>
      <c r="V47" s="29" t="s">
        <v>73</v>
      </c>
      <c r="W47" s="29" t="s">
        <v>73</v>
      </c>
      <c r="X47" s="29" t="s">
        <v>73</v>
      </c>
      <c r="Y47" s="43"/>
      <c r="Z47" s="29" t="s">
        <v>73</v>
      </c>
      <c r="AA47" s="43"/>
      <c r="AB47" s="43"/>
      <c r="AC47" s="29" t="s">
        <v>73</v>
      </c>
      <c r="AD47" s="43"/>
      <c r="AE47" s="36">
        <f t="shared" si="1"/>
        <v>0</v>
      </c>
      <c r="AF47" s="45"/>
      <c r="AG47" s="29">
        <v>0.0</v>
      </c>
      <c r="AH47" s="36">
        <f t="shared" si="2"/>
        <v>0</v>
      </c>
      <c r="AI47" s="29" t="s">
        <v>92</v>
      </c>
      <c r="AJ47" s="29" t="s">
        <v>55</v>
      </c>
      <c r="AK47" s="29" t="s">
        <v>55</v>
      </c>
      <c r="AL47" s="29" t="s">
        <v>55</v>
      </c>
      <c r="AM47" s="29" t="s">
        <v>55</v>
      </c>
      <c r="AN47" s="29" t="s">
        <v>92</v>
      </c>
      <c r="AO47" s="29" t="s">
        <v>55</v>
      </c>
      <c r="AP47" s="36">
        <f t="shared" si="3"/>
        <v>0</v>
      </c>
      <c r="AQ47" s="36">
        <f t="shared" si="4"/>
        <v>0</v>
      </c>
      <c r="AR47" s="36">
        <f t="shared" si="5"/>
        <v>0</v>
      </c>
      <c r="AS47" s="36">
        <f t="shared" si="6"/>
        <v>8</v>
      </c>
    </row>
    <row r="48">
      <c r="A48" s="37">
        <v>43.0</v>
      </c>
      <c r="B48" s="17" t="s">
        <v>239</v>
      </c>
      <c r="C48" s="17" t="s">
        <v>240</v>
      </c>
      <c r="D48" s="17" t="s">
        <v>217</v>
      </c>
      <c r="E48" s="19"/>
      <c r="F48" s="17" t="s">
        <v>96</v>
      </c>
      <c r="G48" s="17" t="s">
        <v>218</v>
      </c>
      <c r="H48" s="47" t="s">
        <v>83</v>
      </c>
      <c r="I48" s="47" t="s">
        <v>84</v>
      </c>
      <c r="J48" s="39">
        <v>42979.0</v>
      </c>
      <c r="K48" s="43"/>
      <c r="L48" s="47" t="s">
        <v>85</v>
      </c>
      <c r="M48" s="43"/>
      <c r="N48" s="43"/>
      <c r="O48" s="28" t="s">
        <v>73</v>
      </c>
      <c r="P48" s="29" t="s">
        <v>73</v>
      </c>
      <c r="Q48" s="29" t="s">
        <v>73</v>
      </c>
      <c r="R48" s="43"/>
      <c r="S48" s="43"/>
      <c r="T48" s="43"/>
      <c r="U48" s="43"/>
      <c r="V48" s="29" t="s">
        <v>73</v>
      </c>
      <c r="W48" s="29" t="s">
        <v>73</v>
      </c>
      <c r="X48" s="29" t="s">
        <v>73</v>
      </c>
      <c r="Y48" s="43"/>
      <c r="Z48" s="29" t="s">
        <v>73</v>
      </c>
      <c r="AA48" s="43"/>
      <c r="AB48" s="43"/>
      <c r="AC48" s="29" t="s">
        <v>73</v>
      </c>
      <c r="AD48" s="43"/>
      <c r="AE48" s="36">
        <f t="shared" si="1"/>
        <v>0</v>
      </c>
      <c r="AF48" s="45"/>
      <c r="AG48" s="29">
        <v>0.0</v>
      </c>
      <c r="AH48" s="36">
        <f t="shared" si="2"/>
        <v>0</v>
      </c>
      <c r="AI48" s="29" t="s">
        <v>92</v>
      </c>
      <c r="AJ48" s="29" t="s">
        <v>55</v>
      </c>
      <c r="AK48" s="29" t="s">
        <v>55</v>
      </c>
      <c r="AL48" s="29" t="s">
        <v>55</v>
      </c>
      <c r="AM48" s="29" t="s">
        <v>55</v>
      </c>
      <c r="AN48" s="29" t="s">
        <v>92</v>
      </c>
      <c r="AO48" s="29" t="s">
        <v>55</v>
      </c>
      <c r="AP48" s="36">
        <f t="shared" si="3"/>
        <v>0</v>
      </c>
      <c r="AQ48" s="36">
        <f t="shared" si="4"/>
        <v>0</v>
      </c>
      <c r="AR48" s="36">
        <f t="shared" si="5"/>
        <v>0</v>
      </c>
      <c r="AS48" s="36">
        <f t="shared" si="6"/>
        <v>8</v>
      </c>
    </row>
    <row r="49">
      <c r="A49" s="37">
        <v>44.0</v>
      </c>
      <c r="B49" s="17" t="s">
        <v>242</v>
      </c>
      <c r="C49" s="17" t="s">
        <v>243</v>
      </c>
      <c r="D49" s="17" t="s">
        <v>244</v>
      </c>
      <c r="E49" s="19"/>
      <c r="F49" s="17" t="s">
        <v>96</v>
      </c>
      <c r="G49" s="17" t="s">
        <v>218</v>
      </c>
      <c r="H49" s="47" t="s">
        <v>83</v>
      </c>
      <c r="I49" s="47" t="s">
        <v>84</v>
      </c>
      <c r="J49" s="39">
        <v>42979.0</v>
      </c>
      <c r="K49" s="43"/>
      <c r="L49" s="47" t="s">
        <v>85</v>
      </c>
      <c r="M49" s="43"/>
      <c r="N49" s="43"/>
      <c r="O49" s="28" t="s">
        <v>73</v>
      </c>
      <c r="P49" s="29" t="s">
        <v>73</v>
      </c>
      <c r="Q49" s="29" t="s">
        <v>73</v>
      </c>
      <c r="R49" s="43"/>
      <c r="S49" s="43"/>
      <c r="T49" s="43"/>
      <c r="U49" s="43"/>
      <c r="V49" s="29" t="s">
        <v>73</v>
      </c>
      <c r="W49" s="29" t="s">
        <v>73</v>
      </c>
      <c r="X49" s="29" t="s">
        <v>73</v>
      </c>
      <c r="Y49" s="43"/>
      <c r="Z49" s="29" t="s">
        <v>73</v>
      </c>
      <c r="AA49" s="43"/>
      <c r="AB49" s="43"/>
      <c r="AC49" s="29" t="s">
        <v>73</v>
      </c>
      <c r="AD49" s="43"/>
      <c r="AE49" s="36">
        <f t="shared" si="1"/>
        <v>0</v>
      </c>
      <c r="AF49" s="45"/>
      <c r="AG49" s="29">
        <v>0.0</v>
      </c>
      <c r="AH49" s="36">
        <f t="shared" si="2"/>
        <v>0</v>
      </c>
      <c r="AI49" s="29" t="s">
        <v>92</v>
      </c>
      <c r="AJ49" s="29" t="s">
        <v>55</v>
      </c>
      <c r="AK49" s="29" t="s">
        <v>55</v>
      </c>
      <c r="AL49" s="29" t="s">
        <v>55</v>
      </c>
      <c r="AM49" s="29" t="s">
        <v>55</v>
      </c>
      <c r="AN49" s="29" t="s">
        <v>92</v>
      </c>
      <c r="AO49" s="29" t="s">
        <v>55</v>
      </c>
      <c r="AP49" s="36">
        <f t="shared" si="3"/>
        <v>0</v>
      </c>
      <c r="AQ49" s="36">
        <f t="shared" si="4"/>
        <v>0</v>
      </c>
      <c r="AR49" s="36">
        <f t="shared" si="5"/>
        <v>0</v>
      </c>
      <c r="AS49" s="36">
        <f t="shared" si="6"/>
        <v>8</v>
      </c>
    </row>
    <row r="50">
      <c r="A50" s="37">
        <v>45.0</v>
      </c>
      <c r="B50" s="17" t="s">
        <v>247</v>
      </c>
      <c r="C50" s="17" t="s">
        <v>248</v>
      </c>
      <c r="D50" s="17" t="s">
        <v>249</v>
      </c>
      <c r="E50" s="19"/>
      <c r="F50" s="17" t="s">
        <v>79</v>
      </c>
      <c r="G50" s="17" t="s">
        <v>218</v>
      </c>
      <c r="H50" s="47" t="s">
        <v>83</v>
      </c>
      <c r="I50" s="47" t="s">
        <v>84</v>
      </c>
      <c r="J50" s="39">
        <v>42979.0</v>
      </c>
      <c r="K50" s="43"/>
      <c r="L50" s="47" t="s">
        <v>85</v>
      </c>
      <c r="M50" s="43"/>
      <c r="N50" s="43"/>
      <c r="O50" s="28" t="s">
        <v>73</v>
      </c>
      <c r="P50" s="29" t="s">
        <v>73</v>
      </c>
      <c r="Q50" s="29" t="s">
        <v>73</v>
      </c>
      <c r="R50" s="43"/>
      <c r="S50" s="43"/>
      <c r="T50" s="43"/>
      <c r="U50" s="43"/>
      <c r="V50" s="29" t="s">
        <v>73</v>
      </c>
      <c r="W50" s="29" t="s">
        <v>73</v>
      </c>
      <c r="X50" s="29" t="s">
        <v>73</v>
      </c>
      <c r="Y50" s="43"/>
      <c r="Z50" s="29" t="s">
        <v>73</v>
      </c>
      <c r="AA50" s="43"/>
      <c r="AB50" s="43"/>
      <c r="AC50" s="29" t="s">
        <v>73</v>
      </c>
      <c r="AD50" s="43"/>
      <c r="AE50" s="36">
        <f t="shared" si="1"/>
        <v>0</v>
      </c>
      <c r="AF50" s="28"/>
      <c r="AG50" s="29">
        <v>0.0</v>
      </c>
      <c r="AH50" s="36">
        <f t="shared" si="2"/>
        <v>0</v>
      </c>
      <c r="AI50" s="29" t="s">
        <v>92</v>
      </c>
      <c r="AJ50" s="29" t="s">
        <v>55</v>
      </c>
      <c r="AK50" s="29" t="s">
        <v>55</v>
      </c>
      <c r="AL50" s="29" t="s">
        <v>55</v>
      </c>
      <c r="AM50" s="29" t="s">
        <v>55</v>
      </c>
      <c r="AN50" s="29" t="s">
        <v>92</v>
      </c>
      <c r="AO50" s="29" t="s">
        <v>55</v>
      </c>
      <c r="AP50" s="36">
        <f t="shared" si="3"/>
        <v>0</v>
      </c>
      <c r="AQ50" s="36">
        <f t="shared" si="4"/>
        <v>0</v>
      </c>
      <c r="AR50" s="36">
        <f t="shared" si="5"/>
        <v>0</v>
      </c>
      <c r="AS50" s="36">
        <f t="shared" si="6"/>
        <v>8</v>
      </c>
    </row>
    <row r="51">
      <c r="A51" s="37">
        <v>46.0</v>
      </c>
      <c r="B51" s="17" t="s">
        <v>250</v>
      </c>
      <c r="C51" s="17" t="s">
        <v>251</v>
      </c>
      <c r="D51" s="17" t="s">
        <v>252</v>
      </c>
      <c r="E51" s="20"/>
      <c r="F51" s="17" t="s">
        <v>96</v>
      </c>
      <c r="G51" s="17" t="s">
        <v>218</v>
      </c>
      <c r="H51" s="47" t="s">
        <v>83</v>
      </c>
      <c r="I51" s="38"/>
      <c r="J51" s="39"/>
      <c r="K51" s="41"/>
      <c r="L51" s="38"/>
      <c r="M51" s="41"/>
      <c r="N51" s="41"/>
      <c r="O51" s="28"/>
      <c r="P51" s="29"/>
      <c r="Q51" s="29"/>
      <c r="R51" s="43"/>
      <c r="S51" s="43"/>
      <c r="T51" s="43"/>
      <c r="U51" s="43"/>
      <c r="V51" s="29"/>
      <c r="W51" s="29"/>
      <c r="X51" s="29"/>
      <c r="Y51" s="43"/>
      <c r="Z51" s="29"/>
      <c r="AA51" s="43"/>
      <c r="AB51" s="43"/>
      <c r="AC51" s="29"/>
      <c r="AD51" s="41"/>
      <c r="AE51" s="36">
        <f t="shared" si="1"/>
        <v>0</v>
      </c>
      <c r="AF51" s="45"/>
      <c r="AG51" s="29"/>
      <c r="AH51" s="36">
        <f t="shared" si="2"/>
        <v>0</v>
      </c>
      <c r="AI51" s="29" t="s">
        <v>92</v>
      </c>
      <c r="AJ51" s="29" t="s">
        <v>92</v>
      </c>
      <c r="AK51" s="29" t="s">
        <v>55</v>
      </c>
      <c r="AL51" s="29" t="s">
        <v>55</v>
      </c>
      <c r="AM51" s="29" t="s">
        <v>55</v>
      </c>
      <c r="AN51" s="29" t="s">
        <v>55</v>
      </c>
      <c r="AO51" s="29" t="s">
        <v>55</v>
      </c>
      <c r="AP51" s="36">
        <f t="shared" si="3"/>
        <v>0</v>
      </c>
      <c r="AQ51" s="36">
        <f t="shared" si="4"/>
        <v>0</v>
      </c>
      <c r="AR51" s="36">
        <f t="shared" si="5"/>
        <v>0</v>
      </c>
      <c r="AS51" s="36">
        <f t="shared" si="6"/>
        <v>0</v>
      </c>
    </row>
    <row r="52">
      <c r="A52" s="37">
        <v>47.0</v>
      </c>
      <c r="B52" s="17" t="s">
        <v>255</v>
      </c>
      <c r="C52" s="17" t="s">
        <v>256</v>
      </c>
      <c r="D52" s="17" t="s">
        <v>257</v>
      </c>
      <c r="E52" s="20"/>
      <c r="F52" s="17" t="s">
        <v>79</v>
      </c>
      <c r="G52" s="17" t="s">
        <v>218</v>
      </c>
      <c r="H52" s="38" t="s">
        <v>83</v>
      </c>
      <c r="I52" s="38" t="s">
        <v>84</v>
      </c>
      <c r="J52" s="39">
        <v>42979.0</v>
      </c>
      <c r="K52" s="41"/>
      <c r="L52" s="38" t="s">
        <v>85</v>
      </c>
      <c r="M52" s="41"/>
      <c r="N52" s="41"/>
      <c r="O52" s="28" t="s">
        <v>73</v>
      </c>
      <c r="P52" s="29" t="s">
        <v>73</v>
      </c>
      <c r="Q52" s="29" t="s">
        <v>73</v>
      </c>
      <c r="R52" s="43"/>
      <c r="S52" s="43"/>
      <c r="T52" s="43"/>
      <c r="U52" s="43"/>
      <c r="V52" s="29" t="s">
        <v>73</v>
      </c>
      <c r="W52" s="29" t="s">
        <v>73</v>
      </c>
      <c r="X52" s="29" t="s">
        <v>73</v>
      </c>
      <c r="Y52" s="43"/>
      <c r="Z52" s="29" t="s">
        <v>73</v>
      </c>
      <c r="AA52" s="43"/>
      <c r="AB52" s="43"/>
      <c r="AC52" s="29" t="s">
        <v>73</v>
      </c>
      <c r="AD52" s="41"/>
      <c r="AE52" s="36">
        <f t="shared" si="1"/>
        <v>0</v>
      </c>
      <c r="AF52" s="45"/>
      <c r="AG52" s="29">
        <v>0.0</v>
      </c>
      <c r="AH52" s="36">
        <f t="shared" si="2"/>
        <v>0</v>
      </c>
      <c r="AI52" s="29" t="s">
        <v>92</v>
      </c>
      <c r="AJ52" s="29" t="s">
        <v>55</v>
      </c>
      <c r="AK52" s="29" t="s">
        <v>55</v>
      </c>
      <c r="AL52" s="29" t="s">
        <v>55</v>
      </c>
      <c r="AM52" s="29" t="s">
        <v>55</v>
      </c>
      <c r="AN52" s="29" t="s">
        <v>92</v>
      </c>
      <c r="AO52" s="29" t="s">
        <v>55</v>
      </c>
      <c r="AP52" s="36">
        <f t="shared" si="3"/>
        <v>0</v>
      </c>
      <c r="AQ52" s="36">
        <f t="shared" si="4"/>
        <v>0</v>
      </c>
      <c r="AR52" s="36">
        <f t="shared" si="5"/>
        <v>0</v>
      </c>
      <c r="AS52" s="36">
        <f t="shared" si="6"/>
        <v>8</v>
      </c>
    </row>
    <row r="53">
      <c r="A53" s="37">
        <v>48.0</v>
      </c>
      <c r="B53" s="17" t="s">
        <v>258</v>
      </c>
      <c r="C53" s="17" t="s">
        <v>232</v>
      </c>
      <c r="D53" s="17" t="s">
        <v>259</v>
      </c>
      <c r="E53" s="19"/>
      <c r="F53" s="17" t="s">
        <v>96</v>
      </c>
      <c r="G53" s="17" t="s">
        <v>218</v>
      </c>
      <c r="H53" s="38" t="s">
        <v>83</v>
      </c>
      <c r="I53" s="38" t="s">
        <v>84</v>
      </c>
      <c r="J53" s="39">
        <v>42979.0</v>
      </c>
      <c r="K53" s="41"/>
      <c r="L53" s="38" t="s">
        <v>85</v>
      </c>
      <c r="M53" s="41"/>
      <c r="N53" s="41"/>
      <c r="O53" s="28" t="s">
        <v>73</v>
      </c>
      <c r="P53" s="29" t="s">
        <v>73</v>
      </c>
      <c r="Q53" s="29" t="s">
        <v>73</v>
      </c>
      <c r="R53" s="43"/>
      <c r="S53" s="41"/>
      <c r="T53" s="43"/>
      <c r="U53" s="43"/>
      <c r="V53" s="29" t="s">
        <v>73</v>
      </c>
      <c r="W53" s="29" t="s">
        <v>73</v>
      </c>
      <c r="X53" s="29" t="s">
        <v>73</v>
      </c>
      <c r="Y53" s="41"/>
      <c r="Z53" s="29" t="s">
        <v>73</v>
      </c>
      <c r="AA53" s="41"/>
      <c r="AB53" s="43"/>
      <c r="AC53" s="29" t="s">
        <v>73</v>
      </c>
      <c r="AD53" s="43"/>
      <c r="AE53" s="36">
        <f t="shared" si="1"/>
        <v>0</v>
      </c>
      <c r="AF53" s="28"/>
      <c r="AG53" s="29">
        <v>0.0</v>
      </c>
      <c r="AH53" s="36">
        <f t="shared" si="2"/>
        <v>0</v>
      </c>
      <c r="AI53" s="29" t="s">
        <v>92</v>
      </c>
      <c r="AJ53" s="29" t="s">
        <v>55</v>
      </c>
      <c r="AK53" s="29" t="s">
        <v>55</v>
      </c>
      <c r="AL53" s="29" t="s">
        <v>55</v>
      </c>
      <c r="AM53" s="29" t="s">
        <v>55</v>
      </c>
      <c r="AN53" s="29" t="s">
        <v>92</v>
      </c>
      <c r="AO53" s="29" t="s">
        <v>55</v>
      </c>
      <c r="AP53" s="36">
        <f t="shared" si="3"/>
        <v>0</v>
      </c>
      <c r="AQ53" s="36">
        <f t="shared" si="4"/>
        <v>0</v>
      </c>
      <c r="AR53" s="36">
        <f t="shared" si="5"/>
        <v>0</v>
      </c>
      <c r="AS53" s="36">
        <f t="shared" si="6"/>
        <v>8</v>
      </c>
    </row>
    <row r="54">
      <c r="A54" s="37">
        <v>49.0</v>
      </c>
      <c r="B54" s="17" t="s">
        <v>260</v>
      </c>
      <c r="C54" s="17" t="s">
        <v>261</v>
      </c>
      <c r="D54" s="17" t="s">
        <v>110</v>
      </c>
      <c r="E54" s="19"/>
      <c r="F54" s="17" t="s">
        <v>96</v>
      </c>
      <c r="G54" s="17" t="s">
        <v>218</v>
      </c>
      <c r="H54" s="38" t="s">
        <v>83</v>
      </c>
      <c r="I54" s="38" t="s">
        <v>84</v>
      </c>
      <c r="J54" s="39">
        <v>42979.0</v>
      </c>
      <c r="K54" s="41"/>
      <c r="L54" s="38" t="s">
        <v>85</v>
      </c>
      <c r="M54" s="41"/>
      <c r="N54" s="41"/>
      <c r="O54" s="28" t="s">
        <v>73</v>
      </c>
      <c r="P54" s="29" t="s">
        <v>73</v>
      </c>
      <c r="Q54" s="29" t="s">
        <v>73</v>
      </c>
      <c r="R54" s="43"/>
      <c r="S54" s="43"/>
      <c r="T54" s="43"/>
      <c r="U54" s="43"/>
      <c r="V54" s="29" t="s">
        <v>73</v>
      </c>
      <c r="W54" s="29" t="s">
        <v>73</v>
      </c>
      <c r="X54" s="29" t="s">
        <v>73</v>
      </c>
      <c r="Y54" s="43"/>
      <c r="Z54" s="29" t="s">
        <v>73</v>
      </c>
      <c r="AA54" s="43"/>
      <c r="AB54" s="43"/>
      <c r="AC54" s="29" t="s">
        <v>73</v>
      </c>
      <c r="AD54" s="43"/>
      <c r="AE54" s="36">
        <f t="shared" si="1"/>
        <v>0</v>
      </c>
      <c r="AF54" s="28"/>
      <c r="AG54" s="29">
        <v>0.0</v>
      </c>
      <c r="AH54" s="36">
        <f t="shared" si="2"/>
        <v>0</v>
      </c>
      <c r="AI54" s="29" t="s">
        <v>92</v>
      </c>
      <c r="AJ54" s="29" t="s">
        <v>55</v>
      </c>
      <c r="AK54" s="29" t="s">
        <v>55</v>
      </c>
      <c r="AL54" s="29" t="s">
        <v>55</v>
      </c>
      <c r="AM54" s="29" t="s">
        <v>55</v>
      </c>
      <c r="AN54" s="29" t="s">
        <v>92</v>
      </c>
      <c r="AO54" s="29" t="s">
        <v>55</v>
      </c>
      <c r="AP54" s="36">
        <f t="shared" si="3"/>
        <v>0</v>
      </c>
      <c r="AQ54" s="36">
        <f t="shared" si="4"/>
        <v>0</v>
      </c>
      <c r="AR54" s="36">
        <f t="shared" si="5"/>
        <v>0</v>
      </c>
      <c r="AS54" s="36">
        <f t="shared" si="6"/>
        <v>8</v>
      </c>
    </row>
    <row r="55">
      <c r="A55" s="37">
        <v>50.0</v>
      </c>
      <c r="B55" s="17" t="s">
        <v>267</v>
      </c>
      <c r="C55" s="17" t="s">
        <v>268</v>
      </c>
      <c r="D55" s="17" t="s">
        <v>269</v>
      </c>
      <c r="E55" s="17" t="s">
        <v>270</v>
      </c>
      <c r="F55" s="17" t="s">
        <v>79</v>
      </c>
      <c r="G55" s="17" t="s">
        <v>218</v>
      </c>
      <c r="H55" s="38" t="s">
        <v>83</v>
      </c>
      <c r="I55" s="38" t="s">
        <v>84</v>
      </c>
      <c r="J55" s="39">
        <v>42979.0</v>
      </c>
      <c r="K55" s="41"/>
      <c r="L55" s="38" t="s">
        <v>85</v>
      </c>
      <c r="M55" s="41"/>
      <c r="N55" s="41"/>
      <c r="O55" s="28" t="s">
        <v>73</v>
      </c>
      <c r="P55" s="29" t="s">
        <v>73</v>
      </c>
      <c r="Q55" s="29" t="s">
        <v>73</v>
      </c>
      <c r="R55" s="43"/>
      <c r="S55" s="43"/>
      <c r="T55" s="43"/>
      <c r="U55" s="43"/>
      <c r="V55" s="29" t="s">
        <v>73</v>
      </c>
      <c r="W55" s="29" t="s">
        <v>73</v>
      </c>
      <c r="X55" s="29" t="s">
        <v>73</v>
      </c>
      <c r="Y55" s="43"/>
      <c r="Z55" s="29" t="s">
        <v>73</v>
      </c>
      <c r="AA55" s="43"/>
      <c r="AB55" s="43"/>
      <c r="AC55" s="29" t="s">
        <v>73</v>
      </c>
      <c r="AD55" s="43"/>
      <c r="AE55" s="36">
        <f t="shared" si="1"/>
        <v>0</v>
      </c>
      <c r="AF55" s="28"/>
      <c r="AG55" s="29">
        <v>0.0</v>
      </c>
      <c r="AH55" s="36">
        <f t="shared" si="2"/>
        <v>0</v>
      </c>
      <c r="AI55" s="29" t="s">
        <v>92</v>
      </c>
      <c r="AJ55" s="29" t="s">
        <v>55</v>
      </c>
      <c r="AK55" s="29" t="s">
        <v>55</v>
      </c>
      <c r="AL55" s="29" t="s">
        <v>55</v>
      </c>
      <c r="AM55" s="29" t="s">
        <v>55</v>
      </c>
      <c r="AN55" s="29" t="s">
        <v>92</v>
      </c>
      <c r="AO55" s="29" t="s">
        <v>55</v>
      </c>
      <c r="AP55" s="36">
        <f t="shared" si="3"/>
        <v>0</v>
      </c>
      <c r="AQ55" s="36">
        <f t="shared" si="4"/>
        <v>0</v>
      </c>
      <c r="AR55" s="36">
        <f t="shared" si="5"/>
        <v>0</v>
      </c>
      <c r="AS55" s="36">
        <f t="shared" si="6"/>
        <v>8</v>
      </c>
    </row>
    <row r="56">
      <c r="A56" s="37">
        <v>51.0</v>
      </c>
      <c r="B56" s="17" t="s">
        <v>271</v>
      </c>
      <c r="C56" s="17" t="s">
        <v>272</v>
      </c>
      <c r="D56" s="20"/>
      <c r="E56" s="19"/>
      <c r="F56" s="17" t="s">
        <v>79</v>
      </c>
      <c r="G56" s="17" t="s">
        <v>218</v>
      </c>
      <c r="H56" s="38" t="s">
        <v>83</v>
      </c>
      <c r="I56" s="38"/>
      <c r="J56" s="39"/>
      <c r="K56" s="41"/>
      <c r="L56" s="38"/>
      <c r="M56" s="41"/>
      <c r="N56" s="41"/>
      <c r="O56" s="41"/>
      <c r="P56" s="29"/>
      <c r="Q56" s="29"/>
      <c r="R56" s="43"/>
      <c r="S56" s="43"/>
      <c r="T56" s="43"/>
      <c r="U56" s="43"/>
      <c r="V56" s="29"/>
      <c r="W56" s="29"/>
      <c r="X56" s="29"/>
      <c r="Y56" s="43"/>
      <c r="Z56" s="29"/>
      <c r="AA56" s="43"/>
      <c r="AB56" s="43"/>
      <c r="AC56" s="29"/>
      <c r="AD56" s="43"/>
      <c r="AE56" s="36">
        <f t="shared" si="1"/>
        <v>0</v>
      </c>
      <c r="AF56" s="41"/>
      <c r="AG56" s="29"/>
      <c r="AH56" s="36">
        <f t="shared" si="2"/>
        <v>0</v>
      </c>
      <c r="AI56" s="29" t="s">
        <v>55</v>
      </c>
      <c r="AJ56" s="29" t="s">
        <v>92</v>
      </c>
      <c r="AK56" s="29" t="s">
        <v>55</v>
      </c>
      <c r="AL56" s="29" t="s">
        <v>55</v>
      </c>
      <c r="AM56" s="29" t="s">
        <v>55</v>
      </c>
      <c r="AN56" s="29" t="s">
        <v>55</v>
      </c>
      <c r="AO56" s="29" t="s">
        <v>55</v>
      </c>
      <c r="AP56" s="36">
        <f t="shared" si="3"/>
        <v>0</v>
      </c>
      <c r="AQ56" s="36">
        <f t="shared" si="4"/>
        <v>0</v>
      </c>
      <c r="AR56" s="36">
        <f t="shared" si="5"/>
        <v>0</v>
      </c>
      <c r="AS56" s="36">
        <f t="shared" si="6"/>
        <v>0</v>
      </c>
    </row>
    <row r="57">
      <c r="A57" s="37">
        <v>52.0</v>
      </c>
      <c r="B57" s="17" t="s">
        <v>275</v>
      </c>
      <c r="C57" s="17" t="s">
        <v>276</v>
      </c>
      <c r="D57" s="20"/>
      <c r="E57" s="19"/>
      <c r="F57" s="17" t="s">
        <v>79</v>
      </c>
      <c r="G57" s="17" t="s">
        <v>218</v>
      </c>
      <c r="H57" s="38" t="s">
        <v>83</v>
      </c>
      <c r="I57" s="38" t="s">
        <v>84</v>
      </c>
      <c r="J57" s="39">
        <v>42979.0</v>
      </c>
      <c r="K57" s="41"/>
      <c r="L57" s="38" t="s">
        <v>85</v>
      </c>
      <c r="M57" s="41"/>
      <c r="N57" s="41"/>
      <c r="O57" s="28" t="s">
        <v>73</v>
      </c>
      <c r="P57" s="29" t="s">
        <v>73</v>
      </c>
      <c r="Q57" s="29" t="s">
        <v>73</v>
      </c>
      <c r="R57" s="43"/>
      <c r="S57" s="43"/>
      <c r="T57" s="43"/>
      <c r="U57" s="43"/>
      <c r="V57" s="29" t="s">
        <v>73</v>
      </c>
      <c r="W57" s="29" t="s">
        <v>73</v>
      </c>
      <c r="X57" s="29" t="s">
        <v>73</v>
      </c>
      <c r="Y57" s="43"/>
      <c r="Z57" s="29" t="s">
        <v>73</v>
      </c>
      <c r="AA57" s="43"/>
      <c r="AB57" s="43"/>
      <c r="AC57" s="29" t="s">
        <v>73</v>
      </c>
      <c r="AD57" s="43"/>
      <c r="AE57" s="36">
        <f t="shared" si="1"/>
        <v>0</v>
      </c>
      <c r="AF57" s="28"/>
      <c r="AG57" s="29">
        <v>0.0</v>
      </c>
      <c r="AH57" s="36">
        <f t="shared" si="2"/>
        <v>0</v>
      </c>
      <c r="AI57" s="29" t="s">
        <v>92</v>
      </c>
      <c r="AJ57" s="29" t="s">
        <v>55</v>
      </c>
      <c r="AK57" s="29" t="s">
        <v>55</v>
      </c>
      <c r="AL57" s="29" t="s">
        <v>55</v>
      </c>
      <c r="AM57" s="29" t="s">
        <v>55</v>
      </c>
      <c r="AN57" s="29" t="s">
        <v>92</v>
      </c>
      <c r="AO57" s="29" t="s">
        <v>55</v>
      </c>
      <c r="AP57" s="36">
        <f t="shared" si="3"/>
        <v>0</v>
      </c>
      <c r="AQ57" s="36">
        <f t="shared" si="4"/>
        <v>0</v>
      </c>
      <c r="AR57" s="36">
        <f t="shared" si="5"/>
        <v>0</v>
      </c>
      <c r="AS57" s="36">
        <f t="shared" si="6"/>
        <v>8</v>
      </c>
    </row>
    <row r="58">
      <c r="A58" s="37">
        <v>53.0</v>
      </c>
      <c r="B58" s="17" t="s">
        <v>277</v>
      </c>
      <c r="C58" s="17" t="s">
        <v>172</v>
      </c>
      <c r="D58" s="20"/>
      <c r="E58" s="19"/>
      <c r="F58" s="17" t="s">
        <v>79</v>
      </c>
      <c r="G58" s="17" t="s">
        <v>218</v>
      </c>
      <c r="H58" s="38" t="s">
        <v>83</v>
      </c>
      <c r="I58" s="38" t="s">
        <v>84</v>
      </c>
      <c r="J58" s="39">
        <v>42979.0</v>
      </c>
      <c r="K58" s="41"/>
      <c r="L58" s="38" t="s">
        <v>85</v>
      </c>
      <c r="M58" s="41"/>
      <c r="N58" s="41"/>
      <c r="O58" s="28" t="s">
        <v>73</v>
      </c>
      <c r="P58" s="29" t="s">
        <v>73</v>
      </c>
      <c r="Q58" s="29" t="s">
        <v>73</v>
      </c>
      <c r="R58" s="43"/>
      <c r="S58" s="43"/>
      <c r="T58" s="43"/>
      <c r="U58" s="43"/>
      <c r="V58" s="29" t="s">
        <v>73</v>
      </c>
      <c r="W58" s="29" t="s">
        <v>73</v>
      </c>
      <c r="X58" s="29" t="s">
        <v>73</v>
      </c>
      <c r="Y58" s="43"/>
      <c r="Z58" s="29" t="s">
        <v>73</v>
      </c>
      <c r="AA58" s="43"/>
      <c r="AB58" s="43"/>
      <c r="AC58" s="29" t="s">
        <v>73</v>
      </c>
      <c r="AD58" s="43"/>
      <c r="AE58" s="36">
        <f t="shared" si="1"/>
        <v>0</v>
      </c>
      <c r="AF58" s="45"/>
      <c r="AG58" s="29">
        <v>0.0</v>
      </c>
      <c r="AH58" s="36">
        <f t="shared" si="2"/>
        <v>0</v>
      </c>
      <c r="AI58" s="29" t="s">
        <v>92</v>
      </c>
      <c r="AJ58" s="29" t="s">
        <v>55</v>
      </c>
      <c r="AK58" s="29" t="s">
        <v>55</v>
      </c>
      <c r="AL58" s="29" t="s">
        <v>55</v>
      </c>
      <c r="AM58" s="29" t="s">
        <v>55</v>
      </c>
      <c r="AN58" s="29" t="s">
        <v>92</v>
      </c>
      <c r="AO58" s="29" t="s">
        <v>55</v>
      </c>
      <c r="AP58" s="36">
        <f t="shared" si="3"/>
        <v>0</v>
      </c>
      <c r="AQ58" s="36">
        <f t="shared" si="4"/>
        <v>0</v>
      </c>
      <c r="AR58" s="36">
        <f t="shared" si="5"/>
        <v>0</v>
      </c>
      <c r="AS58" s="36">
        <f t="shared" si="6"/>
        <v>8</v>
      </c>
    </row>
    <row r="59">
      <c r="A59" s="37">
        <v>54.0</v>
      </c>
      <c r="B59" s="17" t="s">
        <v>281</v>
      </c>
      <c r="C59" s="17" t="s">
        <v>136</v>
      </c>
      <c r="D59" s="17" t="s">
        <v>224</v>
      </c>
      <c r="E59" s="19"/>
      <c r="F59" s="17" t="s">
        <v>96</v>
      </c>
      <c r="G59" s="17" t="s">
        <v>218</v>
      </c>
      <c r="H59" s="38" t="s">
        <v>83</v>
      </c>
      <c r="I59" s="38" t="s">
        <v>84</v>
      </c>
      <c r="J59" s="39">
        <v>42979.0</v>
      </c>
      <c r="K59" s="41"/>
      <c r="L59" s="38" t="s">
        <v>85</v>
      </c>
      <c r="M59" s="41"/>
      <c r="N59" s="41"/>
      <c r="O59" s="28" t="s">
        <v>73</v>
      </c>
      <c r="P59" s="29" t="s">
        <v>73</v>
      </c>
      <c r="Q59" s="29" t="s">
        <v>73</v>
      </c>
      <c r="R59" s="43"/>
      <c r="S59" s="43"/>
      <c r="T59" s="43"/>
      <c r="U59" s="43"/>
      <c r="V59" s="29" t="s">
        <v>73</v>
      </c>
      <c r="W59" s="29" t="s">
        <v>73</v>
      </c>
      <c r="X59" s="29" t="s">
        <v>73</v>
      </c>
      <c r="Y59" s="43"/>
      <c r="Z59" s="29" t="s">
        <v>73</v>
      </c>
      <c r="AA59" s="43"/>
      <c r="AB59" s="43"/>
      <c r="AC59" s="29" t="s">
        <v>73</v>
      </c>
      <c r="AD59" s="43"/>
      <c r="AE59" s="36">
        <f t="shared" si="1"/>
        <v>0</v>
      </c>
      <c r="AF59" s="28"/>
      <c r="AG59" s="29">
        <v>0.0</v>
      </c>
      <c r="AH59" s="36">
        <f t="shared" si="2"/>
        <v>0</v>
      </c>
      <c r="AI59" s="29" t="s">
        <v>92</v>
      </c>
      <c r="AJ59" s="29" t="s">
        <v>55</v>
      </c>
      <c r="AK59" s="29" t="s">
        <v>55</v>
      </c>
      <c r="AL59" s="29" t="s">
        <v>55</v>
      </c>
      <c r="AM59" s="29" t="s">
        <v>55</v>
      </c>
      <c r="AN59" s="29" t="s">
        <v>92</v>
      </c>
      <c r="AO59" s="29" t="s">
        <v>55</v>
      </c>
      <c r="AP59" s="36">
        <f t="shared" si="3"/>
        <v>0</v>
      </c>
      <c r="AQ59" s="36">
        <f t="shared" si="4"/>
        <v>0</v>
      </c>
      <c r="AR59" s="36">
        <f t="shared" si="5"/>
        <v>0</v>
      </c>
      <c r="AS59" s="36">
        <f t="shared" si="6"/>
        <v>8</v>
      </c>
    </row>
    <row r="60">
      <c r="A60" s="37">
        <v>55.0</v>
      </c>
      <c r="B60" s="17" t="s">
        <v>246</v>
      </c>
      <c r="C60" s="17" t="s">
        <v>244</v>
      </c>
      <c r="D60" s="20"/>
      <c r="E60" s="19"/>
      <c r="F60" s="17" t="s">
        <v>96</v>
      </c>
      <c r="G60" s="17" t="s">
        <v>218</v>
      </c>
      <c r="H60" s="38" t="s">
        <v>83</v>
      </c>
      <c r="I60" s="38" t="s">
        <v>84</v>
      </c>
      <c r="J60" s="39">
        <v>42979.0</v>
      </c>
      <c r="K60" s="41"/>
      <c r="L60" s="38" t="s">
        <v>85</v>
      </c>
      <c r="M60" s="41"/>
      <c r="N60" s="41"/>
      <c r="O60" s="28" t="s">
        <v>73</v>
      </c>
      <c r="P60" s="29" t="s">
        <v>73</v>
      </c>
      <c r="Q60" s="29" t="s">
        <v>73</v>
      </c>
      <c r="R60" s="43"/>
      <c r="S60" s="43"/>
      <c r="T60" s="43"/>
      <c r="U60" s="43"/>
      <c r="V60" s="29" t="s">
        <v>73</v>
      </c>
      <c r="W60" s="29" t="s">
        <v>73</v>
      </c>
      <c r="X60" s="29" t="s">
        <v>73</v>
      </c>
      <c r="Y60" s="43"/>
      <c r="Z60" s="29" t="s">
        <v>73</v>
      </c>
      <c r="AA60" s="43"/>
      <c r="AB60" s="43"/>
      <c r="AC60" s="29" t="s">
        <v>73</v>
      </c>
      <c r="AD60" s="43"/>
      <c r="AE60" s="36">
        <f t="shared" si="1"/>
        <v>0</v>
      </c>
      <c r="AF60" s="45"/>
      <c r="AG60" s="29">
        <v>0.0</v>
      </c>
      <c r="AH60" s="36">
        <f t="shared" si="2"/>
        <v>0</v>
      </c>
      <c r="AI60" s="29" t="s">
        <v>92</v>
      </c>
      <c r="AJ60" s="29" t="s">
        <v>55</v>
      </c>
      <c r="AK60" s="29" t="s">
        <v>55</v>
      </c>
      <c r="AL60" s="29" t="s">
        <v>55</v>
      </c>
      <c r="AM60" s="29" t="s">
        <v>55</v>
      </c>
      <c r="AN60" s="29" t="s">
        <v>92</v>
      </c>
      <c r="AO60" s="29" t="s">
        <v>55</v>
      </c>
      <c r="AP60" s="36">
        <f t="shared" si="3"/>
        <v>0</v>
      </c>
      <c r="AQ60" s="36">
        <f t="shared" si="4"/>
        <v>0</v>
      </c>
      <c r="AR60" s="36">
        <f t="shared" si="5"/>
        <v>0</v>
      </c>
      <c r="AS60" s="36">
        <f t="shared" si="6"/>
        <v>8</v>
      </c>
    </row>
    <row r="61">
      <c r="A61" s="37">
        <v>56.0</v>
      </c>
      <c r="B61" s="17" t="s">
        <v>223</v>
      </c>
      <c r="C61" s="17" t="s">
        <v>285</v>
      </c>
      <c r="D61" s="17" t="s">
        <v>193</v>
      </c>
      <c r="E61" s="19"/>
      <c r="F61" s="17" t="s">
        <v>96</v>
      </c>
      <c r="G61" s="17" t="s">
        <v>218</v>
      </c>
      <c r="H61" s="38" t="s">
        <v>83</v>
      </c>
      <c r="I61" s="38" t="s">
        <v>84</v>
      </c>
      <c r="J61" s="39">
        <v>42979.0</v>
      </c>
      <c r="K61" s="41"/>
      <c r="L61" s="38" t="s">
        <v>85</v>
      </c>
      <c r="M61" s="41"/>
      <c r="N61" s="41"/>
      <c r="O61" s="28" t="s">
        <v>73</v>
      </c>
      <c r="P61" s="29" t="s">
        <v>73</v>
      </c>
      <c r="Q61" s="29" t="s">
        <v>73</v>
      </c>
      <c r="R61" s="43"/>
      <c r="S61" s="43"/>
      <c r="T61" s="43"/>
      <c r="U61" s="43"/>
      <c r="V61" s="29" t="s">
        <v>73</v>
      </c>
      <c r="W61" s="29" t="s">
        <v>73</v>
      </c>
      <c r="X61" s="29" t="s">
        <v>73</v>
      </c>
      <c r="Y61" s="43"/>
      <c r="Z61" s="29" t="s">
        <v>73</v>
      </c>
      <c r="AA61" s="43"/>
      <c r="AB61" s="43"/>
      <c r="AC61" s="29" t="s">
        <v>73</v>
      </c>
      <c r="AD61" s="43"/>
      <c r="AE61" s="36">
        <f t="shared" si="1"/>
        <v>0</v>
      </c>
      <c r="AF61" s="28"/>
      <c r="AG61" s="29">
        <v>0.0</v>
      </c>
      <c r="AH61" s="36">
        <f t="shared" si="2"/>
        <v>0</v>
      </c>
      <c r="AI61" s="29" t="s">
        <v>92</v>
      </c>
      <c r="AJ61" s="29" t="s">
        <v>55</v>
      </c>
      <c r="AK61" s="29" t="s">
        <v>55</v>
      </c>
      <c r="AL61" s="29" t="s">
        <v>55</v>
      </c>
      <c r="AM61" s="29" t="s">
        <v>55</v>
      </c>
      <c r="AN61" s="29" t="s">
        <v>92</v>
      </c>
      <c r="AO61" s="29" t="s">
        <v>55</v>
      </c>
      <c r="AP61" s="36">
        <f t="shared" si="3"/>
        <v>0</v>
      </c>
      <c r="AQ61" s="36">
        <f t="shared" si="4"/>
        <v>0</v>
      </c>
      <c r="AR61" s="36">
        <f t="shared" si="5"/>
        <v>0</v>
      </c>
      <c r="AS61" s="36">
        <f t="shared" si="6"/>
        <v>8</v>
      </c>
    </row>
    <row r="62">
      <c r="A62" s="37">
        <v>57.0</v>
      </c>
      <c r="B62" s="17" t="s">
        <v>286</v>
      </c>
      <c r="C62" s="17" t="s">
        <v>266</v>
      </c>
      <c r="D62" s="17" t="s">
        <v>287</v>
      </c>
      <c r="E62" s="19"/>
      <c r="F62" s="17" t="s">
        <v>96</v>
      </c>
      <c r="G62" s="17" t="s">
        <v>218</v>
      </c>
      <c r="H62" s="38" t="s">
        <v>83</v>
      </c>
      <c r="I62" s="38" t="s">
        <v>84</v>
      </c>
      <c r="J62" s="39">
        <v>42979.0</v>
      </c>
      <c r="K62" s="41"/>
      <c r="L62" s="38" t="s">
        <v>85</v>
      </c>
      <c r="M62" s="41"/>
      <c r="N62" s="41"/>
      <c r="O62" s="28" t="s">
        <v>73</v>
      </c>
      <c r="P62" s="29" t="s">
        <v>73</v>
      </c>
      <c r="Q62" s="29" t="s">
        <v>73</v>
      </c>
      <c r="R62" s="43"/>
      <c r="S62" s="43"/>
      <c r="T62" s="43"/>
      <c r="U62" s="43"/>
      <c r="V62" s="29" t="s">
        <v>73</v>
      </c>
      <c r="W62" s="29" t="s">
        <v>73</v>
      </c>
      <c r="X62" s="29" t="s">
        <v>73</v>
      </c>
      <c r="Y62" s="43"/>
      <c r="Z62" s="29" t="s">
        <v>73</v>
      </c>
      <c r="AA62" s="43"/>
      <c r="AB62" s="43"/>
      <c r="AC62" s="29" t="s">
        <v>73</v>
      </c>
      <c r="AD62" s="43"/>
      <c r="AE62" s="36">
        <f t="shared" si="1"/>
        <v>0</v>
      </c>
      <c r="AF62" s="45"/>
      <c r="AG62" s="29">
        <v>0.0</v>
      </c>
      <c r="AH62" s="36">
        <f t="shared" si="2"/>
        <v>0</v>
      </c>
      <c r="AI62" s="29" t="s">
        <v>92</v>
      </c>
      <c r="AJ62" s="29" t="s">
        <v>55</v>
      </c>
      <c r="AK62" s="29" t="s">
        <v>55</v>
      </c>
      <c r="AL62" s="29" t="s">
        <v>55</v>
      </c>
      <c r="AM62" s="29" t="s">
        <v>55</v>
      </c>
      <c r="AN62" s="29" t="s">
        <v>92</v>
      </c>
      <c r="AO62" s="29" t="s">
        <v>55</v>
      </c>
      <c r="AP62" s="36">
        <f t="shared" si="3"/>
        <v>0</v>
      </c>
      <c r="AQ62" s="36">
        <f t="shared" si="4"/>
        <v>0</v>
      </c>
      <c r="AR62" s="36">
        <f t="shared" si="5"/>
        <v>0</v>
      </c>
      <c r="AS62" s="36">
        <f t="shared" si="6"/>
        <v>8</v>
      </c>
    </row>
    <row r="63">
      <c r="A63" s="37">
        <v>58.0</v>
      </c>
      <c r="B63" s="17" t="s">
        <v>289</v>
      </c>
      <c r="C63" s="17" t="s">
        <v>252</v>
      </c>
      <c r="D63" s="17" t="s">
        <v>110</v>
      </c>
      <c r="E63" s="19"/>
      <c r="F63" s="17" t="s">
        <v>96</v>
      </c>
      <c r="G63" s="17" t="s">
        <v>218</v>
      </c>
      <c r="H63" s="38" t="s">
        <v>83</v>
      </c>
      <c r="I63" s="38" t="s">
        <v>84</v>
      </c>
      <c r="J63" s="39">
        <v>42979.0</v>
      </c>
      <c r="K63" s="44"/>
      <c r="L63" s="38" t="s">
        <v>85</v>
      </c>
      <c r="M63" s="41"/>
      <c r="N63" s="41"/>
      <c r="O63" s="28" t="s">
        <v>73</v>
      </c>
      <c r="P63" s="29" t="s">
        <v>73</v>
      </c>
      <c r="Q63" s="29" t="s">
        <v>73</v>
      </c>
      <c r="R63" s="43"/>
      <c r="S63" s="43"/>
      <c r="T63" s="43"/>
      <c r="U63" s="43"/>
      <c r="V63" s="29" t="s">
        <v>73</v>
      </c>
      <c r="W63" s="29" t="s">
        <v>73</v>
      </c>
      <c r="X63" s="29" t="s">
        <v>73</v>
      </c>
      <c r="Y63" s="43"/>
      <c r="Z63" s="29" t="s">
        <v>73</v>
      </c>
      <c r="AA63" s="43"/>
      <c r="AB63" s="43"/>
      <c r="AC63" s="29" t="s">
        <v>73</v>
      </c>
      <c r="AD63" s="43"/>
      <c r="AE63" s="36">
        <f t="shared" si="1"/>
        <v>0</v>
      </c>
      <c r="AF63" s="28"/>
      <c r="AG63" s="29">
        <v>0.0</v>
      </c>
      <c r="AH63" s="36">
        <f t="shared" si="2"/>
        <v>0</v>
      </c>
      <c r="AI63" s="29" t="s">
        <v>92</v>
      </c>
      <c r="AJ63" s="29" t="s">
        <v>55</v>
      </c>
      <c r="AK63" s="29" t="s">
        <v>55</v>
      </c>
      <c r="AL63" s="29" t="s">
        <v>55</v>
      </c>
      <c r="AM63" s="29" t="s">
        <v>55</v>
      </c>
      <c r="AN63" s="29" t="s">
        <v>92</v>
      </c>
      <c r="AO63" s="29" t="s">
        <v>55</v>
      </c>
      <c r="AP63" s="36">
        <f t="shared" si="3"/>
        <v>0</v>
      </c>
      <c r="AQ63" s="36">
        <f t="shared" si="4"/>
        <v>0</v>
      </c>
      <c r="AR63" s="36">
        <f t="shared" si="5"/>
        <v>0</v>
      </c>
      <c r="AS63" s="36">
        <f t="shared" si="6"/>
        <v>8</v>
      </c>
    </row>
    <row r="64">
      <c r="A64" s="37">
        <v>59.0</v>
      </c>
      <c r="B64" s="17" t="s">
        <v>290</v>
      </c>
      <c r="C64" s="17" t="s">
        <v>157</v>
      </c>
      <c r="D64" s="17" t="s">
        <v>125</v>
      </c>
      <c r="E64" s="20"/>
      <c r="F64" s="17" t="s">
        <v>79</v>
      </c>
      <c r="G64" s="17" t="s">
        <v>218</v>
      </c>
      <c r="H64" s="38" t="s">
        <v>83</v>
      </c>
      <c r="I64" s="38" t="s">
        <v>84</v>
      </c>
      <c r="J64" s="39">
        <v>42979.0</v>
      </c>
      <c r="K64" s="41"/>
      <c r="L64" s="38" t="s">
        <v>85</v>
      </c>
      <c r="M64" s="41"/>
      <c r="N64" s="41"/>
      <c r="O64" s="28" t="s">
        <v>73</v>
      </c>
      <c r="P64" s="29" t="s">
        <v>73</v>
      </c>
      <c r="Q64" s="29" t="s">
        <v>73</v>
      </c>
      <c r="R64" s="43"/>
      <c r="S64" s="43"/>
      <c r="T64" s="43"/>
      <c r="U64" s="43"/>
      <c r="V64" s="29" t="s">
        <v>73</v>
      </c>
      <c r="W64" s="29" t="s">
        <v>73</v>
      </c>
      <c r="X64" s="29" t="s">
        <v>73</v>
      </c>
      <c r="Y64" s="43"/>
      <c r="Z64" s="29" t="s">
        <v>73</v>
      </c>
      <c r="AA64" s="43"/>
      <c r="AB64" s="43"/>
      <c r="AC64" s="29" t="s">
        <v>73</v>
      </c>
      <c r="AD64" s="43"/>
      <c r="AE64" s="36">
        <f t="shared" si="1"/>
        <v>0</v>
      </c>
      <c r="AF64" s="28"/>
      <c r="AG64" s="29">
        <v>0.0</v>
      </c>
      <c r="AH64" s="36">
        <f t="shared" si="2"/>
        <v>0</v>
      </c>
      <c r="AI64" s="29" t="s">
        <v>92</v>
      </c>
      <c r="AJ64" s="29" t="s">
        <v>55</v>
      </c>
      <c r="AK64" s="29" t="s">
        <v>55</v>
      </c>
      <c r="AL64" s="29" t="s">
        <v>55</v>
      </c>
      <c r="AM64" s="29" t="s">
        <v>55</v>
      </c>
      <c r="AN64" s="29" t="s">
        <v>92</v>
      </c>
      <c r="AO64" s="29" t="s">
        <v>55</v>
      </c>
      <c r="AP64" s="36">
        <f t="shared" si="3"/>
        <v>0</v>
      </c>
      <c r="AQ64" s="36">
        <f t="shared" si="4"/>
        <v>0</v>
      </c>
      <c r="AR64" s="36">
        <f t="shared" si="5"/>
        <v>0</v>
      </c>
      <c r="AS64" s="36">
        <f t="shared" si="6"/>
        <v>8</v>
      </c>
    </row>
    <row r="65">
      <c r="A65" s="37">
        <v>60.0</v>
      </c>
      <c r="B65" s="17" t="s">
        <v>297</v>
      </c>
      <c r="C65" s="17" t="s">
        <v>115</v>
      </c>
      <c r="D65" s="17" t="s">
        <v>298</v>
      </c>
      <c r="E65" s="19"/>
      <c r="F65" s="17" t="s">
        <v>79</v>
      </c>
      <c r="G65" s="17" t="s">
        <v>218</v>
      </c>
      <c r="H65" s="38" t="s">
        <v>83</v>
      </c>
      <c r="I65" s="38" t="s">
        <v>84</v>
      </c>
      <c r="J65" s="39">
        <v>42979.0</v>
      </c>
      <c r="K65" s="41"/>
      <c r="L65" s="38" t="s">
        <v>85</v>
      </c>
      <c r="M65" s="41"/>
      <c r="N65" s="41"/>
      <c r="O65" s="28" t="s">
        <v>73</v>
      </c>
      <c r="P65" s="29" t="s">
        <v>73</v>
      </c>
      <c r="Q65" s="29" t="s">
        <v>73</v>
      </c>
      <c r="R65" s="43"/>
      <c r="S65" s="43"/>
      <c r="T65" s="43"/>
      <c r="U65" s="43"/>
      <c r="V65" s="29" t="s">
        <v>73</v>
      </c>
      <c r="W65" s="29" t="s">
        <v>73</v>
      </c>
      <c r="X65" s="29" t="s">
        <v>73</v>
      </c>
      <c r="Y65" s="43"/>
      <c r="Z65" s="29" t="s">
        <v>73</v>
      </c>
      <c r="AA65" s="43"/>
      <c r="AB65" s="43"/>
      <c r="AC65" s="29" t="s">
        <v>73</v>
      </c>
      <c r="AD65" s="43"/>
      <c r="AE65" s="36">
        <f t="shared" si="1"/>
        <v>0</v>
      </c>
      <c r="AF65" s="28"/>
      <c r="AG65" s="29">
        <v>0.0</v>
      </c>
      <c r="AH65" s="36">
        <f t="shared" si="2"/>
        <v>0</v>
      </c>
      <c r="AI65" s="29" t="s">
        <v>92</v>
      </c>
      <c r="AJ65" s="29" t="s">
        <v>55</v>
      </c>
      <c r="AK65" s="29" t="s">
        <v>55</v>
      </c>
      <c r="AL65" s="29" t="s">
        <v>55</v>
      </c>
      <c r="AM65" s="29" t="s">
        <v>55</v>
      </c>
      <c r="AN65" s="29" t="s">
        <v>92</v>
      </c>
      <c r="AO65" s="29" t="s">
        <v>55</v>
      </c>
      <c r="AP65" s="36">
        <f t="shared" si="3"/>
        <v>0</v>
      </c>
      <c r="AQ65" s="36">
        <f t="shared" si="4"/>
        <v>0</v>
      </c>
      <c r="AR65" s="36">
        <f t="shared" si="5"/>
        <v>0</v>
      </c>
      <c r="AS65" s="36">
        <f t="shared" si="6"/>
        <v>8</v>
      </c>
    </row>
    <row r="66">
      <c r="A66" s="37">
        <v>61.0</v>
      </c>
      <c r="B66" s="17" t="s">
        <v>299</v>
      </c>
      <c r="C66" s="17" t="s">
        <v>110</v>
      </c>
      <c r="D66" s="17" t="s">
        <v>300</v>
      </c>
      <c r="E66" s="19"/>
      <c r="F66" s="17" t="s">
        <v>96</v>
      </c>
      <c r="G66" s="17" t="s">
        <v>218</v>
      </c>
      <c r="H66" s="38" t="s">
        <v>83</v>
      </c>
      <c r="I66" s="38" t="s">
        <v>84</v>
      </c>
      <c r="J66" s="39">
        <v>42979.0</v>
      </c>
      <c r="K66" s="44"/>
      <c r="L66" s="38" t="s">
        <v>85</v>
      </c>
      <c r="M66" s="41"/>
      <c r="N66" s="41"/>
      <c r="O66" s="28" t="s">
        <v>73</v>
      </c>
      <c r="P66" s="29" t="s">
        <v>73</v>
      </c>
      <c r="Q66" s="29" t="s">
        <v>73</v>
      </c>
      <c r="R66" s="43"/>
      <c r="S66" s="43"/>
      <c r="T66" s="43"/>
      <c r="U66" s="43"/>
      <c r="V66" s="29" t="s">
        <v>73</v>
      </c>
      <c r="W66" s="29" t="s">
        <v>73</v>
      </c>
      <c r="X66" s="29" t="s">
        <v>73</v>
      </c>
      <c r="Y66" s="43"/>
      <c r="Z66" s="29" t="s">
        <v>73</v>
      </c>
      <c r="AA66" s="43"/>
      <c r="AB66" s="43"/>
      <c r="AC66" s="29" t="s">
        <v>73</v>
      </c>
      <c r="AD66" s="43"/>
      <c r="AE66" s="36">
        <f t="shared" si="1"/>
        <v>0</v>
      </c>
      <c r="AF66" s="28"/>
      <c r="AG66" s="29">
        <v>0.0</v>
      </c>
      <c r="AH66" s="36">
        <f t="shared" si="2"/>
        <v>0</v>
      </c>
      <c r="AI66" s="29" t="s">
        <v>92</v>
      </c>
      <c r="AJ66" s="29" t="s">
        <v>55</v>
      </c>
      <c r="AK66" s="29" t="s">
        <v>55</v>
      </c>
      <c r="AL66" s="29" t="s">
        <v>55</v>
      </c>
      <c r="AM66" s="29" t="s">
        <v>55</v>
      </c>
      <c r="AN66" s="29" t="s">
        <v>92</v>
      </c>
      <c r="AO66" s="29" t="s">
        <v>55</v>
      </c>
      <c r="AP66" s="36">
        <f t="shared" si="3"/>
        <v>0</v>
      </c>
      <c r="AQ66" s="36">
        <f t="shared" si="4"/>
        <v>0</v>
      </c>
      <c r="AR66" s="36">
        <f t="shared" si="5"/>
        <v>0</v>
      </c>
      <c r="AS66" s="36">
        <f t="shared" si="6"/>
        <v>8</v>
      </c>
    </row>
    <row r="67">
      <c r="A67" s="37">
        <v>62.0</v>
      </c>
      <c r="B67" s="17" t="s">
        <v>181</v>
      </c>
      <c r="C67" s="17" t="s">
        <v>113</v>
      </c>
      <c r="D67" s="17" t="s">
        <v>110</v>
      </c>
      <c r="E67" s="19"/>
      <c r="F67" s="17" t="s">
        <v>96</v>
      </c>
      <c r="G67" s="17" t="s">
        <v>218</v>
      </c>
      <c r="H67" s="38" t="s">
        <v>83</v>
      </c>
      <c r="I67" s="38" t="s">
        <v>84</v>
      </c>
      <c r="J67" s="39">
        <v>42979.0</v>
      </c>
      <c r="K67" s="41"/>
      <c r="L67" s="38" t="s">
        <v>85</v>
      </c>
      <c r="M67" s="41"/>
      <c r="N67" s="41"/>
      <c r="O67" s="28" t="s">
        <v>73</v>
      </c>
      <c r="P67" s="29" t="s">
        <v>73</v>
      </c>
      <c r="Q67" s="29" t="s">
        <v>73</v>
      </c>
      <c r="R67" s="43"/>
      <c r="S67" s="43"/>
      <c r="T67" s="43"/>
      <c r="U67" s="43"/>
      <c r="V67" s="29" t="s">
        <v>73</v>
      </c>
      <c r="W67" s="29" t="s">
        <v>73</v>
      </c>
      <c r="X67" s="29" t="s">
        <v>73</v>
      </c>
      <c r="Y67" s="43"/>
      <c r="Z67" s="29" t="s">
        <v>73</v>
      </c>
      <c r="AA67" s="43"/>
      <c r="AB67" s="43"/>
      <c r="AC67" s="29" t="s">
        <v>73</v>
      </c>
      <c r="AD67" s="43"/>
      <c r="AE67" s="36">
        <f t="shared" si="1"/>
        <v>0</v>
      </c>
      <c r="AF67" s="28"/>
      <c r="AG67" s="29">
        <v>0.0</v>
      </c>
      <c r="AH67" s="36">
        <f t="shared" si="2"/>
        <v>0</v>
      </c>
      <c r="AI67" s="29" t="s">
        <v>92</v>
      </c>
      <c r="AJ67" s="29" t="s">
        <v>55</v>
      </c>
      <c r="AK67" s="29" t="s">
        <v>55</v>
      </c>
      <c r="AL67" s="29" t="s">
        <v>55</v>
      </c>
      <c r="AM67" s="29" t="s">
        <v>55</v>
      </c>
      <c r="AN67" s="29" t="s">
        <v>92</v>
      </c>
      <c r="AO67" s="29" t="s">
        <v>55</v>
      </c>
      <c r="AP67" s="36">
        <f t="shared" si="3"/>
        <v>0</v>
      </c>
      <c r="AQ67" s="36">
        <f t="shared" si="4"/>
        <v>0</v>
      </c>
      <c r="AR67" s="36">
        <f t="shared" si="5"/>
        <v>0</v>
      </c>
      <c r="AS67" s="36">
        <f t="shared" si="6"/>
        <v>8</v>
      </c>
    </row>
    <row r="68">
      <c r="A68" s="37">
        <v>63.0</v>
      </c>
      <c r="B68" s="17" t="s">
        <v>305</v>
      </c>
      <c r="C68" s="17" t="s">
        <v>167</v>
      </c>
      <c r="D68" s="17" t="s">
        <v>125</v>
      </c>
      <c r="E68" s="19"/>
      <c r="F68" s="17" t="s">
        <v>79</v>
      </c>
      <c r="G68" s="17" t="s">
        <v>218</v>
      </c>
      <c r="H68" s="38" t="s">
        <v>83</v>
      </c>
      <c r="I68" s="38" t="s">
        <v>84</v>
      </c>
      <c r="J68" s="39">
        <v>42979.0</v>
      </c>
      <c r="K68" s="41"/>
      <c r="L68" s="38" t="s">
        <v>85</v>
      </c>
      <c r="M68" s="41"/>
      <c r="N68" s="41"/>
      <c r="O68" s="28" t="s">
        <v>73</v>
      </c>
      <c r="P68" s="29" t="s">
        <v>73</v>
      </c>
      <c r="Q68" s="29" t="s">
        <v>73</v>
      </c>
      <c r="R68" s="43"/>
      <c r="S68" s="43"/>
      <c r="T68" s="43"/>
      <c r="U68" s="43"/>
      <c r="V68" s="29" t="s">
        <v>73</v>
      </c>
      <c r="W68" s="29" t="s">
        <v>73</v>
      </c>
      <c r="X68" s="29" t="s">
        <v>73</v>
      </c>
      <c r="Y68" s="43"/>
      <c r="Z68" s="29" t="s">
        <v>73</v>
      </c>
      <c r="AA68" s="43"/>
      <c r="AB68" s="43"/>
      <c r="AC68" s="29" t="s">
        <v>73</v>
      </c>
      <c r="AD68" s="43"/>
      <c r="AE68" s="36">
        <f t="shared" si="1"/>
        <v>0</v>
      </c>
      <c r="AF68" s="45"/>
      <c r="AG68" s="29">
        <v>0.0</v>
      </c>
      <c r="AH68" s="36">
        <f t="shared" si="2"/>
        <v>0</v>
      </c>
      <c r="AI68" s="29" t="s">
        <v>92</v>
      </c>
      <c r="AJ68" s="29" t="s">
        <v>55</v>
      </c>
      <c r="AK68" s="29" t="s">
        <v>55</v>
      </c>
      <c r="AL68" s="29" t="s">
        <v>55</v>
      </c>
      <c r="AM68" s="29" t="s">
        <v>55</v>
      </c>
      <c r="AN68" s="29" t="s">
        <v>92</v>
      </c>
      <c r="AO68" s="29" t="s">
        <v>55</v>
      </c>
      <c r="AP68" s="36">
        <f t="shared" si="3"/>
        <v>0</v>
      </c>
      <c r="AQ68" s="36">
        <f t="shared" si="4"/>
        <v>0</v>
      </c>
      <c r="AR68" s="36">
        <f t="shared" si="5"/>
        <v>0</v>
      </c>
      <c r="AS68" s="36">
        <f t="shared" si="6"/>
        <v>8</v>
      </c>
    </row>
    <row r="69">
      <c r="A69" s="37">
        <v>64.0</v>
      </c>
      <c r="B69" s="17" t="s">
        <v>308</v>
      </c>
      <c r="C69" s="17" t="s">
        <v>125</v>
      </c>
      <c r="D69" s="17" t="s">
        <v>173</v>
      </c>
      <c r="E69" s="19"/>
      <c r="F69" s="17" t="s">
        <v>79</v>
      </c>
      <c r="G69" s="17" t="s">
        <v>218</v>
      </c>
      <c r="H69" s="38" t="s">
        <v>83</v>
      </c>
      <c r="I69" s="38" t="s">
        <v>84</v>
      </c>
      <c r="J69" s="39">
        <v>42979.0</v>
      </c>
      <c r="K69" s="41"/>
      <c r="L69" s="38" t="s">
        <v>85</v>
      </c>
      <c r="M69" s="41"/>
      <c r="N69" s="41"/>
      <c r="O69" s="28" t="s">
        <v>73</v>
      </c>
      <c r="P69" s="29" t="s">
        <v>73</v>
      </c>
      <c r="Q69" s="29" t="s">
        <v>73</v>
      </c>
      <c r="R69" s="43"/>
      <c r="S69" s="43"/>
      <c r="T69" s="43"/>
      <c r="U69" s="43"/>
      <c r="V69" s="29" t="s">
        <v>73</v>
      </c>
      <c r="W69" s="29" t="s">
        <v>73</v>
      </c>
      <c r="X69" s="29" t="s">
        <v>73</v>
      </c>
      <c r="Y69" s="43"/>
      <c r="Z69" s="29" t="s">
        <v>73</v>
      </c>
      <c r="AA69" s="43"/>
      <c r="AB69" s="43"/>
      <c r="AC69" s="29" t="s">
        <v>73</v>
      </c>
      <c r="AD69" s="43"/>
      <c r="AE69" s="36">
        <f t="shared" si="1"/>
        <v>0</v>
      </c>
      <c r="AF69" s="28"/>
      <c r="AG69" s="29">
        <v>0.0</v>
      </c>
      <c r="AH69" s="36">
        <f t="shared" si="2"/>
        <v>0</v>
      </c>
      <c r="AI69" s="29" t="s">
        <v>92</v>
      </c>
      <c r="AJ69" s="29" t="s">
        <v>55</v>
      </c>
      <c r="AK69" s="29" t="s">
        <v>55</v>
      </c>
      <c r="AL69" s="29" t="s">
        <v>55</v>
      </c>
      <c r="AM69" s="29" t="s">
        <v>55</v>
      </c>
      <c r="AN69" s="29" t="s">
        <v>92</v>
      </c>
      <c r="AO69" s="29" t="s">
        <v>55</v>
      </c>
      <c r="AP69" s="36">
        <f t="shared" si="3"/>
        <v>0</v>
      </c>
      <c r="AQ69" s="36">
        <f t="shared" si="4"/>
        <v>0</v>
      </c>
      <c r="AR69" s="36">
        <f t="shared" si="5"/>
        <v>0</v>
      </c>
      <c r="AS69" s="36">
        <f t="shared" si="6"/>
        <v>8</v>
      </c>
    </row>
    <row r="70">
      <c r="A70" s="37">
        <v>65.0</v>
      </c>
      <c r="B70" s="17" t="s">
        <v>309</v>
      </c>
      <c r="C70" s="17" t="s">
        <v>261</v>
      </c>
      <c r="D70" s="17" t="s">
        <v>110</v>
      </c>
      <c r="E70" s="17" t="s">
        <v>310</v>
      </c>
      <c r="F70" s="17" t="s">
        <v>96</v>
      </c>
      <c r="G70" s="17" t="s">
        <v>218</v>
      </c>
      <c r="H70" s="38" t="s">
        <v>83</v>
      </c>
      <c r="I70" s="38" t="s">
        <v>84</v>
      </c>
      <c r="J70" s="39">
        <v>42979.0</v>
      </c>
      <c r="K70" s="41"/>
      <c r="L70" s="38" t="s">
        <v>85</v>
      </c>
      <c r="M70" s="41"/>
      <c r="N70" s="41"/>
      <c r="O70" s="28" t="s">
        <v>73</v>
      </c>
      <c r="P70" s="29" t="s">
        <v>73</v>
      </c>
      <c r="Q70" s="29" t="s">
        <v>73</v>
      </c>
      <c r="R70" s="43"/>
      <c r="S70" s="43"/>
      <c r="T70" s="43"/>
      <c r="U70" s="43"/>
      <c r="V70" s="29" t="s">
        <v>73</v>
      </c>
      <c r="W70" s="29" t="s">
        <v>73</v>
      </c>
      <c r="X70" s="29" t="s">
        <v>73</v>
      </c>
      <c r="Y70" s="43"/>
      <c r="Z70" s="29" t="s">
        <v>73</v>
      </c>
      <c r="AA70" s="43"/>
      <c r="AB70" s="43"/>
      <c r="AC70" s="29" t="s">
        <v>73</v>
      </c>
      <c r="AD70" s="43"/>
      <c r="AE70" s="36">
        <f t="shared" si="1"/>
        <v>0</v>
      </c>
      <c r="AF70" s="28"/>
      <c r="AG70" s="29">
        <v>0.0</v>
      </c>
      <c r="AH70" s="36">
        <f t="shared" si="2"/>
        <v>0</v>
      </c>
      <c r="AI70" s="29" t="s">
        <v>92</v>
      </c>
      <c r="AJ70" s="29" t="s">
        <v>55</v>
      </c>
      <c r="AK70" s="29" t="s">
        <v>55</v>
      </c>
      <c r="AL70" s="29" t="s">
        <v>55</v>
      </c>
      <c r="AM70" s="29" t="s">
        <v>55</v>
      </c>
      <c r="AN70" s="29" t="s">
        <v>92</v>
      </c>
      <c r="AO70" s="29" t="s">
        <v>55</v>
      </c>
      <c r="AP70" s="36">
        <f t="shared" si="3"/>
        <v>0</v>
      </c>
      <c r="AQ70" s="36">
        <f t="shared" si="4"/>
        <v>0</v>
      </c>
      <c r="AR70" s="36">
        <f t="shared" si="5"/>
        <v>0</v>
      </c>
      <c r="AS70" s="36">
        <f t="shared" si="6"/>
        <v>8</v>
      </c>
    </row>
    <row r="71">
      <c r="A71" s="37">
        <v>66.0</v>
      </c>
      <c r="B71" s="17" t="s">
        <v>313</v>
      </c>
      <c r="C71" s="17" t="s">
        <v>314</v>
      </c>
      <c r="D71" s="17" t="s">
        <v>110</v>
      </c>
      <c r="E71" s="19"/>
      <c r="F71" s="17" t="s">
        <v>96</v>
      </c>
      <c r="G71" s="17" t="s">
        <v>218</v>
      </c>
      <c r="H71" s="38" t="s">
        <v>83</v>
      </c>
      <c r="I71" s="38" t="s">
        <v>84</v>
      </c>
      <c r="J71" s="39">
        <v>42979.0</v>
      </c>
      <c r="K71" s="41"/>
      <c r="L71" s="38" t="s">
        <v>85</v>
      </c>
      <c r="M71" s="41"/>
      <c r="N71" s="41"/>
      <c r="O71" s="28" t="s">
        <v>73</v>
      </c>
      <c r="P71" s="29" t="s">
        <v>73</v>
      </c>
      <c r="Q71" s="29" t="s">
        <v>73</v>
      </c>
      <c r="R71" s="43"/>
      <c r="S71" s="43"/>
      <c r="T71" s="43"/>
      <c r="U71" s="43"/>
      <c r="V71" s="29" t="s">
        <v>73</v>
      </c>
      <c r="W71" s="29" t="s">
        <v>73</v>
      </c>
      <c r="X71" s="29" t="s">
        <v>73</v>
      </c>
      <c r="Y71" s="43"/>
      <c r="Z71" s="29" t="s">
        <v>73</v>
      </c>
      <c r="AA71" s="43"/>
      <c r="AB71" s="43"/>
      <c r="AC71" s="29" t="s">
        <v>73</v>
      </c>
      <c r="AD71" s="43"/>
      <c r="AE71" s="36">
        <f t="shared" si="1"/>
        <v>0</v>
      </c>
      <c r="AF71" s="28"/>
      <c r="AG71" s="29">
        <v>0.0</v>
      </c>
      <c r="AH71" s="36">
        <f t="shared" si="2"/>
        <v>0</v>
      </c>
      <c r="AI71" s="29" t="s">
        <v>92</v>
      </c>
      <c r="AJ71" s="29" t="s">
        <v>55</v>
      </c>
      <c r="AK71" s="29" t="s">
        <v>55</v>
      </c>
      <c r="AL71" s="29" t="s">
        <v>55</v>
      </c>
      <c r="AM71" s="29" t="s">
        <v>55</v>
      </c>
      <c r="AN71" s="29" t="s">
        <v>92</v>
      </c>
      <c r="AO71" s="29" t="s">
        <v>55</v>
      </c>
      <c r="AP71" s="36">
        <f t="shared" si="3"/>
        <v>0</v>
      </c>
      <c r="AQ71" s="36">
        <f t="shared" si="4"/>
        <v>0</v>
      </c>
      <c r="AR71" s="36">
        <f t="shared" si="5"/>
        <v>0</v>
      </c>
      <c r="AS71" s="36">
        <f t="shared" si="6"/>
        <v>8</v>
      </c>
    </row>
    <row r="72">
      <c r="A72" s="37">
        <v>67.0</v>
      </c>
      <c r="B72" s="17" t="s">
        <v>315</v>
      </c>
      <c r="C72" s="17" t="s">
        <v>235</v>
      </c>
      <c r="D72" s="17" t="s">
        <v>316</v>
      </c>
      <c r="E72" s="19"/>
      <c r="F72" s="17" t="s">
        <v>96</v>
      </c>
      <c r="G72" s="17" t="s">
        <v>218</v>
      </c>
      <c r="H72" s="38" t="s">
        <v>83</v>
      </c>
      <c r="I72" s="38" t="s">
        <v>84</v>
      </c>
      <c r="J72" s="39">
        <v>42979.0</v>
      </c>
      <c r="K72" s="41"/>
      <c r="L72" s="38" t="s">
        <v>85</v>
      </c>
      <c r="M72" s="41"/>
      <c r="N72" s="41"/>
      <c r="O72" s="28" t="s">
        <v>73</v>
      </c>
      <c r="P72" s="29" t="s">
        <v>73</v>
      </c>
      <c r="Q72" s="29" t="s">
        <v>73</v>
      </c>
      <c r="R72" s="43"/>
      <c r="S72" s="43"/>
      <c r="T72" s="43"/>
      <c r="U72" s="43"/>
      <c r="V72" s="29" t="s">
        <v>73</v>
      </c>
      <c r="W72" s="29" t="s">
        <v>73</v>
      </c>
      <c r="X72" s="29" t="s">
        <v>73</v>
      </c>
      <c r="Y72" s="43"/>
      <c r="Z72" s="29" t="s">
        <v>73</v>
      </c>
      <c r="AA72" s="43"/>
      <c r="AB72" s="43"/>
      <c r="AC72" s="29" t="s">
        <v>73</v>
      </c>
      <c r="AD72" s="43"/>
      <c r="AE72" s="36">
        <f t="shared" si="1"/>
        <v>0</v>
      </c>
      <c r="AF72" s="28"/>
      <c r="AG72" s="29">
        <v>0.0</v>
      </c>
      <c r="AH72" s="36">
        <f t="shared" si="2"/>
        <v>0</v>
      </c>
      <c r="AI72" s="29" t="s">
        <v>92</v>
      </c>
      <c r="AJ72" s="29" t="s">
        <v>55</v>
      </c>
      <c r="AK72" s="29" t="s">
        <v>55</v>
      </c>
      <c r="AL72" s="29" t="s">
        <v>55</v>
      </c>
      <c r="AM72" s="29" t="s">
        <v>55</v>
      </c>
      <c r="AN72" s="29" t="s">
        <v>92</v>
      </c>
      <c r="AO72" s="29" t="s">
        <v>55</v>
      </c>
      <c r="AP72" s="36">
        <f t="shared" si="3"/>
        <v>0</v>
      </c>
      <c r="AQ72" s="36">
        <f t="shared" si="4"/>
        <v>0</v>
      </c>
      <c r="AR72" s="36">
        <f t="shared" si="5"/>
        <v>0</v>
      </c>
      <c r="AS72" s="36">
        <f t="shared" si="6"/>
        <v>8</v>
      </c>
    </row>
    <row r="73">
      <c r="A73" s="37">
        <v>68.0</v>
      </c>
      <c r="B73" s="17" t="s">
        <v>278</v>
      </c>
      <c r="C73" s="17" t="s">
        <v>317</v>
      </c>
      <c r="D73" s="17" t="s">
        <v>140</v>
      </c>
      <c r="E73" s="19"/>
      <c r="F73" s="17" t="s">
        <v>96</v>
      </c>
      <c r="G73" s="17" t="s">
        <v>318</v>
      </c>
      <c r="H73" s="38" t="s">
        <v>83</v>
      </c>
      <c r="I73" s="38" t="s">
        <v>84</v>
      </c>
      <c r="J73" s="39">
        <v>42979.0</v>
      </c>
      <c r="K73" s="44"/>
      <c r="L73" s="38" t="s">
        <v>85</v>
      </c>
      <c r="M73" s="41"/>
      <c r="N73" s="41"/>
      <c r="O73" s="28" t="s">
        <v>73</v>
      </c>
      <c r="P73" s="28" t="s">
        <v>73</v>
      </c>
      <c r="Q73" s="28" t="s">
        <v>73</v>
      </c>
      <c r="R73" s="28"/>
      <c r="S73" s="28"/>
      <c r="T73" s="28"/>
      <c r="U73" s="28"/>
      <c r="V73" s="28" t="s">
        <v>73</v>
      </c>
      <c r="W73" s="28" t="s">
        <v>73</v>
      </c>
      <c r="X73" s="28" t="s">
        <v>73</v>
      </c>
      <c r="Y73" s="43"/>
      <c r="Z73" s="28" t="s">
        <v>73</v>
      </c>
      <c r="AA73" s="43"/>
      <c r="AB73" s="43"/>
      <c r="AC73" s="28" t="s">
        <v>73</v>
      </c>
      <c r="AD73" s="28"/>
      <c r="AE73" s="36">
        <f t="shared" si="1"/>
        <v>0</v>
      </c>
      <c r="AF73" s="43"/>
      <c r="AG73" s="28"/>
      <c r="AH73" s="36">
        <f t="shared" si="2"/>
        <v>0</v>
      </c>
      <c r="AI73" s="28" t="s">
        <v>92</v>
      </c>
      <c r="AJ73" s="28" t="s">
        <v>55</v>
      </c>
      <c r="AK73" s="28" t="s">
        <v>55</v>
      </c>
      <c r="AL73" s="28" t="s">
        <v>55</v>
      </c>
      <c r="AM73" s="28" t="s">
        <v>55</v>
      </c>
      <c r="AN73" s="28" t="s">
        <v>92</v>
      </c>
      <c r="AO73" s="28" t="s">
        <v>55</v>
      </c>
      <c r="AP73" s="36">
        <f t="shared" si="3"/>
        <v>0</v>
      </c>
      <c r="AQ73" s="36">
        <f t="shared" si="4"/>
        <v>0</v>
      </c>
      <c r="AR73" s="36">
        <f t="shared" si="5"/>
        <v>0</v>
      </c>
      <c r="AS73" s="36">
        <f t="shared" si="6"/>
        <v>8</v>
      </c>
    </row>
    <row r="74">
      <c r="A74" s="37">
        <v>69.0</v>
      </c>
      <c r="B74" s="17" t="s">
        <v>321</v>
      </c>
      <c r="C74" s="17" t="s">
        <v>322</v>
      </c>
      <c r="D74" s="17" t="s">
        <v>157</v>
      </c>
      <c r="E74" s="19"/>
      <c r="F74" s="17" t="s">
        <v>79</v>
      </c>
      <c r="G74" s="17" t="s">
        <v>318</v>
      </c>
      <c r="H74" s="38" t="s">
        <v>83</v>
      </c>
      <c r="I74" s="38" t="s">
        <v>84</v>
      </c>
      <c r="J74" s="39">
        <v>42979.0</v>
      </c>
      <c r="K74" s="41"/>
      <c r="L74" s="38" t="s">
        <v>85</v>
      </c>
      <c r="M74" s="41"/>
      <c r="N74" s="41"/>
      <c r="O74" s="28" t="s">
        <v>73</v>
      </c>
      <c r="P74" s="28" t="s">
        <v>73</v>
      </c>
      <c r="Q74" s="28" t="s">
        <v>73</v>
      </c>
      <c r="R74" s="28"/>
      <c r="S74" s="28"/>
      <c r="T74" s="28"/>
      <c r="U74" s="28"/>
      <c r="V74" s="28" t="s">
        <v>73</v>
      </c>
      <c r="W74" s="28" t="s">
        <v>73</v>
      </c>
      <c r="X74" s="28" t="s">
        <v>73</v>
      </c>
      <c r="Y74" s="43"/>
      <c r="Z74" s="28" t="s">
        <v>73</v>
      </c>
      <c r="AA74" s="43"/>
      <c r="AB74" s="43"/>
      <c r="AC74" s="28" t="s">
        <v>73</v>
      </c>
      <c r="AD74" s="28"/>
      <c r="AE74" s="36">
        <f t="shared" si="1"/>
        <v>0</v>
      </c>
      <c r="AF74" s="43"/>
      <c r="AG74" s="43"/>
      <c r="AH74" s="36">
        <f t="shared" si="2"/>
        <v>0</v>
      </c>
      <c r="AI74" s="28" t="s">
        <v>92</v>
      </c>
      <c r="AJ74" s="28" t="s">
        <v>55</v>
      </c>
      <c r="AK74" s="28" t="s">
        <v>55</v>
      </c>
      <c r="AL74" s="28" t="s">
        <v>55</v>
      </c>
      <c r="AM74" s="28" t="s">
        <v>55</v>
      </c>
      <c r="AN74" s="28" t="s">
        <v>92</v>
      </c>
      <c r="AO74" s="28" t="s">
        <v>55</v>
      </c>
      <c r="AP74" s="36">
        <f t="shared" si="3"/>
        <v>0</v>
      </c>
      <c r="AQ74" s="36">
        <f t="shared" si="4"/>
        <v>0</v>
      </c>
      <c r="AR74" s="36">
        <f t="shared" si="5"/>
        <v>0</v>
      </c>
      <c r="AS74" s="36">
        <f t="shared" si="6"/>
        <v>8</v>
      </c>
    </row>
    <row r="75">
      <c r="A75" s="37">
        <v>70.0</v>
      </c>
      <c r="B75" s="17" t="s">
        <v>323</v>
      </c>
      <c r="C75" s="17" t="s">
        <v>324</v>
      </c>
      <c r="D75" s="17" t="s">
        <v>200</v>
      </c>
      <c r="E75" s="19"/>
      <c r="F75" s="17" t="s">
        <v>96</v>
      </c>
      <c r="G75" s="17" t="s">
        <v>318</v>
      </c>
      <c r="H75" s="38" t="s">
        <v>83</v>
      </c>
      <c r="I75" s="38" t="s">
        <v>84</v>
      </c>
      <c r="J75" s="39">
        <v>42979.0</v>
      </c>
      <c r="K75" s="41"/>
      <c r="L75" s="38" t="s">
        <v>85</v>
      </c>
      <c r="M75" s="41"/>
      <c r="N75" s="41"/>
      <c r="O75" s="28" t="s">
        <v>73</v>
      </c>
      <c r="P75" s="28" t="s">
        <v>73</v>
      </c>
      <c r="Q75" s="28" t="s">
        <v>73</v>
      </c>
      <c r="R75" s="28"/>
      <c r="S75" s="28"/>
      <c r="T75" s="28"/>
      <c r="U75" s="28"/>
      <c r="V75" s="28" t="s">
        <v>73</v>
      </c>
      <c r="W75" s="28" t="s">
        <v>73</v>
      </c>
      <c r="X75" s="28" t="s">
        <v>73</v>
      </c>
      <c r="Y75" s="43"/>
      <c r="Z75" s="28" t="s">
        <v>73</v>
      </c>
      <c r="AA75" s="43"/>
      <c r="AB75" s="43"/>
      <c r="AC75" s="28" t="s">
        <v>73</v>
      </c>
      <c r="AD75" s="28"/>
      <c r="AE75" s="36">
        <f t="shared" si="1"/>
        <v>0</v>
      </c>
      <c r="AF75" s="36"/>
      <c r="AG75" s="36"/>
      <c r="AH75" s="36">
        <f t="shared" si="2"/>
        <v>0</v>
      </c>
      <c r="AI75" s="28" t="s">
        <v>92</v>
      </c>
      <c r="AJ75" s="28" t="s">
        <v>55</v>
      </c>
      <c r="AK75" s="28" t="s">
        <v>55</v>
      </c>
      <c r="AL75" s="28" t="s">
        <v>55</v>
      </c>
      <c r="AM75" s="28" t="s">
        <v>55</v>
      </c>
      <c r="AN75" s="28" t="s">
        <v>92</v>
      </c>
      <c r="AO75" s="28" t="s">
        <v>55</v>
      </c>
      <c r="AP75" s="36">
        <f t="shared" si="3"/>
        <v>0</v>
      </c>
      <c r="AQ75" s="36">
        <f t="shared" si="4"/>
        <v>0</v>
      </c>
      <c r="AR75" s="36">
        <f t="shared" si="5"/>
        <v>0</v>
      </c>
      <c r="AS75" s="36">
        <f t="shared" si="6"/>
        <v>8</v>
      </c>
    </row>
    <row r="76">
      <c r="A76" s="37">
        <v>71.0</v>
      </c>
      <c r="B76" s="17" t="s">
        <v>325</v>
      </c>
      <c r="C76" s="17" t="s">
        <v>259</v>
      </c>
      <c r="D76" s="17" t="s">
        <v>134</v>
      </c>
      <c r="E76" s="19"/>
      <c r="F76" s="17" t="s">
        <v>96</v>
      </c>
      <c r="G76" s="17" t="s">
        <v>318</v>
      </c>
      <c r="H76" s="38" t="s">
        <v>83</v>
      </c>
      <c r="I76" s="38" t="s">
        <v>84</v>
      </c>
      <c r="J76" s="39">
        <v>42979.0</v>
      </c>
      <c r="K76" s="41"/>
      <c r="L76" s="38" t="s">
        <v>85</v>
      </c>
      <c r="M76" s="41"/>
      <c r="N76" s="41"/>
      <c r="O76" s="28" t="s">
        <v>73</v>
      </c>
      <c r="P76" s="28" t="s">
        <v>73</v>
      </c>
      <c r="Q76" s="28" t="s">
        <v>73</v>
      </c>
      <c r="R76" s="28"/>
      <c r="S76" s="28"/>
      <c r="T76" s="28"/>
      <c r="U76" s="28"/>
      <c r="V76" s="28" t="s">
        <v>73</v>
      </c>
      <c r="W76" s="28" t="s">
        <v>73</v>
      </c>
      <c r="X76" s="28" t="s">
        <v>73</v>
      </c>
      <c r="Y76" s="43"/>
      <c r="Z76" s="28" t="s">
        <v>73</v>
      </c>
      <c r="AA76" s="43"/>
      <c r="AB76" s="43"/>
      <c r="AC76" s="28" t="s">
        <v>73</v>
      </c>
      <c r="AD76" s="28"/>
      <c r="AE76" s="36">
        <f t="shared" si="1"/>
        <v>0</v>
      </c>
      <c r="AF76" s="36"/>
      <c r="AG76" s="36"/>
      <c r="AH76" s="36">
        <f t="shared" si="2"/>
        <v>0</v>
      </c>
      <c r="AI76" s="28" t="s">
        <v>92</v>
      </c>
      <c r="AJ76" s="28" t="s">
        <v>55</v>
      </c>
      <c r="AK76" s="28" t="s">
        <v>55</v>
      </c>
      <c r="AL76" s="28" t="s">
        <v>55</v>
      </c>
      <c r="AM76" s="28" t="s">
        <v>55</v>
      </c>
      <c r="AN76" s="28" t="s">
        <v>92</v>
      </c>
      <c r="AO76" s="28" t="s">
        <v>55</v>
      </c>
      <c r="AP76" s="36">
        <f t="shared" si="3"/>
        <v>0</v>
      </c>
      <c r="AQ76" s="36">
        <f t="shared" si="4"/>
        <v>0</v>
      </c>
      <c r="AR76" s="36">
        <f t="shared" si="5"/>
        <v>0</v>
      </c>
      <c r="AS76" s="36">
        <f t="shared" si="6"/>
        <v>8</v>
      </c>
    </row>
    <row r="77">
      <c r="A77" s="37">
        <v>72.0</v>
      </c>
      <c r="B77" s="17" t="s">
        <v>328</v>
      </c>
      <c r="C77" s="17" t="s">
        <v>115</v>
      </c>
      <c r="D77" s="17" t="s">
        <v>77</v>
      </c>
      <c r="E77" s="19"/>
      <c r="F77" s="17" t="s">
        <v>79</v>
      </c>
      <c r="G77" s="17" t="s">
        <v>318</v>
      </c>
      <c r="H77" s="38" t="s">
        <v>83</v>
      </c>
      <c r="I77" s="38" t="s">
        <v>84</v>
      </c>
      <c r="J77" s="39">
        <v>42979.0</v>
      </c>
      <c r="K77" s="41"/>
      <c r="L77" s="38" t="s">
        <v>85</v>
      </c>
      <c r="M77" s="41"/>
      <c r="N77" s="41"/>
      <c r="O77" s="28" t="s">
        <v>73</v>
      </c>
      <c r="P77" s="28" t="s">
        <v>73</v>
      </c>
      <c r="Q77" s="28" t="s">
        <v>73</v>
      </c>
      <c r="R77" s="28"/>
      <c r="S77" s="28"/>
      <c r="T77" s="28"/>
      <c r="U77" s="28"/>
      <c r="V77" s="28" t="s">
        <v>73</v>
      </c>
      <c r="W77" s="28" t="s">
        <v>73</v>
      </c>
      <c r="X77" s="28" t="s">
        <v>73</v>
      </c>
      <c r="Y77" s="43"/>
      <c r="Z77" s="28" t="s">
        <v>73</v>
      </c>
      <c r="AA77" s="43"/>
      <c r="AB77" s="43"/>
      <c r="AC77" s="28" t="s">
        <v>73</v>
      </c>
      <c r="AD77" s="28"/>
      <c r="AE77" s="36">
        <f t="shared" si="1"/>
        <v>0</v>
      </c>
      <c r="AF77" s="64"/>
      <c r="AG77" s="64"/>
      <c r="AH77" s="36">
        <f t="shared" si="2"/>
        <v>0</v>
      </c>
      <c r="AI77" s="28" t="s">
        <v>92</v>
      </c>
      <c r="AJ77" s="28" t="s">
        <v>55</v>
      </c>
      <c r="AK77" s="28" t="s">
        <v>55</v>
      </c>
      <c r="AL77" s="28" t="s">
        <v>55</v>
      </c>
      <c r="AM77" s="28" t="s">
        <v>55</v>
      </c>
      <c r="AN77" s="28" t="s">
        <v>92</v>
      </c>
      <c r="AO77" s="28" t="s">
        <v>55</v>
      </c>
      <c r="AP77" s="36">
        <f t="shared" si="3"/>
        <v>0</v>
      </c>
      <c r="AQ77" s="36">
        <f t="shared" si="4"/>
        <v>0</v>
      </c>
      <c r="AR77" s="36">
        <f t="shared" si="5"/>
        <v>0</v>
      </c>
      <c r="AS77" s="36">
        <f t="shared" si="6"/>
        <v>8</v>
      </c>
    </row>
    <row r="78">
      <c r="A78" s="37">
        <v>73.0</v>
      </c>
      <c r="B78" s="17" t="s">
        <v>331</v>
      </c>
      <c r="C78" s="17" t="s">
        <v>332</v>
      </c>
      <c r="D78" s="17" t="s">
        <v>110</v>
      </c>
      <c r="E78" s="19"/>
      <c r="F78" s="17" t="s">
        <v>96</v>
      </c>
      <c r="G78" s="17" t="s">
        <v>318</v>
      </c>
      <c r="H78" s="38" t="s">
        <v>83</v>
      </c>
      <c r="I78" s="38" t="s">
        <v>84</v>
      </c>
      <c r="J78" s="39">
        <v>42979.0</v>
      </c>
      <c r="K78" s="41"/>
      <c r="L78" s="38" t="s">
        <v>85</v>
      </c>
      <c r="M78" s="41"/>
      <c r="N78" s="41"/>
      <c r="O78" s="28" t="s">
        <v>73</v>
      </c>
      <c r="P78" s="28" t="s">
        <v>73</v>
      </c>
      <c r="Q78" s="28" t="s">
        <v>73</v>
      </c>
      <c r="R78" s="28"/>
      <c r="S78" s="28"/>
      <c r="T78" s="28"/>
      <c r="U78" s="28"/>
      <c r="V78" s="28" t="s">
        <v>73</v>
      </c>
      <c r="W78" s="28" t="s">
        <v>73</v>
      </c>
      <c r="X78" s="28" t="s">
        <v>73</v>
      </c>
      <c r="Y78" s="43"/>
      <c r="Z78" s="28" t="s">
        <v>73</v>
      </c>
      <c r="AA78" s="43"/>
      <c r="AB78" s="43"/>
      <c r="AC78" s="28" t="s">
        <v>73</v>
      </c>
      <c r="AD78" s="28"/>
      <c r="AE78" s="36">
        <f t="shared" si="1"/>
        <v>0</v>
      </c>
      <c r="AF78" s="64"/>
      <c r="AG78" s="64"/>
      <c r="AH78" s="36">
        <f t="shared" si="2"/>
        <v>0</v>
      </c>
      <c r="AI78" s="28" t="s">
        <v>92</v>
      </c>
      <c r="AJ78" s="28" t="s">
        <v>55</v>
      </c>
      <c r="AK78" s="28" t="s">
        <v>55</v>
      </c>
      <c r="AL78" s="28" t="s">
        <v>55</v>
      </c>
      <c r="AM78" s="28" t="s">
        <v>55</v>
      </c>
      <c r="AN78" s="28" t="s">
        <v>92</v>
      </c>
      <c r="AO78" s="28" t="s">
        <v>55</v>
      </c>
      <c r="AP78" s="36">
        <f t="shared" si="3"/>
        <v>0</v>
      </c>
      <c r="AQ78" s="36">
        <f t="shared" si="4"/>
        <v>0</v>
      </c>
      <c r="AR78" s="36">
        <f t="shared" si="5"/>
        <v>0</v>
      </c>
      <c r="AS78" s="36">
        <f t="shared" si="6"/>
        <v>8</v>
      </c>
    </row>
    <row r="79">
      <c r="A79" s="37">
        <v>74.0</v>
      </c>
      <c r="B79" s="17" t="s">
        <v>334</v>
      </c>
      <c r="C79" s="17" t="s">
        <v>335</v>
      </c>
      <c r="D79" s="17" t="s">
        <v>173</v>
      </c>
      <c r="E79" s="19"/>
      <c r="F79" s="17" t="s">
        <v>79</v>
      </c>
      <c r="G79" s="17" t="s">
        <v>318</v>
      </c>
      <c r="H79" s="38" t="s">
        <v>83</v>
      </c>
      <c r="I79" s="38" t="s">
        <v>84</v>
      </c>
      <c r="J79" s="39">
        <v>42979.0</v>
      </c>
      <c r="K79" s="41"/>
      <c r="L79" s="38" t="s">
        <v>85</v>
      </c>
      <c r="M79" s="41"/>
      <c r="N79" s="41"/>
      <c r="O79" s="28" t="s">
        <v>73</v>
      </c>
      <c r="P79" s="28" t="s">
        <v>73</v>
      </c>
      <c r="Q79" s="28" t="s">
        <v>73</v>
      </c>
      <c r="R79" s="28"/>
      <c r="S79" s="28"/>
      <c r="T79" s="28"/>
      <c r="U79" s="28"/>
      <c r="V79" s="28" t="s">
        <v>73</v>
      </c>
      <c r="W79" s="28" t="s">
        <v>73</v>
      </c>
      <c r="X79" s="28" t="s">
        <v>73</v>
      </c>
      <c r="Y79" s="43"/>
      <c r="Z79" s="28" t="s">
        <v>73</v>
      </c>
      <c r="AA79" s="43"/>
      <c r="AB79" s="43"/>
      <c r="AC79" s="28" t="s">
        <v>73</v>
      </c>
      <c r="AD79" s="28"/>
      <c r="AE79" s="36">
        <f t="shared" si="1"/>
        <v>0</v>
      </c>
      <c r="AF79" s="36"/>
      <c r="AG79" s="36"/>
      <c r="AH79" s="36">
        <f t="shared" si="2"/>
        <v>0</v>
      </c>
      <c r="AI79" s="28" t="s">
        <v>92</v>
      </c>
      <c r="AJ79" s="28" t="s">
        <v>55</v>
      </c>
      <c r="AK79" s="28" t="s">
        <v>55</v>
      </c>
      <c r="AL79" s="28" t="s">
        <v>55</v>
      </c>
      <c r="AM79" s="28" t="s">
        <v>55</v>
      </c>
      <c r="AN79" s="28" t="s">
        <v>92</v>
      </c>
      <c r="AO79" s="28" t="s">
        <v>55</v>
      </c>
      <c r="AP79" s="36">
        <f t="shared" si="3"/>
        <v>0</v>
      </c>
      <c r="AQ79" s="36">
        <f t="shared" si="4"/>
        <v>0</v>
      </c>
      <c r="AR79" s="36">
        <f t="shared" si="5"/>
        <v>0</v>
      </c>
      <c r="AS79" s="36">
        <f t="shared" si="6"/>
        <v>8</v>
      </c>
    </row>
    <row r="80">
      <c r="A80" s="37">
        <v>75.0</v>
      </c>
      <c r="B80" s="17" t="s">
        <v>336</v>
      </c>
      <c r="C80" s="17" t="s">
        <v>314</v>
      </c>
      <c r="D80" s="20"/>
      <c r="E80" s="19"/>
      <c r="F80" s="17" t="s">
        <v>96</v>
      </c>
      <c r="G80" s="17" t="s">
        <v>318</v>
      </c>
      <c r="H80" s="38" t="s">
        <v>83</v>
      </c>
      <c r="I80" s="38" t="s">
        <v>84</v>
      </c>
      <c r="J80" s="39">
        <v>42979.0</v>
      </c>
      <c r="K80" s="41"/>
      <c r="L80" s="38" t="s">
        <v>85</v>
      </c>
      <c r="M80" s="41"/>
      <c r="N80" s="41"/>
      <c r="O80" s="28" t="s">
        <v>73</v>
      </c>
      <c r="P80" s="28" t="s">
        <v>73</v>
      </c>
      <c r="Q80" s="28" t="s">
        <v>73</v>
      </c>
      <c r="R80" s="28"/>
      <c r="S80" s="28"/>
      <c r="T80" s="28"/>
      <c r="U80" s="28"/>
      <c r="V80" s="28" t="s">
        <v>73</v>
      </c>
      <c r="W80" s="28" t="s">
        <v>73</v>
      </c>
      <c r="X80" s="28" t="s">
        <v>73</v>
      </c>
      <c r="Y80" s="43"/>
      <c r="Z80" s="28" t="s">
        <v>73</v>
      </c>
      <c r="AA80" s="43"/>
      <c r="AB80" s="43"/>
      <c r="AC80" s="28" t="s">
        <v>73</v>
      </c>
      <c r="AD80" s="28"/>
      <c r="AE80" s="36">
        <f t="shared" si="1"/>
        <v>0</v>
      </c>
      <c r="AF80" s="36"/>
      <c r="AG80" s="36"/>
      <c r="AH80" s="36">
        <f t="shared" si="2"/>
        <v>0</v>
      </c>
      <c r="AI80" s="28" t="s">
        <v>92</v>
      </c>
      <c r="AJ80" s="28" t="s">
        <v>55</v>
      </c>
      <c r="AK80" s="28" t="s">
        <v>55</v>
      </c>
      <c r="AL80" s="28" t="s">
        <v>55</v>
      </c>
      <c r="AM80" s="28" t="s">
        <v>55</v>
      </c>
      <c r="AN80" s="28" t="s">
        <v>92</v>
      </c>
      <c r="AO80" s="28" t="s">
        <v>55</v>
      </c>
      <c r="AP80" s="36">
        <f t="shared" si="3"/>
        <v>0</v>
      </c>
      <c r="AQ80" s="36">
        <f t="shared" si="4"/>
        <v>0</v>
      </c>
      <c r="AR80" s="36">
        <f t="shared" si="5"/>
        <v>0</v>
      </c>
      <c r="AS80" s="36">
        <f t="shared" si="6"/>
        <v>8</v>
      </c>
    </row>
    <row r="81">
      <c r="A81" s="37">
        <v>76.0</v>
      </c>
      <c r="B81" s="17" t="s">
        <v>339</v>
      </c>
      <c r="C81" s="17" t="s">
        <v>252</v>
      </c>
      <c r="D81" s="17" t="s">
        <v>110</v>
      </c>
      <c r="E81" s="19"/>
      <c r="F81" s="17" t="s">
        <v>96</v>
      </c>
      <c r="G81" s="17" t="s">
        <v>318</v>
      </c>
      <c r="H81" s="38" t="s">
        <v>83</v>
      </c>
      <c r="I81" s="38" t="s">
        <v>84</v>
      </c>
      <c r="J81" s="39">
        <v>42979.0</v>
      </c>
      <c r="K81" s="41"/>
      <c r="L81" s="38" t="s">
        <v>85</v>
      </c>
      <c r="M81" s="41"/>
      <c r="N81" s="41"/>
      <c r="O81" s="28" t="s">
        <v>73</v>
      </c>
      <c r="P81" s="28" t="s">
        <v>73</v>
      </c>
      <c r="Q81" s="28" t="s">
        <v>73</v>
      </c>
      <c r="R81" s="28"/>
      <c r="S81" s="28"/>
      <c r="T81" s="28"/>
      <c r="U81" s="28"/>
      <c r="V81" s="28" t="s">
        <v>73</v>
      </c>
      <c r="W81" s="28" t="s">
        <v>73</v>
      </c>
      <c r="X81" s="28" t="s">
        <v>73</v>
      </c>
      <c r="Y81" s="43"/>
      <c r="Z81" s="28" t="s">
        <v>73</v>
      </c>
      <c r="AA81" s="43"/>
      <c r="AB81" s="43"/>
      <c r="AC81" s="28" t="s">
        <v>73</v>
      </c>
      <c r="AD81" s="28"/>
      <c r="AE81" s="36">
        <f t="shared" si="1"/>
        <v>0</v>
      </c>
      <c r="AF81" s="36"/>
      <c r="AG81" s="36"/>
      <c r="AH81" s="36">
        <f t="shared" si="2"/>
        <v>0</v>
      </c>
      <c r="AI81" s="28" t="s">
        <v>92</v>
      </c>
      <c r="AJ81" s="28" t="s">
        <v>55</v>
      </c>
      <c r="AK81" s="28" t="s">
        <v>55</v>
      </c>
      <c r="AL81" s="28" t="s">
        <v>55</v>
      </c>
      <c r="AM81" s="28" t="s">
        <v>55</v>
      </c>
      <c r="AN81" s="28" t="s">
        <v>92</v>
      </c>
      <c r="AO81" s="28" t="s">
        <v>55</v>
      </c>
      <c r="AP81" s="36">
        <f t="shared" si="3"/>
        <v>0</v>
      </c>
      <c r="AQ81" s="36">
        <f t="shared" si="4"/>
        <v>0</v>
      </c>
      <c r="AR81" s="36">
        <f t="shared" si="5"/>
        <v>0</v>
      </c>
      <c r="AS81" s="36">
        <f t="shared" si="6"/>
        <v>8</v>
      </c>
    </row>
    <row r="82">
      <c r="A82" s="37">
        <v>77.0</v>
      </c>
      <c r="B82" s="17" t="s">
        <v>340</v>
      </c>
      <c r="C82" s="17" t="s">
        <v>185</v>
      </c>
      <c r="D82" s="17" t="s">
        <v>87</v>
      </c>
      <c r="E82" s="19"/>
      <c r="F82" s="17" t="s">
        <v>79</v>
      </c>
      <c r="G82" s="17" t="s">
        <v>318</v>
      </c>
      <c r="H82" s="38" t="s">
        <v>83</v>
      </c>
      <c r="I82" s="38" t="s">
        <v>84</v>
      </c>
      <c r="J82" s="39">
        <v>42984.0</v>
      </c>
      <c r="K82" s="41"/>
      <c r="L82" s="41"/>
      <c r="M82" s="41"/>
      <c r="N82" s="41"/>
      <c r="O82" s="28" t="s">
        <v>73</v>
      </c>
      <c r="P82" s="28" t="s">
        <v>73</v>
      </c>
      <c r="Q82" s="28" t="s">
        <v>73</v>
      </c>
      <c r="R82" s="28"/>
      <c r="S82" s="28"/>
      <c r="T82" s="28"/>
      <c r="U82" s="28"/>
      <c r="V82" s="28" t="s">
        <v>73</v>
      </c>
      <c r="W82" s="28" t="s">
        <v>73</v>
      </c>
      <c r="X82" s="28" t="s">
        <v>73</v>
      </c>
      <c r="Y82" s="43"/>
      <c r="Z82" s="28" t="s">
        <v>73</v>
      </c>
      <c r="AA82" s="43"/>
      <c r="AB82" s="43"/>
      <c r="AC82" s="28" t="s">
        <v>73</v>
      </c>
      <c r="AD82" s="28"/>
      <c r="AE82" s="36">
        <f t="shared" si="1"/>
        <v>0</v>
      </c>
      <c r="AF82" s="64"/>
      <c r="AG82" s="64"/>
      <c r="AH82" s="36">
        <f t="shared" si="2"/>
        <v>0</v>
      </c>
      <c r="AI82" s="28" t="s">
        <v>92</v>
      </c>
      <c r="AJ82" s="28" t="s">
        <v>55</v>
      </c>
      <c r="AK82" s="28" t="s">
        <v>55</v>
      </c>
      <c r="AL82" s="28" t="s">
        <v>55</v>
      </c>
      <c r="AM82" s="28" t="s">
        <v>55</v>
      </c>
      <c r="AN82" s="28" t="s">
        <v>92</v>
      </c>
      <c r="AO82" s="28" t="s">
        <v>55</v>
      </c>
      <c r="AP82" s="36">
        <f t="shared" si="3"/>
        <v>0</v>
      </c>
      <c r="AQ82" s="36">
        <f t="shared" si="4"/>
        <v>0</v>
      </c>
      <c r="AR82" s="36">
        <f t="shared" si="5"/>
        <v>0</v>
      </c>
      <c r="AS82" s="36">
        <f t="shared" si="6"/>
        <v>8</v>
      </c>
    </row>
    <row r="83">
      <c r="A83" s="37">
        <v>78.0</v>
      </c>
      <c r="B83" s="17" t="s">
        <v>150</v>
      </c>
      <c r="C83" s="17" t="s">
        <v>110</v>
      </c>
      <c r="D83" s="17" t="s">
        <v>341</v>
      </c>
      <c r="E83" s="19"/>
      <c r="F83" s="17" t="s">
        <v>96</v>
      </c>
      <c r="G83" s="17" t="s">
        <v>318</v>
      </c>
      <c r="H83" s="38" t="s">
        <v>83</v>
      </c>
      <c r="I83" s="38" t="s">
        <v>84</v>
      </c>
      <c r="J83" s="39">
        <v>42979.0</v>
      </c>
      <c r="K83" s="41"/>
      <c r="L83" s="38" t="s">
        <v>85</v>
      </c>
      <c r="M83" s="41"/>
      <c r="N83" s="41"/>
      <c r="O83" s="28" t="s">
        <v>73</v>
      </c>
      <c r="P83" s="28" t="s">
        <v>73</v>
      </c>
      <c r="Q83" s="28" t="s">
        <v>73</v>
      </c>
      <c r="R83" s="28"/>
      <c r="S83" s="28"/>
      <c r="T83" s="28"/>
      <c r="U83" s="28"/>
      <c r="V83" s="28" t="s">
        <v>73</v>
      </c>
      <c r="W83" s="28" t="s">
        <v>73</v>
      </c>
      <c r="X83" s="28" t="s">
        <v>73</v>
      </c>
      <c r="Y83" s="43"/>
      <c r="Z83" s="28" t="s">
        <v>73</v>
      </c>
      <c r="AA83" s="43"/>
      <c r="AB83" s="43"/>
      <c r="AC83" s="28" t="s">
        <v>73</v>
      </c>
      <c r="AD83" s="28"/>
      <c r="AE83" s="36">
        <f t="shared" si="1"/>
        <v>0</v>
      </c>
      <c r="AF83" s="36"/>
      <c r="AG83" s="36"/>
      <c r="AH83" s="36">
        <f t="shared" si="2"/>
        <v>0</v>
      </c>
      <c r="AI83" s="28" t="s">
        <v>92</v>
      </c>
      <c r="AJ83" s="28" t="s">
        <v>55</v>
      </c>
      <c r="AK83" s="28" t="s">
        <v>55</v>
      </c>
      <c r="AL83" s="28" t="s">
        <v>55</v>
      </c>
      <c r="AM83" s="28" t="s">
        <v>55</v>
      </c>
      <c r="AN83" s="28" t="s">
        <v>92</v>
      </c>
      <c r="AO83" s="28" t="s">
        <v>55</v>
      </c>
      <c r="AP83" s="36">
        <f t="shared" si="3"/>
        <v>0</v>
      </c>
      <c r="AQ83" s="36">
        <f t="shared" si="4"/>
        <v>0</v>
      </c>
      <c r="AR83" s="36">
        <f t="shared" si="5"/>
        <v>0</v>
      </c>
      <c r="AS83" s="36">
        <f t="shared" si="6"/>
        <v>8</v>
      </c>
    </row>
    <row r="84">
      <c r="A84" s="37">
        <v>79.0</v>
      </c>
      <c r="B84" s="17" t="s">
        <v>344</v>
      </c>
      <c r="C84" s="17" t="s">
        <v>345</v>
      </c>
      <c r="D84" s="17" t="s">
        <v>346</v>
      </c>
      <c r="E84" s="19"/>
      <c r="F84" s="17" t="s">
        <v>96</v>
      </c>
      <c r="G84" s="17" t="s">
        <v>318</v>
      </c>
      <c r="H84" s="38" t="s">
        <v>83</v>
      </c>
      <c r="I84" s="38" t="s">
        <v>84</v>
      </c>
      <c r="J84" s="39">
        <v>42979.0</v>
      </c>
      <c r="K84" s="43"/>
      <c r="L84" s="47" t="s">
        <v>85</v>
      </c>
      <c r="M84" s="43"/>
      <c r="N84" s="43"/>
      <c r="O84" s="28" t="s">
        <v>72</v>
      </c>
      <c r="P84" s="28" t="s">
        <v>73</v>
      </c>
      <c r="Q84" s="28" t="s">
        <v>72</v>
      </c>
      <c r="R84" s="28"/>
      <c r="S84" s="28"/>
      <c r="T84" s="28"/>
      <c r="U84" s="28"/>
      <c r="V84" s="28" t="s">
        <v>73</v>
      </c>
      <c r="W84" s="28" t="s">
        <v>73</v>
      </c>
      <c r="X84" s="28" t="s">
        <v>73</v>
      </c>
      <c r="Y84" s="43"/>
      <c r="Z84" s="28" t="s">
        <v>73</v>
      </c>
      <c r="AA84" s="43"/>
      <c r="AB84" s="43"/>
      <c r="AC84" s="28" t="s">
        <v>73</v>
      </c>
      <c r="AD84" s="28"/>
      <c r="AE84" s="36">
        <f t="shared" si="1"/>
        <v>0</v>
      </c>
      <c r="AF84" s="36"/>
      <c r="AG84" s="36"/>
      <c r="AH84" s="36">
        <f t="shared" si="2"/>
        <v>0</v>
      </c>
      <c r="AI84" s="28" t="s">
        <v>92</v>
      </c>
      <c r="AJ84" s="28" t="s">
        <v>55</v>
      </c>
      <c r="AK84" s="28" t="s">
        <v>55</v>
      </c>
      <c r="AL84" s="28" t="s">
        <v>55</v>
      </c>
      <c r="AM84" s="28" t="s">
        <v>55</v>
      </c>
      <c r="AN84" s="28" t="s">
        <v>92</v>
      </c>
      <c r="AO84" s="28" t="s">
        <v>55</v>
      </c>
      <c r="AP84" s="36">
        <f t="shared" si="3"/>
        <v>0</v>
      </c>
      <c r="AQ84" s="36">
        <f t="shared" si="4"/>
        <v>0</v>
      </c>
      <c r="AR84" s="36">
        <f t="shared" si="5"/>
        <v>2</v>
      </c>
      <c r="AS84" s="36">
        <f t="shared" si="6"/>
        <v>6</v>
      </c>
    </row>
    <row r="85">
      <c r="A85" s="37">
        <v>80.0</v>
      </c>
      <c r="B85" s="17" t="s">
        <v>348</v>
      </c>
      <c r="C85" s="17" t="s">
        <v>132</v>
      </c>
      <c r="D85" s="17" t="s">
        <v>349</v>
      </c>
      <c r="E85" s="19"/>
      <c r="F85" s="17" t="s">
        <v>79</v>
      </c>
      <c r="G85" s="17" t="s">
        <v>318</v>
      </c>
      <c r="H85" s="38" t="s">
        <v>83</v>
      </c>
      <c r="I85" s="38" t="s">
        <v>84</v>
      </c>
      <c r="J85" s="39">
        <v>42979.0</v>
      </c>
      <c r="K85" s="43"/>
      <c r="L85" s="47" t="s">
        <v>85</v>
      </c>
      <c r="M85" s="43"/>
      <c r="N85" s="43"/>
      <c r="O85" s="28" t="s">
        <v>72</v>
      </c>
      <c r="P85" s="28" t="s">
        <v>73</v>
      </c>
      <c r="Q85" s="28" t="s">
        <v>72</v>
      </c>
      <c r="R85" s="28"/>
      <c r="S85" s="28"/>
      <c r="T85" s="28"/>
      <c r="U85" s="28"/>
      <c r="V85" s="28" t="s">
        <v>73</v>
      </c>
      <c r="W85" s="28" t="s">
        <v>73</v>
      </c>
      <c r="X85" s="28" t="s">
        <v>73</v>
      </c>
      <c r="Y85" s="43"/>
      <c r="Z85" s="28" t="s">
        <v>73</v>
      </c>
      <c r="AA85" s="43"/>
      <c r="AB85" s="43"/>
      <c r="AC85" s="28" t="s">
        <v>73</v>
      </c>
      <c r="AD85" s="28"/>
      <c r="AE85" s="36">
        <f t="shared" si="1"/>
        <v>0</v>
      </c>
      <c r="AF85" s="36"/>
      <c r="AG85" s="36"/>
      <c r="AH85" s="36">
        <f t="shared" si="2"/>
        <v>0</v>
      </c>
      <c r="AI85" s="28" t="s">
        <v>92</v>
      </c>
      <c r="AJ85" s="28" t="s">
        <v>55</v>
      </c>
      <c r="AK85" s="28" t="s">
        <v>55</v>
      </c>
      <c r="AL85" s="28" t="s">
        <v>55</v>
      </c>
      <c r="AM85" s="28" t="s">
        <v>55</v>
      </c>
      <c r="AN85" s="28" t="s">
        <v>92</v>
      </c>
      <c r="AO85" s="28" t="s">
        <v>55</v>
      </c>
      <c r="AP85" s="36">
        <f t="shared" si="3"/>
        <v>0</v>
      </c>
      <c r="AQ85" s="36">
        <f t="shared" si="4"/>
        <v>0</v>
      </c>
      <c r="AR85" s="36">
        <f t="shared" si="5"/>
        <v>2</v>
      </c>
      <c r="AS85" s="36">
        <f t="shared" si="6"/>
        <v>6</v>
      </c>
    </row>
    <row r="86">
      <c r="A86" s="37">
        <v>81.0</v>
      </c>
      <c r="B86" s="17" t="s">
        <v>155</v>
      </c>
      <c r="C86" s="17" t="s">
        <v>128</v>
      </c>
      <c r="D86" s="17" t="s">
        <v>185</v>
      </c>
      <c r="E86" s="19"/>
      <c r="F86" s="17" t="s">
        <v>79</v>
      </c>
      <c r="G86" s="17" t="s">
        <v>318</v>
      </c>
      <c r="H86" s="38" t="s">
        <v>83</v>
      </c>
      <c r="I86" s="38" t="s">
        <v>84</v>
      </c>
      <c r="J86" s="39">
        <v>42979.0</v>
      </c>
      <c r="K86" s="43"/>
      <c r="L86" s="47" t="s">
        <v>85</v>
      </c>
      <c r="M86" s="43"/>
      <c r="N86" s="43"/>
      <c r="O86" s="28" t="s">
        <v>73</v>
      </c>
      <c r="P86" s="28" t="s">
        <v>73</v>
      </c>
      <c r="Q86" s="28" t="s">
        <v>73</v>
      </c>
      <c r="R86" s="28"/>
      <c r="S86" s="28"/>
      <c r="T86" s="28"/>
      <c r="U86" s="28"/>
      <c r="V86" s="28" t="s">
        <v>73</v>
      </c>
      <c r="W86" s="28" t="s">
        <v>73</v>
      </c>
      <c r="X86" s="28" t="s">
        <v>73</v>
      </c>
      <c r="Y86" s="43"/>
      <c r="Z86" s="28" t="s">
        <v>73</v>
      </c>
      <c r="AA86" s="43"/>
      <c r="AB86" s="43"/>
      <c r="AC86" s="28" t="s">
        <v>73</v>
      </c>
      <c r="AD86" s="28"/>
      <c r="AE86" s="36">
        <f t="shared" si="1"/>
        <v>0</v>
      </c>
      <c r="AF86" s="36"/>
      <c r="AG86" s="36"/>
      <c r="AH86" s="36">
        <f t="shared" si="2"/>
        <v>0</v>
      </c>
      <c r="AI86" s="28" t="s">
        <v>92</v>
      </c>
      <c r="AJ86" s="28" t="s">
        <v>55</v>
      </c>
      <c r="AK86" s="28" t="s">
        <v>55</v>
      </c>
      <c r="AL86" s="28" t="s">
        <v>55</v>
      </c>
      <c r="AM86" s="28" t="s">
        <v>55</v>
      </c>
      <c r="AN86" s="28" t="s">
        <v>92</v>
      </c>
      <c r="AO86" s="28" t="s">
        <v>55</v>
      </c>
      <c r="AP86" s="36">
        <f t="shared" si="3"/>
        <v>0</v>
      </c>
      <c r="AQ86" s="36">
        <f t="shared" si="4"/>
        <v>0</v>
      </c>
      <c r="AR86" s="36">
        <f t="shared" si="5"/>
        <v>0</v>
      </c>
      <c r="AS86" s="36">
        <f t="shared" si="6"/>
        <v>8</v>
      </c>
    </row>
    <row r="87">
      <c r="A87" s="37">
        <v>82.0</v>
      </c>
      <c r="B87" s="17" t="s">
        <v>352</v>
      </c>
      <c r="C87" s="17" t="s">
        <v>353</v>
      </c>
      <c r="D87" s="19"/>
      <c r="E87" s="19"/>
      <c r="F87" s="17" t="s">
        <v>79</v>
      </c>
      <c r="G87" s="17" t="s">
        <v>318</v>
      </c>
      <c r="H87" s="38" t="s">
        <v>83</v>
      </c>
      <c r="I87" s="38" t="s">
        <v>84</v>
      </c>
      <c r="J87" s="39">
        <v>42979.0</v>
      </c>
      <c r="K87" s="43"/>
      <c r="L87" s="47" t="s">
        <v>85</v>
      </c>
      <c r="M87" s="43"/>
      <c r="N87" s="43"/>
      <c r="O87" s="28" t="s">
        <v>73</v>
      </c>
      <c r="P87" s="28" t="s">
        <v>73</v>
      </c>
      <c r="Q87" s="28" t="s">
        <v>73</v>
      </c>
      <c r="R87" s="28"/>
      <c r="S87" s="28"/>
      <c r="T87" s="28"/>
      <c r="U87" s="28"/>
      <c r="V87" s="28" t="s">
        <v>73</v>
      </c>
      <c r="W87" s="28" t="s">
        <v>73</v>
      </c>
      <c r="X87" s="28" t="s">
        <v>73</v>
      </c>
      <c r="Y87" s="43"/>
      <c r="Z87" s="28" t="s">
        <v>73</v>
      </c>
      <c r="AA87" s="43"/>
      <c r="AB87" s="43"/>
      <c r="AC87" s="28" t="s">
        <v>73</v>
      </c>
      <c r="AD87" s="28"/>
      <c r="AE87" s="36">
        <f t="shared" si="1"/>
        <v>0</v>
      </c>
      <c r="AF87" s="36"/>
      <c r="AG87" s="36"/>
      <c r="AH87" s="36">
        <f t="shared" si="2"/>
        <v>0</v>
      </c>
      <c r="AI87" s="28" t="s">
        <v>92</v>
      </c>
      <c r="AJ87" s="28" t="s">
        <v>55</v>
      </c>
      <c r="AK87" s="28" t="s">
        <v>55</v>
      </c>
      <c r="AL87" s="28" t="s">
        <v>55</v>
      </c>
      <c r="AM87" s="28" t="s">
        <v>55</v>
      </c>
      <c r="AN87" s="28" t="s">
        <v>92</v>
      </c>
      <c r="AO87" s="28" t="s">
        <v>55</v>
      </c>
      <c r="AP87" s="36">
        <f t="shared" si="3"/>
        <v>0</v>
      </c>
      <c r="AQ87" s="36">
        <f t="shared" si="4"/>
        <v>0</v>
      </c>
      <c r="AR87" s="36">
        <f t="shared" si="5"/>
        <v>0</v>
      </c>
      <c r="AS87" s="36">
        <f t="shared" si="6"/>
        <v>8</v>
      </c>
    </row>
    <row r="88">
      <c r="A88" s="37">
        <v>83.0</v>
      </c>
      <c r="B88" s="17" t="s">
        <v>356</v>
      </c>
      <c r="C88" s="17" t="s">
        <v>357</v>
      </c>
      <c r="D88" s="19"/>
      <c r="E88" s="19"/>
      <c r="F88" s="17" t="s">
        <v>96</v>
      </c>
      <c r="G88" s="17" t="s">
        <v>318</v>
      </c>
      <c r="H88" s="38" t="s">
        <v>83</v>
      </c>
      <c r="I88" s="38" t="s">
        <v>84</v>
      </c>
      <c r="J88" s="39">
        <v>42979.0</v>
      </c>
      <c r="K88" s="43"/>
      <c r="L88" s="47" t="s">
        <v>85</v>
      </c>
      <c r="M88" s="43"/>
      <c r="N88" s="43"/>
      <c r="O88" s="28" t="s">
        <v>73</v>
      </c>
      <c r="P88" s="28" t="s">
        <v>73</v>
      </c>
      <c r="Q88" s="28" t="s">
        <v>73</v>
      </c>
      <c r="R88" s="28"/>
      <c r="S88" s="28"/>
      <c r="T88" s="28"/>
      <c r="U88" s="28"/>
      <c r="V88" s="28" t="s">
        <v>73</v>
      </c>
      <c r="W88" s="28" t="s">
        <v>73</v>
      </c>
      <c r="X88" s="28" t="s">
        <v>73</v>
      </c>
      <c r="Y88" s="43"/>
      <c r="Z88" s="28" t="s">
        <v>73</v>
      </c>
      <c r="AA88" s="43"/>
      <c r="AB88" s="43"/>
      <c r="AC88" s="28" t="s">
        <v>73</v>
      </c>
      <c r="AD88" s="28"/>
      <c r="AE88" s="36">
        <f t="shared" si="1"/>
        <v>0</v>
      </c>
      <c r="AF88" s="36"/>
      <c r="AG88" s="36"/>
      <c r="AH88" s="36">
        <f t="shared" si="2"/>
        <v>0</v>
      </c>
      <c r="AI88" s="28" t="s">
        <v>92</v>
      </c>
      <c r="AJ88" s="28" t="s">
        <v>55</v>
      </c>
      <c r="AK88" s="28" t="s">
        <v>55</v>
      </c>
      <c r="AL88" s="28" t="s">
        <v>55</v>
      </c>
      <c r="AM88" s="28" t="s">
        <v>55</v>
      </c>
      <c r="AN88" s="28" t="s">
        <v>92</v>
      </c>
      <c r="AO88" s="28" t="s">
        <v>55</v>
      </c>
      <c r="AP88" s="36">
        <f t="shared" si="3"/>
        <v>0</v>
      </c>
      <c r="AQ88" s="36">
        <f t="shared" si="4"/>
        <v>0</v>
      </c>
      <c r="AR88" s="36">
        <f t="shared" si="5"/>
        <v>0</v>
      </c>
      <c r="AS88" s="36">
        <f t="shared" si="6"/>
        <v>8</v>
      </c>
    </row>
    <row r="89">
      <c r="A89" s="37">
        <v>84.0</v>
      </c>
      <c r="B89" s="17" t="s">
        <v>358</v>
      </c>
      <c r="C89" s="17" t="s">
        <v>272</v>
      </c>
      <c r="D89" s="17" t="s">
        <v>173</v>
      </c>
      <c r="E89" s="19"/>
      <c r="F89" s="17" t="s">
        <v>79</v>
      </c>
      <c r="G89" s="17" t="s">
        <v>318</v>
      </c>
      <c r="H89" s="38" t="s">
        <v>83</v>
      </c>
      <c r="I89" s="38" t="s">
        <v>84</v>
      </c>
      <c r="J89" s="39">
        <v>42979.0</v>
      </c>
      <c r="K89" s="43"/>
      <c r="L89" s="47" t="s">
        <v>85</v>
      </c>
      <c r="M89" s="43"/>
      <c r="N89" s="43"/>
      <c r="O89" s="28" t="s">
        <v>73</v>
      </c>
      <c r="P89" s="28" t="s">
        <v>73</v>
      </c>
      <c r="Q89" s="28" t="s">
        <v>73</v>
      </c>
      <c r="R89" s="28"/>
      <c r="S89" s="28"/>
      <c r="T89" s="28"/>
      <c r="U89" s="28"/>
      <c r="V89" s="28" t="s">
        <v>73</v>
      </c>
      <c r="W89" s="28" t="s">
        <v>73</v>
      </c>
      <c r="X89" s="28" t="s">
        <v>73</v>
      </c>
      <c r="Y89" s="43"/>
      <c r="Z89" s="28" t="s">
        <v>73</v>
      </c>
      <c r="AA89" s="43"/>
      <c r="AB89" s="43"/>
      <c r="AC89" s="28" t="s">
        <v>73</v>
      </c>
      <c r="AD89" s="28"/>
      <c r="AE89" s="36">
        <f t="shared" si="1"/>
        <v>0</v>
      </c>
      <c r="AF89" s="36"/>
      <c r="AG89" s="36"/>
      <c r="AH89" s="36">
        <f t="shared" si="2"/>
        <v>0</v>
      </c>
      <c r="AI89" s="28" t="s">
        <v>92</v>
      </c>
      <c r="AJ89" s="28" t="s">
        <v>55</v>
      </c>
      <c r="AK89" s="28" t="s">
        <v>55</v>
      </c>
      <c r="AL89" s="28" t="s">
        <v>55</v>
      </c>
      <c r="AM89" s="28" t="s">
        <v>55</v>
      </c>
      <c r="AN89" s="28" t="s">
        <v>92</v>
      </c>
      <c r="AO89" s="28" t="s">
        <v>55</v>
      </c>
      <c r="AP89" s="36">
        <f t="shared" si="3"/>
        <v>0</v>
      </c>
      <c r="AQ89" s="36">
        <f t="shared" si="4"/>
        <v>0</v>
      </c>
      <c r="AR89" s="36">
        <f t="shared" si="5"/>
        <v>0</v>
      </c>
      <c r="AS89" s="36">
        <f t="shared" si="6"/>
        <v>8</v>
      </c>
    </row>
    <row r="90">
      <c r="A90" s="37">
        <v>85.0</v>
      </c>
      <c r="B90" s="17" t="s">
        <v>359</v>
      </c>
      <c r="C90" s="17" t="s">
        <v>102</v>
      </c>
      <c r="D90" s="17" t="s">
        <v>355</v>
      </c>
      <c r="E90" s="19"/>
      <c r="F90" s="17" t="s">
        <v>96</v>
      </c>
      <c r="G90" s="17" t="s">
        <v>318</v>
      </c>
      <c r="H90" s="38" t="s">
        <v>83</v>
      </c>
      <c r="I90" s="38" t="s">
        <v>138</v>
      </c>
      <c r="J90" s="39">
        <v>42979.0</v>
      </c>
      <c r="K90" s="39">
        <v>42984.0</v>
      </c>
      <c r="L90" s="47" t="s">
        <v>85</v>
      </c>
      <c r="M90" s="43"/>
      <c r="N90" s="43"/>
      <c r="O90" s="28" t="s">
        <v>73</v>
      </c>
      <c r="P90" s="28" t="s">
        <v>73</v>
      </c>
      <c r="Q90" s="28" t="s">
        <v>73</v>
      </c>
      <c r="R90" s="28"/>
      <c r="S90" s="28"/>
      <c r="T90" s="28"/>
      <c r="U90" s="28"/>
      <c r="V90" s="28" t="s">
        <v>73</v>
      </c>
      <c r="W90" s="28" t="s">
        <v>73</v>
      </c>
      <c r="X90" s="28" t="s">
        <v>73</v>
      </c>
      <c r="Y90" s="43"/>
      <c r="Z90" s="28" t="s">
        <v>73</v>
      </c>
      <c r="AA90" s="43"/>
      <c r="AB90" s="43"/>
      <c r="AC90" s="28" t="s">
        <v>73</v>
      </c>
      <c r="AD90" s="28"/>
      <c r="AE90" s="36">
        <f t="shared" si="1"/>
        <v>0</v>
      </c>
      <c r="AF90" s="36"/>
      <c r="AG90" s="36"/>
      <c r="AH90" s="36">
        <f t="shared" si="2"/>
        <v>0</v>
      </c>
      <c r="AI90" s="28" t="s">
        <v>92</v>
      </c>
      <c r="AJ90" s="28" t="s">
        <v>55</v>
      </c>
      <c r="AK90" s="28" t="s">
        <v>55</v>
      </c>
      <c r="AL90" s="28" t="s">
        <v>55</v>
      </c>
      <c r="AM90" s="28" t="s">
        <v>55</v>
      </c>
      <c r="AN90" s="28" t="s">
        <v>92</v>
      </c>
      <c r="AO90" s="28" t="s">
        <v>55</v>
      </c>
      <c r="AP90" s="36">
        <f t="shared" si="3"/>
        <v>0</v>
      </c>
      <c r="AQ90" s="36">
        <f t="shared" si="4"/>
        <v>0</v>
      </c>
      <c r="AR90" s="36">
        <f t="shared" si="5"/>
        <v>0</v>
      </c>
      <c r="AS90" s="36">
        <f t="shared" si="6"/>
        <v>8</v>
      </c>
    </row>
    <row r="91">
      <c r="A91" s="37">
        <v>86.0</v>
      </c>
      <c r="B91" s="17" t="s">
        <v>361</v>
      </c>
      <c r="C91" s="17" t="s">
        <v>362</v>
      </c>
      <c r="D91" s="17" t="s">
        <v>363</v>
      </c>
      <c r="E91" s="19"/>
      <c r="F91" s="17" t="s">
        <v>96</v>
      </c>
      <c r="G91" s="17" t="s">
        <v>318</v>
      </c>
      <c r="H91" s="38" t="s">
        <v>83</v>
      </c>
      <c r="I91" s="38" t="s">
        <v>84</v>
      </c>
      <c r="J91" s="39">
        <v>42979.0</v>
      </c>
      <c r="K91" s="43"/>
      <c r="L91" s="47" t="s">
        <v>85</v>
      </c>
      <c r="M91" s="43"/>
      <c r="N91" s="43"/>
      <c r="O91" s="28" t="s">
        <v>73</v>
      </c>
      <c r="P91" s="28" t="s">
        <v>73</v>
      </c>
      <c r="Q91" s="28" t="s">
        <v>73</v>
      </c>
      <c r="R91" s="28"/>
      <c r="S91" s="28"/>
      <c r="T91" s="28"/>
      <c r="U91" s="28"/>
      <c r="V91" s="28" t="s">
        <v>73</v>
      </c>
      <c r="W91" s="28" t="s">
        <v>73</v>
      </c>
      <c r="X91" s="28" t="s">
        <v>73</v>
      </c>
      <c r="Y91" s="43"/>
      <c r="Z91" s="28" t="s">
        <v>73</v>
      </c>
      <c r="AA91" s="43"/>
      <c r="AB91" s="43"/>
      <c r="AC91" s="28" t="s">
        <v>73</v>
      </c>
      <c r="AD91" s="28"/>
      <c r="AE91" s="36">
        <f t="shared" si="1"/>
        <v>0</v>
      </c>
      <c r="AF91" s="45">
        <v>3.0</v>
      </c>
      <c r="AG91" s="36"/>
      <c r="AH91" s="36">
        <f t="shared" si="2"/>
        <v>3</v>
      </c>
      <c r="AI91" s="28" t="s">
        <v>92</v>
      </c>
      <c r="AJ91" s="28" t="s">
        <v>55</v>
      </c>
      <c r="AK91" s="28" t="s">
        <v>55</v>
      </c>
      <c r="AL91" s="28" t="s">
        <v>55</v>
      </c>
      <c r="AM91" s="28" t="s">
        <v>55</v>
      </c>
      <c r="AN91" s="28" t="s">
        <v>92</v>
      </c>
      <c r="AO91" s="28" t="s">
        <v>55</v>
      </c>
      <c r="AP91" s="36">
        <f t="shared" si="3"/>
        <v>0</v>
      </c>
      <c r="AQ91" s="36">
        <f t="shared" si="4"/>
        <v>0</v>
      </c>
      <c r="AR91" s="36">
        <f t="shared" si="5"/>
        <v>0</v>
      </c>
      <c r="AS91" s="36">
        <f t="shared" si="6"/>
        <v>8</v>
      </c>
    </row>
    <row r="92">
      <c r="A92" s="37">
        <v>87.0</v>
      </c>
      <c r="B92" s="17" t="s">
        <v>365</v>
      </c>
      <c r="C92" s="17" t="s">
        <v>173</v>
      </c>
      <c r="D92" s="17" t="s">
        <v>87</v>
      </c>
      <c r="E92" s="19"/>
      <c r="F92" s="17" t="s">
        <v>79</v>
      </c>
      <c r="G92" s="17" t="s">
        <v>318</v>
      </c>
      <c r="H92" s="38" t="s">
        <v>83</v>
      </c>
      <c r="I92" s="38" t="s">
        <v>84</v>
      </c>
      <c r="J92" s="39">
        <v>42979.0</v>
      </c>
      <c r="K92" s="43"/>
      <c r="L92" s="47" t="s">
        <v>85</v>
      </c>
      <c r="M92" s="43"/>
      <c r="N92" s="43"/>
      <c r="O92" s="28" t="s">
        <v>72</v>
      </c>
      <c r="P92" s="28" t="s">
        <v>73</v>
      </c>
      <c r="Q92" s="28" t="s">
        <v>73</v>
      </c>
      <c r="R92" s="28"/>
      <c r="S92" s="28"/>
      <c r="T92" s="28"/>
      <c r="U92" s="28"/>
      <c r="V92" s="28" t="s">
        <v>73</v>
      </c>
      <c r="W92" s="28" t="s">
        <v>73</v>
      </c>
      <c r="X92" s="28" t="s">
        <v>73</v>
      </c>
      <c r="Y92" s="43"/>
      <c r="Z92" s="28" t="s">
        <v>73</v>
      </c>
      <c r="AA92" s="43"/>
      <c r="AB92" s="43"/>
      <c r="AC92" s="28" t="s">
        <v>73</v>
      </c>
      <c r="AD92" s="28"/>
      <c r="AE92" s="36">
        <f t="shared" si="1"/>
        <v>0</v>
      </c>
      <c r="AF92" s="36"/>
      <c r="AG92" s="36"/>
      <c r="AH92" s="36">
        <f t="shared" si="2"/>
        <v>0</v>
      </c>
      <c r="AI92" s="28" t="s">
        <v>92</v>
      </c>
      <c r="AJ92" s="28" t="s">
        <v>55</v>
      </c>
      <c r="AK92" s="28" t="s">
        <v>55</v>
      </c>
      <c r="AL92" s="28" t="s">
        <v>55</v>
      </c>
      <c r="AM92" s="28" t="s">
        <v>55</v>
      </c>
      <c r="AN92" s="28" t="s">
        <v>92</v>
      </c>
      <c r="AO92" s="28" t="s">
        <v>55</v>
      </c>
      <c r="AP92" s="36">
        <f t="shared" si="3"/>
        <v>0</v>
      </c>
      <c r="AQ92" s="36">
        <f t="shared" si="4"/>
        <v>0</v>
      </c>
      <c r="AR92" s="36">
        <f t="shared" si="5"/>
        <v>1</v>
      </c>
      <c r="AS92" s="36">
        <f t="shared" si="6"/>
        <v>7</v>
      </c>
    </row>
    <row r="93">
      <c r="A93" s="37">
        <v>88.0</v>
      </c>
      <c r="B93" s="17" t="s">
        <v>366</v>
      </c>
      <c r="C93" s="17" t="s">
        <v>185</v>
      </c>
      <c r="D93" s="17" t="s">
        <v>367</v>
      </c>
      <c r="E93" s="19"/>
      <c r="F93" s="17" t="s">
        <v>79</v>
      </c>
      <c r="G93" s="17" t="s">
        <v>318</v>
      </c>
      <c r="H93" s="38" t="s">
        <v>83</v>
      </c>
      <c r="I93" s="38" t="s">
        <v>84</v>
      </c>
      <c r="J93" s="39">
        <v>42979.0</v>
      </c>
      <c r="K93" s="43"/>
      <c r="L93" s="47" t="s">
        <v>85</v>
      </c>
      <c r="M93" s="43"/>
      <c r="N93" s="43"/>
      <c r="O93" s="28" t="s">
        <v>73</v>
      </c>
      <c r="P93" s="28" t="s">
        <v>73</v>
      </c>
      <c r="Q93" s="28" t="s">
        <v>73</v>
      </c>
      <c r="R93" s="28"/>
      <c r="S93" s="28"/>
      <c r="T93" s="28"/>
      <c r="U93" s="28"/>
      <c r="V93" s="28" t="s">
        <v>73</v>
      </c>
      <c r="W93" s="28" t="s">
        <v>73</v>
      </c>
      <c r="X93" s="28" t="s">
        <v>73</v>
      </c>
      <c r="Y93" s="43"/>
      <c r="Z93" s="28" t="s">
        <v>73</v>
      </c>
      <c r="AA93" s="43"/>
      <c r="AB93" s="43"/>
      <c r="AC93" s="28" t="s">
        <v>73</v>
      </c>
      <c r="AD93" s="28"/>
      <c r="AE93" s="36">
        <f t="shared" si="1"/>
        <v>0</v>
      </c>
      <c r="AF93" s="36"/>
      <c r="AG93" s="36"/>
      <c r="AH93" s="36">
        <f t="shared" si="2"/>
        <v>0</v>
      </c>
      <c r="AI93" s="28" t="s">
        <v>92</v>
      </c>
      <c r="AJ93" s="28" t="s">
        <v>55</v>
      </c>
      <c r="AK93" s="28" t="s">
        <v>55</v>
      </c>
      <c r="AL93" s="28" t="s">
        <v>55</v>
      </c>
      <c r="AM93" s="28" t="s">
        <v>55</v>
      </c>
      <c r="AN93" s="28" t="s">
        <v>92</v>
      </c>
      <c r="AO93" s="28" t="s">
        <v>55</v>
      </c>
      <c r="AP93" s="36">
        <f t="shared" si="3"/>
        <v>0</v>
      </c>
      <c r="AQ93" s="36">
        <f t="shared" si="4"/>
        <v>0</v>
      </c>
      <c r="AR93" s="36">
        <f t="shared" si="5"/>
        <v>0</v>
      </c>
      <c r="AS93" s="36">
        <f t="shared" si="6"/>
        <v>8</v>
      </c>
    </row>
    <row r="94">
      <c r="A94" s="37">
        <v>89.0</v>
      </c>
      <c r="B94" s="17" t="s">
        <v>368</v>
      </c>
      <c r="C94" s="17" t="s">
        <v>369</v>
      </c>
      <c r="D94" s="17" t="s">
        <v>122</v>
      </c>
      <c r="E94" s="19"/>
      <c r="F94" s="17" t="s">
        <v>96</v>
      </c>
      <c r="G94" s="17" t="s">
        <v>318</v>
      </c>
      <c r="H94" s="47" t="s">
        <v>83</v>
      </c>
      <c r="I94" s="47" t="s">
        <v>84</v>
      </c>
      <c r="J94" s="39">
        <v>42979.0</v>
      </c>
      <c r="K94" s="43"/>
      <c r="L94" s="47" t="s">
        <v>85</v>
      </c>
      <c r="M94" s="43"/>
      <c r="N94" s="43"/>
      <c r="O94" s="28" t="s">
        <v>73</v>
      </c>
      <c r="P94" s="28" t="s">
        <v>73</v>
      </c>
      <c r="Q94" s="28" t="s">
        <v>73</v>
      </c>
      <c r="R94" s="28"/>
      <c r="S94" s="28"/>
      <c r="T94" s="28"/>
      <c r="U94" s="28"/>
      <c r="V94" s="28" t="s">
        <v>73</v>
      </c>
      <c r="W94" s="28" t="s">
        <v>73</v>
      </c>
      <c r="X94" s="28" t="s">
        <v>73</v>
      </c>
      <c r="Y94" s="43"/>
      <c r="Z94" s="28" t="s">
        <v>73</v>
      </c>
      <c r="AA94" s="43"/>
      <c r="AB94" s="43"/>
      <c r="AC94" s="28" t="s">
        <v>73</v>
      </c>
      <c r="AD94" s="28"/>
      <c r="AE94" s="36">
        <f t="shared" si="1"/>
        <v>0</v>
      </c>
      <c r="AF94" s="36"/>
      <c r="AG94" s="36"/>
      <c r="AH94" s="36">
        <f t="shared" si="2"/>
        <v>0</v>
      </c>
      <c r="AI94" s="28" t="s">
        <v>92</v>
      </c>
      <c r="AJ94" s="28" t="s">
        <v>55</v>
      </c>
      <c r="AK94" s="28" t="s">
        <v>55</v>
      </c>
      <c r="AL94" s="28" t="s">
        <v>55</v>
      </c>
      <c r="AM94" s="28" t="s">
        <v>55</v>
      </c>
      <c r="AN94" s="28" t="s">
        <v>92</v>
      </c>
      <c r="AO94" s="28" t="s">
        <v>55</v>
      </c>
      <c r="AP94" s="36">
        <f t="shared" si="3"/>
        <v>0</v>
      </c>
      <c r="AQ94" s="36">
        <f t="shared" si="4"/>
        <v>0</v>
      </c>
      <c r="AR94" s="36">
        <f t="shared" si="5"/>
        <v>0</v>
      </c>
      <c r="AS94" s="36">
        <f t="shared" si="6"/>
        <v>8</v>
      </c>
    </row>
    <row r="95">
      <c r="A95" s="37">
        <v>90.0</v>
      </c>
      <c r="B95" s="17" t="s">
        <v>373</v>
      </c>
      <c r="C95" s="17" t="s">
        <v>149</v>
      </c>
      <c r="D95" s="17" t="s">
        <v>118</v>
      </c>
      <c r="E95" s="19"/>
      <c r="F95" s="17" t="s">
        <v>79</v>
      </c>
      <c r="G95" s="17" t="s">
        <v>318</v>
      </c>
      <c r="H95" s="47" t="s">
        <v>83</v>
      </c>
      <c r="I95" s="47" t="s">
        <v>84</v>
      </c>
      <c r="J95" s="39">
        <v>42979.0</v>
      </c>
      <c r="K95" s="43"/>
      <c r="L95" s="47" t="s">
        <v>85</v>
      </c>
      <c r="M95" s="43"/>
      <c r="N95" s="43"/>
      <c r="O95" s="28" t="s">
        <v>73</v>
      </c>
      <c r="P95" s="28" t="s">
        <v>73</v>
      </c>
      <c r="Q95" s="28" t="s">
        <v>73</v>
      </c>
      <c r="R95" s="28"/>
      <c r="S95" s="28"/>
      <c r="T95" s="28"/>
      <c r="U95" s="28"/>
      <c r="V95" s="28" t="s">
        <v>73</v>
      </c>
      <c r="W95" s="28" t="s">
        <v>73</v>
      </c>
      <c r="X95" s="28" t="s">
        <v>73</v>
      </c>
      <c r="Y95" s="43"/>
      <c r="Z95" s="28" t="s">
        <v>73</v>
      </c>
      <c r="AA95" s="43"/>
      <c r="AB95" s="43"/>
      <c r="AC95" s="28" t="s">
        <v>73</v>
      </c>
      <c r="AD95" s="28"/>
      <c r="AE95" s="36">
        <f t="shared" si="1"/>
        <v>0</v>
      </c>
      <c r="AF95" s="36"/>
      <c r="AG95" s="36"/>
      <c r="AH95" s="36">
        <f t="shared" si="2"/>
        <v>0</v>
      </c>
      <c r="AI95" s="28" t="s">
        <v>92</v>
      </c>
      <c r="AJ95" s="28" t="s">
        <v>55</v>
      </c>
      <c r="AK95" s="28" t="s">
        <v>55</v>
      </c>
      <c r="AL95" s="28" t="s">
        <v>55</v>
      </c>
      <c r="AM95" s="28" t="s">
        <v>55</v>
      </c>
      <c r="AN95" s="28" t="s">
        <v>92</v>
      </c>
      <c r="AO95" s="28" t="s">
        <v>55</v>
      </c>
      <c r="AP95" s="36">
        <f t="shared" si="3"/>
        <v>0</v>
      </c>
      <c r="AQ95" s="36">
        <f t="shared" si="4"/>
        <v>0</v>
      </c>
      <c r="AR95" s="36">
        <f t="shared" si="5"/>
        <v>0</v>
      </c>
      <c r="AS95" s="36">
        <f t="shared" si="6"/>
        <v>8</v>
      </c>
    </row>
    <row r="96">
      <c r="A96" s="37">
        <v>91.0</v>
      </c>
      <c r="B96" s="17" t="s">
        <v>374</v>
      </c>
      <c r="C96" s="17" t="s">
        <v>375</v>
      </c>
      <c r="D96" s="19"/>
      <c r="E96" s="19"/>
      <c r="F96" s="17" t="s">
        <v>96</v>
      </c>
      <c r="G96" s="17" t="s">
        <v>318</v>
      </c>
      <c r="H96" s="47" t="s">
        <v>83</v>
      </c>
      <c r="I96" s="47" t="s">
        <v>84</v>
      </c>
      <c r="J96" s="39">
        <v>42979.0</v>
      </c>
      <c r="K96" s="43"/>
      <c r="L96" s="47" t="s">
        <v>85</v>
      </c>
      <c r="M96" s="43"/>
      <c r="N96" s="43"/>
      <c r="O96" s="28" t="s">
        <v>73</v>
      </c>
      <c r="P96" s="28" t="s">
        <v>73</v>
      </c>
      <c r="Q96" s="28" t="s">
        <v>73</v>
      </c>
      <c r="R96" s="28"/>
      <c r="S96" s="28"/>
      <c r="T96" s="28"/>
      <c r="U96" s="28"/>
      <c r="V96" s="28" t="s">
        <v>73</v>
      </c>
      <c r="W96" s="28" t="s">
        <v>73</v>
      </c>
      <c r="X96" s="28" t="s">
        <v>73</v>
      </c>
      <c r="Y96" s="43"/>
      <c r="Z96" s="28" t="s">
        <v>73</v>
      </c>
      <c r="AA96" s="43"/>
      <c r="AB96" s="43"/>
      <c r="AC96" s="28" t="s">
        <v>73</v>
      </c>
      <c r="AD96" s="28"/>
      <c r="AE96" s="36">
        <f t="shared" si="1"/>
        <v>0</v>
      </c>
      <c r="AF96" s="36"/>
      <c r="AG96" s="36"/>
      <c r="AH96" s="36">
        <f t="shared" si="2"/>
        <v>0</v>
      </c>
      <c r="AI96" s="28" t="s">
        <v>92</v>
      </c>
      <c r="AJ96" s="28" t="s">
        <v>55</v>
      </c>
      <c r="AK96" s="28" t="s">
        <v>55</v>
      </c>
      <c r="AL96" s="28" t="s">
        <v>55</v>
      </c>
      <c r="AM96" s="28" t="s">
        <v>55</v>
      </c>
      <c r="AN96" s="28" t="s">
        <v>92</v>
      </c>
      <c r="AO96" s="28" t="s">
        <v>55</v>
      </c>
      <c r="AP96" s="36">
        <f t="shared" si="3"/>
        <v>0</v>
      </c>
      <c r="AQ96" s="36">
        <f t="shared" si="4"/>
        <v>0</v>
      </c>
      <c r="AR96" s="36">
        <f t="shared" si="5"/>
        <v>0</v>
      </c>
      <c r="AS96" s="36">
        <f t="shared" si="6"/>
        <v>8</v>
      </c>
    </row>
    <row r="97">
      <c r="A97" s="37">
        <v>92.0</v>
      </c>
      <c r="B97" s="17" t="s">
        <v>376</v>
      </c>
      <c r="C97" s="17" t="s">
        <v>338</v>
      </c>
      <c r="D97" s="17" t="s">
        <v>154</v>
      </c>
      <c r="E97" s="19"/>
      <c r="F97" s="17" t="s">
        <v>79</v>
      </c>
      <c r="G97" s="17" t="s">
        <v>318</v>
      </c>
      <c r="H97" s="47" t="s">
        <v>83</v>
      </c>
      <c r="I97" s="47" t="s">
        <v>84</v>
      </c>
      <c r="J97" s="39">
        <v>42979.0</v>
      </c>
      <c r="K97" s="43"/>
      <c r="L97" s="47" t="s">
        <v>85</v>
      </c>
      <c r="M97" s="43"/>
      <c r="N97" s="43"/>
      <c r="O97" s="28"/>
      <c r="P97" s="28" t="s">
        <v>73</v>
      </c>
      <c r="Q97" s="28" t="s">
        <v>72</v>
      </c>
      <c r="R97" s="28"/>
      <c r="S97" s="28"/>
      <c r="T97" s="28"/>
      <c r="U97" s="28"/>
      <c r="V97" s="28" t="s">
        <v>73</v>
      </c>
      <c r="W97" s="28" t="s">
        <v>73</v>
      </c>
      <c r="X97" s="28" t="s">
        <v>73</v>
      </c>
      <c r="Y97" s="43"/>
      <c r="Z97" s="28" t="s">
        <v>73</v>
      </c>
      <c r="AA97" s="43"/>
      <c r="AB97" s="43"/>
      <c r="AC97" s="28" t="s">
        <v>73</v>
      </c>
      <c r="AD97" s="28"/>
      <c r="AE97" s="36">
        <f t="shared" si="1"/>
        <v>0</v>
      </c>
      <c r="AF97" s="36"/>
      <c r="AG97" s="36"/>
      <c r="AH97" s="36">
        <f t="shared" si="2"/>
        <v>0</v>
      </c>
      <c r="AI97" s="28" t="s">
        <v>92</v>
      </c>
      <c r="AJ97" s="28" t="s">
        <v>55</v>
      </c>
      <c r="AK97" s="28" t="s">
        <v>55</v>
      </c>
      <c r="AL97" s="28" t="s">
        <v>55</v>
      </c>
      <c r="AM97" s="28" t="s">
        <v>55</v>
      </c>
      <c r="AN97" s="28" t="s">
        <v>92</v>
      </c>
      <c r="AO97" s="28" t="s">
        <v>55</v>
      </c>
      <c r="AP97" s="36">
        <f t="shared" si="3"/>
        <v>0</v>
      </c>
      <c r="AQ97" s="36">
        <f t="shared" si="4"/>
        <v>0</v>
      </c>
      <c r="AR97" s="36">
        <f t="shared" si="5"/>
        <v>1</v>
      </c>
      <c r="AS97" s="36">
        <f t="shared" si="6"/>
        <v>6</v>
      </c>
    </row>
    <row r="98">
      <c r="A98" s="37">
        <v>93.0</v>
      </c>
      <c r="B98" s="17" t="s">
        <v>378</v>
      </c>
      <c r="C98" s="17" t="s">
        <v>379</v>
      </c>
      <c r="D98" s="17" t="s">
        <v>283</v>
      </c>
      <c r="E98" s="20"/>
      <c r="F98" s="17" t="s">
        <v>96</v>
      </c>
      <c r="G98" s="17" t="s">
        <v>318</v>
      </c>
      <c r="H98" s="38" t="s">
        <v>83</v>
      </c>
      <c r="I98" s="38" t="s">
        <v>84</v>
      </c>
      <c r="J98" s="39">
        <v>42979.0</v>
      </c>
      <c r="K98" s="41"/>
      <c r="L98" s="38" t="s">
        <v>85</v>
      </c>
      <c r="M98" s="41"/>
      <c r="N98" s="41"/>
      <c r="O98" s="28" t="s">
        <v>73</v>
      </c>
      <c r="P98" s="28" t="s">
        <v>73</v>
      </c>
      <c r="Q98" s="28" t="s">
        <v>73</v>
      </c>
      <c r="R98" s="28"/>
      <c r="S98" s="28"/>
      <c r="T98" s="28"/>
      <c r="U98" s="28"/>
      <c r="V98" s="28" t="s">
        <v>73</v>
      </c>
      <c r="W98" s="28" t="s">
        <v>73</v>
      </c>
      <c r="X98" s="28" t="s">
        <v>73</v>
      </c>
      <c r="Y98" s="43"/>
      <c r="Z98" s="28" t="s">
        <v>73</v>
      </c>
      <c r="AA98" s="43"/>
      <c r="AB98" s="43"/>
      <c r="AC98" s="28" t="s">
        <v>73</v>
      </c>
      <c r="AD98" s="28"/>
      <c r="AE98" s="36">
        <f t="shared" si="1"/>
        <v>0</v>
      </c>
      <c r="AF98" s="64"/>
      <c r="AG98" s="64"/>
      <c r="AH98" s="36">
        <f t="shared" si="2"/>
        <v>0</v>
      </c>
      <c r="AI98" s="28" t="s">
        <v>92</v>
      </c>
      <c r="AJ98" s="28" t="s">
        <v>55</v>
      </c>
      <c r="AK98" s="28" t="s">
        <v>55</v>
      </c>
      <c r="AL98" s="28" t="s">
        <v>55</v>
      </c>
      <c r="AM98" s="28" t="s">
        <v>55</v>
      </c>
      <c r="AN98" s="28" t="s">
        <v>92</v>
      </c>
      <c r="AO98" s="28" t="s">
        <v>55</v>
      </c>
      <c r="AP98" s="36">
        <f t="shared" si="3"/>
        <v>0</v>
      </c>
      <c r="AQ98" s="36">
        <f t="shared" si="4"/>
        <v>0</v>
      </c>
      <c r="AR98" s="36">
        <f t="shared" si="5"/>
        <v>0</v>
      </c>
      <c r="AS98" s="36">
        <f t="shared" si="6"/>
        <v>8</v>
      </c>
    </row>
    <row r="99">
      <c r="A99" s="37">
        <v>94.0</v>
      </c>
      <c r="B99" s="17" t="s">
        <v>381</v>
      </c>
      <c r="C99" s="17" t="s">
        <v>110</v>
      </c>
      <c r="D99" s="17" t="s">
        <v>382</v>
      </c>
      <c r="E99" s="19"/>
      <c r="F99" s="17" t="s">
        <v>96</v>
      </c>
      <c r="G99" s="17" t="s">
        <v>318</v>
      </c>
      <c r="H99" s="38" t="s">
        <v>83</v>
      </c>
      <c r="I99" s="38" t="s">
        <v>84</v>
      </c>
      <c r="J99" s="39">
        <v>42979.0</v>
      </c>
      <c r="K99" s="41"/>
      <c r="L99" s="38" t="s">
        <v>85</v>
      </c>
      <c r="M99" s="41"/>
      <c r="N99" s="41"/>
      <c r="O99" s="28" t="s">
        <v>73</v>
      </c>
      <c r="P99" s="28" t="s">
        <v>73</v>
      </c>
      <c r="Q99" s="28" t="s">
        <v>73</v>
      </c>
      <c r="R99" s="28"/>
      <c r="S99" s="28"/>
      <c r="T99" s="28"/>
      <c r="U99" s="28"/>
      <c r="V99" s="28" t="s">
        <v>73</v>
      </c>
      <c r="W99" s="28" t="s">
        <v>73</v>
      </c>
      <c r="X99" s="28" t="s">
        <v>73</v>
      </c>
      <c r="Y99" s="43"/>
      <c r="Z99" s="28" t="s">
        <v>73</v>
      </c>
      <c r="AA99" s="43"/>
      <c r="AB99" s="43"/>
      <c r="AC99" s="28" t="s">
        <v>73</v>
      </c>
      <c r="AD99" s="28"/>
      <c r="AE99" s="36">
        <f t="shared" si="1"/>
        <v>0</v>
      </c>
      <c r="AF99" s="64"/>
      <c r="AG99" s="36"/>
      <c r="AH99" s="36">
        <f t="shared" si="2"/>
        <v>0</v>
      </c>
      <c r="AI99" s="28" t="s">
        <v>92</v>
      </c>
      <c r="AJ99" s="28" t="s">
        <v>55</v>
      </c>
      <c r="AK99" s="28" t="s">
        <v>55</v>
      </c>
      <c r="AL99" s="28" t="s">
        <v>55</v>
      </c>
      <c r="AM99" s="28" t="s">
        <v>55</v>
      </c>
      <c r="AN99" s="28" t="s">
        <v>92</v>
      </c>
      <c r="AO99" s="28" t="s">
        <v>55</v>
      </c>
      <c r="AP99" s="36">
        <f t="shared" si="3"/>
        <v>0</v>
      </c>
      <c r="AQ99" s="36">
        <f t="shared" si="4"/>
        <v>0</v>
      </c>
      <c r="AR99" s="36">
        <f t="shared" si="5"/>
        <v>0</v>
      </c>
      <c r="AS99" s="36">
        <f t="shared" si="6"/>
        <v>8</v>
      </c>
    </row>
    <row r="100">
      <c r="A100" s="37">
        <v>95.0</v>
      </c>
      <c r="B100" s="17" t="s">
        <v>384</v>
      </c>
      <c r="C100" s="17" t="s">
        <v>386</v>
      </c>
      <c r="D100" s="17" t="s">
        <v>87</v>
      </c>
      <c r="E100" s="19"/>
      <c r="F100" s="17" t="s">
        <v>79</v>
      </c>
      <c r="G100" s="17" t="s">
        <v>318</v>
      </c>
      <c r="H100" s="38" t="s">
        <v>83</v>
      </c>
      <c r="I100" s="38" t="s">
        <v>84</v>
      </c>
      <c r="J100" s="39">
        <v>42979.0</v>
      </c>
      <c r="K100" s="41"/>
      <c r="L100" s="38" t="s">
        <v>85</v>
      </c>
      <c r="M100" s="41"/>
      <c r="N100" s="41"/>
      <c r="O100" s="28" t="s">
        <v>72</v>
      </c>
      <c r="P100" s="28" t="s">
        <v>73</v>
      </c>
      <c r="Q100" s="28" t="s">
        <v>72</v>
      </c>
      <c r="R100" s="28"/>
      <c r="S100" s="28"/>
      <c r="T100" s="28"/>
      <c r="U100" s="28"/>
      <c r="V100" s="28" t="s">
        <v>73</v>
      </c>
      <c r="W100" s="28" t="s">
        <v>73</v>
      </c>
      <c r="X100" s="28" t="s">
        <v>73</v>
      </c>
      <c r="Y100" s="43"/>
      <c r="Z100" s="28" t="s">
        <v>73</v>
      </c>
      <c r="AA100" s="43"/>
      <c r="AB100" s="43"/>
      <c r="AC100" s="28" t="s">
        <v>73</v>
      </c>
      <c r="AD100" s="28"/>
      <c r="AE100" s="36">
        <f t="shared" si="1"/>
        <v>0</v>
      </c>
      <c r="AF100" s="64"/>
      <c r="AG100" s="64"/>
      <c r="AH100" s="36">
        <f t="shared" si="2"/>
        <v>0</v>
      </c>
      <c r="AI100" s="28" t="s">
        <v>92</v>
      </c>
      <c r="AJ100" s="28" t="s">
        <v>55</v>
      </c>
      <c r="AK100" s="28" t="s">
        <v>55</v>
      </c>
      <c r="AL100" s="28" t="s">
        <v>55</v>
      </c>
      <c r="AM100" s="28" t="s">
        <v>55</v>
      </c>
      <c r="AN100" s="28" t="s">
        <v>92</v>
      </c>
      <c r="AO100" s="28" t="s">
        <v>55</v>
      </c>
      <c r="AP100" s="36">
        <f t="shared" si="3"/>
        <v>0</v>
      </c>
      <c r="AQ100" s="36">
        <f t="shared" si="4"/>
        <v>0</v>
      </c>
      <c r="AR100" s="36">
        <f t="shared" si="5"/>
        <v>2</v>
      </c>
      <c r="AS100" s="36">
        <f t="shared" si="6"/>
        <v>6</v>
      </c>
    </row>
    <row r="101">
      <c r="A101" s="37">
        <v>96.0</v>
      </c>
      <c r="B101" s="17" t="s">
        <v>130</v>
      </c>
      <c r="C101" s="17" t="s">
        <v>272</v>
      </c>
      <c r="D101" s="17" t="s">
        <v>165</v>
      </c>
      <c r="E101" s="19"/>
      <c r="F101" s="17" t="s">
        <v>79</v>
      </c>
      <c r="G101" s="17" t="s">
        <v>318</v>
      </c>
      <c r="H101" s="38" t="s">
        <v>83</v>
      </c>
      <c r="I101" s="38" t="s">
        <v>84</v>
      </c>
      <c r="J101" s="39">
        <v>42979.0</v>
      </c>
      <c r="K101" s="41"/>
      <c r="L101" s="38" t="s">
        <v>85</v>
      </c>
      <c r="M101" s="41"/>
      <c r="N101" s="41"/>
      <c r="O101" s="28" t="s">
        <v>73</v>
      </c>
      <c r="P101" s="28" t="s">
        <v>73</v>
      </c>
      <c r="Q101" s="28" t="s">
        <v>73</v>
      </c>
      <c r="R101" s="28"/>
      <c r="S101" s="28"/>
      <c r="T101" s="28"/>
      <c r="U101" s="28"/>
      <c r="V101" s="28" t="s">
        <v>73</v>
      </c>
      <c r="W101" s="28" t="s">
        <v>73</v>
      </c>
      <c r="X101" s="28" t="s">
        <v>73</v>
      </c>
      <c r="Y101" s="43"/>
      <c r="Z101" s="28" t="s">
        <v>73</v>
      </c>
      <c r="AA101" s="43"/>
      <c r="AB101" s="43"/>
      <c r="AC101" s="28" t="s">
        <v>73</v>
      </c>
      <c r="AD101" s="28"/>
      <c r="AE101" s="36">
        <f t="shared" si="1"/>
        <v>0</v>
      </c>
      <c r="AF101" s="36"/>
      <c r="AG101" s="36"/>
      <c r="AH101" s="36">
        <f t="shared" si="2"/>
        <v>0</v>
      </c>
      <c r="AI101" s="28" t="s">
        <v>92</v>
      </c>
      <c r="AJ101" s="28" t="s">
        <v>55</v>
      </c>
      <c r="AK101" s="28" t="s">
        <v>55</v>
      </c>
      <c r="AL101" s="28" t="s">
        <v>55</v>
      </c>
      <c r="AM101" s="28" t="s">
        <v>55</v>
      </c>
      <c r="AN101" s="28" t="s">
        <v>92</v>
      </c>
      <c r="AO101" s="28" t="s">
        <v>55</v>
      </c>
      <c r="AP101" s="36">
        <f t="shared" si="3"/>
        <v>0</v>
      </c>
      <c r="AQ101" s="36">
        <f t="shared" si="4"/>
        <v>0</v>
      </c>
      <c r="AR101" s="36">
        <f t="shared" si="5"/>
        <v>0</v>
      </c>
      <c r="AS101" s="36">
        <f t="shared" si="6"/>
        <v>8</v>
      </c>
    </row>
    <row r="102">
      <c r="A102" s="37">
        <v>97.0</v>
      </c>
      <c r="B102" s="17" t="s">
        <v>387</v>
      </c>
      <c r="C102" s="17" t="s">
        <v>388</v>
      </c>
      <c r="D102" s="17" t="s">
        <v>110</v>
      </c>
      <c r="E102" s="17" t="s">
        <v>389</v>
      </c>
      <c r="F102" s="17" t="s">
        <v>96</v>
      </c>
      <c r="G102" s="17" t="s">
        <v>318</v>
      </c>
      <c r="H102" s="38" t="s">
        <v>83</v>
      </c>
      <c r="I102" s="38" t="s">
        <v>84</v>
      </c>
      <c r="J102" s="39">
        <v>42979.0</v>
      </c>
      <c r="K102" s="41"/>
      <c r="L102" s="38" t="s">
        <v>85</v>
      </c>
      <c r="M102" s="41"/>
      <c r="N102" s="41"/>
      <c r="O102" s="28" t="s">
        <v>73</v>
      </c>
      <c r="P102" s="28" t="s">
        <v>73</v>
      </c>
      <c r="Q102" s="28" t="s">
        <v>73</v>
      </c>
      <c r="R102" s="28"/>
      <c r="S102" s="28"/>
      <c r="T102" s="28"/>
      <c r="U102" s="28"/>
      <c r="V102" s="28" t="s">
        <v>73</v>
      </c>
      <c r="W102" s="28" t="s">
        <v>73</v>
      </c>
      <c r="X102" s="28" t="s">
        <v>73</v>
      </c>
      <c r="Y102" s="43"/>
      <c r="Z102" s="28" t="s">
        <v>73</v>
      </c>
      <c r="AA102" s="43"/>
      <c r="AB102" s="43"/>
      <c r="AC102" s="28" t="s">
        <v>73</v>
      </c>
      <c r="AD102" s="28"/>
      <c r="AE102" s="36">
        <f t="shared" si="1"/>
        <v>0</v>
      </c>
      <c r="AF102" s="64"/>
      <c r="AG102" s="64"/>
      <c r="AH102" s="36">
        <f t="shared" si="2"/>
        <v>0</v>
      </c>
      <c r="AI102" s="28" t="s">
        <v>92</v>
      </c>
      <c r="AJ102" s="28" t="s">
        <v>55</v>
      </c>
      <c r="AK102" s="28" t="s">
        <v>55</v>
      </c>
      <c r="AL102" s="28" t="s">
        <v>55</v>
      </c>
      <c r="AM102" s="28" t="s">
        <v>55</v>
      </c>
      <c r="AN102" s="28" t="s">
        <v>92</v>
      </c>
      <c r="AO102" s="28" t="s">
        <v>55</v>
      </c>
      <c r="AP102" s="36">
        <f t="shared" si="3"/>
        <v>0</v>
      </c>
      <c r="AQ102" s="36">
        <f t="shared" si="4"/>
        <v>0</v>
      </c>
      <c r="AR102" s="36">
        <f t="shared" si="5"/>
        <v>0</v>
      </c>
      <c r="AS102" s="36">
        <f t="shared" si="6"/>
        <v>8</v>
      </c>
    </row>
    <row r="103">
      <c r="A103" s="37">
        <v>98.0</v>
      </c>
      <c r="B103" s="17" t="s">
        <v>394</v>
      </c>
      <c r="C103" s="17" t="s">
        <v>112</v>
      </c>
      <c r="D103" s="17" t="s">
        <v>252</v>
      </c>
      <c r="E103" s="19"/>
      <c r="F103" s="17" t="s">
        <v>96</v>
      </c>
      <c r="G103" s="17" t="s">
        <v>318</v>
      </c>
      <c r="H103" s="38" t="s">
        <v>83</v>
      </c>
      <c r="I103" s="38" t="s">
        <v>84</v>
      </c>
      <c r="J103" s="39">
        <v>42979.0</v>
      </c>
      <c r="K103" s="41"/>
      <c r="L103" s="38" t="s">
        <v>85</v>
      </c>
      <c r="M103" s="41"/>
      <c r="N103" s="41"/>
      <c r="O103" s="28" t="s">
        <v>73</v>
      </c>
      <c r="P103" s="28" t="s">
        <v>73</v>
      </c>
      <c r="Q103" s="28" t="s">
        <v>73</v>
      </c>
      <c r="R103" s="28"/>
      <c r="S103" s="28"/>
      <c r="T103" s="28"/>
      <c r="U103" s="28"/>
      <c r="V103" s="28" t="s">
        <v>73</v>
      </c>
      <c r="W103" s="28" t="s">
        <v>73</v>
      </c>
      <c r="X103" s="28" t="s">
        <v>73</v>
      </c>
      <c r="Y103" s="43"/>
      <c r="Z103" s="28" t="s">
        <v>73</v>
      </c>
      <c r="AA103" s="43"/>
      <c r="AB103" s="43"/>
      <c r="AC103" s="28" t="s">
        <v>73</v>
      </c>
      <c r="AD103" s="28"/>
      <c r="AE103" s="36">
        <f t="shared" si="1"/>
        <v>0</v>
      </c>
      <c r="AF103" s="45">
        <v>3.0</v>
      </c>
      <c r="AG103" s="64"/>
      <c r="AH103" s="36">
        <f t="shared" si="2"/>
        <v>3</v>
      </c>
      <c r="AI103" s="28" t="s">
        <v>92</v>
      </c>
      <c r="AJ103" s="28" t="s">
        <v>55</v>
      </c>
      <c r="AK103" s="28" t="s">
        <v>55</v>
      </c>
      <c r="AL103" s="28" t="s">
        <v>55</v>
      </c>
      <c r="AM103" s="28" t="s">
        <v>55</v>
      </c>
      <c r="AN103" s="28" t="s">
        <v>92</v>
      </c>
      <c r="AO103" s="28" t="s">
        <v>55</v>
      </c>
      <c r="AP103" s="36">
        <f t="shared" si="3"/>
        <v>0</v>
      </c>
      <c r="AQ103" s="36">
        <f t="shared" si="4"/>
        <v>0</v>
      </c>
      <c r="AR103" s="36">
        <f t="shared" si="5"/>
        <v>0</v>
      </c>
      <c r="AS103" s="36">
        <f t="shared" si="6"/>
        <v>8</v>
      </c>
    </row>
    <row r="104">
      <c r="A104" s="37">
        <v>99.0</v>
      </c>
      <c r="B104" s="17" t="s">
        <v>77</v>
      </c>
      <c r="C104" s="17" t="s">
        <v>395</v>
      </c>
      <c r="D104" s="17" t="s">
        <v>355</v>
      </c>
      <c r="E104" s="19"/>
      <c r="F104" s="17" t="s">
        <v>96</v>
      </c>
      <c r="G104" s="17" t="s">
        <v>396</v>
      </c>
      <c r="H104" s="38" t="s">
        <v>83</v>
      </c>
      <c r="I104" s="38" t="s">
        <v>84</v>
      </c>
      <c r="J104" s="39">
        <v>42979.0</v>
      </c>
      <c r="K104" s="41"/>
      <c r="L104" s="38" t="s">
        <v>85</v>
      </c>
      <c r="M104" s="41"/>
      <c r="N104" s="41"/>
      <c r="O104" s="28" t="s">
        <v>73</v>
      </c>
      <c r="P104" s="28" t="s">
        <v>73</v>
      </c>
      <c r="Q104" s="28" t="s">
        <v>73</v>
      </c>
      <c r="R104" s="43"/>
      <c r="S104" s="43"/>
      <c r="T104" s="43"/>
      <c r="U104" s="43"/>
      <c r="V104" s="28" t="s">
        <v>73</v>
      </c>
      <c r="W104" s="28" t="s">
        <v>73</v>
      </c>
      <c r="X104" s="28" t="s">
        <v>73</v>
      </c>
      <c r="Y104" s="43"/>
      <c r="Z104" s="28" t="s">
        <v>73</v>
      </c>
      <c r="AA104" s="28" t="s">
        <v>73</v>
      </c>
      <c r="AB104" s="43"/>
      <c r="AC104" s="28" t="s">
        <v>73</v>
      </c>
      <c r="AD104" s="43"/>
      <c r="AE104" s="36">
        <f t="shared" si="1"/>
        <v>0</v>
      </c>
      <c r="AF104" s="45">
        <v>0.0</v>
      </c>
      <c r="AG104" s="45">
        <v>0.0</v>
      </c>
      <c r="AH104" s="36">
        <f t="shared" si="2"/>
        <v>0</v>
      </c>
      <c r="AI104" s="28" t="s">
        <v>92</v>
      </c>
      <c r="AJ104" s="28" t="s">
        <v>55</v>
      </c>
      <c r="AK104" s="28" t="s">
        <v>55</v>
      </c>
      <c r="AL104" s="28" t="s">
        <v>55</v>
      </c>
      <c r="AM104" s="28" t="s">
        <v>55</v>
      </c>
      <c r="AN104" s="28" t="s">
        <v>92</v>
      </c>
      <c r="AO104" s="28" t="s">
        <v>55</v>
      </c>
      <c r="AP104" s="36">
        <f t="shared" si="3"/>
        <v>0</v>
      </c>
      <c r="AQ104" s="36">
        <f t="shared" si="4"/>
        <v>0</v>
      </c>
      <c r="AR104" s="36">
        <f t="shared" si="5"/>
        <v>0</v>
      </c>
      <c r="AS104" s="36">
        <f t="shared" si="6"/>
        <v>9</v>
      </c>
    </row>
    <row r="105">
      <c r="A105" s="37">
        <v>100.0</v>
      </c>
      <c r="B105" s="17" t="s">
        <v>398</v>
      </c>
      <c r="C105" s="17" t="s">
        <v>314</v>
      </c>
      <c r="D105" s="20"/>
      <c r="E105" s="19"/>
      <c r="F105" s="17" t="s">
        <v>96</v>
      </c>
      <c r="G105" s="17" t="s">
        <v>396</v>
      </c>
      <c r="H105" s="38" t="s">
        <v>83</v>
      </c>
      <c r="I105" s="38" t="s">
        <v>138</v>
      </c>
      <c r="J105" s="39">
        <v>42979.0</v>
      </c>
      <c r="K105" s="39">
        <v>42992.0</v>
      </c>
      <c r="L105" s="38" t="s">
        <v>85</v>
      </c>
      <c r="M105" s="41"/>
      <c r="N105" s="41"/>
      <c r="O105" s="28" t="s">
        <v>73</v>
      </c>
      <c r="P105" s="28" t="s">
        <v>73</v>
      </c>
      <c r="Q105" s="28" t="s">
        <v>73</v>
      </c>
      <c r="R105" s="43"/>
      <c r="S105" s="43"/>
      <c r="T105" s="43"/>
      <c r="U105" s="43"/>
      <c r="V105" s="28" t="s">
        <v>73</v>
      </c>
      <c r="W105" s="28" t="s">
        <v>73</v>
      </c>
      <c r="X105" s="28" t="s">
        <v>73</v>
      </c>
      <c r="Y105" s="43"/>
      <c r="Z105" s="28" t="s">
        <v>73</v>
      </c>
      <c r="AA105" s="28" t="s">
        <v>73</v>
      </c>
      <c r="AB105" s="43"/>
      <c r="AC105" s="28" t="s">
        <v>73</v>
      </c>
      <c r="AD105" s="43"/>
      <c r="AE105" s="36">
        <f t="shared" si="1"/>
        <v>0</v>
      </c>
      <c r="AF105" s="45">
        <v>3.0</v>
      </c>
      <c r="AG105" s="45">
        <v>0.0</v>
      </c>
      <c r="AH105" s="36">
        <f t="shared" si="2"/>
        <v>3</v>
      </c>
      <c r="AI105" s="28" t="s">
        <v>92</v>
      </c>
      <c r="AJ105" s="28" t="s">
        <v>55</v>
      </c>
      <c r="AK105" s="28" t="s">
        <v>55</v>
      </c>
      <c r="AL105" s="28" t="s">
        <v>55</v>
      </c>
      <c r="AM105" s="28" t="s">
        <v>55</v>
      </c>
      <c r="AN105" s="28" t="s">
        <v>92</v>
      </c>
      <c r="AO105" s="28" t="s">
        <v>55</v>
      </c>
      <c r="AP105" s="36">
        <f t="shared" si="3"/>
        <v>0</v>
      </c>
      <c r="AQ105" s="36">
        <f t="shared" si="4"/>
        <v>0</v>
      </c>
      <c r="AR105" s="36">
        <f t="shared" si="5"/>
        <v>0</v>
      </c>
      <c r="AS105" s="36">
        <f t="shared" si="6"/>
        <v>9</v>
      </c>
    </row>
    <row r="106">
      <c r="A106" s="37">
        <v>101.0</v>
      </c>
      <c r="B106" s="17" t="s">
        <v>399</v>
      </c>
      <c r="C106" s="17" t="s">
        <v>120</v>
      </c>
      <c r="D106" s="17" t="s">
        <v>266</v>
      </c>
      <c r="E106" s="19"/>
      <c r="F106" s="17" t="s">
        <v>96</v>
      </c>
      <c r="G106" s="17" t="s">
        <v>396</v>
      </c>
      <c r="H106" s="38" t="s">
        <v>83</v>
      </c>
      <c r="I106" s="38" t="s">
        <v>84</v>
      </c>
      <c r="J106" s="39">
        <v>42979.0</v>
      </c>
      <c r="K106" s="41"/>
      <c r="L106" s="38" t="s">
        <v>85</v>
      </c>
      <c r="M106" s="41"/>
      <c r="N106" s="41"/>
      <c r="O106" s="28" t="s">
        <v>73</v>
      </c>
      <c r="P106" s="28" t="s">
        <v>73</v>
      </c>
      <c r="Q106" s="28" t="s">
        <v>73</v>
      </c>
      <c r="R106" s="43"/>
      <c r="S106" s="43"/>
      <c r="T106" s="43"/>
      <c r="U106" s="43"/>
      <c r="V106" s="28" t="s">
        <v>73</v>
      </c>
      <c r="W106" s="28" t="s">
        <v>73</v>
      </c>
      <c r="X106" s="28" t="s">
        <v>73</v>
      </c>
      <c r="Y106" s="43"/>
      <c r="Z106" s="28" t="s">
        <v>73</v>
      </c>
      <c r="AA106" s="28" t="s">
        <v>73</v>
      </c>
      <c r="AB106" s="43"/>
      <c r="AC106" s="28" t="s">
        <v>73</v>
      </c>
      <c r="AD106" s="43"/>
      <c r="AE106" s="36">
        <f t="shared" si="1"/>
        <v>0</v>
      </c>
      <c r="AF106" s="45">
        <v>0.0</v>
      </c>
      <c r="AG106" s="45">
        <v>0.0</v>
      </c>
      <c r="AH106" s="36">
        <f t="shared" si="2"/>
        <v>0</v>
      </c>
      <c r="AI106" s="28" t="s">
        <v>92</v>
      </c>
      <c r="AJ106" s="28" t="s">
        <v>55</v>
      </c>
      <c r="AK106" s="28" t="s">
        <v>55</v>
      </c>
      <c r="AL106" s="28" t="s">
        <v>55</v>
      </c>
      <c r="AM106" s="28" t="s">
        <v>55</v>
      </c>
      <c r="AN106" s="28" t="s">
        <v>92</v>
      </c>
      <c r="AO106" s="28" t="s">
        <v>55</v>
      </c>
      <c r="AP106" s="36">
        <f t="shared" si="3"/>
        <v>0</v>
      </c>
      <c r="AQ106" s="36">
        <f t="shared" si="4"/>
        <v>0</v>
      </c>
      <c r="AR106" s="36">
        <f t="shared" si="5"/>
        <v>0</v>
      </c>
      <c r="AS106" s="36">
        <f t="shared" si="6"/>
        <v>9</v>
      </c>
    </row>
    <row r="107">
      <c r="A107" s="37">
        <v>102.0</v>
      </c>
      <c r="B107" s="17" t="s">
        <v>282</v>
      </c>
      <c r="C107" s="17" t="s">
        <v>402</v>
      </c>
      <c r="D107" s="20"/>
      <c r="E107" s="19"/>
      <c r="F107" s="17" t="s">
        <v>96</v>
      </c>
      <c r="G107" s="17" t="s">
        <v>396</v>
      </c>
      <c r="H107" s="38" t="s">
        <v>83</v>
      </c>
      <c r="I107" s="38" t="s">
        <v>84</v>
      </c>
      <c r="J107" s="39">
        <v>42979.0</v>
      </c>
      <c r="K107" s="41"/>
      <c r="L107" s="38" t="s">
        <v>85</v>
      </c>
      <c r="M107" s="41"/>
      <c r="N107" s="41"/>
      <c r="O107" s="28" t="s">
        <v>73</v>
      </c>
      <c r="P107" s="28" t="s">
        <v>73</v>
      </c>
      <c r="Q107" s="28" t="s">
        <v>73</v>
      </c>
      <c r="R107" s="43"/>
      <c r="S107" s="43"/>
      <c r="T107" s="43"/>
      <c r="U107" s="43"/>
      <c r="V107" s="28" t="s">
        <v>73</v>
      </c>
      <c r="W107" s="28" t="s">
        <v>73</v>
      </c>
      <c r="X107" s="28" t="s">
        <v>73</v>
      </c>
      <c r="Y107" s="43"/>
      <c r="Z107" s="28" t="s">
        <v>73</v>
      </c>
      <c r="AA107" s="28" t="s">
        <v>73</v>
      </c>
      <c r="AB107" s="43"/>
      <c r="AC107" s="28" t="s">
        <v>73</v>
      </c>
      <c r="AD107" s="43"/>
      <c r="AE107" s="36">
        <f t="shared" si="1"/>
        <v>0</v>
      </c>
      <c r="AF107" s="45">
        <v>0.0</v>
      </c>
      <c r="AG107" s="45">
        <v>0.0</v>
      </c>
      <c r="AH107" s="36">
        <f t="shared" si="2"/>
        <v>0</v>
      </c>
      <c r="AI107" s="28" t="s">
        <v>92</v>
      </c>
      <c r="AJ107" s="28" t="s">
        <v>55</v>
      </c>
      <c r="AK107" s="28" t="s">
        <v>55</v>
      </c>
      <c r="AL107" s="28" t="s">
        <v>55</v>
      </c>
      <c r="AM107" s="28" t="s">
        <v>55</v>
      </c>
      <c r="AN107" s="28" t="s">
        <v>92</v>
      </c>
      <c r="AO107" s="28" t="s">
        <v>55</v>
      </c>
      <c r="AP107" s="36">
        <f t="shared" si="3"/>
        <v>0</v>
      </c>
      <c r="AQ107" s="36">
        <f t="shared" si="4"/>
        <v>0</v>
      </c>
      <c r="AR107" s="36">
        <f t="shared" si="5"/>
        <v>0</v>
      </c>
      <c r="AS107" s="36">
        <f t="shared" si="6"/>
        <v>9</v>
      </c>
    </row>
    <row r="108">
      <c r="A108" s="37">
        <v>103.0</v>
      </c>
      <c r="B108" s="17" t="s">
        <v>403</v>
      </c>
      <c r="C108" s="17" t="s">
        <v>244</v>
      </c>
      <c r="D108" s="17" t="s">
        <v>134</v>
      </c>
      <c r="E108" s="19"/>
      <c r="F108" s="17" t="s">
        <v>96</v>
      </c>
      <c r="G108" s="17" t="s">
        <v>396</v>
      </c>
      <c r="H108" s="38" t="s">
        <v>83</v>
      </c>
      <c r="I108" s="38" t="s">
        <v>84</v>
      </c>
      <c r="J108" s="39">
        <v>42979.0</v>
      </c>
      <c r="K108" s="44"/>
      <c r="L108" s="38" t="s">
        <v>85</v>
      </c>
      <c r="M108" s="41"/>
      <c r="N108" s="41"/>
      <c r="O108" s="28" t="s">
        <v>73</v>
      </c>
      <c r="P108" s="28" t="s">
        <v>73</v>
      </c>
      <c r="Q108" s="28" t="s">
        <v>73</v>
      </c>
      <c r="R108" s="43"/>
      <c r="S108" s="43"/>
      <c r="T108" s="43"/>
      <c r="U108" s="43"/>
      <c r="V108" s="28" t="s">
        <v>73</v>
      </c>
      <c r="W108" s="28" t="s">
        <v>73</v>
      </c>
      <c r="X108" s="28" t="s">
        <v>73</v>
      </c>
      <c r="Y108" s="43"/>
      <c r="Z108" s="28" t="s">
        <v>73</v>
      </c>
      <c r="AA108" s="28" t="s">
        <v>73</v>
      </c>
      <c r="AB108" s="43"/>
      <c r="AC108" s="28" t="s">
        <v>73</v>
      </c>
      <c r="AD108" s="43"/>
      <c r="AE108" s="36">
        <f t="shared" si="1"/>
        <v>0</v>
      </c>
      <c r="AF108" s="45">
        <v>0.0</v>
      </c>
      <c r="AG108" s="45">
        <v>0.0</v>
      </c>
      <c r="AH108" s="36">
        <f t="shared" si="2"/>
        <v>0</v>
      </c>
      <c r="AI108" s="28" t="s">
        <v>92</v>
      </c>
      <c r="AJ108" s="28" t="s">
        <v>55</v>
      </c>
      <c r="AK108" s="28" t="s">
        <v>55</v>
      </c>
      <c r="AL108" s="28" t="s">
        <v>55</v>
      </c>
      <c r="AM108" s="28" t="s">
        <v>55</v>
      </c>
      <c r="AN108" s="28" t="s">
        <v>92</v>
      </c>
      <c r="AO108" s="28" t="s">
        <v>55</v>
      </c>
      <c r="AP108" s="36">
        <f t="shared" si="3"/>
        <v>0</v>
      </c>
      <c r="AQ108" s="36">
        <f t="shared" si="4"/>
        <v>0</v>
      </c>
      <c r="AR108" s="36">
        <f t="shared" si="5"/>
        <v>0</v>
      </c>
      <c r="AS108" s="36">
        <f t="shared" si="6"/>
        <v>9</v>
      </c>
    </row>
    <row r="109">
      <c r="A109" s="37">
        <v>104.0</v>
      </c>
      <c r="B109" s="17" t="s">
        <v>405</v>
      </c>
      <c r="C109" s="17" t="s">
        <v>406</v>
      </c>
      <c r="D109" s="17" t="s">
        <v>407</v>
      </c>
      <c r="E109" s="20"/>
      <c r="F109" s="17" t="s">
        <v>79</v>
      </c>
      <c r="G109" s="17" t="s">
        <v>396</v>
      </c>
      <c r="H109" s="38" t="s">
        <v>83</v>
      </c>
      <c r="I109" s="38" t="s">
        <v>84</v>
      </c>
      <c r="J109" s="39">
        <v>42979.0</v>
      </c>
      <c r="K109" s="41"/>
      <c r="L109" s="38" t="s">
        <v>85</v>
      </c>
      <c r="M109" s="41"/>
      <c r="N109" s="41"/>
      <c r="O109" s="28" t="s">
        <v>73</v>
      </c>
      <c r="P109" s="28" t="s">
        <v>73</v>
      </c>
      <c r="Q109" s="28" t="s">
        <v>72</v>
      </c>
      <c r="R109" s="43"/>
      <c r="S109" s="43"/>
      <c r="T109" s="43"/>
      <c r="U109" s="43"/>
      <c r="V109" s="28" t="s">
        <v>73</v>
      </c>
      <c r="W109" s="28" t="s">
        <v>73</v>
      </c>
      <c r="X109" s="28" t="s">
        <v>73</v>
      </c>
      <c r="Y109" s="43"/>
      <c r="Z109" s="28" t="s">
        <v>73</v>
      </c>
      <c r="AA109" s="28" t="s">
        <v>73</v>
      </c>
      <c r="AB109" s="43"/>
      <c r="AC109" s="28" t="s">
        <v>73</v>
      </c>
      <c r="AD109" s="43"/>
      <c r="AE109" s="36">
        <f t="shared" si="1"/>
        <v>0</v>
      </c>
      <c r="AF109" s="45">
        <v>11.0</v>
      </c>
      <c r="AG109" s="45">
        <v>0.0</v>
      </c>
      <c r="AH109" s="36">
        <f t="shared" si="2"/>
        <v>11</v>
      </c>
      <c r="AI109" s="28" t="s">
        <v>92</v>
      </c>
      <c r="AJ109" s="28" t="s">
        <v>55</v>
      </c>
      <c r="AK109" s="28" t="s">
        <v>55</v>
      </c>
      <c r="AL109" s="28" t="s">
        <v>55</v>
      </c>
      <c r="AM109" s="28" t="s">
        <v>55</v>
      </c>
      <c r="AN109" s="28" t="s">
        <v>92</v>
      </c>
      <c r="AO109" s="28" t="s">
        <v>55</v>
      </c>
      <c r="AP109" s="36">
        <f t="shared" si="3"/>
        <v>0</v>
      </c>
      <c r="AQ109" s="36">
        <f t="shared" si="4"/>
        <v>0</v>
      </c>
      <c r="AR109" s="36">
        <f t="shared" si="5"/>
        <v>1</v>
      </c>
      <c r="AS109" s="36">
        <f t="shared" si="6"/>
        <v>8</v>
      </c>
    </row>
    <row r="110">
      <c r="A110" s="37">
        <v>105.0</v>
      </c>
      <c r="B110" s="17" t="s">
        <v>410</v>
      </c>
      <c r="C110" s="17" t="s">
        <v>411</v>
      </c>
      <c r="D110" s="17" t="s">
        <v>412</v>
      </c>
      <c r="E110" s="19"/>
      <c r="F110" s="17" t="s">
        <v>96</v>
      </c>
      <c r="G110" s="17" t="s">
        <v>396</v>
      </c>
      <c r="H110" s="38" t="s">
        <v>83</v>
      </c>
      <c r="I110" s="38" t="s">
        <v>84</v>
      </c>
      <c r="J110" s="39">
        <v>42979.0</v>
      </c>
      <c r="K110" s="41"/>
      <c r="L110" s="38" t="s">
        <v>85</v>
      </c>
      <c r="M110" s="41"/>
      <c r="N110" s="41"/>
      <c r="O110" s="28" t="s">
        <v>73</v>
      </c>
      <c r="P110" s="28" t="s">
        <v>73</v>
      </c>
      <c r="Q110" s="28" t="s">
        <v>73</v>
      </c>
      <c r="R110" s="43"/>
      <c r="S110" s="43"/>
      <c r="T110" s="43"/>
      <c r="U110" s="43"/>
      <c r="V110" s="28" t="s">
        <v>73</v>
      </c>
      <c r="W110" s="28" t="s">
        <v>73</v>
      </c>
      <c r="X110" s="28" t="s">
        <v>73</v>
      </c>
      <c r="Y110" s="43"/>
      <c r="Z110" s="28" t="s">
        <v>73</v>
      </c>
      <c r="AA110" s="28" t="s">
        <v>73</v>
      </c>
      <c r="AB110" s="43"/>
      <c r="AC110" s="28" t="s">
        <v>73</v>
      </c>
      <c r="AD110" s="43"/>
      <c r="AE110" s="36">
        <f t="shared" si="1"/>
        <v>0</v>
      </c>
      <c r="AF110" s="45">
        <v>0.0</v>
      </c>
      <c r="AG110" s="45"/>
      <c r="AH110" s="36">
        <f t="shared" si="2"/>
        <v>0</v>
      </c>
      <c r="AI110" s="28" t="s">
        <v>92</v>
      </c>
      <c r="AJ110" s="28" t="s">
        <v>55</v>
      </c>
      <c r="AK110" s="28" t="s">
        <v>55</v>
      </c>
      <c r="AL110" s="28" t="s">
        <v>55</v>
      </c>
      <c r="AM110" s="28" t="s">
        <v>55</v>
      </c>
      <c r="AN110" s="28" t="s">
        <v>92</v>
      </c>
      <c r="AO110" s="28" t="s">
        <v>55</v>
      </c>
      <c r="AP110" s="36">
        <f t="shared" si="3"/>
        <v>0</v>
      </c>
      <c r="AQ110" s="36">
        <f t="shared" si="4"/>
        <v>0</v>
      </c>
      <c r="AR110" s="36">
        <f t="shared" si="5"/>
        <v>0</v>
      </c>
      <c r="AS110" s="36">
        <f t="shared" si="6"/>
        <v>9</v>
      </c>
    </row>
    <row r="111">
      <c r="A111" s="37">
        <v>106.0</v>
      </c>
      <c r="B111" s="17" t="s">
        <v>413</v>
      </c>
      <c r="C111" s="17" t="s">
        <v>115</v>
      </c>
      <c r="D111" s="17" t="s">
        <v>77</v>
      </c>
      <c r="E111" s="19"/>
      <c r="F111" s="17" t="s">
        <v>79</v>
      </c>
      <c r="G111" s="17" t="s">
        <v>396</v>
      </c>
      <c r="H111" s="38" t="s">
        <v>83</v>
      </c>
      <c r="I111" s="38" t="s">
        <v>84</v>
      </c>
      <c r="J111" s="39">
        <v>42979.0</v>
      </c>
      <c r="K111" s="44"/>
      <c r="L111" s="38" t="s">
        <v>85</v>
      </c>
      <c r="M111" s="41"/>
      <c r="N111" s="41"/>
      <c r="O111" s="28" t="s">
        <v>73</v>
      </c>
      <c r="P111" s="28" t="s">
        <v>73</v>
      </c>
      <c r="Q111" s="28" t="s">
        <v>73</v>
      </c>
      <c r="R111" s="43"/>
      <c r="S111" s="43"/>
      <c r="T111" s="43"/>
      <c r="U111" s="43"/>
      <c r="V111" s="28" t="s">
        <v>73</v>
      </c>
      <c r="W111" s="28" t="s">
        <v>73</v>
      </c>
      <c r="X111" s="28" t="s">
        <v>73</v>
      </c>
      <c r="Y111" s="43"/>
      <c r="Z111" s="28" t="s">
        <v>73</v>
      </c>
      <c r="AA111" s="28" t="s">
        <v>73</v>
      </c>
      <c r="AB111" s="43"/>
      <c r="AC111" s="28" t="s">
        <v>73</v>
      </c>
      <c r="AD111" s="43"/>
      <c r="AE111" s="36">
        <f t="shared" si="1"/>
        <v>0</v>
      </c>
      <c r="AF111" s="45">
        <v>1.0</v>
      </c>
      <c r="AG111" s="45">
        <v>0.0</v>
      </c>
      <c r="AH111" s="36">
        <f t="shared" si="2"/>
        <v>1</v>
      </c>
      <c r="AI111" s="28" t="s">
        <v>92</v>
      </c>
      <c r="AJ111" s="28" t="s">
        <v>55</v>
      </c>
      <c r="AK111" s="28" t="s">
        <v>55</v>
      </c>
      <c r="AL111" s="28" t="s">
        <v>55</v>
      </c>
      <c r="AM111" s="28" t="s">
        <v>55</v>
      </c>
      <c r="AN111" s="28" t="s">
        <v>92</v>
      </c>
      <c r="AO111" s="28" t="s">
        <v>55</v>
      </c>
      <c r="AP111" s="36">
        <f t="shared" si="3"/>
        <v>0</v>
      </c>
      <c r="AQ111" s="36">
        <f t="shared" si="4"/>
        <v>0</v>
      </c>
      <c r="AR111" s="36">
        <f t="shared" si="5"/>
        <v>0</v>
      </c>
      <c r="AS111" s="36">
        <f t="shared" si="6"/>
        <v>9</v>
      </c>
    </row>
    <row r="112">
      <c r="A112" s="37">
        <v>107.0</v>
      </c>
      <c r="B112" s="17" t="s">
        <v>415</v>
      </c>
      <c r="C112" s="17" t="s">
        <v>213</v>
      </c>
      <c r="D112" s="17" t="s">
        <v>153</v>
      </c>
      <c r="E112" s="19"/>
      <c r="F112" s="17" t="s">
        <v>79</v>
      </c>
      <c r="G112" s="17" t="s">
        <v>396</v>
      </c>
      <c r="H112" s="38" t="s">
        <v>83</v>
      </c>
      <c r="I112" s="38" t="s">
        <v>84</v>
      </c>
      <c r="J112" s="39">
        <v>42979.0</v>
      </c>
      <c r="K112" s="41"/>
      <c r="L112" s="38" t="s">
        <v>85</v>
      </c>
      <c r="M112" s="41"/>
      <c r="N112" s="41"/>
      <c r="O112" s="28" t="s">
        <v>73</v>
      </c>
      <c r="P112" s="28" t="s">
        <v>73</v>
      </c>
      <c r="Q112" s="28" t="s">
        <v>72</v>
      </c>
      <c r="R112" s="43"/>
      <c r="S112" s="43"/>
      <c r="T112" s="43"/>
      <c r="U112" s="43"/>
      <c r="V112" s="28" t="s">
        <v>73</v>
      </c>
      <c r="W112" s="28" t="s">
        <v>73</v>
      </c>
      <c r="X112" s="28" t="s">
        <v>73</v>
      </c>
      <c r="Y112" s="43"/>
      <c r="Z112" s="28" t="s">
        <v>73</v>
      </c>
      <c r="AA112" s="28" t="s">
        <v>73</v>
      </c>
      <c r="AB112" s="43"/>
      <c r="AC112" s="28" t="s">
        <v>73</v>
      </c>
      <c r="AD112" s="43"/>
      <c r="AE112" s="36">
        <f t="shared" si="1"/>
        <v>0</v>
      </c>
      <c r="AF112" s="28">
        <v>0.0</v>
      </c>
      <c r="AG112" s="28">
        <v>0.0</v>
      </c>
      <c r="AH112" s="36">
        <f t="shared" si="2"/>
        <v>0</v>
      </c>
      <c r="AI112" s="28" t="s">
        <v>92</v>
      </c>
      <c r="AJ112" s="28" t="s">
        <v>55</v>
      </c>
      <c r="AK112" s="28" t="s">
        <v>55</v>
      </c>
      <c r="AL112" s="28" t="s">
        <v>55</v>
      </c>
      <c r="AM112" s="28" t="s">
        <v>55</v>
      </c>
      <c r="AN112" s="28" t="s">
        <v>92</v>
      </c>
      <c r="AO112" s="28" t="s">
        <v>55</v>
      </c>
      <c r="AP112" s="36">
        <f t="shared" si="3"/>
        <v>0</v>
      </c>
      <c r="AQ112" s="36">
        <f t="shared" si="4"/>
        <v>0</v>
      </c>
      <c r="AR112" s="36">
        <f t="shared" si="5"/>
        <v>1</v>
      </c>
      <c r="AS112" s="36">
        <f t="shared" si="6"/>
        <v>8</v>
      </c>
    </row>
    <row r="113">
      <c r="A113" s="37">
        <v>108.0</v>
      </c>
      <c r="B113" s="17" t="s">
        <v>417</v>
      </c>
      <c r="C113" s="17" t="s">
        <v>231</v>
      </c>
      <c r="D113" s="20"/>
      <c r="E113" s="19"/>
      <c r="F113" s="17" t="s">
        <v>96</v>
      </c>
      <c r="G113" s="17" t="s">
        <v>396</v>
      </c>
      <c r="H113" s="38" t="s">
        <v>83</v>
      </c>
      <c r="I113" s="38" t="s">
        <v>84</v>
      </c>
      <c r="J113" s="39">
        <v>42979.0</v>
      </c>
      <c r="K113" s="41"/>
      <c r="L113" s="38" t="s">
        <v>85</v>
      </c>
      <c r="M113" s="41"/>
      <c r="N113" s="41"/>
      <c r="O113" s="41"/>
      <c r="P113" s="41"/>
      <c r="Q113" s="41"/>
      <c r="R113" s="43"/>
      <c r="S113" s="43"/>
      <c r="T113" s="43"/>
      <c r="U113" s="43"/>
      <c r="V113" s="41"/>
      <c r="W113" s="41"/>
      <c r="X113" s="41"/>
      <c r="Y113" s="43"/>
      <c r="Z113" s="41"/>
      <c r="AA113" s="43"/>
      <c r="AB113" s="43"/>
      <c r="AC113" s="41"/>
      <c r="AD113" s="43"/>
      <c r="AE113" s="36">
        <f t="shared" si="1"/>
        <v>0</v>
      </c>
      <c r="AF113" s="64"/>
      <c r="AG113" s="64"/>
      <c r="AH113" s="36">
        <f t="shared" si="2"/>
        <v>0</v>
      </c>
      <c r="AI113" s="28" t="s">
        <v>55</v>
      </c>
      <c r="AJ113" s="28" t="s">
        <v>55</v>
      </c>
      <c r="AK113" s="28" t="s">
        <v>55</v>
      </c>
      <c r="AL113" s="28" t="s">
        <v>55</v>
      </c>
      <c r="AM113" s="28" t="s">
        <v>55</v>
      </c>
      <c r="AN113" s="28" t="s">
        <v>55</v>
      </c>
      <c r="AO113" s="28" t="s">
        <v>55</v>
      </c>
      <c r="AP113" s="36">
        <f t="shared" si="3"/>
        <v>0</v>
      </c>
      <c r="AQ113" s="36">
        <f t="shared" si="4"/>
        <v>0</v>
      </c>
      <c r="AR113" s="36">
        <f t="shared" si="5"/>
        <v>0</v>
      </c>
      <c r="AS113" s="36">
        <f t="shared" si="6"/>
        <v>0</v>
      </c>
    </row>
    <row r="114">
      <c r="A114" s="37">
        <v>109.0</v>
      </c>
      <c r="B114" s="17" t="s">
        <v>418</v>
      </c>
      <c r="C114" s="17" t="s">
        <v>115</v>
      </c>
      <c r="D114" s="17" t="s">
        <v>296</v>
      </c>
      <c r="E114" s="19"/>
      <c r="F114" s="17" t="s">
        <v>79</v>
      </c>
      <c r="G114" s="17" t="s">
        <v>396</v>
      </c>
      <c r="H114" s="38" t="s">
        <v>83</v>
      </c>
      <c r="I114" s="38" t="s">
        <v>84</v>
      </c>
      <c r="J114" s="39">
        <v>42979.0</v>
      </c>
      <c r="K114" s="41"/>
      <c r="L114" s="38" t="s">
        <v>85</v>
      </c>
      <c r="M114" s="41"/>
      <c r="N114" s="41"/>
      <c r="O114" s="28" t="s">
        <v>71</v>
      </c>
      <c r="P114" s="28" t="s">
        <v>71</v>
      </c>
      <c r="Q114" s="28" t="s">
        <v>71</v>
      </c>
      <c r="R114" s="43"/>
      <c r="S114" s="43"/>
      <c r="T114" s="43"/>
      <c r="U114" s="43"/>
      <c r="V114" s="28" t="s">
        <v>72</v>
      </c>
      <c r="W114" s="28" t="s">
        <v>73</v>
      </c>
      <c r="X114" s="28" t="s">
        <v>72</v>
      </c>
      <c r="Y114" s="43"/>
      <c r="Z114" s="28" t="s">
        <v>72</v>
      </c>
      <c r="AA114" s="28" t="s">
        <v>72</v>
      </c>
      <c r="AB114" s="43"/>
      <c r="AC114" s="28" t="s">
        <v>73</v>
      </c>
      <c r="AD114" s="43"/>
      <c r="AE114" s="36">
        <f t="shared" si="1"/>
        <v>0</v>
      </c>
      <c r="AF114" s="28">
        <v>45.0</v>
      </c>
      <c r="AG114" s="28">
        <v>30.0</v>
      </c>
      <c r="AH114" s="36">
        <f t="shared" si="2"/>
        <v>15</v>
      </c>
      <c r="AI114" s="28" t="s">
        <v>92</v>
      </c>
      <c r="AJ114" s="28" t="s">
        <v>55</v>
      </c>
      <c r="AK114" s="28" t="s">
        <v>55</v>
      </c>
      <c r="AL114" s="28" t="s">
        <v>55</v>
      </c>
      <c r="AM114" s="28" t="s">
        <v>55</v>
      </c>
      <c r="AN114" s="28" t="s">
        <v>92</v>
      </c>
      <c r="AO114" s="28" t="s">
        <v>55</v>
      </c>
      <c r="AP114" s="36">
        <f t="shared" si="3"/>
        <v>0</v>
      </c>
      <c r="AQ114" s="36">
        <f t="shared" si="4"/>
        <v>3</v>
      </c>
      <c r="AR114" s="36">
        <f t="shared" si="5"/>
        <v>4</v>
      </c>
      <c r="AS114" s="36">
        <f t="shared" si="6"/>
        <v>2</v>
      </c>
    </row>
    <row r="115">
      <c r="A115" s="37">
        <v>110.0</v>
      </c>
      <c r="B115" s="17" t="s">
        <v>420</v>
      </c>
      <c r="C115" s="17" t="s">
        <v>275</v>
      </c>
      <c r="D115" s="17" t="s">
        <v>421</v>
      </c>
      <c r="E115" s="19"/>
      <c r="F115" s="17" t="s">
        <v>96</v>
      </c>
      <c r="G115" s="17" t="s">
        <v>396</v>
      </c>
      <c r="H115" s="38" t="s">
        <v>83</v>
      </c>
      <c r="I115" s="38" t="s">
        <v>84</v>
      </c>
      <c r="J115" s="39">
        <v>42979.0</v>
      </c>
      <c r="K115" s="41"/>
      <c r="L115" s="38" t="s">
        <v>85</v>
      </c>
      <c r="M115" s="41"/>
      <c r="N115" s="41"/>
      <c r="O115" s="28" t="s">
        <v>73</v>
      </c>
      <c r="P115" s="28" t="s">
        <v>73</v>
      </c>
      <c r="Q115" s="28" t="s">
        <v>73</v>
      </c>
      <c r="R115" s="43"/>
      <c r="S115" s="43"/>
      <c r="T115" s="43"/>
      <c r="U115" s="43"/>
      <c r="V115" s="28" t="s">
        <v>73</v>
      </c>
      <c r="W115" s="28" t="s">
        <v>73</v>
      </c>
      <c r="X115" s="28" t="s">
        <v>73</v>
      </c>
      <c r="Y115" s="43"/>
      <c r="Z115" s="28" t="s">
        <v>73</v>
      </c>
      <c r="AA115" s="28" t="s">
        <v>73</v>
      </c>
      <c r="AB115" s="43"/>
      <c r="AC115" s="28" t="s">
        <v>73</v>
      </c>
      <c r="AD115" s="43"/>
      <c r="AE115" s="36">
        <f t="shared" si="1"/>
        <v>0</v>
      </c>
      <c r="AF115" s="28">
        <v>1.0</v>
      </c>
      <c r="AG115" s="28">
        <v>0.0</v>
      </c>
      <c r="AH115" s="36">
        <f t="shared" si="2"/>
        <v>1</v>
      </c>
      <c r="AI115" s="28" t="s">
        <v>92</v>
      </c>
      <c r="AJ115" s="28" t="s">
        <v>55</v>
      </c>
      <c r="AK115" s="28" t="s">
        <v>55</v>
      </c>
      <c r="AL115" s="28" t="s">
        <v>55</v>
      </c>
      <c r="AM115" s="28" t="s">
        <v>55</v>
      </c>
      <c r="AN115" s="28" t="s">
        <v>92</v>
      </c>
      <c r="AO115" s="28" t="s">
        <v>55</v>
      </c>
      <c r="AP115" s="36">
        <f t="shared" si="3"/>
        <v>0</v>
      </c>
      <c r="AQ115" s="36">
        <f t="shared" si="4"/>
        <v>0</v>
      </c>
      <c r="AR115" s="36">
        <f t="shared" si="5"/>
        <v>0</v>
      </c>
      <c r="AS115" s="36">
        <f t="shared" si="6"/>
        <v>9</v>
      </c>
    </row>
    <row r="116">
      <c r="A116" s="37">
        <v>111.0</v>
      </c>
      <c r="B116" s="17" t="s">
        <v>422</v>
      </c>
      <c r="C116" s="17" t="s">
        <v>130</v>
      </c>
      <c r="D116" s="17" t="s">
        <v>423</v>
      </c>
      <c r="E116" s="17" t="s">
        <v>87</v>
      </c>
      <c r="F116" s="17" t="s">
        <v>79</v>
      </c>
      <c r="G116" s="17" t="s">
        <v>396</v>
      </c>
      <c r="H116" s="38" t="s">
        <v>83</v>
      </c>
      <c r="I116" s="38" t="s">
        <v>84</v>
      </c>
      <c r="J116" s="39">
        <v>42979.0</v>
      </c>
      <c r="K116" s="41"/>
      <c r="L116" s="38" t="s">
        <v>85</v>
      </c>
      <c r="M116" s="41"/>
      <c r="N116" s="41"/>
      <c r="O116" s="28" t="s">
        <v>73</v>
      </c>
      <c r="P116" s="28" t="s">
        <v>73</v>
      </c>
      <c r="Q116" s="28" t="s">
        <v>73</v>
      </c>
      <c r="R116" s="43"/>
      <c r="S116" s="43"/>
      <c r="T116" s="43"/>
      <c r="U116" s="43"/>
      <c r="V116" s="28" t="s">
        <v>73</v>
      </c>
      <c r="W116" s="28" t="s">
        <v>73</v>
      </c>
      <c r="X116" s="28" t="s">
        <v>73</v>
      </c>
      <c r="Y116" s="43"/>
      <c r="Z116" s="28" t="s">
        <v>73</v>
      </c>
      <c r="AA116" s="28" t="s">
        <v>73</v>
      </c>
      <c r="AB116" s="43"/>
      <c r="AC116" s="28" t="s">
        <v>73</v>
      </c>
      <c r="AD116" s="43"/>
      <c r="AE116" s="36">
        <f t="shared" si="1"/>
        <v>0</v>
      </c>
      <c r="AF116" s="28">
        <v>0.0</v>
      </c>
      <c r="AG116" s="28">
        <v>0.0</v>
      </c>
      <c r="AH116" s="36">
        <f t="shared" si="2"/>
        <v>0</v>
      </c>
      <c r="AI116" s="28" t="s">
        <v>92</v>
      </c>
      <c r="AJ116" s="28" t="s">
        <v>55</v>
      </c>
      <c r="AK116" s="28" t="s">
        <v>55</v>
      </c>
      <c r="AL116" s="28" t="s">
        <v>55</v>
      </c>
      <c r="AM116" s="28" t="s">
        <v>55</v>
      </c>
      <c r="AN116" s="28" t="s">
        <v>92</v>
      </c>
      <c r="AO116" s="28" t="s">
        <v>55</v>
      </c>
      <c r="AP116" s="36">
        <f t="shared" si="3"/>
        <v>0</v>
      </c>
      <c r="AQ116" s="36">
        <f t="shared" si="4"/>
        <v>0</v>
      </c>
      <c r="AR116" s="36">
        <f t="shared" si="5"/>
        <v>0</v>
      </c>
      <c r="AS116" s="36">
        <f t="shared" si="6"/>
        <v>9</v>
      </c>
    </row>
    <row r="117">
      <c r="A117" s="37">
        <v>112.0</v>
      </c>
      <c r="B117" s="17" t="s">
        <v>424</v>
      </c>
      <c r="C117" s="17" t="s">
        <v>425</v>
      </c>
      <c r="D117" s="17" t="s">
        <v>110</v>
      </c>
      <c r="E117" s="19"/>
      <c r="F117" s="17" t="s">
        <v>96</v>
      </c>
      <c r="G117" s="17" t="s">
        <v>396</v>
      </c>
      <c r="H117" s="38" t="s">
        <v>83</v>
      </c>
      <c r="I117" s="38" t="s">
        <v>84</v>
      </c>
      <c r="J117" s="39">
        <v>42979.0</v>
      </c>
      <c r="K117" s="41"/>
      <c r="L117" s="38" t="s">
        <v>85</v>
      </c>
      <c r="M117" s="41"/>
      <c r="N117" s="41"/>
      <c r="O117" s="28" t="s">
        <v>73</v>
      </c>
      <c r="P117" s="28" t="s">
        <v>73</v>
      </c>
      <c r="Q117" s="28" t="s">
        <v>73</v>
      </c>
      <c r="R117" s="43"/>
      <c r="S117" s="43"/>
      <c r="T117" s="43"/>
      <c r="U117" s="43"/>
      <c r="V117" s="28" t="s">
        <v>73</v>
      </c>
      <c r="W117" s="28" t="s">
        <v>73</v>
      </c>
      <c r="X117" s="28" t="s">
        <v>73</v>
      </c>
      <c r="Y117" s="43"/>
      <c r="Z117" s="28" t="s">
        <v>73</v>
      </c>
      <c r="AA117" s="28" t="s">
        <v>73</v>
      </c>
      <c r="AB117" s="43"/>
      <c r="AC117" s="28" t="s">
        <v>73</v>
      </c>
      <c r="AD117" s="43"/>
      <c r="AE117" s="36">
        <f t="shared" si="1"/>
        <v>0</v>
      </c>
      <c r="AF117" s="45">
        <v>0.0</v>
      </c>
      <c r="AG117" s="45">
        <v>0.0</v>
      </c>
      <c r="AH117" s="36">
        <f t="shared" si="2"/>
        <v>0</v>
      </c>
      <c r="AI117" s="28" t="s">
        <v>92</v>
      </c>
      <c r="AJ117" s="28" t="s">
        <v>55</v>
      </c>
      <c r="AK117" s="28" t="s">
        <v>55</v>
      </c>
      <c r="AL117" s="28" t="s">
        <v>55</v>
      </c>
      <c r="AM117" s="28" t="s">
        <v>55</v>
      </c>
      <c r="AN117" s="28" t="s">
        <v>92</v>
      </c>
      <c r="AO117" s="28" t="s">
        <v>55</v>
      </c>
      <c r="AP117" s="36">
        <f t="shared" si="3"/>
        <v>0</v>
      </c>
      <c r="AQ117" s="36">
        <f t="shared" si="4"/>
        <v>0</v>
      </c>
      <c r="AR117" s="36">
        <f t="shared" si="5"/>
        <v>0</v>
      </c>
      <c r="AS117" s="36">
        <f t="shared" si="6"/>
        <v>9</v>
      </c>
    </row>
    <row r="118">
      <c r="A118" s="37">
        <v>113.0</v>
      </c>
      <c r="B118" s="17" t="s">
        <v>430</v>
      </c>
      <c r="C118" s="17" t="s">
        <v>431</v>
      </c>
      <c r="D118" s="17" t="s">
        <v>432</v>
      </c>
      <c r="E118" s="19"/>
      <c r="F118" s="17" t="s">
        <v>79</v>
      </c>
      <c r="G118" s="17" t="s">
        <v>396</v>
      </c>
      <c r="H118" s="38" t="s">
        <v>83</v>
      </c>
      <c r="I118" s="38" t="s">
        <v>84</v>
      </c>
      <c r="J118" s="39">
        <v>42979.0</v>
      </c>
      <c r="K118" s="44"/>
      <c r="L118" s="38" t="s">
        <v>85</v>
      </c>
      <c r="M118" s="41"/>
      <c r="N118" s="41"/>
      <c r="O118" s="28" t="s">
        <v>73</v>
      </c>
      <c r="P118" s="28" t="s">
        <v>73</v>
      </c>
      <c r="Q118" s="28" t="s">
        <v>73</v>
      </c>
      <c r="R118" s="43"/>
      <c r="S118" s="43"/>
      <c r="T118" s="43"/>
      <c r="U118" s="43"/>
      <c r="V118" s="28" t="s">
        <v>73</v>
      </c>
      <c r="W118" s="28" t="s">
        <v>73</v>
      </c>
      <c r="X118" s="28" t="s">
        <v>73</v>
      </c>
      <c r="Y118" s="43"/>
      <c r="Z118" s="28" t="s">
        <v>73</v>
      </c>
      <c r="AA118" s="28" t="s">
        <v>73</v>
      </c>
      <c r="AB118" s="43"/>
      <c r="AC118" s="28" t="s">
        <v>73</v>
      </c>
      <c r="AD118" s="43"/>
      <c r="AE118" s="36">
        <f t="shared" si="1"/>
        <v>0</v>
      </c>
      <c r="AF118" s="28">
        <v>0.0</v>
      </c>
      <c r="AG118" s="28">
        <v>0.0</v>
      </c>
      <c r="AH118" s="36">
        <f t="shared" si="2"/>
        <v>0</v>
      </c>
      <c r="AI118" s="28" t="s">
        <v>92</v>
      </c>
      <c r="AJ118" s="28" t="s">
        <v>55</v>
      </c>
      <c r="AK118" s="28" t="s">
        <v>55</v>
      </c>
      <c r="AL118" s="28" t="s">
        <v>55</v>
      </c>
      <c r="AM118" s="28" t="s">
        <v>55</v>
      </c>
      <c r="AN118" s="28" t="s">
        <v>92</v>
      </c>
      <c r="AO118" s="28" t="s">
        <v>55</v>
      </c>
      <c r="AP118" s="36">
        <f t="shared" si="3"/>
        <v>0</v>
      </c>
      <c r="AQ118" s="36">
        <f t="shared" si="4"/>
        <v>0</v>
      </c>
      <c r="AR118" s="36">
        <f t="shared" si="5"/>
        <v>0</v>
      </c>
      <c r="AS118" s="36">
        <f t="shared" si="6"/>
        <v>9</v>
      </c>
    </row>
    <row r="119">
      <c r="A119" s="37">
        <v>114.0</v>
      </c>
      <c r="B119" s="17" t="s">
        <v>358</v>
      </c>
      <c r="C119" s="17" t="s">
        <v>78</v>
      </c>
      <c r="D119" s="17" t="s">
        <v>77</v>
      </c>
      <c r="E119" s="19"/>
      <c r="F119" s="17" t="s">
        <v>79</v>
      </c>
      <c r="G119" s="17" t="s">
        <v>396</v>
      </c>
      <c r="H119" s="38" t="s">
        <v>83</v>
      </c>
      <c r="I119" s="38" t="s">
        <v>84</v>
      </c>
      <c r="J119" s="39">
        <v>42979.0</v>
      </c>
      <c r="K119" s="41"/>
      <c r="L119" s="38" t="s">
        <v>85</v>
      </c>
      <c r="M119" s="41"/>
      <c r="N119" s="41"/>
      <c r="O119" s="28" t="s">
        <v>72</v>
      </c>
      <c r="P119" s="28" t="s">
        <v>73</v>
      </c>
      <c r="Q119" s="28" t="s">
        <v>72</v>
      </c>
      <c r="R119" s="43"/>
      <c r="S119" s="43"/>
      <c r="T119" s="43"/>
      <c r="U119" s="43"/>
      <c r="V119" s="28" t="s">
        <v>73</v>
      </c>
      <c r="W119" s="28" t="s">
        <v>73</v>
      </c>
      <c r="X119" s="28" t="s">
        <v>73</v>
      </c>
      <c r="Y119" s="43"/>
      <c r="Z119" s="28" t="s">
        <v>73</v>
      </c>
      <c r="AA119" s="28" t="s">
        <v>73</v>
      </c>
      <c r="AB119" s="43"/>
      <c r="AC119" s="28" t="s">
        <v>73</v>
      </c>
      <c r="AD119" s="43"/>
      <c r="AE119" s="36">
        <f t="shared" si="1"/>
        <v>0</v>
      </c>
      <c r="AF119" s="28">
        <v>0.0</v>
      </c>
      <c r="AG119" s="28">
        <v>0.0</v>
      </c>
      <c r="AH119" s="36">
        <f t="shared" si="2"/>
        <v>0</v>
      </c>
      <c r="AI119" s="28" t="s">
        <v>92</v>
      </c>
      <c r="AJ119" s="28" t="s">
        <v>55</v>
      </c>
      <c r="AK119" s="28" t="s">
        <v>55</v>
      </c>
      <c r="AL119" s="28" t="s">
        <v>55</v>
      </c>
      <c r="AM119" s="28" t="s">
        <v>55</v>
      </c>
      <c r="AN119" s="28" t="s">
        <v>92</v>
      </c>
      <c r="AO119" s="28" t="s">
        <v>55</v>
      </c>
      <c r="AP119" s="36">
        <f t="shared" si="3"/>
        <v>0</v>
      </c>
      <c r="AQ119" s="36">
        <f t="shared" si="4"/>
        <v>0</v>
      </c>
      <c r="AR119" s="36">
        <f t="shared" si="5"/>
        <v>2</v>
      </c>
      <c r="AS119" s="36">
        <f t="shared" si="6"/>
        <v>7</v>
      </c>
    </row>
    <row r="120">
      <c r="A120" s="37">
        <v>115.0</v>
      </c>
      <c r="B120" s="17" t="s">
        <v>435</v>
      </c>
      <c r="C120" s="17" t="s">
        <v>142</v>
      </c>
      <c r="D120" s="17" t="s">
        <v>161</v>
      </c>
      <c r="E120" s="19"/>
      <c r="F120" s="17" t="s">
        <v>79</v>
      </c>
      <c r="G120" s="17" t="s">
        <v>396</v>
      </c>
      <c r="H120" s="38" t="s">
        <v>83</v>
      </c>
      <c r="I120" s="38" t="s">
        <v>84</v>
      </c>
      <c r="J120" s="39">
        <v>42979.0</v>
      </c>
      <c r="K120" s="41"/>
      <c r="L120" s="38" t="s">
        <v>85</v>
      </c>
      <c r="M120" s="41"/>
      <c r="N120" s="41"/>
      <c r="O120" s="28" t="s">
        <v>72</v>
      </c>
      <c r="P120" s="28" t="s">
        <v>72</v>
      </c>
      <c r="Q120" s="28" t="s">
        <v>71</v>
      </c>
      <c r="R120" s="43"/>
      <c r="S120" s="43"/>
      <c r="T120" s="43"/>
      <c r="U120" s="43"/>
      <c r="V120" s="28" t="s">
        <v>73</v>
      </c>
      <c r="W120" s="28" t="s">
        <v>73</v>
      </c>
      <c r="X120" s="28" t="s">
        <v>73</v>
      </c>
      <c r="Y120" s="43"/>
      <c r="Z120" s="28" t="s">
        <v>73</v>
      </c>
      <c r="AA120" s="28" t="s">
        <v>73</v>
      </c>
      <c r="AB120" s="43"/>
      <c r="AC120" s="28" t="s">
        <v>73</v>
      </c>
      <c r="AD120" s="43"/>
      <c r="AE120" s="36">
        <f t="shared" si="1"/>
        <v>0</v>
      </c>
      <c r="AF120" s="28">
        <v>8.0</v>
      </c>
      <c r="AG120" s="28">
        <v>8.0</v>
      </c>
      <c r="AH120" s="36">
        <f t="shared" si="2"/>
        <v>0</v>
      </c>
      <c r="AI120" s="28" t="s">
        <v>92</v>
      </c>
      <c r="AJ120" s="28" t="s">
        <v>55</v>
      </c>
      <c r="AK120" s="28" t="s">
        <v>55</v>
      </c>
      <c r="AL120" s="28" t="s">
        <v>55</v>
      </c>
      <c r="AM120" s="28" t="s">
        <v>55</v>
      </c>
      <c r="AN120" s="28" t="s">
        <v>92</v>
      </c>
      <c r="AO120" s="28" t="s">
        <v>55</v>
      </c>
      <c r="AP120" s="36">
        <f t="shared" si="3"/>
        <v>0</v>
      </c>
      <c r="AQ120" s="36">
        <f t="shared" si="4"/>
        <v>1</v>
      </c>
      <c r="AR120" s="36">
        <f t="shared" si="5"/>
        <v>2</v>
      </c>
      <c r="AS120" s="36">
        <f t="shared" si="6"/>
        <v>6</v>
      </c>
    </row>
    <row r="121">
      <c r="A121" s="37">
        <v>116.0</v>
      </c>
      <c r="B121" s="17" t="s">
        <v>437</v>
      </c>
      <c r="C121" s="17" t="s">
        <v>142</v>
      </c>
      <c r="D121" s="17" t="s">
        <v>77</v>
      </c>
      <c r="E121" s="19"/>
      <c r="F121" s="17" t="s">
        <v>79</v>
      </c>
      <c r="G121" s="17" t="s">
        <v>396</v>
      </c>
      <c r="H121" s="38" t="s">
        <v>83</v>
      </c>
      <c r="I121" s="38" t="s">
        <v>84</v>
      </c>
      <c r="J121" s="39">
        <v>42979.0</v>
      </c>
      <c r="K121" s="41"/>
      <c r="L121" s="38" t="s">
        <v>85</v>
      </c>
      <c r="M121" s="41"/>
      <c r="N121" s="41"/>
      <c r="O121" s="28" t="s">
        <v>71</v>
      </c>
      <c r="P121" s="28" t="s">
        <v>72</v>
      </c>
      <c r="Q121" s="28" t="s">
        <v>72</v>
      </c>
      <c r="R121" s="43"/>
      <c r="S121" s="43"/>
      <c r="T121" s="43"/>
      <c r="U121" s="43"/>
      <c r="V121" s="28" t="s">
        <v>73</v>
      </c>
      <c r="W121" s="28" t="s">
        <v>73</v>
      </c>
      <c r="X121" s="28" t="s">
        <v>73</v>
      </c>
      <c r="Y121" s="43"/>
      <c r="Z121" s="28" t="s">
        <v>73</v>
      </c>
      <c r="AA121" s="28" t="s">
        <v>73</v>
      </c>
      <c r="AB121" s="43"/>
      <c r="AC121" s="28" t="s">
        <v>73</v>
      </c>
      <c r="AD121" s="43"/>
      <c r="AE121" s="36">
        <f t="shared" si="1"/>
        <v>0</v>
      </c>
      <c r="AF121" s="28">
        <v>4.0</v>
      </c>
      <c r="AG121" s="28">
        <v>0.0</v>
      </c>
      <c r="AH121" s="36">
        <f t="shared" si="2"/>
        <v>4</v>
      </c>
      <c r="AI121" s="28" t="s">
        <v>92</v>
      </c>
      <c r="AJ121" s="28" t="s">
        <v>55</v>
      </c>
      <c r="AK121" s="28" t="s">
        <v>55</v>
      </c>
      <c r="AL121" s="28" t="s">
        <v>55</v>
      </c>
      <c r="AM121" s="28" t="s">
        <v>55</v>
      </c>
      <c r="AN121" s="28" t="s">
        <v>92</v>
      </c>
      <c r="AO121" s="28" t="s">
        <v>55</v>
      </c>
      <c r="AP121" s="36">
        <f t="shared" si="3"/>
        <v>0</v>
      </c>
      <c r="AQ121" s="36">
        <f t="shared" si="4"/>
        <v>1</v>
      </c>
      <c r="AR121" s="36">
        <f t="shared" si="5"/>
        <v>2</v>
      </c>
      <c r="AS121" s="36">
        <f t="shared" si="6"/>
        <v>6</v>
      </c>
    </row>
    <row r="122">
      <c r="A122" s="37">
        <v>117.0</v>
      </c>
      <c r="B122" s="17" t="s">
        <v>437</v>
      </c>
      <c r="C122" s="17" t="s">
        <v>440</v>
      </c>
      <c r="D122" s="20"/>
      <c r="E122" s="19"/>
      <c r="F122" s="17" t="s">
        <v>96</v>
      </c>
      <c r="G122" s="17" t="s">
        <v>396</v>
      </c>
      <c r="H122" s="38" t="s">
        <v>83</v>
      </c>
      <c r="I122" s="38" t="s">
        <v>84</v>
      </c>
      <c r="J122" s="39">
        <v>42979.0</v>
      </c>
      <c r="K122" s="41"/>
      <c r="L122" s="38" t="s">
        <v>85</v>
      </c>
      <c r="M122" s="41"/>
      <c r="N122" s="41"/>
      <c r="O122" s="28" t="s">
        <v>73</v>
      </c>
      <c r="P122" s="28" t="s">
        <v>73</v>
      </c>
      <c r="Q122" s="28" t="s">
        <v>73</v>
      </c>
      <c r="R122" s="43"/>
      <c r="S122" s="43"/>
      <c r="T122" s="43"/>
      <c r="U122" s="43"/>
      <c r="V122" s="28" t="s">
        <v>73</v>
      </c>
      <c r="W122" s="28" t="s">
        <v>73</v>
      </c>
      <c r="X122" s="28" t="s">
        <v>73</v>
      </c>
      <c r="Y122" s="43"/>
      <c r="Z122" s="28" t="s">
        <v>73</v>
      </c>
      <c r="AA122" s="28" t="s">
        <v>73</v>
      </c>
      <c r="AB122" s="43"/>
      <c r="AC122" s="28" t="s">
        <v>73</v>
      </c>
      <c r="AD122" s="43"/>
      <c r="AE122" s="36">
        <f t="shared" si="1"/>
        <v>0</v>
      </c>
      <c r="AF122" s="28">
        <v>3.0</v>
      </c>
      <c r="AG122" s="28">
        <v>0.0</v>
      </c>
      <c r="AH122" s="36">
        <f t="shared" si="2"/>
        <v>3</v>
      </c>
      <c r="AI122" s="28" t="s">
        <v>92</v>
      </c>
      <c r="AJ122" s="28" t="s">
        <v>55</v>
      </c>
      <c r="AK122" s="28" t="s">
        <v>55</v>
      </c>
      <c r="AL122" s="28" t="s">
        <v>55</v>
      </c>
      <c r="AM122" s="28" t="s">
        <v>55</v>
      </c>
      <c r="AN122" s="28" t="s">
        <v>92</v>
      </c>
      <c r="AO122" s="28" t="s">
        <v>55</v>
      </c>
      <c r="AP122" s="36">
        <f t="shared" si="3"/>
        <v>0</v>
      </c>
      <c r="AQ122" s="36">
        <f t="shared" si="4"/>
        <v>0</v>
      </c>
      <c r="AR122" s="36">
        <f t="shared" si="5"/>
        <v>0</v>
      </c>
      <c r="AS122" s="36">
        <f t="shared" si="6"/>
        <v>9</v>
      </c>
    </row>
    <row r="123">
      <c r="A123" s="37">
        <v>118.0</v>
      </c>
      <c r="B123" s="17" t="s">
        <v>441</v>
      </c>
      <c r="C123" s="17" t="s">
        <v>161</v>
      </c>
      <c r="D123" s="17" t="s">
        <v>78</v>
      </c>
      <c r="E123" s="19"/>
      <c r="F123" s="17" t="s">
        <v>79</v>
      </c>
      <c r="G123" s="17" t="s">
        <v>396</v>
      </c>
      <c r="H123" s="38" t="s">
        <v>83</v>
      </c>
      <c r="I123" s="38" t="s">
        <v>84</v>
      </c>
      <c r="J123" s="39">
        <v>42979.0</v>
      </c>
      <c r="K123" s="41"/>
      <c r="L123" s="38" t="s">
        <v>85</v>
      </c>
      <c r="M123" s="41"/>
      <c r="N123" s="41"/>
      <c r="O123" s="28" t="s">
        <v>72</v>
      </c>
      <c r="P123" s="28" t="s">
        <v>72</v>
      </c>
      <c r="Q123" s="28" t="s">
        <v>72</v>
      </c>
      <c r="R123" s="43"/>
      <c r="S123" s="43"/>
      <c r="T123" s="43"/>
      <c r="U123" s="43"/>
      <c r="V123" s="28" t="s">
        <v>73</v>
      </c>
      <c r="W123" s="28" t="s">
        <v>73</v>
      </c>
      <c r="X123" s="28" t="s">
        <v>73</v>
      </c>
      <c r="Y123" s="43"/>
      <c r="Z123" s="28" t="s">
        <v>72</v>
      </c>
      <c r="AA123" s="28" t="s">
        <v>73</v>
      </c>
      <c r="AB123" s="43"/>
      <c r="AC123" s="28" t="s">
        <v>73</v>
      </c>
      <c r="AD123" s="43"/>
      <c r="AE123" s="36">
        <f t="shared" si="1"/>
        <v>0</v>
      </c>
      <c r="AF123" s="28">
        <v>8.0</v>
      </c>
      <c r="AG123" s="28">
        <v>0.0</v>
      </c>
      <c r="AH123" s="36">
        <f t="shared" si="2"/>
        <v>8</v>
      </c>
      <c r="AI123" s="28" t="s">
        <v>92</v>
      </c>
      <c r="AJ123" s="28" t="s">
        <v>55</v>
      </c>
      <c r="AK123" s="28" t="s">
        <v>55</v>
      </c>
      <c r="AL123" s="28" t="s">
        <v>55</v>
      </c>
      <c r="AM123" s="28" t="s">
        <v>55</v>
      </c>
      <c r="AN123" s="28" t="s">
        <v>92</v>
      </c>
      <c r="AO123" s="28" t="s">
        <v>55</v>
      </c>
      <c r="AP123" s="36">
        <f t="shared" si="3"/>
        <v>0</v>
      </c>
      <c r="AQ123" s="36">
        <f t="shared" si="4"/>
        <v>0</v>
      </c>
      <c r="AR123" s="36">
        <f t="shared" si="5"/>
        <v>4</v>
      </c>
      <c r="AS123" s="36">
        <f t="shared" si="6"/>
        <v>5</v>
      </c>
    </row>
    <row r="124">
      <c r="A124" s="37">
        <v>119.0</v>
      </c>
      <c r="B124" s="17" t="s">
        <v>445</v>
      </c>
      <c r="C124" s="17" t="s">
        <v>110</v>
      </c>
      <c r="D124" s="17" t="s">
        <v>446</v>
      </c>
      <c r="E124" s="19"/>
      <c r="F124" s="17" t="s">
        <v>96</v>
      </c>
      <c r="G124" s="17" t="s">
        <v>396</v>
      </c>
      <c r="H124" s="38" t="s">
        <v>83</v>
      </c>
      <c r="I124" s="38" t="s">
        <v>84</v>
      </c>
      <c r="J124" s="39">
        <v>42979.0</v>
      </c>
      <c r="K124" s="41"/>
      <c r="L124" s="38" t="s">
        <v>85</v>
      </c>
      <c r="M124" s="41"/>
      <c r="N124" s="41"/>
      <c r="O124" s="28" t="s">
        <v>73</v>
      </c>
      <c r="P124" s="28" t="s">
        <v>73</v>
      </c>
      <c r="Q124" s="28" t="s">
        <v>73</v>
      </c>
      <c r="R124" s="43"/>
      <c r="S124" s="43"/>
      <c r="T124" s="43"/>
      <c r="U124" s="43"/>
      <c r="V124" s="28" t="s">
        <v>73</v>
      </c>
      <c r="W124" s="28" t="s">
        <v>73</v>
      </c>
      <c r="X124" s="28" t="s">
        <v>73</v>
      </c>
      <c r="Y124" s="43"/>
      <c r="Z124" s="28" t="s">
        <v>73</v>
      </c>
      <c r="AA124" s="28" t="s">
        <v>73</v>
      </c>
      <c r="AB124" s="43"/>
      <c r="AC124" s="28" t="s">
        <v>73</v>
      </c>
      <c r="AD124" s="43"/>
      <c r="AE124" s="36">
        <f t="shared" si="1"/>
        <v>0</v>
      </c>
      <c r="AF124" s="28">
        <v>0.0</v>
      </c>
      <c r="AG124" s="28">
        <v>0.0</v>
      </c>
      <c r="AH124" s="36">
        <f t="shared" si="2"/>
        <v>0</v>
      </c>
      <c r="AI124" s="28" t="s">
        <v>92</v>
      </c>
      <c r="AJ124" s="28" t="s">
        <v>55</v>
      </c>
      <c r="AK124" s="28" t="s">
        <v>55</v>
      </c>
      <c r="AL124" s="28" t="s">
        <v>55</v>
      </c>
      <c r="AM124" s="28" t="s">
        <v>55</v>
      </c>
      <c r="AN124" s="28" t="s">
        <v>92</v>
      </c>
      <c r="AO124" s="28" t="s">
        <v>55</v>
      </c>
      <c r="AP124" s="36">
        <f t="shared" si="3"/>
        <v>0</v>
      </c>
      <c r="AQ124" s="36">
        <f t="shared" si="4"/>
        <v>0</v>
      </c>
      <c r="AR124" s="36">
        <f t="shared" si="5"/>
        <v>0</v>
      </c>
      <c r="AS124" s="36">
        <f t="shared" si="6"/>
        <v>9</v>
      </c>
    </row>
    <row r="125">
      <c r="A125" s="37">
        <v>120.0</v>
      </c>
      <c r="B125" s="17" t="s">
        <v>447</v>
      </c>
      <c r="C125" s="17" t="s">
        <v>448</v>
      </c>
      <c r="D125" s="20"/>
      <c r="E125" s="19"/>
      <c r="F125" s="17" t="s">
        <v>79</v>
      </c>
      <c r="G125" s="17" t="s">
        <v>396</v>
      </c>
      <c r="H125" s="38" t="s">
        <v>83</v>
      </c>
      <c r="I125" s="38" t="s">
        <v>84</v>
      </c>
      <c r="J125" s="39">
        <v>42979.0</v>
      </c>
      <c r="K125" s="41"/>
      <c r="L125" s="38" t="s">
        <v>85</v>
      </c>
      <c r="M125" s="41"/>
      <c r="N125" s="41"/>
      <c r="O125" s="28" t="s">
        <v>73</v>
      </c>
      <c r="P125" s="28" t="s">
        <v>73</v>
      </c>
      <c r="Q125" s="28" t="s">
        <v>73</v>
      </c>
      <c r="R125" s="43"/>
      <c r="S125" s="43"/>
      <c r="T125" s="43"/>
      <c r="U125" s="43"/>
      <c r="V125" s="28" t="s">
        <v>73</v>
      </c>
      <c r="W125" s="28" t="s">
        <v>73</v>
      </c>
      <c r="X125" s="28" t="s">
        <v>73</v>
      </c>
      <c r="Y125" s="43"/>
      <c r="Z125" s="28" t="s">
        <v>73</v>
      </c>
      <c r="AA125" s="28" t="s">
        <v>73</v>
      </c>
      <c r="AB125" s="43"/>
      <c r="AC125" s="28" t="s">
        <v>73</v>
      </c>
      <c r="AD125" s="43"/>
      <c r="AE125" s="36">
        <f t="shared" si="1"/>
        <v>0</v>
      </c>
      <c r="AF125" s="28">
        <v>0.0</v>
      </c>
      <c r="AG125" s="28">
        <v>0.0</v>
      </c>
      <c r="AH125" s="36">
        <f t="shared" si="2"/>
        <v>0</v>
      </c>
      <c r="AI125" s="28" t="s">
        <v>92</v>
      </c>
      <c r="AJ125" s="28" t="s">
        <v>55</v>
      </c>
      <c r="AK125" s="28" t="s">
        <v>55</v>
      </c>
      <c r="AL125" s="28" t="s">
        <v>55</v>
      </c>
      <c r="AM125" s="28" t="s">
        <v>55</v>
      </c>
      <c r="AN125" s="28" t="s">
        <v>92</v>
      </c>
      <c r="AO125" s="28" t="s">
        <v>55</v>
      </c>
      <c r="AP125" s="36">
        <f t="shared" si="3"/>
        <v>0</v>
      </c>
      <c r="AQ125" s="36">
        <f t="shared" si="4"/>
        <v>0</v>
      </c>
      <c r="AR125" s="36">
        <f t="shared" si="5"/>
        <v>0</v>
      </c>
      <c r="AS125" s="36">
        <f t="shared" si="6"/>
        <v>9</v>
      </c>
    </row>
    <row r="126">
      <c r="A126" s="37">
        <v>121.0</v>
      </c>
      <c r="B126" s="17" t="s">
        <v>449</v>
      </c>
      <c r="C126" s="17" t="s">
        <v>450</v>
      </c>
      <c r="D126" s="17" t="s">
        <v>451</v>
      </c>
      <c r="E126" s="19"/>
      <c r="F126" s="17" t="s">
        <v>79</v>
      </c>
      <c r="G126" s="17" t="s">
        <v>396</v>
      </c>
      <c r="H126" s="38" t="s">
        <v>83</v>
      </c>
      <c r="I126" s="38" t="s">
        <v>84</v>
      </c>
      <c r="J126" s="39">
        <v>42979.0</v>
      </c>
      <c r="K126" s="41"/>
      <c r="L126" s="38" t="s">
        <v>85</v>
      </c>
      <c r="M126" s="41"/>
      <c r="N126" s="41"/>
      <c r="O126" s="28" t="s">
        <v>72</v>
      </c>
      <c r="P126" s="28" t="s">
        <v>72</v>
      </c>
      <c r="Q126" s="28" t="s">
        <v>71</v>
      </c>
      <c r="R126" s="43"/>
      <c r="S126" s="43"/>
      <c r="T126" s="43"/>
      <c r="U126" s="43"/>
      <c r="V126" s="28" t="s">
        <v>73</v>
      </c>
      <c r="W126" s="28" t="s">
        <v>73</v>
      </c>
      <c r="X126" s="28" t="s">
        <v>73</v>
      </c>
      <c r="Y126" s="43"/>
      <c r="Z126" s="28" t="s">
        <v>73</v>
      </c>
      <c r="AA126" s="28" t="s">
        <v>73</v>
      </c>
      <c r="AB126" s="43"/>
      <c r="AC126" s="28" t="s">
        <v>73</v>
      </c>
      <c r="AD126" s="43"/>
      <c r="AE126" s="36">
        <f t="shared" si="1"/>
        <v>0</v>
      </c>
      <c r="AF126" s="45">
        <v>1.0</v>
      </c>
      <c r="AG126" s="45">
        <v>0.0</v>
      </c>
      <c r="AH126" s="36">
        <f t="shared" si="2"/>
        <v>1</v>
      </c>
      <c r="AI126" s="28" t="s">
        <v>92</v>
      </c>
      <c r="AJ126" s="28" t="s">
        <v>55</v>
      </c>
      <c r="AK126" s="28" t="s">
        <v>55</v>
      </c>
      <c r="AL126" s="28" t="s">
        <v>55</v>
      </c>
      <c r="AM126" s="28" t="s">
        <v>55</v>
      </c>
      <c r="AN126" s="28" t="s">
        <v>92</v>
      </c>
      <c r="AO126" s="28" t="s">
        <v>55</v>
      </c>
      <c r="AP126" s="36">
        <f t="shared" si="3"/>
        <v>0</v>
      </c>
      <c r="AQ126" s="36">
        <f t="shared" si="4"/>
        <v>1</v>
      </c>
      <c r="AR126" s="36">
        <f t="shared" si="5"/>
        <v>2</v>
      </c>
      <c r="AS126" s="36">
        <f t="shared" si="6"/>
        <v>6</v>
      </c>
    </row>
    <row r="127">
      <c r="A127" s="37">
        <v>122.0</v>
      </c>
      <c r="B127" s="17" t="s">
        <v>455</v>
      </c>
      <c r="C127" s="17" t="s">
        <v>456</v>
      </c>
      <c r="D127" s="20"/>
      <c r="E127" s="19"/>
      <c r="F127" s="17" t="s">
        <v>79</v>
      </c>
      <c r="G127" s="17" t="s">
        <v>396</v>
      </c>
      <c r="H127" s="38" t="s">
        <v>83</v>
      </c>
      <c r="I127" s="38" t="s">
        <v>84</v>
      </c>
      <c r="J127" s="39">
        <v>42979.0</v>
      </c>
      <c r="K127" s="41"/>
      <c r="L127" s="38" t="s">
        <v>85</v>
      </c>
      <c r="M127" s="41"/>
      <c r="N127" s="41"/>
      <c r="O127" s="28" t="s">
        <v>71</v>
      </c>
      <c r="P127" s="28" t="s">
        <v>72</v>
      </c>
      <c r="Q127" s="28" t="s">
        <v>71</v>
      </c>
      <c r="R127" s="43"/>
      <c r="S127" s="43"/>
      <c r="T127" s="43"/>
      <c r="U127" s="43"/>
      <c r="V127" s="28" t="s">
        <v>73</v>
      </c>
      <c r="W127" s="28" t="s">
        <v>73</v>
      </c>
      <c r="X127" s="28" t="s">
        <v>73</v>
      </c>
      <c r="Y127" s="43"/>
      <c r="Z127" s="28" t="s">
        <v>73</v>
      </c>
      <c r="AA127" s="28" t="s">
        <v>73</v>
      </c>
      <c r="AB127" s="43"/>
      <c r="AC127" s="28" t="s">
        <v>73</v>
      </c>
      <c r="AD127" s="43"/>
      <c r="AE127" s="36">
        <f t="shared" si="1"/>
        <v>0</v>
      </c>
      <c r="AF127" s="28">
        <v>8.0</v>
      </c>
      <c r="AG127" s="28">
        <v>8.0</v>
      </c>
      <c r="AH127" s="36">
        <f t="shared" si="2"/>
        <v>0</v>
      </c>
      <c r="AI127" s="28" t="s">
        <v>92</v>
      </c>
      <c r="AJ127" s="28" t="s">
        <v>55</v>
      </c>
      <c r="AK127" s="28" t="s">
        <v>55</v>
      </c>
      <c r="AL127" s="28" t="s">
        <v>55</v>
      </c>
      <c r="AM127" s="28" t="s">
        <v>55</v>
      </c>
      <c r="AN127" s="28" t="s">
        <v>92</v>
      </c>
      <c r="AO127" s="28" t="s">
        <v>55</v>
      </c>
      <c r="AP127" s="36">
        <f t="shared" si="3"/>
        <v>0</v>
      </c>
      <c r="AQ127" s="36">
        <f t="shared" si="4"/>
        <v>2</v>
      </c>
      <c r="AR127" s="36">
        <f t="shared" si="5"/>
        <v>1</v>
      </c>
      <c r="AS127" s="36">
        <f t="shared" si="6"/>
        <v>6</v>
      </c>
    </row>
    <row r="128">
      <c r="A128" s="37">
        <v>123.0</v>
      </c>
      <c r="B128" s="17" t="s">
        <v>455</v>
      </c>
      <c r="C128" s="17" t="s">
        <v>457</v>
      </c>
      <c r="D128" s="17" t="s">
        <v>110</v>
      </c>
      <c r="E128" s="19"/>
      <c r="F128" s="17" t="s">
        <v>96</v>
      </c>
      <c r="G128" s="17" t="s">
        <v>396</v>
      </c>
      <c r="H128" s="38" t="s">
        <v>83</v>
      </c>
      <c r="I128" s="38" t="s">
        <v>84</v>
      </c>
      <c r="J128" s="39">
        <v>42979.0</v>
      </c>
      <c r="K128" s="41"/>
      <c r="L128" s="38" t="s">
        <v>85</v>
      </c>
      <c r="M128" s="41"/>
      <c r="N128" s="41"/>
      <c r="O128" s="28" t="s">
        <v>73</v>
      </c>
      <c r="P128" s="28" t="s">
        <v>73</v>
      </c>
      <c r="Q128" s="28" t="s">
        <v>73</v>
      </c>
      <c r="R128" s="43"/>
      <c r="S128" s="43"/>
      <c r="T128" s="43"/>
      <c r="U128" s="43"/>
      <c r="V128" s="28" t="s">
        <v>73</v>
      </c>
      <c r="W128" s="28" t="s">
        <v>73</v>
      </c>
      <c r="X128" s="28" t="s">
        <v>73</v>
      </c>
      <c r="Y128" s="43"/>
      <c r="Z128" s="28" t="s">
        <v>73</v>
      </c>
      <c r="AA128" s="28" t="s">
        <v>73</v>
      </c>
      <c r="AB128" s="43"/>
      <c r="AC128" s="28" t="s">
        <v>73</v>
      </c>
      <c r="AD128" s="43"/>
      <c r="AE128" s="36">
        <f t="shared" si="1"/>
        <v>0</v>
      </c>
      <c r="AF128" s="28">
        <v>0.0</v>
      </c>
      <c r="AG128" s="28">
        <v>0.0</v>
      </c>
      <c r="AH128" s="36">
        <f t="shared" si="2"/>
        <v>0</v>
      </c>
      <c r="AI128" s="28" t="s">
        <v>92</v>
      </c>
      <c r="AJ128" s="28" t="s">
        <v>55</v>
      </c>
      <c r="AK128" s="28" t="s">
        <v>55</v>
      </c>
      <c r="AL128" s="28" t="s">
        <v>55</v>
      </c>
      <c r="AM128" s="28" t="s">
        <v>55</v>
      </c>
      <c r="AN128" s="28" t="s">
        <v>92</v>
      </c>
      <c r="AO128" s="28" t="s">
        <v>55</v>
      </c>
      <c r="AP128" s="36">
        <f t="shared" si="3"/>
        <v>0</v>
      </c>
      <c r="AQ128" s="36">
        <f t="shared" si="4"/>
        <v>0</v>
      </c>
      <c r="AR128" s="36">
        <f t="shared" si="5"/>
        <v>0</v>
      </c>
      <c r="AS128" s="36">
        <f t="shared" si="6"/>
        <v>9</v>
      </c>
    </row>
    <row r="129">
      <c r="A129" s="37">
        <v>124.0</v>
      </c>
      <c r="B129" s="17" t="s">
        <v>458</v>
      </c>
      <c r="C129" s="17" t="s">
        <v>78</v>
      </c>
      <c r="D129" s="17" t="s">
        <v>132</v>
      </c>
      <c r="E129" s="19"/>
      <c r="F129" s="17" t="s">
        <v>79</v>
      </c>
      <c r="G129" s="17" t="s">
        <v>396</v>
      </c>
      <c r="H129" s="38" t="s">
        <v>83</v>
      </c>
      <c r="I129" s="38" t="s">
        <v>84</v>
      </c>
      <c r="J129" s="39">
        <v>42979.0</v>
      </c>
      <c r="K129" s="43"/>
      <c r="L129" s="47" t="s">
        <v>85</v>
      </c>
      <c r="M129" s="43"/>
      <c r="N129" s="43"/>
      <c r="O129" s="28" t="s">
        <v>73</v>
      </c>
      <c r="P129" s="28" t="s">
        <v>73</v>
      </c>
      <c r="Q129" s="28" t="s">
        <v>73</v>
      </c>
      <c r="R129" s="43"/>
      <c r="S129" s="43"/>
      <c r="T129" s="43"/>
      <c r="U129" s="43"/>
      <c r="V129" s="28" t="s">
        <v>73</v>
      </c>
      <c r="W129" s="28" t="s">
        <v>73</v>
      </c>
      <c r="X129" s="28" t="s">
        <v>73</v>
      </c>
      <c r="Y129" s="43"/>
      <c r="Z129" s="28" t="s">
        <v>73</v>
      </c>
      <c r="AA129" s="28" t="s">
        <v>73</v>
      </c>
      <c r="AB129" s="43"/>
      <c r="AC129" s="28" t="s">
        <v>73</v>
      </c>
      <c r="AD129" s="43"/>
      <c r="AE129" s="36">
        <f t="shared" si="1"/>
        <v>0</v>
      </c>
      <c r="AF129" s="28">
        <v>0.0</v>
      </c>
      <c r="AG129" s="28">
        <v>0.0</v>
      </c>
      <c r="AH129" s="36">
        <f t="shared" si="2"/>
        <v>0</v>
      </c>
      <c r="AI129" s="28" t="s">
        <v>92</v>
      </c>
      <c r="AJ129" s="28" t="s">
        <v>55</v>
      </c>
      <c r="AK129" s="28" t="s">
        <v>55</v>
      </c>
      <c r="AL129" s="28" t="s">
        <v>55</v>
      </c>
      <c r="AM129" s="28" t="s">
        <v>55</v>
      </c>
      <c r="AN129" s="28" t="s">
        <v>92</v>
      </c>
      <c r="AO129" s="28" t="s">
        <v>55</v>
      </c>
      <c r="AP129" s="36">
        <f t="shared" si="3"/>
        <v>0</v>
      </c>
      <c r="AQ129" s="36">
        <f t="shared" si="4"/>
        <v>0</v>
      </c>
      <c r="AR129" s="36">
        <f t="shared" si="5"/>
        <v>0</v>
      </c>
      <c r="AS129" s="36">
        <f t="shared" si="6"/>
        <v>9</v>
      </c>
    </row>
    <row r="130">
      <c r="A130" s="37">
        <v>125.0</v>
      </c>
      <c r="B130" s="17" t="s">
        <v>460</v>
      </c>
      <c r="C130" s="17" t="s">
        <v>235</v>
      </c>
      <c r="D130" s="17" t="s">
        <v>461</v>
      </c>
      <c r="E130" s="19"/>
      <c r="F130" s="17" t="s">
        <v>96</v>
      </c>
      <c r="G130" s="17" t="s">
        <v>396</v>
      </c>
      <c r="H130" s="38" t="s">
        <v>83</v>
      </c>
      <c r="I130" s="38"/>
      <c r="J130" s="39"/>
      <c r="K130" s="43"/>
      <c r="L130" s="47"/>
      <c r="M130" s="43"/>
      <c r="N130" s="43"/>
      <c r="O130" s="41"/>
      <c r="P130" s="41"/>
      <c r="Q130" s="41"/>
      <c r="R130" s="43"/>
      <c r="S130" s="43"/>
      <c r="T130" s="43"/>
      <c r="U130" s="43"/>
      <c r="V130" s="41"/>
      <c r="W130" s="41"/>
      <c r="X130" s="41"/>
      <c r="Y130" s="43"/>
      <c r="Z130" s="41"/>
      <c r="AA130" s="43"/>
      <c r="AB130" s="43"/>
      <c r="AC130" s="41"/>
      <c r="AD130" s="43"/>
      <c r="AE130" s="36">
        <f t="shared" si="1"/>
        <v>0</v>
      </c>
      <c r="AF130" s="43"/>
      <c r="AG130" s="43"/>
      <c r="AH130" s="36">
        <f t="shared" si="2"/>
        <v>0</v>
      </c>
      <c r="AI130" s="28" t="s">
        <v>55</v>
      </c>
      <c r="AJ130" s="28" t="s">
        <v>55</v>
      </c>
      <c r="AK130" s="28" t="s">
        <v>55</v>
      </c>
      <c r="AL130" s="28" t="s">
        <v>55</v>
      </c>
      <c r="AM130" s="28" t="s">
        <v>55</v>
      </c>
      <c r="AN130" s="28" t="s">
        <v>55</v>
      </c>
      <c r="AO130" s="28" t="s">
        <v>55</v>
      </c>
      <c r="AP130" s="36">
        <f t="shared" si="3"/>
        <v>0</v>
      </c>
      <c r="AQ130" s="36">
        <f t="shared" si="4"/>
        <v>0</v>
      </c>
      <c r="AR130" s="36">
        <f t="shared" si="5"/>
        <v>0</v>
      </c>
      <c r="AS130" s="36">
        <f t="shared" si="6"/>
        <v>0</v>
      </c>
    </row>
    <row r="131">
      <c r="A131" s="37">
        <v>126.0</v>
      </c>
      <c r="B131" s="17" t="s">
        <v>463</v>
      </c>
      <c r="C131" s="17" t="s">
        <v>78</v>
      </c>
      <c r="D131" s="19"/>
      <c r="E131" s="19"/>
      <c r="F131" s="17" t="s">
        <v>79</v>
      </c>
      <c r="G131" s="17" t="s">
        <v>396</v>
      </c>
      <c r="H131" s="38" t="s">
        <v>83</v>
      </c>
      <c r="I131" s="38" t="s">
        <v>84</v>
      </c>
      <c r="J131" s="39">
        <v>42979.0</v>
      </c>
      <c r="K131" s="43"/>
      <c r="L131" s="47" t="s">
        <v>85</v>
      </c>
      <c r="M131" s="43"/>
      <c r="N131" s="43"/>
      <c r="O131" s="28" t="s">
        <v>73</v>
      </c>
      <c r="P131" s="28" t="s">
        <v>73</v>
      </c>
      <c r="Q131" s="28" t="s">
        <v>73</v>
      </c>
      <c r="R131" s="43"/>
      <c r="S131" s="43"/>
      <c r="T131" s="43"/>
      <c r="U131" s="43"/>
      <c r="V131" s="28" t="s">
        <v>73</v>
      </c>
      <c r="W131" s="28" t="s">
        <v>73</v>
      </c>
      <c r="X131" s="28" t="s">
        <v>73</v>
      </c>
      <c r="Y131" s="43"/>
      <c r="Z131" s="28" t="s">
        <v>73</v>
      </c>
      <c r="AA131" s="28" t="s">
        <v>73</v>
      </c>
      <c r="AB131" s="43"/>
      <c r="AC131" s="28" t="s">
        <v>73</v>
      </c>
      <c r="AD131" s="43"/>
      <c r="AE131" s="36">
        <f t="shared" si="1"/>
        <v>0</v>
      </c>
      <c r="AF131" s="28">
        <v>0.0</v>
      </c>
      <c r="AG131" s="28">
        <v>0.0</v>
      </c>
      <c r="AH131" s="36">
        <f t="shared" si="2"/>
        <v>0</v>
      </c>
      <c r="AI131" s="28" t="s">
        <v>92</v>
      </c>
      <c r="AJ131" s="28" t="s">
        <v>55</v>
      </c>
      <c r="AK131" s="28" t="s">
        <v>55</v>
      </c>
      <c r="AL131" s="28" t="s">
        <v>55</v>
      </c>
      <c r="AM131" s="28" t="s">
        <v>55</v>
      </c>
      <c r="AN131" s="28" t="s">
        <v>92</v>
      </c>
      <c r="AO131" s="28" t="s">
        <v>55</v>
      </c>
      <c r="AP131" s="36">
        <f t="shared" si="3"/>
        <v>0</v>
      </c>
      <c r="AQ131" s="36">
        <f t="shared" si="4"/>
        <v>0</v>
      </c>
      <c r="AR131" s="36">
        <f t="shared" si="5"/>
        <v>0</v>
      </c>
      <c r="AS131" s="36">
        <f t="shared" si="6"/>
        <v>9</v>
      </c>
    </row>
    <row r="132">
      <c r="A132" s="37">
        <v>127.0</v>
      </c>
      <c r="B132" s="17" t="s">
        <v>464</v>
      </c>
      <c r="C132" s="17" t="s">
        <v>465</v>
      </c>
      <c r="D132" s="19"/>
      <c r="E132" s="19"/>
      <c r="F132" s="17" t="s">
        <v>96</v>
      </c>
      <c r="G132" s="17" t="s">
        <v>466</v>
      </c>
      <c r="H132" s="38" t="s">
        <v>83</v>
      </c>
      <c r="I132" s="38" t="s">
        <v>84</v>
      </c>
      <c r="J132" s="39">
        <v>42979.0</v>
      </c>
      <c r="K132" s="43"/>
      <c r="L132" s="47" t="s">
        <v>85</v>
      </c>
      <c r="M132" s="43"/>
      <c r="N132" s="43"/>
      <c r="O132" s="28" t="s">
        <v>73</v>
      </c>
      <c r="P132" s="28" t="s">
        <v>73</v>
      </c>
      <c r="Q132" s="28" t="s">
        <v>73</v>
      </c>
      <c r="R132" s="43"/>
      <c r="S132" s="43"/>
      <c r="T132" s="43"/>
      <c r="U132" s="43"/>
      <c r="V132" s="28" t="s">
        <v>73</v>
      </c>
      <c r="W132" s="28" t="s">
        <v>73</v>
      </c>
      <c r="X132" s="28" t="s">
        <v>73</v>
      </c>
      <c r="Y132" s="43"/>
      <c r="Z132" s="28" t="s">
        <v>73</v>
      </c>
      <c r="AA132" s="28" t="s">
        <v>73</v>
      </c>
      <c r="AB132" s="43"/>
      <c r="AC132" s="28" t="s">
        <v>73</v>
      </c>
      <c r="AD132" s="43"/>
      <c r="AE132" s="36">
        <f t="shared" si="1"/>
        <v>0</v>
      </c>
      <c r="AF132" s="45">
        <v>9.0</v>
      </c>
      <c r="AG132" s="45">
        <v>0.0</v>
      </c>
      <c r="AH132" s="36">
        <f t="shared" si="2"/>
        <v>9</v>
      </c>
      <c r="AI132" s="28" t="s">
        <v>92</v>
      </c>
      <c r="AJ132" s="28" t="s">
        <v>55</v>
      </c>
      <c r="AK132" s="28" t="s">
        <v>55</v>
      </c>
      <c r="AL132" s="28" t="s">
        <v>55</v>
      </c>
      <c r="AM132" s="28" t="s">
        <v>55</v>
      </c>
      <c r="AN132" s="28" t="s">
        <v>92</v>
      </c>
      <c r="AO132" s="28" t="s">
        <v>55</v>
      </c>
      <c r="AP132" s="36">
        <f t="shared" si="3"/>
        <v>0</v>
      </c>
      <c r="AQ132" s="36">
        <f t="shared" si="4"/>
        <v>0</v>
      </c>
      <c r="AR132" s="36">
        <f t="shared" si="5"/>
        <v>0</v>
      </c>
      <c r="AS132" s="36">
        <f t="shared" si="6"/>
        <v>9</v>
      </c>
    </row>
    <row r="133">
      <c r="A133" s="37">
        <v>128.0</v>
      </c>
      <c r="B133" s="17" t="s">
        <v>467</v>
      </c>
      <c r="C133" s="17" t="s">
        <v>468</v>
      </c>
      <c r="D133" s="19"/>
      <c r="E133" s="19"/>
      <c r="F133" s="17" t="s">
        <v>96</v>
      </c>
      <c r="G133" s="17" t="s">
        <v>466</v>
      </c>
      <c r="H133" s="38" t="s">
        <v>83</v>
      </c>
      <c r="I133" s="38" t="s">
        <v>84</v>
      </c>
      <c r="J133" s="39">
        <v>42979.0</v>
      </c>
      <c r="K133" s="43"/>
      <c r="L133" s="47" t="s">
        <v>85</v>
      </c>
      <c r="M133" s="43"/>
      <c r="N133" s="43"/>
      <c r="O133" s="28" t="s">
        <v>73</v>
      </c>
      <c r="P133" s="28" t="s">
        <v>73</v>
      </c>
      <c r="Q133" s="28" t="s">
        <v>73</v>
      </c>
      <c r="R133" s="43"/>
      <c r="S133" s="43"/>
      <c r="T133" s="43"/>
      <c r="U133" s="43"/>
      <c r="V133" s="28"/>
      <c r="W133" s="28" t="s">
        <v>73</v>
      </c>
      <c r="X133" s="28" t="s">
        <v>73</v>
      </c>
      <c r="Y133" s="43"/>
      <c r="Z133" s="28" t="s">
        <v>73</v>
      </c>
      <c r="AA133" s="28" t="s">
        <v>73</v>
      </c>
      <c r="AB133" s="43"/>
      <c r="AC133" s="28" t="s">
        <v>73</v>
      </c>
      <c r="AD133" s="43"/>
      <c r="AE133" s="36">
        <f t="shared" si="1"/>
        <v>0</v>
      </c>
      <c r="AF133" s="45"/>
      <c r="AG133" s="45"/>
      <c r="AH133" s="36">
        <f t="shared" si="2"/>
        <v>0</v>
      </c>
      <c r="AI133" s="28" t="s">
        <v>92</v>
      </c>
      <c r="AJ133" s="28" t="s">
        <v>55</v>
      </c>
      <c r="AK133" s="28" t="s">
        <v>55</v>
      </c>
      <c r="AL133" s="28" t="s">
        <v>55</v>
      </c>
      <c r="AM133" s="28" t="s">
        <v>55</v>
      </c>
      <c r="AN133" s="28" t="s">
        <v>92</v>
      </c>
      <c r="AO133" s="28" t="s">
        <v>55</v>
      </c>
      <c r="AP133" s="36">
        <f t="shared" si="3"/>
        <v>0</v>
      </c>
      <c r="AQ133" s="36">
        <f t="shared" si="4"/>
        <v>0</v>
      </c>
      <c r="AR133" s="36">
        <f t="shared" si="5"/>
        <v>0</v>
      </c>
      <c r="AS133" s="36">
        <f t="shared" si="6"/>
        <v>8</v>
      </c>
    </row>
    <row r="134">
      <c r="A134" s="37">
        <v>129.0</v>
      </c>
      <c r="B134" s="17" t="s">
        <v>208</v>
      </c>
      <c r="C134" s="17" t="s">
        <v>200</v>
      </c>
      <c r="D134" s="17" t="s">
        <v>470</v>
      </c>
      <c r="E134" s="19"/>
      <c r="F134" s="17" t="s">
        <v>96</v>
      </c>
      <c r="G134" s="17" t="s">
        <v>466</v>
      </c>
      <c r="H134" s="38" t="s">
        <v>83</v>
      </c>
      <c r="I134" s="38" t="s">
        <v>138</v>
      </c>
      <c r="J134" s="39">
        <v>42979.0</v>
      </c>
      <c r="K134" s="39">
        <v>42985.0</v>
      </c>
      <c r="L134" s="47" t="s">
        <v>85</v>
      </c>
      <c r="M134" s="43"/>
      <c r="N134" s="43"/>
      <c r="O134" s="28" t="s">
        <v>73</v>
      </c>
      <c r="P134" s="28" t="s">
        <v>73</v>
      </c>
      <c r="Q134" s="28" t="s">
        <v>73</v>
      </c>
      <c r="R134" s="43"/>
      <c r="S134" s="43"/>
      <c r="T134" s="43"/>
      <c r="U134" s="43"/>
      <c r="V134" s="28" t="s">
        <v>73</v>
      </c>
      <c r="W134" s="28" t="s">
        <v>73</v>
      </c>
      <c r="X134" s="28" t="s">
        <v>73</v>
      </c>
      <c r="Y134" s="43"/>
      <c r="Z134" s="28" t="s">
        <v>73</v>
      </c>
      <c r="AA134" s="28" t="s">
        <v>73</v>
      </c>
      <c r="AB134" s="43"/>
      <c r="AC134" s="28" t="s">
        <v>73</v>
      </c>
      <c r="AD134" s="43"/>
      <c r="AE134" s="36">
        <f t="shared" si="1"/>
        <v>0</v>
      </c>
      <c r="AF134" s="45">
        <v>15.0</v>
      </c>
      <c r="AG134" s="45">
        <v>0.0</v>
      </c>
      <c r="AH134" s="36">
        <f t="shared" si="2"/>
        <v>15</v>
      </c>
      <c r="AI134" s="28" t="s">
        <v>92</v>
      </c>
      <c r="AJ134" s="28" t="s">
        <v>55</v>
      </c>
      <c r="AK134" s="28" t="s">
        <v>55</v>
      </c>
      <c r="AL134" s="28" t="s">
        <v>55</v>
      </c>
      <c r="AM134" s="28" t="s">
        <v>55</v>
      </c>
      <c r="AN134" s="28" t="s">
        <v>92</v>
      </c>
      <c r="AO134" s="28" t="s">
        <v>55</v>
      </c>
      <c r="AP134" s="36">
        <f t="shared" si="3"/>
        <v>0</v>
      </c>
      <c r="AQ134" s="36">
        <f t="shared" si="4"/>
        <v>0</v>
      </c>
      <c r="AR134" s="36">
        <f t="shared" si="5"/>
        <v>0</v>
      </c>
      <c r="AS134" s="36">
        <f t="shared" si="6"/>
        <v>9</v>
      </c>
    </row>
    <row r="135">
      <c r="A135" s="37">
        <v>130.0</v>
      </c>
      <c r="B135" s="17" t="s">
        <v>471</v>
      </c>
      <c r="C135" s="17" t="s">
        <v>244</v>
      </c>
      <c r="D135" s="17" t="s">
        <v>266</v>
      </c>
      <c r="E135" s="19"/>
      <c r="F135" s="17" t="s">
        <v>96</v>
      </c>
      <c r="G135" s="17" t="s">
        <v>466</v>
      </c>
      <c r="H135" s="38" t="s">
        <v>83</v>
      </c>
      <c r="I135" s="38" t="s">
        <v>84</v>
      </c>
      <c r="J135" s="39">
        <v>42979.0</v>
      </c>
      <c r="K135" s="43"/>
      <c r="L135" s="47" t="s">
        <v>85</v>
      </c>
      <c r="M135" s="43"/>
      <c r="N135" s="43"/>
      <c r="O135" s="28" t="s">
        <v>73</v>
      </c>
      <c r="P135" s="28" t="s">
        <v>73</v>
      </c>
      <c r="Q135" s="28" t="s">
        <v>73</v>
      </c>
      <c r="R135" s="43"/>
      <c r="S135" s="43"/>
      <c r="T135" s="43"/>
      <c r="U135" s="43"/>
      <c r="V135" s="28" t="s">
        <v>73</v>
      </c>
      <c r="W135" s="28" t="s">
        <v>73</v>
      </c>
      <c r="X135" s="28" t="s">
        <v>73</v>
      </c>
      <c r="Y135" s="43"/>
      <c r="Z135" s="28" t="s">
        <v>73</v>
      </c>
      <c r="AA135" s="28" t="s">
        <v>73</v>
      </c>
      <c r="AB135" s="43"/>
      <c r="AC135" s="28" t="s">
        <v>73</v>
      </c>
      <c r="AD135" s="43"/>
      <c r="AE135" s="36">
        <f t="shared" si="1"/>
        <v>0</v>
      </c>
      <c r="AF135" s="45">
        <v>4.0</v>
      </c>
      <c r="AG135" s="45">
        <v>0.0</v>
      </c>
      <c r="AH135" s="36">
        <f t="shared" si="2"/>
        <v>4</v>
      </c>
      <c r="AI135" s="28" t="s">
        <v>92</v>
      </c>
      <c r="AJ135" s="28" t="s">
        <v>55</v>
      </c>
      <c r="AK135" s="28" t="s">
        <v>55</v>
      </c>
      <c r="AL135" s="28" t="s">
        <v>55</v>
      </c>
      <c r="AM135" s="28" t="s">
        <v>55</v>
      </c>
      <c r="AN135" s="28" t="s">
        <v>92</v>
      </c>
      <c r="AO135" s="28" t="s">
        <v>55</v>
      </c>
      <c r="AP135" s="36">
        <f t="shared" si="3"/>
        <v>0</v>
      </c>
      <c r="AQ135" s="36">
        <f t="shared" si="4"/>
        <v>0</v>
      </c>
      <c r="AR135" s="36">
        <f t="shared" si="5"/>
        <v>0</v>
      </c>
      <c r="AS135" s="36">
        <f t="shared" si="6"/>
        <v>9</v>
      </c>
    </row>
    <row r="136">
      <c r="A136" s="37">
        <v>131.0</v>
      </c>
      <c r="B136" s="17" t="s">
        <v>472</v>
      </c>
      <c r="C136" s="17" t="s">
        <v>314</v>
      </c>
      <c r="D136" s="19"/>
      <c r="E136" s="19"/>
      <c r="F136" s="17" t="s">
        <v>96</v>
      </c>
      <c r="G136" s="17" t="s">
        <v>466</v>
      </c>
      <c r="H136" s="38" t="s">
        <v>83</v>
      </c>
      <c r="I136" s="38" t="s">
        <v>84</v>
      </c>
      <c r="J136" s="39">
        <v>42979.0</v>
      </c>
      <c r="K136" s="43"/>
      <c r="L136" s="47" t="s">
        <v>85</v>
      </c>
      <c r="M136" s="43"/>
      <c r="N136" s="43"/>
      <c r="O136" s="28" t="s">
        <v>72</v>
      </c>
      <c r="P136" s="28" t="s">
        <v>72</v>
      </c>
      <c r="Q136" s="28" t="s">
        <v>72</v>
      </c>
      <c r="R136" s="43"/>
      <c r="S136" s="43"/>
      <c r="T136" s="43"/>
      <c r="U136" s="43"/>
      <c r="V136" s="28" t="s">
        <v>73</v>
      </c>
      <c r="W136" s="28" t="s">
        <v>73</v>
      </c>
      <c r="X136" s="28" t="s">
        <v>73</v>
      </c>
      <c r="Y136" s="43"/>
      <c r="Z136" s="28" t="s">
        <v>73</v>
      </c>
      <c r="AA136" s="28" t="s">
        <v>73</v>
      </c>
      <c r="AB136" s="43"/>
      <c r="AC136" s="28" t="s">
        <v>73</v>
      </c>
      <c r="AD136" s="43"/>
      <c r="AE136" s="36">
        <f t="shared" si="1"/>
        <v>0</v>
      </c>
      <c r="AF136" s="45"/>
      <c r="AG136" s="45"/>
      <c r="AH136" s="36">
        <f t="shared" si="2"/>
        <v>0</v>
      </c>
      <c r="AI136" s="28" t="s">
        <v>92</v>
      </c>
      <c r="AJ136" s="28" t="s">
        <v>55</v>
      </c>
      <c r="AK136" s="28" t="s">
        <v>55</v>
      </c>
      <c r="AL136" s="28" t="s">
        <v>55</v>
      </c>
      <c r="AM136" s="28" t="s">
        <v>55</v>
      </c>
      <c r="AN136" s="28" t="s">
        <v>92</v>
      </c>
      <c r="AO136" s="28" t="s">
        <v>55</v>
      </c>
      <c r="AP136" s="36">
        <f t="shared" si="3"/>
        <v>0</v>
      </c>
      <c r="AQ136" s="36">
        <f t="shared" si="4"/>
        <v>0</v>
      </c>
      <c r="AR136" s="36">
        <f t="shared" si="5"/>
        <v>3</v>
      </c>
      <c r="AS136" s="36">
        <f t="shared" si="6"/>
        <v>6</v>
      </c>
    </row>
    <row r="137">
      <c r="A137" s="37">
        <v>132.0</v>
      </c>
      <c r="B137" s="17" t="s">
        <v>473</v>
      </c>
      <c r="C137" s="17" t="s">
        <v>474</v>
      </c>
      <c r="D137" s="17" t="s">
        <v>316</v>
      </c>
      <c r="E137" s="19"/>
      <c r="F137" s="17" t="s">
        <v>96</v>
      </c>
      <c r="G137" s="17" t="s">
        <v>466</v>
      </c>
      <c r="H137" s="38" t="s">
        <v>83</v>
      </c>
      <c r="I137" s="38" t="s">
        <v>84</v>
      </c>
      <c r="J137" s="39">
        <v>42979.0</v>
      </c>
      <c r="K137" s="43"/>
      <c r="L137" s="47" t="s">
        <v>85</v>
      </c>
      <c r="M137" s="43"/>
      <c r="N137" s="43"/>
      <c r="O137" s="28" t="s">
        <v>73</v>
      </c>
      <c r="P137" s="28" t="s">
        <v>73</v>
      </c>
      <c r="Q137" s="28" t="s">
        <v>73</v>
      </c>
      <c r="R137" s="43"/>
      <c r="S137" s="43"/>
      <c r="T137" s="43"/>
      <c r="U137" s="43"/>
      <c r="V137" s="28" t="s">
        <v>73</v>
      </c>
      <c r="W137" s="28" t="s">
        <v>73</v>
      </c>
      <c r="X137" s="28" t="s">
        <v>73</v>
      </c>
      <c r="Y137" s="43"/>
      <c r="Z137" s="28" t="s">
        <v>73</v>
      </c>
      <c r="AA137" s="28" t="s">
        <v>73</v>
      </c>
      <c r="AB137" s="43"/>
      <c r="AC137" s="28" t="s">
        <v>73</v>
      </c>
      <c r="AD137" s="43"/>
      <c r="AE137" s="36">
        <f t="shared" si="1"/>
        <v>0</v>
      </c>
      <c r="AF137" s="45">
        <v>17.0</v>
      </c>
      <c r="AG137" s="45">
        <v>0.0</v>
      </c>
      <c r="AH137" s="36">
        <f t="shared" si="2"/>
        <v>17</v>
      </c>
      <c r="AI137" s="28" t="s">
        <v>92</v>
      </c>
      <c r="AJ137" s="28" t="s">
        <v>55</v>
      </c>
      <c r="AK137" s="28" t="s">
        <v>55</v>
      </c>
      <c r="AL137" s="28" t="s">
        <v>55</v>
      </c>
      <c r="AM137" s="28" t="s">
        <v>55</v>
      </c>
      <c r="AN137" s="28" t="s">
        <v>92</v>
      </c>
      <c r="AO137" s="28" t="s">
        <v>55</v>
      </c>
      <c r="AP137" s="36">
        <f t="shared" si="3"/>
        <v>0</v>
      </c>
      <c r="AQ137" s="36">
        <f t="shared" si="4"/>
        <v>0</v>
      </c>
      <c r="AR137" s="36">
        <f t="shared" si="5"/>
        <v>0</v>
      </c>
      <c r="AS137" s="36">
        <f t="shared" si="6"/>
        <v>9</v>
      </c>
    </row>
    <row r="138">
      <c r="A138" s="37">
        <v>133.0</v>
      </c>
      <c r="B138" s="17" t="s">
        <v>475</v>
      </c>
      <c r="C138" s="17" t="s">
        <v>76</v>
      </c>
      <c r="D138" s="17" t="s">
        <v>87</v>
      </c>
      <c r="E138" s="19"/>
      <c r="F138" s="17" t="s">
        <v>79</v>
      </c>
      <c r="G138" s="17" t="s">
        <v>466</v>
      </c>
      <c r="H138" s="38" t="s">
        <v>83</v>
      </c>
      <c r="I138" s="38" t="s">
        <v>84</v>
      </c>
      <c r="J138" s="39">
        <v>42979.0</v>
      </c>
      <c r="K138" s="43"/>
      <c r="L138" s="47" t="s">
        <v>85</v>
      </c>
      <c r="M138" s="43"/>
      <c r="N138" s="43"/>
      <c r="O138" s="28" t="s">
        <v>73</v>
      </c>
      <c r="P138" s="28" t="s">
        <v>73</v>
      </c>
      <c r="Q138" s="28" t="s">
        <v>73</v>
      </c>
      <c r="R138" s="43"/>
      <c r="S138" s="43"/>
      <c r="T138" s="43"/>
      <c r="U138" s="43"/>
      <c r="V138" s="28" t="s">
        <v>73</v>
      </c>
      <c r="W138" s="28" t="s">
        <v>73</v>
      </c>
      <c r="X138" s="28" t="s">
        <v>73</v>
      </c>
      <c r="Y138" s="43"/>
      <c r="Z138" s="28" t="s">
        <v>73</v>
      </c>
      <c r="AA138" s="28" t="s">
        <v>73</v>
      </c>
      <c r="AB138" s="43"/>
      <c r="AC138" s="28" t="s">
        <v>73</v>
      </c>
      <c r="AD138" s="43"/>
      <c r="AE138" s="36">
        <f t="shared" si="1"/>
        <v>0</v>
      </c>
      <c r="AF138" s="45">
        <v>36.0</v>
      </c>
      <c r="AG138" s="45">
        <v>0.0</v>
      </c>
      <c r="AH138" s="36">
        <f t="shared" si="2"/>
        <v>36</v>
      </c>
      <c r="AI138" s="28" t="s">
        <v>92</v>
      </c>
      <c r="AJ138" s="28" t="s">
        <v>55</v>
      </c>
      <c r="AK138" s="28" t="s">
        <v>55</v>
      </c>
      <c r="AL138" s="28" t="s">
        <v>55</v>
      </c>
      <c r="AM138" s="28" t="s">
        <v>55</v>
      </c>
      <c r="AN138" s="28" t="s">
        <v>92</v>
      </c>
      <c r="AO138" s="28" t="s">
        <v>55</v>
      </c>
      <c r="AP138" s="36">
        <f t="shared" si="3"/>
        <v>0</v>
      </c>
      <c r="AQ138" s="36">
        <f t="shared" si="4"/>
        <v>0</v>
      </c>
      <c r="AR138" s="36">
        <f t="shared" si="5"/>
        <v>0</v>
      </c>
      <c r="AS138" s="36">
        <f t="shared" si="6"/>
        <v>9</v>
      </c>
    </row>
    <row r="139">
      <c r="A139" s="37">
        <v>134.0</v>
      </c>
      <c r="B139" s="17" t="s">
        <v>321</v>
      </c>
      <c r="C139" s="17" t="s">
        <v>476</v>
      </c>
      <c r="D139" s="17" t="s">
        <v>94</v>
      </c>
      <c r="E139" s="19"/>
      <c r="F139" s="17" t="s">
        <v>96</v>
      </c>
      <c r="G139" s="17" t="s">
        <v>466</v>
      </c>
      <c r="H139" s="38" t="s">
        <v>83</v>
      </c>
      <c r="I139" s="38" t="s">
        <v>84</v>
      </c>
      <c r="J139" s="39">
        <v>42979.0</v>
      </c>
      <c r="K139" s="43"/>
      <c r="L139" s="47" t="s">
        <v>85</v>
      </c>
      <c r="M139" s="43"/>
      <c r="N139" s="43"/>
      <c r="O139" s="28" t="s">
        <v>72</v>
      </c>
      <c r="P139" s="28" t="s">
        <v>72</v>
      </c>
      <c r="Q139" s="28" t="s">
        <v>72</v>
      </c>
      <c r="R139" s="43"/>
      <c r="S139" s="43"/>
      <c r="T139" s="43"/>
      <c r="U139" s="43"/>
      <c r="V139" s="28" t="s">
        <v>73</v>
      </c>
      <c r="W139" s="28" t="s">
        <v>73</v>
      </c>
      <c r="X139" s="28" t="s">
        <v>73</v>
      </c>
      <c r="Y139" s="43"/>
      <c r="Z139" s="28" t="s">
        <v>73</v>
      </c>
      <c r="AA139" s="28" t="s">
        <v>73</v>
      </c>
      <c r="AB139" s="43"/>
      <c r="AC139" s="28" t="s">
        <v>73</v>
      </c>
      <c r="AD139" s="43"/>
      <c r="AE139" s="36">
        <f t="shared" si="1"/>
        <v>0</v>
      </c>
      <c r="AF139" s="45"/>
      <c r="AG139" s="45"/>
      <c r="AH139" s="36">
        <f t="shared" si="2"/>
        <v>0</v>
      </c>
      <c r="AI139" s="28" t="s">
        <v>92</v>
      </c>
      <c r="AJ139" s="28" t="s">
        <v>55</v>
      </c>
      <c r="AK139" s="28" t="s">
        <v>55</v>
      </c>
      <c r="AL139" s="28" t="s">
        <v>55</v>
      </c>
      <c r="AM139" s="28" t="s">
        <v>55</v>
      </c>
      <c r="AN139" s="28" t="s">
        <v>92</v>
      </c>
      <c r="AO139" s="28" t="s">
        <v>55</v>
      </c>
      <c r="AP139" s="36">
        <f t="shared" si="3"/>
        <v>0</v>
      </c>
      <c r="AQ139" s="36">
        <f t="shared" si="4"/>
        <v>0</v>
      </c>
      <c r="AR139" s="36">
        <f t="shared" si="5"/>
        <v>3</v>
      </c>
      <c r="AS139" s="36">
        <f t="shared" si="6"/>
        <v>6</v>
      </c>
    </row>
    <row r="140">
      <c r="A140" s="37">
        <v>135.0</v>
      </c>
      <c r="B140" s="17" t="s">
        <v>479</v>
      </c>
      <c r="C140" s="17" t="s">
        <v>480</v>
      </c>
      <c r="D140" s="17" t="s">
        <v>107</v>
      </c>
      <c r="E140" s="19"/>
      <c r="F140" s="17" t="s">
        <v>79</v>
      </c>
      <c r="G140" s="17" t="s">
        <v>466</v>
      </c>
      <c r="H140" s="47" t="s">
        <v>83</v>
      </c>
      <c r="I140" s="47" t="s">
        <v>84</v>
      </c>
      <c r="J140" s="39">
        <v>42979.0</v>
      </c>
      <c r="K140" s="43"/>
      <c r="L140" s="47" t="s">
        <v>85</v>
      </c>
      <c r="M140" s="43"/>
      <c r="N140" s="43"/>
      <c r="O140" s="28" t="s">
        <v>72</v>
      </c>
      <c r="P140" s="28" t="s">
        <v>73</v>
      </c>
      <c r="Q140" s="28" t="s">
        <v>72</v>
      </c>
      <c r="R140" s="43"/>
      <c r="S140" s="43"/>
      <c r="T140" s="43"/>
      <c r="U140" s="43"/>
      <c r="V140" s="28" t="s">
        <v>73</v>
      </c>
      <c r="W140" s="28" t="s">
        <v>73</v>
      </c>
      <c r="X140" s="28" t="s">
        <v>73</v>
      </c>
      <c r="Y140" s="43"/>
      <c r="Z140" s="28" t="s">
        <v>73</v>
      </c>
      <c r="AA140" s="28" t="s">
        <v>73</v>
      </c>
      <c r="AB140" s="43"/>
      <c r="AC140" s="28" t="s">
        <v>73</v>
      </c>
      <c r="AD140" s="43"/>
      <c r="AE140" s="36">
        <f t="shared" si="1"/>
        <v>0</v>
      </c>
      <c r="AF140" s="45">
        <v>8.0</v>
      </c>
      <c r="AG140" s="45">
        <v>0.0</v>
      </c>
      <c r="AH140" s="36">
        <f t="shared" si="2"/>
        <v>8</v>
      </c>
      <c r="AI140" s="28" t="s">
        <v>92</v>
      </c>
      <c r="AJ140" s="28" t="s">
        <v>55</v>
      </c>
      <c r="AK140" s="28" t="s">
        <v>55</v>
      </c>
      <c r="AL140" s="28" t="s">
        <v>55</v>
      </c>
      <c r="AM140" s="28" t="s">
        <v>55</v>
      </c>
      <c r="AN140" s="28" t="s">
        <v>92</v>
      </c>
      <c r="AO140" s="28" t="s">
        <v>55</v>
      </c>
      <c r="AP140" s="36">
        <f t="shared" si="3"/>
        <v>0</v>
      </c>
      <c r="AQ140" s="36">
        <f t="shared" si="4"/>
        <v>0</v>
      </c>
      <c r="AR140" s="36">
        <f t="shared" si="5"/>
        <v>2</v>
      </c>
      <c r="AS140" s="36">
        <f t="shared" si="6"/>
        <v>7</v>
      </c>
    </row>
    <row r="141">
      <c r="A141" s="37">
        <v>136.0</v>
      </c>
      <c r="B141" s="17" t="s">
        <v>481</v>
      </c>
      <c r="C141" s="17" t="s">
        <v>482</v>
      </c>
      <c r="D141" s="17" t="s">
        <v>338</v>
      </c>
      <c r="E141" s="19"/>
      <c r="F141" s="17" t="s">
        <v>79</v>
      </c>
      <c r="G141" s="17" t="s">
        <v>466</v>
      </c>
      <c r="H141" s="47" t="s">
        <v>83</v>
      </c>
      <c r="I141" s="47" t="s">
        <v>84</v>
      </c>
      <c r="J141" s="39">
        <v>43123.0</v>
      </c>
      <c r="K141" s="43"/>
      <c r="L141" s="47" t="s">
        <v>85</v>
      </c>
      <c r="M141" s="47" t="s">
        <v>483</v>
      </c>
      <c r="N141" s="43"/>
      <c r="O141" s="28" t="s">
        <v>73</v>
      </c>
      <c r="P141" s="28" t="s">
        <v>73</v>
      </c>
      <c r="Q141" s="28" t="s">
        <v>73</v>
      </c>
      <c r="R141" s="43"/>
      <c r="S141" s="43"/>
      <c r="T141" s="43"/>
      <c r="U141" s="43"/>
      <c r="V141" s="28" t="s">
        <v>73</v>
      </c>
      <c r="W141" s="28" t="s">
        <v>73</v>
      </c>
      <c r="X141" s="28" t="s">
        <v>73</v>
      </c>
      <c r="Y141" s="43"/>
      <c r="Z141" s="28" t="s">
        <v>73</v>
      </c>
      <c r="AA141" s="28" t="s">
        <v>73</v>
      </c>
      <c r="AB141" s="43"/>
      <c r="AC141" s="28" t="s">
        <v>73</v>
      </c>
      <c r="AD141" s="43"/>
      <c r="AE141" s="36">
        <f t="shared" si="1"/>
        <v>0</v>
      </c>
      <c r="AF141" s="45"/>
      <c r="AG141" s="45">
        <v>0.0</v>
      </c>
      <c r="AH141" s="36">
        <f t="shared" si="2"/>
        <v>0</v>
      </c>
      <c r="AI141" s="28" t="s">
        <v>92</v>
      </c>
      <c r="AJ141" s="28" t="s">
        <v>55</v>
      </c>
      <c r="AK141" s="28" t="s">
        <v>55</v>
      </c>
      <c r="AL141" s="28" t="s">
        <v>55</v>
      </c>
      <c r="AM141" s="28" t="s">
        <v>55</v>
      </c>
      <c r="AN141" s="28" t="s">
        <v>92</v>
      </c>
      <c r="AO141" s="28" t="s">
        <v>55</v>
      </c>
      <c r="AP141" s="36">
        <f t="shared" si="3"/>
        <v>0</v>
      </c>
      <c r="AQ141" s="36">
        <f t="shared" si="4"/>
        <v>0</v>
      </c>
      <c r="AR141" s="36">
        <f t="shared" si="5"/>
        <v>0</v>
      </c>
      <c r="AS141" s="36">
        <f t="shared" si="6"/>
        <v>9</v>
      </c>
    </row>
    <row r="142">
      <c r="A142" s="37">
        <v>137.0</v>
      </c>
      <c r="B142" s="17" t="s">
        <v>485</v>
      </c>
      <c r="C142" s="17" t="s">
        <v>427</v>
      </c>
      <c r="D142" s="17" t="s">
        <v>143</v>
      </c>
      <c r="E142" s="19"/>
      <c r="F142" s="17" t="s">
        <v>79</v>
      </c>
      <c r="G142" s="17" t="s">
        <v>466</v>
      </c>
      <c r="H142" s="47" t="s">
        <v>83</v>
      </c>
      <c r="I142" s="47" t="s">
        <v>84</v>
      </c>
      <c r="J142" s="39">
        <v>42979.0</v>
      </c>
      <c r="K142" s="43"/>
      <c r="L142" s="47" t="s">
        <v>85</v>
      </c>
      <c r="M142" s="43"/>
      <c r="N142" s="43"/>
      <c r="O142" s="28" t="s">
        <v>73</v>
      </c>
      <c r="P142" s="28" t="s">
        <v>73</v>
      </c>
      <c r="Q142" s="28" t="s">
        <v>73</v>
      </c>
      <c r="R142" s="43"/>
      <c r="S142" s="43"/>
      <c r="T142" s="43"/>
      <c r="U142" s="43"/>
      <c r="V142" s="28" t="s">
        <v>73</v>
      </c>
      <c r="W142" s="28" t="s">
        <v>73</v>
      </c>
      <c r="X142" s="28" t="s">
        <v>73</v>
      </c>
      <c r="Y142" s="43"/>
      <c r="Z142" s="28" t="s">
        <v>73</v>
      </c>
      <c r="AA142" s="28" t="s">
        <v>73</v>
      </c>
      <c r="AB142" s="43"/>
      <c r="AC142" s="28" t="s">
        <v>73</v>
      </c>
      <c r="AD142" s="43"/>
      <c r="AE142" s="36">
        <f t="shared" si="1"/>
        <v>0</v>
      </c>
      <c r="AF142" s="45"/>
      <c r="AG142" s="45">
        <v>0.0</v>
      </c>
      <c r="AH142" s="36">
        <f t="shared" si="2"/>
        <v>0</v>
      </c>
      <c r="AI142" s="28" t="s">
        <v>92</v>
      </c>
      <c r="AJ142" s="28" t="s">
        <v>55</v>
      </c>
      <c r="AK142" s="28" t="s">
        <v>55</v>
      </c>
      <c r="AL142" s="28" t="s">
        <v>55</v>
      </c>
      <c r="AM142" s="28" t="s">
        <v>55</v>
      </c>
      <c r="AN142" s="28" t="s">
        <v>92</v>
      </c>
      <c r="AO142" s="28" t="s">
        <v>55</v>
      </c>
      <c r="AP142" s="36">
        <f t="shared" si="3"/>
        <v>0</v>
      </c>
      <c r="AQ142" s="36">
        <f t="shared" si="4"/>
        <v>0</v>
      </c>
      <c r="AR142" s="36">
        <f t="shared" si="5"/>
        <v>0</v>
      </c>
      <c r="AS142" s="36">
        <f t="shared" si="6"/>
        <v>9</v>
      </c>
    </row>
    <row r="143">
      <c r="A143" s="37">
        <v>138.0</v>
      </c>
      <c r="B143" s="17" t="s">
        <v>485</v>
      </c>
      <c r="C143" s="17" t="s">
        <v>486</v>
      </c>
      <c r="D143" s="17" t="s">
        <v>110</v>
      </c>
      <c r="E143" s="19"/>
      <c r="F143" s="17" t="s">
        <v>96</v>
      </c>
      <c r="G143" s="17" t="s">
        <v>466</v>
      </c>
      <c r="H143" s="47" t="s">
        <v>83</v>
      </c>
      <c r="I143" s="47" t="s">
        <v>138</v>
      </c>
      <c r="J143" s="39">
        <v>42979.0</v>
      </c>
      <c r="K143" s="39">
        <v>42991.0</v>
      </c>
      <c r="L143" s="47" t="s">
        <v>85</v>
      </c>
      <c r="M143" s="43"/>
      <c r="N143" s="43"/>
      <c r="O143" s="28" t="s">
        <v>72</v>
      </c>
      <c r="P143" s="28" t="s">
        <v>72</v>
      </c>
      <c r="Q143" s="28" t="s">
        <v>72</v>
      </c>
      <c r="R143" s="43"/>
      <c r="S143" s="43"/>
      <c r="T143" s="43"/>
      <c r="U143" s="43"/>
      <c r="V143" s="28" t="s">
        <v>73</v>
      </c>
      <c r="W143" s="28" t="s">
        <v>73</v>
      </c>
      <c r="X143" s="28" t="s">
        <v>73</v>
      </c>
      <c r="Y143" s="43"/>
      <c r="Z143" s="28" t="s">
        <v>73</v>
      </c>
      <c r="AA143" s="28" t="s">
        <v>73</v>
      </c>
      <c r="AB143" s="43"/>
      <c r="AC143" s="28" t="s">
        <v>73</v>
      </c>
      <c r="AD143" s="43"/>
      <c r="AE143" s="36">
        <f t="shared" si="1"/>
        <v>0</v>
      </c>
      <c r="AF143" s="45">
        <v>8.0</v>
      </c>
      <c r="AG143" s="45">
        <v>0.0</v>
      </c>
      <c r="AH143" s="36">
        <f t="shared" si="2"/>
        <v>8</v>
      </c>
      <c r="AI143" s="28" t="s">
        <v>92</v>
      </c>
      <c r="AJ143" s="28" t="s">
        <v>55</v>
      </c>
      <c r="AK143" s="28" t="s">
        <v>55</v>
      </c>
      <c r="AL143" s="28" t="s">
        <v>55</v>
      </c>
      <c r="AM143" s="28" t="s">
        <v>55</v>
      </c>
      <c r="AN143" s="28" t="s">
        <v>92</v>
      </c>
      <c r="AO143" s="28" t="s">
        <v>55</v>
      </c>
      <c r="AP143" s="36">
        <f t="shared" si="3"/>
        <v>0</v>
      </c>
      <c r="AQ143" s="36">
        <f t="shared" si="4"/>
        <v>0</v>
      </c>
      <c r="AR143" s="36">
        <f t="shared" si="5"/>
        <v>3</v>
      </c>
      <c r="AS143" s="36">
        <f t="shared" si="6"/>
        <v>6</v>
      </c>
    </row>
    <row r="144">
      <c r="A144" s="37">
        <v>139.0</v>
      </c>
      <c r="B144" s="17" t="s">
        <v>487</v>
      </c>
      <c r="C144" s="17" t="s">
        <v>200</v>
      </c>
      <c r="D144" s="17" t="s">
        <v>110</v>
      </c>
      <c r="E144" s="20"/>
      <c r="F144" s="17" t="s">
        <v>96</v>
      </c>
      <c r="G144" s="17" t="s">
        <v>466</v>
      </c>
      <c r="H144" s="38" t="s">
        <v>83</v>
      </c>
      <c r="I144" s="38" t="s">
        <v>84</v>
      </c>
      <c r="J144" s="39">
        <v>42979.0</v>
      </c>
      <c r="K144" s="41"/>
      <c r="L144" s="38" t="s">
        <v>85</v>
      </c>
      <c r="M144" s="41"/>
      <c r="N144" s="41"/>
      <c r="O144" s="28" t="s">
        <v>73</v>
      </c>
      <c r="P144" s="28" t="s">
        <v>73</v>
      </c>
      <c r="Q144" s="28" t="s">
        <v>73</v>
      </c>
      <c r="R144" s="43"/>
      <c r="S144" s="43"/>
      <c r="T144" s="43"/>
      <c r="U144" s="43"/>
      <c r="V144" s="28" t="s">
        <v>73</v>
      </c>
      <c r="W144" s="28" t="s">
        <v>73</v>
      </c>
      <c r="X144" s="28" t="s">
        <v>73</v>
      </c>
      <c r="Y144" s="43"/>
      <c r="Z144" s="28" t="s">
        <v>73</v>
      </c>
      <c r="AA144" s="28" t="s">
        <v>73</v>
      </c>
      <c r="AB144" s="43"/>
      <c r="AC144" s="28" t="s">
        <v>73</v>
      </c>
      <c r="AD144" s="43"/>
      <c r="AE144" s="36">
        <f t="shared" si="1"/>
        <v>0</v>
      </c>
      <c r="AF144" s="45"/>
      <c r="AG144" s="45"/>
      <c r="AH144" s="36">
        <f t="shared" si="2"/>
        <v>0</v>
      </c>
      <c r="AI144" s="28" t="s">
        <v>92</v>
      </c>
      <c r="AJ144" s="28" t="s">
        <v>55</v>
      </c>
      <c r="AK144" s="28" t="s">
        <v>55</v>
      </c>
      <c r="AL144" s="28" t="s">
        <v>55</v>
      </c>
      <c r="AM144" s="28" t="s">
        <v>55</v>
      </c>
      <c r="AN144" s="28" t="s">
        <v>92</v>
      </c>
      <c r="AO144" s="28" t="s">
        <v>55</v>
      </c>
      <c r="AP144" s="36">
        <f t="shared" si="3"/>
        <v>0</v>
      </c>
      <c r="AQ144" s="36">
        <f t="shared" si="4"/>
        <v>0</v>
      </c>
      <c r="AR144" s="36">
        <f t="shared" si="5"/>
        <v>0</v>
      </c>
      <c r="AS144" s="36">
        <f t="shared" si="6"/>
        <v>9</v>
      </c>
    </row>
    <row r="145">
      <c r="A145" s="37">
        <v>140.0</v>
      </c>
      <c r="B145" s="17" t="s">
        <v>492</v>
      </c>
      <c r="C145" s="17" t="s">
        <v>115</v>
      </c>
      <c r="D145" s="17" t="s">
        <v>77</v>
      </c>
      <c r="E145" s="19"/>
      <c r="F145" s="17" t="s">
        <v>79</v>
      </c>
      <c r="G145" s="17" t="s">
        <v>466</v>
      </c>
      <c r="H145" s="38" t="s">
        <v>83</v>
      </c>
      <c r="I145" s="38" t="s">
        <v>84</v>
      </c>
      <c r="J145" s="39">
        <v>42979.0</v>
      </c>
      <c r="K145" s="41"/>
      <c r="L145" s="38" t="s">
        <v>85</v>
      </c>
      <c r="M145" s="41"/>
      <c r="N145" s="41"/>
      <c r="O145" s="28" t="s">
        <v>73</v>
      </c>
      <c r="P145" s="28" t="s">
        <v>73</v>
      </c>
      <c r="Q145" s="28" t="s">
        <v>73</v>
      </c>
      <c r="R145" s="43"/>
      <c r="S145" s="43"/>
      <c r="T145" s="43"/>
      <c r="U145" s="43"/>
      <c r="V145" s="28" t="s">
        <v>73</v>
      </c>
      <c r="W145" s="28" t="s">
        <v>73</v>
      </c>
      <c r="X145" s="28" t="s">
        <v>73</v>
      </c>
      <c r="Y145" s="43"/>
      <c r="Z145" s="28" t="s">
        <v>73</v>
      </c>
      <c r="AA145" s="28" t="s">
        <v>73</v>
      </c>
      <c r="AB145" s="43"/>
      <c r="AC145" s="28" t="s">
        <v>73</v>
      </c>
      <c r="AD145" s="43"/>
      <c r="AE145" s="36">
        <f t="shared" si="1"/>
        <v>0</v>
      </c>
      <c r="AF145" s="45">
        <v>27.0</v>
      </c>
      <c r="AG145" s="45">
        <v>0.0</v>
      </c>
      <c r="AH145" s="36">
        <f t="shared" si="2"/>
        <v>27</v>
      </c>
      <c r="AI145" s="28" t="s">
        <v>92</v>
      </c>
      <c r="AJ145" s="28" t="s">
        <v>55</v>
      </c>
      <c r="AK145" s="28" t="s">
        <v>55</v>
      </c>
      <c r="AL145" s="28" t="s">
        <v>55</v>
      </c>
      <c r="AM145" s="28" t="s">
        <v>55</v>
      </c>
      <c r="AN145" s="28" t="s">
        <v>92</v>
      </c>
      <c r="AO145" s="28" t="s">
        <v>55</v>
      </c>
      <c r="AP145" s="36">
        <f t="shared" si="3"/>
        <v>0</v>
      </c>
      <c r="AQ145" s="36">
        <f t="shared" si="4"/>
        <v>0</v>
      </c>
      <c r="AR145" s="36">
        <f t="shared" si="5"/>
        <v>0</v>
      </c>
      <c r="AS145" s="36">
        <f t="shared" si="6"/>
        <v>9</v>
      </c>
    </row>
    <row r="146">
      <c r="A146" s="37">
        <v>141.0</v>
      </c>
      <c r="B146" s="17" t="s">
        <v>493</v>
      </c>
      <c r="C146" s="17" t="s">
        <v>494</v>
      </c>
      <c r="D146" s="17" t="s">
        <v>76</v>
      </c>
      <c r="E146" s="19"/>
      <c r="F146" s="17" t="s">
        <v>79</v>
      </c>
      <c r="G146" s="17" t="s">
        <v>466</v>
      </c>
      <c r="H146" s="38" t="s">
        <v>83</v>
      </c>
      <c r="I146" s="38" t="s">
        <v>84</v>
      </c>
      <c r="J146" s="39">
        <v>42979.0</v>
      </c>
      <c r="K146" s="41"/>
      <c r="L146" s="38" t="s">
        <v>85</v>
      </c>
      <c r="M146" s="41"/>
      <c r="N146" s="41"/>
      <c r="O146" s="28" t="s">
        <v>73</v>
      </c>
      <c r="P146" s="28" t="s">
        <v>73</v>
      </c>
      <c r="Q146" s="28" t="s">
        <v>73</v>
      </c>
      <c r="R146" s="43"/>
      <c r="S146" s="43"/>
      <c r="T146" s="43"/>
      <c r="U146" s="43"/>
      <c r="V146" s="28" t="s">
        <v>73</v>
      </c>
      <c r="W146" s="28" t="s">
        <v>73</v>
      </c>
      <c r="X146" s="28" t="s">
        <v>73</v>
      </c>
      <c r="Y146" s="43"/>
      <c r="Z146" s="28" t="s">
        <v>73</v>
      </c>
      <c r="AA146" s="28" t="s">
        <v>73</v>
      </c>
      <c r="AB146" s="43"/>
      <c r="AC146" s="28" t="s">
        <v>73</v>
      </c>
      <c r="AD146" s="43"/>
      <c r="AE146" s="36">
        <f t="shared" si="1"/>
        <v>0</v>
      </c>
      <c r="AF146" s="45"/>
      <c r="AG146" s="45"/>
      <c r="AH146" s="36">
        <f t="shared" si="2"/>
        <v>0</v>
      </c>
      <c r="AI146" s="28" t="s">
        <v>92</v>
      </c>
      <c r="AJ146" s="28" t="s">
        <v>55</v>
      </c>
      <c r="AK146" s="28" t="s">
        <v>55</v>
      </c>
      <c r="AL146" s="28" t="s">
        <v>55</v>
      </c>
      <c r="AM146" s="28" t="s">
        <v>55</v>
      </c>
      <c r="AN146" s="28" t="s">
        <v>92</v>
      </c>
      <c r="AO146" s="28" t="s">
        <v>55</v>
      </c>
      <c r="AP146" s="36">
        <f t="shared" si="3"/>
        <v>0</v>
      </c>
      <c r="AQ146" s="36">
        <f t="shared" si="4"/>
        <v>0</v>
      </c>
      <c r="AR146" s="36">
        <f t="shared" si="5"/>
        <v>0</v>
      </c>
      <c r="AS146" s="36">
        <f t="shared" si="6"/>
        <v>9</v>
      </c>
    </row>
    <row r="147">
      <c r="A147" s="37">
        <v>142.0</v>
      </c>
      <c r="B147" s="17" t="s">
        <v>496</v>
      </c>
      <c r="C147" s="17" t="s">
        <v>303</v>
      </c>
      <c r="D147" s="17" t="s">
        <v>266</v>
      </c>
      <c r="E147" s="19"/>
      <c r="F147" s="17" t="s">
        <v>96</v>
      </c>
      <c r="G147" s="17" t="s">
        <v>466</v>
      </c>
      <c r="H147" s="38" t="s">
        <v>83</v>
      </c>
      <c r="I147" s="38" t="s">
        <v>84</v>
      </c>
      <c r="J147" s="39">
        <v>42979.0</v>
      </c>
      <c r="K147" s="41"/>
      <c r="L147" s="38" t="s">
        <v>85</v>
      </c>
      <c r="M147" s="41"/>
      <c r="N147" s="41"/>
      <c r="O147" s="28" t="s">
        <v>73</v>
      </c>
      <c r="P147" s="28" t="s">
        <v>73</v>
      </c>
      <c r="Q147" s="28" t="s">
        <v>73</v>
      </c>
      <c r="R147" s="43"/>
      <c r="S147" s="43"/>
      <c r="T147" s="43"/>
      <c r="U147" s="43"/>
      <c r="V147" s="28" t="s">
        <v>73</v>
      </c>
      <c r="W147" s="28" t="s">
        <v>73</v>
      </c>
      <c r="X147" s="28" t="s">
        <v>73</v>
      </c>
      <c r="Y147" s="43"/>
      <c r="Z147" s="28" t="s">
        <v>73</v>
      </c>
      <c r="AA147" s="28" t="s">
        <v>73</v>
      </c>
      <c r="AB147" s="43"/>
      <c r="AC147" s="28" t="s">
        <v>73</v>
      </c>
      <c r="AD147" s="43"/>
      <c r="AE147" s="36">
        <f t="shared" si="1"/>
        <v>0</v>
      </c>
      <c r="AF147" s="45"/>
      <c r="AG147" s="45"/>
      <c r="AH147" s="36">
        <f t="shared" si="2"/>
        <v>0</v>
      </c>
      <c r="AI147" s="28" t="s">
        <v>92</v>
      </c>
      <c r="AJ147" s="28" t="s">
        <v>55</v>
      </c>
      <c r="AK147" s="28" t="s">
        <v>55</v>
      </c>
      <c r="AL147" s="28" t="s">
        <v>55</v>
      </c>
      <c r="AM147" s="28" t="s">
        <v>55</v>
      </c>
      <c r="AN147" s="28" t="s">
        <v>92</v>
      </c>
      <c r="AO147" s="28" t="s">
        <v>55</v>
      </c>
      <c r="AP147" s="36">
        <f t="shared" si="3"/>
        <v>0</v>
      </c>
      <c r="AQ147" s="36">
        <f t="shared" si="4"/>
        <v>0</v>
      </c>
      <c r="AR147" s="36">
        <f t="shared" si="5"/>
        <v>0</v>
      </c>
      <c r="AS147" s="36">
        <f t="shared" si="6"/>
        <v>9</v>
      </c>
    </row>
    <row r="148">
      <c r="A148" s="37">
        <v>143.0</v>
      </c>
      <c r="B148" s="17" t="s">
        <v>497</v>
      </c>
      <c r="C148" s="17" t="s">
        <v>113</v>
      </c>
      <c r="D148" s="17" t="s">
        <v>110</v>
      </c>
      <c r="E148" s="19"/>
      <c r="F148" s="17" t="s">
        <v>96</v>
      </c>
      <c r="G148" s="17" t="s">
        <v>466</v>
      </c>
      <c r="H148" s="38" t="s">
        <v>83</v>
      </c>
      <c r="I148" s="38" t="s">
        <v>84</v>
      </c>
      <c r="J148" s="39">
        <v>42979.0</v>
      </c>
      <c r="K148" s="41"/>
      <c r="L148" s="38" t="s">
        <v>85</v>
      </c>
      <c r="M148" s="41"/>
      <c r="N148" s="41"/>
      <c r="O148" s="28" t="s">
        <v>73</v>
      </c>
      <c r="P148" s="28" t="s">
        <v>73</v>
      </c>
      <c r="Q148" s="28" t="s">
        <v>73</v>
      </c>
      <c r="R148" s="43"/>
      <c r="S148" s="43"/>
      <c r="T148" s="43"/>
      <c r="U148" s="43"/>
      <c r="V148" s="28" t="s">
        <v>73</v>
      </c>
      <c r="W148" s="28" t="s">
        <v>73</v>
      </c>
      <c r="X148" s="28" t="s">
        <v>73</v>
      </c>
      <c r="Y148" s="43"/>
      <c r="Z148" s="28" t="s">
        <v>73</v>
      </c>
      <c r="AA148" s="28" t="s">
        <v>73</v>
      </c>
      <c r="AB148" s="43"/>
      <c r="AC148" s="28" t="s">
        <v>73</v>
      </c>
      <c r="AD148" s="43"/>
      <c r="AE148" s="36">
        <f t="shared" si="1"/>
        <v>0</v>
      </c>
      <c r="AF148" s="45"/>
      <c r="AG148" s="45"/>
      <c r="AH148" s="36">
        <f t="shared" si="2"/>
        <v>0</v>
      </c>
      <c r="AI148" s="28" t="s">
        <v>92</v>
      </c>
      <c r="AJ148" s="28" t="s">
        <v>55</v>
      </c>
      <c r="AK148" s="28" t="s">
        <v>55</v>
      </c>
      <c r="AL148" s="28" t="s">
        <v>55</v>
      </c>
      <c r="AM148" s="28" t="s">
        <v>55</v>
      </c>
      <c r="AN148" s="28" t="s">
        <v>92</v>
      </c>
      <c r="AO148" s="28" t="s">
        <v>55</v>
      </c>
      <c r="AP148" s="36">
        <f t="shared" si="3"/>
        <v>0</v>
      </c>
      <c r="AQ148" s="36">
        <f t="shared" si="4"/>
        <v>0</v>
      </c>
      <c r="AR148" s="36">
        <f t="shared" si="5"/>
        <v>0</v>
      </c>
      <c r="AS148" s="36">
        <f t="shared" si="6"/>
        <v>9</v>
      </c>
    </row>
    <row r="149">
      <c r="A149" s="37">
        <v>144.0</v>
      </c>
      <c r="B149" s="17" t="s">
        <v>499</v>
      </c>
      <c r="C149" s="17" t="s">
        <v>236</v>
      </c>
      <c r="D149" s="17" t="s">
        <v>446</v>
      </c>
      <c r="E149" s="19"/>
      <c r="F149" s="17" t="s">
        <v>96</v>
      </c>
      <c r="G149" s="17" t="s">
        <v>466</v>
      </c>
      <c r="H149" s="38" t="s">
        <v>83</v>
      </c>
      <c r="I149" s="38" t="s">
        <v>84</v>
      </c>
      <c r="J149" s="39">
        <v>42979.0</v>
      </c>
      <c r="K149" s="41"/>
      <c r="L149" s="38" t="s">
        <v>85</v>
      </c>
      <c r="M149" s="41"/>
      <c r="N149" s="41"/>
      <c r="O149" s="28" t="s">
        <v>73</v>
      </c>
      <c r="P149" s="28" t="s">
        <v>73</v>
      </c>
      <c r="Q149" s="28" t="s">
        <v>73</v>
      </c>
      <c r="R149" s="43"/>
      <c r="S149" s="43"/>
      <c r="T149" s="43"/>
      <c r="U149" s="43"/>
      <c r="V149" s="28"/>
      <c r="W149" s="28" t="s">
        <v>73</v>
      </c>
      <c r="X149" s="28" t="s">
        <v>73</v>
      </c>
      <c r="Y149" s="43"/>
      <c r="Z149" s="28" t="s">
        <v>73</v>
      </c>
      <c r="AA149" s="28" t="s">
        <v>73</v>
      </c>
      <c r="AB149" s="43"/>
      <c r="AC149" s="28" t="s">
        <v>73</v>
      </c>
      <c r="AD149" s="43"/>
      <c r="AE149" s="36">
        <f t="shared" si="1"/>
        <v>0</v>
      </c>
      <c r="AF149" s="45">
        <v>25.0</v>
      </c>
      <c r="AG149" s="45">
        <v>0.0</v>
      </c>
      <c r="AH149" s="36">
        <f t="shared" si="2"/>
        <v>25</v>
      </c>
      <c r="AI149" s="28" t="s">
        <v>92</v>
      </c>
      <c r="AJ149" s="28" t="s">
        <v>55</v>
      </c>
      <c r="AK149" s="28" t="s">
        <v>55</v>
      </c>
      <c r="AL149" s="28" t="s">
        <v>55</v>
      </c>
      <c r="AM149" s="28" t="s">
        <v>55</v>
      </c>
      <c r="AN149" s="28" t="s">
        <v>92</v>
      </c>
      <c r="AO149" s="28" t="s">
        <v>55</v>
      </c>
      <c r="AP149" s="36">
        <f t="shared" si="3"/>
        <v>0</v>
      </c>
      <c r="AQ149" s="36">
        <f t="shared" si="4"/>
        <v>0</v>
      </c>
      <c r="AR149" s="36">
        <f t="shared" si="5"/>
        <v>0</v>
      </c>
      <c r="AS149" s="36">
        <f t="shared" si="6"/>
        <v>8</v>
      </c>
    </row>
    <row r="150">
      <c r="A150" s="37">
        <v>145.0</v>
      </c>
      <c r="B150" s="17" t="s">
        <v>500</v>
      </c>
      <c r="C150" s="17" t="s">
        <v>110</v>
      </c>
      <c r="D150" s="17" t="s">
        <v>120</v>
      </c>
      <c r="E150" s="19"/>
      <c r="F150" s="17" t="s">
        <v>96</v>
      </c>
      <c r="G150" s="17" t="s">
        <v>466</v>
      </c>
      <c r="H150" s="38" t="s">
        <v>83</v>
      </c>
      <c r="I150" s="38" t="s">
        <v>84</v>
      </c>
      <c r="J150" s="39">
        <v>42979.0</v>
      </c>
      <c r="K150" s="41"/>
      <c r="L150" s="38" t="s">
        <v>85</v>
      </c>
      <c r="M150" s="41"/>
      <c r="N150" s="41"/>
      <c r="O150" s="28" t="s">
        <v>73</v>
      </c>
      <c r="P150" s="28" t="s">
        <v>73</v>
      </c>
      <c r="Q150" s="28" t="s">
        <v>73</v>
      </c>
      <c r="R150" s="43"/>
      <c r="S150" s="43"/>
      <c r="T150" s="43"/>
      <c r="U150" s="43"/>
      <c r="V150" s="28" t="s">
        <v>73</v>
      </c>
      <c r="W150" s="28" t="s">
        <v>73</v>
      </c>
      <c r="X150" s="28" t="s">
        <v>73</v>
      </c>
      <c r="Y150" s="43"/>
      <c r="Z150" s="28" t="s">
        <v>73</v>
      </c>
      <c r="AA150" s="28" t="s">
        <v>73</v>
      </c>
      <c r="AB150" s="43"/>
      <c r="AC150" s="28" t="s">
        <v>73</v>
      </c>
      <c r="AD150" s="43"/>
      <c r="AE150" s="36">
        <f t="shared" si="1"/>
        <v>0</v>
      </c>
      <c r="AF150" s="45">
        <v>21.0</v>
      </c>
      <c r="AG150" s="45">
        <v>0.0</v>
      </c>
      <c r="AH150" s="36">
        <f t="shared" si="2"/>
        <v>21</v>
      </c>
      <c r="AI150" s="28" t="s">
        <v>92</v>
      </c>
      <c r="AJ150" s="28" t="s">
        <v>55</v>
      </c>
      <c r="AK150" s="28" t="s">
        <v>55</v>
      </c>
      <c r="AL150" s="28" t="s">
        <v>55</v>
      </c>
      <c r="AM150" s="28" t="s">
        <v>55</v>
      </c>
      <c r="AN150" s="28" t="s">
        <v>92</v>
      </c>
      <c r="AO150" s="28" t="s">
        <v>55</v>
      </c>
      <c r="AP150" s="36">
        <f t="shared" si="3"/>
        <v>0</v>
      </c>
      <c r="AQ150" s="36">
        <f t="shared" si="4"/>
        <v>0</v>
      </c>
      <c r="AR150" s="36">
        <f t="shared" si="5"/>
        <v>0</v>
      </c>
      <c r="AS150" s="36">
        <f t="shared" si="6"/>
        <v>9</v>
      </c>
    </row>
    <row r="151">
      <c r="A151" s="37">
        <v>146.0</v>
      </c>
      <c r="B151" s="17" t="s">
        <v>501</v>
      </c>
      <c r="C151" s="17" t="s">
        <v>502</v>
      </c>
      <c r="D151" s="17" t="s">
        <v>310</v>
      </c>
      <c r="E151" s="19"/>
      <c r="F151" s="17" t="s">
        <v>96</v>
      </c>
      <c r="G151" s="17" t="s">
        <v>466</v>
      </c>
      <c r="H151" s="38" t="s">
        <v>83</v>
      </c>
      <c r="I151" s="38" t="s">
        <v>84</v>
      </c>
      <c r="J151" s="39">
        <v>42979.0</v>
      </c>
      <c r="K151" s="41"/>
      <c r="L151" s="38" t="s">
        <v>85</v>
      </c>
      <c r="M151" s="41"/>
      <c r="N151" s="41"/>
      <c r="O151" s="28" t="s">
        <v>73</v>
      </c>
      <c r="P151" s="28" t="s">
        <v>73</v>
      </c>
      <c r="Q151" s="28" t="s">
        <v>73</v>
      </c>
      <c r="R151" s="43"/>
      <c r="S151" s="43"/>
      <c r="T151" s="43"/>
      <c r="U151" s="43"/>
      <c r="V151" s="28" t="s">
        <v>73</v>
      </c>
      <c r="W151" s="28" t="s">
        <v>73</v>
      </c>
      <c r="X151" s="28" t="s">
        <v>73</v>
      </c>
      <c r="Y151" s="43"/>
      <c r="Z151" s="28" t="s">
        <v>73</v>
      </c>
      <c r="AA151" s="28" t="s">
        <v>73</v>
      </c>
      <c r="AB151" s="43"/>
      <c r="AC151" s="28" t="s">
        <v>73</v>
      </c>
      <c r="AD151" s="43"/>
      <c r="AE151" s="36">
        <f t="shared" si="1"/>
        <v>0</v>
      </c>
      <c r="AF151" s="45">
        <v>9.0</v>
      </c>
      <c r="AG151" s="45">
        <v>0.0</v>
      </c>
      <c r="AH151" s="36">
        <f t="shared" si="2"/>
        <v>9</v>
      </c>
      <c r="AI151" s="28" t="s">
        <v>92</v>
      </c>
      <c r="AJ151" s="28" t="s">
        <v>55</v>
      </c>
      <c r="AK151" s="28" t="s">
        <v>55</v>
      </c>
      <c r="AL151" s="28" t="s">
        <v>55</v>
      </c>
      <c r="AM151" s="28" t="s">
        <v>55</v>
      </c>
      <c r="AN151" s="28" t="s">
        <v>92</v>
      </c>
      <c r="AO151" s="28" t="s">
        <v>55</v>
      </c>
      <c r="AP151" s="36">
        <f t="shared" si="3"/>
        <v>0</v>
      </c>
      <c r="AQ151" s="36">
        <f t="shared" si="4"/>
        <v>0</v>
      </c>
      <c r="AR151" s="36">
        <f t="shared" si="5"/>
        <v>0</v>
      </c>
      <c r="AS151" s="36">
        <f t="shared" si="6"/>
        <v>9</v>
      </c>
    </row>
    <row r="152">
      <c r="A152" s="37">
        <v>147.0</v>
      </c>
      <c r="B152" s="17" t="s">
        <v>506</v>
      </c>
      <c r="C152" s="17" t="s">
        <v>130</v>
      </c>
      <c r="D152" s="17" t="s">
        <v>507</v>
      </c>
      <c r="E152" s="19"/>
      <c r="F152" s="17" t="s">
        <v>79</v>
      </c>
      <c r="G152" s="17" t="s">
        <v>466</v>
      </c>
      <c r="H152" s="38" t="s">
        <v>83</v>
      </c>
      <c r="I152" s="38" t="s">
        <v>84</v>
      </c>
      <c r="J152" s="39">
        <v>42979.0</v>
      </c>
      <c r="K152" s="41"/>
      <c r="L152" s="38" t="s">
        <v>85</v>
      </c>
      <c r="M152" s="41"/>
      <c r="N152" s="41"/>
      <c r="O152" s="28" t="s">
        <v>73</v>
      </c>
      <c r="P152" s="28" t="s">
        <v>73</v>
      </c>
      <c r="Q152" s="28" t="s">
        <v>73</v>
      </c>
      <c r="R152" s="43"/>
      <c r="S152" s="43"/>
      <c r="T152" s="43"/>
      <c r="U152" s="43"/>
      <c r="V152" s="28" t="s">
        <v>73</v>
      </c>
      <c r="W152" s="28" t="s">
        <v>73</v>
      </c>
      <c r="X152" s="28" t="s">
        <v>73</v>
      </c>
      <c r="Y152" s="43"/>
      <c r="Z152" s="28" t="s">
        <v>73</v>
      </c>
      <c r="AA152" s="28" t="s">
        <v>73</v>
      </c>
      <c r="AB152" s="43"/>
      <c r="AC152" s="28" t="s">
        <v>73</v>
      </c>
      <c r="AD152" s="43"/>
      <c r="AE152" s="36">
        <f t="shared" si="1"/>
        <v>0</v>
      </c>
      <c r="AF152" s="45">
        <v>8.0</v>
      </c>
      <c r="AG152" s="45">
        <v>0.0</v>
      </c>
      <c r="AH152" s="36">
        <f t="shared" si="2"/>
        <v>8</v>
      </c>
      <c r="AI152" s="28" t="s">
        <v>92</v>
      </c>
      <c r="AJ152" s="28" t="s">
        <v>55</v>
      </c>
      <c r="AK152" s="28" t="s">
        <v>55</v>
      </c>
      <c r="AL152" s="28" t="s">
        <v>55</v>
      </c>
      <c r="AM152" s="28" t="s">
        <v>55</v>
      </c>
      <c r="AN152" s="28" t="s">
        <v>92</v>
      </c>
      <c r="AO152" s="28" t="s">
        <v>55</v>
      </c>
      <c r="AP152" s="36">
        <f t="shared" si="3"/>
        <v>0</v>
      </c>
      <c r="AQ152" s="36">
        <f t="shared" si="4"/>
        <v>0</v>
      </c>
      <c r="AR152" s="36">
        <f t="shared" si="5"/>
        <v>0</v>
      </c>
      <c r="AS152" s="36">
        <f t="shared" si="6"/>
        <v>9</v>
      </c>
    </row>
    <row r="153">
      <c r="A153" s="37">
        <v>148.0</v>
      </c>
      <c r="B153" s="17" t="s">
        <v>267</v>
      </c>
      <c r="C153" s="17" t="s">
        <v>509</v>
      </c>
      <c r="D153" s="17" t="s">
        <v>110</v>
      </c>
      <c r="E153" s="19"/>
      <c r="F153" s="17" t="s">
        <v>96</v>
      </c>
      <c r="G153" s="17" t="s">
        <v>466</v>
      </c>
      <c r="H153" s="38" t="s">
        <v>83</v>
      </c>
      <c r="I153" s="38" t="s">
        <v>84</v>
      </c>
      <c r="J153" s="39">
        <v>42979.0</v>
      </c>
      <c r="K153" s="41"/>
      <c r="L153" s="38" t="s">
        <v>85</v>
      </c>
      <c r="M153" s="41"/>
      <c r="N153" s="41"/>
      <c r="O153" s="28" t="s">
        <v>73</v>
      </c>
      <c r="P153" s="28" t="s">
        <v>73</v>
      </c>
      <c r="Q153" s="28" t="s">
        <v>73</v>
      </c>
      <c r="R153" s="43"/>
      <c r="S153" s="43"/>
      <c r="T153" s="43"/>
      <c r="U153" s="43"/>
      <c r="V153" s="28" t="s">
        <v>73</v>
      </c>
      <c r="W153" s="28" t="s">
        <v>73</v>
      </c>
      <c r="X153" s="28" t="s">
        <v>73</v>
      </c>
      <c r="Y153" s="43"/>
      <c r="Z153" s="28" t="s">
        <v>73</v>
      </c>
      <c r="AA153" s="28" t="s">
        <v>73</v>
      </c>
      <c r="AB153" s="43"/>
      <c r="AC153" s="28" t="s">
        <v>73</v>
      </c>
      <c r="AD153" s="43"/>
      <c r="AE153" s="36">
        <f t="shared" si="1"/>
        <v>0</v>
      </c>
      <c r="AF153" s="45">
        <v>30.0</v>
      </c>
      <c r="AG153" s="45">
        <v>0.0</v>
      </c>
      <c r="AH153" s="36">
        <f t="shared" si="2"/>
        <v>30</v>
      </c>
      <c r="AI153" s="28" t="s">
        <v>92</v>
      </c>
      <c r="AJ153" s="28" t="s">
        <v>55</v>
      </c>
      <c r="AK153" s="28" t="s">
        <v>55</v>
      </c>
      <c r="AL153" s="28" t="s">
        <v>55</v>
      </c>
      <c r="AM153" s="28" t="s">
        <v>55</v>
      </c>
      <c r="AN153" s="28" t="s">
        <v>92</v>
      </c>
      <c r="AO153" s="28" t="s">
        <v>55</v>
      </c>
      <c r="AP153" s="36">
        <f t="shared" si="3"/>
        <v>0</v>
      </c>
      <c r="AQ153" s="36">
        <f t="shared" si="4"/>
        <v>0</v>
      </c>
      <c r="AR153" s="36">
        <f t="shared" si="5"/>
        <v>0</v>
      </c>
      <c r="AS153" s="36">
        <f t="shared" si="6"/>
        <v>9</v>
      </c>
    </row>
    <row r="154">
      <c r="A154" s="37">
        <v>149.0</v>
      </c>
      <c r="B154" s="17" t="s">
        <v>510</v>
      </c>
      <c r="C154" s="17" t="s">
        <v>511</v>
      </c>
      <c r="D154" s="20"/>
      <c r="E154" s="19"/>
      <c r="F154" s="17" t="s">
        <v>96</v>
      </c>
      <c r="G154" s="17" t="s">
        <v>466</v>
      </c>
      <c r="H154" s="38" t="s">
        <v>83</v>
      </c>
      <c r="I154" s="38" t="s">
        <v>84</v>
      </c>
      <c r="J154" s="39">
        <v>42979.0</v>
      </c>
      <c r="K154" s="44"/>
      <c r="L154" s="38" t="s">
        <v>85</v>
      </c>
      <c r="M154" s="41"/>
      <c r="N154" s="41"/>
      <c r="O154" s="28" t="s">
        <v>73</v>
      </c>
      <c r="P154" s="28" t="s">
        <v>73</v>
      </c>
      <c r="Q154" s="28" t="s">
        <v>73</v>
      </c>
      <c r="R154" s="43"/>
      <c r="S154" s="43"/>
      <c r="T154" s="43"/>
      <c r="U154" s="43"/>
      <c r="V154" s="28" t="s">
        <v>73</v>
      </c>
      <c r="W154" s="28" t="s">
        <v>73</v>
      </c>
      <c r="X154" s="28" t="s">
        <v>73</v>
      </c>
      <c r="Y154" s="43"/>
      <c r="Z154" s="28" t="s">
        <v>73</v>
      </c>
      <c r="AA154" s="28" t="s">
        <v>73</v>
      </c>
      <c r="AB154" s="43"/>
      <c r="AC154" s="28" t="s">
        <v>73</v>
      </c>
      <c r="AD154" s="43"/>
      <c r="AE154" s="36">
        <f t="shared" si="1"/>
        <v>0</v>
      </c>
      <c r="AF154" s="45">
        <v>21.0</v>
      </c>
      <c r="AG154" s="45">
        <v>0.0</v>
      </c>
      <c r="AH154" s="36">
        <f t="shared" si="2"/>
        <v>21</v>
      </c>
      <c r="AI154" s="28" t="s">
        <v>92</v>
      </c>
      <c r="AJ154" s="28" t="s">
        <v>55</v>
      </c>
      <c r="AK154" s="28" t="s">
        <v>55</v>
      </c>
      <c r="AL154" s="28" t="s">
        <v>55</v>
      </c>
      <c r="AM154" s="28" t="s">
        <v>55</v>
      </c>
      <c r="AN154" s="28" t="s">
        <v>92</v>
      </c>
      <c r="AO154" s="28" t="s">
        <v>55</v>
      </c>
      <c r="AP154" s="36">
        <f t="shared" si="3"/>
        <v>0</v>
      </c>
      <c r="AQ154" s="36">
        <f t="shared" si="4"/>
        <v>0</v>
      </c>
      <c r="AR154" s="36">
        <f t="shared" si="5"/>
        <v>0</v>
      </c>
      <c r="AS154" s="36">
        <f t="shared" si="6"/>
        <v>9</v>
      </c>
    </row>
    <row r="155">
      <c r="A155" s="37">
        <v>150.0</v>
      </c>
      <c r="B155" s="17" t="s">
        <v>436</v>
      </c>
      <c r="C155" s="17" t="s">
        <v>77</v>
      </c>
      <c r="D155" s="20"/>
      <c r="E155" s="20"/>
      <c r="F155" s="17" t="s">
        <v>79</v>
      </c>
      <c r="G155" s="17" t="s">
        <v>466</v>
      </c>
      <c r="H155" s="38" t="s">
        <v>83</v>
      </c>
      <c r="I155" s="38" t="s">
        <v>84</v>
      </c>
      <c r="J155" s="39">
        <v>42979.0</v>
      </c>
      <c r="K155" s="41"/>
      <c r="L155" s="38" t="s">
        <v>85</v>
      </c>
      <c r="M155" s="41"/>
      <c r="N155" s="41"/>
      <c r="O155" s="28" t="s">
        <v>72</v>
      </c>
      <c r="P155" s="28" t="s">
        <v>72</v>
      </c>
      <c r="Q155" s="28" t="s">
        <v>72</v>
      </c>
      <c r="R155" s="43"/>
      <c r="S155" s="43"/>
      <c r="T155" s="43"/>
      <c r="U155" s="43"/>
      <c r="V155" s="28" t="s">
        <v>73</v>
      </c>
      <c r="W155" s="28" t="s">
        <v>73</v>
      </c>
      <c r="X155" s="28" t="s">
        <v>73</v>
      </c>
      <c r="Y155" s="43"/>
      <c r="Z155" s="28" t="s">
        <v>73</v>
      </c>
      <c r="AA155" s="28" t="s">
        <v>73</v>
      </c>
      <c r="AB155" s="43"/>
      <c r="AC155" s="28" t="s">
        <v>73</v>
      </c>
      <c r="AD155" s="43"/>
      <c r="AE155" s="36">
        <f t="shared" si="1"/>
        <v>0</v>
      </c>
      <c r="AF155" s="45">
        <v>4.0</v>
      </c>
      <c r="AG155" s="45">
        <v>0.0</v>
      </c>
      <c r="AH155" s="36">
        <f t="shared" si="2"/>
        <v>4</v>
      </c>
      <c r="AI155" s="28" t="s">
        <v>92</v>
      </c>
      <c r="AJ155" s="28" t="s">
        <v>55</v>
      </c>
      <c r="AK155" s="28" t="s">
        <v>55</v>
      </c>
      <c r="AL155" s="28" t="s">
        <v>55</v>
      </c>
      <c r="AM155" s="28" t="s">
        <v>55</v>
      </c>
      <c r="AN155" s="28" t="s">
        <v>92</v>
      </c>
      <c r="AO155" s="28" t="s">
        <v>55</v>
      </c>
      <c r="AP155" s="36">
        <f t="shared" si="3"/>
        <v>0</v>
      </c>
      <c r="AQ155" s="36">
        <f t="shared" si="4"/>
        <v>0</v>
      </c>
      <c r="AR155" s="36">
        <f t="shared" si="5"/>
        <v>3</v>
      </c>
      <c r="AS155" s="36">
        <f t="shared" si="6"/>
        <v>6</v>
      </c>
    </row>
    <row r="156">
      <c r="A156" s="37">
        <v>151.0</v>
      </c>
      <c r="B156" s="17" t="s">
        <v>443</v>
      </c>
      <c r="C156" s="17" t="s">
        <v>516</v>
      </c>
      <c r="D156" s="17" t="s">
        <v>259</v>
      </c>
      <c r="E156" s="19"/>
      <c r="F156" s="17" t="s">
        <v>96</v>
      </c>
      <c r="G156" s="17" t="s">
        <v>466</v>
      </c>
      <c r="H156" s="38" t="s">
        <v>83</v>
      </c>
      <c r="I156" s="38" t="s">
        <v>84</v>
      </c>
      <c r="J156" s="39">
        <v>42979.0</v>
      </c>
      <c r="K156" s="41"/>
      <c r="L156" s="38" t="s">
        <v>85</v>
      </c>
      <c r="M156" s="41"/>
      <c r="N156" s="41"/>
      <c r="O156" s="28" t="s">
        <v>73</v>
      </c>
      <c r="P156" s="28" t="s">
        <v>73</v>
      </c>
      <c r="Q156" s="28" t="s">
        <v>73</v>
      </c>
      <c r="R156" s="43"/>
      <c r="S156" s="43"/>
      <c r="T156" s="43"/>
      <c r="U156" s="43"/>
      <c r="V156" s="28" t="s">
        <v>73</v>
      </c>
      <c r="W156" s="28" t="s">
        <v>73</v>
      </c>
      <c r="X156" s="28" t="s">
        <v>73</v>
      </c>
      <c r="Y156" s="43"/>
      <c r="Z156" s="28" t="s">
        <v>73</v>
      </c>
      <c r="AA156" s="28" t="s">
        <v>73</v>
      </c>
      <c r="AB156" s="43"/>
      <c r="AC156" s="28" t="s">
        <v>73</v>
      </c>
      <c r="AD156" s="43"/>
      <c r="AE156" s="36">
        <f t="shared" si="1"/>
        <v>0</v>
      </c>
      <c r="AF156" s="45">
        <v>29.0</v>
      </c>
      <c r="AG156" s="45">
        <v>0.0</v>
      </c>
      <c r="AH156" s="36">
        <f t="shared" si="2"/>
        <v>29</v>
      </c>
      <c r="AI156" s="28" t="s">
        <v>92</v>
      </c>
      <c r="AJ156" s="28" t="s">
        <v>55</v>
      </c>
      <c r="AK156" s="28" t="s">
        <v>55</v>
      </c>
      <c r="AL156" s="28" t="s">
        <v>55</v>
      </c>
      <c r="AM156" s="28" t="s">
        <v>55</v>
      </c>
      <c r="AN156" s="28" t="s">
        <v>92</v>
      </c>
      <c r="AO156" s="28" t="s">
        <v>55</v>
      </c>
      <c r="AP156" s="36">
        <f t="shared" si="3"/>
        <v>0</v>
      </c>
      <c r="AQ156" s="36">
        <f t="shared" si="4"/>
        <v>0</v>
      </c>
      <c r="AR156" s="36">
        <f t="shared" si="5"/>
        <v>0</v>
      </c>
      <c r="AS156" s="36">
        <f t="shared" si="6"/>
        <v>9</v>
      </c>
    </row>
    <row r="157">
      <c r="A157" s="37">
        <v>152.0</v>
      </c>
      <c r="B157" s="17" t="s">
        <v>308</v>
      </c>
      <c r="C157" s="17" t="s">
        <v>78</v>
      </c>
      <c r="D157" s="17" t="s">
        <v>76</v>
      </c>
      <c r="E157" s="19"/>
      <c r="F157" s="17" t="s">
        <v>79</v>
      </c>
      <c r="G157" s="17" t="s">
        <v>466</v>
      </c>
      <c r="H157" s="38" t="s">
        <v>83</v>
      </c>
      <c r="I157" s="38" t="s">
        <v>84</v>
      </c>
      <c r="J157" s="39">
        <v>42979.0</v>
      </c>
      <c r="K157" s="44"/>
      <c r="L157" s="38" t="s">
        <v>85</v>
      </c>
      <c r="M157" s="41"/>
      <c r="N157" s="41"/>
      <c r="O157" s="28" t="s">
        <v>72</v>
      </c>
      <c r="P157" s="28" t="s">
        <v>73</v>
      </c>
      <c r="Q157" s="28" t="s">
        <v>72</v>
      </c>
      <c r="R157" s="43"/>
      <c r="S157" s="43"/>
      <c r="T157" s="43"/>
      <c r="U157" s="43"/>
      <c r="V157" s="28" t="s">
        <v>73</v>
      </c>
      <c r="W157" s="28" t="s">
        <v>73</v>
      </c>
      <c r="X157" s="28" t="s">
        <v>73</v>
      </c>
      <c r="Y157" s="43"/>
      <c r="Z157" s="28" t="s">
        <v>73</v>
      </c>
      <c r="AA157" s="28" t="s">
        <v>73</v>
      </c>
      <c r="AB157" s="43"/>
      <c r="AC157" s="28" t="s">
        <v>73</v>
      </c>
      <c r="AD157" s="43"/>
      <c r="AE157" s="36">
        <f t="shared" si="1"/>
        <v>0</v>
      </c>
      <c r="AF157" s="45">
        <v>48.0</v>
      </c>
      <c r="AG157" s="45">
        <v>0.0</v>
      </c>
      <c r="AH157" s="36">
        <f t="shared" si="2"/>
        <v>48</v>
      </c>
      <c r="AI157" s="28" t="s">
        <v>92</v>
      </c>
      <c r="AJ157" s="28" t="s">
        <v>55</v>
      </c>
      <c r="AK157" s="28" t="s">
        <v>55</v>
      </c>
      <c r="AL157" s="28" t="s">
        <v>55</v>
      </c>
      <c r="AM157" s="28" t="s">
        <v>55</v>
      </c>
      <c r="AN157" s="28" t="s">
        <v>92</v>
      </c>
      <c r="AO157" s="28" t="s">
        <v>55</v>
      </c>
      <c r="AP157" s="36">
        <f t="shared" si="3"/>
        <v>0</v>
      </c>
      <c r="AQ157" s="36">
        <f t="shared" si="4"/>
        <v>0</v>
      </c>
      <c r="AR157" s="36">
        <f t="shared" si="5"/>
        <v>2</v>
      </c>
      <c r="AS157" s="36">
        <f t="shared" si="6"/>
        <v>7</v>
      </c>
    </row>
    <row r="158">
      <c r="A158" s="37">
        <v>153.0</v>
      </c>
      <c r="B158" s="17" t="s">
        <v>518</v>
      </c>
      <c r="C158" s="17" t="s">
        <v>275</v>
      </c>
      <c r="D158" s="19"/>
      <c r="E158" s="19"/>
      <c r="F158" s="17" t="s">
        <v>96</v>
      </c>
      <c r="G158" s="17" t="s">
        <v>466</v>
      </c>
      <c r="H158" s="38" t="s">
        <v>83</v>
      </c>
      <c r="I158" s="38" t="s">
        <v>84</v>
      </c>
      <c r="J158" s="39">
        <v>42979.0</v>
      </c>
      <c r="K158" s="41"/>
      <c r="L158" s="38" t="s">
        <v>295</v>
      </c>
      <c r="M158" s="41"/>
      <c r="N158" s="41"/>
      <c r="O158" s="28" t="s">
        <v>73</v>
      </c>
      <c r="P158" s="28" t="s">
        <v>73</v>
      </c>
      <c r="Q158" s="28" t="s">
        <v>73</v>
      </c>
      <c r="R158" s="43"/>
      <c r="S158" s="43"/>
      <c r="T158" s="43"/>
      <c r="U158" s="43"/>
      <c r="V158" s="28" t="s">
        <v>73</v>
      </c>
      <c r="W158" s="28" t="s">
        <v>73</v>
      </c>
      <c r="X158" s="28" t="s">
        <v>73</v>
      </c>
      <c r="Y158" s="43"/>
      <c r="Z158" s="28" t="s">
        <v>73</v>
      </c>
      <c r="AA158" s="28" t="s">
        <v>73</v>
      </c>
      <c r="AB158" s="43"/>
      <c r="AC158" s="28" t="s">
        <v>73</v>
      </c>
      <c r="AD158" s="43"/>
      <c r="AE158" s="36">
        <f t="shared" si="1"/>
        <v>0</v>
      </c>
      <c r="AF158" s="45"/>
      <c r="AG158" s="45"/>
      <c r="AH158" s="36">
        <f t="shared" si="2"/>
        <v>0</v>
      </c>
      <c r="AI158" s="28" t="s">
        <v>92</v>
      </c>
      <c r="AJ158" s="28" t="s">
        <v>55</v>
      </c>
      <c r="AK158" s="28" t="s">
        <v>55</v>
      </c>
      <c r="AL158" s="28" t="s">
        <v>55</v>
      </c>
      <c r="AM158" s="28" t="s">
        <v>55</v>
      </c>
      <c r="AN158" s="28" t="s">
        <v>92</v>
      </c>
      <c r="AO158" s="28" t="s">
        <v>55</v>
      </c>
      <c r="AP158" s="36">
        <f t="shared" si="3"/>
        <v>0</v>
      </c>
      <c r="AQ158" s="36">
        <f t="shared" si="4"/>
        <v>0</v>
      </c>
      <c r="AR158" s="36">
        <f t="shared" si="5"/>
        <v>0</v>
      </c>
      <c r="AS158" s="36">
        <f t="shared" si="6"/>
        <v>9</v>
      </c>
    </row>
    <row r="159">
      <c r="A159" s="37">
        <v>154.0</v>
      </c>
      <c r="B159" s="17" t="s">
        <v>520</v>
      </c>
      <c r="C159" s="17" t="s">
        <v>521</v>
      </c>
      <c r="D159" s="20"/>
      <c r="E159" s="19"/>
      <c r="F159" s="17" t="s">
        <v>79</v>
      </c>
      <c r="G159" s="17" t="s">
        <v>466</v>
      </c>
      <c r="H159" s="38" t="s">
        <v>83</v>
      </c>
      <c r="I159" s="38" t="s">
        <v>84</v>
      </c>
      <c r="J159" s="39">
        <v>42979.0</v>
      </c>
      <c r="K159" s="41"/>
      <c r="L159" s="38" t="s">
        <v>483</v>
      </c>
      <c r="M159" s="41"/>
      <c r="N159" s="41"/>
      <c r="O159" s="28" t="s">
        <v>73</v>
      </c>
      <c r="P159" s="28" t="s">
        <v>73</v>
      </c>
      <c r="Q159" s="28" t="s">
        <v>73</v>
      </c>
      <c r="R159" s="43"/>
      <c r="S159" s="43"/>
      <c r="T159" s="43"/>
      <c r="U159" s="43"/>
      <c r="V159" s="28" t="s">
        <v>73</v>
      </c>
      <c r="W159" s="28" t="s">
        <v>73</v>
      </c>
      <c r="X159" s="28" t="s">
        <v>73</v>
      </c>
      <c r="Y159" s="43"/>
      <c r="Z159" s="28" t="s">
        <v>73</v>
      </c>
      <c r="AA159" s="28" t="s">
        <v>73</v>
      </c>
      <c r="AB159" s="43"/>
      <c r="AC159" s="28" t="s">
        <v>73</v>
      </c>
      <c r="AD159" s="43"/>
      <c r="AE159" s="36">
        <f t="shared" si="1"/>
        <v>0</v>
      </c>
      <c r="AF159" s="45"/>
      <c r="AG159" s="45"/>
      <c r="AH159" s="36">
        <f t="shared" si="2"/>
        <v>0</v>
      </c>
      <c r="AI159" s="28" t="s">
        <v>92</v>
      </c>
      <c r="AJ159" s="28" t="s">
        <v>55</v>
      </c>
      <c r="AK159" s="28" t="s">
        <v>55</v>
      </c>
      <c r="AL159" s="28" t="s">
        <v>55</v>
      </c>
      <c r="AM159" s="28" t="s">
        <v>55</v>
      </c>
      <c r="AN159" s="28" t="s">
        <v>92</v>
      </c>
      <c r="AO159" s="28" t="s">
        <v>55</v>
      </c>
      <c r="AP159" s="36">
        <f t="shared" si="3"/>
        <v>0</v>
      </c>
      <c r="AQ159" s="36">
        <f t="shared" si="4"/>
        <v>0</v>
      </c>
      <c r="AR159" s="36">
        <f t="shared" si="5"/>
        <v>0</v>
      </c>
      <c r="AS159" s="36">
        <f t="shared" si="6"/>
        <v>9</v>
      </c>
    </row>
    <row r="160">
      <c r="A160" s="37">
        <v>155.0</v>
      </c>
      <c r="B160" s="17" t="s">
        <v>522</v>
      </c>
      <c r="C160" s="17" t="s">
        <v>120</v>
      </c>
      <c r="D160" s="17" t="s">
        <v>523</v>
      </c>
      <c r="E160" s="19"/>
      <c r="F160" s="17" t="s">
        <v>96</v>
      </c>
      <c r="G160" s="17" t="s">
        <v>466</v>
      </c>
      <c r="H160" s="38" t="s">
        <v>83</v>
      </c>
      <c r="I160" s="38" t="s">
        <v>84</v>
      </c>
      <c r="J160" s="39">
        <v>42979.0</v>
      </c>
      <c r="K160" s="41"/>
      <c r="L160" s="38" t="s">
        <v>85</v>
      </c>
      <c r="M160" s="41"/>
      <c r="N160" s="41"/>
      <c r="O160" s="28" t="s">
        <v>73</v>
      </c>
      <c r="P160" s="28" t="s">
        <v>73</v>
      </c>
      <c r="Q160" s="28" t="s">
        <v>73</v>
      </c>
      <c r="R160" s="43"/>
      <c r="S160" s="43"/>
      <c r="T160" s="43"/>
      <c r="U160" s="43"/>
      <c r="V160" s="28" t="s">
        <v>73</v>
      </c>
      <c r="W160" s="28" t="s">
        <v>73</v>
      </c>
      <c r="X160" s="28" t="s">
        <v>73</v>
      </c>
      <c r="Y160" s="43"/>
      <c r="Z160" s="28" t="s">
        <v>73</v>
      </c>
      <c r="AA160" s="28" t="s">
        <v>73</v>
      </c>
      <c r="AB160" s="43"/>
      <c r="AC160" s="28" t="s">
        <v>73</v>
      </c>
      <c r="AD160" s="43"/>
      <c r="AE160" s="36">
        <f t="shared" si="1"/>
        <v>0</v>
      </c>
      <c r="AF160" s="45">
        <v>37.0</v>
      </c>
      <c r="AG160" s="45">
        <v>0.0</v>
      </c>
      <c r="AH160" s="36">
        <f t="shared" si="2"/>
        <v>37</v>
      </c>
      <c r="AI160" s="28" t="s">
        <v>92</v>
      </c>
      <c r="AJ160" s="28" t="s">
        <v>55</v>
      </c>
      <c r="AK160" s="28" t="s">
        <v>55</v>
      </c>
      <c r="AL160" s="28" t="s">
        <v>55</v>
      </c>
      <c r="AM160" s="28" t="s">
        <v>55</v>
      </c>
      <c r="AN160" s="28" t="s">
        <v>92</v>
      </c>
      <c r="AO160" s="28" t="s">
        <v>55</v>
      </c>
      <c r="AP160" s="36">
        <f t="shared" si="3"/>
        <v>0</v>
      </c>
      <c r="AQ160" s="36">
        <f t="shared" si="4"/>
        <v>0</v>
      </c>
      <c r="AR160" s="36">
        <f t="shared" si="5"/>
        <v>0</v>
      </c>
      <c r="AS160" s="36">
        <f t="shared" si="6"/>
        <v>9</v>
      </c>
    </row>
    <row r="161">
      <c r="A161" s="37">
        <v>156.0</v>
      </c>
      <c r="B161" s="17" t="s">
        <v>172</v>
      </c>
      <c r="C161" s="17" t="s">
        <v>185</v>
      </c>
      <c r="D161" s="20"/>
      <c r="E161" s="19"/>
      <c r="F161" s="17" t="s">
        <v>79</v>
      </c>
      <c r="G161" s="17" t="s">
        <v>466</v>
      </c>
      <c r="H161" s="38" t="s">
        <v>83</v>
      </c>
      <c r="I161" s="38" t="s">
        <v>84</v>
      </c>
      <c r="J161" s="39">
        <v>42979.0</v>
      </c>
      <c r="K161" s="41"/>
      <c r="L161" s="38" t="s">
        <v>85</v>
      </c>
      <c r="M161" s="41"/>
      <c r="N161" s="41"/>
      <c r="O161" s="28" t="s">
        <v>72</v>
      </c>
      <c r="P161" s="28" t="s">
        <v>73</v>
      </c>
      <c r="Q161" s="28" t="s">
        <v>71</v>
      </c>
      <c r="R161" s="43"/>
      <c r="S161" s="43"/>
      <c r="T161" s="43"/>
      <c r="U161" s="43"/>
      <c r="V161" s="28" t="s">
        <v>73</v>
      </c>
      <c r="W161" s="28" t="s">
        <v>73</v>
      </c>
      <c r="X161" s="28" t="s">
        <v>73</v>
      </c>
      <c r="Y161" s="43"/>
      <c r="Z161" s="28" t="s">
        <v>73</v>
      </c>
      <c r="AA161" s="28" t="s">
        <v>73</v>
      </c>
      <c r="AB161" s="43"/>
      <c r="AC161" s="28" t="s">
        <v>73</v>
      </c>
      <c r="AD161" s="43"/>
      <c r="AE161" s="36">
        <f t="shared" si="1"/>
        <v>0</v>
      </c>
      <c r="AF161" s="45">
        <v>8.0</v>
      </c>
      <c r="AG161" s="45">
        <v>0.0</v>
      </c>
      <c r="AH161" s="36">
        <f t="shared" si="2"/>
        <v>8</v>
      </c>
      <c r="AI161" s="28" t="s">
        <v>92</v>
      </c>
      <c r="AJ161" s="28" t="s">
        <v>55</v>
      </c>
      <c r="AK161" s="28" t="s">
        <v>55</v>
      </c>
      <c r="AL161" s="28" t="s">
        <v>55</v>
      </c>
      <c r="AM161" s="28" t="s">
        <v>55</v>
      </c>
      <c r="AN161" s="28" t="s">
        <v>92</v>
      </c>
      <c r="AO161" s="28" t="s">
        <v>55</v>
      </c>
      <c r="AP161" s="36">
        <f t="shared" si="3"/>
        <v>0</v>
      </c>
      <c r="AQ161" s="36">
        <f t="shared" si="4"/>
        <v>1</v>
      </c>
      <c r="AR161" s="36">
        <f t="shared" si="5"/>
        <v>1</v>
      </c>
      <c r="AS161" s="36">
        <f t="shared" si="6"/>
        <v>7</v>
      </c>
    </row>
    <row r="162">
      <c r="A162" s="37">
        <v>157.0</v>
      </c>
      <c r="B162" s="17" t="s">
        <v>527</v>
      </c>
      <c r="C162" s="17" t="s">
        <v>528</v>
      </c>
      <c r="D162" s="17" t="s">
        <v>266</v>
      </c>
      <c r="E162" s="19"/>
      <c r="F162" s="17" t="s">
        <v>96</v>
      </c>
      <c r="G162" s="17" t="s">
        <v>529</v>
      </c>
      <c r="H162" s="38" t="s">
        <v>83</v>
      </c>
      <c r="I162" s="38" t="s">
        <v>84</v>
      </c>
      <c r="J162" s="39">
        <v>42979.0</v>
      </c>
      <c r="K162" s="41"/>
      <c r="L162" s="38" t="s">
        <v>85</v>
      </c>
      <c r="M162" s="41"/>
      <c r="N162" s="41"/>
      <c r="O162" s="28" t="s">
        <v>73</v>
      </c>
      <c r="P162" s="28" t="s">
        <v>73</v>
      </c>
      <c r="Q162" s="28" t="s">
        <v>73</v>
      </c>
      <c r="R162" s="43"/>
      <c r="S162" s="43"/>
      <c r="T162" s="43"/>
      <c r="U162" s="43"/>
      <c r="V162" s="28" t="s">
        <v>73</v>
      </c>
      <c r="W162" s="28" t="s">
        <v>73</v>
      </c>
      <c r="X162" s="28" t="s">
        <v>73</v>
      </c>
      <c r="Y162" s="43"/>
      <c r="Z162" s="28" t="s">
        <v>73</v>
      </c>
      <c r="AA162" s="28" t="s">
        <v>73</v>
      </c>
      <c r="AB162" s="43"/>
      <c r="AC162" s="28" t="s">
        <v>73</v>
      </c>
      <c r="AD162" s="43"/>
      <c r="AE162" s="36">
        <f t="shared" si="1"/>
        <v>0</v>
      </c>
      <c r="AF162" s="45">
        <v>9.0</v>
      </c>
      <c r="AG162" s="45">
        <v>0.0</v>
      </c>
      <c r="AH162" s="36">
        <f t="shared" si="2"/>
        <v>9</v>
      </c>
      <c r="AI162" s="28" t="s">
        <v>92</v>
      </c>
      <c r="AJ162" s="28" t="s">
        <v>55</v>
      </c>
      <c r="AK162" s="28" t="s">
        <v>55</v>
      </c>
      <c r="AL162" s="28" t="s">
        <v>55</v>
      </c>
      <c r="AM162" s="28" t="s">
        <v>55</v>
      </c>
      <c r="AN162" s="28" t="s">
        <v>92</v>
      </c>
      <c r="AO162" s="28" t="s">
        <v>55</v>
      </c>
      <c r="AP162" s="36">
        <f t="shared" si="3"/>
        <v>0</v>
      </c>
      <c r="AQ162" s="36">
        <f t="shared" si="4"/>
        <v>0</v>
      </c>
      <c r="AR162" s="36">
        <f t="shared" si="5"/>
        <v>0</v>
      </c>
      <c r="AS162" s="36">
        <f t="shared" si="6"/>
        <v>9</v>
      </c>
    </row>
    <row r="163">
      <c r="A163" s="37">
        <v>158.0</v>
      </c>
      <c r="B163" s="17" t="s">
        <v>531</v>
      </c>
      <c r="C163" s="17" t="s">
        <v>110</v>
      </c>
      <c r="D163" s="17" t="s">
        <v>532</v>
      </c>
      <c r="E163" s="19"/>
      <c r="F163" s="17" t="s">
        <v>96</v>
      </c>
      <c r="G163" s="17" t="s">
        <v>529</v>
      </c>
      <c r="H163" s="38" t="s">
        <v>83</v>
      </c>
      <c r="I163" s="38" t="s">
        <v>84</v>
      </c>
      <c r="J163" s="39">
        <v>42979.0</v>
      </c>
      <c r="K163" s="41"/>
      <c r="L163" s="38" t="s">
        <v>85</v>
      </c>
      <c r="M163" s="41"/>
      <c r="N163" s="41"/>
      <c r="O163" s="28" t="s">
        <v>73</v>
      </c>
      <c r="P163" s="28" t="s">
        <v>73</v>
      </c>
      <c r="Q163" s="28" t="s">
        <v>73</v>
      </c>
      <c r="R163" s="28"/>
      <c r="S163" s="43"/>
      <c r="T163" s="43"/>
      <c r="U163" s="43"/>
      <c r="V163" s="28" t="s">
        <v>73</v>
      </c>
      <c r="W163" s="28" t="s">
        <v>73</v>
      </c>
      <c r="X163" s="28" t="s">
        <v>73</v>
      </c>
      <c r="Y163" s="43"/>
      <c r="Z163" s="28" t="s">
        <v>73</v>
      </c>
      <c r="AA163" s="28" t="s">
        <v>73</v>
      </c>
      <c r="AB163" s="43"/>
      <c r="AC163" s="28" t="s">
        <v>73</v>
      </c>
      <c r="AD163" s="43"/>
      <c r="AE163" s="36">
        <f t="shared" si="1"/>
        <v>0</v>
      </c>
      <c r="AF163" s="45">
        <v>3.0</v>
      </c>
      <c r="AG163" s="45">
        <v>0.0</v>
      </c>
      <c r="AH163" s="36">
        <f t="shared" si="2"/>
        <v>3</v>
      </c>
      <c r="AI163" s="28" t="s">
        <v>92</v>
      </c>
      <c r="AJ163" s="28" t="s">
        <v>55</v>
      </c>
      <c r="AK163" s="28" t="s">
        <v>55</v>
      </c>
      <c r="AL163" s="28" t="s">
        <v>55</v>
      </c>
      <c r="AM163" s="28" t="s">
        <v>55</v>
      </c>
      <c r="AN163" s="28" t="s">
        <v>92</v>
      </c>
      <c r="AO163" s="28" t="s">
        <v>55</v>
      </c>
      <c r="AP163" s="36">
        <f t="shared" si="3"/>
        <v>0</v>
      </c>
      <c r="AQ163" s="36">
        <f t="shared" si="4"/>
        <v>0</v>
      </c>
      <c r="AR163" s="36">
        <f t="shared" si="5"/>
        <v>0</v>
      </c>
      <c r="AS163" s="36">
        <f t="shared" si="6"/>
        <v>9</v>
      </c>
    </row>
    <row r="164">
      <c r="A164" s="37">
        <v>159.0</v>
      </c>
      <c r="B164" s="17" t="s">
        <v>533</v>
      </c>
      <c r="C164" s="17" t="s">
        <v>534</v>
      </c>
      <c r="D164" s="17" t="s">
        <v>535</v>
      </c>
      <c r="E164" s="19"/>
      <c r="F164" s="17" t="s">
        <v>79</v>
      </c>
      <c r="G164" s="17" t="s">
        <v>529</v>
      </c>
      <c r="H164" s="38" t="s">
        <v>83</v>
      </c>
      <c r="I164" s="38" t="s">
        <v>84</v>
      </c>
      <c r="J164" s="39">
        <v>42986.0</v>
      </c>
      <c r="K164" s="44"/>
      <c r="L164" s="38" t="s">
        <v>85</v>
      </c>
      <c r="M164" s="41"/>
      <c r="N164" s="41"/>
      <c r="O164" s="28" t="s">
        <v>73</v>
      </c>
      <c r="P164" s="28" t="s">
        <v>73</v>
      </c>
      <c r="Q164" s="28" t="s">
        <v>73</v>
      </c>
      <c r="R164" s="43"/>
      <c r="S164" s="43"/>
      <c r="T164" s="43"/>
      <c r="U164" s="43"/>
      <c r="V164" s="28" t="s">
        <v>73</v>
      </c>
      <c r="W164" s="28" t="s">
        <v>73</v>
      </c>
      <c r="X164" s="28" t="s">
        <v>73</v>
      </c>
      <c r="Y164" s="43"/>
      <c r="Z164" s="28" t="s">
        <v>73</v>
      </c>
      <c r="AA164" s="28" t="s">
        <v>73</v>
      </c>
      <c r="AB164" s="43"/>
      <c r="AC164" s="28" t="s">
        <v>73</v>
      </c>
      <c r="AD164" s="43"/>
      <c r="AE164" s="36">
        <f t="shared" si="1"/>
        <v>0</v>
      </c>
      <c r="AF164" s="45">
        <v>14.0</v>
      </c>
      <c r="AG164" s="45">
        <v>0.0</v>
      </c>
      <c r="AH164" s="36">
        <f t="shared" si="2"/>
        <v>14</v>
      </c>
      <c r="AI164" s="28" t="s">
        <v>92</v>
      </c>
      <c r="AJ164" s="28" t="s">
        <v>55</v>
      </c>
      <c r="AK164" s="28" t="s">
        <v>55</v>
      </c>
      <c r="AL164" s="28" t="s">
        <v>55</v>
      </c>
      <c r="AM164" s="28" t="s">
        <v>55</v>
      </c>
      <c r="AN164" s="28" t="s">
        <v>92</v>
      </c>
      <c r="AO164" s="28" t="s">
        <v>55</v>
      </c>
      <c r="AP164" s="36">
        <f t="shared" si="3"/>
        <v>0</v>
      </c>
      <c r="AQ164" s="36">
        <f t="shared" si="4"/>
        <v>0</v>
      </c>
      <c r="AR164" s="36">
        <f t="shared" si="5"/>
        <v>0</v>
      </c>
      <c r="AS164" s="36">
        <f t="shared" si="6"/>
        <v>9</v>
      </c>
    </row>
    <row r="165">
      <c r="A165" s="37">
        <v>160.0</v>
      </c>
      <c r="B165" s="17" t="s">
        <v>536</v>
      </c>
      <c r="C165" s="17" t="s">
        <v>203</v>
      </c>
      <c r="D165" s="17" t="s">
        <v>192</v>
      </c>
      <c r="E165" s="19"/>
      <c r="F165" s="17" t="s">
        <v>96</v>
      </c>
      <c r="G165" s="17" t="s">
        <v>529</v>
      </c>
      <c r="H165" s="38" t="s">
        <v>83</v>
      </c>
      <c r="I165" s="38" t="s">
        <v>84</v>
      </c>
      <c r="J165" s="39">
        <v>42979.0</v>
      </c>
      <c r="K165" s="41"/>
      <c r="L165" s="38" t="s">
        <v>85</v>
      </c>
      <c r="M165" s="41"/>
      <c r="N165" s="41"/>
      <c r="O165" s="28" t="s">
        <v>72</v>
      </c>
      <c r="P165" s="28" t="s">
        <v>72</v>
      </c>
      <c r="Q165" s="28" t="s">
        <v>72</v>
      </c>
      <c r="R165" s="43"/>
      <c r="S165" s="43"/>
      <c r="T165" s="43"/>
      <c r="U165" s="43"/>
      <c r="V165" s="28" t="s">
        <v>73</v>
      </c>
      <c r="W165" s="28" t="s">
        <v>73</v>
      </c>
      <c r="X165" s="28" t="s">
        <v>73</v>
      </c>
      <c r="Y165" s="43"/>
      <c r="Z165" s="28" t="s">
        <v>73</v>
      </c>
      <c r="AA165" s="28" t="s">
        <v>73</v>
      </c>
      <c r="AB165" s="43"/>
      <c r="AC165" s="28" t="s">
        <v>73</v>
      </c>
      <c r="AD165" s="43"/>
      <c r="AE165" s="36">
        <f t="shared" si="1"/>
        <v>0</v>
      </c>
      <c r="AF165" s="45">
        <v>6.0</v>
      </c>
      <c r="AG165" s="45">
        <v>0.0</v>
      </c>
      <c r="AH165" s="36">
        <f t="shared" si="2"/>
        <v>6</v>
      </c>
      <c r="AI165" s="28" t="s">
        <v>92</v>
      </c>
      <c r="AJ165" s="28" t="s">
        <v>55</v>
      </c>
      <c r="AK165" s="28" t="s">
        <v>55</v>
      </c>
      <c r="AL165" s="28" t="s">
        <v>55</v>
      </c>
      <c r="AM165" s="28" t="s">
        <v>55</v>
      </c>
      <c r="AN165" s="28" t="s">
        <v>92</v>
      </c>
      <c r="AO165" s="28" t="s">
        <v>55</v>
      </c>
      <c r="AP165" s="36">
        <f t="shared" si="3"/>
        <v>0</v>
      </c>
      <c r="AQ165" s="36">
        <f t="shared" si="4"/>
        <v>0</v>
      </c>
      <c r="AR165" s="36">
        <f t="shared" si="5"/>
        <v>3</v>
      </c>
      <c r="AS165" s="36">
        <f t="shared" si="6"/>
        <v>6</v>
      </c>
    </row>
    <row r="166">
      <c r="A166" s="37">
        <v>161.0</v>
      </c>
      <c r="B166" s="17" t="s">
        <v>539</v>
      </c>
      <c r="C166" s="17" t="s">
        <v>540</v>
      </c>
      <c r="D166" s="17" t="s">
        <v>401</v>
      </c>
      <c r="E166" s="19"/>
      <c r="F166" s="17" t="s">
        <v>79</v>
      </c>
      <c r="G166" s="17" t="s">
        <v>529</v>
      </c>
      <c r="H166" s="38" t="s">
        <v>83</v>
      </c>
      <c r="I166" s="38" t="s">
        <v>84</v>
      </c>
      <c r="J166" s="39">
        <v>42979.0</v>
      </c>
      <c r="K166" s="41"/>
      <c r="L166" s="38" t="s">
        <v>85</v>
      </c>
      <c r="M166" s="41"/>
      <c r="N166" s="41"/>
      <c r="O166" s="28" t="s">
        <v>71</v>
      </c>
      <c r="P166" s="28" t="s">
        <v>72</v>
      </c>
      <c r="Q166" s="28" t="s">
        <v>71</v>
      </c>
      <c r="R166" s="43"/>
      <c r="S166" s="43"/>
      <c r="T166" s="43"/>
      <c r="U166" s="43"/>
      <c r="V166" s="28" t="s">
        <v>73</v>
      </c>
      <c r="W166" s="28" t="s">
        <v>73</v>
      </c>
      <c r="X166" s="28" t="s">
        <v>73</v>
      </c>
      <c r="Y166" s="43"/>
      <c r="Z166" s="28" t="s">
        <v>73</v>
      </c>
      <c r="AA166" s="28" t="s">
        <v>73</v>
      </c>
      <c r="AB166" s="43"/>
      <c r="AC166" s="28" t="s">
        <v>73</v>
      </c>
      <c r="AD166" s="43"/>
      <c r="AE166" s="36">
        <f t="shared" si="1"/>
        <v>0</v>
      </c>
      <c r="AF166" s="45">
        <v>6.0</v>
      </c>
      <c r="AG166" s="45">
        <v>0.0</v>
      </c>
      <c r="AH166" s="36">
        <f t="shared" si="2"/>
        <v>6</v>
      </c>
      <c r="AI166" s="28" t="s">
        <v>92</v>
      </c>
      <c r="AJ166" s="28" t="s">
        <v>55</v>
      </c>
      <c r="AK166" s="28" t="s">
        <v>55</v>
      </c>
      <c r="AL166" s="28" t="s">
        <v>55</v>
      </c>
      <c r="AM166" s="28" t="s">
        <v>55</v>
      </c>
      <c r="AN166" s="28" t="s">
        <v>92</v>
      </c>
      <c r="AO166" s="28" t="s">
        <v>55</v>
      </c>
      <c r="AP166" s="36">
        <f t="shared" si="3"/>
        <v>0</v>
      </c>
      <c r="AQ166" s="36">
        <f t="shared" si="4"/>
        <v>2</v>
      </c>
      <c r="AR166" s="36">
        <f t="shared" si="5"/>
        <v>1</v>
      </c>
      <c r="AS166" s="36">
        <f t="shared" si="6"/>
        <v>6</v>
      </c>
    </row>
    <row r="167">
      <c r="A167" s="37">
        <v>162.0</v>
      </c>
      <c r="B167" s="17" t="s">
        <v>541</v>
      </c>
      <c r="C167" s="17" t="s">
        <v>540</v>
      </c>
      <c r="D167" s="17" t="s">
        <v>542</v>
      </c>
      <c r="E167" s="19"/>
      <c r="F167" s="17" t="s">
        <v>79</v>
      </c>
      <c r="G167" s="17" t="s">
        <v>529</v>
      </c>
      <c r="H167" s="38" t="s">
        <v>83</v>
      </c>
      <c r="I167" s="38" t="s">
        <v>84</v>
      </c>
      <c r="J167" s="39">
        <v>42979.0</v>
      </c>
      <c r="K167" s="41"/>
      <c r="L167" s="38" t="s">
        <v>85</v>
      </c>
      <c r="M167" s="41"/>
      <c r="N167" s="41"/>
      <c r="O167" s="28" t="s">
        <v>73</v>
      </c>
      <c r="P167" s="28" t="s">
        <v>73</v>
      </c>
      <c r="Q167" s="28" t="s">
        <v>73</v>
      </c>
      <c r="R167" s="43"/>
      <c r="S167" s="43"/>
      <c r="T167" s="43"/>
      <c r="U167" s="43"/>
      <c r="V167" s="28" t="s">
        <v>73</v>
      </c>
      <c r="W167" s="28" t="s">
        <v>73</v>
      </c>
      <c r="X167" s="28" t="s">
        <v>73</v>
      </c>
      <c r="Y167" s="43"/>
      <c r="Z167" s="28" t="s">
        <v>73</v>
      </c>
      <c r="AA167" s="28" t="s">
        <v>73</v>
      </c>
      <c r="AB167" s="43"/>
      <c r="AC167" s="28" t="s">
        <v>73</v>
      </c>
      <c r="AD167" s="43"/>
      <c r="AE167" s="36">
        <f t="shared" si="1"/>
        <v>0</v>
      </c>
      <c r="AF167" s="45">
        <v>2.0</v>
      </c>
      <c r="AG167" s="45">
        <v>0.0</v>
      </c>
      <c r="AH167" s="36">
        <f t="shared" si="2"/>
        <v>2</v>
      </c>
      <c r="AI167" s="28" t="s">
        <v>92</v>
      </c>
      <c r="AJ167" s="28" t="s">
        <v>55</v>
      </c>
      <c r="AK167" s="28" t="s">
        <v>55</v>
      </c>
      <c r="AL167" s="28" t="s">
        <v>55</v>
      </c>
      <c r="AM167" s="28" t="s">
        <v>55</v>
      </c>
      <c r="AN167" s="28" t="s">
        <v>92</v>
      </c>
      <c r="AO167" s="28" t="s">
        <v>55</v>
      </c>
      <c r="AP167" s="36">
        <f t="shared" si="3"/>
        <v>0</v>
      </c>
      <c r="AQ167" s="36">
        <f t="shared" si="4"/>
        <v>0</v>
      </c>
      <c r="AR167" s="36">
        <f t="shared" si="5"/>
        <v>0</v>
      </c>
      <c r="AS167" s="36">
        <f t="shared" si="6"/>
        <v>9</v>
      </c>
    </row>
    <row r="168">
      <c r="A168" s="37">
        <v>163.0</v>
      </c>
      <c r="B168" s="17" t="s">
        <v>546</v>
      </c>
      <c r="C168" s="17" t="s">
        <v>236</v>
      </c>
      <c r="D168" s="20"/>
      <c r="E168" s="19"/>
      <c r="F168" s="17" t="s">
        <v>96</v>
      </c>
      <c r="G168" s="17" t="s">
        <v>529</v>
      </c>
      <c r="H168" s="38" t="s">
        <v>83</v>
      </c>
      <c r="I168" s="38" t="s">
        <v>84</v>
      </c>
      <c r="J168" s="39">
        <v>42979.0</v>
      </c>
      <c r="K168" s="41"/>
      <c r="L168" s="38" t="s">
        <v>85</v>
      </c>
      <c r="M168" s="41"/>
      <c r="N168" s="41"/>
      <c r="O168" s="28" t="s">
        <v>73</v>
      </c>
      <c r="P168" s="28" t="s">
        <v>73</v>
      </c>
      <c r="Q168" s="28" t="s">
        <v>73</v>
      </c>
      <c r="R168" s="43"/>
      <c r="S168" s="43"/>
      <c r="T168" s="43"/>
      <c r="U168" s="43"/>
      <c r="V168" s="28" t="s">
        <v>73</v>
      </c>
      <c r="W168" s="28" t="s">
        <v>73</v>
      </c>
      <c r="X168" s="28" t="s">
        <v>73</v>
      </c>
      <c r="Y168" s="43"/>
      <c r="Z168" s="28" t="s">
        <v>73</v>
      </c>
      <c r="AA168" s="28" t="s">
        <v>73</v>
      </c>
      <c r="AB168" s="43"/>
      <c r="AC168" s="28" t="s">
        <v>73</v>
      </c>
      <c r="AD168" s="43"/>
      <c r="AE168" s="36">
        <f t="shared" si="1"/>
        <v>0</v>
      </c>
      <c r="AF168" s="45">
        <v>2.0</v>
      </c>
      <c r="AG168" s="45">
        <v>0.0</v>
      </c>
      <c r="AH168" s="36">
        <f t="shared" si="2"/>
        <v>2</v>
      </c>
      <c r="AI168" s="28" t="s">
        <v>92</v>
      </c>
      <c r="AJ168" s="28" t="s">
        <v>55</v>
      </c>
      <c r="AK168" s="28" t="s">
        <v>55</v>
      </c>
      <c r="AL168" s="28" t="s">
        <v>55</v>
      </c>
      <c r="AM168" s="28" t="s">
        <v>55</v>
      </c>
      <c r="AN168" s="28" t="s">
        <v>92</v>
      </c>
      <c r="AO168" s="28" t="s">
        <v>55</v>
      </c>
      <c r="AP168" s="36">
        <f t="shared" si="3"/>
        <v>0</v>
      </c>
      <c r="AQ168" s="36">
        <f t="shared" si="4"/>
        <v>0</v>
      </c>
      <c r="AR168" s="36">
        <f t="shared" si="5"/>
        <v>0</v>
      </c>
      <c r="AS168" s="36">
        <f t="shared" si="6"/>
        <v>9</v>
      </c>
    </row>
    <row r="169">
      <c r="A169" s="37">
        <v>164.0</v>
      </c>
      <c r="B169" s="17" t="s">
        <v>547</v>
      </c>
      <c r="C169" s="17" t="s">
        <v>217</v>
      </c>
      <c r="D169" s="17" t="s">
        <v>266</v>
      </c>
      <c r="E169" s="19"/>
      <c r="F169" s="17" t="s">
        <v>96</v>
      </c>
      <c r="G169" s="17" t="s">
        <v>529</v>
      </c>
      <c r="H169" s="38" t="s">
        <v>83</v>
      </c>
      <c r="I169" s="38" t="s">
        <v>84</v>
      </c>
      <c r="J169" s="39">
        <v>42979.0</v>
      </c>
      <c r="K169" s="41"/>
      <c r="L169" s="38" t="s">
        <v>85</v>
      </c>
      <c r="M169" s="41"/>
      <c r="N169" s="41"/>
      <c r="O169" s="28" t="s">
        <v>73</v>
      </c>
      <c r="P169" s="28" t="s">
        <v>73</v>
      </c>
      <c r="Q169" s="28" t="s">
        <v>73</v>
      </c>
      <c r="R169" s="43"/>
      <c r="S169" s="43"/>
      <c r="T169" s="43"/>
      <c r="U169" s="43"/>
      <c r="V169" s="28" t="s">
        <v>73</v>
      </c>
      <c r="W169" s="28" t="s">
        <v>73</v>
      </c>
      <c r="X169" s="28" t="s">
        <v>73</v>
      </c>
      <c r="Y169" s="43"/>
      <c r="Z169" s="28" t="s">
        <v>73</v>
      </c>
      <c r="AA169" s="28" t="s">
        <v>73</v>
      </c>
      <c r="AB169" s="43"/>
      <c r="AC169" s="28" t="s">
        <v>73</v>
      </c>
      <c r="AD169" s="43"/>
      <c r="AE169" s="36">
        <f t="shared" si="1"/>
        <v>0</v>
      </c>
      <c r="AF169" s="45">
        <v>0.0</v>
      </c>
      <c r="AG169" s="45">
        <v>0.0</v>
      </c>
      <c r="AH169" s="36">
        <f t="shared" si="2"/>
        <v>0</v>
      </c>
      <c r="AI169" s="28" t="s">
        <v>92</v>
      </c>
      <c r="AJ169" s="28" t="s">
        <v>55</v>
      </c>
      <c r="AK169" s="28" t="s">
        <v>55</v>
      </c>
      <c r="AL169" s="28" t="s">
        <v>55</v>
      </c>
      <c r="AM169" s="28" t="s">
        <v>55</v>
      </c>
      <c r="AN169" s="28" t="s">
        <v>92</v>
      </c>
      <c r="AO169" s="28" t="s">
        <v>55</v>
      </c>
      <c r="AP169" s="36">
        <f t="shared" si="3"/>
        <v>0</v>
      </c>
      <c r="AQ169" s="36">
        <f t="shared" si="4"/>
        <v>0</v>
      </c>
      <c r="AR169" s="36">
        <f t="shared" si="5"/>
        <v>0</v>
      </c>
      <c r="AS169" s="36">
        <f t="shared" si="6"/>
        <v>9</v>
      </c>
    </row>
    <row r="170">
      <c r="A170" s="37">
        <v>165.0</v>
      </c>
      <c r="B170" s="17" t="s">
        <v>549</v>
      </c>
      <c r="C170" s="17" t="s">
        <v>78</v>
      </c>
      <c r="D170" s="17" t="s">
        <v>550</v>
      </c>
      <c r="E170" s="19"/>
      <c r="F170" s="17" t="s">
        <v>79</v>
      </c>
      <c r="G170" s="17" t="s">
        <v>529</v>
      </c>
      <c r="H170" s="38" t="s">
        <v>83</v>
      </c>
      <c r="I170" s="38" t="s">
        <v>84</v>
      </c>
      <c r="J170" s="39">
        <v>42979.0</v>
      </c>
      <c r="K170" s="41"/>
      <c r="L170" s="38" t="s">
        <v>85</v>
      </c>
      <c r="M170" s="41"/>
      <c r="N170" s="41"/>
      <c r="O170" s="28" t="s">
        <v>73</v>
      </c>
      <c r="P170" s="28" t="s">
        <v>73</v>
      </c>
      <c r="Q170" s="28" t="s">
        <v>73</v>
      </c>
      <c r="R170" s="43"/>
      <c r="S170" s="43"/>
      <c r="T170" s="43"/>
      <c r="U170" s="43"/>
      <c r="V170" s="28" t="s">
        <v>73</v>
      </c>
      <c r="W170" s="28" t="s">
        <v>73</v>
      </c>
      <c r="X170" s="28" t="s">
        <v>73</v>
      </c>
      <c r="Y170" s="43"/>
      <c r="Z170" s="28" t="s">
        <v>73</v>
      </c>
      <c r="AA170" s="28" t="s">
        <v>73</v>
      </c>
      <c r="AB170" s="43"/>
      <c r="AC170" s="28" t="s">
        <v>73</v>
      </c>
      <c r="AD170" s="43"/>
      <c r="AE170" s="36">
        <f t="shared" si="1"/>
        <v>0</v>
      </c>
      <c r="AF170" s="45">
        <v>1.0</v>
      </c>
      <c r="AG170" s="45">
        <v>0.0</v>
      </c>
      <c r="AH170" s="36">
        <f t="shared" si="2"/>
        <v>1</v>
      </c>
      <c r="AI170" s="28" t="s">
        <v>92</v>
      </c>
      <c r="AJ170" s="28" t="s">
        <v>55</v>
      </c>
      <c r="AK170" s="28" t="s">
        <v>55</v>
      </c>
      <c r="AL170" s="28" t="s">
        <v>55</v>
      </c>
      <c r="AM170" s="28" t="s">
        <v>55</v>
      </c>
      <c r="AN170" s="28" t="s">
        <v>92</v>
      </c>
      <c r="AO170" s="28" t="s">
        <v>55</v>
      </c>
      <c r="AP170" s="36">
        <f t="shared" si="3"/>
        <v>0</v>
      </c>
      <c r="AQ170" s="36">
        <f t="shared" si="4"/>
        <v>0</v>
      </c>
      <c r="AR170" s="36">
        <f t="shared" si="5"/>
        <v>0</v>
      </c>
      <c r="AS170" s="36">
        <f t="shared" si="6"/>
        <v>9</v>
      </c>
    </row>
    <row r="171">
      <c r="A171" s="37">
        <v>166.0</v>
      </c>
      <c r="B171" s="17" t="s">
        <v>552</v>
      </c>
      <c r="C171" s="17" t="s">
        <v>78</v>
      </c>
      <c r="D171" s="20"/>
      <c r="E171" s="19"/>
      <c r="F171" s="17" t="s">
        <v>79</v>
      </c>
      <c r="G171" s="17" t="s">
        <v>529</v>
      </c>
      <c r="H171" s="38" t="s">
        <v>83</v>
      </c>
      <c r="I171" s="38" t="s">
        <v>84</v>
      </c>
      <c r="J171" s="39">
        <v>42979.0</v>
      </c>
      <c r="K171" s="41"/>
      <c r="L171" s="38" t="s">
        <v>85</v>
      </c>
      <c r="M171" s="41"/>
      <c r="N171" s="41"/>
      <c r="O171" s="28" t="s">
        <v>72</v>
      </c>
      <c r="P171" s="28" t="s">
        <v>73</v>
      </c>
      <c r="Q171" s="28" t="s">
        <v>73</v>
      </c>
      <c r="R171" s="43"/>
      <c r="S171" s="43"/>
      <c r="T171" s="43"/>
      <c r="U171" s="43"/>
      <c r="V171" s="28" t="s">
        <v>73</v>
      </c>
      <c r="W171" s="28" t="s">
        <v>73</v>
      </c>
      <c r="X171" s="28" t="s">
        <v>73</v>
      </c>
      <c r="Y171" s="43"/>
      <c r="Z171" s="28" t="s">
        <v>73</v>
      </c>
      <c r="AA171" s="28" t="s">
        <v>73</v>
      </c>
      <c r="AB171" s="43"/>
      <c r="AC171" s="28" t="s">
        <v>73</v>
      </c>
      <c r="AD171" s="43"/>
      <c r="AE171" s="36">
        <f t="shared" si="1"/>
        <v>0</v>
      </c>
      <c r="AF171" s="45">
        <v>11.0</v>
      </c>
      <c r="AG171" s="45">
        <v>0.0</v>
      </c>
      <c r="AH171" s="36">
        <f t="shared" si="2"/>
        <v>11</v>
      </c>
      <c r="AI171" s="28" t="s">
        <v>92</v>
      </c>
      <c r="AJ171" s="28" t="s">
        <v>55</v>
      </c>
      <c r="AK171" s="28" t="s">
        <v>55</v>
      </c>
      <c r="AL171" s="28" t="s">
        <v>55</v>
      </c>
      <c r="AM171" s="28" t="s">
        <v>55</v>
      </c>
      <c r="AN171" s="28" t="s">
        <v>92</v>
      </c>
      <c r="AO171" s="28" t="s">
        <v>55</v>
      </c>
      <c r="AP171" s="36">
        <f t="shared" si="3"/>
        <v>0</v>
      </c>
      <c r="AQ171" s="36">
        <f t="shared" si="4"/>
        <v>0</v>
      </c>
      <c r="AR171" s="36">
        <f t="shared" si="5"/>
        <v>1</v>
      </c>
      <c r="AS171" s="36">
        <f t="shared" si="6"/>
        <v>8</v>
      </c>
    </row>
    <row r="172">
      <c r="A172" s="37">
        <v>167.0</v>
      </c>
      <c r="B172" s="17" t="s">
        <v>553</v>
      </c>
      <c r="C172" s="17" t="s">
        <v>115</v>
      </c>
      <c r="D172" s="17" t="s">
        <v>272</v>
      </c>
      <c r="E172" s="19"/>
      <c r="F172" s="17" t="s">
        <v>79</v>
      </c>
      <c r="G172" s="17" t="s">
        <v>529</v>
      </c>
      <c r="H172" s="38" t="s">
        <v>83</v>
      </c>
      <c r="I172" s="38" t="s">
        <v>84</v>
      </c>
      <c r="J172" s="39">
        <v>42979.0</v>
      </c>
      <c r="K172" s="41"/>
      <c r="L172" s="38" t="s">
        <v>85</v>
      </c>
      <c r="M172" s="41"/>
      <c r="N172" s="41"/>
      <c r="O172" s="28" t="s">
        <v>72</v>
      </c>
      <c r="P172" s="28" t="s">
        <v>73</v>
      </c>
      <c r="Q172" s="28" t="s">
        <v>73</v>
      </c>
      <c r="R172" s="43"/>
      <c r="S172" s="43"/>
      <c r="T172" s="43"/>
      <c r="U172" s="43"/>
      <c r="V172" s="28" t="s">
        <v>73</v>
      </c>
      <c r="W172" s="28" t="s">
        <v>73</v>
      </c>
      <c r="X172" s="28" t="s">
        <v>73</v>
      </c>
      <c r="Y172" s="43"/>
      <c r="Z172" s="28" t="s">
        <v>73</v>
      </c>
      <c r="AA172" s="28" t="s">
        <v>73</v>
      </c>
      <c r="AB172" s="43"/>
      <c r="AC172" s="28" t="s">
        <v>73</v>
      </c>
      <c r="AD172" s="43"/>
      <c r="AE172" s="36">
        <f t="shared" si="1"/>
        <v>0</v>
      </c>
      <c r="AF172" s="45">
        <v>1.0</v>
      </c>
      <c r="AG172" s="45">
        <v>0.0</v>
      </c>
      <c r="AH172" s="36">
        <f t="shared" si="2"/>
        <v>1</v>
      </c>
      <c r="AI172" s="28" t="s">
        <v>92</v>
      </c>
      <c r="AJ172" s="28" t="s">
        <v>55</v>
      </c>
      <c r="AK172" s="28" t="s">
        <v>55</v>
      </c>
      <c r="AL172" s="28" t="s">
        <v>55</v>
      </c>
      <c r="AM172" s="28" t="s">
        <v>55</v>
      </c>
      <c r="AN172" s="28" t="s">
        <v>92</v>
      </c>
      <c r="AO172" s="28" t="s">
        <v>55</v>
      </c>
      <c r="AP172" s="36">
        <f t="shared" si="3"/>
        <v>0</v>
      </c>
      <c r="AQ172" s="36">
        <f t="shared" si="4"/>
        <v>0</v>
      </c>
      <c r="AR172" s="36">
        <f t="shared" si="5"/>
        <v>1</v>
      </c>
      <c r="AS172" s="36">
        <f t="shared" si="6"/>
        <v>8</v>
      </c>
    </row>
    <row r="173">
      <c r="A173" s="37">
        <v>168.0</v>
      </c>
      <c r="B173" s="17" t="s">
        <v>556</v>
      </c>
      <c r="C173" s="17" t="s">
        <v>557</v>
      </c>
      <c r="D173" s="17" t="s">
        <v>558</v>
      </c>
      <c r="E173" s="19"/>
      <c r="F173" s="17" t="s">
        <v>79</v>
      </c>
      <c r="G173" s="17" t="s">
        <v>529</v>
      </c>
      <c r="H173" s="38" t="s">
        <v>83</v>
      </c>
      <c r="I173" s="38" t="s">
        <v>84</v>
      </c>
      <c r="J173" s="39">
        <v>42979.0</v>
      </c>
      <c r="K173" s="41"/>
      <c r="L173" s="38" t="s">
        <v>85</v>
      </c>
      <c r="M173" s="41"/>
      <c r="N173" s="41"/>
      <c r="O173" s="28" t="s">
        <v>73</v>
      </c>
      <c r="P173" s="28" t="s">
        <v>73</v>
      </c>
      <c r="Q173" s="28" t="s">
        <v>73</v>
      </c>
      <c r="R173" s="43"/>
      <c r="S173" s="43"/>
      <c r="T173" s="43"/>
      <c r="U173" s="43"/>
      <c r="V173" s="28" t="s">
        <v>73</v>
      </c>
      <c r="W173" s="28" t="s">
        <v>73</v>
      </c>
      <c r="X173" s="28" t="s">
        <v>73</v>
      </c>
      <c r="Y173" s="43"/>
      <c r="Z173" s="28" t="s">
        <v>73</v>
      </c>
      <c r="AA173" s="28" t="s">
        <v>73</v>
      </c>
      <c r="AB173" s="43"/>
      <c r="AC173" s="28" t="s">
        <v>73</v>
      </c>
      <c r="AD173" s="43"/>
      <c r="AE173" s="36">
        <f t="shared" si="1"/>
        <v>0</v>
      </c>
      <c r="AF173" s="45">
        <v>7.0</v>
      </c>
      <c r="AG173" s="45">
        <v>0.0</v>
      </c>
      <c r="AH173" s="36">
        <f t="shared" si="2"/>
        <v>7</v>
      </c>
      <c r="AI173" s="28" t="s">
        <v>92</v>
      </c>
      <c r="AJ173" s="28" t="s">
        <v>55</v>
      </c>
      <c r="AK173" s="28" t="s">
        <v>55</v>
      </c>
      <c r="AL173" s="28" t="s">
        <v>55</v>
      </c>
      <c r="AM173" s="28" t="s">
        <v>55</v>
      </c>
      <c r="AN173" s="28" t="s">
        <v>92</v>
      </c>
      <c r="AO173" s="28" t="s">
        <v>55</v>
      </c>
      <c r="AP173" s="36">
        <f t="shared" si="3"/>
        <v>0</v>
      </c>
      <c r="AQ173" s="36">
        <f t="shared" si="4"/>
        <v>0</v>
      </c>
      <c r="AR173" s="36">
        <f t="shared" si="5"/>
        <v>0</v>
      </c>
      <c r="AS173" s="36">
        <f t="shared" si="6"/>
        <v>9</v>
      </c>
    </row>
    <row r="174">
      <c r="A174" s="37">
        <v>169.0</v>
      </c>
      <c r="B174" s="17" t="s">
        <v>499</v>
      </c>
      <c r="C174" s="17" t="s">
        <v>87</v>
      </c>
      <c r="D174" s="17" t="s">
        <v>132</v>
      </c>
      <c r="E174" s="19"/>
      <c r="F174" s="17" t="s">
        <v>79</v>
      </c>
      <c r="G174" s="17" t="s">
        <v>529</v>
      </c>
      <c r="H174" s="38" t="s">
        <v>83</v>
      </c>
      <c r="I174" s="38" t="s">
        <v>84</v>
      </c>
      <c r="J174" s="39">
        <v>42979.0</v>
      </c>
      <c r="K174" s="41"/>
      <c r="L174" s="38" t="s">
        <v>85</v>
      </c>
      <c r="M174" s="41"/>
      <c r="N174" s="41"/>
      <c r="O174" s="28" t="s">
        <v>73</v>
      </c>
      <c r="P174" s="28" t="s">
        <v>73</v>
      </c>
      <c r="Q174" s="28" t="s">
        <v>73</v>
      </c>
      <c r="R174" s="43"/>
      <c r="S174" s="43"/>
      <c r="T174" s="43"/>
      <c r="U174" s="43"/>
      <c r="V174" s="28" t="s">
        <v>73</v>
      </c>
      <c r="W174" s="28" t="s">
        <v>73</v>
      </c>
      <c r="X174" s="28" t="s">
        <v>73</v>
      </c>
      <c r="Y174" s="43"/>
      <c r="Z174" s="28" t="s">
        <v>73</v>
      </c>
      <c r="AA174" s="28" t="s">
        <v>73</v>
      </c>
      <c r="AB174" s="43"/>
      <c r="AC174" s="28" t="s">
        <v>73</v>
      </c>
      <c r="AD174" s="43"/>
      <c r="AE174" s="36">
        <f t="shared" si="1"/>
        <v>0</v>
      </c>
      <c r="AF174" s="45">
        <v>4.0</v>
      </c>
      <c r="AG174" s="45">
        <v>0.0</v>
      </c>
      <c r="AH174" s="36">
        <f t="shared" si="2"/>
        <v>4</v>
      </c>
      <c r="AI174" s="28" t="s">
        <v>92</v>
      </c>
      <c r="AJ174" s="28" t="s">
        <v>55</v>
      </c>
      <c r="AK174" s="28" t="s">
        <v>55</v>
      </c>
      <c r="AL174" s="28" t="s">
        <v>55</v>
      </c>
      <c r="AM174" s="28" t="s">
        <v>55</v>
      </c>
      <c r="AN174" s="28" t="s">
        <v>92</v>
      </c>
      <c r="AO174" s="28" t="s">
        <v>55</v>
      </c>
      <c r="AP174" s="36">
        <f t="shared" si="3"/>
        <v>0</v>
      </c>
      <c r="AQ174" s="36">
        <f t="shared" si="4"/>
        <v>0</v>
      </c>
      <c r="AR174" s="36">
        <f t="shared" si="5"/>
        <v>0</v>
      </c>
      <c r="AS174" s="36">
        <f t="shared" si="6"/>
        <v>9</v>
      </c>
    </row>
    <row r="175">
      <c r="A175" s="37">
        <v>170.0</v>
      </c>
      <c r="B175" s="17" t="s">
        <v>559</v>
      </c>
      <c r="C175" s="17" t="s">
        <v>165</v>
      </c>
      <c r="D175" s="17" t="s">
        <v>78</v>
      </c>
      <c r="E175" s="17" t="s">
        <v>115</v>
      </c>
      <c r="F175" s="17" t="s">
        <v>79</v>
      </c>
      <c r="G175" s="17" t="s">
        <v>529</v>
      </c>
      <c r="H175" s="38" t="s">
        <v>83</v>
      </c>
      <c r="I175" s="38" t="s">
        <v>84</v>
      </c>
      <c r="J175" s="39">
        <v>42979.0</v>
      </c>
      <c r="K175" s="43"/>
      <c r="L175" s="47" t="s">
        <v>85</v>
      </c>
      <c r="M175" s="43"/>
      <c r="N175" s="43"/>
      <c r="O175" s="28" t="s">
        <v>73</v>
      </c>
      <c r="P175" s="28" t="s">
        <v>73</v>
      </c>
      <c r="Q175" s="28" t="s">
        <v>73</v>
      </c>
      <c r="R175" s="43"/>
      <c r="S175" s="43"/>
      <c r="T175" s="43"/>
      <c r="U175" s="43"/>
      <c r="V175" s="28" t="s">
        <v>73</v>
      </c>
      <c r="W175" s="28" t="s">
        <v>73</v>
      </c>
      <c r="X175" s="28" t="s">
        <v>73</v>
      </c>
      <c r="Y175" s="43"/>
      <c r="Z175" s="28" t="s">
        <v>73</v>
      </c>
      <c r="AA175" s="28" t="s">
        <v>73</v>
      </c>
      <c r="AB175" s="43"/>
      <c r="AC175" s="28" t="s">
        <v>73</v>
      </c>
      <c r="AD175" s="43"/>
      <c r="AE175" s="36">
        <f t="shared" si="1"/>
        <v>0</v>
      </c>
      <c r="AF175" s="45">
        <v>2.0</v>
      </c>
      <c r="AG175" s="45">
        <v>0.0</v>
      </c>
      <c r="AH175" s="36">
        <f t="shared" si="2"/>
        <v>2</v>
      </c>
      <c r="AI175" s="28" t="s">
        <v>92</v>
      </c>
      <c r="AJ175" s="28" t="s">
        <v>55</v>
      </c>
      <c r="AK175" s="28" t="s">
        <v>55</v>
      </c>
      <c r="AL175" s="28" t="s">
        <v>55</v>
      </c>
      <c r="AM175" s="28" t="s">
        <v>55</v>
      </c>
      <c r="AN175" s="28" t="s">
        <v>92</v>
      </c>
      <c r="AO175" s="28" t="s">
        <v>55</v>
      </c>
      <c r="AP175" s="36">
        <f t="shared" si="3"/>
        <v>0</v>
      </c>
      <c r="AQ175" s="36">
        <f t="shared" si="4"/>
        <v>0</v>
      </c>
      <c r="AR175" s="36">
        <f t="shared" si="5"/>
        <v>0</v>
      </c>
      <c r="AS175" s="36">
        <f t="shared" si="6"/>
        <v>9</v>
      </c>
    </row>
    <row r="176">
      <c r="A176" s="37">
        <v>171.0</v>
      </c>
      <c r="B176" s="17" t="s">
        <v>561</v>
      </c>
      <c r="C176" s="17" t="s">
        <v>562</v>
      </c>
      <c r="D176" s="19"/>
      <c r="E176" s="19"/>
      <c r="F176" s="17" t="s">
        <v>79</v>
      </c>
      <c r="G176" s="17" t="s">
        <v>529</v>
      </c>
      <c r="H176" s="38" t="s">
        <v>83</v>
      </c>
      <c r="I176" s="38" t="s">
        <v>138</v>
      </c>
      <c r="J176" s="39">
        <v>42979.0</v>
      </c>
      <c r="K176" s="39">
        <v>43004.0</v>
      </c>
      <c r="L176" s="43"/>
      <c r="M176" s="43"/>
      <c r="N176" s="43"/>
      <c r="O176" s="28" t="s">
        <v>73</v>
      </c>
      <c r="P176" s="28" t="s">
        <v>73</v>
      </c>
      <c r="Q176" s="28" t="s">
        <v>73</v>
      </c>
      <c r="R176" s="43"/>
      <c r="S176" s="43"/>
      <c r="T176" s="43"/>
      <c r="U176" s="43"/>
      <c r="V176" s="28" t="s">
        <v>73</v>
      </c>
      <c r="W176" s="28" t="s">
        <v>73</v>
      </c>
      <c r="X176" s="28" t="s">
        <v>73</v>
      </c>
      <c r="Y176" s="43"/>
      <c r="Z176" s="28" t="s">
        <v>73</v>
      </c>
      <c r="AA176" s="28" t="s">
        <v>73</v>
      </c>
      <c r="AB176" s="43"/>
      <c r="AC176" s="28" t="s">
        <v>73</v>
      </c>
      <c r="AD176" s="43"/>
      <c r="AE176" s="36">
        <f t="shared" si="1"/>
        <v>0</v>
      </c>
      <c r="AF176" s="45">
        <v>0.0</v>
      </c>
      <c r="AG176" s="45">
        <v>0.0</v>
      </c>
      <c r="AH176" s="36">
        <f t="shared" si="2"/>
        <v>0</v>
      </c>
      <c r="AI176" s="28" t="s">
        <v>92</v>
      </c>
      <c r="AJ176" s="28" t="s">
        <v>55</v>
      </c>
      <c r="AK176" s="28" t="s">
        <v>55</v>
      </c>
      <c r="AL176" s="28" t="s">
        <v>55</v>
      </c>
      <c r="AM176" s="28" t="s">
        <v>55</v>
      </c>
      <c r="AN176" s="28" t="s">
        <v>92</v>
      </c>
      <c r="AO176" s="28" t="s">
        <v>55</v>
      </c>
      <c r="AP176" s="36">
        <f t="shared" si="3"/>
        <v>0</v>
      </c>
      <c r="AQ176" s="36">
        <f t="shared" si="4"/>
        <v>0</v>
      </c>
      <c r="AR176" s="36">
        <f t="shared" si="5"/>
        <v>0</v>
      </c>
      <c r="AS176" s="36">
        <f t="shared" si="6"/>
        <v>9</v>
      </c>
    </row>
    <row r="177">
      <c r="A177" s="37">
        <v>172.0</v>
      </c>
      <c r="B177" s="17" t="s">
        <v>563</v>
      </c>
      <c r="C177" s="17" t="s">
        <v>110</v>
      </c>
      <c r="D177" s="17" t="s">
        <v>564</v>
      </c>
      <c r="E177" s="19"/>
      <c r="F177" s="17" t="s">
        <v>96</v>
      </c>
      <c r="G177" s="17" t="s">
        <v>529</v>
      </c>
      <c r="H177" s="38" t="s">
        <v>83</v>
      </c>
      <c r="I177" s="38" t="s">
        <v>84</v>
      </c>
      <c r="J177" s="39">
        <v>42979.0</v>
      </c>
      <c r="K177" s="43"/>
      <c r="L177" s="47" t="s">
        <v>85</v>
      </c>
      <c r="M177" s="43"/>
      <c r="N177" s="43"/>
      <c r="O177" s="28" t="s">
        <v>73</v>
      </c>
      <c r="P177" s="28" t="s">
        <v>73</v>
      </c>
      <c r="Q177" s="28" t="s">
        <v>73</v>
      </c>
      <c r="R177" s="43"/>
      <c r="S177" s="43"/>
      <c r="T177" s="43"/>
      <c r="U177" s="43"/>
      <c r="V177" s="28" t="s">
        <v>73</v>
      </c>
      <c r="W177" s="28" t="s">
        <v>73</v>
      </c>
      <c r="X177" s="28" t="s">
        <v>73</v>
      </c>
      <c r="Y177" s="43"/>
      <c r="Z177" s="28" t="s">
        <v>73</v>
      </c>
      <c r="AA177" s="28" t="s">
        <v>73</v>
      </c>
      <c r="AB177" s="43"/>
      <c r="AC177" s="28" t="s">
        <v>73</v>
      </c>
      <c r="AD177" s="43"/>
      <c r="AE177" s="36">
        <f t="shared" si="1"/>
        <v>0</v>
      </c>
      <c r="AF177" s="45">
        <v>0.0</v>
      </c>
      <c r="AG177" s="45">
        <v>0.0</v>
      </c>
      <c r="AH177" s="36">
        <f t="shared" si="2"/>
        <v>0</v>
      </c>
      <c r="AI177" s="28" t="s">
        <v>92</v>
      </c>
      <c r="AJ177" s="28" t="s">
        <v>55</v>
      </c>
      <c r="AK177" s="28" t="s">
        <v>55</v>
      </c>
      <c r="AL177" s="28" t="s">
        <v>55</v>
      </c>
      <c r="AM177" s="28" t="s">
        <v>55</v>
      </c>
      <c r="AN177" s="28" t="s">
        <v>92</v>
      </c>
      <c r="AO177" s="28" t="s">
        <v>55</v>
      </c>
      <c r="AP177" s="36">
        <f t="shared" si="3"/>
        <v>0</v>
      </c>
      <c r="AQ177" s="36">
        <f t="shared" si="4"/>
        <v>0</v>
      </c>
      <c r="AR177" s="36">
        <f t="shared" si="5"/>
        <v>0</v>
      </c>
      <c r="AS177" s="36">
        <f t="shared" si="6"/>
        <v>9</v>
      </c>
    </row>
    <row r="178">
      <c r="A178" s="37">
        <v>173.0</v>
      </c>
      <c r="B178" s="17" t="s">
        <v>565</v>
      </c>
      <c r="C178" s="17" t="s">
        <v>566</v>
      </c>
      <c r="D178" s="19"/>
      <c r="E178" s="19"/>
      <c r="F178" s="17" t="s">
        <v>79</v>
      </c>
      <c r="G178" s="17" t="s">
        <v>529</v>
      </c>
      <c r="H178" s="38" t="s">
        <v>83</v>
      </c>
      <c r="I178" s="38" t="s">
        <v>138</v>
      </c>
      <c r="J178" s="39">
        <v>42979.0</v>
      </c>
      <c r="K178" s="39">
        <v>42981.0</v>
      </c>
      <c r="L178" s="47" t="s">
        <v>295</v>
      </c>
      <c r="M178" s="43"/>
      <c r="N178" s="43"/>
      <c r="O178" s="28" t="s">
        <v>72</v>
      </c>
      <c r="P178" s="28" t="s">
        <v>73</v>
      </c>
      <c r="Q178" s="28" t="s">
        <v>73</v>
      </c>
      <c r="R178" s="43"/>
      <c r="S178" s="43"/>
      <c r="T178" s="43"/>
      <c r="U178" s="43"/>
      <c r="V178" s="28" t="s">
        <v>73</v>
      </c>
      <c r="W178" s="28" t="s">
        <v>73</v>
      </c>
      <c r="X178" s="28" t="s">
        <v>73</v>
      </c>
      <c r="Y178" s="43"/>
      <c r="Z178" s="28" t="s">
        <v>73</v>
      </c>
      <c r="AA178" s="28" t="s">
        <v>73</v>
      </c>
      <c r="AB178" s="43"/>
      <c r="AC178" s="28" t="s">
        <v>73</v>
      </c>
      <c r="AD178" s="43"/>
      <c r="AE178" s="36">
        <f t="shared" si="1"/>
        <v>0</v>
      </c>
      <c r="AF178" s="45">
        <v>6.0</v>
      </c>
      <c r="AG178" s="45">
        <v>0.0</v>
      </c>
      <c r="AH178" s="36">
        <f t="shared" si="2"/>
        <v>6</v>
      </c>
      <c r="AI178" s="28" t="s">
        <v>92</v>
      </c>
      <c r="AJ178" s="28" t="s">
        <v>55</v>
      </c>
      <c r="AK178" s="28" t="s">
        <v>55</v>
      </c>
      <c r="AL178" s="28" t="s">
        <v>55</v>
      </c>
      <c r="AM178" s="28" t="s">
        <v>55</v>
      </c>
      <c r="AN178" s="28" t="s">
        <v>92</v>
      </c>
      <c r="AO178" s="28" t="s">
        <v>55</v>
      </c>
      <c r="AP178" s="36">
        <f t="shared" si="3"/>
        <v>0</v>
      </c>
      <c r="AQ178" s="36">
        <f t="shared" si="4"/>
        <v>0</v>
      </c>
      <c r="AR178" s="36">
        <f t="shared" si="5"/>
        <v>1</v>
      </c>
      <c r="AS178" s="36">
        <f t="shared" si="6"/>
        <v>8</v>
      </c>
    </row>
    <row r="179">
      <c r="A179" s="37">
        <v>174.0</v>
      </c>
      <c r="B179" s="17" t="s">
        <v>568</v>
      </c>
      <c r="C179" s="17" t="s">
        <v>125</v>
      </c>
      <c r="D179" s="17" t="s">
        <v>143</v>
      </c>
      <c r="E179" s="19"/>
      <c r="F179" s="17" t="s">
        <v>79</v>
      </c>
      <c r="G179" s="17" t="s">
        <v>529</v>
      </c>
      <c r="H179" s="38" t="s">
        <v>83</v>
      </c>
      <c r="I179" s="38"/>
      <c r="J179" s="39"/>
      <c r="K179" s="43"/>
      <c r="L179" s="43"/>
      <c r="M179" s="43"/>
      <c r="N179" s="43"/>
      <c r="O179" s="28"/>
      <c r="P179" s="28"/>
      <c r="Q179" s="28"/>
      <c r="R179" s="43"/>
      <c r="S179" s="43"/>
      <c r="T179" s="43"/>
      <c r="U179" s="43"/>
      <c r="V179" s="28"/>
      <c r="W179" s="28"/>
      <c r="X179" s="28"/>
      <c r="Y179" s="43"/>
      <c r="Z179" s="28"/>
      <c r="AA179" s="28"/>
      <c r="AB179" s="43"/>
      <c r="AC179" s="28"/>
      <c r="AD179" s="43"/>
      <c r="AE179" s="36">
        <f t="shared" si="1"/>
        <v>0</v>
      </c>
      <c r="AF179" s="45"/>
      <c r="AG179" s="45"/>
      <c r="AH179" s="36">
        <f t="shared" si="2"/>
        <v>0</v>
      </c>
      <c r="AI179" s="28"/>
      <c r="AJ179" s="28"/>
      <c r="AK179" s="28"/>
      <c r="AL179" s="28"/>
      <c r="AM179" s="28"/>
      <c r="AN179" s="28"/>
      <c r="AO179" s="28"/>
      <c r="AP179" s="36">
        <f t="shared" si="3"/>
        <v>0</v>
      </c>
      <c r="AQ179" s="36">
        <f t="shared" si="4"/>
        <v>0</v>
      </c>
      <c r="AR179" s="36">
        <f t="shared" si="5"/>
        <v>0</v>
      </c>
      <c r="AS179" s="36">
        <f t="shared" si="6"/>
        <v>0</v>
      </c>
    </row>
    <row r="180">
      <c r="A180" s="37">
        <v>175.0</v>
      </c>
      <c r="B180" s="17" t="s">
        <v>572</v>
      </c>
      <c r="C180" s="17" t="s">
        <v>573</v>
      </c>
      <c r="D180" s="17" t="s">
        <v>77</v>
      </c>
      <c r="E180" s="19"/>
      <c r="F180" s="17" t="s">
        <v>79</v>
      </c>
      <c r="G180" s="17" t="s">
        <v>529</v>
      </c>
      <c r="H180" s="38" t="s">
        <v>83</v>
      </c>
      <c r="I180" s="38" t="s">
        <v>84</v>
      </c>
      <c r="J180" s="39">
        <v>42979.0</v>
      </c>
      <c r="K180" s="43"/>
      <c r="L180" s="43"/>
      <c r="M180" s="43"/>
      <c r="N180" s="43"/>
      <c r="O180" s="28" t="s">
        <v>72</v>
      </c>
      <c r="P180" s="28" t="s">
        <v>73</v>
      </c>
      <c r="Q180" s="28" t="s">
        <v>73</v>
      </c>
      <c r="R180" s="43"/>
      <c r="S180" s="43"/>
      <c r="T180" s="43"/>
      <c r="U180" s="43"/>
      <c r="V180" s="28" t="s">
        <v>73</v>
      </c>
      <c r="W180" s="28" t="s">
        <v>73</v>
      </c>
      <c r="X180" s="28" t="s">
        <v>73</v>
      </c>
      <c r="Y180" s="43"/>
      <c r="Z180" s="28" t="s">
        <v>73</v>
      </c>
      <c r="AA180" s="28" t="s">
        <v>73</v>
      </c>
      <c r="AB180" s="43"/>
      <c r="AC180" s="28" t="s">
        <v>73</v>
      </c>
      <c r="AD180" s="43"/>
      <c r="AE180" s="36">
        <f t="shared" si="1"/>
        <v>0</v>
      </c>
      <c r="AF180" s="45">
        <v>6.0</v>
      </c>
      <c r="AG180" s="45">
        <v>0.0</v>
      </c>
      <c r="AH180" s="36">
        <f t="shared" si="2"/>
        <v>6</v>
      </c>
      <c r="AI180" s="28" t="s">
        <v>92</v>
      </c>
      <c r="AJ180" s="28" t="s">
        <v>55</v>
      </c>
      <c r="AK180" s="28" t="s">
        <v>55</v>
      </c>
      <c r="AL180" s="28" t="s">
        <v>55</v>
      </c>
      <c r="AM180" s="28" t="s">
        <v>55</v>
      </c>
      <c r="AN180" s="28" t="s">
        <v>92</v>
      </c>
      <c r="AO180" s="28" t="s">
        <v>55</v>
      </c>
      <c r="AP180" s="36">
        <f t="shared" si="3"/>
        <v>0</v>
      </c>
      <c r="AQ180" s="36">
        <f t="shared" si="4"/>
        <v>0</v>
      </c>
      <c r="AR180" s="36">
        <f t="shared" si="5"/>
        <v>1</v>
      </c>
      <c r="AS180" s="36">
        <f t="shared" si="6"/>
        <v>8</v>
      </c>
    </row>
    <row r="181">
      <c r="A181" s="37">
        <v>176.0</v>
      </c>
      <c r="B181" s="17" t="s">
        <v>574</v>
      </c>
      <c r="C181" s="17" t="s">
        <v>575</v>
      </c>
      <c r="D181" s="17" t="s">
        <v>209</v>
      </c>
      <c r="E181" s="19"/>
      <c r="F181" s="17" t="s">
        <v>96</v>
      </c>
      <c r="G181" s="17" t="s">
        <v>529</v>
      </c>
      <c r="H181" s="38" t="s">
        <v>83</v>
      </c>
      <c r="I181" s="38" t="s">
        <v>84</v>
      </c>
      <c r="J181" s="39">
        <v>42979.0</v>
      </c>
      <c r="K181" s="43"/>
      <c r="L181" s="47" t="s">
        <v>85</v>
      </c>
      <c r="M181" s="43"/>
      <c r="N181" s="43"/>
      <c r="O181" s="28" t="s">
        <v>73</v>
      </c>
      <c r="P181" s="28" t="s">
        <v>73</v>
      </c>
      <c r="Q181" s="28" t="s">
        <v>73</v>
      </c>
      <c r="R181" s="43"/>
      <c r="S181" s="43"/>
      <c r="T181" s="43"/>
      <c r="U181" s="43"/>
      <c r="V181" s="28" t="s">
        <v>73</v>
      </c>
      <c r="W181" s="28" t="s">
        <v>73</v>
      </c>
      <c r="X181" s="28" t="s">
        <v>73</v>
      </c>
      <c r="Y181" s="43"/>
      <c r="Z181" s="28" t="s">
        <v>73</v>
      </c>
      <c r="AA181" s="28" t="s">
        <v>73</v>
      </c>
      <c r="AB181" s="43"/>
      <c r="AC181" s="28" t="s">
        <v>73</v>
      </c>
      <c r="AD181" s="43"/>
      <c r="AE181" s="36">
        <f t="shared" si="1"/>
        <v>0</v>
      </c>
      <c r="AF181" s="45">
        <v>0.0</v>
      </c>
      <c r="AG181" s="45">
        <v>0.0</v>
      </c>
      <c r="AH181" s="36">
        <f t="shared" si="2"/>
        <v>0</v>
      </c>
      <c r="AI181" s="28" t="s">
        <v>92</v>
      </c>
      <c r="AJ181" s="28" t="s">
        <v>55</v>
      </c>
      <c r="AK181" s="28" t="s">
        <v>55</v>
      </c>
      <c r="AL181" s="28" t="s">
        <v>55</v>
      </c>
      <c r="AM181" s="28" t="s">
        <v>55</v>
      </c>
      <c r="AN181" s="28" t="s">
        <v>92</v>
      </c>
      <c r="AO181" s="28" t="s">
        <v>55</v>
      </c>
      <c r="AP181" s="36">
        <f t="shared" si="3"/>
        <v>0</v>
      </c>
      <c r="AQ181" s="36">
        <f t="shared" si="4"/>
        <v>0</v>
      </c>
      <c r="AR181" s="36">
        <f t="shared" si="5"/>
        <v>0</v>
      </c>
      <c r="AS181" s="36">
        <f t="shared" si="6"/>
        <v>9</v>
      </c>
    </row>
    <row r="182">
      <c r="A182" s="37">
        <v>177.0</v>
      </c>
      <c r="B182" s="17" t="s">
        <v>576</v>
      </c>
      <c r="C182" s="17" t="s">
        <v>550</v>
      </c>
      <c r="D182" s="17" t="s">
        <v>577</v>
      </c>
      <c r="E182" s="19"/>
      <c r="F182" s="17" t="s">
        <v>79</v>
      </c>
      <c r="G182" s="17" t="s">
        <v>529</v>
      </c>
      <c r="H182" s="38" t="s">
        <v>83</v>
      </c>
      <c r="I182" s="38" t="s">
        <v>84</v>
      </c>
      <c r="J182" s="39">
        <v>42979.0</v>
      </c>
      <c r="K182" s="43"/>
      <c r="L182" s="47" t="s">
        <v>85</v>
      </c>
      <c r="M182" s="43"/>
      <c r="N182" s="43"/>
      <c r="O182" s="28" t="s">
        <v>72</v>
      </c>
      <c r="P182" s="28" t="s">
        <v>72</v>
      </c>
      <c r="Q182" s="28" t="s">
        <v>72</v>
      </c>
      <c r="R182" s="43"/>
      <c r="S182" s="43"/>
      <c r="T182" s="43"/>
      <c r="U182" s="43"/>
      <c r="V182" s="28" t="s">
        <v>73</v>
      </c>
      <c r="W182" s="28" t="s">
        <v>73</v>
      </c>
      <c r="X182" s="28" t="s">
        <v>73</v>
      </c>
      <c r="Y182" s="43"/>
      <c r="Z182" s="28" t="s">
        <v>73</v>
      </c>
      <c r="AA182" s="28" t="s">
        <v>73</v>
      </c>
      <c r="AB182" s="43"/>
      <c r="AC182" s="28" t="s">
        <v>73</v>
      </c>
      <c r="AD182" s="43"/>
      <c r="AE182" s="36">
        <f t="shared" si="1"/>
        <v>0</v>
      </c>
      <c r="AF182" s="45">
        <v>6.0</v>
      </c>
      <c r="AG182" s="45">
        <v>0.0</v>
      </c>
      <c r="AH182" s="36">
        <f t="shared" si="2"/>
        <v>6</v>
      </c>
      <c r="AI182" s="28" t="s">
        <v>92</v>
      </c>
      <c r="AJ182" s="28" t="s">
        <v>55</v>
      </c>
      <c r="AK182" s="28" t="s">
        <v>55</v>
      </c>
      <c r="AL182" s="28" t="s">
        <v>55</v>
      </c>
      <c r="AM182" s="28" t="s">
        <v>55</v>
      </c>
      <c r="AN182" s="28" t="s">
        <v>92</v>
      </c>
      <c r="AO182" s="28" t="s">
        <v>55</v>
      </c>
      <c r="AP182" s="36">
        <f t="shared" si="3"/>
        <v>0</v>
      </c>
      <c r="AQ182" s="36">
        <f t="shared" si="4"/>
        <v>0</v>
      </c>
      <c r="AR182" s="36">
        <f t="shared" si="5"/>
        <v>3</v>
      </c>
      <c r="AS182" s="36">
        <f t="shared" si="6"/>
        <v>6</v>
      </c>
    </row>
    <row r="183">
      <c r="A183" s="37">
        <v>178.0</v>
      </c>
      <c r="B183" s="17" t="s">
        <v>223</v>
      </c>
      <c r="C183" s="17" t="s">
        <v>132</v>
      </c>
      <c r="D183" s="19"/>
      <c r="E183" s="19"/>
      <c r="F183" s="17" t="s">
        <v>79</v>
      </c>
      <c r="G183" s="17" t="s">
        <v>529</v>
      </c>
      <c r="H183" s="38" t="s">
        <v>83</v>
      </c>
      <c r="I183" s="38" t="s">
        <v>84</v>
      </c>
      <c r="J183" s="39">
        <v>42979.0</v>
      </c>
      <c r="K183" s="43"/>
      <c r="L183" s="47" t="s">
        <v>85</v>
      </c>
      <c r="M183" s="43"/>
      <c r="N183" s="43"/>
      <c r="O183" s="28" t="s">
        <v>71</v>
      </c>
      <c r="P183" s="28" t="s">
        <v>72</v>
      </c>
      <c r="Q183" s="28" t="s">
        <v>72</v>
      </c>
      <c r="R183" s="43"/>
      <c r="S183" s="43"/>
      <c r="T183" s="43"/>
      <c r="U183" s="43"/>
      <c r="V183" s="28" t="s">
        <v>73</v>
      </c>
      <c r="W183" s="28" t="s">
        <v>73</v>
      </c>
      <c r="X183" s="28" t="s">
        <v>73</v>
      </c>
      <c r="Y183" s="43"/>
      <c r="Z183" s="28" t="s">
        <v>73</v>
      </c>
      <c r="AA183" s="28" t="s">
        <v>73</v>
      </c>
      <c r="AB183" s="43"/>
      <c r="AC183" s="28" t="s">
        <v>73</v>
      </c>
      <c r="AD183" s="43"/>
      <c r="AE183" s="36">
        <f t="shared" si="1"/>
        <v>0</v>
      </c>
      <c r="AF183" s="45">
        <v>3.0</v>
      </c>
      <c r="AG183" s="45">
        <v>0.0</v>
      </c>
      <c r="AH183" s="36">
        <f t="shared" si="2"/>
        <v>3</v>
      </c>
      <c r="AI183" s="28" t="s">
        <v>92</v>
      </c>
      <c r="AJ183" s="28" t="s">
        <v>55</v>
      </c>
      <c r="AK183" s="28" t="s">
        <v>55</v>
      </c>
      <c r="AL183" s="28" t="s">
        <v>55</v>
      </c>
      <c r="AM183" s="28" t="s">
        <v>55</v>
      </c>
      <c r="AN183" s="28" t="s">
        <v>92</v>
      </c>
      <c r="AO183" s="28" t="s">
        <v>55</v>
      </c>
      <c r="AP183" s="36">
        <f t="shared" si="3"/>
        <v>0</v>
      </c>
      <c r="AQ183" s="36">
        <f t="shared" si="4"/>
        <v>1</v>
      </c>
      <c r="AR183" s="36">
        <f t="shared" si="5"/>
        <v>2</v>
      </c>
      <c r="AS183" s="36">
        <f t="shared" si="6"/>
        <v>6</v>
      </c>
    </row>
    <row r="184">
      <c r="A184" s="37">
        <v>179.0</v>
      </c>
      <c r="B184" s="17" t="s">
        <v>581</v>
      </c>
      <c r="C184" s="17" t="s">
        <v>149</v>
      </c>
      <c r="D184" s="17" t="s">
        <v>335</v>
      </c>
      <c r="E184" s="19"/>
      <c r="F184" s="17" t="s">
        <v>79</v>
      </c>
      <c r="G184" s="17" t="s">
        <v>529</v>
      </c>
      <c r="H184" s="38" t="s">
        <v>83</v>
      </c>
      <c r="I184" s="38" t="s">
        <v>138</v>
      </c>
      <c r="J184" s="39">
        <v>42979.0</v>
      </c>
      <c r="K184" s="39">
        <v>42981.0</v>
      </c>
      <c r="L184" s="47" t="s">
        <v>85</v>
      </c>
      <c r="M184" s="43"/>
      <c r="N184" s="43"/>
      <c r="O184" s="28" t="s">
        <v>73</v>
      </c>
      <c r="P184" s="28" t="s">
        <v>73</v>
      </c>
      <c r="Q184" s="28" t="s">
        <v>73</v>
      </c>
      <c r="R184" s="43"/>
      <c r="S184" s="43"/>
      <c r="T184" s="43"/>
      <c r="U184" s="43"/>
      <c r="V184" s="28" t="s">
        <v>73</v>
      </c>
      <c r="W184" s="28" t="s">
        <v>73</v>
      </c>
      <c r="X184" s="28" t="s">
        <v>73</v>
      </c>
      <c r="Y184" s="43"/>
      <c r="Z184" s="28" t="s">
        <v>73</v>
      </c>
      <c r="AA184" s="28" t="s">
        <v>73</v>
      </c>
      <c r="AB184" s="43"/>
      <c r="AC184" s="28" t="s">
        <v>73</v>
      </c>
      <c r="AD184" s="43"/>
      <c r="AE184" s="36">
        <f t="shared" si="1"/>
        <v>0</v>
      </c>
      <c r="AF184" s="45">
        <v>2.0</v>
      </c>
      <c r="AG184" s="45">
        <v>0.0</v>
      </c>
      <c r="AH184" s="36">
        <f t="shared" si="2"/>
        <v>2</v>
      </c>
      <c r="AI184" s="28" t="s">
        <v>92</v>
      </c>
      <c r="AJ184" s="28" t="s">
        <v>55</v>
      </c>
      <c r="AK184" s="28" t="s">
        <v>55</v>
      </c>
      <c r="AL184" s="28" t="s">
        <v>55</v>
      </c>
      <c r="AM184" s="28" t="s">
        <v>55</v>
      </c>
      <c r="AN184" s="28" t="s">
        <v>92</v>
      </c>
      <c r="AO184" s="28" t="s">
        <v>55</v>
      </c>
      <c r="AP184" s="36">
        <f t="shared" si="3"/>
        <v>0</v>
      </c>
      <c r="AQ184" s="36">
        <f t="shared" si="4"/>
        <v>0</v>
      </c>
      <c r="AR184" s="36">
        <f t="shared" si="5"/>
        <v>0</v>
      </c>
      <c r="AS184" s="36">
        <f t="shared" si="6"/>
        <v>9</v>
      </c>
    </row>
    <row r="185">
      <c r="A185" s="37">
        <v>180.0</v>
      </c>
      <c r="B185" s="17" t="s">
        <v>378</v>
      </c>
      <c r="C185" s="17" t="s">
        <v>575</v>
      </c>
      <c r="D185" s="17" t="s">
        <v>99</v>
      </c>
      <c r="E185" s="19"/>
      <c r="F185" s="17" t="s">
        <v>96</v>
      </c>
      <c r="G185" s="17" t="s">
        <v>529</v>
      </c>
      <c r="H185" s="38" t="s">
        <v>83</v>
      </c>
      <c r="I185" s="38" t="s">
        <v>84</v>
      </c>
      <c r="J185" s="39">
        <v>42979.0</v>
      </c>
      <c r="K185" s="43"/>
      <c r="L185" s="47" t="s">
        <v>85</v>
      </c>
      <c r="M185" s="43"/>
      <c r="N185" s="43"/>
      <c r="O185" s="28" t="s">
        <v>73</v>
      </c>
      <c r="P185" s="28" t="s">
        <v>73</v>
      </c>
      <c r="Q185" s="28" t="s">
        <v>73</v>
      </c>
      <c r="R185" s="43"/>
      <c r="S185" s="43"/>
      <c r="T185" s="43"/>
      <c r="U185" s="43"/>
      <c r="V185" s="28" t="s">
        <v>73</v>
      </c>
      <c r="W185" s="28" t="s">
        <v>73</v>
      </c>
      <c r="X185" s="28" t="s">
        <v>73</v>
      </c>
      <c r="Y185" s="43"/>
      <c r="Z185" s="28" t="s">
        <v>73</v>
      </c>
      <c r="AA185" s="28" t="s">
        <v>73</v>
      </c>
      <c r="AB185" s="43"/>
      <c r="AC185" s="28" t="s">
        <v>73</v>
      </c>
      <c r="AD185" s="43"/>
      <c r="AE185" s="36">
        <f t="shared" si="1"/>
        <v>0</v>
      </c>
      <c r="AF185" s="45">
        <v>1.0</v>
      </c>
      <c r="AG185" s="45">
        <v>0.0</v>
      </c>
      <c r="AH185" s="36">
        <f t="shared" si="2"/>
        <v>1</v>
      </c>
      <c r="AI185" s="28" t="s">
        <v>92</v>
      </c>
      <c r="AJ185" s="28" t="s">
        <v>55</v>
      </c>
      <c r="AK185" s="28" t="s">
        <v>55</v>
      </c>
      <c r="AL185" s="28" t="s">
        <v>55</v>
      </c>
      <c r="AM185" s="28" t="s">
        <v>55</v>
      </c>
      <c r="AN185" s="28" t="s">
        <v>92</v>
      </c>
      <c r="AO185" s="28" t="s">
        <v>55</v>
      </c>
      <c r="AP185" s="36">
        <f t="shared" si="3"/>
        <v>0</v>
      </c>
      <c r="AQ185" s="36">
        <f t="shared" si="4"/>
        <v>0</v>
      </c>
      <c r="AR185" s="36">
        <f t="shared" si="5"/>
        <v>0</v>
      </c>
      <c r="AS185" s="36">
        <f t="shared" si="6"/>
        <v>9</v>
      </c>
    </row>
    <row r="186">
      <c r="A186" s="37">
        <v>181.0</v>
      </c>
      <c r="B186" s="17" t="s">
        <v>583</v>
      </c>
      <c r="C186" s="17" t="s">
        <v>584</v>
      </c>
      <c r="D186" s="17" t="s">
        <v>542</v>
      </c>
      <c r="E186" s="19"/>
      <c r="F186" s="17" t="s">
        <v>79</v>
      </c>
      <c r="G186" s="17" t="s">
        <v>529</v>
      </c>
      <c r="H186" s="47" t="s">
        <v>83</v>
      </c>
      <c r="I186" s="47" t="s">
        <v>84</v>
      </c>
      <c r="J186" s="39">
        <v>42979.0</v>
      </c>
      <c r="K186" s="43"/>
      <c r="L186" s="47" t="s">
        <v>85</v>
      </c>
      <c r="M186" s="43"/>
      <c r="N186" s="43"/>
      <c r="O186" s="28" t="s">
        <v>72</v>
      </c>
      <c r="P186" s="28" t="s">
        <v>72</v>
      </c>
      <c r="Q186" s="28" t="s">
        <v>72</v>
      </c>
      <c r="R186" s="43"/>
      <c r="S186" s="43"/>
      <c r="T186" s="43"/>
      <c r="U186" s="43"/>
      <c r="V186" s="28" t="s">
        <v>73</v>
      </c>
      <c r="W186" s="28" t="s">
        <v>73</v>
      </c>
      <c r="X186" s="28" t="s">
        <v>73</v>
      </c>
      <c r="Y186" s="43"/>
      <c r="Z186" s="28" t="s">
        <v>73</v>
      </c>
      <c r="AA186" s="28" t="s">
        <v>73</v>
      </c>
      <c r="AB186" s="43"/>
      <c r="AC186" s="28" t="s">
        <v>73</v>
      </c>
      <c r="AD186" s="43"/>
      <c r="AE186" s="36">
        <f t="shared" si="1"/>
        <v>0</v>
      </c>
      <c r="AF186" s="45">
        <v>6.0</v>
      </c>
      <c r="AG186" s="45">
        <v>0.0</v>
      </c>
      <c r="AH186" s="36">
        <f t="shared" si="2"/>
        <v>6</v>
      </c>
      <c r="AI186" s="28" t="s">
        <v>92</v>
      </c>
      <c r="AJ186" s="28" t="s">
        <v>55</v>
      </c>
      <c r="AK186" s="28" t="s">
        <v>55</v>
      </c>
      <c r="AL186" s="28" t="s">
        <v>55</v>
      </c>
      <c r="AM186" s="28" t="s">
        <v>55</v>
      </c>
      <c r="AN186" s="28" t="s">
        <v>92</v>
      </c>
      <c r="AO186" s="28" t="s">
        <v>55</v>
      </c>
      <c r="AP186" s="36">
        <f t="shared" si="3"/>
        <v>0</v>
      </c>
      <c r="AQ186" s="36">
        <f t="shared" si="4"/>
        <v>0</v>
      </c>
      <c r="AR186" s="36">
        <f t="shared" si="5"/>
        <v>3</v>
      </c>
      <c r="AS186" s="36">
        <f t="shared" si="6"/>
        <v>6</v>
      </c>
    </row>
    <row r="187">
      <c r="A187" s="37">
        <v>182.0</v>
      </c>
      <c r="B187" s="17" t="s">
        <v>586</v>
      </c>
      <c r="C187" s="17" t="s">
        <v>112</v>
      </c>
      <c r="D187" s="17" t="s">
        <v>302</v>
      </c>
      <c r="E187" s="19"/>
      <c r="F187" s="17" t="s">
        <v>96</v>
      </c>
      <c r="G187" s="17" t="s">
        <v>529</v>
      </c>
      <c r="H187" s="47" t="s">
        <v>83</v>
      </c>
      <c r="I187" s="47" t="s">
        <v>84</v>
      </c>
      <c r="J187" s="39">
        <v>42979.0</v>
      </c>
      <c r="K187" s="43"/>
      <c r="L187" s="47" t="s">
        <v>85</v>
      </c>
      <c r="M187" s="43"/>
      <c r="N187" s="43"/>
      <c r="O187" s="28" t="s">
        <v>73</v>
      </c>
      <c r="P187" s="28" t="s">
        <v>73</v>
      </c>
      <c r="Q187" s="28" t="s">
        <v>73</v>
      </c>
      <c r="R187" s="43"/>
      <c r="S187" s="43"/>
      <c r="T187" s="43"/>
      <c r="U187" s="43"/>
      <c r="V187" s="28" t="s">
        <v>73</v>
      </c>
      <c r="W187" s="28" t="s">
        <v>73</v>
      </c>
      <c r="X187" s="28" t="s">
        <v>73</v>
      </c>
      <c r="Y187" s="43"/>
      <c r="Z187" s="28" t="s">
        <v>73</v>
      </c>
      <c r="AA187" s="28" t="s">
        <v>73</v>
      </c>
      <c r="AB187" s="43"/>
      <c r="AC187" s="28" t="s">
        <v>73</v>
      </c>
      <c r="AD187" s="43"/>
      <c r="AE187" s="36">
        <f t="shared" si="1"/>
        <v>0</v>
      </c>
      <c r="AF187" s="45">
        <v>2.0</v>
      </c>
      <c r="AG187" s="45">
        <v>0.0</v>
      </c>
      <c r="AH187" s="36">
        <f t="shared" si="2"/>
        <v>2</v>
      </c>
      <c r="AI187" s="28" t="s">
        <v>92</v>
      </c>
      <c r="AJ187" s="28" t="s">
        <v>55</v>
      </c>
      <c r="AK187" s="28" t="s">
        <v>55</v>
      </c>
      <c r="AL187" s="28" t="s">
        <v>55</v>
      </c>
      <c r="AM187" s="28" t="s">
        <v>55</v>
      </c>
      <c r="AN187" s="28" t="s">
        <v>92</v>
      </c>
      <c r="AO187" s="28" t="s">
        <v>55</v>
      </c>
      <c r="AP187" s="36">
        <f t="shared" si="3"/>
        <v>0</v>
      </c>
      <c r="AQ187" s="36">
        <f t="shared" si="4"/>
        <v>0</v>
      </c>
      <c r="AR187" s="36">
        <f t="shared" si="5"/>
        <v>0</v>
      </c>
      <c r="AS187" s="36">
        <f t="shared" si="6"/>
        <v>9</v>
      </c>
    </row>
    <row r="188">
      <c r="A188" s="37">
        <v>183.0</v>
      </c>
      <c r="B188" s="17" t="s">
        <v>587</v>
      </c>
      <c r="C188" s="17" t="s">
        <v>272</v>
      </c>
      <c r="D188" s="17" t="s">
        <v>87</v>
      </c>
      <c r="E188" s="19"/>
      <c r="F188" s="17" t="s">
        <v>79</v>
      </c>
      <c r="G188" s="17" t="s">
        <v>529</v>
      </c>
      <c r="H188" s="47" t="s">
        <v>83</v>
      </c>
      <c r="I188" s="47" t="s">
        <v>84</v>
      </c>
      <c r="J188" s="39">
        <v>42979.0</v>
      </c>
      <c r="K188" s="43"/>
      <c r="L188" s="47" t="s">
        <v>85</v>
      </c>
      <c r="M188" s="43"/>
      <c r="N188" s="43"/>
      <c r="O188" s="28" t="s">
        <v>73</v>
      </c>
      <c r="P188" s="28" t="s">
        <v>73</v>
      </c>
      <c r="Q188" s="28" t="s">
        <v>73</v>
      </c>
      <c r="R188" s="43"/>
      <c r="S188" s="43"/>
      <c r="T188" s="43"/>
      <c r="U188" s="43"/>
      <c r="V188" s="28" t="s">
        <v>73</v>
      </c>
      <c r="W188" s="28" t="s">
        <v>73</v>
      </c>
      <c r="X188" s="28" t="s">
        <v>73</v>
      </c>
      <c r="Y188" s="43"/>
      <c r="Z188" s="28" t="s">
        <v>73</v>
      </c>
      <c r="AA188" s="28" t="s">
        <v>73</v>
      </c>
      <c r="AB188" s="43"/>
      <c r="AC188" s="28" t="s">
        <v>73</v>
      </c>
      <c r="AD188" s="43"/>
      <c r="AE188" s="36">
        <f t="shared" si="1"/>
        <v>0</v>
      </c>
      <c r="AF188" s="45">
        <v>2.0</v>
      </c>
      <c r="AG188" s="45">
        <v>0.0</v>
      </c>
      <c r="AH188" s="36">
        <f t="shared" si="2"/>
        <v>2</v>
      </c>
      <c r="AI188" s="28" t="s">
        <v>92</v>
      </c>
      <c r="AJ188" s="28" t="s">
        <v>55</v>
      </c>
      <c r="AK188" s="28" t="s">
        <v>55</v>
      </c>
      <c r="AL188" s="28" t="s">
        <v>55</v>
      </c>
      <c r="AM188" s="28" t="s">
        <v>55</v>
      </c>
      <c r="AN188" s="28" t="s">
        <v>92</v>
      </c>
      <c r="AO188" s="28" t="s">
        <v>55</v>
      </c>
      <c r="AP188" s="36">
        <f t="shared" si="3"/>
        <v>0</v>
      </c>
      <c r="AQ188" s="36">
        <f t="shared" si="4"/>
        <v>0</v>
      </c>
      <c r="AR188" s="36">
        <f t="shared" si="5"/>
        <v>0</v>
      </c>
      <c r="AS188" s="36">
        <f t="shared" si="6"/>
        <v>9</v>
      </c>
    </row>
    <row r="189">
      <c r="A189" s="37">
        <v>184.0</v>
      </c>
      <c r="B189" s="17" t="s">
        <v>172</v>
      </c>
      <c r="C189" s="17" t="s">
        <v>590</v>
      </c>
      <c r="D189" s="19"/>
      <c r="E189" s="19"/>
      <c r="F189" s="17" t="s">
        <v>96</v>
      </c>
      <c r="G189" s="17" t="s">
        <v>529</v>
      </c>
      <c r="H189" s="47" t="s">
        <v>83</v>
      </c>
      <c r="I189" s="47" t="s">
        <v>84</v>
      </c>
      <c r="J189" s="39">
        <v>42979.0</v>
      </c>
      <c r="K189" s="43"/>
      <c r="L189" s="47" t="s">
        <v>85</v>
      </c>
      <c r="M189" s="43"/>
      <c r="N189" s="43"/>
      <c r="O189" s="28" t="s">
        <v>73</v>
      </c>
      <c r="P189" s="28" t="s">
        <v>73</v>
      </c>
      <c r="Q189" s="28" t="s">
        <v>73</v>
      </c>
      <c r="R189" s="43"/>
      <c r="S189" s="43"/>
      <c r="T189" s="43"/>
      <c r="U189" s="43"/>
      <c r="V189" s="28" t="s">
        <v>73</v>
      </c>
      <c r="W189" s="28" t="s">
        <v>73</v>
      </c>
      <c r="X189" s="28" t="s">
        <v>73</v>
      </c>
      <c r="Y189" s="43"/>
      <c r="Z189" s="28" t="s">
        <v>73</v>
      </c>
      <c r="AA189" s="28" t="s">
        <v>73</v>
      </c>
      <c r="AB189" s="43"/>
      <c r="AC189" s="28" t="s">
        <v>73</v>
      </c>
      <c r="AD189" s="43"/>
      <c r="AE189" s="36">
        <f t="shared" si="1"/>
        <v>0</v>
      </c>
      <c r="AF189" s="45">
        <v>3.0</v>
      </c>
      <c r="AG189" s="45">
        <v>0.0</v>
      </c>
      <c r="AH189" s="36">
        <f t="shared" si="2"/>
        <v>3</v>
      </c>
      <c r="AI189" s="28" t="s">
        <v>92</v>
      </c>
      <c r="AJ189" s="28" t="s">
        <v>55</v>
      </c>
      <c r="AK189" s="28" t="s">
        <v>55</v>
      </c>
      <c r="AL189" s="28" t="s">
        <v>55</v>
      </c>
      <c r="AM189" s="28" t="s">
        <v>55</v>
      </c>
      <c r="AN189" s="28" t="s">
        <v>92</v>
      </c>
      <c r="AO189" s="28" t="s">
        <v>55</v>
      </c>
      <c r="AP189" s="36">
        <f t="shared" si="3"/>
        <v>0</v>
      </c>
      <c r="AQ189" s="36">
        <f t="shared" si="4"/>
        <v>0</v>
      </c>
      <c r="AR189" s="36">
        <f t="shared" si="5"/>
        <v>0</v>
      </c>
      <c r="AS189" s="36">
        <f t="shared" si="6"/>
        <v>9</v>
      </c>
    </row>
    <row r="190">
      <c r="A190" s="37">
        <v>185.0</v>
      </c>
      <c r="B190" s="17" t="s">
        <v>593</v>
      </c>
      <c r="C190" s="17" t="s">
        <v>252</v>
      </c>
      <c r="D190" s="17" t="s">
        <v>112</v>
      </c>
      <c r="E190" s="17" t="s">
        <v>110</v>
      </c>
      <c r="F190" s="17" t="s">
        <v>96</v>
      </c>
      <c r="G190" s="17" t="s">
        <v>594</v>
      </c>
      <c r="H190" s="38" t="s">
        <v>83</v>
      </c>
      <c r="I190" s="38" t="s">
        <v>84</v>
      </c>
      <c r="J190" s="39">
        <v>42979.0</v>
      </c>
      <c r="K190" s="41"/>
      <c r="L190" s="38" t="s">
        <v>85</v>
      </c>
      <c r="M190" s="41"/>
      <c r="N190" s="41"/>
      <c r="O190" s="28" t="s">
        <v>72</v>
      </c>
      <c r="P190" s="28" t="s">
        <v>73</v>
      </c>
      <c r="Q190" s="28" t="s">
        <v>72</v>
      </c>
      <c r="R190" s="28" t="s">
        <v>73</v>
      </c>
      <c r="S190" s="28" t="s">
        <v>73</v>
      </c>
      <c r="T190" s="41"/>
      <c r="U190" s="41"/>
      <c r="V190" s="28" t="s">
        <v>73</v>
      </c>
      <c r="W190" s="28" t="s">
        <v>73</v>
      </c>
      <c r="X190" s="28" t="s">
        <v>73</v>
      </c>
      <c r="Y190" s="28" t="s">
        <v>73</v>
      </c>
      <c r="Z190" s="28" t="s">
        <v>73</v>
      </c>
      <c r="AA190" s="28" t="s">
        <v>73</v>
      </c>
      <c r="AB190" s="41"/>
      <c r="AC190" s="28" t="s">
        <v>73</v>
      </c>
      <c r="AD190" s="41"/>
      <c r="AE190" s="36">
        <f t="shared" si="1"/>
        <v>0</v>
      </c>
      <c r="AF190" s="45">
        <v>0.0</v>
      </c>
      <c r="AG190" s="45">
        <v>0.0</v>
      </c>
      <c r="AH190" s="36">
        <f t="shared" si="2"/>
        <v>0</v>
      </c>
      <c r="AI190" s="28" t="s">
        <v>92</v>
      </c>
      <c r="AJ190" s="28" t="s">
        <v>55</v>
      </c>
      <c r="AK190" s="28" t="s">
        <v>55</v>
      </c>
      <c r="AL190" s="28" t="s">
        <v>55</v>
      </c>
      <c r="AM190" s="28" t="s">
        <v>55</v>
      </c>
      <c r="AN190" s="28" t="s">
        <v>92</v>
      </c>
      <c r="AO190" s="28" t="s">
        <v>55</v>
      </c>
      <c r="AP190" s="36">
        <f t="shared" si="3"/>
        <v>0</v>
      </c>
      <c r="AQ190" s="36">
        <f t="shared" si="4"/>
        <v>0</v>
      </c>
      <c r="AR190" s="36">
        <f t="shared" si="5"/>
        <v>2</v>
      </c>
      <c r="AS190" s="36">
        <f t="shared" si="6"/>
        <v>10</v>
      </c>
    </row>
    <row r="191">
      <c r="A191" s="37">
        <v>186.0</v>
      </c>
      <c r="B191" s="17" t="s">
        <v>595</v>
      </c>
      <c r="C191" s="17" t="s">
        <v>132</v>
      </c>
      <c r="D191" s="17" t="s">
        <v>596</v>
      </c>
      <c r="E191" s="19"/>
      <c r="F191" s="17" t="s">
        <v>79</v>
      </c>
      <c r="G191" s="17" t="s">
        <v>594</v>
      </c>
      <c r="H191" s="38" t="s">
        <v>83</v>
      </c>
      <c r="I191" s="38" t="s">
        <v>84</v>
      </c>
      <c r="J191" s="39">
        <v>42979.0</v>
      </c>
      <c r="K191" s="41"/>
      <c r="L191" s="38" t="s">
        <v>85</v>
      </c>
      <c r="M191" s="41"/>
      <c r="N191" s="41"/>
      <c r="O191" s="28" t="s">
        <v>73</v>
      </c>
      <c r="P191" s="28" t="s">
        <v>73</v>
      </c>
      <c r="Q191" s="28" t="s">
        <v>73</v>
      </c>
      <c r="R191" s="28" t="s">
        <v>73</v>
      </c>
      <c r="S191" s="28" t="s">
        <v>73</v>
      </c>
      <c r="T191" s="43"/>
      <c r="U191" s="43"/>
      <c r="V191" s="28" t="s">
        <v>73</v>
      </c>
      <c r="W191" s="28" t="s">
        <v>73</v>
      </c>
      <c r="X191" s="28" t="s">
        <v>73</v>
      </c>
      <c r="Y191" s="28" t="s">
        <v>73</v>
      </c>
      <c r="Z191" s="28" t="s">
        <v>73</v>
      </c>
      <c r="AA191" s="28" t="s">
        <v>73</v>
      </c>
      <c r="AB191" s="43"/>
      <c r="AC191" s="28" t="s">
        <v>73</v>
      </c>
      <c r="AD191" s="43"/>
      <c r="AE191" s="36">
        <f t="shared" si="1"/>
        <v>0</v>
      </c>
      <c r="AF191" s="45">
        <v>0.0</v>
      </c>
      <c r="AG191" s="45">
        <v>0.0</v>
      </c>
      <c r="AH191" s="36">
        <f t="shared" si="2"/>
        <v>0</v>
      </c>
      <c r="AI191" s="28" t="s">
        <v>92</v>
      </c>
      <c r="AJ191" s="28" t="s">
        <v>55</v>
      </c>
      <c r="AK191" s="28" t="s">
        <v>55</v>
      </c>
      <c r="AL191" s="28" t="s">
        <v>55</v>
      </c>
      <c r="AM191" s="28" t="s">
        <v>55</v>
      </c>
      <c r="AN191" s="28" t="s">
        <v>92</v>
      </c>
      <c r="AO191" s="28" t="s">
        <v>55</v>
      </c>
      <c r="AP191" s="36">
        <f t="shared" si="3"/>
        <v>0</v>
      </c>
      <c r="AQ191" s="36">
        <f t="shared" si="4"/>
        <v>0</v>
      </c>
      <c r="AR191" s="36">
        <f t="shared" si="5"/>
        <v>0</v>
      </c>
      <c r="AS191" s="36">
        <f t="shared" si="6"/>
        <v>12</v>
      </c>
    </row>
    <row r="192">
      <c r="A192" s="37">
        <v>187.0</v>
      </c>
      <c r="B192" s="17" t="s">
        <v>600</v>
      </c>
      <c r="C192" s="17" t="s">
        <v>145</v>
      </c>
      <c r="D192" s="17" t="s">
        <v>327</v>
      </c>
      <c r="E192" s="19"/>
      <c r="F192" s="17" t="s">
        <v>79</v>
      </c>
      <c r="G192" s="17" t="s">
        <v>594</v>
      </c>
      <c r="H192" s="38" t="s">
        <v>83</v>
      </c>
      <c r="I192" s="38" t="s">
        <v>84</v>
      </c>
      <c r="J192" s="39">
        <v>42979.0</v>
      </c>
      <c r="K192" s="41"/>
      <c r="L192" s="38" t="s">
        <v>85</v>
      </c>
      <c r="M192" s="41"/>
      <c r="N192" s="41"/>
      <c r="O192" s="28" t="s">
        <v>71</v>
      </c>
      <c r="P192" s="28" t="s">
        <v>71</v>
      </c>
      <c r="Q192" s="28" t="s">
        <v>71</v>
      </c>
      <c r="R192" s="28" t="s">
        <v>72</v>
      </c>
      <c r="S192" s="28" t="s">
        <v>72</v>
      </c>
      <c r="T192" s="43"/>
      <c r="U192" s="43"/>
      <c r="V192" s="28" t="s">
        <v>73</v>
      </c>
      <c r="W192" s="28" t="s">
        <v>73</v>
      </c>
      <c r="X192" s="28" t="s">
        <v>73</v>
      </c>
      <c r="Y192" s="28" t="s">
        <v>73</v>
      </c>
      <c r="Z192" s="28" t="s">
        <v>73</v>
      </c>
      <c r="AA192" s="28" t="s">
        <v>72</v>
      </c>
      <c r="AB192" s="43"/>
      <c r="AC192" s="28" t="s">
        <v>73</v>
      </c>
      <c r="AD192" s="43"/>
      <c r="AE192" s="36">
        <f t="shared" si="1"/>
        <v>0</v>
      </c>
      <c r="AF192" s="45">
        <v>0.0</v>
      </c>
      <c r="AG192" s="45">
        <v>0.0</v>
      </c>
      <c r="AH192" s="36">
        <f t="shared" si="2"/>
        <v>0</v>
      </c>
      <c r="AI192" s="28" t="s">
        <v>92</v>
      </c>
      <c r="AJ192" s="28" t="s">
        <v>55</v>
      </c>
      <c r="AK192" s="28" t="s">
        <v>55</v>
      </c>
      <c r="AL192" s="28" t="s">
        <v>55</v>
      </c>
      <c r="AM192" s="28" t="s">
        <v>55</v>
      </c>
      <c r="AN192" s="28" t="s">
        <v>92</v>
      </c>
      <c r="AO192" s="28" t="s">
        <v>55</v>
      </c>
      <c r="AP192" s="36">
        <f t="shared" si="3"/>
        <v>0</v>
      </c>
      <c r="AQ192" s="36">
        <f t="shared" si="4"/>
        <v>3</v>
      </c>
      <c r="AR192" s="36">
        <f t="shared" si="5"/>
        <v>3</v>
      </c>
      <c r="AS192" s="36">
        <f t="shared" si="6"/>
        <v>6</v>
      </c>
    </row>
    <row r="193">
      <c r="A193" s="37">
        <v>188.0</v>
      </c>
      <c r="B193" s="17" t="s">
        <v>601</v>
      </c>
      <c r="C193" s="17" t="s">
        <v>112</v>
      </c>
      <c r="D193" s="17" t="s">
        <v>446</v>
      </c>
      <c r="E193" s="19"/>
      <c r="F193" s="17" t="s">
        <v>96</v>
      </c>
      <c r="G193" s="17" t="s">
        <v>594</v>
      </c>
      <c r="H193" s="38" t="s">
        <v>83</v>
      </c>
      <c r="I193" s="38" t="s">
        <v>84</v>
      </c>
      <c r="J193" s="39">
        <v>42979.0</v>
      </c>
      <c r="K193" s="41"/>
      <c r="L193" s="38" t="s">
        <v>85</v>
      </c>
      <c r="M193" s="41"/>
      <c r="N193" s="41"/>
      <c r="O193" s="28" t="s">
        <v>73</v>
      </c>
      <c r="P193" s="28" t="s">
        <v>73</v>
      </c>
      <c r="Q193" s="28" t="s">
        <v>72</v>
      </c>
      <c r="R193" s="28" t="s">
        <v>73</v>
      </c>
      <c r="S193" s="28" t="s">
        <v>73</v>
      </c>
      <c r="T193" s="43"/>
      <c r="U193" s="43"/>
      <c r="V193" s="28" t="s">
        <v>73</v>
      </c>
      <c r="W193" s="28" t="s">
        <v>73</v>
      </c>
      <c r="X193" s="28" t="s">
        <v>73</v>
      </c>
      <c r="Y193" s="28" t="s">
        <v>73</v>
      </c>
      <c r="Z193" s="28" t="s">
        <v>73</v>
      </c>
      <c r="AA193" s="28" t="s">
        <v>73</v>
      </c>
      <c r="AB193" s="43"/>
      <c r="AC193" s="28" t="s">
        <v>73</v>
      </c>
      <c r="AD193" s="43"/>
      <c r="AE193" s="36">
        <f t="shared" si="1"/>
        <v>0</v>
      </c>
      <c r="AF193" s="45">
        <v>0.0</v>
      </c>
      <c r="AG193" s="45">
        <v>0.0</v>
      </c>
      <c r="AH193" s="36">
        <f t="shared" si="2"/>
        <v>0</v>
      </c>
      <c r="AI193" s="28" t="s">
        <v>92</v>
      </c>
      <c r="AJ193" s="28" t="s">
        <v>55</v>
      </c>
      <c r="AK193" s="28" t="s">
        <v>55</v>
      </c>
      <c r="AL193" s="28" t="s">
        <v>55</v>
      </c>
      <c r="AM193" s="28" t="s">
        <v>55</v>
      </c>
      <c r="AN193" s="28" t="s">
        <v>92</v>
      </c>
      <c r="AO193" s="28" t="s">
        <v>55</v>
      </c>
      <c r="AP193" s="36">
        <f t="shared" si="3"/>
        <v>0</v>
      </c>
      <c r="AQ193" s="36">
        <f t="shared" si="4"/>
        <v>0</v>
      </c>
      <c r="AR193" s="36">
        <f t="shared" si="5"/>
        <v>1</v>
      </c>
      <c r="AS193" s="36">
        <f t="shared" si="6"/>
        <v>11</v>
      </c>
    </row>
    <row r="194">
      <c r="A194" s="37">
        <v>189.0</v>
      </c>
      <c r="B194" s="17" t="s">
        <v>282</v>
      </c>
      <c r="C194" s="17" t="s">
        <v>215</v>
      </c>
      <c r="D194" s="20"/>
      <c r="E194" s="19"/>
      <c r="F194" s="17" t="s">
        <v>79</v>
      </c>
      <c r="G194" s="17" t="s">
        <v>594</v>
      </c>
      <c r="H194" s="38" t="s">
        <v>83</v>
      </c>
      <c r="I194" s="38" t="s">
        <v>84</v>
      </c>
      <c r="J194" s="39">
        <v>42979.0</v>
      </c>
      <c r="K194" s="41"/>
      <c r="L194" s="38" t="s">
        <v>85</v>
      </c>
      <c r="M194" s="41"/>
      <c r="N194" s="41"/>
      <c r="O194" s="28" t="s">
        <v>73</v>
      </c>
      <c r="P194" s="28" t="s">
        <v>73</v>
      </c>
      <c r="Q194" s="28" t="s">
        <v>72</v>
      </c>
      <c r="R194" s="28" t="s">
        <v>73</v>
      </c>
      <c r="S194" s="28" t="s">
        <v>73</v>
      </c>
      <c r="T194" s="43"/>
      <c r="U194" s="43"/>
      <c r="V194" s="28" t="s">
        <v>73</v>
      </c>
      <c r="W194" s="28" t="s">
        <v>73</v>
      </c>
      <c r="X194" s="28" t="s">
        <v>73</v>
      </c>
      <c r="Y194" s="28" t="s">
        <v>73</v>
      </c>
      <c r="Z194" s="28" t="s">
        <v>73</v>
      </c>
      <c r="AA194" s="28" t="s">
        <v>73</v>
      </c>
      <c r="AB194" s="43"/>
      <c r="AC194" s="28" t="s">
        <v>73</v>
      </c>
      <c r="AD194" s="43"/>
      <c r="AE194" s="36">
        <f t="shared" si="1"/>
        <v>0</v>
      </c>
      <c r="AF194" s="45">
        <v>0.0</v>
      </c>
      <c r="AG194" s="45">
        <v>0.0</v>
      </c>
      <c r="AH194" s="36">
        <f t="shared" si="2"/>
        <v>0</v>
      </c>
      <c r="AI194" s="28" t="s">
        <v>92</v>
      </c>
      <c r="AJ194" s="28" t="s">
        <v>55</v>
      </c>
      <c r="AK194" s="28" t="s">
        <v>55</v>
      </c>
      <c r="AL194" s="28" t="s">
        <v>55</v>
      </c>
      <c r="AM194" s="28" t="s">
        <v>55</v>
      </c>
      <c r="AN194" s="28" t="s">
        <v>92</v>
      </c>
      <c r="AO194" s="28" t="s">
        <v>55</v>
      </c>
      <c r="AP194" s="36">
        <f t="shared" si="3"/>
        <v>0</v>
      </c>
      <c r="AQ194" s="36">
        <f t="shared" si="4"/>
        <v>0</v>
      </c>
      <c r="AR194" s="36">
        <f t="shared" si="5"/>
        <v>1</v>
      </c>
      <c r="AS194" s="36">
        <f t="shared" si="6"/>
        <v>11</v>
      </c>
    </row>
    <row r="195">
      <c r="A195" s="37">
        <v>190.0</v>
      </c>
      <c r="B195" s="17" t="s">
        <v>604</v>
      </c>
      <c r="C195" s="17" t="s">
        <v>338</v>
      </c>
      <c r="D195" s="17" t="s">
        <v>173</v>
      </c>
      <c r="E195" s="19"/>
      <c r="F195" s="17" t="s">
        <v>79</v>
      </c>
      <c r="G195" s="17" t="s">
        <v>594</v>
      </c>
      <c r="H195" s="38" t="s">
        <v>83</v>
      </c>
      <c r="I195" s="38" t="s">
        <v>84</v>
      </c>
      <c r="J195" s="39">
        <v>42979.0</v>
      </c>
      <c r="K195" s="41"/>
      <c r="L195" s="38" t="s">
        <v>85</v>
      </c>
      <c r="M195" s="41"/>
      <c r="N195" s="41"/>
      <c r="O195" s="28" t="s">
        <v>71</v>
      </c>
      <c r="P195" s="28" t="s">
        <v>71</v>
      </c>
      <c r="Q195" s="28" t="s">
        <v>71</v>
      </c>
      <c r="R195" s="28" t="s">
        <v>72</v>
      </c>
      <c r="S195" s="28" t="s">
        <v>72</v>
      </c>
      <c r="T195" s="43"/>
      <c r="U195" s="43"/>
      <c r="V195" s="28" t="s">
        <v>73</v>
      </c>
      <c r="W195" s="28" t="s">
        <v>73</v>
      </c>
      <c r="X195" s="28" t="s">
        <v>73</v>
      </c>
      <c r="Y195" s="28" t="s">
        <v>73</v>
      </c>
      <c r="Z195" s="28" t="s">
        <v>73</v>
      </c>
      <c r="AA195" s="28" t="s">
        <v>72</v>
      </c>
      <c r="AB195" s="43"/>
      <c r="AC195" s="28" t="s">
        <v>73</v>
      </c>
      <c r="AD195" s="43"/>
      <c r="AE195" s="36">
        <f t="shared" si="1"/>
        <v>0</v>
      </c>
      <c r="AF195" s="45">
        <v>0.0</v>
      </c>
      <c r="AG195" s="45">
        <v>0.0</v>
      </c>
      <c r="AH195" s="36">
        <f t="shared" si="2"/>
        <v>0</v>
      </c>
      <c r="AI195" s="28" t="s">
        <v>92</v>
      </c>
      <c r="AJ195" s="28" t="s">
        <v>55</v>
      </c>
      <c r="AK195" s="28" t="s">
        <v>55</v>
      </c>
      <c r="AL195" s="28" t="s">
        <v>55</v>
      </c>
      <c r="AM195" s="28" t="s">
        <v>55</v>
      </c>
      <c r="AN195" s="28" t="s">
        <v>92</v>
      </c>
      <c r="AO195" s="28" t="s">
        <v>55</v>
      </c>
      <c r="AP195" s="36">
        <f t="shared" si="3"/>
        <v>0</v>
      </c>
      <c r="AQ195" s="36">
        <f t="shared" si="4"/>
        <v>3</v>
      </c>
      <c r="AR195" s="36">
        <f t="shared" si="5"/>
        <v>3</v>
      </c>
      <c r="AS195" s="36">
        <f t="shared" si="6"/>
        <v>6</v>
      </c>
    </row>
    <row r="196">
      <c r="A196" s="37">
        <v>191.0</v>
      </c>
      <c r="B196" s="17" t="s">
        <v>605</v>
      </c>
      <c r="C196" s="17" t="s">
        <v>237</v>
      </c>
      <c r="D196" s="20"/>
      <c r="E196" s="19"/>
      <c r="F196" s="17" t="s">
        <v>79</v>
      </c>
      <c r="G196" s="17" t="s">
        <v>594</v>
      </c>
      <c r="H196" s="38" t="s">
        <v>83</v>
      </c>
      <c r="I196" s="38" t="s">
        <v>84</v>
      </c>
      <c r="J196" s="39">
        <v>42979.0</v>
      </c>
      <c r="K196" s="41"/>
      <c r="L196" s="38" t="s">
        <v>85</v>
      </c>
      <c r="M196" s="41"/>
      <c r="N196" s="41"/>
      <c r="O196" s="28" t="s">
        <v>73</v>
      </c>
      <c r="P196" s="28" t="s">
        <v>73</v>
      </c>
      <c r="Q196" s="28" t="s">
        <v>72</v>
      </c>
      <c r="R196" s="28" t="s">
        <v>73</v>
      </c>
      <c r="S196" s="28" t="s">
        <v>73</v>
      </c>
      <c r="T196" s="43"/>
      <c r="U196" s="43"/>
      <c r="V196" s="28" t="s">
        <v>73</v>
      </c>
      <c r="W196" s="28" t="s">
        <v>73</v>
      </c>
      <c r="X196" s="28" t="s">
        <v>73</v>
      </c>
      <c r="Y196" s="28" t="s">
        <v>73</v>
      </c>
      <c r="Z196" s="28" t="s">
        <v>73</v>
      </c>
      <c r="AA196" s="28" t="s">
        <v>73</v>
      </c>
      <c r="AB196" s="43"/>
      <c r="AC196" s="28" t="s">
        <v>73</v>
      </c>
      <c r="AD196" s="43"/>
      <c r="AE196" s="36">
        <f t="shared" si="1"/>
        <v>0</v>
      </c>
      <c r="AF196" s="45">
        <v>0.0</v>
      </c>
      <c r="AG196" s="45">
        <v>0.0</v>
      </c>
      <c r="AH196" s="36">
        <f t="shared" si="2"/>
        <v>0</v>
      </c>
      <c r="AI196" s="28" t="s">
        <v>92</v>
      </c>
      <c r="AJ196" s="28" t="s">
        <v>55</v>
      </c>
      <c r="AK196" s="28" t="s">
        <v>55</v>
      </c>
      <c r="AL196" s="28" t="s">
        <v>55</v>
      </c>
      <c r="AM196" s="28" t="s">
        <v>55</v>
      </c>
      <c r="AN196" s="28" t="s">
        <v>92</v>
      </c>
      <c r="AO196" s="28" t="s">
        <v>55</v>
      </c>
      <c r="AP196" s="36">
        <f t="shared" si="3"/>
        <v>0</v>
      </c>
      <c r="AQ196" s="36">
        <f t="shared" si="4"/>
        <v>0</v>
      </c>
      <c r="AR196" s="36">
        <f t="shared" si="5"/>
        <v>1</v>
      </c>
      <c r="AS196" s="36">
        <f t="shared" si="6"/>
        <v>11</v>
      </c>
    </row>
    <row r="197">
      <c r="A197" s="37">
        <v>192.0</v>
      </c>
      <c r="B197" s="17" t="s">
        <v>609</v>
      </c>
      <c r="C197" s="17" t="s">
        <v>77</v>
      </c>
      <c r="D197" s="20"/>
      <c r="E197" s="19"/>
      <c r="F197" s="17" t="s">
        <v>79</v>
      </c>
      <c r="G197" s="17" t="s">
        <v>594</v>
      </c>
      <c r="H197" s="38" t="s">
        <v>83</v>
      </c>
      <c r="I197" s="38" t="s">
        <v>84</v>
      </c>
      <c r="J197" s="39">
        <v>42979.0</v>
      </c>
      <c r="K197" s="41"/>
      <c r="L197" s="38" t="s">
        <v>85</v>
      </c>
      <c r="M197" s="41"/>
      <c r="N197" s="41"/>
      <c r="O197" s="28" t="s">
        <v>73</v>
      </c>
      <c r="P197" s="28" t="s">
        <v>73</v>
      </c>
      <c r="Q197" s="28" t="s">
        <v>73</v>
      </c>
      <c r="R197" s="28" t="s">
        <v>73</v>
      </c>
      <c r="S197" s="28" t="s">
        <v>73</v>
      </c>
      <c r="T197" s="43"/>
      <c r="U197" s="43"/>
      <c r="V197" s="28" t="s">
        <v>73</v>
      </c>
      <c r="W197" s="28" t="s">
        <v>73</v>
      </c>
      <c r="X197" s="28" t="s">
        <v>73</v>
      </c>
      <c r="Y197" s="28" t="s">
        <v>73</v>
      </c>
      <c r="Z197" s="28" t="s">
        <v>73</v>
      </c>
      <c r="AA197" s="28" t="s">
        <v>73</v>
      </c>
      <c r="AB197" s="43"/>
      <c r="AC197" s="28" t="s">
        <v>73</v>
      </c>
      <c r="AD197" s="43"/>
      <c r="AE197" s="36">
        <f t="shared" si="1"/>
        <v>0</v>
      </c>
      <c r="AF197" s="45">
        <v>0.0</v>
      </c>
      <c r="AG197" s="45">
        <v>0.0</v>
      </c>
      <c r="AH197" s="36">
        <f t="shared" si="2"/>
        <v>0</v>
      </c>
      <c r="AI197" s="28" t="s">
        <v>92</v>
      </c>
      <c r="AJ197" s="28" t="s">
        <v>55</v>
      </c>
      <c r="AK197" s="28" t="s">
        <v>55</v>
      </c>
      <c r="AL197" s="28" t="s">
        <v>55</v>
      </c>
      <c r="AM197" s="28" t="s">
        <v>55</v>
      </c>
      <c r="AN197" s="28" t="s">
        <v>92</v>
      </c>
      <c r="AO197" s="28" t="s">
        <v>55</v>
      </c>
      <c r="AP197" s="36">
        <f t="shared" si="3"/>
        <v>0</v>
      </c>
      <c r="AQ197" s="36">
        <f t="shared" si="4"/>
        <v>0</v>
      </c>
      <c r="AR197" s="36">
        <f t="shared" si="5"/>
        <v>0</v>
      </c>
      <c r="AS197" s="36">
        <f t="shared" si="6"/>
        <v>12</v>
      </c>
    </row>
    <row r="198">
      <c r="A198" s="37">
        <v>193.0</v>
      </c>
      <c r="B198" s="17" t="s">
        <v>610</v>
      </c>
      <c r="C198" s="17" t="s">
        <v>611</v>
      </c>
      <c r="D198" s="17" t="s">
        <v>274</v>
      </c>
      <c r="E198" s="19"/>
      <c r="F198" s="17" t="s">
        <v>79</v>
      </c>
      <c r="G198" s="17" t="s">
        <v>594</v>
      </c>
      <c r="H198" s="38" t="s">
        <v>83</v>
      </c>
      <c r="I198" s="38" t="s">
        <v>84</v>
      </c>
      <c r="J198" s="39">
        <v>42979.0</v>
      </c>
      <c r="K198" s="41"/>
      <c r="L198" s="38" t="s">
        <v>85</v>
      </c>
      <c r="M198" s="41"/>
      <c r="N198" s="41"/>
      <c r="O198" s="28" t="s">
        <v>72</v>
      </c>
      <c r="P198" s="28" t="s">
        <v>72</v>
      </c>
      <c r="Q198" s="28" t="s">
        <v>72</v>
      </c>
      <c r="R198" s="28" t="s">
        <v>73</v>
      </c>
      <c r="S198" s="28" t="s">
        <v>73</v>
      </c>
      <c r="T198" s="43"/>
      <c r="U198" s="43"/>
      <c r="V198" s="28" t="s">
        <v>73</v>
      </c>
      <c r="W198" s="28" t="s">
        <v>73</v>
      </c>
      <c r="X198" s="28" t="s">
        <v>73</v>
      </c>
      <c r="Y198" s="28" t="s">
        <v>73</v>
      </c>
      <c r="Z198" s="28" t="s">
        <v>73</v>
      </c>
      <c r="AA198" s="28" t="s">
        <v>72</v>
      </c>
      <c r="AB198" s="43"/>
      <c r="AC198" s="28" t="s">
        <v>73</v>
      </c>
      <c r="AD198" s="43"/>
      <c r="AE198" s="36">
        <f t="shared" si="1"/>
        <v>0</v>
      </c>
      <c r="AF198" s="45">
        <v>0.0</v>
      </c>
      <c r="AG198" s="45">
        <v>0.0</v>
      </c>
      <c r="AH198" s="36">
        <f t="shared" si="2"/>
        <v>0</v>
      </c>
      <c r="AI198" s="28" t="s">
        <v>92</v>
      </c>
      <c r="AJ198" s="28" t="s">
        <v>55</v>
      </c>
      <c r="AK198" s="28" t="s">
        <v>55</v>
      </c>
      <c r="AL198" s="28" t="s">
        <v>55</v>
      </c>
      <c r="AM198" s="28" t="s">
        <v>55</v>
      </c>
      <c r="AN198" s="28" t="s">
        <v>92</v>
      </c>
      <c r="AO198" s="28" t="s">
        <v>55</v>
      </c>
      <c r="AP198" s="36">
        <f t="shared" si="3"/>
        <v>0</v>
      </c>
      <c r="AQ198" s="36">
        <f t="shared" si="4"/>
        <v>0</v>
      </c>
      <c r="AR198" s="36">
        <f t="shared" si="5"/>
        <v>4</v>
      </c>
      <c r="AS198" s="36">
        <f t="shared" si="6"/>
        <v>8</v>
      </c>
    </row>
    <row r="199">
      <c r="A199" s="37">
        <v>194.0</v>
      </c>
      <c r="B199" s="17" t="s">
        <v>615</v>
      </c>
      <c r="C199" s="17" t="s">
        <v>275</v>
      </c>
      <c r="D199" s="20"/>
      <c r="E199" s="19"/>
      <c r="F199" s="17" t="s">
        <v>96</v>
      </c>
      <c r="G199" s="17" t="s">
        <v>594</v>
      </c>
      <c r="H199" s="38" t="s">
        <v>83</v>
      </c>
      <c r="I199" s="38" t="s">
        <v>84</v>
      </c>
      <c r="J199" s="39">
        <v>42979.0</v>
      </c>
      <c r="K199" s="41"/>
      <c r="L199" s="38" t="s">
        <v>85</v>
      </c>
      <c r="M199" s="41"/>
      <c r="N199" s="41"/>
      <c r="O199" s="28" t="s">
        <v>73</v>
      </c>
      <c r="P199" s="28" t="s">
        <v>73</v>
      </c>
      <c r="Q199" s="28" t="s">
        <v>73</v>
      </c>
      <c r="R199" s="28" t="s">
        <v>73</v>
      </c>
      <c r="S199" s="28" t="s">
        <v>73</v>
      </c>
      <c r="T199" s="43"/>
      <c r="U199" s="43"/>
      <c r="V199" s="28" t="s">
        <v>73</v>
      </c>
      <c r="W199" s="28" t="s">
        <v>73</v>
      </c>
      <c r="X199" s="28" t="s">
        <v>73</v>
      </c>
      <c r="Y199" s="28" t="s">
        <v>73</v>
      </c>
      <c r="Z199" s="28" t="s">
        <v>73</v>
      </c>
      <c r="AA199" s="28" t="s">
        <v>73</v>
      </c>
      <c r="AB199" s="43"/>
      <c r="AC199" s="28" t="s">
        <v>73</v>
      </c>
      <c r="AD199" s="43"/>
      <c r="AE199" s="36">
        <f t="shared" si="1"/>
        <v>0</v>
      </c>
      <c r="AF199" s="45">
        <v>0.0</v>
      </c>
      <c r="AG199" s="45">
        <v>0.0</v>
      </c>
      <c r="AH199" s="36">
        <f t="shared" si="2"/>
        <v>0</v>
      </c>
      <c r="AI199" s="28" t="s">
        <v>92</v>
      </c>
      <c r="AJ199" s="28" t="s">
        <v>55</v>
      </c>
      <c r="AK199" s="28" t="s">
        <v>55</v>
      </c>
      <c r="AL199" s="28" t="s">
        <v>55</v>
      </c>
      <c r="AM199" s="28" t="s">
        <v>55</v>
      </c>
      <c r="AN199" s="28" t="s">
        <v>92</v>
      </c>
      <c r="AO199" s="28" t="s">
        <v>55</v>
      </c>
      <c r="AP199" s="36">
        <f t="shared" si="3"/>
        <v>0</v>
      </c>
      <c r="AQ199" s="36">
        <f t="shared" si="4"/>
        <v>0</v>
      </c>
      <c r="AR199" s="36">
        <f t="shared" si="5"/>
        <v>0</v>
      </c>
      <c r="AS199" s="36">
        <f t="shared" si="6"/>
        <v>12</v>
      </c>
    </row>
    <row r="200">
      <c r="A200" s="37">
        <v>195.0</v>
      </c>
      <c r="B200" s="17" t="s">
        <v>616</v>
      </c>
      <c r="C200" s="17" t="s">
        <v>617</v>
      </c>
      <c r="D200" s="17" t="s">
        <v>209</v>
      </c>
      <c r="E200" s="19"/>
      <c r="F200" s="17" t="s">
        <v>96</v>
      </c>
      <c r="G200" s="17" t="s">
        <v>594</v>
      </c>
      <c r="H200" s="38" t="s">
        <v>83</v>
      </c>
      <c r="I200" s="38" t="s">
        <v>84</v>
      </c>
      <c r="J200" s="39">
        <v>42979.0</v>
      </c>
      <c r="K200" s="44"/>
      <c r="L200" s="38" t="s">
        <v>85</v>
      </c>
      <c r="M200" s="41"/>
      <c r="N200" s="41"/>
      <c r="O200" s="28" t="s">
        <v>73</v>
      </c>
      <c r="P200" s="28" t="s">
        <v>73</v>
      </c>
      <c r="Q200" s="28" t="s">
        <v>73</v>
      </c>
      <c r="R200" s="28" t="s">
        <v>73</v>
      </c>
      <c r="S200" s="28" t="s">
        <v>73</v>
      </c>
      <c r="T200" s="43"/>
      <c r="U200" s="43"/>
      <c r="V200" s="28" t="s">
        <v>73</v>
      </c>
      <c r="W200" s="28" t="s">
        <v>73</v>
      </c>
      <c r="X200" s="28" t="s">
        <v>73</v>
      </c>
      <c r="Y200" s="28" t="s">
        <v>73</v>
      </c>
      <c r="Z200" s="28" t="s">
        <v>73</v>
      </c>
      <c r="AA200" s="28" t="s">
        <v>73</v>
      </c>
      <c r="AB200" s="43"/>
      <c r="AC200" s="28" t="s">
        <v>73</v>
      </c>
      <c r="AD200" s="43"/>
      <c r="AE200" s="36">
        <f t="shared" si="1"/>
        <v>0</v>
      </c>
      <c r="AF200" s="45">
        <v>0.0</v>
      </c>
      <c r="AG200" s="45">
        <v>0.0</v>
      </c>
      <c r="AH200" s="36">
        <f t="shared" si="2"/>
        <v>0</v>
      </c>
      <c r="AI200" s="28" t="s">
        <v>92</v>
      </c>
      <c r="AJ200" s="28" t="s">
        <v>55</v>
      </c>
      <c r="AK200" s="28" t="s">
        <v>55</v>
      </c>
      <c r="AL200" s="28" t="s">
        <v>55</v>
      </c>
      <c r="AM200" s="28" t="s">
        <v>55</v>
      </c>
      <c r="AN200" s="28" t="s">
        <v>92</v>
      </c>
      <c r="AO200" s="28" t="s">
        <v>55</v>
      </c>
      <c r="AP200" s="36">
        <f t="shared" si="3"/>
        <v>0</v>
      </c>
      <c r="AQ200" s="36">
        <f t="shared" si="4"/>
        <v>0</v>
      </c>
      <c r="AR200" s="36">
        <f t="shared" si="5"/>
        <v>0</v>
      </c>
      <c r="AS200" s="36">
        <f t="shared" si="6"/>
        <v>12</v>
      </c>
    </row>
    <row r="201">
      <c r="A201" s="37">
        <v>196.0</v>
      </c>
      <c r="B201" s="17" t="s">
        <v>618</v>
      </c>
      <c r="C201" s="17" t="s">
        <v>251</v>
      </c>
      <c r="D201" s="17" t="s">
        <v>223</v>
      </c>
      <c r="E201" s="20"/>
      <c r="F201" s="17" t="s">
        <v>96</v>
      </c>
      <c r="G201" s="17" t="s">
        <v>594</v>
      </c>
      <c r="H201" s="38" t="s">
        <v>83</v>
      </c>
      <c r="I201" s="38" t="s">
        <v>84</v>
      </c>
      <c r="J201" s="39">
        <v>42979.0</v>
      </c>
      <c r="K201" s="41"/>
      <c r="L201" s="38" t="s">
        <v>85</v>
      </c>
      <c r="M201" s="41"/>
      <c r="N201" s="41"/>
      <c r="O201" s="28" t="s">
        <v>73</v>
      </c>
      <c r="P201" s="28" t="s">
        <v>73</v>
      </c>
      <c r="Q201" s="28" t="s">
        <v>73</v>
      </c>
      <c r="R201" s="28" t="s">
        <v>73</v>
      </c>
      <c r="S201" s="28" t="s">
        <v>73</v>
      </c>
      <c r="T201" s="43"/>
      <c r="U201" s="43"/>
      <c r="V201" s="28" t="s">
        <v>73</v>
      </c>
      <c r="W201" s="28" t="s">
        <v>73</v>
      </c>
      <c r="X201" s="28" t="s">
        <v>73</v>
      </c>
      <c r="Y201" s="28" t="s">
        <v>73</v>
      </c>
      <c r="Z201" s="28" t="s">
        <v>73</v>
      </c>
      <c r="AA201" s="28" t="s">
        <v>73</v>
      </c>
      <c r="AB201" s="43"/>
      <c r="AC201" s="28" t="s">
        <v>73</v>
      </c>
      <c r="AD201" s="43"/>
      <c r="AE201" s="36">
        <f t="shared" si="1"/>
        <v>0</v>
      </c>
      <c r="AF201" s="45">
        <v>0.0</v>
      </c>
      <c r="AG201" s="45">
        <v>0.0</v>
      </c>
      <c r="AH201" s="36">
        <f t="shared" si="2"/>
        <v>0</v>
      </c>
      <c r="AI201" s="28" t="s">
        <v>92</v>
      </c>
      <c r="AJ201" s="28" t="s">
        <v>55</v>
      </c>
      <c r="AK201" s="28" t="s">
        <v>55</v>
      </c>
      <c r="AL201" s="28" t="s">
        <v>55</v>
      </c>
      <c r="AM201" s="28" t="s">
        <v>55</v>
      </c>
      <c r="AN201" s="28" t="s">
        <v>92</v>
      </c>
      <c r="AO201" s="28" t="s">
        <v>55</v>
      </c>
      <c r="AP201" s="36">
        <f t="shared" si="3"/>
        <v>0</v>
      </c>
      <c r="AQ201" s="36">
        <f t="shared" si="4"/>
        <v>0</v>
      </c>
      <c r="AR201" s="36">
        <f t="shared" si="5"/>
        <v>0</v>
      </c>
      <c r="AS201" s="36">
        <f t="shared" si="6"/>
        <v>12</v>
      </c>
    </row>
    <row r="202">
      <c r="A202" s="37">
        <v>197.0</v>
      </c>
      <c r="B202" s="17" t="s">
        <v>620</v>
      </c>
      <c r="C202" s="17" t="s">
        <v>621</v>
      </c>
      <c r="D202" s="20"/>
      <c r="E202" s="19"/>
      <c r="F202" s="17" t="s">
        <v>96</v>
      </c>
      <c r="G202" s="17" t="s">
        <v>594</v>
      </c>
      <c r="H202" s="38" t="s">
        <v>83</v>
      </c>
      <c r="I202" s="38" t="s">
        <v>84</v>
      </c>
      <c r="J202" s="39">
        <v>42979.0</v>
      </c>
      <c r="K202" s="41"/>
      <c r="L202" s="38" t="s">
        <v>85</v>
      </c>
      <c r="M202" s="41"/>
      <c r="N202" s="41"/>
      <c r="O202" s="28" t="s">
        <v>73</v>
      </c>
      <c r="P202" s="28" t="s">
        <v>73</v>
      </c>
      <c r="Q202" s="28" t="s">
        <v>73</v>
      </c>
      <c r="R202" s="28" t="s">
        <v>73</v>
      </c>
      <c r="S202" s="28" t="s">
        <v>73</v>
      </c>
      <c r="T202" s="43"/>
      <c r="U202" s="43"/>
      <c r="V202" s="28" t="s">
        <v>73</v>
      </c>
      <c r="W202" s="28" t="s">
        <v>73</v>
      </c>
      <c r="X202" s="28" t="s">
        <v>73</v>
      </c>
      <c r="Y202" s="28" t="s">
        <v>73</v>
      </c>
      <c r="Z202" s="28" t="s">
        <v>73</v>
      </c>
      <c r="AA202" s="28" t="s">
        <v>73</v>
      </c>
      <c r="AB202" s="43"/>
      <c r="AC202" s="28" t="s">
        <v>73</v>
      </c>
      <c r="AD202" s="43"/>
      <c r="AE202" s="36">
        <f t="shared" si="1"/>
        <v>0</v>
      </c>
      <c r="AF202" s="45">
        <v>0.0</v>
      </c>
      <c r="AG202" s="45">
        <v>0.0</v>
      </c>
      <c r="AH202" s="36">
        <f t="shared" si="2"/>
        <v>0</v>
      </c>
      <c r="AI202" s="28" t="s">
        <v>92</v>
      </c>
      <c r="AJ202" s="28" t="s">
        <v>55</v>
      </c>
      <c r="AK202" s="28" t="s">
        <v>55</v>
      </c>
      <c r="AL202" s="28" t="s">
        <v>55</v>
      </c>
      <c r="AM202" s="28" t="s">
        <v>55</v>
      </c>
      <c r="AN202" s="28" t="s">
        <v>92</v>
      </c>
      <c r="AO202" s="28" t="s">
        <v>55</v>
      </c>
      <c r="AP202" s="36">
        <f t="shared" si="3"/>
        <v>0</v>
      </c>
      <c r="AQ202" s="36">
        <f t="shared" si="4"/>
        <v>0</v>
      </c>
      <c r="AR202" s="36">
        <f t="shared" si="5"/>
        <v>0</v>
      </c>
      <c r="AS202" s="36">
        <f t="shared" si="6"/>
        <v>12</v>
      </c>
    </row>
    <row r="203">
      <c r="A203" s="37">
        <v>198.0</v>
      </c>
      <c r="B203" s="17" t="s">
        <v>75</v>
      </c>
      <c r="C203" s="17" t="s">
        <v>165</v>
      </c>
      <c r="D203" s="20"/>
      <c r="E203" s="19"/>
      <c r="F203" s="17" t="s">
        <v>79</v>
      </c>
      <c r="G203" s="17" t="s">
        <v>594</v>
      </c>
      <c r="H203" s="38" t="s">
        <v>83</v>
      </c>
      <c r="I203" s="38" t="s">
        <v>84</v>
      </c>
      <c r="J203" s="39">
        <v>42979.0</v>
      </c>
      <c r="K203" s="44"/>
      <c r="L203" s="38" t="s">
        <v>85</v>
      </c>
      <c r="M203" s="41"/>
      <c r="N203" s="41"/>
      <c r="O203" s="28" t="s">
        <v>73</v>
      </c>
      <c r="P203" s="28" t="s">
        <v>73</v>
      </c>
      <c r="Q203" s="28" t="s">
        <v>73</v>
      </c>
      <c r="R203" s="28" t="s">
        <v>73</v>
      </c>
      <c r="S203" s="28" t="s">
        <v>73</v>
      </c>
      <c r="T203" s="43"/>
      <c r="U203" s="43"/>
      <c r="V203" s="28" t="s">
        <v>73</v>
      </c>
      <c r="W203" s="28" t="s">
        <v>73</v>
      </c>
      <c r="X203" s="28" t="s">
        <v>73</v>
      </c>
      <c r="Y203" s="28" t="s">
        <v>73</v>
      </c>
      <c r="Z203" s="28" t="s">
        <v>73</v>
      </c>
      <c r="AA203" s="28" t="s">
        <v>73</v>
      </c>
      <c r="AB203" s="43"/>
      <c r="AC203" s="28" t="s">
        <v>73</v>
      </c>
      <c r="AD203" s="43"/>
      <c r="AE203" s="36">
        <f t="shared" si="1"/>
        <v>0</v>
      </c>
      <c r="AF203" s="45">
        <v>0.0</v>
      </c>
      <c r="AG203" s="45">
        <v>0.0</v>
      </c>
      <c r="AH203" s="36">
        <f t="shared" si="2"/>
        <v>0</v>
      </c>
      <c r="AI203" s="28" t="s">
        <v>92</v>
      </c>
      <c r="AJ203" s="28" t="s">
        <v>55</v>
      </c>
      <c r="AK203" s="28" t="s">
        <v>55</v>
      </c>
      <c r="AL203" s="28" t="s">
        <v>55</v>
      </c>
      <c r="AM203" s="28" t="s">
        <v>55</v>
      </c>
      <c r="AN203" s="28" t="s">
        <v>92</v>
      </c>
      <c r="AO203" s="28" t="s">
        <v>55</v>
      </c>
      <c r="AP203" s="36">
        <f t="shared" si="3"/>
        <v>0</v>
      </c>
      <c r="AQ203" s="36">
        <f t="shared" si="4"/>
        <v>0</v>
      </c>
      <c r="AR203" s="36">
        <f t="shared" si="5"/>
        <v>0</v>
      </c>
      <c r="AS203" s="36">
        <f t="shared" si="6"/>
        <v>12</v>
      </c>
    </row>
    <row r="204">
      <c r="A204" s="37">
        <v>199.0</v>
      </c>
      <c r="B204" s="17" t="s">
        <v>334</v>
      </c>
      <c r="C204" s="17" t="s">
        <v>143</v>
      </c>
      <c r="D204" s="19"/>
      <c r="E204" s="19"/>
      <c r="F204" s="17" t="s">
        <v>79</v>
      </c>
      <c r="G204" s="17" t="s">
        <v>594</v>
      </c>
      <c r="H204" s="38" t="s">
        <v>83</v>
      </c>
      <c r="I204" s="38" t="s">
        <v>84</v>
      </c>
      <c r="J204" s="39">
        <v>42979.0</v>
      </c>
      <c r="K204" s="41"/>
      <c r="L204" s="38" t="s">
        <v>85</v>
      </c>
      <c r="M204" s="41"/>
      <c r="N204" s="41"/>
      <c r="O204" s="28" t="s">
        <v>73</v>
      </c>
      <c r="P204" s="28" t="s">
        <v>73</v>
      </c>
      <c r="Q204" s="28" t="s">
        <v>73</v>
      </c>
      <c r="R204" s="28" t="s">
        <v>73</v>
      </c>
      <c r="S204" s="28" t="s">
        <v>73</v>
      </c>
      <c r="T204" s="43"/>
      <c r="U204" s="43"/>
      <c r="V204" s="28" t="s">
        <v>73</v>
      </c>
      <c r="W204" s="28" t="s">
        <v>73</v>
      </c>
      <c r="X204" s="28" t="s">
        <v>73</v>
      </c>
      <c r="Y204" s="28" t="s">
        <v>73</v>
      </c>
      <c r="Z204" s="28" t="s">
        <v>73</v>
      </c>
      <c r="AA204" s="28" t="s">
        <v>73</v>
      </c>
      <c r="AB204" s="43"/>
      <c r="AC204" s="28" t="s">
        <v>73</v>
      </c>
      <c r="AD204" s="43"/>
      <c r="AE204" s="36">
        <f t="shared" si="1"/>
        <v>0</v>
      </c>
      <c r="AF204" s="45">
        <v>0.0</v>
      </c>
      <c r="AG204" s="45">
        <v>0.0</v>
      </c>
      <c r="AH204" s="36">
        <f t="shared" si="2"/>
        <v>0</v>
      </c>
      <c r="AI204" s="28" t="s">
        <v>92</v>
      </c>
      <c r="AJ204" s="28" t="s">
        <v>55</v>
      </c>
      <c r="AK204" s="28" t="s">
        <v>55</v>
      </c>
      <c r="AL204" s="28" t="s">
        <v>55</v>
      </c>
      <c r="AM204" s="28" t="s">
        <v>55</v>
      </c>
      <c r="AN204" s="28" t="s">
        <v>92</v>
      </c>
      <c r="AO204" s="28" t="s">
        <v>55</v>
      </c>
      <c r="AP204" s="36">
        <f t="shared" si="3"/>
        <v>0</v>
      </c>
      <c r="AQ204" s="36">
        <f t="shared" si="4"/>
        <v>0</v>
      </c>
      <c r="AR204" s="36">
        <f t="shared" si="5"/>
        <v>0</v>
      </c>
      <c r="AS204" s="36">
        <f t="shared" si="6"/>
        <v>12</v>
      </c>
    </row>
    <row r="205">
      <c r="A205" s="37">
        <v>200.0</v>
      </c>
      <c r="B205" s="17" t="s">
        <v>626</v>
      </c>
      <c r="C205" s="17" t="s">
        <v>107</v>
      </c>
      <c r="D205" s="17" t="s">
        <v>159</v>
      </c>
      <c r="E205" s="19"/>
      <c r="F205" s="17" t="s">
        <v>79</v>
      </c>
      <c r="G205" s="17" t="s">
        <v>594</v>
      </c>
      <c r="H205" s="38" t="s">
        <v>83</v>
      </c>
      <c r="I205" s="38" t="s">
        <v>84</v>
      </c>
      <c r="J205" s="39">
        <v>42979.0</v>
      </c>
      <c r="K205" s="41"/>
      <c r="L205" s="38" t="s">
        <v>85</v>
      </c>
      <c r="M205" s="41"/>
      <c r="N205" s="41"/>
      <c r="O205" s="28" t="s">
        <v>72</v>
      </c>
      <c r="P205" s="28" t="s">
        <v>71</v>
      </c>
      <c r="Q205" s="28" t="s">
        <v>72</v>
      </c>
      <c r="R205" s="28" t="s">
        <v>73</v>
      </c>
      <c r="S205" s="28" t="s">
        <v>73</v>
      </c>
      <c r="T205" s="43"/>
      <c r="U205" s="43"/>
      <c r="V205" s="28" t="s">
        <v>73</v>
      </c>
      <c r="W205" s="28" t="s">
        <v>73</v>
      </c>
      <c r="X205" s="28" t="s">
        <v>73</v>
      </c>
      <c r="Y205" s="28" t="s">
        <v>73</v>
      </c>
      <c r="Z205" s="28" t="s">
        <v>73</v>
      </c>
      <c r="AA205" s="28" t="s">
        <v>72</v>
      </c>
      <c r="AB205" s="43"/>
      <c r="AC205" s="28" t="s">
        <v>73</v>
      </c>
      <c r="AD205" s="43"/>
      <c r="AE205" s="36">
        <f t="shared" si="1"/>
        <v>0</v>
      </c>
      <c r="AF205" s="45">
        <v>0.0</v>
      </c>
      <c r="AG205" s="45">
        <v>0.0</v>
      </c>
      <c r="AH205" s="36">
        <f t="shared" si="2"/>
        <v>0</v>
      </c>
      <c r="AI205" s="28" t="s">
        <v>92</v>
      </c>
      <c r="AJ205" s="28" t="s">
        <v>55</v>
      </c>
      <c r="AK205" s="28" t="s">
        <v>55</v>
      </c>
      <c r="AL205" s="28" t="s">
        <v>55</v>
      </c>
      <c r="AM205" s="28" t="s">
        <v>55</v>
      </c>
      <c r="AN205" s="28" t="s">
        <v>92</v>
      </c>
      <c r="AO205" s="28" t="s">
        <v>55</v>
      </c>
      <c r="AP205" s="36">
        <f t="shared" si="3"/>
        <v>0</v>
      </c>
      <c r="AQ205" s="36">
        <f t="shared" si="4"/>
        <v>1</v>
      </c>
      <c r="AR205" s="36">
        <f t="shared" si="5"/>
        <v>3</v>
      </c>
      <c r="AS205" s="36">
        <f t="shared" si="6"/>
        <v>8</v>
      </c>
    </row>
    <row r="206">
      <c r="A206" s="37">
        <v>201.0</v>
      </c>
      <c r="B206" s="17" t="s">
        <v>627</v>
      </c>
      <c r="C206" s="17" t="s">
        <v>130</v>
      </c>
      <c r="D206" s="17" t="s">
        <v>87</v>
      </c>
      <c r="E206" s="17" t="s">
        <v>628</v>
      </c>
      <c r="F206" s="17" t="s">
        <v>79</v>
      </c>
      <c r="G206" s="17" t="s">
        <v>594</v>
      </c>
      <c r="H206" s="38" t="s">
        <v>83</v>
      </c>
      <c r="I206" s="38" t="s">
        <v>84</v>
      </c>
      <c r="J206" s="39">
        <v>42979.0</v>
      </c>
      <c r="K206" s="41"/>
      <c r="L206" s="38" t="s">
        <v>85</v>
      </c>
      <c r="M206" s="41"/>
      <c r="N206" s="41"/>
      <c r="O206" s="28" t="s">
        <v>71</v>
      </c>
      <c r="P206" s="28" t="s">
        <v>71</v>
      </c>
      <c r="Q206" s="28" t="s">
        <v>71</v>
      </c>
      <c r="R206" s="28" t="s">
        <v>72</v>
      </c>
      <c r="S206" s="28" t="s">
        <v>71</v>
      </c>
      <c r="T206" s="43"/>
      <c r="U206" s="43"/>
      <c r="V206" s="28" t="s">
        <v>72</v>
      </c>
      <c r="W206" s="28" t="s">
        <v>72</v>
      </c>
      <c r="X206" s="28" t="s">
        <v>72</v>
      </c>
      <c r="Y206" s="28" t="s">
        <v>72</v>
      </c>
      <c r="Z206" s="28"/>
      <c r="AA206" s="28" t="s">
        <v>72</v>
      </c>
      <c r="AB206" s="43"/>
      <c r="AC206" s="28" t="s">
        <v>72</v>
      </c>
      <c r="AD206" s="43"/>
      <c r="AE206" s="36">
        <f t="shared" si="1"/>
        <v>0</v>
      </c>
      <c r="AF206" s="45">
        <v>0.0</v>
      </c>
      <c r="AG206" s="45">
        <v>0.0</v>
      </c>
      <c r="AH206" s="36">
        <f t="shared" si="2"/>
        <v>0</v>
      </c>
      <c r="AI206" s="28" t="s">
        <v>92</v>
      </c>
      <c r="AJ206" s="28" t="s">
        <v>55</v>
      </c>
      <c r="AK206" s="28" t="s">
        <v>55</v>
      </c>
      <c r="AL206" s="28" t="s">
        <v>55</v>
      </c>
      <c r="AM206" s="28" t="s">
        <v>55</v>
      </c>
      <c r="AN206" s="28" t="s">
        <v>92</v>
      </c>
      <c r="AO206" s="28" t="s">
        <v>55</v>
      </c>
      <c r="AP206" s="36">
        <f t="shared" si="3"/>
        <v>0</v>
      </c>
      <c r="AQ206" s="36">
        <f t="shared" si="4"/>
        <v>4</v>
      </c>
      <c r="AR206" s="36">
        <f t="shared" si="5"/>
        <v>7</v>
      </c>
      <c r="AS206" s="36">
        <f t="shared" si="6"/>
        <v>0</v>
      </c>
    </row>
    <row r="207">
      <c r="A207" s="37">
        <v>202.0</v>
      </c>
      <c r="B207" s="17" t="s">
        <v>632</v>
      </c>
      <c r="C207" s="17" t="s">
        <v>451</v>
      </c>
      <c r="D207" s="17" t="s">
        <v>633</v>
      </c>
      <c r="E207" s="19"/>
      <c r="F207" s="17" t="s">
        <v>79</v>
      </c>
      <c r="G207" s="17" t="s">
        <v>594</v>
      </c>
      <c r="H207" s="38" t="s">
        <v>83</v>
      </c>
      <c r="I207" s="38" t="s">
        <v>84</v>
      </c>
      <c r="J207" s="39">
        <v>42979.0</v>
      </c>
      <c r="K207" s="41"/>
      <c r="L207" s="38" t="s">
        <v>85</v>
      </c>
      <c r="M207" s="41"/>
      <c r="N207" s="41"/>
      <c r="O207" s="28" t="s">
        <v>73</v>
      </c>
      <c r="P207" s="28" t="s">
        <v>73</v>
      </c>
      <c r="Q207" s="28" t="s">
        <v>72</v>
      </c>
      <c r="R207" s="28" t="s">
        <v>73</v>
      </c>
      <c r="S207" s="28" t="s">
        <v>73</v>
      </c>
      <c r="T207" s="43"/>
      <c r="U207" s="43"/>
      <c r="V207" s="28" t="s">
        <v>73</v>
      </c>
      <c r="W207" s="28" t="s">
        <v>73</v>
      </c>
      <c r="X207" s="28" t="s">
        <v>73</v>
      </c>
      <c r="Y207" s="28" t="s">
        <v>73</v>
      </c>
      <c r="Z207" s="28" t="s">
        <v>73</v>
      </c>
      <c r="AA207" s="28" t="s">
        <v>73</v>
      </c>
      <c r="AB207" s="43"/>
      <c r="AC207" s="28" t="s">
        <v>73</v>
      </c>
      <c r="AD207" s="43"/>
      <c r="AE207" s="36">
        <f t="shared" si="1"/>
        <v>0</v>
      </c>
      <c r="AF207" s="45">
        <v>0.0</v>
      </c>
      <c r="AG207" s="45">
        <v>0.0</v>
      </c>
      <c r="AH207" s="36">
        <f t="shared" si="2"/>
        <v>0</v>
      </c>
      <c r="AI207" s="28" t="s">
        <v>92</v>
      </c>
      <c r="AJ207" s="28" t="s">
        <v>55</v>
      </c>
      <c r="AK207" s="28" t="s">
        <v>55</v>
      </c>
      <c r="AL207" s="28" t="s">
        <v>55</v>
      </c>
      <c r="AM207" s="28" t="s">
        <v>55</v>
      </c>
      <c r="AN207" s="28" t="s">
        <v>92</v>
      </c>
      <c r="AO207" s="28" t="s">
        <v>55</v>
      </c>
      <c r="AP207" s="36">
        <f t="shared" si="3"/>
        <v>0</v>
      </c>
      <c r="AQ207" s="36">
        <f t="shared" si="4"/>
        <v>0</v>
      </c>
      <c r="AR207" s="36">
        <f t="shared" si="5"/>
        <v>1</v>
      </c>
      <c r="AS207" s="36">
        <f t="shared" si="6"/>
        <v>11</v>
      </c>
    </row>
    <row r="208">
      <c r="A208" s="37">
        <v>203.0</v>
      </c>
      <c r="B208" s="17" t="s">
        <v>635</v>
      </c>
      <c r="C208" s="17" t="s">
        <v>136</v>
      </c>
      <c r="D208" s="17" t="s">
        <v>636</v>
      </c>
      <c r="E208" s="19"/>
      <c r="F208" s="17" t="s">
        <v>96</v>
      </c>
      <c r="G208" s="17" t="s">
        <v>594</v>
      </c>
      <c r="H208" s="38" t="s">
        <v>83</v>
      </c>
      <c r="I208" s="38" t="s">
        <v>84</v>
      </c>
      <c r="J208" s="39">
        <v>42979.0</v>
      </c>
      <c r="K208" s="41"/>
      <c r="L208" s="38" t="s">
        <v>85</v>
      </c>
      <c r="M208" s="41"/>
      <c r="N208" s="41"/>
      <c r="O208" s="28" t="s">
        <v>72</v>
      </c>
      <c r="P208" s="28" t="s">
        <v>73</v>
      </c>
      <c r="Q208" s="28" t="s">
        <v>72</v>
      </c>
      <c r="R208" s="28" t="s">
        <v>73</v>
      </c>
      <c r="S208" s="28" t="s">
        <v>73</v>
      </c>
      <c r="T208" s="43"/>
      <c r="U208" s="43"/>
      <c r="V208" s="28" t="s">
        <v>73</v>
      </c>
      <c r="W208" s="28" t="s">
        <v>73</v>
      </c>
      <c r="X208" s="28" t="s">
        <v>73</v>
      </c>
      <c r="Y208" s="28" t="s">
        <v>73</v>
      </c>
      <c r="Z208" s="28" t="s">
        <v>73</v>
      </c>
      <c r="AA208" s="28" t="s">
        <v>73</v>
      </c>
      <c r="AB208" s="43"/>
      <c r="AC208" s="28" t="s">
        <v>73</v>
      </c>
      <c r="AD208" s="43"/>
      <c r="AE208" s="36">
        <f t="shared" si="1"/>
        <v>0</v>
      </c>
      <c r="AF208" s="45">
        <v>0.0</v>
      </c>
      <c r="AG208" s="45">
        <v>0.0</v>
      </c>
      <c r="AH208" s="36">
        <f t="shared" si="2"/>
        <v>0</v>
      </c>
      <c r="AI208" s="28" t="s">
        <v>92</v>
      </c>
      <c r="AJ208" s="28" t="s">
        <v>55</v>
      </c>
      <c r="AK208" s="28" t="s">
        <v>55</v>
      </c>
      <c r="AL208" s="28" t="s">
        <v>55</v>
      </c>
      <c r="AM208" s="28" t="s">
        <v>55</v>
      </c>
      <c r="AN208" s="28" t="s">
        <v>92</v>
      </c>
      <c r="AO208" s="28" t="s">
        <v>55</v>
      </c>
      <c r="AP208" s="36">
        <f t="shared" si="3"/>
        <v>0</v>
      </c>
      <c r="AQ208" s="36">
        <f t="shared" si="4"/>
        <v>0</v>
      </c>
      <c r="AR208" s="36">
        <f t="shared" si="5"/>
        <v>2</v>
      </c>
      <c r="AS208" s="36">
        <f t="shared" si="6"/>
        <v>10</v>
      </c>
    </row>
    <row r="209">
      <c r="A209" s="37">
        <v>204.0</v>
      </c>
      <c r="B209" s="17" t="s">
        <v>637</v>
      </c>
      <c r="C209" s="17" t="s">
        <v>638</v>
      </c>
      <c r="D209" s="17" t="s">
        <v>639</v>
      </c>
      <c r="E209" s="19"/>
      <c r="F209" s="17" t="s">
        <v>96</v>
      </c>
      <c r="G209" s="17" t="s">
        <v>594</v>
      </c>
      <c r="H209" s="38" t="s">
        <v>83</v>
      </c>
      <c r="I209" s="38" t="s">
        <v>84</v>
      </c>
      <c r="J209" s="39">
        <v>42979.0</v>
      </c>
      <c r="K209" s="41"/>
      <c r="L209" s="38" t="s">
        <v>85</v>
      </c>
      <c r="M209" s="41"/>
      <c r="N209" s="41"/>
      <c r="O209" s="28" t="s">
        <v>73</v>
      </c>
      <c r="P209" s="28" t="s">
        <v>72</v>
      </c>
      <c r="Q209" s="28" t="s">
        <v>72</v>
      </c>
      <c r="R209" s="28" t="s">
        <v>73</v>
      </c>
      <c r="S209" s="28" t="s">
        <v>73</v>
      </c>
      <c r="T209" s="43"/>
      <c r="U209" s="43"/>
      <c r="V209" s="28" t="s">
        <v>73</v>
      </c>
      <c r="W209" s="28" t="s">
        <v>73</v>
      </c>
      <c r="X209" s="28" t="s">
        <v>73</v>
      </c>
      <c r="Y209" s="28" t="s">
        <v>73</v>
      </c>
      <c r="Z209" s="28" t="s">
        <v>73</v>
      </c>
      <c r="AA209" s="28" t="s">
        <v>73</v>
      </c>
      <c r="AB209" s="43"/>
      <c r="AC209" s="28" t="s">
        <v>73</v>
      </c>
      <c r="AD209" s="43"/>
      <c r="AE209" s="36">
        <f t="shared" si="1"/>
        <v>0</v>
      </c>
      <c r="AF209" s="45">
        <v>0.0</v>
      </c>
      <c r="AG209" s="45">
        <v>0.0</v>
      </c>
      <c r="AH209" s="36">
        <f t="shared" si="2"/>
        <v>0</v>
      </c>
      <c r="AI209" s="28" t="s">
        <v>92</v>
      </c>
      <c r="AJ209" s="28" t="s">
        <v>55</v>
      </c>
      <c r="AK209" s="28" t="s">
        <v>55</v>
      </c>
      <c r="AL209" s="28" t="s">
        <v>55</v>
      </c>
      <c r="AM209" s="28" t="s">
        <v>55</v>
      </c>
      <c r="AN209" s="28" t="s">
        <v>92</v>
      </c>
      <c r="AO209" s="28" t="s">
        <v>55</v>
      </c>
      <c r="AP209" s="36">
        <f t="shared" si="3"/>
        <v>0</v>
      </c>
      <c r="AQ209" s="36">
        <f t="shared" si="4"/>
        <v>0</v>
      </c>
      <c r="AR209" s="36">
        <f t="shared" si="5"/>
        <v>2</v>
      </c>
      <c r="AS209" s="36">
        <f t="shared" si="6"/>
        <v>10</v>
      </c>
    </row>
    <row r="210">
      <c r="A210" s="37">
        <v>205.0</v>
      </c>
      <c r="B210" s="17" t="s">
        <v>641</v>
      </c>
      <c r="C210" s="17" t="s">
        <v>542</v>
      </c>
      <c r="D210" s="17" t="s">
        <v>173</v>
      </c>
      <c r="E210" s="19"/>
      <c r="F210" s="17" t="s">
        <v>79</v>
      </c>
      <c r="G210" s="17" t="s">
        <v>594</v>
      </c>
      <c r="H210" s="38" t="s">
        <v>83</v>
      </c>
      <c r="I210" s="38" t="s">
        <v>84</v>
      </c>
      <c r="J210" s="39">
        <v>42979.0</v>
      </c>
      <c r="K210" s="44"/>
      <c r="L210" s="38" t="s">
        <v>85</v>
      </c>
      <c r="M210" s="41"/>
      <c r="N210" s="41"/>
      <c r="O210" s="28" t="s">
        <v>73</v>
      </c>
      <c r="P210" s="28" t="s">
        <v>73</v>
      </c>
      <c r="Q210" s="28" t="s">
        <v>73</v>
      </c>
      <c r="R210" s="28" t="s">
        <v>73</v>
      </c>
      <c r="S210" s="28" t="s">
        <v>73</v>
      </c>
      <c r="T210" s="43"/>
      <c r="U210" s="43"/>
      <c r="V210" s="28" t="s">
        <v>73</v>
      </c>
      <c r="W210" s="28" t="s">
        <v>73</v>
      </c>
      <c r="X210" s="28" t="s">
        <v>73</v>
      </c>
      <c r="Y210" s="28" t="s">
        <v>73</v>
      </c>
      <c r="Z210" s="28" t="s">
        <v>73</v>
      </c>
      <c r="AA210" s="28" t="s">
        <v>73</v>
      </c>
      <c r="AB210" s="43"/>
      <c r="AC210" s="28" t="s">
        <v>73</v>
      </c>
      <c r="AD210" s="43"/>
      <c r="AE210" s="36">
        <f t="shared" si="1"/>
        <v>0</v>
      </c>
      <c r="AF210" s="45">
        <v>0.0</v>
      </c>
      <c r="AG210" s="45">
        <v>0.0</v>
      </c>
      <c r="AH210" s="36">
        <f t="shared" si="2"/>
        <v>0</v>
      </c>
      <c r="AI210" s="28" t="s">
        <v>92</v>
      </c>
      <c r="AJ210" s="28" t="s">
        <v>55</v>
      </c>
      <c r="AK210" s="28" t="s">
        <v>55</v>
      </c>
      <c r="AL210" s="28" t="s">
        <v>55</v>
      </c>
      <c r="AM210" s="28" t="s">
        <v>55</v>
      </c>
      <c r="AN210" s="28" t="s">
        <v>92</v>
      </c>
      <c r="AO210" s="28" t="s">
        <v>55</v>
      </c>
      <c r="AP210" s="36">
        <f t="shared" si="3"/>
        <v>0</v>
      </c>
      <c r="AQ210" s="36">
        <f t="shared" si="4"/>
        <v>0</v>
      </c>
      <c r="AR210" s="36">
        <f t="shared" si="5"/>
        <v>0</v>
      </c>
      <c r="AS210" s="36">
        <f t="shared" si="6"/>
        <v>12</v>
      </c>
    </row>
    <row r="211">
      <c r="A211" s="37">
        <v>206.0</v>
      </c>
      <c r="B211" s="17" t="s">
        <v>289</v>
      </c>
      <c r="C211" s="17" t="s">
        <v>77</v>
      </c>
      <c r="D211" s="17" t="s">
        <v>642</v>
      </c>
      <c r="E211" s="19"/>
      <c r="F211" s="17" t="s">
        <v>79</v>
      </c>
      <c r="G211" s="17" t="s">
        <v>594</v>
      </c>
      <c r="H211" s="38" t="s">
        <v>83</v>
      </c>
      <c r="I211" s="38" t="s">
        <v>84</v>
      </c>
      <c r="J211" s="39">
        <v>42979.0</v>
      </c>
      <c r="K211" s="41"/>
      <c r="L211" s="38" t="s">
        <v>85</v>
      </c>
      <c r="M211" s="41"/>
      <c r="N211" s="41"/>
      <c r="O211" s="28" t="s">
        <v>73</v>
      </c>
      <c r="P211" s="28" t="s">
        <v>73</v>
      </c>
      <c r="Q211" s="28" t="s">
        <v>72</v>
      </c>
      <c r="R211" s="28" t="s">
        <v>73</v>
      </c>
      <c r="S211" s="28" t="s">
        <v>73</v>
      </c>
      <c r="T211" s="43"/>
      <c r="U211" s="43"/>
      <c r="V211" s="28" t="s">
        <v>73</v>
      </c>
      <c r="W211" s="28" t="s">
        <v>73</v>
      </c>
      <c r="X211" s="28" t="s">
        <v>73</v>
      </c>
      <c r="Y211" s="28" t="s">
        <v>73</v>
      </c>
      <c r="Z211" s="28" t="s">
        <v>73</v>
      </c>
      <c r="AA211" s="28" t="s">
        <v>73</v>
      </c>
      <c r="AB211" s="43"/>
      <c r="AC211" s="28" t="s">
        <v>73</v>
      </c>
      <c r="AD211" s="43"/>
      <c r="AE211" s="36">
        <f t="shared" si="1"/>
        <v>0</v>
      </c>
      <c r="AF211" s="45">
        <v>0.0</v>
      </c>
      <c r="AG211" s="45">
        <v>0.0</v>
      </c>
      <c r="AH211" s="36">
        <f t="shared" si="2"/>
        <v>0</v>
      </c>
      <c r="AI211" s="28" t="s">
        <v>92</v>
      </c>
      <c r="AJ211" s="28" t="s">
        <v>55</v>
      </c>
      <c r="AK211" s="28" t="s">
        <v>55</v>
      </c>
      <c r="AL211" s="28" t="s">
        <v>55</v>
      </c>
      <c r="AM211" s="28" t="s">
        <v>55</v>
      </c>
      <c r="AN211" s="28" t="s">
        <v>92</v>
      </c>
      <c r="AO211" s="28" t="s">
        <v>55</v>
      </c>
      <c r="AP211" s="36">
        <f t="shared" si="3"/>
        <v>0</v>
      </c>
      <c r="AQ211" s="36">
        <f t="shared" si="4"/>
        <v>0</v>
      </c>
      <c r="AR211" s="36">
        <f t="shared" si="5"/>
        <v>1</v>
      </c>
      <c r="AS211" s="36">
        <f t="shared" si="6"/>
        <v>11</v>
      </c>
    </row>
    <row r="212">
      <c r="A212" s="37">
        <v>207.0</v>
      </c>
      <c r="B212" s="17" t="s">
        <v>644</v>
      </c>
      <c r="C212" s="17" t="s">
        <v>278</v>
      </c>
      <c r="D212" s="17" t="s">
        <v>110</v>
      </c>
      <c r="E212" s="19"/>
      <c r="F212" s="17" t="s">
        <v>96</v>
      </c>
      <c r="G212" s="17" t="s">
        <v>594</v>
      </c>
      <c r="H212" s="38" t="s">
        <v>83</v>
      </c>
      <c r="I212" s="38" t="s">
        <v>84</v>
      </c>
      <c r="J212" s="39">
        <v>42979.0</v>
      </c>
      <c r="K212" s="41"/>
      <c r="L212" s="38" t="s">
        <v>85</v>
      </c>
      <c r="M212" s="41"/>
      <c r="N212" s="41"/>
      <c r="O212" s="28" t="s">
        <v>73</v>
      </c>
      <c r="P212" s="28" t="s">
        <v>73</v>
      </c>
      <c r="Q212" s="28" t="s">
        <v>73</v>
      </c>
      <c r="R212" s="28" t="s">
        <v>73</v>
      </c>
      <c r="S212" s="28" t="s">
        <v>73</v>
      </c>
      <c r="T212" s="43"/>
      <c r="U212" s="43"/>
      <c r="V212" s="28" t="s">
        <v>73</v>
      </c>
      <c r="W212" s="28" t="s">
        <v>73</v>
      </c>
      <c r="X212" s="28" t="s">
        <v>73</v>
      </c>
      <c r="Y212" s="28" t="s">
        <v>73</v>
      </c>
      <c r="Z212" s="28" t="s">
        <v>73</v>
      </c>
      <c r="AA212" s="28" t="s">
        <v>73</v>
      </c>
      <c r="AB212" s="43"/>
      <c r="AC212" s="28" t="s">
        <v>73</v>
      </c>
      <c r="AD212" s="43"/>
      <c r="AE212" s="36">
        <f t="shared" si="1"/>
        <v>0</v>
      </c>
      <c r="AF212" s="45">
        <v>0.0</v>
      </c>
      <c r="AG212" s="45">
        <v>0.0</v>
      </c>
      <c r="AH212" s="36">
        <f t="shared" si="2"/>
        <v>0</v>
      </c>
      <c r="AI212" s="28" t="s">
        <v>92</v>
      </c>
      <c r="AJ212" s="28" t="s">
        <v>55</v>
      </c>
      <c r="AK212" s="28" t="s">
        <v>55</v>
      </c>
      <c r="AL212" s="28" t="s">
        <v>55</v>
      </c>
      <c r="AM212" s="28" t="s">
        <v>55</v>
      </c>
      <c r="AN212" s="28" t="s">
        <v>92</v>
      </c>
      <c r="AO212" s="28" t="s">
        <v>55</v>
      </c>
      <c r="AP212" s="36">
        <f t="shared" si="3"/>
        <v>0</v>
      </c>
      <c r="AQ212" s="36">
        <f t="shared" si="4"/>
        <v>0</v>
      </c>
      <c r="AR212" s="36">
        <f t="shared" si="5"/>
        <v>0</v>
      </c>
      <c r="AS212" s="36">
        <f t="shared" si="6"/>
        <v>12</v>
      </c>
    </row>
    <row r="213">
      <c r="A213" s="37">
        <v>208.0</v>
      </c>
      <c r="B213" s="17" t="s">
        <v>646</v>
      </c>
      <c r="C213" s="17" t="s">
        <v>427</v>
      </c>
      <c r="D213" s="20"/>
      <c r="E213" s="19"/>
      <c r="F213" s="17" t="s">
        <v>79</v>
      </c>
      <c r="G213" s="17" t="s">
        <v>594</v>
      </c>
      <c r="H213" s="38" t="s">
        <v>83</v>
      </c>
      <c r="I213" s="38" t="s">
        <v>84</v>
      </c>
      <c r="J213" s="39">
        <v>43074.0</v>
      </c>
      <c r="K213" s="41"/>
      <c r="L213" s="38" t="s">
        <v>85</v>
      </c>
      <c r="M213" s="41"/>
      <c r="N213" s="41"/>
      <c r="O213" s="28" t="s">
        <v>73</v>
      </c>
      <c r="P213" s="28" t="s">
        <v>73</v>
      </c>
      <c r="Q213" s="28" t="s">
        <v>72</v>
      </c>
      <c r="R213" s="28" t="s">
        <v>73</v>
      </c>
      <c r="S213" s="28" t="s">
        <v>73</v>
      </c>
      <c r="T213" s="43"/>
      <c r="U213" s="43"/>
      <c r="V213" s="28" t="s">
        <v>73</v>
      </c>
      <c r="W213" s="28" t="s">
        <v>73</v>
      </c>
      <c r="X213" s="28" t="s">
        <v>73</v>
      </c>
      <c r="Y213" s="28" t="s">
        <v>73</v>
      </c>
      <c r="Z213" s="28" t="s">
        <v>73</v>
      </c>
      <c r="AA213" s="28" t="s">
        <v>73</v>
      </c>
      <c r="AB213" s="43"/>
      <c r="AC213" s="28" t="s">
        <v>73</v>
      </c>
      <c r="AD213" s="43"/>
      <c r="AE213" s="36">
        <f t="shared" si="1"/>
        <v>0</v>
      </c>
      <c r="AF213" s="45">
        <v>0.0</v>
      </c>
      <c r="AG213" s="45">
        <v>0.0</v>
      </c>
      <c r="AH213" s="36">
        <f t="shared" si="2"/>
        <v>0</v>
      </c>
      <c r="AI213" s="28" t="s">
        <v>92</v>
      </c>
      <c r="AJ213" s="28" t="s">
        <v>55</v>
      </c>
      <c r="AK213" s="28" t="s">
        <v>55</v>
      </c>
      <c r="AL213" s="28" t="s">
        <v>55</v>
      </c>
      <c r="AM213" s="28" t="s">
        <v>55</v>
      </c>
      <c r="AN213" s="28" t="s">
        <v>92</v>
      </c>
      <c r="AO213" s="28" t="s">
        <v>55</v>
      </c>
      <c r="AP213" s="36">
        <f t="shared" si="3"/>
        <v>0</v>
      </c>
      <c r="AQ213" s="36">
        <f t="shared" si="4"/>
        <v>0</v>
      </c>
      <c r="AR213" s="36">
        <f t="shared" si="5"/>
        <v>1</v>
      </c>
      <c r="AS213" s="36">
        <f t="shared" si="6"/>
        <v>11</v>
      </c>
    </row>
    <row r="214">
      <c r="A214" s="37">
        <v>209.0</v>
      </c>
      <c r="B214" s="17" t="s">
        <v>374</v>
      </c>
      <c r="C214" s="17" t="s">
        <v>335</v>
      </c>
      <c r="D214" s="17" t="s">
        <v>78</v>
      </c>
      <c r="E214" s="19"/>
      <c r="F214" s="17" t="s">
        <v>79</v>
      </c>
      <c r="G214" s="17" t="s">
        <v>594</v>
      </c>
      <c r="H214" s="38" t="s">
        <v>83</v>
      </c>
      <c r="I214" s="38" t="s">
        <v>84</v>
      </c>
      <c r="J214" s="39">
        <v>42979.0</v>
      </c>
      <c r="K214" s="41"/>
      <c r="L214" s="38" t="s">
        <v>85</v>
      </c>
      <c r="M214" s="41"/>
      <c r="N214" s="41"/>
      <c r="O214" s="28" t="s">
        <v>72</v>
      </c>
      <c r="P214" s="28" t="s">
        <v>71</v>
      </c>
      <c r="Q214" s="28" t="s">
        <v>71</v>
      </c>
      <c r="R214" s="28" t="s">
        <v>73</v>
      </c>
      <c r="S214" s="28" t="s">
        <v>73</v>
      </c>
      <c r="T214" s="43"/>
      <c r="U214" s="43"/>
      <c r="V214" s="28" t="s">
        <v>73</v>
      </c>
      <c r="W214" s="28" t="s">
        <v>73</v>
      </c>
      <c r="X214" s="28" t="s">
        <v>73</v>
      </c>
      <c r="Y214" s="28" t="s">
        <v>73</v>
      </c>
      <c r="Z214" s="28" t="s">
        <v>73</v>
      </c>
      <c r="AA214" s="28" t="s">
        <v>72</v>
      </c>
      <c r="AB214" s="43"/>
      <c r="AC214" s="28" t="s">
        <v>73</v>
      </c>
      <c r="AD214" s="43"/>
      <c r="AE214" s="36">
        <f t="shared" si="1"/>
        <v>0</v>
      </c>
      <c r="AF214" s="45">
        <v>0.0</v>
      </c>
      <c r="AG214" s="45">
        <v>0.0</v>
      </c>
      <c r="AH214" s="36">
        <f t="shared" si="2"/>
        <v>0</v>
      </c>
      <c r="AI214" s="28" t="s">
        <v>92</v>
      </c>
      <c r="AJ214" s="28" t="s">
        <v>55</v>
      </c>
      <c r="AK214" s="28" t="s">
        <v>55</v>
      </c>
      <c r="AL214" s="28" t="s">
        <v>55</v>
      </c>
      <c r="AM214" s="28" t="s">
        <v>55</v>
      </c>
      <c r="AN214" s="28" t="s">
        <v>92</v>
      </c>
      <c r="AO214" s="28" t="s">
        <v>55</v>
      </c>
      <c r="AP214" s="36">
        <f t="shared" si="3"/>
        <v>0</v>
      </c>
      <c r="AQ214" s="36">
        <f t="shared" si="4"/>
        <v>2</v>
      </c>
      <c r="AR214" s="36">
        <f t="shared" si="5"/>
        <v>2</v>
      </c>
      <c r="AS214" s="36">
        <f t="shared" si="6"/>
        <v>8</v>
      </c>
    </row>
    <row r="215">
      <c r="A215" s="37">
        <v>210.0</v>
      </c>
      <c r="B215" s="17" t="s">
        <v>305</v>
      </c>
      <c r="C215" s="17" t="s">
        <v>126</v>
      </c>
      <c r="D215" s="17" t="s">
        <v>125</v>
      </c>
      <c r="E215" s="19"/>
      <c r="F215" s="17" t="s">
        <v>79</v>
      </c>
      <c r="G215" s="17" t="s">
        <v>594</v>
      </c>
      <c r="H215" s="38" t="s">
        <v>83</v>
      </c>
      <c r="I215" s="38" t="s">
        <v>84</v>
      </c>
      <c r="J215" s="39">
        <v>42979.0</v>
      </c>
      <c r="K215" s="41"/>
      <c r="L215" s="38" t="s">
        <v>85</v>
      </c>
      <c r="M215" s="41"/>
      <c r="N215" s="41"/>
      <c r="O215" s="28" t="s">
        <v>72</v>
      </c>
      <c r="P215" s="28" t="s">
        <v>71</v>
      </c>
      <c r="Q215" s="28" t="s">
        <v>71</v>
      </c>
      <c r="R215" s="28" t="s">
        <v>72</v>
      </c>
      <c r="S215" s="28" t="s">
        <v>72</v>
      </c>
      <c r="T215" s="43"/>
      <c r="U215" s="43"/>
      <c r="V215" s="28" t="s">
        <v>73</v>
      </c>
      <c r="W215" s="28" t="s">
        <v>73</v>
      </c>
      <c r="X215" s="28" t="s">
        <v>73</v>
      </c>
      <c r="Y215" s="28" t="s">
        <v>73</v>
      </c>
      <c r="Z215" s="28" t="s">
        <v>73</v>
      </c>
      <c r="AA215" s="28" t="s">
        <v>72</v>
      </c>
      <c r="AB215" s="43"/>
      <c r="AC215" s="28" t="s">
        <v>73</v>
      </c>
      <c r="AD215" s="43"/>
      <c r="AE215" s="36">
        <f t="shared" si="1"/>
        <v>0</v>
      </c>
      <c r="AF215" s="45">
        <v>0.0</v>
      </c>
      <c r="AG215" s="45">
        <v>0.0</v>
      </c>
      <c r="AH215" s="36">
        <f t="shared" si="2"/>
        <v>0</v>
      </c>
      <c r="AI215" s="28" t="s">
        <v>92</v>
      </c>
      <c r="AJ215" s="28" t="s">
        <v>55</v>
      </c>
      <c r="AK215" s="28" t="s">
        <v>55</v>
      </c>
      <c r="AL215" s="28" t="s">
        <v>55</v>
      </c>
      <c r="AM215" s="28" t="s">
        <v>55</v>
      </c>
      <c r="AN215" s="28" t="s">
        <v>92</v>
      </c>
      <c r="AO215" s="28" t="s">
        <v>55</v>
      </c>
      <c r="AP215" s="36">
        <f t="shared" si="3"/>
        <v>0</v>
      </c>
      <c r="AQ215" s="36">
        <f t="shared" si="4"/>
        <v>2</v>
      </c>
      <c r="AR215" s="36">
        <f t="shared" si="5"/>
        <v>4</v>
      </c>
      <c r="AS215" s="36">
        <f t="shared" si="6"/>
        <v>6</v>
      </c>
    </row>
    <row r="216">
      <c r="A216" s="37">
        <v>211.0</v>
      </c>
      <c r="B216" s="17" t="s">
        <v>651</v>
      </c>
      <c r="C216" s="17" t="s">
        <v>652</v>
      </c>
      <c r="D216" s="17" t="s">
        <v>252</v>
      </c>
      <c r="E216" s="19"/>
      <c r="F216" s="17" t="s">
        <v>96</v>
      </c>
      <c r="G216" s="17" t="s">
        <v>594</v>
      </c>
      <c r="H216" s="38" t="s">
        <v>83</v>
      </c>
      <c r="I216" s="38" t="s">
        <v>84</v>
      </c>
      <c r="J216" s="39">
        <v>42979.0</v>
      </c>
      <c r="K216" s="41"/>
      <c r="L216" s="38" t="s">
        <v>85</v>
      </c>
      <c r="M216" s="41"/>
      <c r="N216" s="41"/>
      <c r="O216" s="28" t="s">
        <v>72</v>
      </c>
      <c r="P216" s="28" t="s">
        <v>71</v>
      </c>
      <c r="Q216" s="28" t="s">
        <v>71</v>
      </c>
      <c r="R216" s="28" t="s">
        <v>73</v>
      </c>
      <c r="S216" s="28" t="s">
        <v>73</v>
      </c>
      <c r="T216" s="43"/>
      <c r="U216" s="43"/>
      <c r="V216" s="28" t="s">
        <v>73</v>
      </c>
      <c r="W216" s="28" t="s">
        <v>73</v>
      </c>
      <c r="X216" s="28" t="s">
        <v>73</v>
      </c>
      <c r="Y216" s="28" t="s">
        <v>73</v>
      </c>
      <c r="Z216" s="28" t="s">
        <v>73</v>
      </c>
      <c r="AA216" s="28" t="s">
        <v>72</v>
      </c>
      <c r="AB216" s="43"/>
      <c r="AC216" s="28" t="s">
        <v>73</v>
      </c>
      <c r="AD216" s="43"/>
      <c r="AE216" s="36">
        <f t="shared" si="1"/>
        <v>0</v>
      </c>
      <c r="AF216" s="45">
        <v>0.0</v>
      </c>
      <c r="AG216" s="45">
        <v>0.0</v>
      </c>
      <c r="AH216" s="36">
        <f t="shared" si="2"/>
        <v>0</v>
      </c>
      <c r="AI216" s="28" t="s">
        <v>92</v>
      </c>
      <c r="AJ216" s="28" t="s">
        <v>55</v>
      </c>
      <c r="AK216" s="28" t="s">
        <v>55</v>
      </c>
      <c r="AL216" s="28" t="s">
        <v>55</v>
      </c>
      <c r="AM216" s="28" t="s">
        <v>55</v>
      </c>
      <c r="AN216" s="28" t="s">
        <v>92</v>
      </c>
      <c r="AO216" s="28" t="s">
        <v>55</v>
      </c>
      <c r="AP216" s="36">
        <f t="shared" si="3"/>
        <v>0</v>
      </c>
      <c r="AQ216" s="36">
        <f t="shared" si="4"/>
        <v>2</v>
      </c>
      <c r="AR216" s="36">
        <f t="shared" si="5"/>
        <v>2</v>
      </c>
      <c r="AS216" s="36">
        <f t="shared" si="6"/>
        <v>8</v>
      </c>
    </row>
    <row r="217">
      <c r="A217" s="37">
        <v>212.0</v>
      </c>
      <c r="B217" s="17" t="s">
        <v>653</v>
      </c>
      <c r="C217" s="17" t="s">
        <v>303</v>
      </c>
      <c r="D217" s="20"/>
      <c r="E217" s="19"/>
      <c r="F217" s="17" t="s">
        <v>96</v>
      </c>
      <c r="G217" s="17" t="s">
        <v>594</v>
      </c>
      <c r="H217" s="38" t="s">
        <v>83</v>
      </c>
      <c r="I217" s="38" t="s">
        <v>84</v>
      </c>
      <c r="J217" s="39">
        <v>42979.0</v>
      </c>
      <c r="K217" s="41"/>
      <c r="L217" s="38" t="s">
        <v>85</v>
      </c>
      <c r="M217" s="41"/>
      <c r="N217" s="41"/>
      <c r="O217" s="28" t="s">
        <v>71</v>
      </c>
      <c r="P217" s="28" t="s">
        <v>71</v>
      </c>
      <c r="Q217" s="28" t="s">
        <v>71</v>
      </c>
      <c r="R217" s="28" t="s">
        <v>72</v>
      </c>
      <c r="S217" s="28" t="s">
        <v>72</v>
      </c>
      <c r="T217" s="43"/>
      <c r="U217" s="43"/>
      <c r="V217" s="28" t="s">
        <v>73</v>
      </c>
      <c r="W217" s="28" t="s">
        <v>73</v>
      </c>
      <c r="X217" s="28" t="s">
        <v>73</v>
      </c>
      <c r="Y217" s="28" t="s">
        <v>73</v>
      </c>
      <c r="Z217" s="28" t="s">
        <v>73</v>
      </c>
      <c r="AA217" s="28" t="s">
        <v>72</v>
      </c>
      <c r="AB217" s="43"/>
      <c r="AC217" s="28" t="s">
        <v>73</v>
      </c>
      <c r="AD217" s="43"/>
      <c r="AE217" s="36">
        <f t="shared" si="1"/>
        <v>0</v>
      </c>
      <c r="AF217" s="45">
        <v>0.0</v>
      </c>
      <c r="AG217" s="45">
        <v>0.0</v>
      </c>
      <c r="AH217" s="36">
        <f t="shared" si="2"/>
        <v>0</v>
      </c>
      <c r="AI217" s="28" t="s">
        <v>92</v>
      </c>
      <c r="AJ217" s="28" t="s">
        <v>55</v>
      </c>
      <c r="AK217" s="28" t="s">
        <v>55</v>
      </c>
      <c r="AL217" s="28" t="s">
        <v>55</v>
      </c>
      <c r="AM217" s="28" t="s">
        <v>55</v>
      </c>
      <c r="AN217" s="28" t="s">
        <v>92</v>
      </c>
      <c r="AO217" s="28" t="s">
        <v>55</v>
      </c>
      <c r="AP217" s="36">
        <f t="shared" si="3"/>
        <v>0</v>
      </c>
      <c r="AQ217" s="36">
        <f t="shared" si="4"/>
        <v>3</v>
      </c>
      <c r="AR217" s="36">
        <f t="shared" si="5"/>
        <v>3</v>
      </c>
      <c r="AS217" s="36">
        <f t="shared" si="6"/>
        <v>6</v>
      </c>
    </row>
    <row r="218">
      <c r="A218" s="37">
        <v>213.0</v>
      </c>
      <c r="B218" s="17" t="s">
        <v>657</v>
      </c>
      <c r="C218" s="17" t="s">
        <v>658</v>
      </c>
      <c r="D218" s="17" t="s">
        <v>659</v>
      </c>
      <c r="E218" s="19"/>
      <c r="F218" s="17" t="s">
        <v>79</v>
      </c>
      <c r="G218" s="17" t="s">
        <v>594</v>
      </c>
      <c r="H218" s="38" t="s">
        <v>83</v>
      </c>
      <c r="I218" s="38" t="s">
        <v>84</v>
      </c>
      <c r="J218" s="39">
        <v>42979.0</v>
      </c>
      <c r="K218" s="41"/>
      <c r="L218" s="38" t="s">
        <v>85</v>
      </c>
      <c r="M218" s="41"/>
      <c r="N218" s="41"/>
      <c r="O218" s="28" t="s">
        <v>73</v>
      </c>
      <c r="P218" s="28" t="s">
        <v>73</v>
      </c>
      <c r="Q218" s="28" t="s">
        <v>72</v>
      </c>
      <c r="R218" s="28" t="s">
        <v>73</v>
      </c>
      <c r="S218" s="28" t="s">
        <v>73</v>
      </c>
      <c r="T218" s="43"/>
      <c r="U218" s="43"/>
      <c r="V218" s="28" t="s">
        <v>73</v>
      </c>
      <c r="W218" s="28" t="s">
        <v>73</v>
      </c>
      <c r="X218" s="28" t="s">
        <v>73</v>
      </c>
      <c r="Y218" s="28" t="s">
        <v>73</v>
      </c>
      <c r="Z218" s="28" t="s">
        <v>73</v>
      </c>
      <c r="AA218" s="28" t="s">
        <v>73</v>
      </c>
      <c r="AB218" s="43"/>
      <c r="AC218" s="28" t="s">
        <v>73</v>
      </c>
      <c r="AD218" s="43"/>
      <c r="AE218" s="36">
        <f t="shared" si="1"/>
        <v>0</v>
      </c>
      <c r="AF218" s="45">
        <v>0.0</v>
      </c>
      <c r="AG218" s="45">
        <v>0.0</v>
      </c>
      <c r="AH218" s="36">
        <f t="shared" si="2"/>
        <v>0</v>
      </c>
      <c r="AI218" s="28" t="s">
        <v>92</v>
      </c>
      <c r="AJ218" s="28" t="s">
        <v>55</v>
      </c>
      <c r="AK218" s="28" t="s">
        <v>55</v>
      </c>
      <c r="AL218" s="28" t="s">
        <v>55</v>
      </c>
      <c r="AM218" s="28" t="s">
        <v>55</v>
      </c>
      <c r="AN218" s="28" t="s">
        <v>92</v>
      </c>
      <c r="AO218" s="28" t="s">
        <v>55</v>
      </c>
      <c r="AP218" s="36">
        <f t="shared" si="3"/>
        <v>0</v>
      </c>
      <c r="AQ218" s="36">
        <f t="shared" si="4"/>
        <v>0</v>
      </c>
      <c r="AR218" s="36">
        <f t="shared" si="5"/>
        <v>1</v>
      </c>
      <c r="AS218" s="36">
        <f t="shared" si="6"/>
        <v>11</v>
      </c>
    </row>
    <row r="219">
      <c r="A219" s="37">
        <v>214.0</v>
      </c>
      <c r="B219" s="17" t="s">
        <v>207</v>
      </c>
      <c r="C219" s="17" t="s">
        <v>660</v>
      </c>
      <c r="D219" s="17" t="s">
        <v>122</v>
      </c>
      <c r="E219" s="19"/>
      <c r="F219" s="17" t="s">
        <v>96</v>
      </c>
      <c r="G219" s="17" t="s">
        <v>594</v>
      </c>
      <c r="H219" s="38" t="s">
        <v>83</v>
      </c>
      <c r="I219" s="38" t="s">
        <v>84</v>
      </c>
      <c r="J219" s="39">
        <v>42979.0</v>
      </c>
      <c r="K219" s="41"/>
      <c r="L219" s="38" t="s">
        <v>85</v>
      </c>
      <c r="M219" s="41"/>
      <c r="N219" s="41"/>
      <c r="O219" s="28" t="s">
        <v>73</v>
      </c>
      <c r="P219" s="28" t="s">
        <v>73</v>
      </c>
      <c r="Q219" s="28" t="s">
        <v>72</v>
      </c>
      <c r="R219" s="28" t="s">
        <v>73</v>
      </c>
      <c r="S219" s="28" t="s">
        <v>73</v>
      </c>
      <c r="T219" s="43"/>
      <c r="U219" s="43"/>
      <c r="V219" s="28" t="s">
        <v>73</v>
      </c>
      <c r="W219" s="28" t="s">
        <v>73</v>
      </c>
      <c r="X219" s="28" t="s">
        <v>73</v>
      </c>
      <c r="Y219" s="28" t="s">
        <v>73</v>
      </c>
      <c r="Z219" s="28" t="s">
        <v>73</v>
      </c>
      <c r="AA219" s="28" t="s">
        <v>73</v>
      </c>
      <c r="AB219" s="43"/>
      <c r="AC219" s="28" t="s">
        <v>73</v>
      </c>
      <c r="AD219" s="43"/>
      <c r="AE219" s="36">
        <f t="shared" si="1"/>
        <v>0</v>
      </c>
      <c r="AF219" s="45">
        <v>0.0</v>
      </c>
      <c r="AG219" s="45">
        <v>0.0</v>
      </c>
      <c r="AH219" s="36">
        <f t="shared" si="2"/>
        <v>0</v>
      </c>
      <c r="AI219" s="28" t="s">
        <v>92</v>
      </c>
      <c r="AJ219" s="28" t="s">
        <v>55</v>
      </c>
      <c r="AK219" s="28" t="s">
        <v>55</v>
      </c>
      <c r="AL219" s="28" t="s">
        <v>55</v>
      </c>
      <c r="AM219" s="28" t="s">
        <v>55</v>
      </c>
      <c r="AN219" s="28" t="s">
        <v>92</v>
      </c>
      <c r="AO219" s="28" t="s">
        <v>55</v>
      </c>
      <c r="AP219" s="36">
        <f t="shared" si="3"/>
        <v>0</v>
      </c>
      <c r="AQ219" s="36">
        <f t="shared" si="4"/>
        <v>0</v>
      </c>
      <c r="AR219" s="36">
        <f t="shared" si="5"/>
        <v>1</v>
      </c>
      <c r="AS219" s="36">
        <f t="shared" si="6"/>
        <v>11</v>
      </c>
    </row>
    <row r="220">
      <c r="A220" s="37">
        <v>215.0</v>
      </c>
      <c r="B220" s="17" t="s">
        <v>661</v>
      </c>
      <c r="C220" s="17" t="s">
        <v>662</v>
      </c>
      <c r="D220" s="17" t="s">
        <v>110</v>
      </c>
      <c r="E220" s="19"/>
      <c r="F220" s="17" t="s">
        <v>96</v>
      </c>
      <c r="G220" s="17" t="s">
        <v>594</v>
      </c>
      <c r="H220" s="38" t="s">
        <v>83</v>
      </c>
      <c r="I220" s="38" t="s">
        <v>84</v>
      </c>
      <c r="J220" s="39">
        <v>42979.0</v>
      </c>
      <c r="K220" s="41"/>
      <c r="L220" s="38" t="s">
        <v>85</v>
      </c>
      <c r="M220" s="41"/>
      <c r="N220" s="41"/>
      <c r="O220" s="28" t="s">
        <v>73</v>
      </c>
      <c r="P220" s="28" t="s">
        <v>73</v>
      </c>
      <c r="Q220" s="28" t="s">
        <v>73</v>
      </c>
      <c r="R220" s="28" t="s">
        <v>73</v>
      </c>
      <c r="S220" s="28" t="s">
        <v>73</v>
      </c>
      <c r="T220" s="43"/>
      <c r="U220" s="43"/>
      <c r="V220" s="28" t="s">
        <v>73</v>
      </c>
      <c r="W220" s="28" t="s">
        <v>73</v>
      </c>
      <c r="X220" s="28" t="s">
        <v>73</v>
      </c>
      <c r="Y220" s="28" t="s">
        <v>73</v>
      </c>
      <c r="Z220" s="28" t="s">
        <v>73</v>
      </c>
      <c r="AA220" s="28" t="s">
        <v>73</v>
      </c>
      <c r="AB220" s="43"/>
      <c r="AC220" s="28" t="s">
        <v>73</v>
      </c>
      <c r="AD220" s="43"/>
      <c r="AE220" s="36">
        <f t="shared" si="1"/>
        <v>0</v>
      </c>
      <c r="AF220" s="45">
        <v>0.0</v>
      </c>
      <c r="AG220" s="45">
        <v>0.0</v>
      </c>
      <c r="AH220" s="36">
        <f t="shared" si="2"/>
        <v>0</v>
      </c>
      <c r="AI220" s="28" t="s">
        <v>92</v>
      </c>
      <c r="AJ220" s="28" t="s">
        <v>55</v>
      </c>
      <c r="AK220" s="28" t="s">
        <v>55</v>
      </c>
      <c r="AL220" s="28" t="s">
        <v>55</v>
      </c>
      <c r="AM220" s="28" t="s">
        <v>55</v>
      </c>
      <c r="AN220" s="28" t="s">
        <v>92</v>
      </c>
      <c r="AO220" s="28" t="s">
        <v>55</v>
      </c>
      <c r="AP220" s="36">
        <f t="shared" si="3"/>
        <v>0</v>
      </c>
      <c r="AQ220" s="36">
        <f t="shared" si="4"/>
        <v>0</v>
      </c>
      <c r="AR220" s="36">
        <f t="shared" si="5"/>
        <v>0</v>
      </c>
      <c r="AS220" s="36">
        <f t="shared" si="6"/>
        <v>12</v>
      </c>
    </row>
    <row r="221">
      <c r="A221" s="37">
        <v>216.0</v>
      </c>
      <c r="B221" s="17" t="s">
        <v>665</v>
      </c>
      <c r="C221" s="17" t="s">
        <v>130</v>
      </c>
      <c r="D221" s="17" t="s">
        <v>157</v>
      </c>
      <c r="E221" s="19"/>
      <c r="F221" s="17" t="s">
        <v>79</v>
      </c>
      <c r="G221" s="17" t="s">
        <v>594</v>
      </c>
      <c r="H221" s="38" t="s">
        <v>83</v>
      </c>
      <c r="I221" s="38" t="s">
        <v>84</v>
      </c>
      <c r="J221" s="39">
        <v>42979.0</v>
      </c>
      <c r="K221" s="43"/>
      <c r="L221" s="47" t="s">
        <v>85</v>
      </c>
      <c r="M221" s="43"/>
      <c r="N221" s="43"/>
      <c r="O221" s="28" t="s">
        <v>73</v>
      </c>
      <c r="P221" s="28" t="s">
        <v>73</v>
      </c>
      <c r="Q221" s="28" t="s">
        <v>73</v>
      </c>
      <c r="R221" s="28" t="s">
        <v>73</v>
      </c>
      <c r="S221" s="28" t="s">
        <v>73</v>
      </c>
      <c r="T221" s="43"/>
      <c r="U221" s="43"/>
      <c r="V221" s="28"/>
      <c r="W221" s="28" t="s">
        <v>73</v>
      </c>
      <c r="X221" s="28" t="s">
        <v>73</v>
      </c>
      <c r="Y221" s="28" t="s">
        <v>73</v>
      </c>
      <c r="Z221" s="28" t="s">
        <v>73</v>
      </c>
      <c r="AA221" s="28" t="s">
        <v>73</v>
      </c>
      <c r="AB221" s="43"/>
      <c r="AC221" s="28" t="s">
        <v>73</v>
      </c>
      <c r="AD221" s="43"/>
      <c r="AE221" s="36">
        <f t="shared" si="1"/>
        <v>0</v>
      </c>
      <c r="AF221" s="45">
        <v>0.0</v>
      </c>
      <c r="AG221" s="45">
        <v>0.0</v>
      </c>
      <c r="AH221" s="36">
        <f t="shared" si="2"/>
        <v>0</v>
      </c>
      <c r="AI221" s="28" t="s">
        <v>92</v>
      </c>
      <c r="AJ221" s="28" t="s">
        <v>55</v>
      </c>
      <c r="AK221" s="28" t="s">
        <v>55</v>
      </c>
      <c r="AL221" s="28" t="s">
        <v>55</v>
      </c>
      <c r="AM221" s="28" t="s">
        <v>55</v>
      </c>
      <c r="AN221" s="28" t="s">
        <v>92</v>
      </c>
      <c r="AO221" s="28" t="s">
        <v>55</v>
      </c>
      <c r="AP221" s="36">
        <f t="shared" si="3"/>
        <v>0</v>
      </c>
      <c r="AQ221" s="36">
        <f t="shared" si="4"/>
        <v>0</v>
      </c>
      <c r="AR221" s="36">
        <f t="shared" si="5"/>
        <v>0</v>
      </c>
      <c r="AS221" s="36">
        <f t="shared" si="6"/>
        <v>11</v>
      </c>
    </row>
    <row r="222">
      <c r="A222" s="37">
        <v>217.0</v>
      </c>
      <c r="B222" s="17" t="s">
        <v>666</v>
      </c>
      <c r="C222" s="17" t="s">
        <v>78</v>
      </c>
      <c r="D222" s="17" t="s">
        <v>269</v>
      </c>
      <c r="E222" s="19"/>
      <c r="F222" s="17" t="s">
        <v>79</v>
      </c>
      <c r="G222" s="17" t="s">
        <v>594</v>
      </c>
      <c r="H222" s="38" t="s">
        <v>83</v>
      </c>
      <c r="I222" s="38" t="s">
        <v>84</v>
      </c>
      <c r="J222" s="39">
        <v>42979.0</v>
      </c>
      <c r="K222" s="43"/>
      <c r="L222" s="47" t="s">
        <v>85</v>
      </c>
      <c r="M222" s="43"/>
      <c r="N222" s="43"/>
      <c r="O222" s="28" t="s">
        <v>73</v>
      </c>
      <c r="P222" s="28" t="s">
        <v>73</v>
      </c>
      <c r="Q222" s="28" t="s">
        <v>73</v>
      </c>
      <c r="R222" s="28" t="s">
        <v>73</v>
      </c>
      <c r="S222" s="28" t="s">
        <v>73</v>
      </c>
      <c r="T222" s="43"/>
      <c r="U222" s="43"/>
      <c r="V222" s="28" t="s">
        <v>73</v>
      </c>
      <c r="W222" s="28" t="s">
        <v>73</v>
      </c>
      <c r="X222" s="28" t="s">
        <v>73</v>
      </c>
      <c r="Y222" s="28" t="s">
        <v>73</v>
      </c>
      <c r="Z222" s="28" t="s">
        <v>73</v>
      </c>
      <c r="AA222" s="28" t="s">
        <v>73</v>
      </c>
      <c r="AB222" s="43"/>
      <c r="AC222" s="28" t="s">
        <v>73</v>
      </c>
      <c r="AD222" s="28"/>
      <c r="AE222" s="36">
        <f t="shared" si="1"/>
        <v>0</v>
      </c>
      <c r="AF222" s="45">
        <v>0.0</v>
      </c>
      <c r="AG222" s="45">
        <v>0.0</v>
      </c>
      <c r="AH222" s="36">
        <f t="shared" si="2"/>
        <v>0</v>
      </c>
      <c r="AI222" s="28" t="s">
        <v>92</v>
      </c>
      <c r="AJ222" s="28" t="s">
        <v>55</v>
      </c>
      <c r="AK222" s="28" t="s">
        <v>55</v>
      </c>
      <c r="AL222" s="28" t="s">
        <v>55</v>
      </c>
      <c r="AM222" s="28" t="s">
        <v>55</v>
      </c>
      <c r="AN222" s="28" t="s">
        <v>92</v>
      </c>
      <c r="AO222" s="28" t="s">
        <v>55</v>
      </c>
      <c r="AP222" s="36">
        <f t="shared" si="3"/>
        <v>0</v>
      </c>
      <c r="AQ222" s="36">
        <f t="shared" si="4"/>
        <v>0</v>
      </c>
      <c r="AR222" s="36">
        <f t="shared" si="5"/>
        <v>0</v>
      </c>
      <c r="AS222" s="36">
        <f t="shared" si="6"/>
        <v>12</v>
      </c>
    </row>
    <row r="223">
      <c r="A223" s="37">
        <v>218.0</v>
      </c>
      <c r="B223" s="17" t="s">
        <v>667</v>
      </c>
      <c r="C223" s="17" t="s">
        <v>107</v>
      </c>
      <c r="D223" s="17" t="s">
        <v>338</v>
      </c>
      <c r="E223" s="19"/>
      <c r="F223" s="17" t="s">
        <v>79</v>
      </c>
      <c r="G223" s="17" t="s">
        <v>669</v>
      </c>
      <c r="H223" s="38" t="s">
        <v>83</v>
      </c>
      <c r="I223" s="38" t="s">
        <v>84</v>
      </c>
      <c r="J223" s="39">
        <v>42979.0</v>
      </c>
      <c r="K223" s="43"/>
      <c r="L223" s="47" t="s">
        <v>85</v>
      </c>
      <c r="M223" s="43"/>
      <c r="N223" s="43"/>
      <c r="O223" s="28" t="s">
        <v>73</v>
      </c>
      <c r="P223" s="28" t="s">
        <v>73</v>
      </c>
      <c r="Q223" s="28" t="s">
        <v>72</v>
      </c>
      <c r="R223" s="28" t="s">
        <v>73</v>
      </c>
      <c r="S223" s="28" t="s">
        <v>72</v>
      </c>
      <c r="T223" s="43"/>
      <c r="U223" s="43"/>
      <c r="V223" s="28" t="s">
        <v>73</v>
      </c>
      <c r="W223" s="28" t="s">
        <v>73</v>
      </c>
      <c r="X223" s="28" t="s">
        <v>73</v>
      </c>
      <c r="Y223" s="28" t="s">
        <v>73</v>
      </c>
      <c r="Z223" s="28" t="s">
        <v>73</v>
      </c>
      <c r="AA223" s="28" t="s">
        <v>73</v>
      </c>
      <c r="AB223" s="43"/>
      <c r="AC223" s="28" t="s">
        <v>73</v>
      </c>
      <c r="AD223" s="43"/>
      <c r="AE223" s="36">
        <f t="shared" si="1"/>
        <v>0</v>
      </c>
      <c r="AF223" s="45">
        <v>0.0</v>
      </c>
      <c r="AG223" s="45">
        <v>0.0</v>
      </c>
      <c r="AH223" s="36">
        <f t="shared" si="2"/>
        <v>0</v>
      </c>
      <c r="AI223" s="28" t="s">
        <v>92</v>
      </c>
      <c r="AJ223" s="28" t="s">
        <v>55</v>
      </c>
      <c r="AK223" s="28" t="s">
        <v>55</v>
      </c>
      <c r="AL223" s="28" t="s">
        <v>55</v>
      </c>
      <c r="AM223" s="28" t="s">
        <v>55</v>
      </c>
      <c r="AN223" s="28" t="s">
        <v>92</v>
      </c>
      <c r="AO223" s="28" t="s">
        <v>55</v>
      </c>
      <c r="AP223" s="36">
        <f t="shared" si="3"/>
        <v>0</v>
      </c>
      <c r="AQ223" s="36">
        <f t="shared" si="4"/>
        <v>0</v>
      </c>
      <c r="AR223" s="36">
        <f t="shared" si="5"/>
        <v>2</v>
      </c>
      <c r="AS223" s="36">
        <f t="shared" si="6"/>
        <v>10</v>
      </c>
    </row>
    <row r="224">
      <c r="A224" s="37">
        <v>219.0</v>
      </c>
      <c r="B224" s="17" t="s">
        <v>671</v>
      </c>
      <c r="C224" s="17" t="s">
        <v>115</v>
      </c>
      <c r="D224" s="17" t="s">
        <v>78</v>
      </c>
      <c r="E224" s="19"/>
      <c r="F224" s="17" t="s">
        <v>79</v>
      </c>
      <c r="G224" s="17" t="s">
        <v>669</v>
      </c>
      <c r="H224" s="38" t="s">
        <v>83</v>
      </c>
      <c r="I224" s="38" t="s">
        <v>84</v>
      </c>
      <c r="J224" s="39">
        <v>42979.0</v>
      </c>
      <c r="K224" s="43"/>
      <c r="L224" s="47" t="s">
        <v>85</v>
      </c>
      <c r="M224" s="43"/>
      <c r="N224" s="43"/>
      <c r="O224" s="28" t="s">
        <v>73</v>
      </c>
      <c r="P224" s="28" t="s">
        <v>73</v>
      </c>
      <c r="Q224" s="28" t="s">
        <v>73</v>
      </c>
      <c r="R224" s="28" t="s">
        <v>73</v>
      </c>
      <c r="S224" s="28" t="s">
        <v>73</v>
      </c>
      <c r="T224" s="43"/>
      <c r="U224" s="43"/>
      <c r="V224" s="28" t="s">
        <v>73</v>
      </c>
      <c r="W224" s="28" t="s">
        <v>73</v>
      </c>
      <c r="X224" s="28" t="s">
        <v>73</v>
      </c>
      <c r="Y224" s="28" t="s">
        <v>73</v>
      </c>
      <c r="Z224" s="28" t="s">
        <v>73</v>
      </c>
      <c r="AA224" s="28" t="s">
        <v>73</v>
      </c>
      <c r="AB224" s="43"/>
      <c r="AC224" s="28" t="s">
        <v>73</v>
      </c>
      <c r="AD224" s="43"/>
      <c r="AE224" s="36">
        <f t="shared" si="1"/>
        <v>0</v>
      </c>
      <c r="AF224" s="45">
        <v>0.0</v>
      </c>
      <c r="AG224" s="45">
        <v>0.0</v>
      </c>
      <c r="AH224" s="36">
        <f t="shared" si="2"/>
        <v>0</v>
      </c>
      <c r="AI224" s="28" t="s">
        <v>92</v>
      </c>
      <c r="AJ224" s="28" t="s">
        <v>55</v>
      </c>
      <c r="AK224" s="28" t="s">
        <v>55</v>
      </c>
      <c r="AL224" s="28" t="s">
        <v>55</v>
      </c>
      <c r="AM224" s="28" t="s">
        <v>55</v>
      </c>
      <c r="AN224" s="28" t="s">
        <v>92</v>
      </c>
      <c r="AO224" s="28" t="s">
        <v>55</v>
      </c>
      <c r="AP224" s="36">
        <f t="shared" si="3"/>
        <v>0</v>
      </c>
      <c r="AQ224" s="36">
        <f t="shared" si="4"/>
        <v>0</v>
      </c>
      <c r="AR224" s="36">
        <f t="shared" si="5"/>
        <v>0</v>
      </c>
      <c r="AS224" s="36">
        <f t="shared" si="6"/>
        <v>12</v>
      </c>
    </row>
    <row r="225">
      <c r="A225" s="37">
        <v>220.0</v>
      </c>
      <c r="B225" s="17" t="s">
        <v>673</v>
      </c>
      <c r="C225" s="17" t="s">
        <v>335</v>
      </c>
      <c r="D225" s="17" t="s">
        <v>142</v>
      </c>
      <c r="E225" s="19"/>
      <c r="F225" s="17" t="s">
        <v>79</v>
      </c>
      <c r="G225" s="17" t="s">
        <v>669</v>
      </c>
      <c r="H225" s="38" t="s">
        <v>83</v>
      </c>
      <c r="I225" s="38" t="s">
        <v>84</v>
      </c>
      <c r="J225" s="39">
        <v>42979.0</v>
      </c>
      <c r="K225" s="43"/>
      <c r="L225" s="47" t="s">
        <v>85</v>
      </c>
      <c r="M225" s="43"/>
      <c r="N225" s="43"/>
      <c r="O225" s="28" t="s">
        <v>72</v>
      </c>
      <c r="P225" s="28" t="s">
        <v>71</v>
      </c>
      <c r="Q225" s="28" t="s">
        <v>72</v>
      </c>
      <c r="R225" s="28" t="s">
        <v>72</v>
      </c>
      <c r="S225" s="28" t="s">
        <v>72</v>
      </c>
      <c r="T225" s="43"/>
      <c r="U225" s="43"/>
      <c r="V225" s="28" t="s">
        <v>73</v>
      </c>
      <c r="W225" s="28" t="s">
        <v>73</v>
      </c>
      <c r="X225" s="28" t="s">
        <v>73</v>
      </c>
      <c r="Y225" s="28" t="s">
        <v>73</v>
      </c>
      <c r="Z225" s="28" t="s">
        <v>73</v>
      </c>
      <c r="AA225" s="28" t="s">
        <v>73</v>
      </c>
      <c r="AB225" s="43"/>
      <c r="AC225" s="28" t="s">
        <v>73</v>
      </c>
      <c r="AD225" s="43"/>
      <c r="AE225" s="36">
        <f t="shared" si="1"/>
        <v>0</v>
      </c>
      <c r="AF225" s="45">
        <v>0.0</v>
      </c>
      <c r="AG225" s="45">
        <v>0.0</v>
      </c>
      <c r="AH225" s="36">
        <f t="shared" si="2"/>
        <v>0</v>
      </c>
      <c r="AI225" s="28" t="s">
        <v>92</v>
      </c>
      <c r="AJ225" s="28" t="s">
        <v>55</v>
      </c>
      <c r="AK225" s="28" t="s">
        <v>55</v>
      </c>
      <c r="AL225" s="28" t="s">
        <v>55</v>
      </c>
      <c r="AM225" s="28" t="s">
        <v>55</v>
      </c>
      <c r="AN225" s="28" t="s">
        <v>92</v>
      </c>
      <c r="AO225" s="28" t="s">
        <v>55</v>
      </c>
      <c r="AP225" s="36">
        <f t="shared" si="3"/>
        <v>0</v>
      </c>
      <c r="AQ225" s="36">
        <f t="shared" si="4"/>
        <v>1</v>
      </c>
      <c r="AR225" s="36">
        <f t="shared" si="5"/>
        <v>4</v>
      </c>
      <c r="AS225" s="36">
        <f t="shared" si="6"/>
        <v>7</v>
      </c>
    </row>
    <row r="226">
      <c r="A226" s="37">
        <v>221.0</v>
      </c>
      <c r="B226" s="17" t="s">
        <v>143</v>
      </c>
      <c r="C226" s="17" t="s">
        <v>149</v>
      </c>
      <c r="D226" s="17" t="s">
        <v>77</v>
      </c>
      <c r="E226" s="19"/>
      <c r="F226" s="17" t="s">
        <v>79</v>
      </c>
      <c r="G226" s="17" t="s">
        <v>669</v>
      </c>
      <c r="H226" s="38" t="s">
        <v>83</v>
      </c>
      <c r="I226" s="38" t="s">
        <v>84</v>
      </c>
      <c r="J226" s="39">
        <v>42979.0</v>
      </c>
      <c r="K226" s="43"/>
      <c r="L226" s="47" t="s">
        <v>85</v>
      </c>
      <c r="M226" s="43"/>
      <c r="N226" s="43"/>
      <c r="O226" s="28" t="s">
        <v>72</v>
      </c>
      <c r="P226" s="28" t="s">
        <v>73</v>
      </c>
      <c r="Q226" s="28" t="s">
        <v>72</v>
      </c>
      <c r="R226" s="28" t="s">
        <v>73</v>
      </c>
      <c r="S226" s="28" t="s">
        <v>73</v>
      </c>
      <c r="T226" s="43"/>
      <c r="U226" s="43"/>
      <c r="V226" s="28" t="s">
        <v>73</v>
      </c>
      <c r="W226" s="28" t="s">
        <v>73</v>
      </c>
      <c r="X226" s="28" t="s">
        <v>73</v>
      </c>
      <c r="Y226" s="28" t="s">
        <v>73</v>
      </c>
      <c r="Z226" s="28" t="s">
        <v>73</v>
      </c>
      <c r="AA226" s="28" t="s">
        <v>73</v>
      </c>
      <c r="AB226" s="43"/>
      <c r="AC226" s="28" t="s">
        <v>73</v>
      </c>
      <c r="AD226" s="43"/>
      <c r="AE226" s="36">
        <f t="shared" si="1"/>
        <v>0</v>
      </c>
      <c r="AF226" s="45">
        <v>0.0</v>
      </c>
      <c r="AG226" s="45">
        <v>0.0</v>
      </c>
      <c r="AH226" s="36">
        <f t="shared" si="2"/>
        <v>0</v>
      </c>
      <c r="AI226" s="28" t="s">
        <v>92</v>
      </c>
      <c r="AJ226" s="28" t="s">
        <v>55</v>
      </c>
      <c r="AK226" s="28" t="s">
        <v>55</v>
      </c>
      <c r="AL226" s="28" t="s">
        <v>55</v>
      </c>
      <c r="AM226" s="28" t="s">
        <v>55</v>
      </c>
      <c r="AN226" s="28" t="s">
        <v>92</v>
      </c>
      <c r="AO226" s="28" t="s">
        <v>55</v>
      </c>
      <c r="AP226" s="36">
        <f t="shared" si="3"/>
        <v>0</v>
      </c>
      <c r="AQ226" s="36">
        <f t="shared" si="4"/>
        <v>0</v>
      </c>
      <c r="AR226" s="36">
        <f t="shared" si="5"/>
        <v>2</v>
      </c>
      <c r="AS226" s="36">
        <f t="shared" si="6"/>
        <v>10</v>
      </c>
    </row>
    <row r="227">
      <c r="A227" s="37">
        <v>222.0</v>
      </c>
      <c r="B227" s="17" t="s">
        <v>675</v>
      </c>
      <c r="C227" s="17" t="s">
        <v>676</v>
      </c>
      <c r="D227" s="17" t="s">
        <v>113</v>
      </c>
      <c r="E227" s="17" t="s">
        <v>259</v>
      </c>
      <c r="F227" s="17" t="s">
        <v>96</v>
      </c>
      <c r="G227" s="17" t="s">
        <v>669</v>
      </c>
      <c r="H227" s="38" t="s">
        <v>83</v>
      </c>
      <c r="I227" s="38" t="s">
        <v>84</v>
      </c>
      <c r="J227" s="39">
        <v>42979.0</v>
      </c>
      <c r="K227" s="43"/>
      <c r="L227" s="47" t="s">
        <v>85</v>
      </c>
      <c r="M227" s="43"/>
      <c r="N227" s="43"/>
      <c r="O227" s="28" t="s">
        <v>73</v>
      </c>
      <c r="P227" s="28" t="s">
        <v>73</v>
      </c>
      <c r="Q227" s="28" t="s">
        <v>72</v>
      </c>
      <c r="R227" s="28" t="s">
        <v>72</v>
      </c>
      <c r="S227" s="28" t="s">
        <v>73</v>
      </c>
      <c r="T227" s="43"/>
      <c r="U227" s="43"/>
      <c r="V227" s="28" t="s">
        <v>73</v>
      </c>
      <c r="W227" s="28" t="s">
        <v>73</v>
      </c>
      <c r="X227" s="28" t="s">
        <v>73</v>
      </c>
      <c r="Y227" s="28" t="s">
        <v>73</v>
      </c>
      <c r="Z227" s="28" t="s">
        <v>73</v>
      </c>
      <c r="AA227" s="28" t="s">
        <v>73</v>
      </c>
      <c r="AB227" s="43"/>
      <c r="AC227" s="28" t="s">
        <v>73</v>
      </c>
      <c r="AD227" s="43"/>
      <c r="AE227" s="36">
        <f t="shared" si="1"/>
        <v>0</v>
      </c>
      <c r="AF227" s="45">
        <v>0.0</v>
      </c>
      <c r="AG227" s="45">
        <v>0.0</v>
      </c>
      <c r="AH227" s="36">
        <f t="shared" si="2"/>
        <v>0</v>
      </c>
      <c r="AI227" s="28" t="s">
        <v>92</v>
      </c>
      <c r="AJ227" s="28" t="s">
        <v>55</v>
      </c>
      <c r="AK227" s="28" t="s">
        <v>55</v>
      </c>
      <c r="AL227" s="28" t="s">
        <v>55</v>
      </c>
      <c r="AM227" s="28" t="s">
        <v>55</v>
      </c>
      <c r="AN227" s="28" t="s">
        <v>92</v>
      </c>
      <c r="AO227" s="28" t="s">
        <v>55</v>
      </c>
      <c r="AP227" s="36">
        <f t="shared" si="3"/>
        <v>0</v>
      </c>
      <c r="AQ227" s="36">
        <f t="shared" si="4"/>
        <v>0</v>
      </c>
      <c r="AR227" s="36">
        <f t="shared" si="5"/>
        <v>2</v>
      </c>
      <c r="AS227" s="36">
        <f t="shared" si="6"/>
        <v>10</v>
      </c>
    </row>
    <row r="228">
      <c r="A228" s="37">
        <v>223.0</v>
      </c>
      <c r="B228" s="17" t="s">
        <v>677</v>
      </c>
      <c r="C228" s="17" t="s">
        <v>149</v>
      </c>
      <c r="D228" s="17" t="s">
        <v>269</v>
      </c>
      <c r="E228" s="19"/>
      <c r="F228" s="17" t="s">
        <v>79</v>
      </c>
      <c r="G228" s="17" t="s">
        <v>669</v>
      </c>
      <c r="H228" s="38" t="s">
        <v>83</v>
      </c>
      <c r="I228" s="38" t="s">
        <v>84</v>
      </c>
      <c r="J228" s="39">
        <v>42979.0</v>
      </c>
      <c r="K228" s="43"/>
      <c r="L228" s="47" t="s">
        <v>85</v>
      </c>
      <c r="M228" s="43"/>
      <c r="N228" s="43"/>
      <c r="O228" s="28" t="s">
        <v>72</v>
      </c>
      <c r="P228" s="28" t="s">
        <v>72</v>
      </c>
      <c r="Q228" s="28" t="s">
        <v>72</v>
      </c>
      <c r="R228" s="28" t="s">
        <v>72</v>
      </c>
      <c r="S228" s="28" t="s">
        <v>72</v>
      </c>
      <c r="T228" s="43"/>
      <c r="U228" s="43"/>
      <c r="V228" s="28" t="s">
        <v>73</v>
      </c>
      <c r="W228" s="28" t="s">
        <v>73</v>
      </c>
      <c r="X228" s="28" t="s">
        <v>73</v>
      </c>
      <c r="Y228" s="28" t="s">
        <v>73</v>
      </c>
      <c r="Z228" s="28" t="s">
        <v>73</v>
      </c>
      <c r="AA228" s="28" t="s">
        <v>73</v>
      </c>
      <c r="AB228" s="43"/>
      <c r="AC228" s="28" t="s">
        <v>73</v>
      </c>
      <c r="AD228" s="43"/>
      <c r="AE228" s="36">
        <f t="shared" si="1"/>
        <v>0</v>
      </c>
      <c r="AF228" s="45">
        <v>0.0</v>
      </c>
      <c r="AG228" s="45">
        <v>0.0</v>
      </c>
      <c r="AH228" s="36">
        <f t="shared" si="2"/>
        <v>0</v>
      </c>
      <c r="AI228" s="28" t="s">
        <v>92</v>
      </c>
      <c r="AJ228" s="28" t="s">
        <v>55</v>
      </c>
      <c r="AK228" s="28" t="s">
        <v>55</v>
      </c>
      <c r="AL228" s="28" t="s">
        <v>55</v>
      </c>
      <c r="AM228" s="28" t="s">
        <v>55</v>
      </c>
      <c r="AN228" s="28" t="s">
        <v>92</v>
      </c>
      <c r="AO228" s="28" t="s">
        <v>55</v>
      </c>
      <c r="AP228" s="36">
        <f t="shared" si="3"/>
        <v>0</v>
      </c>
      <c r="AQ228" s="36">
        <f t="shared" si="4"/>
        <v>0</v>
      </c>
      <c r="AR228" s="36">
        <f t="shared" si="5"/>
        <v>5</v>
      </c>
      <c r="AS228" s="36">
        <f t="shared" si="6"/>
        <v>7</v>
      </c>
    </row>
    <row r="229">
      <c r="A229" s="37">
        <v>224.0</v>
      </c>
      <c r="B229" s="17" t="s">
        <v>680</v>
      </c>
      <c r="C229" s="17" t="s">
        <v>681</v>
      </c>
      <c r="D229" s="17" t="s">
        <v>126</v>
      </c>
      <c r="E229" s="19"/>
      <c r="F229" s="17" t="s">
        <v>79</v>
      </c>
      <c r="G229" s="17" t="s">
        <v>669</v>
      </c>
      <c r="H229" s="38" t="s">
        <v>83</v>
      </c>
      <c r="I229" s="38" t="s">
        <v>84</v>
      </c>
      <c r="J229" s="39">
        <v>42979.0</v>
      </c>
      <c r="K229" s="43"/>
      <c r="L229" s="47" t="s">
        <v>85</v>
      </c>
      <c r="M229" s="43"/>
      <c r="N229" s="43"/>
      <c r="O229" s="28" t="s">
        <v>72</v>
      </c>
      <c r="P229" s="28" t="s">
        <v>73</v>
      </c>
      <c r="Q229" s="28" t="s">
        <v>72</v>
      </c>
      <c r="R229" s="28" t="s">
        <v>72</v>
      </c>
      <c r="S229" s="28" t="s">
        <v>73</v>
      </c>
      <c r="T229" s="43"/>
      <c r="U229" s="43"/>
      <c r="V229" s="28" t="s">
        <v>73</v>
      </c>
      <c r="W229" s="28" t="s">
        <v>73</v>
      </c>
      <c r="X229" s="28" t="s">
        <v>73</v>
      </c>
      <c r="Y229" s="28" t="s">
        <v>73</v>
      </c>
      <c r="Z229" s="28" t="s">
        <v>73</v>
      </c>
      <c r="AA229" s="28" t="s">
        <v>73</v>
      </c>
      <c r="AB229" s="43"/>
      <c r="AC229" s="28" t="s">
        <v>73</v>
      </c>
      <c r="AD229" s="43"/>
      <c r="AE229" s="36">
        <f t="shared" si="1"/>
        <v>0</v>
      </c>
      <c r="AF229" s="45">
        <v>0.0</v>
      </c>
      <c r="AG229" s="45">
        <v>0.0</v>
      </c>
      <c r="AH229" s="36">
        <f t="shared" si="2"/>
        <v>0</v>
      </c>
      <c r="AI229" s="28" t="s">
        <v>92</v>
      </c>
      <c r="AJ229" s="28" t="s">
        <v>55</v>
      </c>
      <c r="AK229" s="28" t="s">
        <v>55</v>
      </c>
      <c r="AL229" s="28" t="s">
        <v>55</v>
      </c>
      <c r="AM229" s="28" t="s">
        <v>55</v>
      </c>
      <c r="AN229" s="28" t="s">
        <v>92</v>
      </c>
      <c r="AO229" s="28" t="s">
        <v>55</v>
      </c>
      <c r="AP229" s="36">
        <f t="shared" si="3"/>
        <v>0</v>
      </c>
      <c r="AQ229" s="36">
        <f t="shared" si="4"/>
        <v>0</v>
      </c>
      <c r="AR229" s="36">
        <f t="shared" si="5"/>
        <v>3</v>
      </c>
      <c r="AS229" s="36">
        <f t="shared" si="6"/>
        <v>9</v>
      </c>
    </row>
    <row r="230">
      <c r="A230" s="37">
        <v>225.0</v>
      </c>
      <c r="B230" s="17" t="s">
        <v>682</v>
      </c>
      <c r="C230" s="17" t="s">
        <v>161</v>
      </c>
      <c r="D230" s="17" t="s">
        <v>683</v>
      </c>
      <c r="E230" s="19"/>
      <c r="F230" s="17" t="s">
        <v>79</v>
      </c>
      <c r="G230" s="17" t="s">
        <v>669</v>
      </c>
      <c r="H230" s="38" t="s">
        <v>83</v>
      </c>
      <c r="I230" s="38" t="s">
        <v>84</v>
      </c>
      <c r="J230" s="39">
        <v>42979.0</v>
      </c>
      <c r="K230" s="43"/>
      <c r="L230" s="47" t="s">
        <v>85</v>
      </c>
      <c r="M230" s="43"/>
      <c r="N230" s="43"/>
      <c r="O230" s="28" t="s">
        <v>72</v>
      </c>
      <c r="P230" s="28" t="s">
        <v>73</v>
      </c>
      <c r="Q230" s="28" t="s">
        <v>71</v>
      </c>
      <c r="R230" s="28" t="s">
        <v>71</v>
      </c>
      <c r="S230" s="28" t="s">
        <v>72</v>
      </c>
      <c r="T230" s="43"/>
      <c r="U230" s="43"/>
      <c r="V230" s="28" t="s">
        <v>73</v>
      </c>
      <c r="W230" s="28" t="s">
        <v>73</v>
      </c>
      <c r="X230" s="28" t="s">
        <v>73</v>
      </c>
      <c r="Y230" s="28" t="s">
        <v>73</v>
      </c>
      <c r="Z230" s="28" t="s">
        <v>73</v>
      </c>
      <c r="AA230" s="28" t="s">
        <v>73</v>
      </c>
      <c r="AB230" s="43"/>
      <c r="AC230" s="28" t="s">
        <v>73</v>
      </c>
      <c r="AD230" s="43"/>
      <c r="AE230" s="36">
        <f t="shared" si="1"/>
        <v>0</v>
      </c>
      <c r="AF230" s="45">
        <v>0.0</v>
      </c>
      <c r="AG230" s="45">
        <v>0.0</v>
      </c>
      <c r="AH230" s="36">
        <f t="shared" si="2"/>
        <v>0</v>
      </c>
      <c r="AI230" s="28" t="s">
        <v>92</v>
      </c>
      <c r="AJ230" s="28" t="s">
        <v>55</v>
      </c>
      <c r="AK230" s="28" t="s">
        <v>55</v>
      </c>
      <c r="AL230" s="28" t="s">
        <v>55</v>
      </c>
      <c r="AM230" s="28" t="s">
        <v>55</v>
      </c>
      <c r="AN230" s="28" t="s">
        <v>92</v>
      </c>
      <c r="AO230" s="28" t="s">
        <v>55</v>
      </c>
      <c r="AP230" s="36">
        <f t="shared" si="3"/>
        <v>0</v>
      </c>
      <c r="AQ230" s="36">
        <f t="shared" si="4"/>
        <v>2</v>
      </c>
      <c r="AR230" s="36">
        <f t="shared" si="5"/>
        <v>2</v>
      </c>
      <c r="AS230" s="36">
        <f t="shared" si="6"/>
        <v>8</v>
      </c>
    </row>
    <row r="231">
      <c r="A231" s="37">
        <v>226.0</v>
      </c>
      <c r="B231" s="17" t="s">
        <v>620</v>
      </c>
      <c r="C231" s="17" t="s">
        <v>684</v>
      </c>
      <c r="D231" s="17" t="s">
        <v>120</v>
      </c>
      <c r="E231" s="19"/>
      <c r="F231" s="17" t="s">
        <v>96</v>
      </c>
      <c r="G231" s="17" t="s">
        <v>669</v>
      </c>
      <c r="H231" s="47" t="s">
        <v>83</v>
      </c>
      <c r="I231" s="47" t="s">
        <v>84</v>
      </c>
      <c r="J231" s="39">
        <v>42979.0</v>
      </c>
      <c r="K231" s="43"/>
      <c r="L231" s="47" t="s">
        <v>85</v>
      </c>
      <c r="M231" s="43"/>
      <c r="N231" s="43"/>
      <c r="O231" s="28" t="s">
        <v>73</v>
      </c>
      <c r="P231" s="28" t="s">
        <v>73</v>
      </c>
      <c r="Q231" s="28" t="s">
        <v>73</v>
      </c>
      <c r="R231" s="28" t="s">
        <v>72</v>
      </c>
      <c r="S231" s="28" t="s">
        <v>73</v>
      </c>
      <c r="T231" s="43"/>
      <c r="U231" s="43"/>
      <c r="V231" s="28" t="s">
        <v>73</v>
      </c>
      <c r="W231" s="28" t="s">
        <v>73</v>
      </c>
      <c r="X231" s="28" t="s">
        <v>73</v>
      </c>
      <c r="Y231" s="28" t="s">
        <v>73</v>
      </c>
      <c r="Z231" s="28" t="s">
        <v>73</v>
      </c>
      <c r="AA231" s="28" t="s">
        <v>73</v>
      </c>
      <c r="AB231" s="43"/>
      <c r="AC231" s="28" t="s">
        <v>73</v>
      </c>
      <c r="AD231" s="43"/>
      <c r="AE231" s="36">
        <f t="shared" si="1"/>
        <v>0</v>
      </c>
      <c r="AF231" s="45">
        <v>0.0</v>
      </c>
      <c r="AG231" s="45">
        <v>0.0</v>
      </c>
      <c r="AH231" s="36">
        <f t="shared" si="2"/>
        <v>0</v>
      </c>
      <c r="AI231" s="28" t="s">
        <v>92</v>
      </c>
      <c r="AJ231" s="28" t="s">
        <v>55</v>
      </c>
      <c r="AK231" s="28" t="s">
        <v>55</v>
      </c>
      <c r="AL231" s="28" t="s">
        <v>55</v>
      </c>
      <c r="AM231" s="28" t="s">
        <v>55</v>
      </c>
      <c r="AN231" s="28" t="s">
        <v>92</v>
      </c>
      <c r="AO231" s="28" t="s">
        <v>55</v>
      </c>
      <c r="AP231" s="36">
        <f t="shared" si="3"/>
        <v>0</v>
      </c>
      <c r="AQ231" s="36">
        <f t="shared" si="4"/>
        <v>0</v>
      </c>
      <c r="AR231" s="36">
        <f t="shared" si="5"/>
        <v>1</v>
      </c>
      <c r="AS231" s="36">
        <f t="shared" si="6"/>
        <v>11</v>
      </c>
    </row>
    <row r="232">
      <c r="A232" s="37">
        <v>227.0</v>
      </c>
      <c r="B232" s="17" t="s">
        <v>686</v>
      </c>
      <c r="C232" s="17" t="s">
        <v>157</v>
      </c>
      <c r="D232" s="19"/>
      <c r="E232" s="19"/>
      <c r="F232" s="17" t="s">
        <v>79</v>
      </c>
      <c r="G232" s="17" t="s">
        <v>669</v>
      </c>
      <c r="H232" s="47" t="s">
        <v>83</v>
      </c>
      <c r="I232" s="47" t="s">
        <v>84</v>
      </c>
      <c r="J232" s="39">
        <v>42979.0</v>
      </c>
      <c r="K232" s="43"/>
      <c r="L232" s="47" t="s">
        <v>85</v>
      </c>
      <c r="M232" s="43"/>
      <c r="N232" s="43"/>
      <c r="O232" s="28" t="s">
        <v>73</v>
      </c>
      <c r="P232" s="28" t="s">
        <v>73</v>
      </c>
      <c r="Q232" s="28" t="s">
        <v>73</v>
      </c>
      <c r="R232" s="28" t="s">
        <v>73</v>
      </c>
      <c r="S232" s="28" t="s">
        <v>73</v>
      </c>
      <c r="T232" s="43"/>
      <c r="U232" s="43"/>
      <c r="V232" s="28" t="s">
        <v>73</v>
      </c>
      <c r="W232" s="28" t="s">
        <v>73</v>
      </c>
      <c r="X232" s="28" t="s">
        <v>73</v>
      </c>
      <c r="Y232" s="28" t="s">
        <v>73</v>
      </c>
      <c r="Z232" s="28" t="s">
        <v>73</v>
      </c>
      <c r="AA232" s="28" t="s">
        <v>73</v>
      </c>
      <c r="AB232" s="43"/>
      <c r="AC232" s="28" t="s">
        <v>73</v>
      </c>
      <c r="AD232" s="43"/>
      <c r="AE232" s="36">
        <f t="shared" si="1"/>
        <v>0</v>
      </c>
      <c r="AF232" s="45">
        <v>0.0</v>
      </c>
      <c r="AG232" s="45">
        <v>0.0</v>
      </c>
      <c r="AH232" s="36">
        <f t="shared" si="2"/>
        <v>0</v>
      </c>
      <c r="AI232" s="28" t="s">
        <v>92</v>
      </c>
      <c r="AJ232" s="28" t="s">
        <v>55</v>
      </c>
      <c r="AK232" s="28" t="s">
        <v>55</v>
      </c>
      <c r="AL232" s="28" t="s">
        <v>55</v>
      </c>
      <c r="AM232" s="28" t="s">
        <v>55</v>
      </c>
      <c r="AN232" s="28" t="s">
        <v>92</v>
      </c>
      <c r="AO232" s="28" t="s">
        <v>55</v>
      </c>
      <c r="AP232" s="36">
        <f t="shared" si="3"/>
        <v>0</v>
      </c>
      <c r="AQ232" s="36">
        <f t="shared" si="4"/>
        <v>0</v>
      </c>
      <c r="AR232" s="36">
        <f t="shared" si="5"/>
        <v>0</v>
      </c>
      <c r="AS232" s="36">
        <f t="shared" si="6"/>
        <v>12</v>
      </c>
    </row>
    <row r="233">
      <c r="A233" s="37">
        <v>228.0</v>
      </c>
      <c r="B233" s="17" t="s">
        <v>687</v>
      </c>
      <c r="C233" s="17" t="s">
        <v>688</v>
      </c>
      <c r="D233" s="19"/>
      <c r="E233" s="19"/>
      <c r="F233" s="17" t="s">
        <v>79</v>
      </c>
      <c r="G233" s="17" t="s">
        <v>669</v>
      </c>
      <c r="H233" s="47" t="s">
        <v>83</v>
      </c>
      <c r="I233" s="47" t="s">
        <v>84</v>
      </c>
      <c r="J233" s="39">
        <v>42979.0</v>
      </c>
      <c r="K233" s="43"/>
      <c r="L233" s="47" t="s">
        <v>85</v>
      </c>
      <c r="M233" s="43"/>
      <c r="N233" s="43"/>
      <c r="O233" s="28" t="s">
        <v>73</v>
      </c>
      <c r="P233" s="28" t="s">
        <v>73</v>
      </c>
      <c r="Q233" s="28" t="s">
        <v>73</v>
      </c>
      <c r="R233" s="28" t="s">
        <v>73</v>
      </c>
      <c r="S233" s="28" t="s">
        <v>73</v>
      </c>
      <c r="T233" s="43"/>
      <c r="U233" s="43"/>
      <c r="V233" s="28" t="s">
        <v>73</v>
      </c>
      <c r="W233" s="28" t="s">
        <v>73</v>
      </c>
      <c r="X233" s="28" t="s">
        <v>73</v>
      </c>
      <c r="Y233" s="28" t="s">
        <v>73</v>
      </c>
      <c r="Z233" s="28" t="s">
        <v>73</v>
      </c>
      <c r="AA233" s="28" t="s">
        <v>73</v>
      </c>
      <c r="AB233" s="43"/>
      <c r="AC233" s="28" t="s">
        <v>73</v>
      </c>
      <c r="AD233" s="43"/>
      <c r="AE233" s="36">
        <f t="shared" si="1"/>
        <v>0</v>
      </c>
      <c r="AF233" s="45">
        <v>0.0</v>
      </c>
      <c r="AG233" s="45">
        <v>0.0</v>
      </c>
      <c r="AH233" s="36">
        <f t="shared" si="2"/>
        <v>0</v>
      </c>
      <c r="AI233" s="28" t="s">
        <v>92</v>
      </c>
      <c r="AJ233" s="28" t="s">
        <v>55</v>
      </c>
      <c r="AK233" s="28" t="s">
        <v>55</v>
      </c>
      <c r="AL233" s="28" t="s">
        <v>55</v>
      </c>
      <c r="AM233" s="28" t="s">
        <v>55</v>
      </c>
      <c r="AN233" s="28" t="s">
        <v>92</v>
      </c>
      <c r="AO233" s="28" t="s">
        <v>55</v>
      </c>
      <c r="AP233" s="36">
        <f t="shared" si="3"/>
        <v>0</v>
      </c>
      <c r="AQ233" s="36">
        <f t="shared" si="4"/>
        <v>0</v>
      </c>
      <c r="AR233" s="36">
        <f t="shared" si="5"/>
        <v>0</v>
      </c>
      <c r="AS233" s="36">
        <f t="shared" si="6"/>
        <v>12</v>
      </c>
    </row>
    <row r="234">
      <c r="A234" s="37">
        <v>229.0</v>
      </c>
      <c r="B234" s="17" t="s">
        <v>689</v>
      </c>
      <c r="C234" s="17" t="s">
        <v>690</v>
      </c>
      <c r="D234" s="19"/>
      <c r="E234" s="19"/>
      <c r="F234" s="17" t="s">
        <v>96</v>
      </c>
      <c r="G234" s="17" t="s">
        <v>669</v>
      </c>
      <c r="H234" s="47" t="s">
        <v>83</v>
      </c>
      <c r="I234" s="47" t="s">
        <v>84</v>
      </c>
      <c r="J234" s="39">
        <v>42979.0</v>
      </c>
      <c r="K234" s="43"/>
      <c r="L234" s="47" t="s">
        <v>85</v>
      </c>
      <c r="M234" s="43"/>
      <c r="N234" s="43"/>
      <c r="O234" s="28" t="s">
        <v>73</v>
      </c>
      <c r="P234" s="28" t="s">
        <v>73</v>
      </c>
      <c r="Q234" s="28" t="s">
        <v>73</v>
      </c>
      <c r="R234" s="28" t="s">
        <v>73</v>
      </c>
      <c r="S234" s="28" t="s">
        <v>73</v>
      </c>
      <c r="T234" s="43"/>
      <c r="U234" s="43"/>
      <c r="V234" s="28" t="s">
        <v>73</v>
      </c>
      <c r="W234" s="28" t="s">
        <v>73</v>
      </c>
      <c r="X234" s="28" t="s">
        <v>73</v>
      </c>
      <c r="Y234" s="28" t="s">
        <v>73</v>
      </c>
      <c r="Z234" s="28" t="s">
        <v>73</v>
      </c>
      <c r="AA234" s="28" t="s">
        <v>73</v>
      </c>
      <c r="AB234" s="43"/>
      <c r="AC234" s="28" t="s">
        <v>73</v>
      </c>
      <c r="AD234" s="43"/>
      <c r="AE234" s="36">
        <f t="shared" si="1"/>
        <v>0</v>
      </c>
      <c r="AF234" s="45">
        <v>0.0</v>
      </c>
      <c r="AG234" s="45">
        <v>0.0</v>
      </c>
      <c r="AH234" s="36">
        <f t="shared" si="2"/>
        <v>0</v>
      </c>
      <c r="AI234" s="28" t="s">
        <v>92</v>
      </c>
      <c r="AJ234" s="28" t="s">
        <v>55</v>
      </c>
      <c r="AK234" s="28" t="s">
        <v>55</v>
      </c>
      <c r="AL234" s="28" t="s">
        <v>55</v>
      </c>
      <c r="AM234" s="28" t="s">
        <v>55</v>
      </c>
      <c r="AN234" s="28" t="s">
        <v>92</v>
      </c>
      <c r="AO234" s="28" t="s">
        <v>55</v>
      </c>
      <c r="AP234" s="36">
        <f t="shared" si="3"/>
        <v>0</v>
      </c>
      <c r="AQ234" s="36">
        <f t="shared" si="4"/>
        <v>0</v>
      </c>
      <c r="AR234" s="36">
        <f t="shared" si="5"/>
        <v>0</v>
      </c>
      <c r="AS234" s="36">
        <f t="shared" si="6"/>
        <v>12</v>
      </c>
    </row>
    <row r="235">
      <c r="A235" s="37">
        <v>230.0</v>
      </c>
      <c r="B235" s="17" t="s">
        <v>691</v>
      </c>
      <c r="C235" s="17" t="s">
        <v>606</v>
      </c>
      <c r="D235" s="20"/>
      <c r="E235" s="20"/>
      <c r="F235" s="17" t="s">
        <v>96</v>
      </c>
      <c r="G235" s="17" t="s">
        <v>669</v>
      </c>
      <c r="H235" s="38" t="s">
        <v>83</v>
      </c>
      <c r="I235" s="38" t="s">
        <v>84</v>
      </c>
      <c r="J235" s="39">
        <v>42979.0</v>
      </c>
      <c r="K235" s="41"/>
      <c r="L235" s="38" t="s">
        <v>85</v>
      </c>
      <c r="M235" s="41"/>
      <c r="N235" s="41"/>
      <c r="O235" s="28" t="s">
        <v>73</v>
      </c>
      <c r="P235" s="28" t="s">
        <v>72</v>
      </c>
      <c r="Q235" s="28" t="s">
        <v>72</v>
      </c>
      <c r="R235" s="28" t="s">
        <v>73</v>
      </c>
      <c r="S235" s="28" t="s">
        <v>73</v>
      </c>
      <c r="T235" s="43"/>
      <c r="U235" s="43"/>
      <c r="V235" s="28" t="s">
        <v>73</v>
      </c>
      <c r="W235" s="28" t="s">
        <v>73</v>
      </c>
      <c r="X235" s="28" t="s">
        <v>73</v>
      </c>
      <c r="Y235" s="28" t="s">
        <v>73</v>
      </c>
      <c r="Z235" s="28" t="s">
        <v>73</v>
      </c>
      <c r="AA235" s="28" t="s">
        <v>73</v>
      </c>
      <c r="AB235" s="43"/>
      <c r="AC235" s="28" t="s">
        <v>73</v>
      </c>
      <c r="AD235" s="41"/>
      <c r="AE235" s="36">
        <f t="shared" si="1"/>
        <v>0</v>
      </c>
      <c r="AF235" s="45">
        <v>0.0</v>
      </c>
      <c r="AG235" s="45">
        <v>0.0</v>
      </c>
      <c r="AH235" s="36">
        <f t="shared" si="2"/>
        <v>0</v>
      </c>
      <c r="AI235" s="28" t="s">
        <v>92</v>
      </c>
      <c r="AJ235" s="28" t="s">
        <v>55</v>
      </c>
      <c r="AK235" s="28" t="s">
        <v>55</v>
      </c>
      <c r="AL235" s="28" t="s">
        <v>55</v>
      </c>
      <c r="AM235" s="28" t="s">
        <v>55</v>
      </c>
      <c r="AN235" s="28" t="s">
        <v>92</v>
      </c>
      <c r="AO235" s="28" t="s">
        <v>55</v>
      </c>
      <c r="AP235" s="36">
        <f t="shared" si="3"/>
        <v>0</v>
      </c>
      <c r="AQ235" s="36">
        <f t="shared" si="4"/>
        <v>0</v>
      </c>
      <c r="AR235" s="36">
        <f t="shared" si="5"/>
        <v>2</v>
      </c>
      <c r="AS235" s="36">
        <f t="shared" si="6"/>
        <v>10</v>
      </c>
    </row>
    <row r="236">
      <c r="A236" s="37">
        <v>231.0</v>
      </c>
      <c r="B236" s="17" t="s">
        <v>423</v>
      </c>
      <c r="C236" s="17" t="s">
        <v>320</v>
      </c>
      <c r="D236" s="17" t="s">
        <v>78</v>
      </c>
      <c r="E236" s="19"/>
      <c r="F236" s="17" t="s">
        <v>79</v>
      </c>
      <c r="G236" s="17" t="s">
        <v>669</v>
      </c>
      <c r="H236" s="38" t="s">
        <v>83</v>
      </c>
      <c r="I236" s="38" t="s">
        <v>84</v>
      </c>
      <c r="J236" s="39">
        <v>42979.0</v>
      </c>
      <c r="K236" s="41"/>
      <c r="L236" s="38" t="s">
        <v>85</v>
      </c>
      <c r="M236" s="41"/>
      <c r="N236" s="41"/>
      <c r="O236" s="28" t="s">
        <v>73</v>
      </c>
      <c r="P236" s="28" t="s">
        <v>73</v>
      </c>
      <c r="Q236" s="28" t="s">
        <v>73</v>
      </c>
      <c r="R236" s="28" t="s">
        <v>73</v>
      </c>
      <c r="S236" s="28" t="s">
        <v>73</v>
      </c>
      <c r="T236" s="43"/>
      <c r="U236" s="43"/>
      <c r="V236" s="28" t="s">
        <v>73</v>
      </c>
      <c r="W236" s="28" t="s">
        <v>73</v>
      </c>
      <c r="X236" s="28" t="s">
        <v>73</v>
      </c>
      <c r="Y236" s="28" t="s">
        <v>73</v>
      </c>
      <c r="Z236" s="28" t="s">
        <v>73</v>
      </c>
      <c r="AA236" s="28" t="s">
        <v>73</v>
      </c>
      <c r="AB236" s="43"/>
      <c r="AC236" s="28" t="s">
        <v>73</v>
      </c>
      <c r="AD236" s="43"/>
      <c r="AE236" s="36">
        <f t="shared" si="1"/>
        <v>0</v>
      </c>
      <c r="AF236" s="45">
        <v>0.0</v>
      </c>
      <c r="AG236" s="45">
        <v>0.0</v>
      </c>
      <c r="AH236" s="36">
        <f t="shared" si="2"/>
        <v>0</v>
      </c>
      <c r="AI236" s="28" t="s">
        <v>92</v>
      </c>
      <c r="AJ236" s="28" t="s">
        <v>55</v>
      </c>
      <c r="AK236" s="28" t="s">
        <v>55</v>
      </c>
      <c r="AL236" s="28" t="s">
        <v>55</v>
      </c>
      <c r="AM236" s="28" t="s">
        <v>55</v>
      </c>
      <c r="AN236" s="28" t="s">
        <v>92</v>
      </c>
      <c r="AO236" s="28" t="s">
        <v>55</v>
      </c>
      <c r="AP236" s="36">
        <f t="shared" si="3"/>
        <v>0</v>
      </c>
      <c r="AQ236" s="36">
        <f t="shared" si="4"/>
        <v>0</v>
      </c>
      <c r="AR236" s="36">
        <f t="shared" si="5"/>
        <v>0</v>
      </c>
      <c r="AS236" s="36">
        <f t="shared" si="6"/>
        <v>12</v>
      </c>
    </row>
    <row r="237">
      <c r="A237" s="37">
        <v>232.0</v>
      </c>
      <c r="B237" s="17" t="s">
        <v>419</v>
      </c>
      <c r="C237" s="17" t="s">
        <v>180</v>
      </c>
      <c r="D237" s="20"/>
      <c r="E237" s="19"/>
      <c r="F237" s="17" t="s">
        <v>79</v>
      </c>
      <c r="G237" s="17" t="s">
        <v>669</v>
      </c>
      <c r="H237" s="38" t="s">
        <v>83</v>
      </c>
      <c r="I237" s="38" t="s">
        <v>84</v>
      </c>
      <c r="J237" s="39">
        <v>42979.0</v>
      </c>
      <c r="K237" s="41"/>
      <c r="L237" s="38" t="s">
        <v>85</v>
      </c>
      <c r="M237" s="41"/>
      <c r="N237" s="41"/>
      <c r="O237" s="28" t="s">
        <v>73</v>
      </c>
      <c r="P237" s="28" t="s">
        <v>73</v>
      </c>
      <c r="Q237" s="28" t="s">
        <v>73</v>
      </c>
      <c r="R237" s="28" t="s">
        <v>73</v>
      </c>
      <c r="S237" s="28" t="s">
        <v>73</v>
      </c>
      <c r="T237" s="43"/>
      <c r="U237" s="43"/>
      <c r="V237" s="28" t="s">
        <v>73</v>
      </c>
      <c r="W237" s="28" t="s">
        <v>73</v>
      </c>
      <c r="X237" s="28" t="s">
        <v>73</v>
      </c>
      <c r="Y237" s="28" t="s">
        <v>73</v>
      </c>
      <c r="Z237" s="28" t="s">
        <v>73</v>
      </c>
      <c r="AA237" s="28" t="s">
        <v>73</v>
      </c>
      <c r="AB237" s="43"/>
      <c r="AC237" s="28" t="s">
        <v>73</v>
      </c>
      <c r="AD237" s="43"/>
      <c r="AE237" s="36">
        <f t="shared" si="1"/>
        <v>0</v>
      </c>
      <c r="AF237" s="45">
        <v>0.0</v>
      </c>
      <c r="AG237" s="45">
        <v>0.0</v>
      </c>
      <c r="AH237" s="36">
        <f t="shared" si="2"/>
        <v>0</v>
      </c>
      <c r="AI237" s="28" t="s">
        <v>92</v>
      </c>
      <c r="AJ237" s="28" t="s">
        <v>55</v>
      </c>
      <c r="AK237" s="28" t="s">
        <v>55</v>
      </c>
      <c r="AL237" s="28" t="s">
        <v>55</v>
      </c>
      <c r="AM237" s="28" t="s">
        <v>55</v>
      </c>
      <c r="AN237" s="28" t="s">
        <v>92</v>
      </c>
      <c r="AO237" s="28" t="s">
        <v>55</v>
      </c>
      <c r="AP237" s="36">
        <f t="shared" si="3"/>
        <v>0</v>
      </c>
      <c r="AQ237" s="36">
        <f t="shared" si="4"/>
        <v>0</v>
      </c>
      <c r="AR237" s="36">
        <f t="shared" si="5"/>
        <v>0</v>
      </c>
      <c r="AS237" s="36">
        <f t="shared" si="6"/>
        <v>12</v>
      </c>
      <c r="AT237" s="3"/>
    </row>
    <row r="238">
      <c r="A238" s="37">
        <v>233.0</v>
      </c>
      <c r="B238" s="17" t="s">
        <v>693</v>
      </c>
      <c r="C238" s="17" t="s">
        <v>694</v>
      </c>
      <c r="D238" s="17" t="s">
        <v>683</v>
      </c>
      <c r="E238" s="19"/>
      <c r="F238" s="17" t="s">
        <v>79</v>
      </c>
      <c r="G238" s="17" t="s">
        <v>669</v>
      </c>
      <c r="H238" s="38" t="s">
        <v>83</v>
      </c>
      <c r="I238" s="38" t="s">
        <v>84</v>
      </c>
      <c r="J238" s="39">
        <v>42979.0</v>
      </c>
      <c r="K238" s="41"/>
      <c r="L238" s="38" t="s">
        <v>85</v>
      </c>
      <c r="M238" s="41"/>
      <c r="N238" s="41"/>
      <c r="O238" s="28" t="s">
        <v>73</v>
      </c>
      <c r="P238" s="28" t="s">
        <v>73</v>
      </c>
      <c r="Q238" s="28" t="s">
        <v>73</v>
      </c>
      <c r="R238" s="28" t="s">
        <v>73</v>
      </c>
      <c r="S238" s="28" t="s">
        <v>73</v>
      </c>
      <c r="T238" s="43"/>
      <c r="U238" s="43"/>
      <c r="V238" s="28" t="s">
        <v>73</v>
      </c>
      <c r="W238" s="28" t="s">
        <v>73</v>
      </c>
      <c r="X238" s="28" t="s">
        <v>73</v>
      </c>
      <c r="Y238" s="28" t="s">
        <v>73</v>
      </c>
      <c r="Z238" s="28" t="s">
        <v>73</v>
      </c>
      <c r="AA238" s="28" t="s">
        <v>73</v>
      </c>
      <c r="AB238" s="43"/>
      <c r="AC238" s="28" t="s">
        <v>73</v>
      </c>
      <c r="AD238" s="43"/>
      <c r="AE238" s="36">
        <f t="shared" si="1"/>
        <v>0</v>
      </c>
      <c r="AF238" s="45">
        <v>0.0</v>
      </c>
      <c r="AG238" s="45">
        <v>0.0</v>
      </c>
      <c r="AH238" s="36">
        <f t="shared" si="2"/>
        <v>0</v>
      </c>
      <c r="AI238" s="28" t="s">
        <v>92</v>
      </c>
      <c r="AJ238" s="28" t="s">
        <v>55</v>
      </c>
      <c r="AK238" s="28" t="s">
        <v>55</v>
      </c>
      <c r="AL238" s="28" t="s">
        <v>55</v>
      </c>
      <c r="AM238" s="28" t="s">
        <v>55</v>
      </c>
      <c r="AN238" s="28" t="s">
        <v>92</v>
      </c>
      <c r="AO238" s="28" t="s">
        <v>55</v>
      </c>
      <c r="AP238" s="36">
        <f t="shared" si="3"/>
        <v>0</v>
      </c>
      <c r="AQ238" s="36">
        <f t="shared" si="4"/>
        <v>0</v>
      </c>
      <c r="AR238" s="36">
        <f t="shared" si="5"/>
        <v>0</v>
      </c>
      <c r="AS238" s="36">
        <f t="shared" si="6"/>
        <v>12</v>
      </c>
    </row>
    <row r="239">
      <c r="A239" s="37">
        <v>234.0</v>
      </c>
      <c r="B239" s="17" t="s">
        <v>696</v>
      </c>
      <c r="C239" s="17" t="s">
        <v>607</v>
      </c>
      <c r="D239" s="17" t="s">
        <v>200</v>
      </c>
      <c r="E239" s="17" t="s">
        <v>697</v>
      </c>
      <c r="F239" s="17" t="s">
        <v>96</v>
      </c>
      <c r="G239" s="17" t="s">
        <v>669</v>
      </c>
      <c r="H239" s="38" t="s">
        <v>83</v>
      </c>
      <c r="I239" s="38" t="s">
        <v>84</v>
      </c>
      <c r="J239" s="39">
        <v>42979.0</v>
      </c>
      <c r="K239" s="41"/>
      <c r="L239" s="38" t="s">
        <v>85</v>
      </c>
      <c r="M239" s="41"/>
      <c r="N239" s="41"/>
      <c r="O239" s="28" t="s">
        <v>71</v>
      </c>
      <c r="P239" s="28" t="s">
        <v>71</v>
      </c>
      <c r="Q239" s="28" t="s">
        <v>71</v>
      </c>
      <c r="R239" s="28" t="s">
        <v>71</v>
      </c>
      <c r="S239" s="28" t="s">
        <v>72</v>
      </c>
      <c r="T239" s="43"/>
      <c r="U239" s="43"/>
      <c r="V239" s="28" t="s">
        <v>73</v>
      </c>
      <c r="W239" s="28" t="s">
        <v>73</v>
      </c>
      <c r="X239" s="28" t="s">
        <v>73</v>
      </c>
      <c r="Y239" s="28" t="s">
        <v>73</v>
      </c>
      <c r="Z239" s="28" t="s">
        <v>73</v>
      </c>
      <c r="AA239" s="28" t="s">
        <v>72</v>
      </c>
      <c r="AB239" s="43"/>
      <c r="AC239" s="28" t="s">
        <v>73</v>
      </c>
      <c r="AD239" s="43"/>
      <c r="AE239" s="36">
        <f t="shared" si="1"/>
        <v>0</v>
      </c>
      <c r="AF239" s="45">
        <v>0.0</v>
      </c>
      <c r="AG239" s="45">
        <v>0.0</v>
      </c>
      <c r="AH239" s="36">
        <f t="shared" si="2"/>
        <v>0</v>
      </c>
      <c r="AI239" s="28" t="s">
        <v>92</v>
      </c>
      <c r="AJ239" s="28" t="s">
        <v>55</v>
      </c>
      <c r="AK239" s="28" t="s">
        <v>55</v>
      </c>
      <c r="AL239" s="28" t="s">
        <v>55</v>
      </c>
      <c r="AM239" s="28" t="s">
        <v>55</v>
      </c>
      <c r="AN239" s="28" t="s">
        <v>92</v>
      </c>
      <c r="AO239" s="28" t="s">
        <v>55</v>
      </c>
      <c r="AP239" s="36">
        <f t="shared" si="3"/>
        <v>0</v>
      </c>
      <c r="AQ239" s="36">
        <f t="shared" si="4"/>
        <v>4</v>
      </c>
      <c r="AR239" s="36">
        <f t="shared" si="5"/>
        <v>2</v>
      </c>
      <c r="AS239" s="36">
        <f t="shared" si="6"/>
        <v>6</v>
      </c>
    </row>
    <row r="240">
      <c r="A240" s="37">
        <v>235.0</v>
      </c>
      <c r="B240" s="17" t="s">
        <v>698</v>
      </c>
      <c r="C240" s="17" t="s">
        <v>699</v>
      </c>
      <c r="D240" s="20"/>
      <c r="E240" s="19"/>
      <c r="F240" s="17" t="s">
        <v>96</v>
      </c>
      <c r="G240" s="17" t="s">
        <v>669</v>
      </c>
      <c r="H240" s="38" t="s">
        <v>83</v>
      </c>
      <c r="I240" s="38" t="s">
        <v>84</v>
      </c>
      <c r="J240" s="39">
        <v>42979.0</v>
      </c>
      <c r="K240" s="41"/>
      <c r="L240" s="38" t="s">
        <v>85</v>
      </c>
      <c r="M240" s="41"/>
      <c r="N240" s="41"/>
      <c r="O240" s="28" t="s">
        <v>73</v>
      </c>
      <c r="P240" s="28" t="s">
        <v>73</v>
      </c>
      <c r="Q240" s="28" t="s">
        <v>73</v>
      </c>
      <c r="R240" s="28" t="s">
        <v>73</v>
      </c>
      <c r="S240" s="28" t="s">
        <v>73</v>
      </c>
      <c r="T240" s="43"/>
      <c r="U240" s="43"/>
      <c r="V240" s="28" t="s">
        <v>73</v>
      </c>
      <c r="W240" s="28" t="s">
        <v>73</v>
      </c>
      <c r="X240" s="28" t="s">
        <v>73</v>
      </c>
      <c r="Y240" s="28" t="s">
        <v>73</v>
      </c>
      <c r="Z240" s="28" t="s">
        <v>73</v>
      </c>
      <c r="AA240" s="28" t="s">
        <v>73</v>
      </c>
      <c r="AB240" s="43"/>
      <c r="AC240" s="28" t="s">
        <v>73</v>
      </c>
      <c r="AD240" s="43"/>
      <c r="AE240" s="36">
        <f t="shared" si="1"/>
        <v>0</v>
      </c>
      <c r="AF240" s="45">
        <v>0.0</v>
      </c>
      <c r="AG240" s="45">
        <v>0.0</v>
      </c>
      <c r="AH240" s="36">
        <f t="shared" si="2"/>
        <v>0</v>
      </c>
      <c r="AI240" s="28" t="s">
        <v>92</v>
      </c>
      <c r="AJ240" s="28" t="s">
        <v>55</v>
      </c>
      <c r="AK240" s="28" t="s">
        <v>55</v>
      </c>
      <c r="AL240" s="28" t="s">
        <v>55</v>
      </c>
      <c r="AM240" s="28" t="s">
        <v>55</v>
      </c>
      <c r="AN240" s="28" t="s">
        <v>92</v>
      </c>
      <c r="AO240" s="28" t="s">
        <v>55</v>
      </c>
      <c r="AP240" s="36">
        <f t="shared" si="3"/>
        <v>0</v>
      </c>
      <c r="AQ240" s="36">
        <f t="shared" si="4"/>
        <v>0</v>
      </c>
      <c r="AR240" s="36">
        <f t="shared" si="5"/>
        <v>0</v>
      </c>
      <c r="AS240" s="36">
        <f t="shared" si="6"/>
        <v>12</v>
      </c>
    </row>
    <row r="241">
      <c r="A241" s="37">
        <v>236.0</v>
      </c>
      <c r="B241" s="17" t="s">
        <v>281</v>
      </c>
      <c r="C241" s="17" t="s">
        <v>78</v>
      </c>
      <c r="D241" s="17" t="s">
        <v>159</v>
      </c>
      <c r="E241" s="19"/>
      <c r="F241" s="17" t="s">
        <v>79</v>
      </c>
      <c r="G241" s="17" t="s">
        <v>669</v>
      </c>
      <c r="H241" s="38" t="s">
        <v>83</v>
      </c>
      <c r="I241" s="38" t="s">
        <v>84</v>
      </c>
      <c r="J241" s="39">
        <v>42989.0</v>
      </c>
      <c r="K241" s="41"/>
      <c r="L241" s="38" t="s">
        <v>85</v>
      </c>
      <c r="M241" s="41"/>
      <c r="N241" s="41"/>
      <c r="O241" s="28" t="s">
        <v>73</v>
      </c>
      <c r="P241" s="28" t="s">
        <v>73</v>
      </c>
      <c r="Q241" s="28" t="s">
        <v>73</v>
      </c>
      <c r="R241" s="28" t="s">
        <v>73</v>
      </c>
      <c r="S241" s="28" t="s">
        <v>73</v>
      </c>
      <c r="T241" s="43"/>
      <c r="U241" s="43"/>
      <c r="V241" s="28" t="s">
        <v>73</v>
      </c>
      <c r="W241" s="28" t="s">
        <v>73</v>
      </c>
      <c r="X241" s="28" t="s">
        <v>73</v>
      </c>
      <c r="Y241" s="28" t="s">
        <v>73</v>
      </c>
      <c r="Z241" s="28" t="s">
        <v>73</v>
      </c>
      <c r="AA241" s="28" t="s">
        <v>73</v>
      </c>
      <c r="AB241" s="43"/>
      <c r="AC241" s="28" t="s">
        <v>73</v>
      </c>
      <c r="AD241" s="43"/>
      <c r="AE241" s="36">
        <f t="shared" si="1"/>
        <v>0</v>
      </c>
      <c r="AF241" s="45">
        <v>0.0</v>
      </c>
      <c r="AG241" s="45">
        <v>0.0</v>
      </c>
      <c r="AH241" s="36">
        <f t="shared" si="2"/>
        <v>0</v>
      </c>
      <c r="AI241" s="28" t="s">
        <v>92</v>
      </c>
      <c r="AJ241" s="28" t="s">
        <v>55</v>
      </c>
      <c r="AK241" s="28" t="s">
        <v>55</v>
      </c>
      <c r="AL241" s="28" t="s">
        <v>55</v>
      </c>
      <c r="AM241" s="28" t="s">
        <v>55</v>
      </c>
      <c r="AN241" s="28" t="s">
        <v>92</v>
      </c>
      <c r="AO241" s="28" t="s">
        <v>55</v>
      </c>
      <c r="AP241" s="36">
        <f t="shared" si="3"/>
        <v>0</v>
      </c>
      <c r="AQ241" s="36">
        <f t="shared" si="4"/>
        <v>0</v>
      </c>
      <c r="AR241" s="36">
        <f t="shared" si="5"/>
        <v>0</v>
      </c>
      <c r="AS241" s="36">
        <f t="shared" si="6"/>
        <v>12</v>
      </c>
    </row>
    <row r="242">
      <c r="A242" s="37">
        <v>237.0</v>
      </c>
      <c r="B242" s="17" t="s">
        <v>700</v>
      </c>
      <c r="C242" s="17" t="s">
        <v>112</v>
      </c>
      <c r="D242" s="17" t="s">
        <v>355</v>
      </c>
      <c r="E242" s="19"/>
      <c r="F242" s="17" t="s">
        <v>96</v>
      </c>
      <c r="G242" s="17" t="s">
        <v>669</v>
      </c>
      <c r="H242" s="38" t="s">
        <v>83</v>
      </c>
      <c r="I242" s="38" t="s">
        <v>84</v>
      </c>
      <c r="J242" s="39">
        <v>42979.0</v>
      </c>
      <c r="K242" s="41"/>
      <c r="L242" s="38" t="s">
        <v>85</v>
      </c>
      <c r="M242" s="41"/>
      <c r="N242" s="41"/>
      <c r="O242" s="28" t="s">
        <v>73</v>
      </c>
      <c r="P242" s="28" t="s">
        <v>73</v>
      </c>
      <c r="Q242" s="28" t="s">
        <v>73</v>
      </c>
      <c r="R242" s="28" t="s">
        <v>73</v>
      </c>
      <c r="S242" s="28" t="s">
        <v>73</v>
      </c>
      <c r="T242" s="43"/>
      <c r="U242" s="43"/>
      <c r="V242" s="28" t="s">
        <v>73</v>
      </c>
      <c r="W242" s="28" t="s">
        <v>73</v>
      </c>
      <c r="X242" s="28" t="s">
        <v>73</v>
      </c>
      <c r="Y242" s="28" t="s">
        <v>73</v>
      </c>
      <c r="Z242" s="28" t="s">
        <v>73</v>
      </c>
      <c r="AA242" s="28" t="s">
        <v>73</v>
      </c>
      <c r="AB242" s="43"/>
      <c r="AC242" s="28" t="s">
        <v>73</v>
      </c>
      <c r="AD242" s="43"/>
      <c r="AE242" s="36">
        <f t="shared" si="1"/>
        <v>0</v>
      </c>
      <c r="AF242" s="45">
        <v>0.0</v>
      </c>
      <c r="AG242" s="45">
        <v>0.0</v>
      </c>
      <c r="AH242" s="36">
        <f t="shared" si="2"/>
        <v>0</v>
      </c>
      <c r="AI242" s="28" t="s">
        <v>92</v>
      </c>
      <c r="AJ242" s="28" t="s">
        <v>55</v>
      </c>
      <c r="AK242" s="28" t="s">
        <v>55</v>
      </c>
      <c r="AL242" s="28" t="s">
        <v>55</v>
      </c>
      <c r="AM242" s="28" t="s">
        <v>55</v>
      </c>
      <c r="AN242" s="28" t="s">
        <v>92</v>
      </c>
      <c r="AO242" s="28" t="s">
        <v>55</v>
      </c>
      <c r="AP242" s="36">
        <f t="shared" si="3"/>
        <v>0</v>
      </c>
      <c r="AQ242" s="36">
        <f t="shared" si="4"/>
        <v>0</v>
      </c>
      <c r="AR242" s="36">
        <f t="shared" si="5"/>
        <v>0</v>
      </c>
      <c r="AS242" s="36">
        <f t="shared" si="6"/>
        <v>12</v>
      </c>
    </row>
    <row r="243">
      <c r="A243" s="37">
        <v>238.0</v>
      </c>
      <c r="B243" s="17" t="s">
        <v>702</v>
      </c>
      <c r="C243" s="17" t="s">
        <v>149</v>
      </c>
      <c r="D243" s="17" t="s">
        <v>703</v>
      </c>
      <c r="E243" s="19"/>
      <c r="F243" s="17" t="s">
        <v>79</v>
      </c>
      <c r="G243" s="17" t="s">
        <v>669</v>
      </c>
      <c r="H243" s="38" t="s">
        <v>83</v>
      </c>
      <c r="I243" s="38" t="s">
        <v>84</v>
      </c>
      <c r="J243" s="39">
        <v>42979.0</v>
      </c>
      <c r="K243" s="41"/>
      <c r="L243" s="38" t="s">
        <v>85</v>
      </c>
      <c r="M243" s="41"/>
      <c r="N243" s="41"/>
      <c r="O243" s="28" t="s">
        <v>72</v>
      </c>
      <c r="P243" s="28" t="s">
        <v>71</v>
      </c>
      <c r="Q243" s="28" t="s">
        <v>71</v>
      </c>
      <c r="R243" s="28" t="s">
        <v>73</v>
      </c>
      <c r="S243" s="28" t="s">
        <v>72</v>
      </c>
      <c r="T243" s="43"/>
      <c r="U243" s="43"/>
      <c r="V243" s="28" t="s">
        <v>73</v>
      </c>
      <c r="W243" s="28" t="s">
        <v>73</v>
      </c>
      <c r="X243" s="28" t="s">
        <v>73</v>
      </c>
      <c r="Y243" s="28" t="s">
        <v>73</v>
      </c>
      <c r="Z243" s="28" t="s">
        <v>73</v>
      </c>
      <c r="AA243" s="28" t="s">
        <v>73</v>
      </c>
      <c r="AB243" s="43"/>
      <c r="AC243" s="28" t="s">
        <v>73</v>
      </c>
      <c r="AD243" s="43"/>
      <c r="AE243" s="36">
        <f t="shared" si="1"/>
        <v>0</v>
      </c>
      <c r="AF243" s="45">
        <v>0.0</v>
      </c>
      <c r="AG243" s="45">
        <v>0.0</v>
      </c>
      <c r="AH243" s="36">
        <f t="shared" si="2"/>
        <v>0</v>
      </c>
      <c r="AI243" s="28" t="s">
        <v>92</v>
      </c>
      <c r="AJ243" s="28" t="s">
        <v>55</v>
      </c>
      <c r="AK243" s="28" t="s">
        <v>55</v>
      </c>
      <c r="AL243" s="28" t="s">
        <v>55</v>
      </c>
      <c r="AM243" s="28" t="s">
        <v>55</v>
      </c>
      <c r="AN243" s="28" t="s">
        <v>92</v>
      </c>
      <c r="AO243" s="28" t="s">
        <v>55</v>
      </c>
      <c r="AP243" s="36">
        <f t="shared" si="3"/>
        <v>0</v>
      </c>
      <c r="AQ243" s="36">
        <f t="shared" si="4"/>
        <v>2</v>
      </c>
      <c r="AR243" s="36">
        <f t="shared" si="5"/>
        <v>2</v>
      </c>
      <c r="AS243" s="36">
        <f t="shared" si="6"/>
        <v>8</v>
      </c>
    </row>
    <row r="244">
      <c r="A244" s="37">
        <v>239.0</v>
      </c>
      <c r="B244" s="17" t="s">
        <v>704</v>
      </c>
      <c r="C244" s="17" t="s">
        <v>705</v>
      </c>
      <c r="D244" s="20"/>
      <c r="E244" s="19"/>
      <c r="F244" s="17" t="s">
        <v>96</v>
      </c>
      <c r="G244" s="17" t="s">
        <v>669</v>
      </c>
      <c r="H244" s="38" t="s">
        <v>83</v>
      </c>
      <c r="I244" s="38" t="s">
        <v>84</v>
      </c>
      <c r="J244" s="39">
        <v>42979.0</v>
      </c>
      <c r="K244" s="41"/>
      <c r="L244" s="38" t="s">
        <v>85</v>
      </c>
      <c r="M244" s="41"/>
      <c r="N244" s="41"/>
      <c r="O244" s="28" t="s">
        <v>73</v>
      </c>
      <c r="P244" s="28" t="s">
        <v>73</v>
      </c>
      <c r="Q244" s="28" t="s">
        <v>72</v>
      </c>
      <c r="R244" s="28" t="s">
        <v>72</v>
      </c>
      <c r="S244" s="28" t="s">
        <v>73</v>
      </c>
      <c r="T244" s="43"/>
      <c r="U244" s="43"/>
      <c r="V244" s="28" t="s">
        <v>73</v>
      </c>
      <c r="W244" s="28" t="s">
        <v>73</v>
      </c>
      <c r="X244" s="28" t="s">
        <v>73</v>
      </c>
      <c r="Y244" s="28" t="s">
        <v>73</v>
      </c>
      <c r="Z244" s="28" t="s">
        <v>73</v>
      </c>
      <c r="AA244" s="28" t="s">
        <v>73</v>
      </c>
      <c r="AB244" s="43"/>
      <c r="AC244" s="28" t="s">
        <v>73</v>
      </c>
      <c r="AD244" s="43"/>
      <c r="AE244" s="36">
        <f t="shared" si="1"/>
        <v>0</v>
      </c>
      <c r="AF244" s="45">
        <v>0.0</v>
      </c>
      <c r="AG244" s="45">
        <v>0.0</v>
      </c>
      <c r="AH244" s="36">
        <f t="shared" si="2"/>
        <v>0</v>
      </c>
      <c r="AI244" s="28" t="s">
        <v>92</v>
      </c>
      <c r="AJ244" s="28" t="s">
        <v>55</v>
      </c>
      <c r="AK244" s="28" t="s">
        <v>55</v>
      </c>
      <c r="AL244" s="28" t="s">
        <v>55</v>
      </c>
      <c r="AM244" s="28" t="s">
        <v>55</v>
      </c>
      <c r="AN244" s="28" t="s">
        <v>92</v>
      </c>
      <c r="AO244" s="28" t="s">
        <v>55</v>
      </c>
      <c r="AP244" s="36">
        <f t="shared" si="3"/>
        <v>0</v>
      </c>
      <c r="AQ244" s="36">
        <f t="shared" si="4"/>
        <v>0</v>
      </c>
      <c r="AR244" s="36">
        <f t="shared" si="5"/>
        <v>2</v>
      </c>
      <c r="AS244" s="36">
        <f t="shared" si="6"/>
        <v>10</v>
      </c>
    </row>
    <row r="245">
      <c r="A245" s="37">
        <v>240.0</v>
      </c>
      <c r="B245" s="17" t="s">
        <v>706</v>
      </c>
      <c r="C245" s="17" t="s">
        <v>143</v>
      </c>
      <c r="D245" s="17" t="s">
        <v>707</v>
      </c>
      <c r="E245" s="19"/>
      <c r="F245" s="17" t="s">
        <v>79</v>
      </c>
      <c r="G245" s="17" t="s">
        <v>669</v>
      </c>
      <c r="H245" s="38" t="s">
        <v>83</v>
      </c>
      <c r="I245" s="38" t="s">
        <v>84</v>
      </c>
      <c r="J245" s="39">
        <v>42979.0</v>
      </c>
      <c r="K245" s="44"/>
      <c r="L245" s="38" t="s">
        <v>85</v>
      </c>
      <c r="M245" s="41"/>
      <c r="N245" s="41"/>
      <c r="O245" s="28" t="s">
        <v>73</v>
      </c>
      <c r="P245" s="28" t="s">
        <v>73</v>
      </c>
      <c r="Q245" s="28" t="s">
        <v>73</v>
      </c>
      <c r="R245" s="28" t="s">
        <v>72</v>
      </c>
      <c r="S245" s="28" t="s">
        <v>73</v>
      </c>
      <c r="T245" s="43"/>
      <c r="U245" s="43"/>
      <c r="V245" s="28" t="s">
        <v>73</v>
      </c>
      <c r="W245" s="28" t="s">
        <v>73</v>
      </c>
      <c r="X245" s="28" t="s">
        <v>73</v>
      </c>
      <c r="Y245" s="28" t="s">
        <v>73</v>
      </c>
      <c r="Z245" s="28" t="s">
        <v>73</v>
      </c>
      <c r="AA245" s="28" t="s">
        <v>73</v>
      </c>
      <c r="AB245" s="43"/>
      <c r="AC245" s="28" t="s">
        <v>73</v>
      </c>
      <c r="AD245" s="43"/>
      <c r="AE245" s="36">
        <f t="shared" si="1"/>
        <v>0</v>
      </c>
      <c r="AF245" s="45">
        <v>0.0</v>
      </c>
      <c r="AG245" s="45">
        <v>0.0</v>
      </c>
      <c r="AH245" s="36">
        <f t="shared" si="2"/>
        <v>0</v>
      </c>
      <c r="AI245" s="28" t="s">
        <v>92</v>
      </c>
      <c r="AJ245" s="28" t="s">
        <v>55</v>
      </c>
      <c r="AK245" s="28" t="s">
        <v>55</v>
      </c>
      <c r="AL245" s="28" t="s">
        <v>55</v>
      </c>
      <c r="AM245" s="28" t="s">
        <v>55</v>
      </c>
      <c r="AN245" s="28" t="s">
        <v>92</v>
      </c>
      <c r="AO245" s="28" t="s">
        <v>55</v>
      </c>
      <c r="AP245" s="36">
        <f t="shared" si="3"/>
        <v>0</v>
      </c>
      <c r="AQ245" s="36">
        <f t="shared" si="4"/>
        <v>0</v>
      </c>
      <c r="AR245" s="36">
        <f t="shared" si="5"/>
        <v>1</v>
      </c>
      <c r="AS245" s="36">
        <f t="shared" si="6"/>
        <v>11</v>
      </c>
    </row>
    <row r="246">
      <c r="A246" s="37">
        <v>241.0</v>
      </c>
      <c r="B246" s="17" t="s">
        <v>181</v>
      </c>
      <c r="C246" s="17" t="s">
        <v>125</v>
      </c>
      <c r="D246" s="17" t="s">
        <v>143</v>
      </c>
      <c r="E246" s="20"/>
      <c r="F246" s="17" t="s">
        <v>79</v>
      </c>
      <c r="G246" s="17" t="s">
        <v>669</v>
      </c>
      <c r="H246" s="38" t="s">
        <v>83</v>
      </c>
      <c r="I246" s="38" t="s">
        <v>84</v>
      </c>
      <c r="J246" s="39">
        <v>42979.0</v>
      </c>
      <c r="K246" s="41"/>
      <c r="L246" s="38" t="s">
        <v>85</v>
      </c>
      <c r="M246" s="41"/>
      <c r="N246" s="41"/>
      <c r="O246" s="28" t="s">
        <v>73</v>
      </c>
      <c r="P246" s="28" t="s">
        <v>73</v>
      </c>
      <c r="Q246" s="28" t="s">
        <v>73</v>
      </c>
      <c r="R246" s="28" t="s">
        <v>73</v>
      </c>
      <c r="S246" s="28" t="s">
        <v>73</v>
      </c>
      <c r="T246" s="43"/>
      <c r="U246" s="43"/>
      <c r="V246" s="28" t="s">
        <v>73</v>
      </c>
      <c r="W246" s="28" t="s">
        <v>73</v>
      </c>
      <c r="X246" s="28" t="s">
        <v>73</v>
      </c>
      <c r="Y246" s="28" t="s">
        <v>73</v>
      </c>
      <c r="Z246" s="28" t="s">
        <v>73</v>
      </c>
      <c r="AA246" s="28" t="s">
        <v>73</v>
      </c>
      <c r="AB246" s="43"/>
      <c r="AC246" s="28" t="s">
        <v>73</v>
      </c>
      <c r="AD246" s="43"/>
      <c r="AE246" s="36">
        <f t="shared" si="1"/>
        <v>0</v>
      </c>
      <c r="AF246" s="45">
        <v>0.0</v>
      </c>
      <c r="AG246" s="45">
        <v>0.0</v>
      </c>
      <c r="AH246" s="36">
        <f t="shared" si="2"/>
        <v>0</v>
      </c>
      <c r="AI246" s="28" t="s">
        <v>92</v>
      </c>
      <c r="AJ246" s="28" t="s">
        <v>55</v>
      </c>
      <c r="AK246" s="28" t="s">
        <v>55</v>
      </c>
      <c r="AL246" s="28" t="s">
        <v>55</v>
      </c>
      <c r="AM246" s="28" t="s">
        <v>55</v>
      </c>
      <c r="AN246" s="28" t="s">
        <v>92</v>
      </c>
      <c r="AO246" s="28" t="s">
        <v>55</v>
      </c>
      <c r="AP246" s="36">
        <f t="shared" si="3"/>
        <v>0</v>
      </c>
      <c r="AQ246" s="36">
        <f t="shared" si="4"/>
        <v>0</v>
      </c>
      <c r="AR246" s="36">
        <f t="shared" si="5"/>
        <v>0</v>
      </c>
      <c r="AS246" s="36">
        <f t="shared" si="6"/>
        <v>12</v>
      </c>
    </row>
    <row r="247">
      <c r="A247" s="37">
        <v>242.0</v>
      </c>
      <c r="B247" s="17" t="s">
        <v>708</v>
      </c>
      <c r="C247" s="17" t="s">
        <v>707</v>
      </c>
      <c r="D247" s="17" t="s">
        <v>709</v>
      </c>
      <c r="E247" s="19"/>
      <c r="F247" s="17" t="s">
        <v>79</v>
      </c>
      <c r="G247" s="17" t="s">
        <v>669</v>
      </c>
      <c r="H247" s="38" t="s">
        <v>83</v>
      </c>
      <c r="I247" s="38" t="s">
        <v>84</v>
      </c>
      <c r="J247" s="39">
        <v>42979.0</v>
      </c>
      <c r="K247" s="41"/>
      <c r="L247" s="38" t="s">
        <v>85</v>
      </c>
      <c r="M247" s="41"/>
      <c r="N247" s="41"/>
      <c r="O247" s="28" t="s">
        <v>72</v>
      </c>
      <c r="P247" s="28" t="s">
        <v>73</v>
      </c>
      <c r="Q247" s="28" t="s">
        <v>72</v>
      </c>
      <c r="R247" s="28" t="s">
        <v>72</v>
      </c>
      <c r="S247" s="28" t="s">
        <v>72</v>
      </c>
      <c r="T247" s="43"/>
      <c r="U247" s="43"/>
      <c r="V247" s="28" t="s">
        <v>73</v>
      </c>
      <c r="W247" s="28" t="s">
        <v>73</v>
      </c>
      <c r="X247" s="28" t="s">
        <v>73</v>
      </c>
      <c r="Y247" s="28" t="s">
        <v>73</v>
      </c>
      <c r="Z247" s="28" t="s">
        <v>73</v>
      </c>
      <c r="AA247" s="28" t="s">
        <v>73</v>
      </c>
      <c r="AB247" s="43"/>
      <c r="AC247" s="28" t="s">
        <v>73</v>
      </c>
      <c r="AD247" s="43"/>
      <c r="AE247" s="36">
        <f t="shared" si="1"/>
        <v>0</v>
      </c>
      <c r="AF247" s="45">
        <v>0.0</v>
      </c>
      <c r="AG247" s="45">
        <v>0.0</v>
      </c>
      <c r="AH247" s="36">
        <f t="shared" si="2"/>
        <v>0</v>
      </c>
      <c r="AI247" s="28" t="s">
        <v>92</v>
      </c>
      <c r="AJ247" s="28" t="s">
        <v>55</v>
      </c>
      <c r="AK247" s="28" t="s">
        <v>55</v>
      </c>
      <c r="AL247" s="28" t="s">
        <v>55</v>
      </c>
      <c r="AM247" s="28" t="s">
        <v>55</v>
      </c>
      <c r="AN247" s="28" t="s">
        <v>92</v>
      </c>
      <c r="AO247" s="28" t="s">
        <v>55</v>
      </c>
      <c r="AP247" s="36">
        <f t="shared" si="3"/>
        <v>0</v>
      </c>
      <c r="AQ247" s="36">
        <f t="shared" si="4"/>
        <v>0</v>
      </c>
      <c r="AR247" s="36">
        <f t="shared" si="5"/>
        <v>4</v>
      </c>
      <c r="AS247" s="36">
        <f t="shared" si="6"/>
        <v>8</v>
      </c>
    </row>
    <row r="248">
      <c r="A248" s="37">
        <v>243.0</v>
      </c>
      <c r="B248" s="17" t="s">
        <v>713</v>
      </c>
      <c r="C248" s="17" t="s">
        <v>314</v>
      </c>
      <c r="D248" s="17" t="s">
        <v>102</v>
      </c>
      <c r="E248" s="19"/>
      <c r="F248" s="17" t="s">
        <v>96</v>
      </c>
      <c r="G248" s="17" t="s">
        <v>669</v>
      </c>
      <c r="H248" s="38" t="s">
        <v>83</v>
      </c>
      <c r="I248" s="38" t="s">
        <v>84</v>
      </c>
      <c r="J248" s="39">
        <v>42979.0</v>
      </c>
      <c r="K248" s="44"/>
      <c r="L248" s="38" t="s">
        <v>85</v>
      </c>
      <c r="M248" s="41"/>
      <c r="N248" s="41"/>
      <c r="O248" s="28" t="s">
        <v>73</v>
      </c>
      <c r="P248" s="28" t="s">
        <v>73</v>
      </c>
      <c r="Q248" s="28" t="s">
        <v>73</v>
      </c>
      <c r="R248" s="28" t="s">
        <v>73</v>
      </c>
      <c r="S248" s="28" t="s">
        <v>73</v>
      </c>
      <c r="T248" s="43"/>
      <c r="U248" s="43"/>
      <c r="V248" s="28" t="s">
        <v>73</v>
      </c>
      <c r="W248" s="28" t="s">
        <v>73</v>
      </c>
      <c r="X248" s="28" t="s">
        <v>73</v>
      </c>
      <c r="Y248" s="28" t="s">
        <v>73</v>
      </c>
      <c r="Z248" s="28" t="s">
        <v>73</v>
      </c>
      <c r="AA248" s="28" t="s">
        <v>73</v>
      </c>
      <c r="AB248" s="43"/>
      <c r="AC248" s="28" t="s">
        <v>73</v>
      </c>
      <c r="AD248" s="43"/>
      <c r="AE248" s="36">
        <f t="shared" si="1"/>
        <v>0</v>
      </c>
      <c r="AF248" s="45">
        <v>0.0</v>
      </c>
      <c r="AG248" s="45">
        <v>0.0</v>
      </c>
      <c r="AH248" s="36">
        <f t="shared" si="2"/>
        <v>0</v>
      </c>
      <c r="AI248" s="28" t="s">
        <v>92</v>
      </c>
      <c r="AJ248" s="28" t="s">
        <v>55</v>
      </c>
      <c r="AK248" s="28" t="s">
        <v>55</v>
      </c>
      <c r="AL248" s="28" t="s">
        <v>55</v>
      </c>
      <c r="AM248" s="28" t="s">
        <v>55</v>
      </c>
      <c r="AN248" s="28" t="s">
        <v>92</v>
      </c>
      <c r="AO248" s="28" t="s">
        <v>55</v>
      </c>
      <c r="AP248" s="36">
        <f t="shared" si="3"/>
        <v>0</v>
      </c>
      <c r="AQ248" s="36">
        <f t="shared" si="4"/>
        <v>0</v>
      </c>
      <c r="AR248" s="36">
        <f t="shared" si="5"/>
        <v>0</v>
      </c>
      <c r="AS248" s="36">
        <f t="shared" si="6"/>
        <v>12</v>
      </c>
    </row>
    <row r="249">
      <c r="A249" s="37">
        <v>244.0</v>
      </c>
      <c r="B249" s="17" t="s">
        <v>714</v>
      </c>
      <c r="C249" s="17" t="s">
        <v>77</v>
      </c>
      <c r="D249" s="17" t="s">
        <v>115</v>
      </c>
      <c r="E249" s="19"/>
      <c r="F249" s="17" t="s">
        <v>79</v>
      </c>
      <c r="G249" s="17" t="s">
        <v>669</v>
      </c>
      <c r="H249" s="38" t="s">
        <v>83</v>
      </c>
      <c r="I249" s="38" t="s">
        <v>84</v>
      </c>
      <c r="J249" s="39">
        <v>42979.0</v>
      </c>
      <c r="K249" s="41"/>
      <c r="L249" s="38" t="s">
        <v>85</v>
      </c>
      <c r="M249" s="41"/>
      <c r="N249" s="41"/>
      <c r="O249" s="28" t="s">
        <v>72</v>
      </c>
      <c r="P249" s="28" t="s">
        <v>71</v>
      </c>
      <c r="Q249" s="28" t="s">
        <v>71</v>
      </c>
      <c r="R249" s="28" t="s">
        <v>72</v>
      </c>
      <c r="S249" s="28" t="s">
        <v>72</v>
      </c>
      <c r="T249" s="43"/>
      <c r="U249" s="43"/>
      <c r="V249" s="28" t="s">
        <v>73</v>
      </c>
      <c r="W249" s="28" t="s">
        <v>73</v>
      </c>
      <c r="X249" s="28" t="s">
        <v>73</v>
      </c>
      <c r="Y249" s="28" t="s">
        <v>73</v>
      </c>
      <c r="Z249" s="28" t="s">
        <v>73</v>
      </c>
      <c r="AA249" s="28" t="s">
        <v>72</v>
      </c>
      <c r="AB249" s="43"/>
      <c r="AC249" s="28" t="s">
        <v>73</v>
      </c>
      <c r="AD249" s="43"/>
      <c r="AE249" s="36">
        <f t="shared" si="1"/>
        <v>0</v>
      </c>
      <c r="AF249" s="45">
        <v>0.0</v>
      </c>
      <c r="AG249" s="45">
        <v>0.0</v>
      </c>
      <c r="AH249" s="36">
        <f t="shared" si="2"/>
        <v>0</v>
      </c>
      <c r="AI249" s="28" t="s">
        <v>92</v>
      </c>
      <c r="AJ249" s="28" t="s">
        <v>55</v>
      </c>
      <c r="AK249" s="28" t="s">
        <v>55</v>
      </c>
      <c r="AL249" s="28" t="s">
        <v>55</v>
      </c>
      <c r="AM249" s="28" t="s">
        <v>55</v>
      </c>
      <c r="AN249" s="28" t="s">
        <v>92</v>
      </c>
      <c r="AO249" s="28" t="s">
        <v>55</v>
      </c>
      <c r="AP249" s="36">
        <f t="shared" si="3"/>
        <v>0</v>
      </c>
      <c r="AQ249" s="36">
        <f t="shared" si="4"/>
        <v>2</v>
      </c>
      <c r="AR249" s="36">
        <f t="shared" si="5"/>
        <v>4</v>
      </c>
      <c r="AS249" s="36">
        <f t="shared" si="6"/>
        <v>6</v>
      </c>
    </row>
    <row r="250">
      <c r="A250" s="37">
        <v>245.0</v>
      </c>
      <c r="B250" s="17" t="s">
        <v>717</v>
      </c>
      <c r="C250" s="17" t="s">
        <v>457</v>
      </c>
      <c r="D250" s="17" t="s">
        <v>200</v>
      </c>
      <c r="E250" s="19"/>
      <c r="F250" s="17" t="s">
        <v>96</v>
      </c>
      <c r="G250" s="17" t="s">
        <v>669</v>
      </c>
      <c r="H250" s="38" t="s">
        <v>83</v>
      </c>
      <c r="I250" s="38" t="s">
        <v>84</v>
      </c>
      <c r="J250" s="39">
        <v>42979.0</v>
      </c>
      <c r="K250" s="41"/>
      <c r="L250" s="38" t="s">
        <v>85</v>
      </c>
      <c r="M250" s="41"/>
      <c r="N250" s="41"/>
      <c r="O250" s="28" t="s">
        <v>72</v>
      </c>
      <c r="P250" s="28" t="s">
        <v>72</v>
      </c>
      <c r="Q250" s="28" t="s">
        <v>71</v>
      </c>
      <c r="R250" s="28" t="s">
        <v>72</v>
      </c>
      <c r="S250" s="28" t="s">
        <v>72</v>
      </c>
      <c r="T250" s="43"/>
      <c r="U250" s="43"/>
      <c r="V250" s="28" t="s">
        <v>73</v>
      </c>
      <c r="W250" s="28" t="s">
        <v>73</v>
      </c>
      <c r="X250" s="28" t="s">
        <v>73</v>
      </c>
      <c r="Y250" s="28" t="s">
        <v>73</v>
      </c>
      <c r="Z250" s="28" t="s">
        <v>73</v>
      </c>
      <c r="AA250" s="28" t="s">
        <v>73</v>
      </c>
      <c r="AB250" s="43"/>
      <c r="AC250" s="28" t="s">
        <v>73</v>
      </c>
      <c r="AD250" s="43"/>
      <c r="AE250" s="36">
        <f t="shared" si="1"/>
        <v>0</v>
      </c>
      <c r="AF250" s="45">
        <v>0.0</v>
      </c>
      <c r="AG250" s="45">
        <v>0.0</v>
      </c>
      <c r="AH250" s="36">
        <f t="shared" si="2"/>
        <v>0</v>
      </c>
      <c r="AI250" s="28" t="s">
        <v>92</v>
      </c>
      <c r="AJ250" s="28" t="s">
        <v>55</v>
      </c>
      <c r="AK250" s="28" t="s">
        <v>55</v>
      </c>
      <c r="AL250" s="28" t="s">
        <v>55</v>
      </c>
      <c r="AM250" s="28" t="s">
        <v>55</v>
      </c>
      <c r="AN250" s="28" t="s">
        <v>92</v>
      </c>
      <c r="AO250" s="28" t="s">
        <v>55</v>
      </c>
      <c r="AP250" s="36">
        <f t="shared" si="3"/>
        <v>0</v>
      </c>
      <c r="AQ250" s="36">
        <f t="shared" si="4"/>
        <v>1</v>
      </c>
      <c r="AR250" s="36">
        <f t="shared" si="5"/>
        <v>4</v>
      </c>
      <c r="AS250" s="36">
        <f t="shared" si="6"/>
        <v>7</v>
      </c>
    </row>
    <row r="251">
      <c r="A251" s="37">
        <v>246.0</v>
      </c>
      <c r="B251" s="17" t="s">
        <v>718</v>
      </c>
      <c r="C251" s="17" t="s">
        <v>78</v>
      </c>
      <c r="D251" s="17" t="s">
        <v>719</v>
      </c>
      <c r="E251" s="19"/>
      <c r="F251" s="17" t="s">
        <v>79</v>
      </c>
      <c r="G251" s="17" t="s">
        <v>669</v>
      </c>
      <c r="H251" s="38" t="s">
        <v>83</v>
      </c>
      <c r="I251" s="38" t="s">
        <v>84</v>
      </c>
      <c r="J251" s="39">
        <v>42979.0</v>
      </c>
      <c r="K251" s="41"/>
      <c r="L251" s="38" t="s">
        <v>85</v>
      </c>
      <c r="M251" s="41"/>
      <c r="N251" s="41"/>
      <c r="O251" s="28" t="s">
        <v>71</v>
      </c>
      <c r="P251" s="28" t="s">
        <v>71</v>
      </c>
      <c r="Q251" s="28" t="s">
        <v>71</v>
      </c>
      <c r="R251" s="28" t="s">
        <v>71</v>
      </c>
      <c r="S251" s="28" t="s">
        <v>72</v>
      </c>
      <c r="T251" s="43"/>
      <c r="U251" s="43"/>
      <c r="V251" s="28" t="s">
        <v>73</v>
      </c>
      <c r="W251" s="28" t="s">
        <v>73</v>
      </c>
      <c r="X251" s="28" t="s">
        <v>73</v>
      </c>
      <c r="Y251" s="28" t="s">
        <v>73</v>
      </c>
      <c r="Z251" s="28" t="s">
        <v>73</v>
      </c>
      <c r="AA251" s="28" t="s">
        <v>72</v>
      </c>
      <c r="AB251" s="43"/>
      <c r="AC251" s="28" t="s">
        <v>73</v>
      </c>
      <c r="AD251" s="43"/>
      <c r="AE251" s="36">
        <f t="shared" si="1"/>
        <v>0</v>
      </c>
      <c r="AF251" s="45">
        <v>0.0</v>
      </c>
      <c r="AG251" s="45">
        <v>0.0</v>
      </c>
      <c r="AH251" s="36">
        <f t="shared" si="2"/>
        <v>0</v>
      </c>
      <c r="AI251" s="28" t="s">
        <v>92</v>
      </c>
      <c r="AJ251" s="28" t="s">
        <v>55</v>
      </c>
      <c r="AK251" s="28" t="s">
        <v>55</v>
      </c>
      <c r="AL251" s="28" t="s">
        <v>55</v>
      </c>
      <c r="AM251" s="28" t="s">
        <v>55</v>
      </c>
      <c r="AN251" s="28" t="s">
        <v>92</v>
      </c>
      <c r="AO251" s="28" t="s">
        <v>55</v>
      </c>
      <c r="AP251" s="36">
        <f t="shared" si="3"/>
        <v>0</v>
      </c>
      <c r="AQ251" s="36">
        <f t="shared" si="4"/>
        <v>4</v>
      </c>
      <c r="AR251" s="36">
        <f t="shared" si="5"/>
        <v>2</v>
      </c>
      <c r="AS251" s="36">
        <f t="shared" si="6"/>
        <v>6</v>
      </c>
    </row>
    <row r="252">
      <c r="A252" s="37">
        <v>247.0</v>
      </c>
      <c r="B252" s="17" t="s">
        <v>720</v>
      </c>
      <c r="C252" s="17" t="s">
        <v>259</v>
      </c>
      <c r="D252" s="17" t="s">
        <v>235</v>
      </c>
      <c r="E252" s="17" t="s">
        <v>314</v>
      </c>
      <c r="F252" s="17" t="s">
        <v>96</v>
      </c>
      <c r="G252" s="17" t="s">
        <v>669</v>
      </c>
      <c r="H252" s="38" t="s">
        <v>83</v>
      </c>
      <c r="I252" s="38" t="s">
        <v>84</v>
      </c>
      <c r="J252" s="39">
        <v>42979.0</v>
      </c>
      <c r="K252" s="41"/>
      <c r="L252" s="38" t="s">
        <v>85</v>
      </c>
      <c r="M252" s="41"/>
      <c r="N252" s="41"/>
      <c r="O252" s="28" t="s">
        <v>72</v>
      </c>
      <c r="P252" s="28" t="s">
        <v>71</v>
      </c>
      <c r="Q252" s="28" t="s">
        <v>72</v>
      </c>
      <c r="R252" s="28" t="s">
        <v>73</v>
      </c>
      <c r="S252" s="28" t="s">
        <v>73</v>
      </c>
      <c r="T252" s="43"/>
      <c r="U252" s="43"/>
      <c r="V252" s="28" t="s">
        <v>73</v>
      </c>
      <c r="W252" s="28" t="s">
        <v>73</v>
      </c>
      <c r="X252" s="28" t="s">
        <v>73</v>
      </c>
      <c r="Y252" s="28" t="s">
        <v>73</v>
      </c>
      <c r="Z252" s="28" t="s">
        <v>73</v>
      </c>
      <c r="AA252" s="28" t="s">
        <v>72</v>
      </c>
      <c r="AB252" s="43"/>
      <c r="AC252" s="28" t="s">
        <v>73</v>
      </c>
      <c r="AD252" s="43"/>
      <c r="AE252" s="36">
        <f t="shared" si="1"/>
        <v>0</v>
      </c>
      <c r="AF252" s="45">
        <v>0.0</v>
      </c>
      <c r="AG252" s="45">
        <v>0.0</v>
      </c>
      <c r="AH252" s="36">
        <f t="shared" si="2"/>
        <v>0</v>
      </c>
      <c r="AI252" s="28" t="s">
        <v>92</v>
      </c>
      <c r="AJ252" s="28" t="s">
        <v>55</v>
      </c>
      <c r="AK252" s="28" t="s">
        <v>55</v>
      </c>
      <c r="AL252" s="28" t="s">
        <v>55</v>
      </c>
      <c r="AM252" s="28" t="s">
        <v>55</v>
      </c>
      <c r="AN252" s="28" t="s">
        <v>92</v>
      </c>
      <c r="AO252" s="28" t="s">
        <v>55</v>
      </c>
      <c r="AP252" s="36">
        <f t="shared" si="3"/>
        <v>0</v>
      </c>
      <c r="AQ252" s="36">
        <f t="shared" si="4"/>
        <v>1</v>
      </c>
      <c r="AR252" s="36">
        <f t="shared" si="5"/>
        <v>3</v>
      </c>
      <c r="AS252" s="36">
        <f t="shared" si="6"/>
        <v>8</v>
      </c>
    </row>
    <row r="253">
      <c r="A253" s="37">
        <v>248.0</v>
      </c>
      <c r="B253" s="17" t="s">
        <v>721</v>
      </c>
      <c r="C253" s="17" t="s">
        <v>722</v>
      </c>
      <c r="D253" s="17" t="s">
        <v>723</v>
      </c>
      <c r="E253" s="19"/>
      <c r="F253" s="17" t="s">
        <v>96</v>
      </c>
      <c r="G253" s="17" t="s">
        <v>669</v>
      </c>
      <c r="H253" s="38" t="s">
        <v>83</v>
      </c>
      <c r="I253" s="38" t="s">
        <v>84</v>
      </c>
      <c r="J253" s="39">
        <v>42979.0</v>
      </c>
      <c r="K253" s="41"/>
      <c r="L253" s="38" t="s">
        <v>85</v>
      </c>
      <c r="M253" s="41"/>
      <c r="N253" s="41"/>
      <c r="O253" s="28" t="s">
        <v>73</v>
      </c>
      <c r="P253" s="28" t="s">
        <v>73</v>
      </c>
      <c r="Q253" s="28" t="s">
        <v>73</v>
      </c>
      <c r="R253" s="28" t="s">
        <v>73</v>
      </c>
      <c r="S253" s="28" t="s">
        <v>73</v>
      </c>
      <c r="T253" s="43"/>
      <c r="U253" s="43"/>
      <c r="V253" s="28" t="s">
        <v>73</v>
      </c>
      <c r="W253" s="28" t="s">
        <v>73</v>
      </c>
      <c r="X253" s="28" t="s">
        <v>73</v>
      </c>
      <c r="Y253" s="28" t="s">
        <v>73</v>
      </c>
      <c r="Z253" s="28" t="s">
        <v>73</v>
      </c>
      <c r="AA253" s="28" t="s">
        <v>73</v>
      </c>
      <c r="AB253" s="43"/>
      <c r="AC253" s="28" t="s">
        <v>73</v>
      </c>
      <c r="AD253" s="43"/>
      <c r="AE253" s="36">
        <f t="shared" si="1"/>
        <v>0</v>
      </c>
      <c r="AF253" s="45">
        <v>0.0</v>
      </c>
      <c r="AG253" s="45">
        <v>0.0</v>
      </c>
      <c r="AH253" s="36">
        <f t="shared" si="2"/>
        <v>0</v>
      </c>
      <c r="AI253" s="28" t="s">
        <v>92</v>
      </c>
      <c r="AJ253" s="28" t="s">
        <v>55</v>
      </c>
      <c r="AK253" s="28" t="s">
        <v>55</v>
      </c>
      <c r="AL253" s="28" t="s">
        <v>55</v>
      </c>
      <c r="AM253" s="28" t="s">
        <v>55</v>
      </c>
      <c r="AN253" s="28" t="s">
        <v>92</v>
      </c>
      <c r="AO253" s="28" t="s">
        <v>55</v>
      </c>
      <c r="AP253" s="36">
        <f t="shared" si="3"/>
        <v>0</v>
      </c>
      <c r="AQ253" s="36">
        <f t="shared" si="4"/>
        <v>0</v>
      </c>
      <c r="AR253" s="36">
        <f t="shared" si="5"/>
        <v>0</v>
      </c>
      <c r="AS253" s="36">
        <f t="shared" si="6"/>
        <v>12</v>
      </c>
    </row>
    <row r="254">
      <c r="A254" s="37">
        <v>249.0</v>
      </c>
      <c r="B254" s="17" t="s">
        <v>725</v>
      </c>
      <c r="C254" s="17" t="s">
        <v>314</v>
      </c>
      <c r="D254" s="17" t="s">
        <v>110</v>
      </c>
      <c r="E254" s="19"/>
      <c r="F254" s="17" t="s">
        <v>96</v>
      </c>
      <c r="G254" s="17" t="s">
        <v>669</v>
      </c>
      <c r="H254" s="38" t="s">
        <v>83</v>
      </c>
      <c r="I254" s="38" t="s">
        <v>84</v>
      </c>
      <c r="J254" s="39">
        <v>42979.0</v>
      </c>
      <c r="K254" s="41"/>
      <c r="L254" s="38" t="s">
        <v>85</v>
      </c>
      <c r="M254" s="41"/>
      <c r="N254" s="41"/>
      <c r="O254" s="28" t="s">
        <v>72</v>
      </c>
      <c r="P254" s="28" t="s">
        <v>71</v>
      </c>
      <c r="Q254" s="28" t="s">
        <v>72</v>
      </c>
      <c r="R254" s="28" t="s">
        <v>72</v>
      </c>
      <c r="S254" s="28" t="s">
        <v>73</v>
      </c>
      <c r="T254" s="43"/>
      <c r="U254" s="43"/>
      <c r="V254" s="28" t="s">
        <v>73</v>
      </c>
      <c r="W254" s="28" t="s">
        <v>73</v>
      </c>
      <c r="X254" s="28" t="s">
        <v>73</v>
      </c>
      <c r="Y254" s="28" t="s">
        <v>73</v>
      </c>
      <c r="Z254" s="28" t="s">
        <v>73</v>
      </c>
      <c r="AA254" s="28" t="s">
        <v>73</v>
      </c>
      <c r="AB254" s="43"/>
      <c r="AC254" s="28" t="s">
        <v>73</v>
      </c>
      <c r="AD254" s="43"/>
      <c r="AE254" s="36">
        <f t="shared" si="1"/>
        <v>0</v>
      </c>
      <c r="AF254" s="45">
        <v>0.0</v>
      </c>
      <c r="AG254" s="45">
        <v>0.0</v>
      </c>
      <c r="AH254" s="36">
        <f t="shared" si="2"/>
        <v>0</v>
      </c>
      <c r="AI254" s="28" t="s">
        <v>92</v>
      </c>
      <c r="AJ254" s="28" t="s">
        <v>55</v>
      </c>
      <c r="AK254" s="28" t="s">
        <v>55</v>
      </c>
      <c r="AL254" s="28" t="s">
        <v>55</v>
      </c>
      <c r="AM254" s="28" t="s">
        <v>55</v>
      </c>
      <c r="AN254" s="28" t="s">
        <v>92</v>
      </c>
      <c r="AO254" s="28" t="s">
        <v>55</v>
      </c>
      <c r="AP254" s="36">
        <f t="shared" si="3"/>
        <v>0</v>
      </c>
      <c r="AQ254" s="36">
        <f t="shared" si="4"/>
        <v>1</v>
      </c>
      <c r="AR254" s="36">
        <f t="shared" si="5"/>
        <v>3</v>
      </c>
      <c r="AS254" s="36">
        <f t="shared" si="6"/>
        <v>8</v>
      </c>
    </row>
    <row r="255">
      <c r="A255" s="37">
        <v>250.0</v>
      </c>
      <c r="B255" s="17" t="s">
        <v>726</v>
      </c>
      <c r="C255" s="17" t="s">
        <v>571</v>
      </c>
      <c r="D255" s="20"/>
      <c r="E255" s="19"/>
      <c r="F255" s="17" t="s">
        <v>96</v>
      </c>
      <c r="G255" s="17" t="s">
        <v>669</v>
      </c>
      <c r="H255" s="38" t="s">
        <v>83</v>
      </c>
      <c r="I255" s="38" t="s">
        <v>84</v>
      </c>
      <c r="J255" s="39">
        <v>42979.0</v>
      </c>
      <c r="K255" s="44"/>
      <c r="L255" s="38" t="s">
        <v>85</v>
      </c>
      <c r="M255" s="41"/>
      <c r="N255" s="41"/>
      <c r="O255" s="28" t="s">
        <v>73</v>
      </c>
      <c r="P255" s="28" t="s">
        <v>73</v>
      </c>
      <c r="Q255" s="28" t="s">
        <v>73</v>
      </c>
      <c r="R255" s="28" t="s">
        <v>72</v>
      </c>
      <c r="S255" s="28" t="s">
        <v>73</v>
      </c>
      <c r="T255" s="43"/>
      <c r="U255" s="43"/>
      <c r="V255" s="28" t="s">
        <v>73</v>
      </c>
      <c r="W255" s="28" t="s">
        <v>73</v>
      </c>
      <c r="X255" s="28" t="s">
        <v>73</v>
      </c>
      <c r="Y255" s="28" t="s">
        <v>73</v>
      </c>
      <c r="Z255" s="28" t="s">
        <v>73</v>
      </c>
      <c r="AA255" s="28" t="s">
        <v>73</v>
      </c>
      <c r="AB255" s="43"/>
      <c r="AC255" s="28" t="s">
        <v>73</v>
      </c>
      <c r="AD255" s="43"/>
      <c r="AE255" s="36">
        <f t="shared" si="1"/>
        <v>0</v>
      </c>
      <c r="AF255" s="45">
        <v>0.0</v>
      </c>
      <c r="AG255" s="45">
        <v>0.0</v>
      </c>
      <c r="AH255" s="36">
        <f t="shared" si="2"/>
        <v>0</v>
      </c>
      <c r="AI255" s="28" t="s">
        <v>92</v>
      </c>
      <c r="AJ255" s="28" t="s">
        <v>55</v>
      </c>
      <c r="AK255" s="28" t="s">
        <v>55</v>
      </c>
      <c r="AL255" s="28" t="s">
        <v>55</v>
      </c>
      <c r="AM255" s="28" t="s">
        <v>55</v>
      </c>
      <c r="AN255" s="28" t="s">
        <v>92</v>
      </c>
      <c r="AO255" s="28" t="s">
        <v>55</v>
      </c>
      <c r="AP255" s="36">
        <f t="shared" si="3"/>
        <v>0</v>
      </c>
      <c r="AQ255" s="36">
        <f t="shared" si="4"/>
        <v>0</v>
      </c>
      <c r="AR255" s="36">
        <f t="shared" si="5"/>
        <v>1</v>
      </c>
      <c r="AS255" s="36">
        <f t="shared" si="6"/>
        <v>11</v>
      </c>
    </row>
    <row r="256">
      <c r="A256" s="37">
        <v>251.0</v>
      </c>
      <c r="B256" s="17" t="s">
        <v>97</v>
      </c>
      <c r="C256" s="17" t="s">
        <v>237</v>
      </c>
      <c r="D256" s="17" t="s">
        <v>143</v>
      </c>
      <c r="E256" s="19"/>
      <c r="F256" s="17" t="s">
        <v>79</v>
      </c>
      <c r="G256" s="17" t="s">
        <v>729</v>
      </c>
      <c r="H256" s="38" t="s">
        <v>83</v>
      </c>
      <c r="I256" s="38" t="s">
        <v>84</v>
      </c>
      <c r="J256" s="39">
        <v>42979.0</v>
      </c>
      <c r="K256" s="41"/>
      <c r="L256" s="38" t="s">
        <v>85</v>
      </c>
      <c r="M256" s="41"/>
      <c r="N256" s="41"/>
      <c r="O256" s="28" t="s">
        <v>72</v>
      </c>
      <c r="P256" s="28" t="s">
        <v>73</v>
      </c>
      <c r="Q256" s="28" t="s">
        <v>72</v>
      </c>
      <c r="R256" s="28" t="s">
        <v>73</v>
      </c>
      <c r="S256" s="28" t="s">
        <v>73</v>
      </c>
      <c r="T256" s="43"/>
      <c r="U256" s="43"/>
      <c r="V256" s="28" t="s">
        <v>73</v>
      </c>
      <c r="W256" s="28" t="s">
        <v>73</v>
      </c>
      <c r="X256" s="28" t="s">
        <v>73</v>
      </c>
      <c r="Y256" s="28" t="s">
        <v>73</v>
      </c>
      <c r="Z256" s="28" t="s">
        <v>73</v>
      </c>
      <c r="AA256" s="28" t="s">
        <v>73</v>
      </c>
      <c r="AB256" s="43"/>
      <c r="AC256" s="28" t="s">
        <v>73</v>
      </c>
      <c r="AD256" s="43"/>
      <c r="AE256" s="36">
        <f t="shared" si="1"/>
        <v>0</v>
      </c>
      <c r="AF256" s="28">
        <v>67.0</v>
      </c>
      <c r="AG256" s="43"/>
      <c r="AH256" s="36">
        <f t="shared" si="2"/>
        <v>67</v>
      </c>
      <c r="AI256" s="28" t="s">
        <v>92</v>
      </c>
      <c r="AJ256" s="28" t="s">
        <v>55</v>
      </c>
      <c r="AK256" s="28" t="s">
        <v>55</v>
      </c>
      <c r="AL256" s="28" t="s">
        <v>55</v>
      </c>
      <c r="AM256" s="28" t="s">
        <v>55</v>
      </c>
      <c r="AN256" s="28" t="s">
        <v>92</v>
      </c>
      <c r="AO256" s="28" t="s">
        <v>55</v>
      </c>
      <c r="AP256" s="36">
        <f t="shared" si="3"/>
        <v>0</v>
      </c>
      <c r="AQ256" s="36">
        <f t="shared" si="4"/>
        <v>0</v>
      </c>
      <c r="AR256" s="36">
        <f t="shared" si="5"/>
        <v>2</v>
      </c>
      <c r="AS256" s="36">
        <f t="shared" si="6"/>
        <v>10</v>
      </c>
    </row>
    <row r="257">
      <c r="A257" s="37">
        <v>252.0</v>
      </c>
      <c r="B257" s="17" t="s">
        <v>732</v>
      </c>
      <c r="C257" s="17" t="s">
        <v>185</v>
      </c>
      <c r="D257" s="17" t="s">
        <v>733</v>
      </c>
      <c r="E257" s="19"/>
      <c r="F257" s="17" t="s">
        <v>79</v>
      </c>
      <c r="G257" s="17" t="s">
        <v>729</v>
      </c>
      <c r="H257" s="38" t="s">
        <v>83</v>
      </c>
      <c r="I257" s="38" t="s">
        <v>84</v>
      </c>
      <c r="J257" s="39">
        <v>42979.0</v>
      </c>
      <c r="K257" s="41"/>
      <c r="L257" s="38" t="s">
        <v>85</v>
      </c>
      <c r="M257" s="41"/>
      <c r="N257" s="41"/>
      <c r="O257" s="28" t="s">
        <v>72</v>
      </c>
      <c r="P257" s="28" t="s">
        <v>73</v>
      </c>
      <c r="Q257" s="28" t="s">
        <v>72</v>
      </c>
      <c r="R257" s="28" t="s">
        <v>73</v>
      </c>
      <c r="S257" s="28" t="s">
        <v>73</v>
      </c>
      <c r="T257" s="43"/>
      <c r="U257" s="43"/>
      <c r="V257" s="28" t="s">
        <v>73</v>
      </c>
      <c r="W257" s="28" t="s">
        <v>73</v>
      </c>
      <c r="X257" s="28" t="s">
        <v>73</v>
      </c>
      <c r="Y257" s="28" t="s">
        <v>73</v>
      </c>
      <c r="Z257" s="28" t="s">
        <v>73</v>
      </c>
      <c r="AA257" s="28" t="s">
        <v>73</v>
      </c>
      <c r="AB257" s="43"/>
      <c r="AC257" s="28" t="s">
        <v>73</v>
      </c>
      <c r="AD257" s="43"/>
      <c r="AE257" s="36">
        <f t="shared" si="1"/>
        <v>0</v>
      </c>
      <c r="AF257" s="28">
        <v>27.0</v>
      </c>
      <c r="AG257" s="43"/>
      <c r="AH257" s="36">
        <f t="shared" si="2"/>
        <v>27</v>
      </c>
      <c r="AI257" s="28" t="s">
        <v>92</v>
      </c>
      <c r="AJ257" s="28" t="s">
        <v>55</v>
      </c>
      <c r="AK257" s="28" t="s">
        <v>55</v>
      </c>
      <c r="AL257" s="28" t="s">
        <v>55</v>
      </c>
      <c r="AM257" s="28" t="s">
        <v>55</v>
      </c>
      <c r="AN257" s="28" t="s">
        <v>92</v>
      </c>
      <c r="AO257" s="28" t="s">
        <v>55</v>
      </c>
      <c r="AP257" s="36">
        <f t="shared" si="3"/>
        <v>0</v>
      </c>
      <c r="AQ257" s="36">
        <f t="shared" si="4"/>
        <v>0</v>
      </c>
      <c r="AR257" s="36">
        <f t="shared" si="5"/>
        <v>2</v>
      </c>
      <c r="AS257" s="36">
        <f t="shared" si="6"/>
        <v>10</v>
      </c>
    </row>
    <row r="258">
      <c r="A258" s="37">
        <v>253.0</v>
      </c>
      <c r="B258" s="17" t="s">
        <v>734</v>
      </c>
      <c r="C258" s="17" t="s">
        <v>735</v>
      </c>
      <c r="D258" s="20"/>
      <c r="E258" s="19"/>
      <c r="F258" s="17" t="s">
        <v>96</v>
      </c>
      <c r="G258" s="17" t="s">
        <v>729</v>
      </c>
      <c r="H258" s="38" t="s">
        <v>83</v>
      </c>
      <c r="I258" s="38" t="s">
        <v>84</v>
      </c>
      <c r="J258" s="39">
        <v>42979.0</v>
      </c>
      <c r="K258" s="41"/>
      <c r="L258" s="38" t="s">
        <v>85</v>
      </c>
      <c r="M258" s="41"/>
      <c r="N258" s="41"/>
      <c r="O258" s="28" t="s">
        <v>73</v>
      </c>
      <c r="P258" s="28" t="s">
        <v>73</v>
      </c>
      <c r="Q258" s="28" t="s">
        <v>72</v>
      </c>
      <c r="R258" s="28" t="s">
        <v>73</v>
      </c>
      <c r="S258" s="28" t="s">
        <v>73</v>
      </c>
      <c r="T258" s="43"/>
      <c r="U258" s="43"/>
      <c r="V258" s="28" t="s">
        <v>73</v>
      </c>
      <c r="W258" s="28" t="s">
        <v>73</v>
      </c>
      <c r="X258" s="28" t="s">
        <v>73</v>
      </c>
      <c r="Y258" s="28" t="s">
        <v>73</v>
      </c>
      <c r="Z258" s="28" t="s">
        <v>73</v>
      </c>
      <c r="AA258" s="28" t="s">
        <v>73</v>
      </c>
      <c r="AB258" s="43"/>
      <c r="AC258" s="28" t="s">
        <v>73</v>
      </c>
      <c r="AD258" s="43"/>
      <c r="AE258" s="36">
        <f t="shared" si="1"/>
        <v>0</v>
      </c>
      <c r="AF258" s="28">
        <v>0.0</v>
      </c>
      <c r="AG258" s="43"/>
      <c r="AH258" s="36">
        <f t="shared" si="2"/>
        <v>0</v>
      </c>
      <c r="AI258" s="28" t="s">
        <v>92</v>
      </c>
      <c r="AJ258" s="28" t="s">
        <v>55</v>
      </c>
      <c r="AK258" s="28" t="s">
        <v>55</v>
      </c>
      <c r="AL258" s="28" t="s">
        <v>55</v>
      </c>
      <c r="AM258" s="28" t="s">
        <v>55</v>
      </c>
      <c r="AN258" s="28" t="s">
        <v>92</v>
      </c>
      <c r="AO258" s="28" t="s">
        <v>55</v>
      </c>
      <c r="AP258" s="36">
        <f t="shared" si="3"/>
        <v>0</v>
      </c>
      <c r="AQ258" s="36">
        <f t="shared" si="4"/>
        <v>0</v>
      </c>
      <c r="AR258" s="36">
        <f t="shared" si="5"/>
        <v>1</v>
      </c>
      <c r="AS258" s="36">
        <f t="shared" si="6"/>
        <v>11</v>
      </c>
    </row>
    <row r="259">
      <c r="A259" s="37">
        <v>254.0</v>
      </c>
      <c r="B259" s="17" t="s">
        <v>485</v>
      </c>
      <c r="C259" s="17" t="s">
        <v>113</v>
      </c>
      <c r="D259" s="17" t="s">
        <v>476</v>
      </c>
      <c r="E259" s="19"/>
      <c r="F259" s="17" t="s">
        <v>96</v>
      </c>
      <c r="G259" s="17" t="s">
        <v>729</v>
      </c>
      <c r="H259" s="38" t="s">
        <v>83</v>
      </c>
      <c r="I259" s="38" t="s">
        <v>84</v>
      </c>
      <c r="J259" s="39">
        <v>42979.0</v>
      </c>
      <c r="K259" s="41"/>
      <c r="L259" s="38" t="s">
        <v>85</v>
      </c>
      <c r="M259" s="41"/>
      <c r="N259" s="41"/>
      <c r="O259" s="28" t="s">
        <v>73</v>
      </c>
      <c r="P259" s="28" t="s">
        <v>73</v>
      </c>
      <c r="Q259" s="28" t="s">
        <v>73</v>
      </c>
      <c r="R259" s="28" t="s">
        <v>73</v>
      </c>
      <c r="S259" s="28" t="s">
        <v>73</v>
      </c>
      <c r="T259" s="43"/>
      <c r="U259" s="43"/>
      <c r="V259" s="28" t="s">
        <v>73</v>
      </c>
      <c r="W259" s="28" t="s">
        <v>73</v>
      </c>
      <c r="X259" s="28" t="s">
        <v>73</v>
      </c>
      <c r="Y259" s="28" t="s">
        <v>73</v>
      </c>
      <c r="Z259" s="28" t="s">
        <v>73</v>
      </c>
      <c r="AA259" s="28" t="s">
        <v>73</v>
      </c>
      <c r="AB259" s="43"/>
      <c r="AC259" s="28" t="s">
        <v>73</v>
      </c>
      <c r="AD259" s="43"/>
      <c r="AE259" s="36">
        <f t="shared" si="1"/>
        <v>0</v>
      </c>
      <c r="AF259" s="28">
        <v>3.0</v>
      </c>
      <c r="AG259" s="41"/>
      <c r="AH259" s="36">
        <f t="shared" si="2"/>
        <v>3</v>
      </c>
      <c r="AI259" s="28" t="s">
        <v>92</v>
      </c>
      <c r="AJ259" s="28" t="s">
        <v>55</v>
      </c>
      <c r="AK259" s="28" t="s">
        <v>55</v>
      </c>
      <c r="AL259" s="28" t="s">
        <v>55</v>
      </c>
      <c r="AM259" s="28" t="s">
        <v>55</v>
      </c>
      <c r="AN259" s="28" t="s">
        <v>92</v>
      </c>
      <c r="AO259" s="28" t="s">
        <v>55</v>
      </c>
      <c r="AP259" s="36">
        <f t="shared" si="3"/>
        <v>0</v>
      </c>
      <c r="AQ259" s="36">
        <f t="shared" si="4"/>
        <v>0</v>
      </c>
      <c r="AR259" s="36">
        <f t="shared" si="5"/>
        <v>0</v>
      </c>
      <c r="AS259" s="36">
        <f t="shared" si="6"/>
        <v>12</v>
      </c>
    </row>
    <row r="260">
      <c r="A260" s="37">
        <v>255.0</v>
      </c>
      <c r="B260" s="17" t="s">
        <v>738</v>
      </c>
      <c r="C260" s="17" t="s">
        <v>153</v>
      </c>
      <c r="D260" s="17" t="s">
        <v>596</v>
      </c>
      <c r="E260" s="19"/>
      <c r="F260" s="17" t="s">
        <v>79</v>
      </c>
      <c r="G260" s="17" t="s">
        <v>729</v>
      </c>
      <c r="H260" s="38" t="s">
        <v>83</v>
      </c>
      <c r="I260" s="38" t="s">
        <v>84</v>
      </c>
      <c r="J260" s="39">
        <v>42979.0</v>
      </c>
      <c r="K260" s="41"/>
      <c r="L260" s="38" t="s">
        <v>85</v>
      </c>
      <c r="M260" s="41"/>
      <c r="N260" s="41"/>
      <c r="O260" s="28" t="s">
        <v>72</v>
      </c>
      <c r="P260" s="28" t="s">
        <v>73</v>
      </c>
      <c r="Q260" s="28" t="s">
        <v>72</v>
      </c>
      <c r="R260" s="28" t="s">
        <v>73</v>
      </c>
      <c r="S260" s="28" t="s">
        <v>73</v>
      </c>
      <c r="T260" s="43"/>
      <c r="U260" s="43"/>
      <c r="V260" s="28" t="s">
        <v>73</v>
      </c>
      <c r="W260" s="28" t="s">
        <v>73</v>
      </c>
      <c r="X260" s="28" t="s">
        <v>73</v>
      </c>
      <c r="Y260" s="28" t="s">
        <v>73</v>
      </c>
      <c r="Z260" s="28" t="s">
        <v>73</v>
      </c>
      <c r="AA260" s="28" t="s">
        <v>73</v>
      </c>
      <c r="AB260" s="43"/>
      <c r="AC260" s="28" t="s">
        <v>73</v>
      </c>
      <c r="AD260" s="43"/>
      <c r="AE260" s="36">
        <f t="shared" si="1"/>
        <v>0</v>
      </c>
      <c r="AF260" s="28">
        <v>21.0</v>
      </c>
      <c r="AG260" s="41"/>
      <c r="AH260" s="36">
        <f t="shared" si="2"/>
        <v>21</v>
      </c>
      <c r="AI260" s="28" t="s">
        <v>92</v>
      </c>
      <c r="AJ260" s="28" t="s">
        <v>55</v>
      </c>
      <c r="AK260" s="28" t="s">
        <v>55</v>
      </c>
      <c r="AL260" s="28" t="s">
        <v>55</v>
      </c>
      <c r="AM260" s="28" t="s">
        <v>55</v>
      </c>
      <c r="AN260" s="28" t="s">
        <v>92</v>
      </c>
      <c r="AO260" s="28" t="s">
        <v>55</v>
      </c>
      <c r="AP260" s="36">
        <f t="shared" si="3"/>
        <v>0</v>
      </c>
      <c r="AQ260" s="36">
        <f t="shared" si="4"/>
        <v>0</v>
      </c>
      <c r="AR260" s="36">
        <f t="shared" si="5"/>
        <v>2</v>
      </c>
      <c r="AS260" s="36">
        <f t="shared" si="6"/>
        <v>10</v>
      </c>
    </row>
    <row r="261">
      <c r="A261" s="37">
        <v>256.0</v>
      </c>
      <c r="B261" s="17" t="s">
        <v>739</v>
      </c>
      <c r="C261" s="17" t="s">
        <v>217</v>
      </c>
      <c r="D261" s="17" t="s">
        <v>740</v>
      </c>
      <c r="E261" s="19"/>
      <c r="F261" s="17" t="s">
        <v>96</v>
      </c>
      <c r="G261" s="17" t="s">
        <v>729</v>
      </c>
      <c r="H261" s="38" t="s">
        <v>83</v>
      </c>
      <c r="I261" s="38" t="s">
        <v>84</v>
      </c>
      <c r="J261" s="39">
        <v>42979.0</v>
      </c>
      <c r="K261" s="41"/>
      <c r="L261" s="38" t="s">
        <v>85</v>
      </c>
      <c r="M261" s="41"/>
      <c r="N261" s="41"/>
      <c r="O261" s="28" t="s">
        <v>73</v>
      </c>
      <c r="P261" s="28" t="s">
        <v>73</v>
      </c>
      <c r="Q261" s="28" t="s">
        <v>73</v>
      </c>
      <c r="R261" s="28" t="s">
        <v>73</v>
      </c>
      <c r="S261" s="28" t="s">
        <v>73</v>
      </c>
      <c r="T261" s="43"/>
      <c r="U261" s="43"/>
      <c r="V261" s="28" t="s">
        <v>73</v>
      </c>
      <c r="W261" s="28" t="s">
        <v>73</v>
      </c>
      <c r="X261" s="28" t="s">
        <v>73</v>
      </c>
      <c r="Y261" s="28" t="s">
        <v>73</v>
      </c>
      <c r="Z261" s="28" t="s">
        <v>73</v>
      </c>
      <c r="AA261" s="28" t="s">
        <v>73</v>
      </c>
      <c r="AB261" s="43"/>
      <c r="AC261" s="28" t="s">
        <v>73</v>
      </c>
      <c r="AD261" s="43"/>
      <c r="AE261" s="36">
        <f t="shared" si="1"/>
        <v>0</v>
      </c>
      <c r="AF261" s="28">
        <v>6.0</v>
      </c>
      <c r="AG261" s="43"/>
      <c r="AH261" s="36">
        <f t="shared" si="2"/>
        <v>6</v>
      </c>
      <c r="AI261" s="28" t="s">
        <v>92</v>
      </c>
      <c r="AJ261" s="28" t="s">
        <v>55</v>
      </c>
      <c r="AK261" s="28" t="s">
        <v>55</v>
      </c>
      <c r="AL261" s="28" t="s">
        <v>55</v>
      </c>
      <c r="AM261" s="28" t="s">
        <v>55</v>
      </c>
      <c r="AN261" s="28" t="s">
        <v>92</v>
      </c>
      <c r="AO261" s="28" t="s">
        <v>55</v>
      </c>
      <c r="AP261" s="36">
        <f t="shared" si="3"/>
        <v>0</v>
      </c>
      <c r="AQ261" s="36">
        <f t="shared" si="4"/>
        <v>0</v>
      </c>
      <c r="AR261" s="36">
        <f t="shared" si="5"/>
        <v>0</v>
      </c>
      <c r="AS261" s="36">
        <f t="shared" si="6"/>
        <v>12</v>
      </c>
    </row>
    <row r="262">
      <c r="A262" s="37">
        <v>257.0</v>
      </c>
      <c r="B262" s="17" t="s">
        <v>741</v>
      </c>
      <c r="C262" s="17" t="s">
        <v>335</v>
      </c>
      <c r="D262" s="17" t="s">
        <v>719</v>
      </c>
      <c r="E262" s="19"/>
      <c r="F262" s="17" t="s">
        <v>79</v>
      </c>
      <c r="G262" s="17" t="s">
        <v>729</v>
      </c>
      <c r="H262" s="38" t="s">
        <v>83</v>
      </c>
      <c r="I262" s="38" t="s">
        <v>84</v>
      </c>
      <c r="J262" s="39">
        <v>42979.0</v>
      </c>
      <c r="K262" s="41"/>
      <c r="L262" s="38" t="s">
        <v>85</v>
      </c>
      <c r="M262" s="41"/>
      <c r="N262" s="41"/>
      <c r="O262" s="28" t="s">
        <v>73</v>
      </c>
      <c r="P262" s="28" t="s">
        <v>73</v>
      </c>
      <c r="Q262" s="28" t="s">
        <v>72</v>
      </c>
      <c r="R262" s="28" t="s">
        <v>73</v>
      </c>
      <c r="S262" s="28" t="s">
        <v>73</v>
      </c>
      <c r="T262" s="43"/>
      <c r="U262" s="43"/>
      <c r="V262" s="28" t="s">
        <v>73</v>
      </c>
      <c r="W262" s="28" t="s">
        <v>73</v>
      </c>
      <c r="X262" s="28" t="s">
        <v>73</v>
      </c>
      <c r="Y262" s="28" t="s">
        <v>73</v>
      </c>
      <c r="Z262" s="28" t="s">
        <v>73</v>
      </c>
      <c r="AA262" s="28" t="s">
        <v>73</v>
      </c>
      <c r="AB262" s="43"/>
      <c r="AC262" s="28" t="s">
        <v>73</v>
      </c>
      <c r="AD262" s="43"/>
      <c r="AE262" s="36">
        <f t="shared" si="1"/>
        <v>0</v>
      </c>
      <c r="AF262" s="28">
        <v>10.0</v>
      </c>
      <c r="AG262" s="43"/>
      <c r="AH262" s="36">
        <f t="shared" si="2"/>
        <v>10</v>
      </c>
      <c r="AI262" s="28" t="s">
        <v>92</v>
      </c>
      <c r="AJ262" s="28" t="s">
        <v>55</v>
      </c>
      <c r="AK262" s="28" t="s">
        <v>55</v>
      </c>
      <c r="AL262" s="28" t="s">
        <v>55</v>
      </c>
      <c r="AM262" s="28" t="s">
        <v>55</v>
      </c>
      <c r="AN262" s="28" t="s">
        <v>92</v>
      </c>
      <c r="AO262" s="28" t="s">
        <v>55</v>
      </c>
      <c r="AP262" s="36">
        <f t="shared" si="3"/>
        <v>0</v>
      </c>
      <c r="AQ262" s="36">
        <f t="shared" si="4"/>
        <v>0</v>
      </c>
      <c r="AR262" s="36">
        <f t="shared" si="5"/>
        <v>1</v>
      </c>
      <c r="AS262" s="36">
        <f t="shared" si="6"/>
        <v>11</v>
      </c>
    </row>
    <row r="263">
      <c r="A263" s="37">
        <v>258.0</v>
      </c>
      <c r="B263" s="17" t="s">
        <v>745</v>
      </c>
      <c r="C263" s="17" t="s">
        <v>126</v>
      </c>
      <c r="D263" s="20"/>
      <c r="E263" s="19"/>
      <c r="F263" s="17" t="s">
        <v>79</v>
      </c>
      <c r="G263" s="17" t="s">
        <v>729</v>
      </c>
      <c r="H263" s="38" t="s">
        <v>83</v>
      </c>
      <c r="I263" s="38" t="s">
        <v>84</v>
      </c>
      <c r="J263" s="39">
        <v>42979.0</v>
      </c>
      <c r="K263" s="41"/>
      <c r="L263" s="38" t="s">
        <v>85</v>
      </c>
      <c r="M263" s="41"/>
      <c r="N263" s="41"/>
      <c r="O263" s="28" t="s">
        <v>73</v>
      </c>
      <c r="P263" s="28" t="s">
        <v>73</v>
      </c>
      <c r="Q263" s="28" t="s">
        <v>73</v>
      </c>
      <c r="R263" s="28" t="s">
        <v>73</v>
      </c>
      <c r="S263" s="28" t="s">
        <v>73</v>
      </c>
      <c r="T263" s="43"/>
      <c r="U263" s="43"/>
      <c r="V263" s="28" t="s">
        <v>73</v>
      </c>
      <c r="W263" s="28" t="s">
        <v>73</v>
      </c>
      <c r="X263" s="28" t="s">
        <v>73</v>
      </c>
      <c r="Y263" s="28" t="s">
        <v>73</v>
      </c>
      <c r="Z263" s="28" t="s">
        <v>73</v>
      </c>
      <c r="AA263" s="28" t="s">
        <v>73</v>
      </c>
      <c r="AB263" s="43"/>
      <c r="AC263" s="28" t="s">
        <v>73</v>
      </c>
      <c r="AD263" s="43"/>
      <c r="AE263" s="36">
        <f t="shared" si="1"/>
        <v>0</v>
      </c>
      <c r="AF263" s="28">
        <v>9.0</v>
      </c>
      <c r="AG263" s="43"/>
      <c r="AH263" s="36">
        <f t="shared" si="2"/>
        <v>9</v>
      </c>
      <c r="AI263" s="28" t="s">
        <v>92</v>
      </c>
      <c r="AJ263" s="28" t="s">
        <v>55</v>
      </c>
      <c r="AK263" s="28" t="s">
        <v>55</v>
      </c>
      <c r="AL263" s="28" t="s">
        <v>55</v>
      </c>
      <c r="AM263" s="28" t="s">
        <v>55</v>
      </c>
      <c r="AN263" s="28" t="s">
        <v>92</v>
      </c>
      <c r="AO263" s="28" t="s">
        <v>55</v>
      </c>
      <c r="AP263" s="36">
        <f t="shared" si="3"/>
        <v>0</v>
      </c>
      <c r="AQ263" s="36">
        <f t="shared" si="4"/>
        <v>0</v>
      </c>
      <c r="AR263" s="36">
        <f t="shared" si="5"/>
        <v>0</v>
      </c>
      <c r="AS263" s="36">
        <f t="shared" si="6"/>
        <v>12</v>
      </c>
    </row>
    <row r="264">
      <c r="A264" s="37">
        <v>259.0</v>
      </c>
      <c r="B264" s="17" t="s">
        <v>370</v>
      </c>
      <c r="C264" s="17" t="s">
        <v>731</v>
      </c>
      <c r="D264" s="17" t="s">
        <v>746</v>
      </c>
      <c r="E264" s="19"/>
      <c r="F264" s="17" t="s">
        <v>79</v>
      </c>
      <c r="G264" s="17" t="s">
        <v>729</v>
      </c>
      <c r="H264" s="38" t="s">
        <v>83</v>
      </c>
      <c r="I264" s="38" t="s">
        <v>84</v>
      </c>
      <c r="J264" s="39">
        <v>42979.0</v>
      </c>
      <c r="K264" s="41"/>
      <c r="L264" s="38" t="s">
        <v>85</v>
      </c>
      <c r="M264" s="41"/>
      <c r="N264" s="41"/>
      <c r="O264" s="28" t="s">
        <v>72</v>
      </c>
      <c r="P264" s="28" t="s">
        <v>73</v>
      </c>
      <c r="Q264" s="28" t="s">
        <v>72</v>
      </c>
      <c r="R264" s="28" t="s">
        <v>73</v>
      </c>
      <c r="S264" s="28" t="s">
        <v>73</v>
      </c>
      <c r="T264" s="43"/>
      <c r="U264" s="43"/>
      <c r="V264" s="28" t="s">
        <v>73</v>
      </c>
      <c r="W264" s="28" t="s">
        <v>73</v>
      </c>
      <c r="X264" s="28" t="s">
        <v>73</v>
      </c>
      <c r="Y264" s="28" t="s">
        <v>73</v>
      </c>
      <c r="Z264" s="28" t="s">
        <v>73</v>
      </c>
      <c r="AA264" s="28" t="s">
        <v>73</v>
      </c>
      <c r="AB264" s="43"/>
      <c r="AC264" s="28" t="s">
        <v>73</v>
      </c>
      <c r="AD264" s="43"/>
      <c r="AE264" s="36">
        <f t="shared" si="1"/>
        <v>0</v>
      </c>
      <c r="AF264" s="28">
        <v>19.0</v>
      </c>
      <c r="AG264" s="41"/>
      <c r="AH264" s="36">
        <f t="shared" si="2"/>
        <v>19</v>
      </c>
      <c r="AI264" s="28" t="s">
        <v>92</v>
      </c>
      <c r="AJ264" s="28" t="s">
        <v>55</v>
      </c>
      <c r="AK264" s="28" t="s">
        <v>55</v>
      </c>
      <c r="AL264" s="28" t="s">
        <v>55</v>
      </c>
      <c r="AM264" s="28" t="s">
        <v>55</v>
      </c>
      <c r="AN264" s="28" t="s">
        <v>92</v>
      </c>
      <c r="AO264" s="28" t="s">
        <v>55</v>
      </c>
      <c r="AP264" s="36">
        <f t="shared" si="3"/>
        <v>0</v>
      </c>
      <c r="AQ264" s="36">
        <f t="shared" si="4"/>
        <v>0</v>
      </c>
      <c r="AR264" s="36">
        <f t="shared" si="5"/>
        <v>2</v>
      </c>
      <c r="AS264" s="36">
        <f t="shared" si="6"/>
        <v>10</v>
      </c>
    </row>
    <row r="265">
      <c r="A265" s="37">
        <v>260.0</v>
      </c>
      <c r="B265" s="17" t="s">
        <v>370</v>
      </c>
      <c r="C265" s="17" t="s">
        <v>747</v>
      </c>
      <c r="D265" s="17" t="s">
        <v>355</v>
      </c>
      <c r="E265" s="19"/>
      <c r="F265" s="17" t="s">
        <v>96</v>
      </c>
      <c r="G265" s="17" t="s">
        <v>729</v>
      </c>
      <c r="H265" s="38" t="s">
        <v>83</v>
      </c>
      <c r="I265" s="38" t="s">
        <v>84</v>
      </c>
      <c r="J265" s="39">
        <v>42979.0</v>
      </c>
      <c r="K265" s="41"/>
      <c r="L265" s="38" t="s">
        <v>85</v>
      </c>
      <c r="M265" s="41"/>
      <c r="N265" s="41"/>
      <c r="O265" s="28" t="s">
        <v>73</v>
      </c>
      <c r="P265" s="28" t="s">
        <v>73</v>
      </c>
      <c r="Q265" s="28" t="s">
        <v>73</v>
      </c>
      <c r="R265" s="28" t="s">
        <v>73</v>
      </c>
      <c r="S265" s="28" t="s">
        <v>73</v>
      </c>
      <c r="T265" s="43"/>
      <c r="U265" s="43"/>
      <c r="V265" s="28" t="s">
        <v>73</v>
      </c>
      <c r="W265" s="28" t="s">
        <v>73</v>
      </c>
      <c r="X265" s="28" t="s">
        <v>73</v>
      </c>
      <c r="Y265" s="28" t="s">
        <v>73</v>
      </c>
      <c r="Z265" s="28" t="s">
        <v>73</v>
      </c>
      <c r="AA265" s="28" t="s">
        <v>73</v>
      </c>
      <c r="AB265" s="43"/>
      <c r="AC265" s="28" t="s">
        <v>73</v>
      </c>
      <c r="AD265" s="43"/>
      <c r="AE265" s="36">
        <f t="shared" si="1"/>
        <v>0</v>
      </c>
      <c r="AF265" s="28">
        <v>0.0</v>
      </c>
      <c r="AG265" s="43"/>
      <c r="AH265" s="36">
        <f t="shared" si="2"/>
        <v>0</v>
      </c>
      <c r="AI265" s="28" t="s">
        <v>92</v>
      </c>
      <c r="AJ265" s="28" t="s">
        <v>55</v>
      </c>
      <c r="AK265" s="28" t="s">
        <v>55</v>
      </c>
      <c r="AL265" s="28" t="s">
        <v>55</v>
      </c>
      <c r="AM265" s="28" t="s">
        <v>55</v>
      </c>
      <c r="AN265" s="28" t="s">
        <v>92</v>
      </c>
      <c r="AO265" s="28" t="s">
        <v>55</v>
      </c>
      <c r="AP265" s="36">
        <f t="shared" si="3"/>
        <v>0</v>
      </c>
      <c r="AQ265" s="36">
        <f t="shared" si="4"/>
        <v>0</v>
      </c>
      <c r="AR265" s="36">
        <f t="shared" si="5"/>
        <v>0</v>
      </c>
      <c r="AS265" s="36">
        <f t="shared" si="6"/>
        <v>12</v>
      </c>
    </row>
    <row r="266">
      <c r="A266" s="37">
        <v>261.0</v>
      </c>
      <c r="B266" s="17" t="s">
        <v>751</v>
      </c>
      <c r="C266" s="17" t="s">
        <v>87</v>
      </c>
      <c r="D266" s="19"/>
      <c r="E266" s="19"/>
      <c r="F266" s="17" t="s">
        <v>79</v>
      </c>
      <c r="G266" s="17" t="s">
        <v>729</v>
      </c>
      <c r="H266" s="38" t="s">
        <v>83</v>
      </c>
      <c r="I266" s="38" t="s">
        <v>84</v>
      </c>
      <c r="J266" s="39">
        <v>42979.0</v>
      </c>
      <c r="K266" s="43"/>
      <c r="L266" s="47" t="s">
        <v>85</v>
      </c>
      <c r="M266" s="43"/>
      <c r="N266" s="43"/>
      <c r="O266" s="28" t="s">
        <v>73</v>
      </c>
      <c r="P266" s="28" t="s">
        <v>73</v>
      </c>
      <c r="Q266" s="28" t="s">
        <v>72</v>
      </c>
      <c r="R266" s="28" t="s">
        <v>73</v>
      </c>
      <c r="S266" s="28" t="s">
        <v>73</v>
      </c>
      <c r="T266" s="43"/>
      <c r="U266" s="43"/>
      <c r="V266" s="28" t="s">
        <v>73</v>
      </c>
      <c r="W266" s="28" t="s">
        <v>73</v>
      </c>
      <c r="X266" s="28" t="s">
        <v>73</v>
      </c>
      <c r="Y266" s="28" t="s">
        <v>73</v>
      </c>
      <c r="Z266" s="28" t="s">
        <v>73</v>
      </c>
      <c r="AA266" s="28" t="s">
        <v>73</v>
      </c>
      <c r="AB266" s="43"/>
      <c r="AC266" s="28" t="s">
        <v>73</v>
      </c>
      <c r="AD266" s="43"/>
      <c r="AE266" s="36">
        <f t="shared" si="1"/>
        <v>0</v>
      </c>
      <c r="AF266" s="45">
        <v>16.0</v>
      </c>
      <c r="AG266" s="43"/>
      <c r="AH266" s="36">
        <f t="shared" si="2"/>
        <v>16</v>
      </c>
      <c r="AI266" s="28" t="s">
        <v>92</v>
      </c>
      <c r="AJ266" s="28" t="s">
        <v>55</v>
      </c>
      <c r="AK266" s="28" t="s">
        <v>55</v>
      </c>
      <c r="AL266" s="28" t="s">
        <v>55</v>
      </c>
      <c r="AM266" s="28" t="s">
        <v>55</v>
      </c>
      <c r="AN266" s="28" t="s">
        <v>92</v>
      </c>
      <c r="AO266" s="28" t="s">
        <v>55</v>
      </c>
      <c r="AP266" s="36">
        <f t="shared" si="3"/>
        <v>0</v>
      </c>
      <c r="AQ266" s="36">
        <f t="shared" si="4"/>
        <v>0</v>
      </c>
      <c r="AR266" s="36">
        <f t="shared" si="5"/>
        <v>1</v>
      </c>
      <c r="AS266" s="36">
        <f t="shared" si="6"/>
        <v>11</v>
      </c>
    </row>
    <row r="267">
      <c r="A267" s="37">
        <v>262.0</v>
      </c>
      <c r="B267" s="17" t="s">
        <v>752</v>
      </c>
      <c r="C267" s="17" t="s">
        <v>149</v>
      </c>
      <c r="D267" s="17" t="s">
        <v>272</v>
      </c>
      <c r="E267" s="19"/>
      <c r="F267" s="17" t="s">
        <v>79</v>
      </c>
      <c r="G267" s="17" t="s">
        <v>729</v>
      </c>
      <c r="H267" s="38" t="s">
        <v>83</v>
      </c>
      <c r="I267" s="38" t="s">
        <v>84</v>
      </c>
      <c r="J267" s="39">
        <v>42979.0</v>
      </c>
      <c r="K267" s="43"/>
      <c r="L267" s="47" t="s">
        <v>85</v>
      </c>
      <c r="M267" s="43"/>
      <c r="N267" s="43"/>
      <c r="O267" s="28" t="s">
        <v>73</v>
      </c>
      <c r="P267" s="28" t="s">
        <v>72</v>
      </c>
      <c r="Q267" s="28" t="s">
        <v>73</v>
      </c>
      <c r="R267" s="28" t="s">
        <v>73</v>
      </c>
      <c r="S267" s="28" t="s">
        <v>73</v>
      </c>
      <c r="T267" s="43"/>
      <c r="U267" s="43"/>
      <c r="V267" s="28" t="s">
        <v>73</v>
      </c>
      <c r="W267" s="28" t="s">
        <v>73</v>
      </c>
      <c r="X267" s="28" t="s">
        <v>73</v>
      </c>
      <c r="Y267" s="28" t="s">
        <v>73</v>
      </c>
      <c r="Z267" s="28" t="s">
        <v>73</v>
      </c>
      <c r="AA267" s="28" t="s">
        <v>73</v>
      </c>
      <c r="AB267" s="43"/>
      <c r="AC267" s="28" t="s">
        <v>73</v>
      </c>
      <c r="AD267" s="43"/>
      <c r="AE267" s="36">
        <f t="shared" si="1"/>
        <v>0</v>
      </c>
      <c r="AF267" s="28">
        <v>0.0</v>
      </c>
      <c r="AG267" s="36"/>
      <c r="AH267" s="36">
        <f t="shared" si="2"/>
        <v>0</v>
      </c>
      <c r="AI267" s="28" t="s">
        <v>92</v>
      </c>
      <c r="AJ267" s="28" t="s">
        <v>55</v>
      </c>
      <c r="AK267" s="28" t="s">
        <v>55</v>
      </c>
      <c r="AL267" s="28" t="s">
        <v>55</v>
      </c>
      <c r="AM267" s="28" t="s">
        <v>55</v>
      </c>
      <c r="AN267" s="28" t="s">
        <v>92</v>
      </c>
      <c r="AO267" s="28" t="s">
        <v>55</v>
      </c>
      <c r="AP267" s="36">
        <f t="shared" si="3"/>
        <v>0</v>
      </c>
      <c r="AQ267" s="36">
        <f t="shared" si="4"/>
        <v>0</v>
      </c>
      <c r="AR267" s="36">
        <f t="shared" si="5"/>
        <v>1</v>
      </c>
      <c r="AS267" s="36">
        <f t="shared" si="6"/>
        <v>11</v>
      </c>
    </row>
    <row r="268">
      <c r="A268" s="37">
        <v>263.0</v>
      </c>
      <c r="B268" s="17" t="s">
        <v>753</v>
      </c>
      <c r="C268" s="17" t="s">
        <v>456</v>
      </c>
      <c r="D268" s="19"/>
      <c r="E268" s="19"/>
      <c r="F268" s="17" t="s">
        <v>79</v>
      </c>
      <c r="G268" s="17" t="s">
        <v>729</v>
      </c>
      <c r="H268" s="38" t="s">
        <v>83</v>
      </c>
      <c r="I268" s="38" t="s">
        <v>84</v>
      </c>
      <c r="J268" s="39">
        <v>42979.0</v>
      </c>
      <c r="K268" s="43"/>
      <c r="L268" s="47" t="s">
        <v>85</v>
      </c>
      <c r="M268" s="43"/>
      <c r="N268" s="43"/>
      <c r="O268" s="28" t="s">
        <v>73</v>
      </c>
      <c r="P268" s="28" t="s">
        <v>73</v>
      </c>
      <c r="Q268" s="28" t="s">
        <v>72</v>
      </c>
      <c r="R268" s="28" t="s">
        <v>73</v>
      </c>
      <c r="S268" s="28" t="s">
        <v>73</v>
      </c>
      <c r="T268" s="43"/>
      <c r="U268" s="43"/>
      <c r="V268" s="28" t="s">
        <v>73</v>
      </c>
      <c r="W268" s="28" t="s">
        <v>73</v>
      </c>
      <c r="X268" s="28" t="s">
        <v>73</v>
      </c>
      <c r="Y268" s="28" t="s">
        <v>73</v>
      </c>
      <c r="Z268" s="28" t="s">
        <v>73</v>
      </c>
      <c r="AA268" s="28" t="s">
        <v>73</v>
      </c>
      <c r="AB268" s="43"/>
      <c r="AC268" s="28" t="s">
        <v>73</v>
      </c>
      <c r="AD268" s="43"/>
      <c r="AE268" s="36">
        <f t="shared" si="1"/>
        <v>0</v>
      </c>
      <c r="AF268" s="28">
        <v>12.0</v>
      </c>
      <c r="AG268" s="36"/>
      <c r="AH268" s="36">
        <f t="shared" si="2"/>
        <v>12</v>
      </c>
      <c r="AI268" s="28" t="s">
        <v>92</v>
      </c>
      <c r="AJ268" s="28" t="s">
        <v>55</v>
      </c>
      <c r="AK268" s="28" t="s">
        <v>55</v>
      </c>
      <c r="AL268" s="28" t="s">
        <v>55</v>
      </c>
      <c r="AM268" s="28" t="s">
        <v>55</v>
      </c>
      <c r="AN268" s="28" t="s">
        <v>92</v>
      </c>
      <c r="AO268" s="28" t="s">
        <v>55</v>
      </c>
      <c r="AP268" s="36">
        <f t="shared" si="3"/>
        <v>0</v>
      </c>
      <c r="AQ268" s="36">
        <f t="shared" si="4"/>
        <v>0</v>
      </c>
      <c r="AR268" s="36">
        <f t="shared" si="5"/>
        <v>1</v>
      </c>
      <c r="AS268" s="36">
        <f t="shared" si="6"/>
        <v>11</v>
      </c>
    </row>
    <row r="269">
      <c r="A269" s="37">
        <v>264.0</v>
      </c>
      <c r="B269" s="17" t="s">
        <v>753</v>
      </c>
      <c r="C269" s="17" t="s">
        <v>149</v>
      </c>
      <c r="D269" s="17" t="s">
        <v>77</v>
      </c>
      <c r="E269" s="19"/>
      <c r="F269" s="17" t="s">
        <v>79</v>
      </c>
      <c r="G269" s="17" t="s">
        <v>729</v>
      </c>
      <c r="H269" s="38" t="s">
        <v>83</v>
      </c>
      <c r="I269" s="38" t="s">
        <v>84</v>
      </c>
      <c r="J269" s="39">
        <v>42979.0</v>
      </c>
      <c r="K269" s="43"/>
      <c r="L269" s="47" t="s">
        <v>85</v>
      </c>
      <c r="M269" s="43"/>
      <c r="N269" s="43"/>
      <c r="O269" s="28" t="s">
        <v>72</v>
      </c>
      <c r="P269" s="28" t="s">
        <v>71</v>
      </c>
      <c r="Q269" s="28" t="s">
        <v>71</v>
      </c>
      <c r="R269" s="28" t="s">
        <v>73</v>
      </c>
      <c r="S269" s="28" t="s">
        <v>73</v>
      </c>
      <c r="T269" s="43"/>
      <c r="U269" s="43"/>
      <c r="V269" s="28" t="s">
        <v>73</v>
      </c>
      <c r="W269" s="28" t="s">
        <v>73</v>
      </c>
      <c r="X269" s="28" t="s">
        <v>72</v>
      </c>
      <c r="Y269" s="28" t="s">
        <v>73</v>
      </c>
      <c r="Z269" s="28" t="s">
        <v>73</v>
      </c>
      <c r="AA269" s="28" t="s">
        <v>73</v>
      </c>
      <c r="AB269" s="43"/>
      <c r="AC269" s="28" t="s">
        <v>73</v>
      </c>
      <c r="AD269" s="43"/>
      <c r="AE269" s="36">
        <f t="shared" si="1"/>
        <v>0</v>
      </c>
      <c r="AF269" s="28">
        <v>0.0</v>
      </c>
      <c r="AG269" s="36"/>
      <c r="AH269" s="36">
        <f t="shared" si="2"/>
        <v>0</v>
      </c>
      <c r="AI269" s="28" t="s">
        <v>92</v>
      </c>
      <c r="AJ269" s="28" t="s">
        <v>55</v>
      </c>
      <c r="AK269" s="28" t="s">
        <v>55</v>
      </c>
      <c r="AL269" s="28" t="s">
        <v>55</v>
      </c>
      <c r="AM269" s="28" t="s">
        <v>55</v>
      </c>
      <c r="AN269" s="28" t="s">
        <v>92</v>
      </c>
      <c r="AO269" s="28" t="s">
        <v>55</v>
      </c>
      <c r="AP269" s="36">
        <f t="shared" si="3"/>
        <v>0</v>
      </c>
      <c r="AQ269" s="36">
        <f t="shared" si="4"/>
        <v>2</v>
      </c>
      <c r="AR269" s="36">
        <f t="shared" si="5"/>
        <v>2</v>
      </c>
      <c r="AS269" s="36">
        <f t="shared" si="6"/>
        <v>8</v>
      </c>
    </row>
    <row r="270">
      <c r="A270" s="37">
        <v>265.0</v>
      </c>
      <c r="B270" s="17" t="s">
        <v>756</v>
      </c>
      <c r="C270" s="17" t="s">
        <v>165</v>
      </c>
      <c r="D270" s="19"/>
      <c r="E270" s="19"/>
      <c r="F270" s="17" t="s">
        <v>79</v>
      </c>
      <c r="G270" s="17" t="s">
        <v>729</v>
      </c>
      <c r="H270" s="38" t="s">
        <v>83</v>
      </c>
      <c r="I270" s="38" t="s">
        <v>84</v>
      </c>
      <c r="J270" s="39">
        <v>42979.0</v>
      </c>
      <c r="K270" s="43"/>
      <c r="L270" s="47" t="s">
        <v>85</v>
      </c>
      <c r="M270" s="43"/>
      <c r="N270" s="43"/>
      <c r="O270" s="28" t="s">
        <v>72</v>
      </c>
      <c r="P270" s="28" t="s">
        <v>73</v>
      </c>
      <c r="Q270" s="28" t="s">
        <v>73</v>
      </c>
      <c r="R270" s="28" t="s">
        <v>73</v>
      </c>
      <c r="S270" s="28" t="s">
        <v>73</v>
      </c>
      <c r="T270" s="43"/>
      <c r="U270" s="43"/>
      <c r="V270" s="28" t="s">
        <v>73</v>
      </c>
      <c r="W270" s="28" t="s">
        <v>73</v>
      </c>
      <c r="X270" s="28" t="s">
        <v>73</v>
      </c>
      <c r="Y270" s="28" t="s">
        <v>73</v>
      </c>
      <c r="Z270" s="28" t="s">
        <v>73</v>
      </c>
      <c r="AA270" s="28" t="s">
        <v>73</v>
      </c>
      <c r="AB270" s="43"/>
      <c r="AC270" s="28" t="s">
        <v>73</v>
      </c>
      <c r="AD270" s="43"/>
      <c r="AE270" s="36">
        <f t="shared" si="1"/>
        <v>0</v>
      </c>
      <c r="AF270" s="28">
        <v>44.0</v>
      </c>
      <c r="AG270" s="36"/>
      <c r="AH270" s="36">
        <f t="shared" si="2"/>
        <v>44</v>
      </c>
      <c r="AI270" s="28" t="s">
        <v>92</v>
      </c>
      <c r="AJ270" s="28" t="s">
        <v>55</v>
      </c>
      <c r="AK270" s="28" t="s">
        <v>55</v>
      </c>
      <c r="AL270" s="28" t="s">
        <v>55</v>
      </c>
      <c r="AM270" s="28" t="s">
        <v>55</v>
      </c>
      <c r="AN270" s="28" t="s">
        <v>92</v>
      </c>
      <c r="AO270" s="28" t="s">
        <v>55</v>
      </c>
      <c r="AP270" s="36">
        <f t="shared" si="3"/>
        <v>0</v>
      </c>
      <c r="AQ270" s="36">
        <f t="shared" si="4"/>
        <v>0</v>
      </c>
      <c r="AR270" s="36">
        <f t="shared" si="5"/>
        <v>1</v>
      </c>
      <c r="AS270" s="36">
        <f t="shared" si="6"/>
        <v>11</v>
      </c>
      <c r="AT270" s="3"/>
    </row>
    <row r="271">
      <c r="A271" s="37">
        <v>266.0</v>
      </c>
      <c r="B271" s="17" t="s">
        <v>757</v>
      </c>
      <c r="C271" s="17" t="s">
        <v>232</v>
      </c>
      <c r="D271" s="17" t="s">
        <v>110</v>
      </c>
      <c r="E271" s="19"/>
      <c r="F271" s="17" t="s">
        <v>96</v>
      </c>
      <c r="G271" s="17" t="s">
        <v>729</v>
      </c>
      <c r="H271" s="38" t="s">
        <v>83</v>
      </c>
      <c r="I271" s="38" t="s">
        <v>84</v>
      </c>
      <c r="J271" s="39">
        <v>42979.0</v>
      </c>
      <c r="K271" s="43"/>
      <c r="L271" s="47" t="s">
        <v>85</v>
      </c>
      <c r="M271" s="43"/>
      <c r="N271" s="43"/>
      <c r="O271" s="28" t="s">
        <v>73</v>
      </c>
      <c r="P271" s="28" t="s">
        <v>73</v>
      </c>
      <c r="Q271" s="28" t="s">
        <v>73</v>
      </c>
      <c r="R271" s="28" t="s">
        <v>73</v>
      </c>
      <c r="S271" s="28" t="s">
        <v>73</v>
      </c>
      <c r="T271" s="43"/>
      <c r="U271" s="43"/>
      <c r="V271" s="28" t="s">
        <v>73</v>
      </c>
      <c r="W271" s="28" t="s">
        <v>73</v>
      </c>
      <c r="X271" s="28" t="s">
        <v>73</v>
      </c>
      <c r="Y271" s="28" t="s">
        <v>73</v>
      </c>
      <c r="Z271" s="28" t="s">
        <v>73</v>
      </c>
      <c r="AA271" s="28" t="s">
        <v>73</v>
      </c>
      <c r="AB271" s="43"/>
      <c r="AC271" s="28" t="s">
        <v>73</v>
      </c>
      <c r="AD271" s="43"/>
      <c r="AE271" s="36">
        <f t="shared" si="1"/>
        <v>0</v>
      </c>
      <c r="AF271" s="28">
        <v>3.0</v>
      </c>
      <c r="AG271" s="36"/>
      <c r="AH271" s="36">
        <f t="shared" si="2"/>
        <v>3</v>
      </c>
      <c r="AI271" s="28" t="s">
        <v>92</v>
      </c>
      <c r="AJ271" s="28" t="s">
        <v>55</v>
      </c>
      <c r="AK271" s="28" t="s">
        <v>55</v>
      </c>
      <c r="AL271" s="28" t="s">
        <v>55</v>
      </c>
      <c r="AM271" s="28" t="s">
        <v>55</v>
      </c>
      <c r="AN271" s="28" t="s">
        <v>92</v>
      </c>
      <c r="AO271" s="28" t="s">
        <v>55</v>
      </c>
      <c r="AP271" s="36">
        <f t="shared" si="3"/>
        <v>0</v>
      </c>
      <c r="AQ271" s="36">
        <f t="shared" si="4"/>
        <v>0</v>
      </c>
      <c r="AR271" s="36">
        <f t="shared" si="5"/>
        <v>0</v>
      </c>
      <c r="AS271" s="36">
        <f t="shared" si="6"/>
        <v>12</v>
      </c>
    </row>
    <row r="272">
      <c r="A272" s="37">
        <v>267.0</v>
      </c>
      <c r="B272" s="17" t="s">
        <v>758</v>
      </c>
      <c r="C272" s="17" t="s">
        <v>110</v>
      </c>
      <c r="D272" s="19"/>
      <c r="E272" s="19"/>
      <c r="F272" s="17" t="s">
        <v>96</v>
      </c>
      <c r="G272" s="17" t="s">
        <v>729</v>
      </c>
      <c r="H272" s="38" t="s">
        <v>83</v>
      </c>
      <c r="I272" s="38" t="s">
        <v>84</v>
      </c>
      <c r="J272" s="39">
        <v>42979.0</v>
      </c>
      <c r="K272" s="43"/>
      <c r="L272" s="47" t="s">
        <v>85</v>
      </c>
      <c r="M272" s="43"/>
      <c r="N272" s="43"/>
      <c r="O272" s="28" t="s">
        <v>73</v>
      </c>
      <c r="P272" s="28" t="s">
        <v>73</v>
      </c>
      <c r="Q272" s="28" t="s">
        <v>73</v>
      </c>
      <c r="R272" s="28" t="s">
        <v>73</v>
      </c>
      <c r="S272" s="28" t="s">
        <v>73</v>
      </c>
      <c r="T272" s="43"/>
      <c r="U272" s="43"/>
      <c r="V272" s="28" t="s">
        <v>73</v>
      </c>
      <c r="W272" s="28" t="s">
        <v>73</v>
      </c>
      <c r="X272" s="28" t="s">
        <v>73</v>
      </c>
      <c r="Y272" s="28" t="s">
        <v>73</v>
      </c>
      <c r="Z272" s="28" t="s">
        <v>73</v>
      </c>
      <c r="AA272" s="28" t="s">
        <v>73</v>
      </c>
      <c r="AB272" s="43"/>
      <c r="AC272" s="28" t="s">
        <v>73</v>
      </c>
      <c r="AD272" s="43"/>
      <c r="AE272" s="36">
        <f t="shared" si="1"/>
        <v>0</v>
      </c>
      <c r="AF272" s="28">
        <v>11.0</v>
      </c>
      <c r="AG272" s="36"/>
      <c r="AH272" s="36">
        <f t="shared" si="2"/>
        <v>11</v>
      </c>
      <c r="AI272" s="28" t="s">
        <v>92</v>
      </c>
      <c r="AJ272" s="28" t="s">
        <v>55</v>
      </c>
      <c r="AK272" s="28" t="s">
        <v>55</v>
      </c>
      <c r="AL272" s="28" t="s">
        <v>55</v>
      </c>
      <c r="AM272" s="28" t="s">
        <v>55</v>
      </c>
      <c r="AN272" s="28" t="s">
        <v>92</v>
      </c>
      <c r="AO272" s="28" t="s">
        <v>55</v>
      </c>
      <c r="AP272" s="36">
        <f t="shared" si="3"/>
        <v>0</v>
      </c>
      <c r="AQ272" s="36">
        <f t="shared" si="4"/>
        <v>0</v>
      </c>
      <c r="AR272" s="36">
        <f t="shared" si="5"/>
        <v>0</v>
      </c>
      <c r="AS272" s="36">
        <f t="shared" si="6"/>
        <v>12</v>
      </c>
    </row>
    <row r="273">
      <c r="A273" s="37">
        <v>268.0</v>
      </c>
      <c r="B273" s="17" t="s">
        <v>760</v>
      </c>
      <c r="C273" s="17" t="s">
        <v>200</v>
      </c>
      <c r="D273" s="19"/>
      <c r="E273" s="19"/>
      <c r="F273" s="17" t="s">
        <v>96</v>
      </c>
      <c r="G273" s="17" t="s">
        <v>729</v>
      </c>
      <c r="H273" s="38" t="s">
        <v>83</v>
      </c>
      <c r="I273" s="38" t="s">
        <v>84</v>
      </c>
      <c r="J273" s="39">
        <v>42979.0</v>
      </c>
      <c r="K273" s="43"/>
      <c r="L273" s="47" t="s">
        <v>85</v>
      </c>
      <c r="M273" s="43"/>
      <c r="N273" s="43"/>
      <c r="O273" s="28" t="s">
        <v>73</v>
      </c>
      <c r="P273" s="28" t="s">
        <v>73</v>
      </c>
      <c r="Q273" s="28" t="s">
        <v>73</v>
      </c>
      <c r="R273" s="28" t="s">
        <v>73</v>
      </c>
      <c r="S273" s="28" t="s">
        <v>73</v>
      </c>
      <c r="T273" s="43"/>
      <c r="U273" s="43"/>
      <c r="V273" s="28" t="s">
        <v>73</v>
      </c>
      <c r="W273" s="28" t="s">
        <v>73</v>
      </c>
      <c r="X273" s="28" t="s">
        <v>73</v>
      </c>
      <c r="Y273" s="28" t="s">
        <v>73</v>
      </c>
      <c r="Z273" s="28" t="s">
        <v>73</v>
      </c>
      <c r="AA273" s="28" t="s">
        <v>73</v>
      </c>
      <c r="AB273" s="43"/>
      <c r="AC273" s="28" t="s">
        <v>73</v>
      </c>
      <c r="AD273" s="43"/>
      <c r="AE273" s="36">
        <f t="shared" si="1"/>
        <v>0</v>
      </c>
      <c r="AF273" s="28">
        <v>0.0</v>
      </c>
      <c r="AG273" s="36"/>
      <c r="AH273" s="36">
        <f t="shared" si="2"/>
        <v>0</v>
      </c>
      <c r="AI273" s="28" t="s">
        <v>92</v>
      </c>
      <c r="AJ273" s="28" t="s">
        <v>55</v>
      </c>
      <c r="AK273" s="28" t="s">
        <v>55</v>
      </c>
      <c r="AL273" s="28" t="s">
        <v>55</v>
      </c>
      <c r="AM273" s="28" t="s">
        <v>55</v>
      </c>
      <c r="AN273" s="28" t="s">
        <v>92</v>
      </c>
      <c r="AO273" s="28" t="s">
        <v>55</v>
      </c>
      <c r="AP273" s="36">
        <f t="shared" si="3"/>
        <v>0</v>
      </c>
      <c r="AQ273" s="36">
        <f t="shared" si="4"/>
        <v>0</v>
      </c>
      <c r="AR273" s="36">
        <f t="shared" si="5"/>
        <v>0</v>
      </c>
      <c r="AS273" s="36">
        <f t="shared" si="6"/>
        <v>12</v>
      </c>
    </row>
    <row r="274">
      <c r="A274" s="37">
        <v>269.0</v>
      </c>
      <c r="B274" s="17" t="s">
        <v>762</v>
      </c>
      <c r="C274" s="17" t="s">
        <v>183</v>
      </c>
      <c r="D274" s="17" t="s">
        <v>763</v>
      </c>
      <c r="E274" s="19"/>
      <c r="F274" s="17" t="s">
        <v>96</v>
      </c>
      <c r="G274" s="17" t="s">
        <v>729</v>
      </c>
      <c r="H274" s="38" t="s">
        <v>83</v>
      </c>
      <c r="I274" s="38" t="s">
        <v>84</v>
      </c>
      <c r="J274" s="39">
        <v>42979.0</v>
      </c>
      <c r="K274" s="43"/>
      <c r="L274" s="47" t="s">
        <v>85</v>
      </c>
      <c r="M274" s="43"/>
      <c r="N274" s="43"/>
      <c r="O274" s="28" t="s">
        <v>72</v>
      </c>
      <c r="P274" s="28" t="s">
        <v>73</v>
      </c>
      <c r="Q274" s="28" t="s">
        <v>72</v>
      </c>
      <c r="R274" s="28" t="s">
        <v>73</v>
      </c>
      <c r="S274" s="28" t="s">
        <v>73</v>
      </c>
      <c r="T274" s="43"/>
      <c r="U274" s="43"/>
      <c r="V274" s="28" t="s">
        <v>73</v>
      </c>
      <c r="W274" s="28" t="s">
        <v>73</v>
      </c>
      <c r="X274" s="28" t="s">
        <v>73</v>
      </c>
      <c r="Y274" s="28" t="s">
        <v>73</v>
      </c>
      <c r="Z274" s="28" t="s">
        <v>73</v>
      </c>
      <c r="AA274" s="28" t="s">
        <v>73</v>
      </c>
      <c r="AB274" s="43"/>
      <c r="AC274" s="28" t="s">
        <v>73</v>
      </c>
      <c r="AD274" s="43"/>
      <c r="AE274" s="36">
        <f t="shared" si="1"/>
        <v>0</v>
      </c>
      <c r="AF274" s="28">
        <v>19.0</v>
      </c>
      <c r="AG274" s="36"/>
      <c r="AH274" s="36">
        <f t="shared" si="2"/>
        <v>19</v>
      </c>
      <c r="AI274" s="28" t="s">
        <v>92</v>
      </c>
      <c r="AJ274" s="28" t="s">
        <v>55</v>
      </c>
      <c r="AK274" s="28" t="s">
        <v>55</v>
      </c>
      <c r="AL274" s="28" t="s">
        <v>55</v>
      </c>
      <c r="AM274" s="28" t="s">
        <v>55</v>
      </c>
      <c r="AN274" s="28" t="s">
        <v>92</v>
      </c>
      <c r="AO274" s="28" t="s">
        <v>55</v>
      </c>
      <c r="AP274" s="36">
        <f t="shared" si="3"/>
        <v>0</v>
      </c>
      <c r="AQ274" s="36">
        <f t="shared" si="4"/>
        <v>0</v>
      </c>
      <c r="AR274" s="36">
        <f t="shared" si="5"/>
        <v>2</v>
      </c>
      <c r="AS274" s="36">
        <f t="shared" si="6"/>
        <v>10</v>
      </c>
    </row>
    <row r="275">
      <c r="A275" s="37">
        <v>270.0</v>
      </c>
      <c r="B275" s="17" t="s">
        <v>764</v>
      </c>
      <c r="C275" s="17" t="s">
        <v>217</v>
      </c>
      <c r="D275" s="17" t="s">
        <v>110</v>
      </c>
      <c r="E275" s="17" t="s">
        <v>412</v>
      </c>
      <c r="F275" s="17" t="s">
        <v>96</v>
      </c>
      <c r="G275" s="17" t="s">
        <v>729</v>
      </c>
      <c r="H275" s="38" t="s">
        <v>83</v>
      </c>
      <c r="I275" s="38" t="s">
        <v>84</v>
      </c>
      <c r="J275" s="39">
        <v>42979.0</v>
      </c>
      <c r="K275" s="43"/>
      <c r="L275" s="47" t="s">
        <v>85</v>
      </c>
      <c r="M275" s="43"/>
      <c r="N275" s="43"/>
      <c r="O275" s="28" t="s">
        <v>73</v>
      </c>
      <c r="P275" s="28" t="s">
        <v>73</v>
      </c>
      <c r="Q275" s="28" t="s">
        <v>72</v>
      </c>
      <c r="R275" s="28" t="s">
        <v>73</v>
      </c>
      <c r="S275" s="28" t="s">
        <v>73</v>
      </c>
      <c r="T275" s="43"/>
      <c r="U275" s="43"/>
      <c r="V275" s="28" t="s">
        <v>73</v>
      </c>
      <c r="W275" s="28" t="s">
        <v>73</v>
      </c>
      <c r="X275" s="28" t="s">
        <v>73</v>
      </c>
      <c r="Y275" s="28" t="s">
        <v>73</v>
      </c>
      <c r="Z275" s="28" t="s">
        <v>73</v>
      </c>
      <c r="AA275" s="28" t="s">
        <v>73</v>
      </c>
      <c r="AB275" s="43"/>
      <c r="AC275" s="28" t="s">
        <v>73</v>
      </c>
      <c r="AD275" s="43"/>
      <c r="AE275" s="36">
        <f t="shared" si="1"/>
        <v>0</v>
      </c>
      <c r="AF275" s="28">
        <v>6.0</v>
      </c>
      <c r="AG275" s="36"/>
      <c r="AH275" s="36">
        <f t="shared" si="2"/>
        <v>6</v>
      </c>
      <c r="AI275" s="28" t="s">
        <v>92</v>
      </c>
      <c r="AJ275" s="28" t="s">
        <v>55</v>
      </c>
      <c r="AK275" s="28" t="s">
        <v>55</v>
      </c>
      <c r="AL275" s="28" t="s">
        <v>55</v>
      </c>
      <c r="AM275" s="28" t="s">
        <v>55</v>
      </c>
      <c r="AN275" s="28" t="s">
        <v>92</v>
      </c>
      <c r="AO275" s="28" t="s">
        <v>55</v>
      </c>
      <c r="AP275" s="36">
        <f t="shared" si="3"/>
        <v>0</v>
      </c>
      <c r="AQ275" s="36">
        <f t="shared" si="4"/>
        <v>0</v>
      </c>
      <c r="AR275" s="36">
        <f t="shared" si="5"/>
        <v>1</v>
      </c>
      <c r="AS275" s="36">
        <f t="shared" si="6"/>
        <v>11</v>
      </c>
    </row>
    <row r="276">
      <c r="A276" s="37">
        <v>271.0</v>
      </c>
      <c r="B276" s="17" t="s">
        <v>766</v>
      </c>
      <c r="C276" s="17" t="s">
        <v>185</v>
      </c>
      <c r="D276" s="17" t="s">
        <v>115</v>
      </c>
      <c r="E276" s="19"/>
      <c r="F276" s="17" t="s">
        <v>79</v>
      </c>
      <c r="G276" s="17" t="s">
        <v>729</v>
      </c>
      <c r="H276" s="47" t="s">
        <v>83</v>
      </c>
      <c r="I276" s="47" t="s">
        <v>84</v>
      </c>
      <c r="J276" s="39">
        <v>42979.0</v>
      </c>
      <c r="K276" s="43"/>
      <c r="L276" s="47" t="s">
        <v>295</v>
      </c>
      <c r="M276" s="43"/>
      <c r="N276" s="43"/>
      <c r="O276" s="28" t="s">
        <v>72</v>
      </c>
      <c r="P276" s="28" t="s">
        <v>71</v>
      </c>
      <c r="Q276" s="28" t="s">
        <v>71</v>
      </c>
      <c r="R276" s="28" t="s">
        <v>73</v>
      </c>
      <c r="S276" s="28" t="s">
        <v>73</v>
      </c>
      <c r="T276" s="43"/>
      <c r="U276" s="43"/>
      <c r="V276" s="28" t="s">
        <v>73</v>
      </c>
      <c r="W276" s="28" t="s">
        <v>73</v>
      </c>
      <c r="X276" s="28" t="s">
        <v>73</v>
      </c>
      <c r="Y276" s="28" t="s">
        <v>73</v>
      </c>
      <c r="Z276" s="28" t="s">
        <v>73</v>
      </c>
      <c r="AA276" s="28" t="s">
        <v>73</v>
      </c>
      <c r="AB276" s="43"/>
      <c r="AC276" s="28" t="s">
        <v>73</v>
      </c>
      <c r="AD276" s="43"/>
      <c r="AE276" s="36">
        <f t="shared" si="1"/>
        <v>0</v>
      </c>
      <c r="AF276" s="28">
        <v>0.0</v>
      </c>
      <c r="AG276" s="36"/>
      <c r="AH276" s="36">
        <f t="shared" si="2"/>
        <v>0</v>
      </c>
      <c r="AI276" s="28" t="s">
        <v>92</v>
      </c>
      <c r="AJ276" s="28" t="s">
        <v>55</v>
      </c>
      <c r="AK276" s="28" t="s">
        <v>55</v>
      </c>
      <c r="AL276" s="28" t="s">
        <v>55</v>
      </c>
      <c r="AM276" s="28" t="s">
        <v>55</v>
      </c>
      <c r="AN276" s="28" t="s">
        <v>92</v>
      </c>
      <c r="AO276" s="28" t="s">
        <v>55</v>
      </c>
      <c r="AP276" s="36">
        <f t="shared" si="3"/>
        <v>0</v>
      </c>
      <c r="AQ276" s="36">
        <f t="shared" si="4"/>
        <v>2</v>
      </c>
      <c r="AR276" s="36">
        <f t="shared" si="5"/>
        <v>1</v>
      </c>
      <c r="AS276" s="36">
        <f t="shared" si="6"/>
        <v>9</v>
      </c>
    </row>
    <row r="277">
      <c r="A277" s="37">
        <v>272.0</v>
      </c>
      <c r="B277" s="17" t="s">
        <v>771</v>
      </c>
      <c r="C277" s="17" t="s">
        <v>440</v>
      </c>
      <c r="D277" s="17" t="s">
        <v>110</v>
      </c>
      <c r="E277" s="19"/>
      <c r="F277" s="17" t="s">
        <v>96</v>
      </c>
      <c r="G277" s="17" t="s">
        <v>729</v>
      </c>
      <c r="H277" s="47" t="s">
        <v>83</v>
      </c>
      <c r="I277" s="47" t="s">
        <v>84</v>
      </c>
      <c r="J277" s="39">
        <v>42979.0</v>
      </c>
      <c r="K277" s="43"/>
      <c r="L277" s="47" t="s">
        <v>85</v>
      </c>
      <c r="M277" s="43"/>
      <c r="N277" s="43"/>
      <c r="O277" s="28" t="s">
        <v>73</v>
      </c>
      <c r="P277" s="28" t="s">
        <v>73</v>
      </c>
      <c r="Q277" s="28" t="s">
        <v>73</v>
      </c>
      <c r="R277" s="28" t="s">
        <v>73</v>
      </c>
      <c r="S277" s="28" t="s">
        <v>73</v>
      </c>
      <c r="T277" s="43"/>
      <c r="U277" s="43"/>
      <c r="V277" s="28" t="s">
        <v>73</v>
      </c>
      <c r="W277" s="28" t="s">
        <v>73</v>
      </c>
      <c r="X277" s="28" t="s">
        <v>73</v>
      </c>
      <c r="Y277" s="28" t="s">
        <v>73</v>
      </c>
      <c r="Z277" s="28" t="s">
        <v>73</v>
      </c>
      <c r="AA277" s="28" t="s">
        <v>73</v>
      </c>
      <c r="AB277" s="43"/>
      <c r="AC277" s="28" t="s">
        <v>73</v>
      </c>
      <c r="AD277" s="43"/>
      <c r="AE277" s="36">
        <f t="shared" si="1"/>
        <v>0</v>
      </c>
      <c r="AF277" s="28">
        <v>3.0</v>
      </c>
      <c r="AG277" s="36"/>
      <c r="AH277" s="36">
        <f t="shared" si="2"/>
        <v>3</v>
      </c>
      <c r="AI277" s="28" t="s">
        <v>92</v>
      </c>
      <c r="AJ277" s="28" t="s">
        <v>55</v>
      </c>
      <c r="AK277" s="28" t="s">
        <v>55</v>
      </c>
      <c r="AL277" s="28" t="s">
        <v>55</v>
      </c>
      <c r="AM277" s="28" t="s">
        <v>55</v>
      </c>
      <c r="AN277" s="28" t="s">
        <v>92</v>
      </c>
      <c r="AO277" s="28" t="s">
        <v>55</v>
      </c>
      <c r="AP277" s="36">
        <f t="shared" si="3"/>
        <v>0</v>
      </c>
      <c r="AQ277" s="36">
        <f t="shared" si="4"/>
        <v>0</v>
      </c>
      <c r="AR277" s="36">
        <f t="shared" si="5"/>
        <v>0</v>
      </c>
      <c r="AS277" s="36">
        <f t="shared" si="6"/>
        <v>12</v>
      </c>
    </row>
    <row r="278">
      <c r="A278" s="37">
        <v>273.0</v>
      </c>
      <c r="B278" s="17" t="s">
        <v>771</v>
      </c>
      <c r="C278" s="17" t="s">
        <v>244</v>
      </c>
      <c r="D278" s="19"/>
      <c r="E278" s="19"/>
      <c r="F278" s="17" t="s">
        <v>96</v>
      </c>
      <c r="G278" s="17" t="s">
        <v>729</v>
      </c>
      <c r="H278" s="47" t="s">
        <v>83</v>
      </c>
      <c r="I278" s="47" t="s">
        <v>84</v>
      </c>
      <c r="J278" s="39">
        <v>42979.0</v>
      </c>
      <c r="K278" s="43"/>
      <c r="L278" s="47" t="s">
        <v>85</v>
      </c>
      <c r="M278" s="43"/>
      <c r="N278" s="43"/>
      <c r="O278" s="28" t="s">
        <v>73</v>
      </c>
      <c r="P278" s="28" t="s">
        <v>73</v>
      </c>
      <c r="Q278" s="28" t="s">
        <v>73</v>
      </c>
      <c r="R278" s="28" t="s">
        <v>73</v>
      </c>
      <c r="S278" s="28" t="s">
        <v>73</v>
      </c>
      <c r="T278" s="43"/>
      <c r="U278" s="43"/>
      <c r="V278" s="28" t="s">
        <v>73</v>
      </c>
      <c r="W278" s="28" t="s">
        <v>73</v>
      </c>
      <c r="X278" s="28" t="s">
        <v>73</v>
      </c>
      <c r="Y278" s="28" t="s">
        <v>73</v>
      </c>
      <c r="Z278" s="28" t="s">
        <v>73</v>
      </c>
      <c r="AA278" s="28" t="s">
        <v>73</v>
      </c>
      <c r="AB278" s="43"/>
      <c r="AC278" s="28" t="s">
        <v>73</v>
      </c>
      <c r="AD278" s="43"/>
      <c r="AE278" s="36">
        <f t="shared" si="1"/>
        <v>0</v>
      </c>
      <c r="AF278" s="28">
        <v>29.0</v>
      </c>
      <c r="AG278" s="36"/>
      <c r="AH278" s="36">
        <f t="shared" si="2"/>
        <v>29</v>
      </c>
      <c r="AI278" s="28" t="s">
        <v>92</v>
      </c>
      <c r="AJ278" s="28" t="s">
        <v>55</v>
      </c>
      <c r="AK278" s="28" t="s">
        <v>55</v>
      </c>
      <c r="AL278" s="28" t="s">
        <v>55</v>
      </c>
      <c r="AM278" s="28" t="s">
        <v>55</v>
      </c>
      <c r="AN278" s="28" t="s">
        <v>92</v>
      </c>
      <c r="AO278" s="28" t="s">
        <v>55</v>
      </c>
      <c r="AP278" s="36">
        <f t="shared" si="3"/>
        <v>0</v>
      </c>
      <c r="AQ278" s="36">
        <f t="shared" si="4"/>
        <v>0</v>
      </c>
      <c r="AR278" s="36">
        <f t="shared" si="5"/>
        <v>0</v>
      </c>
      <c r="AS278" s="36">
        <f t="shared" si="6"/>
        <v>12</v>
      </c>
    </row>
    <row r="279">
      <c r="A279" s="37">
        <v>274.0</v>
      </c>
      <c r="B279" s="17" t="s">
        <v>772</v>
      </c>
      <c r="C279" s="17" t="s">
        <v>773</v>
      </c>
      <c r="D279" s="17" t="s">
        <v>151</v>
      </c>
      <c r="E279" s="19"/>
      <c r="F279" s="17" t="s">
        <v>96</v>
      </c>
      <c r="G279" s="17" t="s">
        <v>729</v>
      </c>
      <c r="H279" s="47" t="s">
        <v>83</v>
      </c>
      <c r="I279" s="47" t="s">
        <v>84</v>
      </c>
      <c r="J279" s="39">
        <v>42979.0</v>
      </c>
      <c r="K279" s="43"/>
      <c r="L279" s="47" t="s">
        <v>85</v>
      </c>
      <c r="M279" s="43"/>
      <c r="N279" s="43"/>
      <c r="O279" s="28" t="s">
        <v>73</v>
      </c>
      <c r="P279" s="28" t="s">
        <v>73</v>
      </c>
      <c r="Q279" s="28" t="s">
        <v>72</v>
      </c>
      <c r="R279" s="28" t="s">
        <v>73</v>
      </c>
      <c r="S279" s="28" t="s">
        <v>73</v>
      </c>
      <c r="T279" s="43"/>
      <c r="U279" s="43"/>
      <c r="V279" s="28" t="s">
        <v>73</v>
      </c>
      <c r="W279" s="28" t="s">
        <v>73</v>
      </c>
      <c r="X279" s="28" t="s">
        <v>73</v>
      </c>
      <c r="Y279" s="28" t="s">
        <v>73</v>
      </c>
      <c r="Z279" s="28" t="s">
        <v>73</v>
      </c>
      <c r="AA279" s="28" t="s">
        <v>73</v>
      </c>
      <c r="AB279" s="43"/>
      <c r="AC279" s="28" t="s">
        <v>73</v>
      </c>
      <c r="AD279" s="43"/>
      <c r="AE279" s="36">
        <f t="shared" si="1"/>
        <v>0</v>
      </c>
      <c r="AF279" s="28">
        <v>0.0</v>
      </c>
      <c r="AG279" s="36"/>
      <c r="AH279" s="36">
        <f t="shared" si="2"/>
        <v>0</v>
      </c>
      <c r="AI279" s="28" t="s">
        <v>92</v>
      </c>
      <c r="AJ279" s="28" t="s">
        <v>55</v>
      </c>
      <c r="AK279" s="28" t="s">
        <v>55</v>
      </c>
      <c r="AL279" s="28" t="s">
        <v>55</v>
      </c>
      <c r="AM279" s="28" t="s">
        <v>55</v>
      </c>
      <c r="AN279" s="28" t="s">
        <v>92</v>
      </c>
      <c r="AO279" s="28" t="s">
        <v>55</v>
      </c>
      <c r="AP279" s="36">
        <f t="shared" si="3"/>
        <v>0</v>
      </c>
      <c r="AQ279" s="36">
        <f t="shared" si="4"/>
        <v>0</v>
      </c>
      <c r="AR279" s="36">
        <f t="shared" si="5"/>
        <v>1</v>
      </c>
      <c r="AS279" s="36">
        <f t="shared" si="6"/>
        <v>11</v>
      </c>
    </row>
    <row r="280">
      <c r="A280" s="37">
        <v>275.0</v>
      </c>
      <c r="B280" s="17" t="s">
        <v>366</v>
      </c>
      <c r="C280" s="17" t="s">
        <v>266</v>
      </c>
      <c r="D280" s="17" t="s">
        <v>261</v>
      </c>
      <c r="E280" s="20"/>
      <c r="F280" s="17" t="s">
        <v>96</v>
      </c>
      <c r="G280" s="17" t="s">
        <v>729</v>
      </c>
      <c r="H280" s="38" t="s">
        <v>83</v>
      </c>
      <c r="I280" s="38" t="s">
        <v>84</v>
      </c>
      <c r="J280" s="39">
        <v>42979.0</v>
      </c>
      <c r="K280" s="41"/>
      <c r="L280" s="38" t="s">
        <v>85</v>
      </c>
      <c r="M280" s="41"/>
      <c r="N280" s="41"/>
      <c r="O280" s="28" t="s">
        <v>73</v>
      </c>
      <c r="P280" s="28" t="s">
        <v>73</v>
      </c>
      <c r="Q280" s="28" t="s">
        <v>73</v>
      </c>
      <c r="R280" s="28" t="s">
        <v>73</v>
      </c>
      <c r="S280" s="28" t="s">
        <v>73</v>
      </c>
      <c r="T280" s="43"/>
      <c r="U280" s="43"/>
      <c r="V280" s="28" t="s">
        <v>73</v>
      </c>
      <c r="W280" s="28" t="s">
        <v>73</v>
      </c>
      <c r="X280" s="28" t="s">
        <v>73</v>
      </c>
      <c r="Y280" s="28" t="s">
        <v>73</v>
      </c>
      <c r="Z280" s="28" t="s">
        <v>73</v>
      </c>
      <c r="AA280" s="28" t="s">
        <v>73</v>
      </c>
      <c r="AB280" s="43"/>
      <c r="AC280" s="28" t="s">
        <v>73</v>
      </c>
      <c r="AD280" s="41"/>
      <c r="AE280" s="36">
        <f t="shared" si="1"/>
        <v>0</v>
      </c>
      <c r="AF280" s="28">
        <v>0.0</v>
      </c>
      <c r="AG280" s="64"/>
      <c r="AH280" s="36">
        <f t="shared" si="2"/>
        <v>0</v>
      </c>
      <c r="AI280" s="28" t="s">
        <v>92</v>
      </c>
      <c r="AJ280" s="28" t="s">
        <v>55</v>
      </c>
      <c r="AK280" s="28" t="s">
        <v>55</v>
      </c>
      <c r="AL280" s="28" t="s">
        <v>55</v>
      </c>
      <c r="AM280" s="28" t="s">
        <v>55</v>
      </c>
      <c r="AN280" s="28" t="s">
        <v>92</v>
      </c>
      <c r="AO280" s="28" t="s">
        <v>55</v>
      </c>
      <c r="AP280" s="36">
        <f t="shared" si="3"/>
        <v>0</v>
      </c>
      <c r="AQ280" s="36">
        <f t="shared" si="4"/>
        <v>0</v>
      </c>
      <c r="AR280" s="36">
        <f t="shared" si="5"/>
        <v>0</v>
      </c>
      <c r="AS280" s="36">
        <f t="shared" si="6"/>
        <v>12</v>
      </c>
    </row>
    <row r="281">
      <c r="A281" s="37">
        <v>276.0</v>
      </c>
      <c r="B281" s="17" t="s">
        <v>776</v>
      </c>
      <c r="C281" s="17" t="s">
        <v>172</v>
      </c>
      <c r="D281" s="17" t="s">
        <v>777</v>
      </c>
      <c r="E281" s="19"/>
      <c r="F281" s="17" t="s">
        <v>79</v>
      </c>
      <c r="G281" s="17" t="s">
        <v>729</v>
      </c>
      <c r="H281" s="38" t="s">
        <v>83</v>
      </c>
      <c r="I281" s="38" t="s">
        <v>84</v>
      </c>
      <c r="J281" s="39">
        <v>42979.0</v>
      </c>
      <c r="K281" s="41"/>
      <c r="L281" s="38" t="s">
        <v>85</v>
      </c>
      <c r="M281" s="41"/>
      <c r="N281" s="41"/>
      <c r="O281" s="28" t="s">
        <v>73</v>
      </c>
      <c r="P281" s="28" t="s">
        <v>73</v>
      </c>
      <c r="Q281" s="28" t="s">
        <v>73</v>
      </c>
      <c r="R281" s="28" t="s">
        <v>73</v>
      </c>
      <c r="S281" s="28" t="s">
        <v>73</v>
      </c>
      <c r="T281" s="43"/>
      <c r="U281" s="43"/>
      <c r="V281" s="28" t="s">
        <v>73</v>
      </c>
      <c r="W281" s="28" t="s">
        <v>73</v>
      </c>
      <c r="X281" s="28" t="s">
        <v>73</v>
      </c>
      <c r="Y281" s="28" t="s">
        <v>73</v>
      </c>
      <c r="Z281" s="28" t="s">
        <v>73</v>
      </c>
      <c r="AA281" s="28" t="s">
        <v>73</v>
      </c>
      <c r="AB281" s="43"/>
      <c r="AC281" s="28" t="s">
        <v>73</v>
      </c>
      <c r="AD281" s="43"/>
      <c r="AE281" s="36">
        <f t="shared" si="1"/>
        <v>0</v>
      </c>
      <c r="AF281" s="28">
        <v>19.0</v>
      </c>
      <c r="AG281" s="36"/>
      <c r="AH281" s="36">
        <f t="shared" si="2"/>
        <v>19</v>
      </c>
      <c r="AI281" s="28" t="s">
        <v>92</v>
      </c>
      <c r="AJ281" s="28" t="s">
        <v>55</v>
      </c>
      <c r="AK281" s="28" t="s">
        <v>55</v>
      </c>
      <c r="AL281" s="28" t="s">
        <v>55</v>
      </c>
      <c r="AM281" s="28" t="s">
        <v>55</v>
      </c>
      <c r="AN281" s="28" t="s">
        <v>92</v>
      </c>
      <c r="AO281" s="28" t="s">
        <v>55</v>
      </c>
      <c r="AP281" s="36">
        <f t="shared" si="3"/>
        <v>0</v>
      </c>
      <c r="AQ281" s="36">
        <f t="shared" si="4"/>
        <v>0</v>
      </c>
      <c r="AR281" s="36">
        <f t="shared" si="5"/>
        <v>0</v>
      </c>
      <c r="AS281" s="36">
        <f t="shared" si="6"/>
        <v>12</v>
      </c>
    </row>
    <row r="282">
      <c r="A282" s="37">
        <v>277.0</v>
      </c>
      <c r="B282" s="17" t="s">
        <v>779</v>
      </c>
      <c r="C282" s="17" t="s">
        <v>217</v>
      </c>
      <c r="D282" s="20"/>
      <c r="E282" s="19"/>
      <c r="F282" s="17" t="s">
        <v>96</v>
      </c>
      <c r="G282" s="17" t="s">
        <v>729</v>
      </c>
      <c r="H282" s="38" t="s">
        <v>83</v>
      </c>
      <c r="I282" s="38" t="s">
        <v>84</v>
      </c>
      <c r="J282" s="39">
        <v>42979.0</v>
      </c>
      <c r="K282" s="41"/>
      <c r="L282" s="38" t="s">
        <v>85</v>
      </c>
      <c r="M282" s="41"/>
      <c r="N282" s="41"/>
      <c r="O282" s="28" t="s">
        <v>73</v>
      </c>
      <c r="P282" s="28" t="s">
        <v>73</v>
      </c>
      <c r="Q282" s="28" t="s">
        <v>72</v>
      </c>
      <c r="R282" s="28" t="s">
        <v>73</v>
      </c>
      <c r="S282" s="28" t="s">
        <v>73</v>
      </c>
      <c r="T282" s="43"/>
      <c r="U282" s="43"/>
      <c r="V282" s="28" t="s">
        <v>73</v>
      </c>
      <c r="W282" s="28" t="s">
        <v>73</v>
      </c>
      <c r="X282" s="28" t="s">
        <v>73</v>
      </c>
      <c r="Y282" s="28" t="s">
        <v>73</v>
      </c>
      <c r="Z282" s="28" t="s">
        <v>73</v>
      </c>
      <c r="AA282" s="28" t="s">
        <v>73</v>
      </c>
      <c r="AB282" s="43"/>
      <c r="AC282" s="28" t="s">
        <v>73</v>
      </c>
      <c r="AD282" s="43"/>
      <c r="AE282" s="36">
        <f t="shared" si="1"/>
        <v>0</v>
      </c>
      <c r="AF282" s="28">
        <v>9.0</v>
      </c>
      <c r="AG282" s="64"/>
      <c r="AH282" s="36">
        <f t="shared" si="2"/>
        <v>9</v>
      </c>
      <c r="AI282" s="28" t="s">
        <v>92</v>
      </c>
      <c r="AJ282" s="28" t="s">
        <v>55</v>
      </c>
      <c r="AK282" s="28" t="s">
        <v>55</v>
      </c>
      <c r="AL282" s="28" t="s">
        <v>55</v>
      </c>
      <c r="AM282" s="28" t="s">
        <v>55</v>
      </c>
      <c r="AN282" s="28" t="s">
        <v>92</v>
      </c>
      <c r="AO282" s="28" t="s">
        <v>55</v>
      </c>
      <c r="AP282" s="36">
        <f t="shared" si="3"/>
        <v>0</v>
      </c>
      <c r="AQ282" s="36">
        <f t="shared" si="4"/>
        <v>0</v>
      </c>
      <c r="AR282" s="36">
        <f t="shared" si="5"/>
        <v>1</v>
      </c>
      <c r="AS282" s="36">
        <f t="shared" si="6"/>
        <v>11</v>
      </c>
    </row>
    <row r="283">
      <c r="A283" s="37">
        <v>278.0</v>
      </c>
      <c r="B283" s="17" t="s">
        <v>780</v>
      </c>
      <c r="C283" s="17" t="s">
        <v>130</v>
      </c>
      <c r="D283" s="17" t="s">
        <v>76</v>
      </c>
      <c r="E283" s="19"/>
      <c r="F283" s="17" t="s">
        <v>79</v>
      </c>
      <c r="G283" s="17" t="s">
        <v>729</v>
      </c>
      <c r="H283" s="38" t="s">
        <v>83</v>
      </c>
      <c r="I283" s="38" t="s">
        <v>84</v>
      </c>
      <c r="J283" s="39">
        <v>42979.0</v>
      </c>
      <c r="K283" s="41"/>
      <c r="L283" s="38" t="s">
        <v>85</v>
      </c>
      <c r="M283" s="41"/>
      <c r="N283" s="41"/>
      <c r="O283" s="28" t="s">
        <v>73</v>
      </c>
      <c r="P283" s="28" t="s">
        <v>73</v>
      </c>
      <c r="Q283" s="28" t="s">
        <v>73</v>
      </c>
      <c r="R283" s="28" t="s">
        <v>73</v>
      </c>
      <c r="S283" s="28" t="s">
        <v>73</v>
      </c>
      <c r="T283" s="43"/>
      <c r="U283" s="43"/>
      <c r="V283" s="28" t="s">
        <v>73</v>
      </c>
      <c r="W283" s="28" t="s">
        <v>73</v>
      </c>
      <c r="X283" s="28" t="s">
        <v>73</v>
      </c>
      <c r="Y283" s="28" t="s">
        <v>73</v>
      </c>
      <c r="Z283" s="28" t="s">
        <v>73</v>
      </c>
      <c r="AA283" s="28" t="s">
        <v>73</v>
      </c>
      <c r="AB283" s="43"/>
      <c r="AC283" s="28" t="s">
        <v>73</v>
      </c>
      <c r="AD283" s="43"/>
      <c r="AE283" s="36">
        <f t="shared" si="1"/>
        <v>0</v>
      </c>
      <c r="AF283" s="28">
        <v>30.0</v>
      </c>
      <c r="AG283" s="36"/>
      <c r="AH283" s="36">
        <f t="shared" si="2"/>
        <v>30</v>
      </c>
      <c r="AI283" s="28" t="s">
        <v>92</v>
      </c>
      <c r="AJ283" s="28" t="s">
        <v>55</v>
      </c>
      <c r="AK283" s="28" t="s">
        <v>55</v>
      </c>
      <c r="AL283" s="28" t="s">
        <v>55</v>
      </c>
      <c r="AM283" s="28" t="s">
        <v>55</v>
      </c>
      <c r="AN283" s="28" t="s">
        <v>92</v>
      </c>
      <c r="AO283" s="28" t="s">
        <v>55</v>
      </c>
      <c r="AP283" s="36">
        <f t="shared" si="3"/>
        <v>0</v>
      </c>
      <c r="AQ283" s="36">
        <f t="shared" si="4"/>
        <v>0</v>
      </c>
      <c r="AR283" s="36">
        <f t="shared" si="5"/>
        <v>0</v>
      </c>
      <c r="AS283" s="36">
        <f t="shared" si="6"/>
        <v>12</v>
      </c>
    </row>
    <row r="284">
      <c r="A284" s="37">
        <v>279.0</v>
      </c>
      <c r="B284" s="17" t="s">
        <v>783</v>
      </c>
      <c r="C284" s="17" t="s">
        <v>777</v>
      </c>
      <c r="D284" s="17" t="s">
        <v>165</v>
      </c>
      <c r="E284" s="19"/>
      <c r="F284" s="17" t="s">
        <v>79</v>
      </c>
      <c r="G284" s="17" t="s">
        <v>729</v>
      </c>
      <c r="H284" s="38" t="s">
        <v>83</v>
      </c>
      <c r="I284" s="38" t="s">
        <v>84</v>
      </c>
      <c r="J284" s="39">
        <v>42979.0</v>
      </c>
      <c r="K284" s="41"/>
      <c r="L284" s="38" t="s">
        <v>85</v>
      </c>
      <c r="M284" s="41"/>
      <c r="N284" s="41"/>
      <c r="O284" s="28" t="s">
        <v>73</v>
      </c>
      <c r="P284" s="28" t="s">
        <v>73</v>
      </c>
      <c r="Q284" s="28" t="s">
        <v>72</v>
      </c>
      <c r="R284" s="28" t="s">
        <v>73</v>
      </c>
      <c r="S284" s="28" t="s">
        <v>73</v>
      </c>
      <c r="T284" s="43"/>
      <c r="U284" s="43"/>
      <c r="V284" s="28" t="s">
        <v>73</v>
      </c>
      <c r="W284" s="28" t="s">
        <v>73</v>
      </c>
      <c r="X284" s="28" t="s">
        <v>73</v>
      </c>
      <c r="Y284" s="28" t="s">
        <v>73</v>
      </c>
      <c r="Z284" s="28" t="s">
        <v>73</v>
      </c>
      <c r="AA284" s="28" t="s">
        <v>73</v>
      </c>
      <c r="AB284" s="43"/>
      <c r="AC284" s="28" t="s">
        <v>73</v>
      </c>
      <c r="AD284" s="43"/>
      <c r="AE284" s="36">
        <f t="shared" si="1"/>
        <v>0</v>
      </c>
      <c r="AF284" s="28">
        <v>12.0</v>
      </c>
      <c r="AG284" s="64"/>
      <c r="AH284" s="36">
        <f t="shared" si="2"/>
        <v>12</v>
      </c>
      <c r="AI284" s="28" t="s">
        <v>92</v>
      </c>
      <c r="AJ284" s="28" t="s">
        <v>55</v>
      </c>
      <c r="AK284" s="28" t="s">
        <v>55</v>
      </c>
      <c r="AL284" s="28" t="s">
        <v>55</v>
      </c>
      <c r="AM284" s="28" t="s">
        <v>55</v>
      </c>
      <c r="AN284" s="28" t="s">
        <v>92</v>
      </c>
      <c r="AO284" s="28" t="s">
        <v>55</v>
      </c>
      <c r="AP284" s="36">
        <f t="shared" si="3"/>
        <v>0</v>
      </c>
      <c r="AQ284" s="36">
        <f t="shared" si="4"/>
        <v>0</v>
      </c>
      <c r="AR284" s="36">
        <f t="shared" si="5"/>
        <v>1</v>
      </c>
      <c r="AS284" s="36">
        <f t="shared" si="6"/>
        <v>11</v>
      </c>
    </row>
    <row r="285">
      <c r="A285" s="37">
        <v>280.0</v>
      </c>
      <c r="B285" s="17" t="s">
        <v>436</v>
      </c>
      <c r="C285" s="17" t="s">
        <v>185</v>
      </c>
      <c r="D285" s="17" t="s">
        <v>785</v>
      </c>
      <c r="E285" s="19"/>
      <c r="F285" s="17" t="s">
        <v>79</v>
      </c>
      <c r="G285" s="17" t="s">
        <v>729</v>
      </c>
      <c r="H285" s="38" t="s">
        <v>83</v>
      </c>
      <c r="I285" s="38" t="s">
        <v>84</v>
      </c>
      <c r="J285" s="39">
        <v>42979.0</v>
      </c>
      <c r="K285" s="41"/>
      <c r="L285" s="38" t="s">
        <v>85</v>
      </c>
      <c r="M285" s="41"/>
      <c r="N285" s="41"/>
      <c r="O285" s="28" t="s">
        <v>73</v>
      </c>
      <c r="P285" s="28" t="s">
        <v>73</v>
      </c>
      <c r="Q285" s="28" t="s">
        <v>73</v>
      </c>
      <c r="R285" s="28" t="s">
        <v>73</v>
      </c>
      <c r="S285" s="28" t="s">
        <v>73</v>
      </c>
      <c r="T285" s="43"/>
      <c r="U285" s="43"/>
      <c r="V285" s="28" t="s">
        <v>73</v>
      </c>
      <c r="W285" s="28" t="s">
        <v>73</v>
      </c>
      <c r="X285" s="28" t="s">
        <v>73</v>
      </c>
      <c r="Y285" s="28" t="s">
        <v>73</v>
      </c>
      <c r="Z285" s="28" t="s">
        <v>73</v>
      </c>
      <c r="AA285" s="28" t="s">
        <v>73</v>
      </c>
      <c r="AB285" s="43"/>
      <c r="AC285" s="28" t="s">
        <v>73</v>
      </c>
      <c r="AD285" s="43"/>
      <c r="AE285" s="36">
        <f t="shared" si="1"/>
        <v>0</v>
      </c>
      <c r="AF285" s="28">
        <v>58.0</v>
      </c>
      <c r="AG285" s="64"/>
      <c r="AH285" s="36">
        <f t="shared" si="2"/>
        <v>58</v>
      </c>
      <c r="AI285" s="28" t="s">
        <v>92</v>
      </c>
      <c r="AJ285" s="28" t="s">
        <v>55</v>
      </c>
      <c r="AK285" s="28" t="s">
        <v>55</v>
      </c>
      <c r="AL285" s="28" t="s">
        <v>55</v>
      </c>
      <c r="AM285" s="28" t="s">
        <v>55</v>
      </c>
      <c r="AN285" s="28" t="s">
        <v>92</v>
      </c>
      <c r="AO285" s="28" t="s">
        <v>55</v>
      </c>
      <c r="AP285" s="36">
        <f t="shared" si="3"/>
        <v>0</v>
      </c>
      <c r="AQ285" s="36">
        <f t="shared" si="4"/>
        <v>0</v>
      </c>
      <c r="AR285" s="36">
        <f t="shared" si="5"/>
        <v>0</v>
      </c>
      <c r="AS285" s="36">
        <f t="shared" si="6"/>
        <v>12</v>
      </c>
    </row>
    <row r="286">
      <c r="A286" s="37">
        <v>281.0</v>
      </c>
      <c r="B286" s="17" t="s">
        <v>187</v>
      </c>
      <c r="C286" s="17" t="s">
        <v>76</v>
      </c>
      <c r="D286" s="17" t="s">
        <v>78</v>
      </c>
      <c r="E286" s="19"/>
      <c r="F286" s="17" t="s">
        <v>79</v>
      </c>
      <c r="G286" s="17" t="s">
        <v>729</v>
      </c>
      <c r="H286" s="38" t="s">
        <v>83</v>
      </c>
      <c r="I286" s="38" t="s">
        <v>84</v>
      </c>
      <c r="J286" s="39">
        <v>42979.0</v>
      </c>
      <c r="K286" s="41"/>
      <c r="L286" s="38" t="s">
        <v>85</v>
      </c>
      <c r="M286" s="41"/>
      <c r="N286" s="41"/>
      <c r="O286" s="28" t="s">
        <v>72</v>
      </c>
      <c r="P286" s="28" t="s">
        <v>72</v>
      </c>
      <c r="Q286" s="28" t="s">
        <v>72</v>
      </c>
      <c r="R286" s="28" t="s">
        <v>73</v>
      </c>
      <c r="S286" s="28" t="s">
        <v>73</v>
      </c>
      <c r="T286" s="43"/>
      <c r="U286" s="43"/>
      <c r="V286" s="28" t="s">
        <v>73</v>
      </c>
      <c r="W286" s="28" t="s">
        <v>73</v>
      </c>
      <c r="X286" s="28" t="s">
        <v>73</v>
      </c>
      <c r="Y286" s="28" t="s">
        <v>73</v>
      </c>
      <c r="Z286" s="28" t="s">
        <v>73</v>
      </c>
      <c r="AA286" s="28" t="s">
        <v>73</v>
      </c>
      <c r="AB286" s="43"/>
      <c r="AC286" s="28" t="s">
        <v>73</v>
      </c>
      <c r="AD286" s="43"/>
      <c r="AE286" s="36">
        <f t="shared" si="1"/>
        <v>0</v>
      </c>
      <c r="AF286" s="28">
        <v>25.0</v>
      </c>
      <c r="AG286" s="64"/>
      <c r="AH286" s="36">
        <f t="shared" si="2"/>
        <v>25</v>
      </c>
      <c r="AI286" s="28" t="s">
        <v>92</v>
      </c>
      <c r="AJ286" s="28" t="s">
        <v>55</v>
      </c>
      <c r="AK286" s="28" t="s">
        <v>55</v>
      </c>
      <c r="AL286" s="28" t="s">
        <v>55</v>
      </c>
      <c r="AM286" s="28" t="s">
        <v>55</v>
      </c>
      <c r="AN286" s="28" t="s">
        <v>92</v>
      </c>
      <c r="AO286" s="28" t="s">
        <v>55</v>
      </c>
      <c r="AP286" s="36">
        <f t="shared" si="3"/>
        <v>0</v>
      </c>
      <c r="AQ286" s="36">
        <f t="shared" si="4"/>
        <v>0</v>
      </c>
      <c r="AR286" s="36">
        <f t="shared" si="5"/>
        <v>3</v>
      </c>
      <c r="AS286" s="36">
        <f t="shared" si="6"/>
        <v>9</v>
      </c>
    </row>
    <row r="287">
      <c r="A287" s="37">
        <v>282.0</v>
      </c>
      <c r="B287" s="17" t="s">
        <v>787</v>
      </c>
      <c r="C287" s="17" t="s">
        <v>110</v>
      </c>
      <c r="D287" s="20"/>
      <c r="E287" s="19"/>
      <c r="F287" s="17" t="s">
        <v>96</v>
      </c>
      <c r="G287" s="17" t="s">
        <v>729</v>
      </c>
      <c r="H287" s="38" t="s">
        <v>83</v>
      </c>
      <c r="I287" s="38" t="s">
        <v>84</v>
      </c>
      <c r="J287" s="39">
        <v>42979.0</v>
      </c>
      <c r="K287" s="41"/>
      <c r="L287" s="38" t="s">
        <v>85</v>
      </c>
      <c r="M287" s="41"/>
      <c r="N287" s="41"/>
      <c r="O287" s="28" t="s">
        <v>73</v>
      </c>
      <c r="P287" s="28" t="s">
        <v>72</v>
      </c>
      <c r="Q287" s="28" t="s">
        <v>72</v>
      </c>
      <c r="R287" s="28" t="s">
        <v>73</v>
      </c>
      <c r="S287" s="28" t="s">
        <v>73</v>
      </c>
      <c r="T287" s="43"/>
      <c r="U287" s="43"/>
      <c r="V287" s="28" t="s">
        <v>73</v>
      </c>
      <c r="W287" s="28" t="s">
        <v>73</v>
      </c>
      <c r="X287" s="28" t="s">
        <v>73</v>
      </c>
      <c r="Y287" s="28" t="s">
        <v>73</v>
      </c>
      <c r="Z287" s="28" t="s">
        <v>73</v>
      </c>
      <c r="AA287" s="28" t="s">
        <v>73</v>
      </c>
      <c r="AB287" s="43"/>
      <c r="AC287" s="28" t="s">
        <v>73</v>
      </c>
      <c r="AD287" s="43"/>
      <c r="AE287" s="36">
        <f t="shared" si="1"/>
        <v>0</v>
      </c>
      <c r="AF287" s="28">
        <v>26.0</v>
      </c>
      <c r="AG287" s="36"/>
      <c r="AH287" s="36">
        <f t="shared" si="2"/>
        <v>26</v>
      </c>
      <c r="AI287" s="28" t="s">
        <v>92</v>
      </c>
      <c r="AJ287" s="28" t="s">
        <v>55</v>
      </c>
      <c r="AK287" s="28" t="s">
        <v>55</v>
      </c>
      <c r="AL287" s="28" t="s">
        <v>55</v>
      </c>
      <c r="AM287" s="28" t="s">
        <v>55</v>
      </c>
      <c r="AN287" s="28" t="s">
        <v>92</v>
      </c>
      <c r="AO287" s="28" t="s">
        <v>55</v>
      </c>
      <c r="AP287" s="36">
        <f t="shared" si="3"/>
        <v>0</v>
      </c>
      <c r="AQ287" s="36">
        <f t="shared" si="4"/>
        <v>0</v>
      </c>
      <c r="AR287" s="36">
        <f t="shared" si="5"/>
        <v>2</v>
      </c>
      <c r="AS287" s="36">
        <f t="shared" si="6"/>
        <v>10</v>
      </c>
    </row>
    <row r="288">
      <c r="A288" s="37">
        <v>283.0</v>
      </c>
      <c r="B288" s="17" t="s">
        <v>788</v>
      </c>
      <c r="C288" s="17" t="s">
        <v>272</v>
      </c>
      <c r="D288" s="17" t="s">
        <v>434</v>
      </c>
      <c r="E288" s="19"/>
      <c r="F288" s="17" t="s">
        <v>79</v>
      </c>
      <c r="G288" s="17" t="s">
        <v>729</v>
      </c>
      <c r="H288" s="38" t="s">
        <v>83</v>
      </c>
      <c r="I288" s="38" t="s">
        <v>84</v>
      </c>
      <c r="J288" s="39">
        <v>42985.0</v>
      </c>
      <c r="K288" s="41"/>
      <c r="L288" s="38" t="s">
        <v>85</v>
      </c>
      <c r="M288" s="41"/>
      <c r="N288" s="41"/>
      <c r="O288" s="28" t="s">
        <v>73</v>
      </c>
      <c r="P288" s="28" t="s">
        <v>73</v>
      </c>
      <c r="Q288" s="28" t="s">
        <v>73</v>
      </c>
      <c r="R288" s="28" t="s">
        <v>73</v>
      </c>
      <c r="S288" s="28" t="s">
        <v>73</v>
      </c>
      <c r="T288" s="43"/>
      <c r="U288" s="43"/>
      <c r="V288" s="28" t="s">
        <v>73</v>
      </c>
      <c r="W288" s="28" t="s">
        <v>73</v>
      </c>
      <c r="X288" s="28" t="s">
        <v>73</v>
      </c>
      <c r="Y288" s="28" t="s">
        <v>73</v>
      </c>
      <c r="Z288" s="28" t="s">
        <v>73</v>
      </c>
      <c r="AA288" s="28" t="s">
        <v>73</v>
      </c>
      <c r="AB288" s="43"/>
      <c r="AC288" s="28" t="s">
        <v>73</v>
      </c>
      <c r="AD288" s="43"/>
      <c r="AE288" s="36">
        <f t="shared" si="1"/>
        <v>0</v>
      </c>
      <c r="AF288" s="28">
        <v>19.0</v>
      </c>
      <c r="AG288" s="64"/>
      <c r="AH288" s="36">
        <f t="shared" si="2"/>
        <v>19</v>
      </c>
      <c r="AI288" s="28" t="s">
        <v>92</v>
      </c>
      <c r="AJ288" s="28" t="s">
        <v>55</v>
      </c>
      <c r="AK288" s="28" t="s">
        <v>55</v>
      </c>
      <c r="AL288" s="28" t="s">
        <v>55</v>
      </c>
      <c r="AM288" s="28" t="s">
        <v>55</v>
      </c>
      <c r="AN288" s="28" t="s">
        <v>92</v>
      </c>
      <c r="AO288" s="28" t="s">
        <v>55</v>
      </c>
      <c r="AP288" s="36">
        <f t="shared" si="3"/>
        <v>0</v>
      </c>
      <c r="AQ288" s="36">
        <f t="shared" si="4"/>
        <v>0</v>
      </c>
      <c r="AR288" s="36">
        <f t="shared" si="5"/>
        <v>0</v>
      </c>
      <c r="AS288" s="36">
        <f t="shared" si="6"/>
        <v>12</v>
      </c>
    </row>
    <row r="289">
      <c r="A289" s="37">
        <v>284.0</v>
      </c>
      <c r="B289" s="17" t="s">
        <v>280</v>
      </c>
      <c r="C289" s="17" t="s">
        <v>185</v>
      </c>
      <c r="D289" s="17" t="s">
        <v>76</v>
      </c>
      <c r="E289" s="19"/>
      <c r="F289" s="17" t="s">
        <v>79</v>
      </c>
      <c r="G289" s="17" t="s">
        <v>729</v>
      </c>
      <c r="H289" s="38" t="s">
        <v>83</v>
      </c>
      <c r="I289" s="38" t="s">
        <v>84</v>
      </c>
      <c r="J289" s="39">
        <v>42979.0</v>
      </c>
      <c r="K289" s="41"/>
      <c r="L289" s="38" t="s">
        <v>85</v>
      </c>
      <c r="M289" s="41"/>
      <c r="N289" s="41"/>
      <c r="O289" s="28" t="s">
        <v>73</v>
      </c>
      <c r="P289" s="28" t="s">
        <v>73</v>
      </c>
      <c r="Q289" s="28" t="s">
        <v>72</v>
      </c>
      <c r="R289" s="28" t="s">
        <v>73</v>
      </c>
      <c r="S289" s="28" t="s">
        <v>73</v>
      </c>
      <c r="T289" s="43"/>
      <c r="U289" s="43"/>
      <c r="V289" s="28" t="s">
        <v>73</v>
      </c>
      <c r="W289" s="28" t="s">
        <v>73</v>
      </c>
      <c r="X289" s="28" t="s">
        <v>73</v>
      </c>
      <c r="Y289" s="28" t="s">
        <v>73</v>
      </c>
      <c r="Z289" s="28" t="s">
        <v>73</v>
      </c>
      <c r="AA289" s="28" t="s">
        <v>73</v>
      </c>
      <c r="AB289" s="43"/>
      <c r="AC289" s="28" t="s">
        <v>73</v>
      </c>
      <c r="AD289" s="43"/>
      <c r="AE289" s="36">
        <f t="shared" si="1"/>
        <v>0</v>
      </c>
      <c r="AF289" s="45">
        <v>5.0</v>
      </c>
      <c r="AG289" s="43"/>
      <c r="AH289" s="36">
        <f t="shared" si="2"/>
        <v>5</v>
      </c>
      <c r="AI289" s="28" t="s">
        <v>92</v>
      </c>
      <c r="AJ289" s="28" t="s">
        <v>55</v>
      </c>
      <c r="AK289" s="28" t="s">
        <v>55</v>
      </c>
      <c r="AL289" s="28" t="s">
        <v>55</v>
      </c>
      <c r="AM289" s="28" t="s">
        <v>55</v>
      </c>
      <c r="AN289" s="28" t="s">
        <v>92</v>
      </c>
      <c r="AO289" s="28" t="s">
        <v>55</v>
      </c>
      <c r="AP289" s="36">
        <f t="shared" si="3"/>
        <v>0</v>
      </c>
      <c r="AQ289" s="36">
        <f t="shared" si="4"/>
        <v>0</v>
      </c>
      <c r="AR289" s="36">
        <f t="shared" si="5"/>
        <v>1</v>
      </c>
      <c r="AS289" s="36">
        <f t="shared" si="6"/>
        <v>11</v>
      </c>
    </row>
    <row r="290">
      <c r="A290" s="37">
        <v>285.0</v>
      </c>
      <c r="B290" s="17" t="s">
        <v>789</v>
      </c>
      <c r="C290" s="17" t="s">
        <v>259</v>
      </c>
      <c r="D290" s="17" t="s">
        <v>355</v>
      </c>
      <c r="E290" s="19"/>
      <c r="F290" s="17" t="s">
        <v>96</v>
      </c>
      <c r="G290" s="17" t="s">
        <v>729</v>
      </c>
      <c r="H290" s="38" t="s">
        <v>83</v>
      </c>
      <c r="I290" s="38" t="s">
        <v>84</v>
      </c>
      <c r="J290" s="39">
        <v>42979.0</v>
      </c>
      <c r="K290" s="44"/>
      <c r="L290" s="38" t="s">
        <v>85</v>
      </c>
      <c r="M290" s="41"/>
      <c r="N290" s="41"/>
      <c r="O290" s="28" t="s">
        <v>72</v>
      </c>
      <c r="P290" s="28" t="s">
        <v>73</v>
      </c>
      <c r="Q290" s="28" t="s">
        <v>72</v>
      </c>
      <c r="R290" s="28" t="s">
        <v>73</v>
      </c>
      <c r="S290" s="28" t="s">
        <v>73</v>
      </c>
      <c r="T290" s="43"/>
      <c r="U290" s="43"/>
      <c r="V290" s="28" t="s">
        <v>73</v>
      </c>
      <c r="W290" s="28" t="s">
        <v>73</v>
      </c>
      <c r="X290" s="28" t="s">
        <v>73</v>
      </c>
      <c r="Y290" s="28" t="s">
        <v>73</v>
      </c>
      <c r="Z290" s="28" t="s">
        <v>73</v>
      </c>
      <c r="AA290" s="28" t="s">
        <v>73</v>
      </c>
      <c r="AB290" s="43"/>
      <c r="AC290" s="28" t="s">
        <v>73</v>
      </c>
      <c r="AD290" s="43"/>
      <c r="AE290" s="36">
        <f t="shared" si="1"/>
        <v>0</v>
      </c>
      <c r="AF290" s="45">
        <v>0.0</v>
      </c>
      <c r="AG290" s="36"/>
      <c r="AH290" s="36">
        <f t="shared" si="2"/>
        <v>0</v>
      </c>
      <c r="AI290" s="28" t="s">
        <v>92</v>
      </c>
      <c r="AJ290" s="28" t="s">
        <v>55</v>
      </c>
      <c r="AK290" s="28" t="s">
        <v>55</v>
      </c>
      <c r="AL290" s="28" t="s">
        <v>55</v>
      </c>
      <c r="AM290" s="28" t="s">
        <v>55</v>
      </c>
      <c r="AN290" s="28" t="s">
        <v>92</v>
      </c>
      <c r="AO290" s="28" t="s">
        <v>55</v>
      </c>
      <c r="AP290" s="36">
        <f t="shared" si="3"/>
        <v>0</v>
      </c>
      <c r="AQ290" s="36">
        <f t="shared" si="4"/>
        <v>0</v>
      </c>
      <c r="AR290" s="36">
        <f t="shared" si="5"/>
        <v>2</v>
      </c>
      <c r="AS290" s="36">
        <f t="shared" si="6"/>
        <v>10</v>
      </c>
    </row>
    <row r="291">
      <c r="A291" s="37">
        <v>286.0</v>
      </c>
      <c r="B291" s="17" t="s">
        <v>793</v>
      </c>
      <c r="C291" s="17" t="s">
        <v>476</v>
      </c>
      <c r="D291" s="20"/>
      <c r="E291" s="20"/>
      <c r="F291" s="17" t="s">
        <v>96</v>
      </c>
      <c r="G291" s="17" t="s">
        <v>729</v>
      </c>
      <c r="H291" s="38" t="s">
        <v>83</v>
      </c>
      <c r="I291" s="38" t="s">
        <v>84</v>
      </c>
      <c r="J291" s="39">
        <v>42979.0</v>
      </c>
      <c r="K291" s="41"/>
      <c r="L291" s="38" t="s">
        <v>85</v>
      </c>
      <c r="M291" s="41"/>
      <c r="N291" s="41"/>
      <c r="O291" s="28" t="s">
        <v>73</v>
      </c>
      <c r="P291" s="28" t="s">
        <v>72</v>
      </c>
      <c r="Q291" s="28" t="s">
        <v>72</v>
      </c>
      <c r="R291" s="28" t="s">
        <v>73</v>
      </c>
      <c r="S291" s="28" t="s">
        <v>73</v>
      </c>
      <c r="T291" s="43"/>
      <c r="U291" s="43"/>
      <c r="V291" s="28" t="s">
        <v>73</v>
      </c>
      <c r="W291" s="28" t="s">
        <v>73</v>
      </c>
      <c r="X291" s="28" t="s">
        <v>73</v>
      </c>
      <c r="Y291" s="28" t="s">
        <v>73</v>
      </c>
      <c r="Z291" s="28" t="s">
        <v>73</v>
      </c>
      <c r="AA291" s="28" t="s">
        <v>73</v>
      </c>
      <c r="AB291" s="43"/>
      <c r="AC291" s="28" t="s">
        <v>73</v>
      </c>
      <c r="AD291" s="43"/>
      <c r="AE291" s="36">
        <f t="shared" si="1"/>
        <v>0</v>
      </c>
      <c r="AF291" s="28">
        <v>6.0</v>
      </c>
      <c r="AG291" s="43"/>
      <c r="AH291" s="36">
        <f t="shared" si="2"/>
        <v>6</v>
      </c>
      <c r="AI291" s="28" t="s">
        <v>92</v>
      </c>
      <c r="AJ291" s="28" t="s">
        <v>55</v>
      </c>
      <c r="AK291" s="28" t="s">
        <v>55</v>
      </c>
      <c r="AL291" s="28" t="s">
        <v>55</v>
      </c>
      <c r="AM291" s="28" t="s">
        <v>55</v>
      </c>
      <c r="AN291" s="28" t="s">
        <v>92</v>
      </c>
      <c r="AO291" s="28" t="s">
        <v>55</v>
      </c>
      <c r="AP291" s="36">
        <f t="shared" si="3"/>
        <v>0</v>
      </c>
      <c r="AQ291" s="36">
        <f t="shared" si="4"/>
        <v>0</v>
      </c>
      <c r="AR291" s="36">
        <f t="shared" si="5"/>
        <v>2</v>
      </c>
      <c r="AS291" s="36">
        <f t="shared" si="6"/>
        <v>10</v>
      </c>
    </row>
    <row r="292">
      <c r="A292" s="37">
        <v>287.0</v>
      </c>
      <c r="B292" s="17" t="s">
        <v>794</v>
      </c>
      <c r="C292" s="17" t="s">
        <v>78</v>
      </c>
      <c r="D292" s="20"/>
      <c r="E292" s="19"/>
      <c r="F292" s="17" t="s">
        <v>79</v>
      </c>
      <c r="G292" s="17" t="s">
        <v>795</v>
      </c>
      <c r="H292" s="38" t="s">
        <v>83</v>
      </c>
      <c r="I292" s="38" t="s">
        <v>84</v>
      </c>
      <c r="J292" s="39">
        <v>42979.0</v>
      </c>
      <c r="K292" s="41"/>
      <c r="L292" s="38" t="s">
        <v>85</v>
      </c>
      <c r="M292" s="41"/>
      <c r="N292" s="41"/>
      <c r="O292" s="28" t="s">
        <v>73</v>
      </c>
      <c r="P292" s="28" t="s">
        <v>73</v>
      </c>
      <c r="Q292" s="28" t="s">
        <v>73</v>
      </c>
      <c r="R292" s="28" t="s">
        <v>73</v>
      </c>
      <c r="S292" s="28" t="s">
        <v>73</v>
      </c>
      <c r="T292" s="28" t="s">
        <v>73</v>
      </c>
      <c r="U292" s="28" t="s">
        <v>73</v>
      </c>
      <c r="V292" s="28" t="s">
        <v>73</v>
      </c>
      <c r="W292" s="28" t="s">
        <v>73</v>
      </c>
      <c r="X292" s="28" t="s">
        <v>73</v>
      </c>
      <c r="Y292" s="28" t="s">
        <v>73</v>
      </c>
      <c r="Z292" s="28" t="s">
        <v>73</v>
      </c>
      <c r="AA292" s="28" t="s">
        <v>73</v>
      </c>
      <c r="AB292" s="28"/>
      <c r="AC292" s="28" t="s">
        <v>73</v>
      </c>
      <c r="AD292" s="43"/>
      <c r="AE292" s="36">
        <f t="shared" si="1"/>
        <v>0</v>
      </c>
      <c r="AF292" s="45"/>
      <c r="AG292" s="45"/>
      <c r="AH292" s="36">
        <f t="shared" si="2"/>
        <v>0</v>
      </c>
      <c r="AI292" s="28" t="s">
        <v>92</v>
      </c>
      <c r="AJ292" s="28" t="s">
        <v>55</v>
      </c>
      <c r="AK292" s="28" t="s">
        <v>55</v>
      </c>
      <c r="AL292" s="28" t="s">
        <v>55</v>
      </c>
      <c r="AM292" s="28" t="s">
        <v>55</v>
      </c>
      <c r="AN292" s="28" t="s">
        <v>92</v>
      </c>
      <c r="AO292" s="28" t="s">
        <v>55</v>
      </c>
      <c r="AP292" s="36">
        <f t="shared" si="3"/>
        <v>0</v>
      </c>
      <c r="AQ292" s="36">
        <f t="shared" si="4"/>
        <v>0</v>
      </c>
      <c r="AR292" s="36">
        <f t="shared" si="5"/>
        <v>0</v>
      </c>
      <c r="AS292" s="36">
        <f t="shared" si="6"/>
        <v>14</v>
      </c>
    </row>
    <row r="293">
      <c r="A293" s="37">
        <v>288.0</v>
      </c>
      <c r="B293" s="17" t="s">
        <v>794</v>
      </c>
      <c r="C293" s="17" t="s">
        <v>77</v>
      </c>
      <c r="D293" s="20"/>
      <c r="E293" s="19"/>
      <c r="F293" s="17" t="s">
        <v>79</v>
      </c>
      <c r="G293" s="17" t="s">
        <v>795</v>
      </c>
      <c r="H293" s="38" t="s">
        <v>83</v>
      </c>
      <c r="I293" s="38" t="s">
        <v>84</v>
      </c>
      <c r="J293" s="39">
        <v>42979.0</v>
      </c>
      <c r="K293" s="44"/>
      <c r="L293" s="38" t="s">
        <v>85</v>
      </c>
      <c r="M293" s="41"/>
      <c r="N293" s="41"/>
      <c r="O293" s="28" t="s">
        <v>73</v>
      </c>
      <c r="P293" s="28" t="s">
        <v>73</v>
      </c>
      <c r="Q293" s="28" t="s">
        <v>73</v>
      </c>
      <c r="R293" s="28" t="s">
        <v>73</v>
      </c>
      <c r="S293" s="28" t="s">
        <v>73</v>
      </c>
      <c r="T293" s="28" t="s">
        <v>73</v>
      </c>
      <c r="U293" s="28" t="s">
        <v>73</v>
      </c>
      <c r="V293" s="28" t="s">
        <v>73</v>
      </c>
      <c r="W293" s="28" t="s">
        <v>73</v>
      </c>
      <c r="X293" s="28" t="s">
        <v>73</v>
      </c>
      <c r="Y293" s="28" t="s">
        <v>73</v>
      </c>
      <c r="Z293" s="28" t="s">
        <v>73</v>
      </c>
      <c r="AA293" s="28" t="s">
        <v>73</v>
      </c>
      <c r="AB293" s="28"/>
      <c r="AC293" s="28" t="s">
        <v>73</v>
      </c>
      <c r="AD293" s="43"/>
      <c r="AE293" s="36">
        <f t="shared" si="1"/>
        <v>0</v>
      </c>
      <c r="AF293" s="45"/>
      <c r="AG293" s="45"/>
      <c r="AH293" s="36">
        <f t="shared" si="2"/>
        <v>0</v>
      </c>
      <c r="AI293" s="28" t="s">
        <v>92</v>
      </c>
      <c r="AJ293" s="28" t="s">
        <v>55</v>
      </c>
      <c r="AK293" s="28" t="s">
        <v>55</v>
      </c>
      <c r="AL293" s="28" t="s">
        <v>55</v>
      </c>
      <c r="AM293" s="28" t="s">
        <v>55</v>
      </c>
      <c r="AN293" s="28" t="s">
        <v>92</v>
      </c>
      <c r="AO293" s="28" t="s">
        <v>55</v>
      </c>
      <c r="AP293" s="36">
        <f t="shared" si="3"/>
        <v>0</v>
      </c>
      <c r="AQ293" s="36">
        <f t="shared" si="4"/>
        <v>0</v>
      </c>
      <c r="AR293" s="36">
        <f t="shared" si="5"/>
        <v>0</v>
      </c>
      <c r="AS293" s="36">
        <f t="shared" si="6"/>
        <v>14</v>
      </c>
    </row>
    <row r="294">
      <c r="A294" s="37">
        <v>289.0</v>
      </c>
      <c r="B294" s="17" t="s">
        <v>464</v>
      </c>
      <c r="C294" s="17" t="s">
        <v>112</v>
      </c>
      <c r="D294" s="19"/>
      <c r="E294" s="19"/>
      <c r="F294" s="17" t="s">
        <v>96</v>
      </c>
      <c r="G294" s="17" t="s">
        <v>795</v>
      </c>
      <c r="H294" s="38" t="s">
        <v>83</v>
      </c>
      <c r="I294" s="38" t="s">
        <v>84</v>
      </c>
      <c r="J294" s="39">
        <v>42979.0</v>
      </c>
      <c r="K294" s="41"/>
      <c r="L294" s="38" t="s">
        <v>85</v>
      </c>
      <c r="M294" s="41"/>
      <c r="N294" s="41"/>
      <c r="O294" s="28" t="s">
        <v>73</v>
      </c>
      <c r="P294" s="28" t="s">
        <v>73</v>
      </c>
      <c r="Q294" s="28" t="s">
        <v>73</v>
      </c>
      <c r="R294" s="28" t="s">
        <v>73</v>
      </c>
      <c r="S294" s="28" t="s">
        <v>73</v>
      </c>
      <c r="T294" s="28" t="s">
        <v>73</v>
      </c>
      <c r="U294" s="28" t="s">
        <v>73</v>
      </c>
      <c r="V294" s="28" t="s">
        <v>73</v>
      </c>
      <c r="W294" s="28" t="s">
        <v>73</v>
      </c>
      <c r="X294" s="28" t="s">
        <v>73</v>
      </c>
      <c r="Y294" s="28" t="s">
        <v>73</v>
      </c>
      <c r="Z294" s="28" t="s">
        <v>73</v>
      </c>
      <c r="AA294" s="28" t="s">
        <v>73</v>
      </c>
      <c r="AB294" s="43"/>
      <c r="AC294" s="28" t="s">
        <v>73</v>
      </c>
      <c r="AD294" s="43"/>
      <c r="AE294" s="36">
        <f t="shared" si="1"/>
        <v>0</v>
      </c>
      <c r="AF294" s="45"/>
      <c r="AG294" s="45"/>
      <c r="AH294" s="36">
        <f t="shared" si="2"/>
        <v>0</v>
      </c>
      <c r="AI294" s="28" t="s">
        <v>92</v>
      </c>
      <c r="AJ294" s="28" t="s">
        <v>55</v>
      </c>
      <c r="AK294" s="28" t="s">
        <v>55</v>
      </c>
      <c r="AL294" s="28" t="s">
        <v>55</v>
      </c>
      <c r="AM294" s="28" t="s">
        <v>55</v>
      </c>
      <c r="AN294" s="28" t="s">
        <v>92</v>
      </c>
      <c r="AO294" s="28" t="s">
        <v>55</v>
      </c>
      <c r="AP294" s="36">
        <f t="shared" si="3"/>
        <v>0</v>
      </c>
      <c r="AQ294" s="36">
        <f t="shared" si="4"/>
        <v>0</v>
      </c>
      <c r="AR294" s="36">
        <f t="shared" si="5"/>
        <v>0</v>
      </c>
      <c r="AS294" s="36">
        <f t="shared" si="6"/>
        <v>14</v>
      </c>
    </row>
    <row r="295">
      <c r="A295" s="37">
        <v>290.0</v>
      </c>
      <c r="B295" s="17" t="s">
        <v>321</v>
      </c>
      <c r="C295" s="17" t="s">
        <v>115</v>
      </c>
      <c r="D295" s="17" t="s">
        <v>76</v>
      </c>
      <c r="E295" s="19"/>
      <c r="F295" s="17" t="s">
        <v>79</v>
      </c>
      <c r="G295" s="17" t="s">
        <v>795</v>
      </c>
      <c r="H295" s="38" t="s">
        <v>83</v>
      </c>
      <c r="I295" s="38" t="s">
        <v>84</v>
      </c>
      <c r="J295" s="39">
        <v>42979.0</v>
      </c>
      <c r="K295" s="41"/>
      <c r="L295" s="38" t="s">
        <v>85</v>
      </c>
      <c r="M295" s="41"/>
      <c r="N295" s="41"/>
      <c r="O295" s="28" t="s">
        <v>73</v>
      </c>
      <c r="P295" s="28" t="s">
        <v>72</v>
      </c>
      <c r="Q295" s="28" t="s">
        <v>73</v>
      </c>
      <c r="R295" s="28" t="s">
        <v>73</v>
      </c>
      <c r="S295" s="28" t="s">
        <v>73</v>
      </c>
      <c r="T295" s="28" t="s">
        <v>73</v>
      </c>
      <c r="U295" s="28" t="s">
        <v>73</v>
      </c>
      <c r="V295" s="28" t="s">
        <v>73</v>
      </c>
      <c r="W295" s="28" t="s">
        <v>73</v>
      </c>
      <c r="X295" s="28" t="s">
        <v>73</v>
      </c>
      <c r="Y295" s="28" t="s">
        <v>73</v>
      </c>
      <c r="Z295" s="28" t="s">
        <v>73</v>
      </c>
      <c r="AA295" s="28" t="s">
        <v>73</v>
      </c>
      <c r="AB295" s="43"/>
      <c r="AC295" s="28" t="s">
        <v>73</v>
      </c>
      <c r="AD295" s="43"/>
      <c r="AE295" s="36">
        <f t="shared" si="1"/>
        <v>0</v>
      </c>
      <c r="AF295" s="45"/>
      <c r="AG295" s="45"/>
      <c r="AH295" s="36">
        <f t="shared" si="2"/>
        <v>0</v>
      </c>
      <c r="AI295" s="28" t="s">
        <v>92</v>
      </c>
      <c r="AJ295" s="28" t="s">
        <v>55</v>
      </c>
      <c r="AK295" s="28" t="s">
        <v>55</v>
      </c>
      <c r="AL295" s="28" t="s">
        <v>55</v>
      </c>
      <c r="AM295" s="28" t="s">
        <v>55</v>
      </c>
      <c r="AN295" s="28" t="s">
        <v>92</v>
      </c>
      <c r="AO295" s="28" t="s">
        <v>55</v>
      </c>
      <c r="AP295" s="36">
        <f t="shared" si="3"/>
        <v>0</v>
      </c>
      <c r="AQ295" s="36">
        <f t="shared" si="4"/>
        <v>0</v>
      </c>
      <c r="AR295" s="36">
        <f t="shared" si="5"/>
        <v>1</v>
      </c>
      <c r="AS295" s="36">
        <f t="shared" si="6"/>
        <v>13</v>
      </c>
    </row>
    <row r="296">
      <c r="A296" s="37">
        <v>291.0</v>
      </c>
      <c r="B296" s="17" t="s">
        <v>321</v>
      </c>
      <c r="C296" s="17" t="s">
        <v>570</v>
      </c>
      <c r="D296" s="17" t="s">
        <v>110</v>
      </c>
      <c r="E296" s="19"/>
      <c r="F296" s="17" t="s">
        <v>96</v>
      </c>
      <c r="G296" s="17" t="s">
        <v>795</v>
      </c>
      <c r="H296" s="38" t="s">
        <v>83</v>
      </c>
      <c r="I296" s="38" t="s">
        <v>84</v>
      </c>
      <c r="J296" s="39">
        <v>42979.0</v>
      </c>
      <c r="K296" s="41"/>
      <c r="L296" s="38" t="s">
        <v>85</v>
      </c>
      <c r="M296" s="41"/>
      <c r="N296" s="41"/>
      <c r="O296" s="28" t="s">
        <v>73</v>
      </c>
      <c r="P296" s="28" t="s">
        <v>73</v>
      </c>
      <c r="Q296" s="28" t="s">
        <v>73</v>
      </c>
      <c r="R296" s="28" t="s">
        <v>73</v>
      </c>
      <c r="S296" s="28" t="s">
        <v>73</v>
      </c>
      <c r="T296" s="28" t="s">
        <v>73</v>
      </c>
      <c r="U296" s="28" t="s">
        <v>73</v>
      </c>
      <c r="V296" s="28" t="s">
        <v>73</v>
      </c>
      <c r="W296" s="28" t="s">
        <v>73</v>
      </c>
      <c r="X296" s="28" t="s">
        <v>73</v>
      </c>
      <c r="Y296" s="28" t="s">
        <v>73</v>
      </c>
      <c r="Z296" s="28" t="s">
        <v>73</v>
      </c>
      <c r="AA296" s="28" t="s">
        <v>73</v>
      </c>
      <c r="AB296" s="43"/>
      <c r="AC296" s="28" t="s">
        <v>73</v>
      </c>
      <c r="AD296" s="43"/>
      <c r="AE296" s="36">
        <f t="shared" si="1"/>
        <v>0</v>
      </c>
      <c r="AF296" s="45"/>
      <c r="AG296" s="45"/>
      <c r="AH296" s="36">
        <f t="shared" si="2"/>
        <v>0</v>
      </c>
      <c r="AI296" s="28" t="s">
        <v>92</v>
      </c>
      <c r="AJ296" s="28" t="s">
        <v>55</v>
      </c>
      <c r="AK296" s="28" t="s">
        <v>55</v>
      </c>
      <c r="AL296" s="28" t="s">
        <v>55</v>
      </c>
      <c r="AM296" s="28" t="s">
        <v>55</v>
      </c>
      <c r="AN296" s="28" t="s">
        <v>92</v>
      </c>
      <c r="AO296" s="28" t="s">
        <v>55</v>
      </c>
      <c r="AP296" s="36">
        <f t="shared" si="3"/>
        <v>0</v>
      </c>
      <c r="AQ296" s="36">
        <f t="shared" si="4"/>
        <v>0</v>
      </c>
      <c r="AR296" s="36">
        <f t="shared" si="5"/>
        <v>0</v>
      </c>
      <c r="AS296" s="36">
        <f t="shared" si="6"/>
        <v>14</v>
      </c>
    </row>
    <row r="297">
      <c r="A297" s="37">
        <v>292.0</v>
      </c>
      <c r="B297" s="17" t="s">
        <v>399</v>
      </c>
      <c r="C297" s="17" t="s">
        <v>145</v>
      </c>
      <c r="D297" s="17" t="s">
        <v>214</v>
      </c>
      <c r="E297" s="19"/>
      <c r="F297" s="17" t="s">
        <v>79</v>
      </c>
      <c r="G297" s="17" t="s">
        <v>795</v>
      </c>
      <c r="H297" s="38" t="s">
        <v>83</v>
      </c>
      <c r="I297" s="38"/>
      <c r="J297" s="39"/>
      <c r="K297" s="41"/>
      <c r="L297" s="38"/>
      <c r="M297" s="41"/>
      <c r="N297" s="41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43"/>
      <c r="AC297" s="28"/>
      <c r="AD297" s="43"/>
      <c r="AE297" s="36">
        <f t="shared" si="1"/>
        <v>0</v>
      </c>
      <c r="AF297" s="45"/>
      <c r="AG297" s="45"/>
      <c r="AH297" s="36">
        <f t="shared" si="2"/>
        <v>0</v>
      </c>
      <c r="AI297" s="28"/>
      <c r="AJ297" s="28"/>
      <c r="AK297" s="28"/>
      <c r="AL297" s="28"/>
      <c r="AM297" s="28"/>
      <c r="AN297" s="28"/>
      <c r="AO297" s="28"/>
      <c r="AP297" s="36">
        <f t="shared" si="3"/>
        <v>0</v>
      </c>
      <c r="AQ297" s="36">
        <f t="shared" si="4"/>
        <v>0</v>
      </c>
      <c r="AR297" s="36">
        <f t="shared" si="5"/>
        <v>0</v>
      </c>
      <c r="AS297" s="36">
        <f t="shared" si="6"/>
        <v>0</v>
      </c>
    </row>
    <row r="298">
      <c r="A298" s="37">
        <v>293.0</v>
      </c>
      <c r="B298" s="17" t="s">
        <v>799</v>
      </c>
      <c r="C298" s="17" t="s">
        <v>112</v>
      </c>
      <c r="D298" s="17" t="s">
        <v>800</v>
      </c>
      <c r="E298" s="19"/>
      <c r="F298" s="17" t="s">
        <v>96</v>
      </c>
      <c r="G298" s="17" t="s">
        <v>795</v>
      </c>
      <c r="H298" s="38" t="s">
        <v>83</v>
      </c>
      <c r="I298" s="38" t="s">
        <v>84</v>
      </c>
      <c r="J298" s="39">
        <v>42979.0</v>
      </c>
      <c r="K298" s="41"/>
      <c r="L298" s="38" t="s">
        <v>85</v>
      </c>
      <c r="M298" s="41"/>
      <c r="N298" s="41"/>
      <c r="O298" s="28" t="s">
        <v>73</v>
      </c>
      <c r="P298" s="28" t="s">
        <v>73</v>
      </c>
      <c r="Q298" s="28" t="s">
        <v>73</v>
      </c>
      <c r="R298" s="28" t="s">
        <v>73</v>
      </c>
      <c r="S298" s="28" t="s">
        <v>73</v>
      </c>
      <c r="T298" s="28" t="s">
        <v>73</v>
      </c>
      <c r="U298" s="28" t="s">
        <v>73</v>
      </c>
      <c r="V298" s="28" t="s">
        <v>73</v>
      </c>
      <c r="W298" s="28" t="s">
        <v>73</v>
      </c>
      <c r="X298" s="28" t="s">
        <v>73</v>
      </c>
      <c r="Y298" s="28" t="s">
        <v>73</v>
      </c>
      <c r="Z298" s="28" t="s">
        <v>73</v>
      </c>
      <c r="AA298" s="28" t="s">
        <v>73</v>
      </c>
      <c r="AB298" s="43"/>
      <c r="AC298" s="28" t="s">
        <v>73</v>
      </c>
      <c r="AD298" s="43"/>
      <c r="AE298" s="36">
        <f t="shared" si="1"/>
        <v>0</v>
      </c>
      <c r="AF298" s="45"/>
      <c r="AG298" s="45"/>
      <c r="AH298" s="36">
        <f t="shared" si="2"/>
        <v>0</v>
      </c>
      <c r="AI298" s="28" t="s">
        <v>92</v>
      </c>
      <c r="AJ298" s="28" t="s">
        <v>55</v>
      </c>
      <c r="AK298" s="28" t="s">
        <v>55</v>
      </c>
      <c r="AL298" s="28" t="s">
        <v>55</v>
      </c>
      <c r="AM298" s="28" t="s">
        <v>55</v>
      </c>
      <c r="AN298" s="28" t="s">
        <v>92</v>
      </c>
      <c r="AO298" s="28" t="s">
        <v>55</v>
      </c>
      <c r="AP298" s="36">
        <f t="shared" si="3"/>
        <v>0</v>
      </c>
      <c r="AQ298" s="36">
        <f t="shared" si="4"/>
        <v>0</v>
      </c>
      <c r="AR298" s="36">
        <f t="shared" si="5"/>
        <v>0</v>
      </c>
      <c r="AS298" s="36">
        <f t="shared" si="6"/>
        <v>14</v>
      </c>
    </row>
    <row r="299">
      <c r="A299" s="37">
        <v>294.0</v>
      </c>
      <c r="B299" s="17" t="s">
        <v>801</v>
      </c>
      <c r="C299" s="17" t="s">
        <v>94</v>
      </c>
      <c r="D299" s="17" t="s">
        <v>102</v>
      </c>
      <c r="E299" s="19"/>
      <c r="F299" s="17" t="s">
        <v>96</v>
      </c>
      <c r="G299" s="17" t="s">
        <v>795</v>
      </c>
      <c r="H299" s="38" t="s">
        <v>83</v>
      </c>
      <c r="I299" s="38" t="s">
        <v>138</v>
      </c>
      <c r="J299" s="39">
        <v>42979.0</v>
      </c>
      <c r="K299" s="39">
        <v>42984.0</v>
      </c>
      <c r="L299" s="41"/>
      <c r="M299" s="41"/>
      <c r="N299" s="41"/>
      <c r="O299" s="28" t="s">
        <v>73</v>
      </c>
      <c r="P299" s="28" t="s">
        <v>73</v>
      </c>
      <c r="Q299" s="28" t="s">
        <v>73</v>
      </c>
      <c r="R299" s="28" t="s">
        <v>73</v>
      </c>
      <c r="S299" s="28" t="s">
        <v>73</v>
      </c>
      <c r="T299" s="28" t="s">
        <v>73</v>
      </c>
      <c r="U299" s="28" t="s">
        <v>73</v>
      </c>
      <c r="V299" s="28" t="s">
        <v>73</v>
      </c>
      <c r="W299" s="28" t="s">
        <v>73</v>
      </c>
      <c r="X299" s="28" t="s">
        <v>73</v>
      </c>
      <c r="Y299" s="28" t="s">
        <v>73</v>
      </c>
      <c r="Z299" s="28" t="s">
        <v>73</v>
      </c>
      <c r="AA299" s="28" t="s">
        <v>73</v>
      </c>
      <c r="AB299" s="43"/>
      <c r="AC299" s="28" t="s">
        <v>73</v>
      </c>
      <c r="AD299" s="43"/>
      <c r="AE299" s="36">
        <f t="shared" si="1"/>
        <v>0</v>
      </c>
      <c r="AF299" s="45"/>
      <c r="AG299" s="45"/>
      <c r="AH299" s="36">
        <f t="shared" si="2"/>
        <v>0</v>
      </c>
      <c r="AI299" s="28" t="s">
        <v>92</v>
      </c>
      <c r="AJ299" s="28" t="s">
        <v>55</v>
      </c>
      <c r="AK299" s="28" t="s">
        <v>55</v>
      </c>
      <c r="AL299" s="28" t="s">
        <v>55</v>
      </c>
      <c r="AM299" s="28" t="s">
        <v>55</v>
      </c>
      <c r="AN299" s="28" t="s">
        <v>92</v>
      </c>
      <c r="AO299" s="28" t="s">
        <v>55</v>
      </c>
      <c r="AP299" s="36">
        <f t="shared" si="3"/>
        <v>0</v>
      </c>
      <c r="AQ299" s="36">
        <f t="shared" si="4"/>
        <v>0</v>
      </c>
      <c r="AR299" s="36">
        <f t="shared" si="5"/>
        <v>0</v>
      </c>
      <c r="AS299" s="36">
        <f t="shared" si="6"/>
        <v>14</v>
      </c>
    </row>
    <row r="300">
      <c r="A300" s="37">
        <v>295.0</v>
      </c>
      <c r="B300" s="17" t="s">
        <v>802</v>
      </c>
      <c r="C300" s="17" t="s">
        <v>78</v>
      </c>
      <c r="D300" s="17" t="s">
        <v>157</v>
      </c>
      <c r="E300" s="17" t="s">
        <v>558</v>
      </c>
      <c r="F300" s="17" t="s">
        <v>79</v>
      </c>
      <c r="G300" s="17" t="s">
        <v>795</v>
      </c>
      <c r="H300" s="38" t="s">
        <v>83</v>
      </c>
      <c r="I300" s="38" t="s">
        <v>84</v>
      </c>
      <c r="J300" s="39">
        <v>42979.0</v>
      </c>
      <c r="K300" s="41"/>
      <c r="L300" s="38" t="s">
        <v>85</v>
      </c>
      <c r="M300" s="41"/>
      <c r="N300" s="41"/>
      <c r="O300" s="28" t="s">
        <v>73</v>
      </c>
      <c r="P300" s="28" t="s">
        <v>73</v>
      </c>
      <c r="Q300" s="28" t="s">
        <v>73</v>
      </c>
      <c r="R300" s="28" t="s">
        <v>73</v>
      </c>
      <c r="S300" s="28" t="s">
        <v>73</v>
      </c>
      <c r="T300" s="28" t="s">
        <v>73</v>
      </c>
      <c r="U300" s="28" t="s">
        <v>73</v>
      </c>
      <c r="V300" s="28" t="s">
        <v>73</v>
      </c>
      <c r="W300" s="28" t="s">
        <v>73</v>
      </c>
      <c r="X300" s="28" t="s">
        <v>73</v>
      </c>
      <c r="Y300" s="28" t="s">
        <v>73</v>
      </c>
      <c r="Z300" s="28" t="s">
        <v>73</v>
      </c>
      <c r="AA300" s="28" t="s">
        <v>73</v>
      </c>
      <c r="AB300" s="43"/>
      <c r="AC300" s="28" t="s">
        <v>73</v>
      </c>
      <c r="AD300" s="43"/>
      <c r="AE300" s="36">
        <f t="shared" si="1"/>
        <v>0</v>
      </c>
      <c r="AF300" s="45"/>
      <c r="AG300" s="45"/>
      <c r="AH300" s="36">
        <f t="shared" si="2"/>
        <v>0</v>
      </c>
      <c r="AI300" s="28" t="s">
        <v>92</v>
      </c>
      <c r="AJ300" s="28" t="s">
        <v>55</v>
      </c>
      <c r="AK300" s="28" t="s">
        <v>55</v>
      </c>
      <c r="AL300" s="28" t="s">
        <v>55</v>
      </c>
      <c r="AM300" s="28" t="s">
        <v>55</v>
      </c>
      <c r="AN300" s="28" t="s">
        <v>92</v>
      </c>
      <c r="AO300" s="28" t="s">
        <v>55</v>
      </c>
      <c r="AP300" s="36">
        <f t="shared" si="3"/>
        <v>0</v>
      </c>
      <c r="AQ300" s="36">
        <f t="shared" si="4"/>
        <v>0</v>
      </c>
      <c r="AR300" s="36">
        <f t="shared" si="5"/>
        <v>0</v>
      </c>
      <c r="AS300" s="36">
        <f t="shared" si="6"/>
        <v>14</v>
      </c>
    </row>
    <row r="301">
      <c r="A301" s="37">
        <v>296.0</v>
      </c>
      <c r="B301" s="17" t="s">
        <v>804</v>
      </c>
      <c r="C301" s="17" t="s">
        <v>261</v>
      </c>
      <c r="D301" s="20"/>
      <c r="E301" s="19"/>
      <c r="F301" s="17" t="s">
        <v>96</v>
      </c>
      <c r="G301" s="17" t="s">
        <v>795</v>
      </c>
      <c r="H301" s="38" t="s">
        <v>83</v>
      </c>
      <c r="I301" s="38" t="s">
        <v>84</v>
      </c>
      <c r="J301" s="39">
        <v>42979.0</v>
      </c>
      <c r="K301" s="44"/>
      <c r="L301" s="38" t="s">
        <v>85</v>
      </c>
      <c r="M301" s="41"/>
      <c r="N301" s="41"/>
      <c r="O301" s="28" t="s">
        <v>73</v>
      </c>
      <c r="P301" s="28" t="s">
        <v>73</v>
      </c>
      <c r="Q301" s="28" t="s">
        <v>73</v>
      </c>
      <c r="R301" s="28" t="s">
        <v>73</v>
      </c>
      <c r="S301" s="28" t="s">
        <v>73</v>
      </c>
      <c r="T301" s="28" t="s">
        <v>73</v>
      </c>
      <c r="U301" s="28" t="s">
        <v>73</v>
      </c>
      <c r="V301" s="28" t="s">
        <v>73</v>
      </c>
      <c r="W301" s="28" t="s">
        <v>73</v>
      </c>
      <c r="X301" s="28" t="s">
        <v>73</v>
      </c>
      <c r="Y301" s="28" t="s">
        <v>73</v>
      </c>
      <c r="Z301" s="28" t="s">
        <v>73</v>
      </c>
      <c r="AA301" s="28" t="s">
        <v>73</v>
      </c>
      <c r="AB301" s="43"/>
      <c r="AC301" s="28" t="s">
        <v>73</v>
      </c>
      <c r="AD301" s="43"/>
      <c r="AE301" s="36">
        <f t="shared" si="1"/>
        <v>0</v>
      </c>
      <c r="AF301" s="45"/>
      <c r="AG301" s="45"/>
      <c r="AH301" s="36">
        <f t="shared" si="2"/>
        <v>0</v>
      </c>
      <c r="AI301" s="28" t="s">
        <v>92</v>
      </c>
      <c r="AJ301" s="28" t="s">
        <v>55</v>
      </c>
      <c r="AK301" s="28" t="s">
        <v>55</v>
      </c>
      <c r="AL301" s="28" t="s">
        <v>55</v>
      </c>
      <c r="AM301" s="28" t="s">
        <v>55</v>
      </c>
      <c r="AN301" s="28" t="s">
        <v>92</v>
      </c>
      <c r="AO301" s="28" t="s">
        <v>55</v>
      </c>
      <c r="AP301" s="36">
        <f t="shared" si="3"/>
        <v>0</v>
      </c>
      <c r="AQ301" s="36">
        <f t="shared" si="4"/>
        <v>0</v>
      </c>
      <c r="AR301" s="36">
        <f t="shared" si="5"/>
        <v>0</v>
      </c>
      <c r="AS301" s="36">
        <f t="shared" si="6"/>
        <v>14</v>
      </c>
    </row>
    <row r="302">
      <c r="A302" s="37">
        <v>297.0</v>
      </c>
      <c r="B302" s="17" t="s">
        <v>115</v>
      </c>
      <c r="C302" s="17" t="s">
        <v>252</v>
      </c>
      <c r="D302" s="17" t="s">
        <v>266</v>
      </c>
      <c r="E302" s="19"/>
      <c r="F302" s="17" t="s">
        <v>96</v>
      </c>
      <c r="G302" s="17" t="s">
        <v>795</v>
      </c>
      <c r="H302" s="38" t="s">
        <v>83</v>
      </c>
      <c r="I302" s="38" t="s">
        <v>138</v>
      </c>
      <c r="J302" s="39">
        <v>42979.0</v>
      </c>
      <c r="K302" s="39">
        <v>42981.0</v>
      </c>
      <c r="L302" s="41"/>
      <c r="M302" s="41"/>
      <c r="N302" s="41"/>
      <c r="O302" s="28" t="s">
        <v>73</v>
      </c>
      <c r="P302" s="28" t="s">
        <v>73</v>
      </c>
      <c r="Q302" s="28" t="s">
        <v>73</v>
      </c>
      <c r="R302" s="28" t="s">
        <v>73</v>
      </c>
      <c r="S302" s="28" t="s">
        <v>73</v>
      </c>
      <c r="T302" s="28" t="s">
        <v>73</v>
      </c>
      <c r="U302" s="28" t="s">
        <v>73</v>
      </c>
      <c r="V302" s="28" t="s">
        <v>73</v>
      </c>
      <c r="W302" s="28" t="s">
        <v>73</v>
      </c>
      <c r="X302" s="28" t="s">
        <v>73</v>
      </c>
      <c r="Y302" s="28" t="s">
        <v>73</v>
      </c>
      <c r="Z302" s="28" t="s">
        <v>73</v>
      </c>
      <c r="AA302" s="28" t="s">
        <v>73</v>
      </c>
      <c r="AB302" s="43"/>
      <c r="AC302" s="28" t="s">
        <v>73</v>
      </c>
      <c r="AD302" s="43"/>
      <c r="AE302" s="36">
        <f t="shared" si="1"/>
        <v>0</v>
      </c>
      <c r="AF302" s="45"/>
      <c r="AG302" s="45"/>
      <c r="AH302" s="36">
        <f t="shared" si="2"/>
        <v>0</v>
      </c>
      <c r="AI302" s="28" t="s">
        <v>92</v>
      </c>
      <c r="AJ302" s="28" t="s">
        <v>55</v>
      </c>
      <c r="AK302" s="28" t="s">
        <v>55</v>
      </c>
      <c r="AL302" s="28" t="s">
        <v>55</v>
      </c>
      <c r="AM302" s="28" t="s">
        <v>55</v>
      </c>
      <c r="AN302" s="28" t="s">
        <v>92</v>
      </c>
      <c r="AO302" s="28" t="s">
        <v>55</v>
      </c>
      <c r="AP302" s="36">
        <f t="shared" si="3"/>
        <v>0</v>
      </c>
      <c r="AQ302" s="36">
        <f t="shared" si="4"/>
        <v>0</v>
      </c>
      <c r="AR302" s="36">
        <f t="shared" si="5"/>
        <v>0</v>
      </c>
      <c r="AS302" s="36">
        <f t="shared" si="6"/>
        <v>14</v>
      </c>
    </row>
    <row r="303">
      <c r="A303" s="37">
        <v>298.0</v>
      </c>
      <c r="B303" s="17" t="s">
        <v>806</v>
      </c>
      <c r="C303" s="17" t="s">
        <v>136</v>
      </c>
      <c r="D303" s="17" t="s">
        <v>110</v>
      </c>
      <c r="E303" s="19"/>
      <c r="F303" s="17" t="s">
        <v>96</v>
      </c>
      <c r="G303" s="17" t="s">
        <v>795</v>
      </c>
      <c r="H303" s="38" t="s">
        <v>83</v>
      </c>
      <c r="I303" s="38"/>
      <c r="J303" s="39"/>
      <c r="K303" s="41"/>
      <c r="L303" s="38"/>
      <c r="M303" s="41"/>
      <c r="N303" s="41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43"/>
      <c r="AC303" s="28"/>
      <c r="AD303" s="43"/>
      <c r="AE303" s="36">
        <f t="shared" si="1"/>
        <v>0</v>
      </c>
      <c r="AF303" s="45"/>
      <c r="AG303" s="45"/>
      <c r="AH303" s="36">
        <f t="shared" si="2"/>
        <v>0</v>
      </c>
      <c r="AI303" s="28"/>
      <c r="AJ303" s="28"/>
      <c r="AK303" s="28"/>
      <c r="AL303" s="28"/>
      <c r="AM303" s="28"/>
      <c r="AN303" s="28"/>
      <c r="AO303" s="28"/>
      <c r="AP303" s="36">
        <f t="shared" si="3"/>
        <v>0</v>
      </c>
      <c r="AQ303" s="36">
        <f t="shared" si="4"/>
        <v>0</v>
      </c>
      <c r="AR303" s="36">
        <f t="shared" si="5"/>
        <v>0</v>
      </c>
      <c r="AS303" s="36">
        <f t="shared" si="6"/>
        <v>0</v>
      </c>
    </row>
    <row r="304">
      <c r="A304" s="37">
        <v>299.0</v>
      </c>
      <c r="B304" s="17" t="s">
        <v>809</v>
      </c>
      <c r="C304" s="17" t="s">
        <v>782</v>
      </c>
      <c r="D304" s="17" t="s">
        <v>810</v>
      </c>
      <c r="E304" s="19"/>
      <c r="F304" s="17" t="s">
        <v>79</v>
      </c>
      <c r="G304" s="17" t="s">
        <v>795</v>
      </c>
      <c r="H304" s="38" t="s">
        <v>83</v>
      </c>
      <c r="I304" s="38" t="s">
        <v>84</v>
      </c>
      <c r="J304" s="39">
        <v>42979.0</v>
      </c>
      <c r="K304" s="41"/>
      <c r="L304" s="38" t="s">
        <v>85</v>
      </c>
      <c r="M304" s="41"/>
      <c r="N304" s="41"/>
      <c r="O304" s="28" t="s">
        <v>73</v>
      </c>
      <c r="P304" s="28" t="s">
        <v>73</v>
      </c>
      <c r="Q304" s="28" t="s">
        <v>73</v>
      </c>
      <c r="R304" s="28" t="s">
        <v>73</v>
      </c>
      <c r="S304" s="28" t="s">
        <v>73</v>
      </c>
      <c r="T304" s="28" t="s">
        <v>73</v>
      </c>
      <c r="U304" s="28" t="s">
        <v>73</v>
      </c>
      <c r="V304" s="28" t="s">
        <v>73</v>
      </c>
      <c r="W304" s="28" t="s">
        <v>73</v>
      </c>
      <c r="X304" s="28" t="s">
        <v>73</v>
      </c>
      <c r="Y304" s="28" t="s">
        <v>73</v>
      </c>
      <c r="Z304" s="28" t="s">
        <v>73</v>
      </c>
      <c r="AA304" s="28" t="s">
        <v>73</v>
      </c>
      <c r="AB304" s="43"/>
      <c r="AC304" s="28" t="s">
        <v>73</v>
      </c>
      <c r="AD304" s="43"/>
      <c r="AE304" s="36">
        <f t="shared" si="1"/>
        <v>0</v>
      </c>
      <c r="AF304" s="45"/>
      <c r="AG304" s="45"/>
      <c r="AH304" s="36">
        <f t="shared" si="2"/>
        <v>0</v>
      </c>
      <c r="AI304" s="28" t="s">
        <v>92</v>
      </c>
      <c r="AJ304" s="28" t="s">
        <v>55</v>
      </c>
      <c r="AK304" s="28" t="s">
        <v>55</v>
      </c>
      <c r="AL304" s="28" t="s">
        <v>55</v>
      </c>
      <c r="AM304" s="28" t="s">
        <v>55</v>
      </c>
      <c r="AN304" s="28" t="s">
        <v>92</v>
      </c>
      <c r="AO304" s="28" t="s">
        <v>55</v>
      </c>
      <c r="AP304" s="36">
        <f t="shared" si="3"/>
        <v>0</v>
      </c>
      <c r="AQ304" s="36">
        <f t="shared" si="4"/>
        <v>0</v>
      </c>
      <c r="AR304" s="36">
        <f t="shared" si="5"/>
        <v>0</v>
      </c>
      <c r="AS304" s="36">
        <f t="shared" si="6"/>
        <v>14</v>
      </c>
    </row>
    <row r="305">
      <c r="A305" s="37">
        <v>300.0</v>
      </c>
      <c r="B305" s="17" t="s">
        <v>812</v>
      </c>
      <c r="C305" s="17" t="s">
        <v>143</v>
      </c>
      <c r="D305" s="17" t="s">
        <v>688</v>
      </c>
      <c r="E305" s="19"/>
      <c r="F305" s="17" t="s">
        <v>79</v>
      </c>
      <c r="G305" s="17" t="s">
        <v>795</v>
      </c>
      <c r="H305" s="38" t="s">
        <v>83</v>
      </c>
      <c r="I305" s="38"/>
      <c r="J305" s="39"/>
      <c r="K305" s="41"/>
      <c r="L305" s="38"/>
      <c r="M305" s="41"/>
      <c r="N305" s="41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43"/>
      <c r="AC305" s="28"/>
      <c r="AD305" s="43"/>
      <c r="AE305" s="36">
        <f t="shared" si="1"/>
        <v>0</v>
      </c>
      <c r="AF305" s="45"/>
      <c r="AG305" s="45"/>
      <c r="AH305" s="36">
        <f t="shared" si="2"/>
        <v>0</v>
      </c>
      <c r="AI305" s="28"/>
      <c r="AJ305" s="28"/>
      <c r="AK305" s="28"/>
      <c r="AL305" s="28"/>
      <c r="AM305" s="28"/>
      <c r="AN305" s="28"/>
      <c r="AO305" s="28"/>
      <c r="AP305" s="36">
        <f t="shared" si="3"/>
        <v>0</v>
      </c>
      <c r="AQ305" s="36">
        <f t="shared" si="4"/>
        <v>0</v>
      </c>
      <c r="AR305" s="36">
        <f t="shared" si="5"/>
        <v>0</v>
      </c>
      <c r="AS305" s="36">
        <f t="shared" si="6"/>
        <v>0</v>
      </c>
    </row>
    <row r="306">
      <c r="A306" s="37">
        <v>301.0</v>
      </c>
      <c r="B306" s="17" t="s">
        <v>813</v>
      </c>
      <c r="C306" s="17" t="s">
        <v>94</v>
      </c>
      <c r="D306" s="17" t="s">
        <v>110</v>
      </c>
      <c r="E306" s="19"/>
      <c r="F306" s="17" t="s">
        <v>96</v>
      </c>
      <c r="G306" s="17" t="s">
        <v>795</v>
      </c>
      <c r="H306" s="38" t="s">
        <v>83</v>
      </c>
      <c r="I306" s="38"/>
      <c r="J306" s="39"/>
      <c r="K306" s="41"/>
      <c r="L306" s="38"/>
      <c r="M306" s="41"/>
      <c r="N306" s="41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43"/>
      <c r="AC306" s="28"/>
      <c r="AD306" s="43"/>
      <c r="AE306" s="36">
        <f t="shared" si="1"/>
        <v>0</v>
      </c>
      <c r="AF306" s="45"/>
      <c r="AG306" s="45"/>
      <c r="AH306" s="36">
        <f t="shared" si="2"/>
        <v>0</v>
      </c>
      <c r="AI306" s="28"/>
      <c r="AJ306" s="28"/>
      <c r="AK306" s="28"/>
      <c r="AL306" s="28"/>
      <c r="AM306" s="28"/>
      <c r="AN306" s="28"/>
      <c r="AO306" s="28"/>
      <c r="AP306" s="36">
        <f t="shared" si="3"/>
        <v>0</v>
      </c>
      <c r="AQ306" s="36">
        <f t="shared" si="4"/>
        <v>0</v>
      </c>
      <c r="AR306" s="36">
        <f t="shared" si="5"/>
        <v>0</v>
      </c>
      <c r="AS306" s="36">
        <f t="shared" si="6"/>
        <v>0</v>
      </c>
    </row>
    <row r="307">
      <c r="A307" s="37">
        <v>302.0</v>
      </c>
      <c r="B307" s="17" t="s">
        <v>815</v>
      </c>
      <c r="C307" s="17" t="s">
        <v>816</v>
      </c>
      <c r="D307" s="17" t="s">
        <v>203</v>
      </c>
      <c r="E307" s="19"/>
      <c r="F307" s="17" t="s">
        <v>96</v>
      </c>
      <c r="G307" s="17" t="s">
        <v>795</v>
      </c>
      <c r="H307" s="38" t="s">
        <v>83</v>
      </c>
      <c r="I307" s="38" t="s">
        <v>84</v>
      </c>
      <c r="J307" s="39">
        <v>42979.0</v>
      </c>
      <c r="K307" s="41"/>
      <c r="L307" s="38" t="s">
        <v>85</v>
      </c>
      <c r="M307" s="41"/>
      <c r="N307" s="41"/>
      <c r="O307" s="28" t="s">
        <v>73</v>
      </c>
      <c r="P307" s="28" t="s">
        <v>73</v>
      </c>
      <c r="Q307" s="28" t="s">
        <v>73</v>
      </c>
      <c r="R307" s="28" t="s">
        <v>73</v>
      </c>
      <c r="S307" s="28" t="s">
        <v>73</v>
      </c>
      <c r="T307" s="28" t="s">
        <v>73</v>
      </c>
      <c r="U307" s="28" t="s">
        <v>73</v>
      </c>
      <c r="V307" s="28" t="s">
        <v>73</v>
      </c>
      <c r="W307" s="28" t="s">
        <v>73</v>
      </c>
      <c r="X307" s="28" t="s">
        <v>73</v>
      </c>
      <c r="Y307" s="28" t="s">
        <v>73</v>
      </c>
      <c r="Z307" s="28" t="s">
        <v>73</v>
      </c>
      <c r="AA307" s="28" t="s">
        <v>73</v>
      </c>
      <c r="AB307" s="43"/>
      <c r="AC307" s="28" t="s">
        <v>73</v>
      </c>
      <c r="AD307" s="43"/>
      <c r="AE307" s="36">
        <f t="shared" si="1"/>
        <v>0</v>
      </c>
      <c r="AF307" s="45">
        <v>9.0</v>
      </c>
      <c r="AG307" s="45"/>
      <c r="AH307" s="36">
        <f t="shared" si="2"/>
        <v>9</v>
      </c>
      <c r="AI307" s="28" t="s">
        <v>92</v>
      </c>
      <c r="AJ307" s="28" t="s">
        <v>55</v>
      </c>
      <c r="AK307" s="28" t="s">
        <v>55</v>
      </c>
      <c r="AL307" s="28" t="s">
        <v>55</v>
      </c>
      <c r="AM307" s="28" t="s">
        <v>55</v>
      </c>
      <c r="AN307" s="28" t="s">
        <v>92</v>
      </c>
      <c r="AO307" s="28" t="s">
        <v>55</v>
      </c>
      <c r="AP307" s="36">
        <f t="shared" si="3"/>
        <v>0</v>
      </c>
      <c r="AQ307" s="36">
        <f t="shared" si="4"/>
        <v>0</v>
      </c>
      <c r="AR307" s="36">
        <f t="shared" si="5"/>
        <v>0</v>
      </c>
      <c r="AS307" s="36">
        <f t="shared" si="6"/>
        <v>14</v>
      </c>
    </row>
    <row r="308">
      <c r="A308" s="37">
        <v>303.0</v>
      </c>
      <c r="B308" s="17" t="s">
        <v>820</v>
      </c>
      <c r="C308" s="17" t="s">
        <v>636</v>
      </c>
      <c r="D308" s="17" t="s">
        <v>110</v>
      </c>
      <c r="E308" s="19"/>
      <c r="F308" s="17" t="s">
        <v>96</v>
      </c>
      <c r="G308" s="17" t="s">
        <v>795</v>
      </c>
      <c r="H308" s="38" t="s">
        <v>83</v>
      </c>
      <c r="I308" s="38" t="s">
        <v>84</v>
      </c>
      <c r="J308" s="39">
        <v>42979.0</v>
      </c>
      <c r="K308" s="41"/>
      <c r="L308" s="38" t="s">
        <v>85</v>
      </c>
      <c r="M308" s="41"/>
      <c r="N308" s="41"/>
      <c r="O308" s="28" t="s">
        <v>73</v>
      </c>
      <c r="P308" s="28" t="s">
        <v>73</v>
      </c>
      <c r="Q308" s="28" t="s">
        <v>73</v>
      </c>
      <c r="R308" s="28" t="s">
        <v>73</v>
      </c>
      <c r="S308" s="28" t="s">
        <v>73</v>
      </c>
      <c r="T308" s="28" t="s">
        <v>73</v>
      </c>
      <c r="U308" s="28" t="s">
        <v>73</v>
      </c>
      <c r="V308" s="28" t="s">
        <v>73</v>
      </c>
      <c r="W308" s="28" t="s">
        <v>73</v>
      </c>
      <c r="X308" s="28" t="s">
        <v>73</v>
      </c>
      <c r="Y308" s="28" t="s">
        <v>73</v>
      </c>
      <c r="Z308" s="28"/>
      <c r="AA308" s="28" t="s">
        <v>73</v>
      </c>
      <c r="AB308" s="43"/>
      <c r="AC308" s="28" t="s">
        <v>73</v>
      </c>
      <c r="AD308" s="43"/>
      <c r="AE308" s="36">
        <f t="shared" si="1"/>
        <v>0</v>
      </c>
      <c r="AF308" s="45"/>
      <c r="AG308" s="45"/>
      <c r="AH308" s="36">
        <f t="shared" si="2"/>
        <v>0</v>
      </c>
      <c r="AI308" s="28" t="s">
        <v>92</v>
      </c>
      <c r="AJ308" s="28" t="s">
        <v>55</v>
      </c>
      <c r="AK308" s="28" t="s">
        <v>55</v>
      </c>
      <c r="AL308" s="28" t="s">
        <v>55</v>
      </c>
      <c r="AM308" s="28" t="s">
        <v>55</v>
      </c>
      <c r="AN308" s="28" t="s">
        <v>92</v>
      </c>
      <c r="AO308" s="28" t="s">
        <v>55</v>
      </c>
      <c r="AP308" s="36">
        <f t="shared" si="3"/>
        <v>0</v>
      </c>
      <c r="AQ308" s="36">
        <f t="shared" si="4"/>
        <v>0</v>
      </c>
      <c r="AR308" s="36">
        <f t="shared" si="5"/>
        <v>0</v>
      </c>
      <c r="AS308" s="36">
        <f t="shared" si="6"/>
        <v>13</v>
      </c>
    </row>
    <row r="309">
      <c r="A309" s="37">
        <v>304.0</v>
      </c>
      <c r="B309" s="17" t="s">
        <v>365</v>
      </c>
      <c r="C309" s="17" t="s">
        <v>362</v>
      </c>
      <c r="D309" s="17" t="s">
        <v>203</v>
      </c>
      <c r="E309" s="19"/>
      <c r="F309" s="17" t="s">
        <v>96</v>
      </c>
      <c r="G309" s="17" t="s">
        <v>795</v>
      </c>
      <c r="H309" s="38" t="s">
        <v>83</v>
      </c>
      <c r="I309" s="38" t="s">
        <v>84</v>
      </c>
      <c r="J309" s="39">
        <v>42979.0</v>
      </c>
      <c r="K309" s="41"/>
      <c r="L309" s="38" t="s">
        <v>85</v>
      </c>
      <c r="M309" s="41"/>
      <c r="N309" s="41"/>
      <c r="O309" s="28" t="s">
        <v>72</v>
      </c>
      <c r="P309" s="28" t="s">
        <v>71</v>
      </c>
      <c r="Q309" s="28" t="s">
        <v>72</v>
      </c>
      <c r="R309" s="28" t="s">
        <v>73</v>
      </c>
      <c r="S309" s="28" t="s">
        <v>73</v>
      </c>
      <c r="T309" s="28" t="s">
        <v>73</v>
      </c>
      <c r="U309" s="28" t="s">
        <v>73</v>
      </c>
      <c r="V309" s="28" t="s">
        <v>73</v>
      </c>
      <c r="W309" s="28" t="s">
        <v>73</v>
      </c>
      <c r="X309" s="28" t="s">
        <v>73</v>
      </c>
      <c r="Y309" s="28" t="s">
        <v>73</v>
      </c>
      <c r="Z309" s="28" t="s">
        <v>73</v>
      </c>
      <c r="AA309" s="28" t="s">
        <v>72</v>
      </c>
      <c r="AB309" s="43"/>
      <c r="AC309" s="28" t="s">
        <v>73</v>
      </c>
      <c r="AD309" s="43"/>
      <c r="AE309" s="36">
        <f t="shared" si="1"/>
        <v>0</v>
      </c>
      <c r="AF309" s="45"/>
      <c r="AG309" s="45"/>
      <c r="AH309" s="36">
        <f t="shared" si="2"/>
        <v>0</v>
      </c>
      <c r="AI309" s="28" t="s">
        <v>92</v>
      </c>
      <c r="AJ309" s="28" t="s">
        <v>55</v>
      </c>
      <c r="AK309" s="28" t="s">
        <v>55</v>
      </c>
      <c r="AL309" s="28" t="s">
        <v>55</v>
      </c>
      <c r="AM309" s="28" t="s">
        <v>55</v>
      </c>
      <c r="AN309" s="28" t="s">
        <v>92</v>
      </c>
      <c r="AO309" s="28" t="s">
        <v>55</v>
      </c>
      <c r="AP309" s="36">
        <f t="shared" si="3"/>
        <v>0</v>
      </c>
      <c r="AQ309" s="36">
        <f t="shared" si="4"/>
        <v>1</v>
      </c>
      <c r="AR309" s="36">
        <f t="shared" si="5"/>
        <v>3</v>
      </c>
      <c r="AS309" s="36">
        <f t="shared" si="6"/>
        <v>10</v>
      </c>
    </row>
    <row r="310">
      <c r="A310" s="37">
        <v>305.0</v>
      </c>
      <c r="B310" s="17" t="s">
        <v>824</v>
      </c>
      <c r="C310" s="17" t="s">
        <v>77</v>
      </c>
      <c r="D310" s="20"/>
      <c r="E310" s="19"/>
      <c r="F310" s="17" t="s">
        <v>79</v>
      </c>
      <c r="G310" s="17" t="s">
        <v>795</v>
      </c>
      <c r="H310" s="38" t="s">
        <v>83</v>
      </c>
      <c r="I310" s="38" t="s">
        <v>84</v>
      </c>
      <c r="J310" s="39">
        <v>42979.0</v>
      </c>
      <c r="K310" s="41"/>
      <c r="L310" s="38" t="s">
        <v>85</v>
      </c>
      <c r="M310" s="41"/>
      <c r="N310" s="41"/>
      <c r="O310" s="28" t="s">
        <v>73</v>
      </c>
      <c r="P310" s="28" t="s">
        <v>73</v>
      </c>
      <c r="Q310" s="28" t="s">
        <v>73</v>
      </c>
      <c r="R310" s="28" t="s">
        <v>73</v>
      </c>
      <c r="S310" s="28" t="s">
        <v>73</v>
      </c>
      <c r="T310" s="28" t="s">
        <v>73</v>
      </c>
      <c r="U310" s="28" t="s">
        <v>73</v>
      </c>
      <c r="V310" s="28" t="s">
        <v>73</v>
      </c>
      <c r="W310" s="28" t="s">
        <v>73</v>
      </c>
      <c r="X310" s="28" t="s">
        <v>73</v>
      </c>
      <c r="Y310" s="28" t="s">
        <v>73</v>
      </c>
      <c r="Z310" s="28" t="s">
        <v>73</v>
      </c>
      <c r="AA310" s="28" t="s">
        <v>73</v>
      </c>
      <c r="AB310" s="43"/>
      <c r="AC310" s="28" t="s">
        <v>73</v>
      </c>
      <c r="AD310" s="43"/>
      <c r="AE310" s="36">
        <f t="shared" si="1"/>
        <v>0</v>
      </c>
      <c r="AF310" s="45"/>
      <c r="AG310" s="45"/>
      <c r="AH310" s="36">
        <f t="shared" si="2"/>
        <v>0</v>
      </c>
      <c r="AI310" s="28" t="s">
        <v>92</v>
      </c>
      <c r="AJ310" s="28" t="s">
        <v>55</v>
      </c>
      <c r="AK310" s="28" t="s">
        <v>55</v>
      </c>
      <c r="AL310" s="28" t="s">
        <v>55</v>
      </c>
      <c r="AM310" s="28" t="s">
        <v>55</v>
      </c>
      <c r="AN310" s="28" t="s">
        <v>92</v>
      </c>
      <c r="AO310" s="28" t="s">
        <v>55</v>
      </c>
      <c r="AP310" s="36">
        <f t="shared" si="3"/>
        <v>0</v>
      </c>
      <c r="AQ310" s="36">
        <f t="shared" si="4"/>
        <v>0</v>
      </c>
      <c r="AR310" s="36">
        <f t="shared" si="5"/>
        <v>0</v>
      </c>
      <c r="AS310" s="36">
        <f t="shared" si="6"/>
        <v>14</v>
      </c>
    </row>
    <row r="311">
      <c r="A311" s="37">
        <v>306.0</v>
      </c>
      <c r="B311" s="17" t="s">
        <v>582</v>
      </c>
      <c r="C311" s="17" t="s">
        <v>494</v>
      </c>
      <c r="D311" s="17" t="s">
        <v>482</v>
      </c>
      <c r="E311" s="19"/>
      <c r="F311" s="17" t="s">
        <v>79</v>
      </c>
      <c r="G311" s="17" t="s">
        <v>795</v>
      </c>
      <c r="H311" s="38" t="s">
        <v>83</v>
      </c>
      <c r="I311" s="38" t="s">
        <v>84</v>
      </c>
      <c r="J311" s="39">
        <v>42979.0</v>
      </c>
      <c r="K311" s="41"/>
      <c r="L311" s="38" t="s">
        <v>85</v>
      </c>
      <c r="M311" s="41"/>
      <c r="N311" s="41"/>
      <c r="O311" s="28" t="s">
        <v>73</v>
      </c>
      <c r="P311" s="28" t="s">
        <v>73</v>
      </c>
      <c r="Q311" s="28" t="s">
        <v>73</v>
      </c>
      <c r="R311" s="28" t="s">
        <v>73</v>
      </c>
      <c r="S311" s="28" t="s">
        <v>73</v>
      </c>
      <c r="T311" s="28" t="s">
        <v>73</v>
      </c>
      <c r="U311" s="28" t="s">
        <v>73</v>
      </c>
      <c r="V311" s="28" t="s">
        <v>73</v>
      </c>
      <c r="W311" s="28" t="s">
        <v>73</v>
      </c>
      <c r="X311" s="28" t="s">
        <v>73</v>
      </c>
      <c r="Y311" s="28" t="s">
        <v>73</v>
      </c>
      <c r="Z311" s="28" t="s">
        <v>73</v>
      </c>
      <c r="AA311" s="28" t="s">
        <v>73</v>
      </c>
      <c r="AB311" s="43"/>
      <c r="AC311" s="28" t="s">
        <v>73</v>
      </c>
      <c r="AD311" s="43"/>
      <c r="AE311" s="36">
        <f t="shared" si="1"/>
        <v>0</v>
      </c>
      <c r="AF311" s="45"/>
      <c r="AG311" s="45"/>
      <c r="AH311" s="36">
        <f t="shared" si="2"/>
        <v>0</v>
      </c>
      <c r="AI311" s="28" t="s">
        <v>92</v>
      </c>
      <c r="AJ311" s="28" t="s">
        <v>55</v>
      </c>
      <c r="AK311" s="28" t="s">
        <v>55</v>
      </c>
      <c r="AL311" s="28" t="s">
        <v>55</v>
      </c>
      <c r="AM311" s="28" t="s">
        <v>55</v>
      </c>
      <c r="AN311" s="28" t="s">
        <v>92</v>
      </c>
      <c r="AO311" s="28" t="s">
        <v>55</v>
      </c>
      <c r="AP311" s="36">
        <f t="shared" si="3"/>
        <v>0</v>
      </c>
      <c r="AQ311" s="36">
        <f t="shared" si="4"/>
        <v>0</v>
      </c>
      <c r="AR311" s="36">
        <f t="shared" si="5"/>
        <v>0</v>
      </c>
      <c r="AS311" s="36">
        <f t="shared" si="6"/>
        <v>14</v>
      </c>
    </row>
    <row r="312">
      <c r="A312" s="37">
        <v>307.0</v>
      </c>
      <c r="B312" s="17" t="s">
        <v>825</v>
      </c>
      <c r="C312" s="17" t="s">
        <v>826</v>
      </c>
      <c r="D312" s="20"/>
      <c r="E312" s="19"/>
      <c r="F312" s="17" t="s">
        <v>79</v>
      </c>
      <c r="G312" s="17" t="s">
        <v>795</v>
      </c>
      <c r="H312" s="38" t="s">
        <v>83</v>
      </c>
      <c r="I312" s="38" t="s">
        <v>138</v>
      </c>
      <c r="J312" s="39">
        <v>42979.0</v>
      </c>
      <c r="K312" s="39">
        <v>42985.0</v>
      </c>
      <c r="L312" s="38" t="s">
        <v>85</v>
      </c>
      <c r="M312" s="41"/>
      <c r="N312" s="41"/>
      <c r="O312" s="28" t="s">
        <v>73</v>
      </c>
      <c r="P312" s="28" t="s">
        <v>73</v>
      </c>
      <c r="Q312" s="28" t="s">
        <v>73</v>
      </c>
      <c r="R312" s="28" t="s">
        <v>73</v>
      </c>
      <c r="S312" s="28" t="s">
        <v>73</v>
      </c>
      <c r="T312" s="28" t="s">
        <v>73</v>
      </c>
      <c r="U312" s="28" t="s">
        <v>73</v>
      </c>
      <c r="V312" s="28" t="s">
        <v>73</v>
      </c>
      <c r="W312" s="28" t="s">
        <v>73</v>
      </c>
      <c r="X312" s="28" t="s">
        <v>73</v>
      </c>
      <c r="Y312" s="28" t="s">
        <v>73</v>
      </c>
      <c r="Z312" s="28" t="s">
        <v>73</v>
      </c>
      <c r="AA312" s="28" t="s">
        <v>73</v>
      </c>
      <c r="AB312" s="43"/>
      <c r="AC312" s="28" t="s">
        <v>73</v>
      </c>
      <c r="AD312" s="43"/>
      <c r="AE312" s="36">
        <f t="shared" si="1"/>
        <v>0</v>
      </c>
      <c r="AF312" s="45"/>
      <c r="AG312" s="45"/>
      <c r="AH312" s="36">
        <f t="shared" si="2"/>
        <v>0</v>
      </c>
      <c r="AI312" s="28" t="s">
        <v>92</v>
      </c>
      <c r="AJ312" s="28" t="s">
        <v>55</v>
      </c>
      <c r="AK312" s="28" t="s">
        <v>55</v>
      </c>
      <c r="AL312" s="28" t="s">
        <v>55</v>
      </c>
      <c r="AM312" s="28" t="s">
        <v>55</v>
      </c>
      <c r="AN312" s="28" t="s">
        <v>92</v>
      </c>
      <c r="AO312" s="28" t="s">
        <v>55</v>
      </c>
      <c r="AP312" s="36">
        <f t="shared" si="3"/>
        <v>0</v>
      </c>
      <c r="AQ312" s="36">
        <f t="shared" si="4"/>
        <v>0</v>
      </c>
      <c r="AR312" s="36">
        <f t="shared" si="5"/>
        <v>0</v>
      </c>
      <c r="AS312" s="36">
        <f t="shared" si="6"/>
        <v>14</v>
      </c>
    </row>
    <row r="313">
      <c r="A313" s="37">
        <v>308.0</v>
      </c>
      <c r="B313" s="17" t="s">
        <v>827</v>
      </c>
      <c r="C313" s="17" t="s">
        <v>217</v>
      </c>
      <c r="D313" s="17" t="s">
        <v>110</v>
      </c>
      <c r="E313" s="19"/>
      <c r="F313" s="17" t="s">
        <v>96</v>
      </c>
      <c r="G313" s="17" t="s">
        <v>795</v>
      </c>
      <c r="H313" s="38" t="s">
        <v>83</v>
      </c>
      <c r="I313" s="38" t="s">
        <v>84</v>
      </c>
      <c r="J313" s="39">
        <v>42979.0</v>
      </c>
      <c r="K313" s="41"/>
      <c r="L313" s="38" t="s">
        <v>85</v>
      </c>
      <c r="M313" s="41"/>
      <c r="N313" s="41"/>
      <c r="O313" s="28" t="s">
        <v>73</v>
      </c>
      <c r="P313" s="28" t="s">
        <v>73</v>
      </c>
      <c r="Q313" s="28" t="s">
        <v>73</v>
      </c>
      <c r="R313" s="28" t="s">
        <v>73</v>
      </c>
      <c r="S313" s="28" t="s">
        <v>73</v>
      </c>
      <c r="T313" s="28" t="s">
        <v>73</v>
      </c>
      <c r="U313" s="28" t="s">
        <v>73</v>
      </c>
      <c r="V313" s="28" t="s">
        <v>73</v>
      </c>
      <c r="W313" s="28" t="s">
        <v>73</v>
      </c>
      <c r="X313" s="28" t="s">
        <v>73</v>
      </c>
      <c r="Y313" s="28" t="s">
        <v>73</v>
      </c>
      <c r="Z313" s="28" t="s">
        <v>73</v>
      </c>
      <c r="AA313" s="28" t="s">
        <v>73</v>
      </c>
      <c r="AB313" s="43"/>
      <c r="AC313" s="28" t="s">
        <v>73</v>
      </c>
      <c r="AD313" s="43"/>
      <c r="AE313" s="36">
        <f t="shared" si="1"/>
        <v>0</v>
      </c>
      <c r="AF313" s="45"/>
      <c r="AG313" s="45"/>
      <c r="AH313" s="36">
        <f t="shared" si="2"/>
        <v>0</v>
      </c>
      <c r="AI313" s="28" t="s">
        <v>92</v>
      </c>
      <c r="AJ313" s="28" t="s">
        <v>55</v>
      </c>
      <c r="AK313" s="28" t="s">
        <v>55</v>
      </c>
      <c r="AL313" s="28" t="s">
        <v>55</v>
      </c>
      <c r="AM313" s="28" t="s">
        <v>55</v>
      </c>
      <c r="AN313" s="28" t="s">
        <v>92</v>
      </c>
      <c r="AO313" s="28" t="s">
        <v>55</v>
      </c>
      <c r="AP313" s="36">
        <f t="shared" si="3"/>
        <v>0</v>
      </c>
      <c r="AQ313" s="36">
        <f t="shared" si="4"/>
        <v>0</v>
      </c>
      <c r="AR313" s="36">
        <f t="shared" si="5"/>
        <v>0</v>
      </c>
      <c r="AS313" s="36">
        <f t="shared" si="6"/>
        <v>14</v>
      </c>
    </row>
    <row r="314">
      <c r="A314" s="37">
        <v>309.0</v>
      </c>
      <c r="B314" s="17" t="s">
        <v>829</v>
      </c>
      <c r="C314" s="17" t="s">
        <v>830</v>
      </c>
      <c r="D314" s="17" t="s">
        <v>110</v>
      </c>
      <c r="E314" s="17" t="s">
        <v>203</v>
      </c>
      <c r="F314" s="17" t="s">
        <v>96</v>
      </c>
      <c r="G314" s="17" t="s">
        <v>795</v>
      </c>
      <c r="H314" s="38" t="s">
        <v>83</v>
      </c>
      <c r="I314" s="38" t="s">
        <v>84</v>
      </c>
      <c r="J314" s="39">
        <v>42979.0</v>
      </c>
      <c r="K314" s="41"/>
      <c r="L314" s="38" t="s">
        <v>85</v>
      </c>
      <c r="M314" s="41"/>
      <c r="N314" s="41"/>
      <c r="O314" s="28" t="s">
        <v>73</v>
      </c>
      <c r="P314" s="28" t="s">
        <v>73</v>
      </c>
      <c r="Q314" s="28" t="s">
        <v>73</v>
      </c>
      <c r="R314" s="28" t="s">
        <v>73</v>
      </c>
      <c r="S314" s="28" t="s">
        <v>73</v>
      </c>
      <c r="T314" s="28" t="s">
        <v>73</v>
      </c>
      <c r="U314" s="28" t="s">
        <v>73</v>
      </c>
      <c r="V314" s="28" t="s">
        <v>73</v>
      </c>
      <c r="W314" s="28" t="s">
        <v>73</v>
      </c>
      <c r="X314" s="28" t="s">
        <v>73</v>
      </c>
      <c r="Y314" s="28" t="s">
        <v>73</v>
      </c>
      <c r="Z314" s="28" t="s">
        <v>73</v>
      </c>
      <c r="AA314" s="28" t="s">
        <v>73</v>
      </c>
      <c r="AB314" s="43"/>
      <c r="AC314" s="28" t="s">
        <v>73</v>
      </c>
      <c r="AD314" s="43"/>
      <c r="AE314" s="36">
        <f t="shared" si="1"/>
        <v>0</v>
      </c>
      <c r="AF314" s="45"/>
      <c r="AG314" s="45"/>
      <c r="AH314" s="36">
        <f t="shared" si="2"/>
        <v>0</v>
      </c>
      <c r="AI314" s="28" t="s">
        <v>92</v>
      </c>
      <c r="AJ314" s="28" t="s">
        <v>55</v>
      </c>
      <c r="AK314" s="28" t="s">
        <v>55</v>
      </c>
      <c r="AL314" s="28" t="s">
        <v>55</v>
      </c>
      <c r="AM314" s="28" t="s">
        <v>55</v>
      </c>
      <c r="AN314" s="28" t="s">
        <v>92</v>
      </c>
      <c r="AO314" s="28" t="s">
        <v>55</v>
      </c>
      <c r="AP314" s="36">
        <f t="shared" si="3"/>
        <v>0</v>
      </c>
      <c r="AQ314" s="36">
        <f t="shared" si="4"/>
        <v>0</v>
      </c>
      <c r="AR314" s="36">
        <f t="shared" si="5"/>
        <v>0</v>
      </c>
      <c r="AS314" s="36">
        <f t="shared" si="6"/>
        <v>14</v>
      </c>
    </row>
    <row r="315">
      <c r="A315" s="37">
        <v>310.0</v>
      </c>
      <c r="B315" s="17" t="s">
        <v>833</v>
      </c>
      <c r="C315" s="17" t="s">
        <v>76</v>
      </c>
      <c r="D315" s="19"/>
      <c r="E315" s="19"/>
      <c r="F315" s="17" t="s">
        <v>79</v>
      </c>
      <c r="G315" s="17" t="s">
        <v>795</v>
      </c>
      <c r="H315" s="38" t="s">
        <v>83</v>
      </c>
      <c r="I315" s="38" t="s">
        <v>84</v>
      </c>
      <c r="J315" s="39">
        <v>42979.0</v>
      </c>
      <c r="K315" s="43"/>
      <c r="L315" s="47" t="s">
        <v>85</v>
      </c>
      <c r="M315" s="43"/>
      <c r="N315" s="43"/>
      <c r="O315" s="28" t="s">
        <v>73</v>
      </c>
      <c r="P315" s="28" t="s">
        <v>73</v>
      </c>
      <c r="Q315" s="28" t="s">
        <v>73</v>
      </c>
      <c r="R315" s="28" t="s">
        <v>73</v>
      </c>
      <c r="S315" s="28" t="s">
        <v>73</v>
      </c>
      <c r="T315" s="28" t="s">
        <v>73</v>
      </c>
      <c r="U315" s="28" t="s">
        <v>73</v>
      </c>
      <c r="V315" s="28" t="s">
        <v>73</v>
      </c>
      <c r="W315" s="28" t="s">
        <v>73</v>
      </c>
      <c r="X315" s="28" t="s">
        <v>73</v>
      </c>
      <c r="Y315" s="28" t="s">
        <v>73</v>
      </c>
      <c r="Z315" s="28" t="s">
        <v>73</v>
      </c>
      <c r="AA315" s="28" t="s">
        <v>73</v>
      </c>
      <c r="AB315" s="43"/>
      <c r="AC315" s="28" t="s">
        <v>73</v>
      </c>
      <c r="AD315" s="43"/>
      <c r="AE315" s="36">
        <f t="shared" si="1"/>
        <v>0</v>
      </c>
      <c r="AF315" s="45"/>
      <c r="AG315" s="45"/>
      <c r="AH315" s="36">
        <f t="shared" si="2"/>
        <v>0</v>
      </c>
      <c r="AI315" s="28" t="s">
        <v>92</v>
      </c>
      <c r="AJ315" s="28" t="s">
        <v>55</v>
      </c>
      <c r="AK315" s="28" t="s">
        <v>55</v>
      </c>
      <c r="AL315" s="28" t="s">
        <v>55</v>
      </c>
      <c r="AM315" s="28" t="s">
        <v>55</v>
      </c>
      <c r="AN315" s="28" t="s">
        <v>92</v>
      </c>
      <c r="AO315" s="28" t="s">
        <v>55</v>
      </c>
      <c r="AP315" s="36">
        <f t="shared" si="3"/>
        <v>0</v>
      </c>
      <c r="AQ315" s="36">
        <f t="shared" si="4"/>
        <v>0</v>
      </c>
      <c r="AR315" s="36">
        <f t="shared" si="5"/>
        <v>0</v>
      </c>
      <c r="AS315" s="36">
        <f t="shared" si="6"/>
        <v>14</v>
      </c>
    </row>
    <row r="316">
      <c r="A316" s="37">
        <v>311.0</v>
      </c>
      <c r="B316" s="17" t="s">
        <v>443</v>
      </c>
      <c r="C316" s="17" t="s">
        <v>76</v>
      </c>
      <c r="D316" s="17" t="s">
        <v>119</v>
      </c>
      <c r="E316" s="19"/>
      <c r="F316" s="17" t="s">
        <v>79</v>
      </c>
      <c r="G316" s="17" t="s">
        <v>795</v>
      </c>
      <c r="H316" s="38" t="s">
        <v>83</v>
      </c>
      <c r="I316" s="38" t="s">
        <v>84</v>
      </c>
      <c r="J316" s="39">
        <v>42979.0</v>
      </c>
      <c r="K316" s="43"/>
      <c r="L316" s="47" t="s">
        <v>85</v>
      </c>
      <c r="M316" s="43"/>
      <c r="N316" s="43"/>
      <c r="O316" s="28" t="s">
        <v>72</v>
      </c>
      <c r="P316" s="28" t="s">
        <v>72</v>
      </c>
      <c r="Q316" s="28" t="s">
        <v>72</v>
      </c>
      <c r="R316" s="28" t="s">
        <v>73</v>
      </c>
      <c r="S316" s="28" t="s">
        <v>73</v>
      </c>
      <c r="T316" s="28" t="s">
        <v>73</v>
      </c>
      <c r="U316" s="28" t="s">
        <v>72</v>
      </c>
      <c r="V316" s="28" t="s">
        <v>73</v>
      </c>
      <c r="W316" s="28" t="s">
        <v>73</v>
      </c>
      <c r="X316" s="28" t="s">
        <v>73</v>
      </c>
      <c r="Y316" s="28" t="s">
        <v>73</v>
      </c>
      <c r="Z316" s="28" t="s">
        <v>73</v>
      </c>
      <c r="AA316" s="28" t="s">
        <v>72</v>
      </c>
      <c r="AB316" s="43"/>
      <c r="AC316" s="28" t="s">
        <v>73</v>
      </c>
      <c r="AD316" s="28"/>
      <c r="AE316" s="36">
        <f t="shared" si="1"/>
        <v>0</v>
      </c>
      <c r="AF316" s="45"/>
      <c r="AG316" s="45"/>
      <c r="AH316" s="36">
        <f t="shared" si="2"/>
        <v>0</v>
      </c>
      <c r="AI316" s="28" t="s">
        <v>92</v>
      </c>
      <c r="AJ316" s="28" t="s">
        <v>55</v>
      </c>
      <c r="AK316" s="28" t="s">
        <v>55</v>
      </c>
      <c r="AL316" s="28" t="s">
        <v>55</v>
      </c>
      <c r="AM316" s="28" t="s">
        <v>55</v>
      </c>
      <c r="AN316" s="28" t="s">
        <v>92</v>
      </c>
      <c r="AO316" s="28" t="s">
        <v>55</v>
      </c>
      <c r="AP316" s="36">
        <f t="shared" si="3"/>
        <v>0</v>
      </c>
      <c r="AQ316" s="36">
        <f t="shared" si="4"/>
        <v>0</v>
      </c>
      <c r="AR316" s="36">
        <f t="shared" si="5"/>
        <v>5</v>
      </c>
      <c r="AS316" s="36">
        <f t="shared" si="6"/>
        <v>9</v>
      </c>
    </row>
    <row r="317">
      <c r="A317" s="37">
        <v>312.0</v>
      </c>
      <c r="B317" s="17" t="s">
        <v>643</v>
      </c>
      <c r="C317" s="17" t="s">
        <v>837</v>
      </c>
      <c r="D317" s="17" t="s">
        <v>125</v>
      </c>
      <c r="E317" s="19"/>
      <c r="F317" s="17" t="s">
        <v>79</v>
      </c>
      <c r="G317" s="17" t="s">
        <v>795</v>
      </c>
      <c r="H317" s="38" t="s">
        <v>83</v>
      </c>
      <c r="I317" s="38" t="s">
        <v>84</v>
      </c>
      <c r="J317" s="39">
        <v>42979.0</v>
      </c>
      <c r="K317" s="43"/>
      <c r="L317" s="47" t="s">
        <v>85</v>
      </c>
      <c r="M317" s="43"/>
      <c r="N317" s="43"/>
      <c r="O317" s="28" t="s">
        <v>71</v>
      </c>
      <c r="P317" s="28" t="s">
        <v>71</v>
      </c>
      <c r="Q317" s="28" t="s">
        <v>71</v>
      </c>
      <c r="R317" s="28" t="s">
        <v>71</v>
      </c>
      <c r="S317" s="28" t="s">
        <v>71</v>
      </c>
      <c r="T317" s="28" t="s">
        <v>71</v>
      </c>
      <c r="U317" s="28" t="s">
        <v>71</v>
      </c>
      <c r="V317" s="28" t="s">
        <v>73</v>
      </c>
      <c r="W317" s="28" t="s">
        <v>71</v>
      </c>
      <c r="X317" s="28" t="s">
        <v>71</v>
      </c>
      <c r="Y317" s="28" t="s">
        <v>72</v>
      </c>
      <c r="Z317" s="28"/>
      <c r="AA317" s="28" t="s">
        <v>71</v>
      </c>
      <c r="AB317" s="43"/>
      <c r="AC317" s="28" t="s">
        <v>73</v>
      </c>
      <c r="AD317" s="28"/>
      <c r="AE317" s="36">
        <f t="shared" si="1"/>
        <v>0</v>
      </c>
      <c r="AF317" s="45">
        <v>42.0</v>
      </c>
      <c r="AG317" s="45"/>
      <c r="AH317" s="36">
        <f t="shared" si="2"/>
        <v>42</v>
      </c>
      <c r="AI317" s="28" t="s">
        <v>92</v>
      </c>
      <c r="AJ317" s="28" t="s">
        <v>55</v>
      </c>
      <c r="AK317" s="28" t="s">
        <v>55</v>
      </c>
      <c r="AL317" s="28" t="s">
        <v>55</v>
      </c>
      <c r="AM317" s="28" t="s">
        <v>55</v>
      </c>
      <c r="AN317" s="28" t="s">
        <v>92</v>
      </c>
      <c r="AO317" s="28" t="s">
        <v>55</v>
      </c>
      <c r="AP317" s="36">
        <f t="shared" si="3"/>
        <v>0</v>
      </c>
      <c r="AQ317" s="36">
        <f t="shared" si="4"/>
        <v>10</v>
      </c>
      <c r="AR317" s="36">
        <f t="shared" si="5"/>
        <v>1</v>
      </c>
      <c r="AS317" s="36">
        <f t="shared" si="6"/>
        <v>2</v>
      </c>
    </row>
    <row r="318">
      <c r="A318" s="37">
        <v>313.0</v>
      </c>
      <c r="B318" s="17" t="s">
        <v>840</v>
      </c>
      <c r="C318" s="17" t="s">
        <v>275</v>
      </c>
      <c r="D318" s="19"/>
      <c r="E318" s="19"/>
      <c r="F318" s="17" t="s">
        <v>96</v>
      </c>
      <c r="G318" s="17" t="s">
        <v>795</v>
      </c>
      <c r="H318" s="38" t="s">
        <v>83</v>
      </c>
      <c r="I318" s="38" t="s">
        <v>84</v>
      </c>
      <c r="J318" s="39">
        <v>42979.0</v>
      </c>
      <c r="K318" s="43"/>
      <c r="L318" s="47" t="s">
        <v>85</v>
      </c>
      <c r="M318" s="43"/>
      <c r="N318" s="43"/>
      <c r="O318" s="28" t="s">
        <v>73</v>
      </c>
      <c r="P318" s="28" t="s">
        <v>73</v>
      </c>
      <c r="Q318" s="28" t="s">
        <v>73</v>
      </c>
      <c r="R318" s="28" t="s">
        <v>73</v>
      </c>
      <c r="S318" s="28" t="s">
        <v>73</v>
      </c>
      <c r="T318" s="28" t="s">
        <v>73</v>
      </c>
      <c r="U318" s="28" t="s">
        <v>73</v>
      </c>
      <c r="V318" s="28" t="s">
        <v>73</v>
      </c>
      <c r="W318" s="28" t="s">
        <v>73</v>
      </c>
      <c r="X318" s="28" t="s">
        <v>73</v>
      </c>
      <c r="Y318" s="28" t="s">
        <v>73</v>
      </c>
      <c r="Z318" s="28" t="s">
        <v>73</v>
      </c>
      <c r="AA318" s="28" t="s">
        <v>73</v>
      </c>
      <c r="AB318" s="43"/>
      <c r="AC318" s="28" t="s">
        <v>73</v>
      </c>
      <c r="AD318" s="28"/>
      <c r="AE318" s="36">
        <f t="shared" si="1"/>
        <v>0</v>
      </c>
      <c r="AF318" s="45"/>
      <c r="AG318" s="45"/>
      <c r="AH318" s="36">
        <f t="shared" si="2"/>
        <v>0</v>
      </c>
      <c r="AI318" s="28" t="s">
        <v>92</v>
      </c>
      <c r="AJ318" s="28" t="s">
        <v>55</v>
      </c>
      <c r="AK318" s="28" t="s">
        <v>55</v>
      </c>
      <c r="AL318" s="28" t="s">
        <v>55</v>
      </c>
      <c r="AM318" s="28" t="s">
        <v>55</v>
      </c>
      <c r="AN318" s="28" t="s">
        <v>92</v>
      </c>
      <c r="AO318" s="28" t="s">
        <v>55</v>
      </c>
      <c r="AP318" s="36">
        <f t="shared" si="3"/>
        <v>0</v>
      </c>
      <c r="AQ318" s="36">
        <f t="shared" si="4"/>
        <v>0</v>
      </c>
      <c r="AR318" s="36">
        <f t="shared" si="5"/>
        <v>0</v>
      </c>
      <c r="AS318" s="36">
        <f t="shared" si="6"/>
        <v>14</v>
      </c>
    </row>
    <row r="319">
      <c r="A319" s="37">
        <v>314.0</v>
      </c>
      <c r="B319" s="17" t="s">
        <v>841</v>
      </c>
      <c r="C319" s="17" t="s">
        <v>843</v>
      </c>
      <c r="D319" s="17" t="s">
        <v>491</v>
      </c>
      <c r="E319" s="19"/>
      <c r="F319" s="17" t="s">
        <v>79</v>
      </c>
      <c r="G319" s="17" t="s">
        <v>795</v>
      </c>
      <c r="H319" s="38" t="s">
        <v>83</v>
      </c>
      <c r="I319" s="38" t="s">
        <v>84</v>
      </c>
      <c r="J319" s="39">
        <v>42979.0</v>
      </c>
      <c r="K319" s="43"/>
      <c r="L319" s="47" t="s">
        <v>85</v>
      </c>
      <c r="M319" s="43"/>
      <c r="N319" s="43"/>
      <c r="O319" s="28" t="s">
        <v>73</v>
      </c>
      <c r="P319" s="28" t="s">
        <v>73</v>
      </c>
      <c r="Q319" s="28" t="s">
        <v>73</v>
      </c>
      <c r="R319" s="28" t="s">
        <v>73</v>
      </c>
      <c r="S319" s="28" t="s">
        <v>73</v>
      </c>
      <c r="T319" s="28" t="s">
        <v>73</v>
      </c>
      <c r="U319" s="28" t="s">
        <v>73</v>
      </c>
      <c r="V319" s="28" t="s">
        <v>73</v>
      </c>
      <c r="W319" s="28" t="s">
        <v>73</v>
      </c>
      <c r="X319" s="28" t="s">
        <v>73</v>
      </c>
      <c r="Y319" s="28" t="s">
        <v>73</v>
      </c>
      <c r="Z319" s="28" t="s">
        <v>73</v>
      </c>
      <c r="AA319" s="28" t="s">
        <v>73</v>
      </c>
      <c r="AB319" s="43"/>
      <c r="AC319" s="28" t="s">
        <v>73</v>
      </c>
      <c r="AD319" s="28"/>
      <c r="AE319" s="36">
        <f t="shared" si="1"/>
        <v>0</v>
      </c>
      <c r="AF319" s="45"/>
      <c r="AG319" s="45"/>
      <c r="AH319" s="36">
        <f t="shared" si="2"/>
        <v>0</v>
      </c>
      <c r="AI319" s="28" t="s">
        <v>92</v>
      </c>
      <c r="AJ319" s="28" t="s">
        <v>55</v>
      </c>
      <c r="AK319" s="28" t="s">
        <v>55</v>
      </c>
      <c r="AL319" s="28" t="s">
        <v>55</v>
      </c>
      <c r="AM319" s="28" t="s">
        <v>55</v>
      </c>
      <c r="AN319" s="28" t="s">
        <v>92</v>
      </c>
      <c r="AO319" s="28" t="s">
        <v>55</v>
      </c>
      <c r="AP319" s="36">
        <f t="shared" si="3"/>
        <v>0</v>
      </c>
      <c r="AQ319" s="36">
        <f t="shared" si="4"/>
        <v>0</v>
      </c>
      <c r="AR319" s="36">
        <f t="shared" si="5"/>
        <v>0</v>
      </c>
      <c r="AS319" s="36">
        <f t="shared" si="6"/>
        <v>14</v>
      </c>
    </row>
    <row r="320">
      <c r="A320" s="37">
        <v>315.0</v>
      </c>
      <c r="B320" s="17" t="s">
        <v>844</v>
      </c>
      <c r="C320" s="17" t="s">
        <v>504</v>
      </c>
      <c r="D320" s="17" t="s">
        <v>78</v>
      </c>
      <c r="E320" s="19"/>
      <c r="F320" s="17" t="s">
        <v>79</v>
      </c>
      <c r="G320" s="17" t="s">
        <v>795</v>
      </c>
      <c r="H320" s="38" t="s">
        <v>83</v>
      </c>
      <c r="I320" s="38" t="s">
        <v>84</v>
      </c>
      <c r="J320" s="39">
        <v>42979.0</v>
      </c>
      <c r="K320" s="43"/>
      <c r="L320" s="47" t="s">
        <v>85</v>
      </c>
      <c r="M320" s="43"/>
      <c r="N320" s="43"/>
      <c r="O320" s="28" t="s">
        <v>73</v>
      </c>
      <c r="P320" s="28" t="s">
        <v>73</v>
      </c>
      <c r="Q320" s="28" t="s">
        <v>73</v>
      </c>
      <c r="R320" s="28" t="s">
        <v>73</v>
      </c>
      <c r="S320" s="28" t="s">
        <v>73</v>
      </c>
      <c r="T320" s="28" t="s">
        <v>73</v>
      </c>
      <c r="U320" s="28" t="s">
        <v>73</v>
      </c>
      <c r="V320" s="28" t="s">
        <v>73</v>
      </c>
      <c r="W320" s="28" t="s">
        <v>73</v>
      </c>
      <c r="X320" s="28" t="s">
        <v>73</v>
      </c>
      <c r="Y320" s="28" t="s">
        <v>73</v>
      </c>
      <c r="Z320" s="28" t="s">
        <v>73</v>
      </c>
      <c r="AA320" s="28" t="s">
        <v>73</v>
      </c>
      <c r="AB320" s="43"/>
      <c r="AC320" s="28" t="s">
        <v>73</v>
      </c>
      <c r="AD320" s="28"/>
      <c r="AE320" s="36">
        <f t="shared" si="1"/>
        <v>0</v>
      </c>
      <c r="AF320" s="45"/>
      <c r="AG320" s="45"/>
      <c r="AH320" s="36">
        <f t="shared" si="2"/>
        <v>0</v>
      </c>
      <c r="AI320" s="28" t="s">
        <v>92</v>
      </c>
      <c r="AJ320" s="28" t="s">
        <v>55</v>
      </c>
      <c r="AK320" s="28" t="s">
        <v>55</v>
      </c>
      <c r="AL320" s="28" t="s">
        <v>55</v>
      </c>
      <c r="AM320" s="28" t="s">
        <v>55</v>
      </c>
      <c r="AN320" s="28" t="s">
        <v>92</v>
      </c>
      <c r="AO320" s="28" t="s">
        <v>55</v>
      </c>
      <c r="AP320" s="36">
        <f t="shared" si="3"/>
        <v>0</v>
      </c>
      <c r="AQ320" s="36">
        <f t="shared" si="4"/>
        <v>0</v>
      </c>
      <c r="AR320" s="36">
        <f t="shared" si="5"/>
        <v>0</v>
      </c>
      <c r="AS320" s="36">
        <f t="shared" si="6"/>
        <v>14</v>
      </c>
    </row>
    <row r="321">
      <c r="A321" s="37">
        <v>316.0</v>
      </c>
      <c r="B321" s="17" t="s">
        <v>460</v>
      </c>
      <c r="C321" s="17" t="s">
        <v>94</v>
      </c>
      <c r="D321" s="17" t="s">
        <v>110</v>
      </c>
      <c r="E321" s="19"/>
      <c r="F321" s="17" t="s">
        <v>96</v>
      </c>
      <c r="G321" s="17" t="s">
        <v>795</v>
      </c>
      <c r="H321" s="38" t="s">
        <v>83</v>
      </c>
      <c r="I321" s="38"/>
      <c r="J321" s="39"/>
      <c r="K321" s="43"/>
      <c r="L321" s="47"/>
      <c r="M321" s="43"/>
      <c r="N321" s="43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43"/>
      <c r="AC321" s="28"/>
      <c r="AD321" s="28"/>
      <c r="AE321" s="36">
        <f t="shared" si="1"/>
        <v>0</v>
      </c>
      <c r="AF321" s="45"/>
      <c r="AG321" s="45"/>
      <c r="AH321" s="36">
        <f t="shared" si="2"/>
        <v>0</v>
      </c>
      <c r="AI321" s="28"/>
      <c r="AJ321" s="28"/>
      <c r="AK321" s="28"/>
      <c r="AL321" s="28"/>
      <c r="AM321" s="28"/>
      <c r="AN321" s="28"/>
      <c r="AO321" s="28"/>
      <c r="AP321" s="36">
        <f t="shared" si="3"/>
        <v>0</v>
      </c>
      <c r="AQ321" s="36">
        <f t="shared" si="4"/>
        <v>0</v>
      </c>
      <c r="AR321" s="36">
        <f t="shared" si="5"/>
        <v>0</v>
      </c>
      <c r="AS321" s="36">
        <f t="shared" si="6"/>
        <v>0</v>
      </c>
    </row>
    <row r="322">
      <c r="A322" s="37">
        <v>317.0</v>
      </c>
      <c r="B322" s="17" t="s">
        <v>394</v>
      </c>
      <c r="C322" s="17" t="s">
        <v>78</v>
      </c>
      <c r="D322" s="17" t="s">
        <v>335</v>
      </c>
      <c r="E322" s="19"/>
      <c r="F322" s="17" t="s">
        <v>79</v>
      </c>
      <c r="G322" s="17" t="s">
        <v>795</v>
      </c>
      <c r="H322" s="38" t="s">
        <v>83</v>
      </c>
      <c r="I322" s="38" t="s">
        <v>84</v>
      </c>
      <c r="J322" s="39">
        <v>43123.0</v>
      </c>
      <c r="K322" s="43"/>
      <c r="L322" s="47" t="s">
        <v>85</v>
      </c>
      <c r="M322" s="43"/>
      <c r="N322" s="43"/>
      <c r="O322" s="28" t="s">
        <v>73</v>
      </c>
      <c r="P322" s="28" t="s">
        <v>73</v>
      </c>
      <c r="Q322" s="28" t="s">
        <v>73</v>
      </c>
      <c r="R322" s="28" t="s">
        <v>73</v>
      </c>
      <c r="S322" s="28" t="s">
        <v>73</v>
      </c>
      <c r="T322" s="28" t="s">
        <v>73</v>
      </c>
      <c r="U322" s="28" t="s">
        <v>73</v>
      </c>
      <c r="V322" s="28" t="s">
        <v>73</v>
      </c>
      <c r="W322" s="28" t="s">
        <v>73</v>
      </c>
      <c r="X322" s="28" t="s">
        <v>73</v>
      </c>
      <c r="Y322" s="28" t="s">
        <v>73</v>
      </c>
      <c r="Z322" s="28" t="s">
        <v>73</v>
      </c>
      <c r="AA322" s="28" t="s">
        <v>73</v>
      </c>
      <c r="AB322" s="43"/>
      <c r="AC322" s="28" t="s">
        <v>73</v>
      </c>
      <c r="AD322" s="43"/>
      <c r="AE322" s="36">
        <f t="shared" si="1"/>
        <v>0</v>
      </c>
      <c r="AF322" s="45"/>
      <c r="AG322" s="45"/>
      <c r="AH322" s="36">
        <f t="shared" si="2"/>
        <v>0</v>
      </c>
      <c r="AI322" s="28" t="s">
        <v>92</v>
      </c>
      <c r="AJ322" s="28" t="s">
        <v>55</v>
      </c>
      <c r="AK322" s="28" t="s">
        <v>55</v>
      </c>
      <c r="AL322" s="28" t="s">
        <v>55</v>
      </c>
      <c r="AM322" s="28" t="s">
        <v>55</v>
      </c>
      <c r="AN322" s="28" t="s">
        <v>92</v>
      </c>
      <c r="AO322" s="28" t="s">
        <v>55</v>
      </c>
      <c r="AP322" s="36">
        <f t="shared" si="3"/>
        <v>0</v>
      </c>
      <c r="AQ322" s="36">
        <f t="shared" si="4"/>
        <v>0</v>
      </c>
      <c r="AR322" s="36">
        <f t="shared" si="5"/>
        <v>0</v>
      </c>
      <c r="AS322" s="36">
        <f t="shared" si="6"/>
        <v>14</v>
      </c>
    </row>
    <row r="323">
      <c r="A323" s="37">
        <v>318.0</v>
      </c>
      <c r="B323" s="17" t="s">
        <v>846</v>
      </c>
      <c r="C323" s="17" t="s">
        <v>113</v>
      </c>
      <c r="D323" s="19"/>
      <c r="E323" s="19"/>
      <c r="F323" s="17" t="s">
        <v>96</v>
      </c>
      <c r="G323" s="17" t="s">
        <v>795</v>
      </c>
      <c r="H323" s="38" t="s">
        <v>83</v>
      </c>
      <c r="I323" s="38" t="s">
        <v>84</v>
      </c>
      <c r="J323" s="39">
        <v>42979.0</v>
      </c>
      <c r="K323" s="43"/>
      <c r="L323" s="47" t="s">
        <v>85</v>
      </c>
      <c r="M323" s="43"/>
      <c r="N323" s="43"/>
      <c r="O323" s="28" t="s">
        <v>73</v>
      </c>
      <c r="P323" s="28" t="s">
        <v>73</v>
      </c>
      <c r="Q323" s="28" t="s">
        <v>73</v>
      </c>
      <c r="R323" s="28" t="s">
        <v>73</v>
      </c>
      <c r="S323" s="28" t="s">
        <v>73</v>
      </c>
      <c r="T323" s="28" t="s">
        <v>73</v>
      </c>
      <c r="U323" s="28" t="s">
        <v>73</v>
      </c>
      <c r="V323" s="28" t="s">
        <v>73</v>
      </c>
      <c r="W323" s="28" t="s">
        <v>73</v>
      </c>
      <c r="X323" s="28" t="s">
        <v>73</v>
      </c>
      <c r="Y323" s="28" t="s">
        <v>73</v>
      </c>
      <c r="Z323" s="28" t="s">
        <v>73</v>
      </c>
      <c r="AA323" s="28" t="s">
        <v>73</v>
      </c>
      <c r="AB323" s="43"/>
      <c r="AC323" s="28" t="s">
        <v>73</v>
      </c>
      <c r="AD323" s="43"/>
      <c r="AE323" s="36">
        <f t="shared" si="1"/>
        <v>0</v>
      </c>
      <c r="AF323" s="45"/>
      <c r="AG323" s="45"/>
      <c r="AH323" s="36">
        <f t="shared" si="2"/>
        <v>0</v>
      </c>
      <c r="AI323" s="28" t="s">
        <v>92</v>
      </c>
      <c r="AJ323" s="28" t="s">
        <v>55</v>
      </c>
      <c r="AK323" s="28" t="s">
        <v>55</v>
      </c>
      <c r="AL323" s="28" t="s">
        <v>55</v>
      </c>
      <c r="AM323" s="28" t="s">
        <v>55</v>
      </c>
      <c r="AN323" s="28" t="s">
        <v>92</v>
      </c>
      <c r="AO323" s="28" t="s">
        <v>55</v>
      </c>
      <c r="AP323" s="36">
        <f t="shared" si="3"/>
        <v>0</v>
      </c>
      <c r="AQ323" s="36">
        <f t="shared" si="4"/>
        <v>0</v>
      </c>
      <c r="AR323" s="36">
        <f t="shared" si="5"/>
        <v>0</v>
      </c>
      <c r="AS323" s="36">
        <f t="shared" si="6"/>
        <v>14</v>
      </c>
    </row>
    <row r="324">
      <c r="A324" s="37">
        <v>319.0</v>
      </c>
      <c r="B324" s="17" t="s">
        <v>849</v>
      </c>
      <c r="C324" s="17" t="s">
        <v>850</v>
      </c>
      <c r="D324" s="17" t="s">
        <v>104</v>
      </c>
      <c r="E324" s="17" t="s">
        <v>173</v>
      </c>
      <c r="F324" s="17" t="s">
        <v>79</v>
      </c>
      <c r="G324" s="17" t="s">
        <v>851</v>
      </c>
      <c r="H324" s="38" t="s">
        <v>83</v>
      </c>
      <c r="I324" s="38" t="s">
        <v>84</v>
      </c>
      <c r="J324" s="39">
        <v>42979.0</v>
      </c>
      <c r="K324" s="43"/>
      <c r="L324" s="47" t="s">
        <v>85</v>
      </c>
      <c r="M324" s="43"/>
      <c r="N324" s="43"/>
      <c r="O324" s="28" t="s">
        <v>72</v>
      </c>
      <c r="P324" s="28" t="s">
        <v>72</v>
      </c>
      <c r="Q324" s="28" t="s">
        <v>72</v>
      </c>
      <c r="R324" s="28" t="s">
        <v>73</v>
      </c>
      <c r="S324" s="28" t="s">
        <v>73</v>
      </c>
      <c r="T324" s="28" t="s">
        <v>73</v>
      </c>
      <c r="U324" s="28" t="s">
        <v>73</v>
      </c>
      <c r="V324" s="28" t="s">
        <v>73</v>
      </c>
      <c r="W324" s="28" t="s">
        <v>73</v>
      </c>
      <c r="X324" s="28" t="s">
        <v>73</v>
      </c>
      <c r="Y324" s="28" t="s">
        <v>73</v>
      </c>
      <c r="Z324" s="28" t="s">
        <v>73</v>
      </c>
      <c r="AA324" s="28" t="s">
        <v>73</v>
      </c>
      <c r="AB324" s="28"/>
      <c r="AC324" s="28" t="s">
        <v>73</v>
      </c>
      <c r="AD324" s="43"/>
      <c r="AE324" s="36">
        <f t="shared" si="1"/>
        <v>0</v>
      </c>
      <c r="AF324" s="43"/>
      <c r="AG324" s="43"/>
      <c r="AH324" s="36">
        <f t="shared" si="2"/>
        <v>0</v>
      </c>
      <c r="AI324" s="28" t="s">
        <v>92</v>
      </c>
      <c r="AJ324" s="28" t="s">
        <v>55</v>
      </c>
      <c r="AK324" s="28" t="s">
        <v>55</v>
      </c>
      <c r="AL324" s="28" t="s">
        <v>55</v>
      </c>
      <c r="AM324" s="28" t="s">
        <v>55</v>
      </c>
      <c r="AN324" s="28" t="s">
        <v>92</v>
      </c>
      <c r="AO324" s="28" t="s">
        <v>55</v>
      </c>
      <c r="AP324" s="36">
        <f t="shared" si="3"/>
        <v>0</v>
      </c>
      <c r="AQ324" s="36">
        <f t="shared" si="4"/>
        <v>0</v>
      </c>
      <c r="AR324" s="36">
        <f t="shared" si="5"/>
        <v>3</v>
      </c>
      <c r="AS324" s="36">
        <f t="shared" si="6"/>
        <v>11</v>
      </c>
    </row>
    <row r="325">
      <c r="A325" s="37">
        <v>320.0</v>
      </c>
      <c r="B325" s="17" t="s">
        <v>854</v>
      </c>
      <c r="C325" s="17" t="s">
        <v>94</v>
      </c>
      <c r="D325" s="17" t="s">
        <v>266</v>
      </c>
      <c r="E325" s="19"/>
      <c r="F325" s="17" t="s">
        <v>96</v>
      </c>
      <c r="G325" s="17" t="s">
        <v>851</v>
      </c>
      <c r="H325" s="38" t="s">
        <v>83</v>
      </c>
      <c r="I325" s="38" t="s">
        <v>84</v>
      </c>
      <c r="J325" s="39">
        <v>42979.0</v>
      </c>
      <c r="K325" s="43"/>
      <c r="L325" s="47" t="s">
        <v>85</v>
      </c>
      <c r="M325" s="43"/>
      <c r="N325" s="43"/>
      <c r="O325" s="28" t="s">
        <v>73</v>
      </c>
      <c r="P325" s="28" t="s">
        <v>73</v>
      </c>
      <c r="Q325" s="28" t="s">
        <v>73</v>
      </c>
      <c r="R325" s="28" t="s">
        <v>73</v>
      </c>
      <c r="S325" s="28" t="s">
        <v>73</v>
      </c>
      <c r="T325" s="28" t="s">
        <v>73</v>
      </c>
      <c r="U325" s="28" t="s">
        <v>73</v>
      </c>
      <c r="V325" s="28" t="s">
        <v>73</v>
      </c>
      <c r="W325" s="28" t="s">
        <v>73</v>
      </c>
      <c r="X325" s="28" t="s">
        <v>73</v>
      </c>
      <c r="Y325" s="28" t="s">
        <v>73</v>
      </c>
      <c r="Z325" s="28" t="s">
        <v>73</v>
      </c>
      <c r="AA325" s="28" t="s">
        <v>73</v>
      </c>
      <c r="AB325" s="28"/>
      <c r="AC325" s="28" t="s">
        <v>73</v>
      </c>
      <c r="AD325" s="43"/>
      <c r="AE325" s="36">
        <f t="shared" si="1"/>
        <v>0</v>
      </c>
      <c r="AF325" s="43"/>
      <c r="AG325" s="43"/>
      <c r="AH325" s="36">
        <f t="shared" si="2"/>
        <v>0</v>
      </c>
      <c r="AI325" s="28" t="s">
        <v>92</v>
      </c>
      <c r="AJ325" s="28" t="s">
        <v>55</v>
      </c>
      <c r="AK325" s="28" t="s">
        <v>55</v>
      </c>
      <c r="AL325" s="28" t="s">
        <v>55</v>
      </c>
      <c r="AM325" s="28" t="s">
        <v>55</v>
      </c>
      <c r="AN325" s="28" t="s">
        <v>92</v>
      </c>
      <c r="AO325" s="28" t="s">
        <v>55</v>
      </c>
      <c r="AP325" s="36">
        <f t="shared" si="3"/>
        <v>0</v>
      </c>
      <c r="AQ325" s="36">
        <f t="shared" si="4"/>
        <v>0</v>
      </c>
      <c r="AR325" s="36">
        <f t="shared" si="5"/>
        <v>0</v>
      </c>
      <c r="AS325" s="36">
        <f t="shared" si="6"/>
        <v>14</v>
      </c>
    </row>
    <row r="326">
      <c r="A326" s="37">
        <v>321.0</v>
      </c>
      <c r="B326" s="17" t="s">
        <v>855</v>
      </c>
      <c r="C326" s="17" t="s">
        <v>115</v>
      </c>
      <c r="D326" s="17" t="s">
        <v>78</v>
      </c>
      <c r="E326" s="19"/>
      <c r="F326" s="17" t="s">
        <v>79</v>
      </c>
      <c r="G326" s="17" t="s">
        <v>851</v>
      </c>
      <c r="H326" s="47" t="s">
        <v>83</v>
      </c>
      <c r="I326" s="47" t="s">
        <v>84</v>
      </c>
      <c r="J326" s="39">
        <v>42979.0</v>
      </c>
      <c r="K326" s="43"/>
      <c r="L326" s="47" t="s">
        <v>85</v>
      </c>
      <c r="M326" s="43"/>
      <c r="N326" s="43"/>
      <c r="O326" s="28" t="s">
        <v>72</v>
      </c>
      <c r="P326" s="28" t="s">
        <v>72</v>
      </c>
      <c r="Q326" s="28" t="s">
        <v>72</v>
      </c>
      <c r="R326" s="28" t="s">
        <v>72</v>
      </c>
      <c r="S326" s="28" t="s">
        <v>73</v>
      </c>
      <c r="T326" s="28" t="s">
        <v>73</v>
      </c>
      <c r="U326" s="28" t="s">
        <v>73</v>
      </c>
      <c r="V326" s="28" t="s">
        <v>73</v>
      </c>
      <c r="W326" s="28" t="s">
        <v>73</v>
      </c>
      <c r="X326" s="28" t="s">
        <v>73</v>
      </c>
      <c r="Y326" s="28" t="s">
        <v>73</v>
      </c>
      <c r="Z326" s="28" t="s">
        <v>73</v>
      </c>
      <c r="AA326" s="28" t="s">
        <v>72</v>
      </c>
      <c r="AB326" s="28"/>
      <c r="AC326" s="28" t="s">
        <v>73</v>
      </c>
      <c r="AD326" s="43"/>
      <c r="AE326" s="36">
        <f t="shared" si="1"/>
        <v>0</v>
      </c>
      <c r="AF326" s="36"/>
      <c r="AG326" s="43"/>
      <c r="AH326" s="36">
        <f t="shared" si="2"/>
        <v>0</v>
      </c>
      <c r="AI326" s="28" t="s">
        <v>92</v>
      </c>
      <c r="AJ326" s="28" t="s">
        <v>55</v>
      </c>
      <c r="AK326" s="28" t="s">
        <v>55</v>
      </c>
      <c r="AL326" s="28" t="s">
        <v>55</v>
      </c>
      <c r="AM326" s="28" t="s">
        <v>55</v>
      </c>
      <c r="AN326" s="28" t="s">
        <v>92</v>
      </c>
      <c r="AO326" s="28" t="s">
        <v>55</v>
      </c>
      <c r="AP326" s="36">
        <f t="shared" si="3"/>
        <v>0</v>
      </c>
      <c r="AQ326" s="36">
        <f t="shared" si="4"/>
        <v>0</v>
      </c>
      <c r="AR326" s="36">
        <f t="shared" si="5"/>
        <v>5</v>
      </c>
      <c r="AS326" s="36">
        <f t="shared" si="6"/>
        <v>9</v>
      </c>
    </row>
    <row r="327">
      <c r="A327" s="37">
        <v>322.0</v>
      </c>
      <c r="B327" s="17" t="s">
        <v>856</v>
      </c>
      <c r="C327" s="17" t="s">
        <v>185</v>
      </c>
      <c r="D327" s="17" t="s">
        <v>335</v>
      </c>
      <c r="E327" s="19"/>
      <c r="F327" s="17" t="s">
        <v>79</v>
      </c>
      <c r="G327" s="17" t="s">
        <v>851</v>
      </c>
      <c r="H327" s="47" t="s">
        <v>83</v>
      </c>
      <c r="I327" s="47" t="s">
        <v>84</v>
      </c>
      <c r="J327" s="39">
        <v>42979.0</v>
      </c>
      <c r="K327" s="43"/>
      <c r="L327" s="47" t="s">
        <v>85</v>
      </c>
      <c r="M327" s="43"/>
      <c r="N327" s="43"/>
      <c r="O327" s="28" t="s">
        <v>73</v>
      </c>
      <c r="P327" s="28" t="s">
        <v>73</v>
      </c>
      <c r="Q327" s="28" t="s">
        <v>73</v>
      </c>
      <c r="R327" s="28" t="s">
        <v>73</v>
      </c>
      <c r="S327" s="28" t="s">
        <v>73</v>
      </c>
      <c r="T327" s="28" t="s">
        <v>73</v>
      </c>
      <c r="U327" s="28" t="s">
        <v>73</v>
      </c>
      <c r="V327" s="28" t="s">
        <v>73</v>
      </c>
      <c r="W327" s="28" t="s">
        <v>73</v>
      </c>
      <c r="X327" s="28" t="s">
        <v>73</v>
      </c>
      <c r="Y327" s="28" t="s">
        <v>73</v>
      </c>
      <c r="Z327" s="28" t="s">
        <v>73</v>
      </c>
      <c r="AA327" s="28" t="s">
        <v>73</v>
      </c>
      <c r="AB327" s="28"/>
      <c r="AC327" s="28" t="s">
        <v>73</v>
      </c>
      <c r="AD327" s="43"/>
      <c r="AE327" s="36">
        <f t="shared" si="1"/>
        <v>0</v>
      </c>
      <c r="AF327" s="43"/>
      <c r="AG327" s="43"/>
      <c r="AH327" s="36">
        <f t="shared" si="2"/>
        <v>0</v>
      </c>
      <c r="AI327" s="28" t="s">
        <v>92</v>
      </c>
      <c r="AJ327" s="28" t="s">
        <v>55</v>
      </c>
      <c r="AK327" s="28" t="s">
        <v>55</v>
      </c>
      <c r="AL327" s="28" t="s">
        <v>55</v>
      </c>
      <c r="AM327" s="28" t="s">
        <v>55</v>
      </c>
      <c r="AN327" s="28" t="s">
        <v>92</v>
      </c>
      <c r="AO327" s="28" t="s">
        <v>55</v>
      </c>
      <c r="AP327" s="36">
        <f t="shared" si="3"/>
        <v>0</v>
      </c>
      <c r="AQ327" s="36">
        <f t="shared" si="4"/>
        <v>0</v>
      </c>
      <c r="AR327" s="36">
        <f t="shared" si="5"/>
        <v>0</v>
      </c>
      <c r="AS327" s="36">
        <f t="shared" si="6"/>
        <v>14</v>
      </c>
    </row>
    <row r="328">
      <c r="A328" s="37">
        <v>323.0</v>
      </c>
      <c r="B328" s="17" t="s">
        <v>859</v>
      </c>
      <c r="C328" s="17" t="s">
        <v>78</v>
      </c>
      <c r="D328" s="17" t="s">
        <v>769</v>
      </c>
      <c r="E328" s="19"/>
      <c r="F328" s="17" t="s">
        <v>79</v>
      </c>
      <c r="G328" s="17" t="s">
        <v>851</v>
      </c>
      <c r="H328" s="47" t="s">
        <v>83</v>
      </c>
      <c r="I328" s="47" t="s">
        <v>84</v>
      </c>
      <c r="J328" s="39">
        <v>42979.0</v>
      </c>
      <c r="K328" s="43"/>
      <c r="L328" s="47" t="s">
        <v>85</v>
      </c>
      <c r="M328" s="43"/>
      <c r="N328" s="43"/>
      <c r="O328" s="28" t="s">
        <v>72</v>
      </c>
      <c r="P328" s="28" t="s">
        <v>71</v>
      </c>
      <c r="Q328" s="28" t="s">
        <v>71</v>
      </c>
      <c r="R328" s="28" t="s">
        <v>72</v>
      </c>
      <c r="S328" s="28" t="s">
        <v>72</v>
      </c>
      <c r="T328" s="28" t="s">
        <v>72</v>
      </c>
      <c r="U328" s="28" t="s">
        <v>72</v>
      </c>
      <c r="V328" s="28" t="s">
        <v>73</v>
      </c>
      <c r="W328" s="28" t="s">
        <v>73</v>
      </c>
      <c r="X328" s="28" t="s">
        <v>73</v>
      </c>
      <c r="Y328" s="28" t="s">
        <v>73</v>
      </c>
      <c r="Z328" s="28" t="s">
        <v>73</v>
      </c>
      <c r="AA328" s="28" t="s">
        <v>72</v>
      </c>
      <c r="AB328" s="28"/>
      <c r="AC328" s="28" t="s">
        <v>73</v>
      </c>
      <c r="AD328" s="43"/>
      <c r="AE328" s="36">
        <f t="shared" si="1"/>
        <v>0</v>
      </c>
      <c r="AF328" s="36"/>
      <c r="AG328" s="43"/>
      <c r="AH328" s="36">
        <f t="shared" si="2"/>
        <v>0</v>
      </c>
      <c r="AI328" s="28" t="s">
        <v>92</v>
      </c>
      <c r="AJ328" s="28" t="s">
        <v>55</v>
      </c>
      <c r="AK328" s="28" t="s">
        <v>55</v>
      </c>
      <c r="AL328" s="28" t="s">
        <v>55</v>
      </c>
      <c r="AM328" s="28" t="s">
        <v>55</v>
      </c>
      <c r="AN328" s="28" t="s">
        <v>92</v>
      </c>
      <c r="AO328" s="28" t="s">
        <v>55</v>
      </c>
      <c r="AP328" s="36">
        <f t="shared" si="3"/>
        <v>0</v>
      </c>
      <c r="AQ328" s="36">
        <f t="shared" si="4"/>
        <v>2</v>
      </c>
      <c r="AR328" s="36">
        <f t="shared" si="5"/>
        <v>6</v>
      </c>
      <c r="AS328" s="36">
        <f t="shared" si="6"/>
        <v>6</v>
      </c>
    </row>
    <row r="329">
      <c r="A329" s="37">
        <v>324.0</v>
      </c>
      <c r="B329" s="17" t="s">
        <v>860</v>
      </c>
      <c r="C329" s="17" t="s">
        <v>617</v>
      </c>
      <c r="D329" s="17" t="s">
        <v>151</v>
      </c>
      <c r="E329" s="19"/>
      <c r="F329" s="17" t="s">
        <v>96</v>
      </c>
      <c r="G329" s="17" t="s">
        <v>851</v>
      </c>
      <c r="H329" s="47" t="s">
        <v>83</v>
      </c>
      <c r="I329" s="47" t="s">
        <v>84</v>
      </c>
      <c r="J329" s="39">
        <v>42979.0</v>
      </c>
      <c r="K329" s="43"/>
      <c r="L329" s="47" t="s">
        <v>85</v>
      </c>
      <c r="M329" s="43"/>
      <c r="N329" s="43"/>
      <c r="O329" s="28" t="s">
        <v>72</v>
      </c>
      <c r="P329" s="28" t="s">
        <v>71</v>
      </c>
      <c r="Q329" s="28" t="s">
        <v>72</v>
      </c>
      <c r="R329" s="28" t="s">
        <v>72</v>
      </c>
      <c r="S329" s="28" t="s">
        <v>72</v>
      </c>
      <c r="T329" s="28" t="s">
        <v>72</v>
      </c>
      <c r="U329" s="28" t="s">
        <v>72</v>
      </c>
      <c r="V329" s="28" t="s">
        <v>73</v>
      </c>
      <c r="W329" s="28" t="s">
        <v>73</v>
      </c>
      <c r="X329" s="28" t="s">
        <v>73</v>
      </c>
      <c r="Y329" s="28" t="s">
        <v>73</v>
      </c>
      <c r="Z329" s="28" t="s">
        <v>73</v>
      </c>
      <c r="AA329" s="28" t="s">
        <v>73</v>
      </c>
      <c r="AB329" s="28"/>
      <c r="AC329" s="28" t="s">
        <v>73</v>
      </c>
      <c r="AD329" s="43"/>
      <c r="AE329" s="36">
        <f t="shared" si="1"/>
        <v>0</v>
      </c>
      <c r="AF329" s="36"/>
      <c r="AG329" s="43"/>
      <c r="AH329" s="36">
        <f t="shared" si="2"/>
        <v>0</v>
      </c>
      <c r="AI329" s="28" t="s">
        <v>92</v>
      </c>
      <c r="AJ329" s="28" t="s">
        <v>55</v>
      </c>
      <c r="AK329" s="28" t="s">
        <v>55</v>
      </c>
      <c r="AL329" s="28" t="s">
        <v>55</v>
      </c>
      <c r="AM329" s="28" t="s">
        <v>55</v>
      </c>
      <c r="AN329" s="28" t="s">
        <v>92</v>
      </c>
      <c r="AO329" s="28" t="s">
        <v>55</v>
      </c>
      <c r="AP329" s="36">
        <f t="shared" si="3"/>
        <v>0</v>
      </c>
      <c r="AQ329" s="36">
        <f t="shared" si="4"/>
        <v>1</v>
      </c>
      <c r="AR329" s="36">
        <f t="shared" si="5"/>
        <v>6</v>
      </c>
      <c r="AS329" s="36">
        <f t="shared" si="6"/>
        <v>7</v>
      </c>
    </row>
    <row r="330">
      <c r="A330" s="37">
        <v>325.0</v>
      </c>
      <c r="B330" s="17" t="s">
        <v>861</v>
      </c>
      <c r="C330" s="17" t="s">
        <v>110</v>
      </c>
      <c r="D330" s="17" t="s">
        <v>862</v>
      </c>
      <c r="E330" s="20"/>
      <c r="F330" s="17" t="s">
        <v>96</v>
      </c>
      <c r="G330" s="17" t="s">
        <v>851</v>
      </c>
      <c r="H330" s="38" t="s">
        <v>83</v>
      </c>
      <c r="I330" s="38" t="s">
        <v>84</v>
      </c>
      <c r="J330" s="39">
        <v>42979.0</v>
      </c>
      <c r="K330" s="41"/>
      <c r="L330" s="38" t="s">
        <v>85</v>
      </c>
      <c r="M330" s="41"/>
      <c r="N330" s="41"/>
      <c r="O330" s="28" t="s">
        <v>72</v>
      </c>
      <c r="P330" s="28" t="s">
        <v>71</v>
      </c>
      <c r="Q330" s="28" t="s">
        <v>72</v>
      </c>
      <c r="R330" s="28" t="s">
        <v>72</v>
      </c>
      <c r="S330" s="28" t="s">
        <v>72</v>
      </c>
      <c r="T330" s="28" t="s">
        <v>72</v>
      </c>
      <c r="U330" s="28" t="s">
        <v>72</v>
      </c>
      <c r="V330" s="28" t="s">
        <v>73</v>
      </c>
      <c r="W330" s="28" t="s">
        <v>73</v>
      </c>
      <c r="X330" s="28" t="s">
        <v>73</v>
      </c>
      <c r="Y330" s="28" t="s">
        <v>73</v>
      </c>
      <c r="Z330" s="28" t="s">
        <v>73</v>
      </c>
      <c r="AA330" s="28" t="s">
        <v>72</v>
      </c>
      <c r="AB330" s="28"/>
      <c r="AC330" s="28" t="s">
        <v>73</v>
      </c>
      <c r="AD330" s="41"/>
      <c r="AE330" s="36">
        <f t="shared" si="1"/>
        <v>0</v>
      </c>
      <c r="AF330" s="64"/>
      <c r="AG330" s="41"/>
      <c r="AH330" s="36">
        <f t="shared" si="2"/>
        <v>0</v>
      </c>
      <c r="AI330" s="28" t="s">
        <v>92</v>
      </c>
      <c r="AJ330" s="28" t="s">
        <v>55</v>
      </c>
      <c r="AK330" s="28" t="s">
        <v>55</v>
      </c>
      <c r="AL330" s="28" t="s">
        <v>55</v>
      </c>
      <c r="AM330" s="28" t="s">
        <v>55</v>
      </c>
      <c r="AN330" s="28" t="s">
        <v>92</v>
      </c>
      <c r="AO330" s="28" t="s">
        <v>55</v>
      </c>
      <c r="AP330" s="36">
        <f t="shared" si="3"/>
        <v>0</v>
      </c>
      <c r="AQ330" s="36">
        <f t="shared" si="4"/>
        <v>1</v>
      </c>
      <c r="AR330" s="36">
        <f t="shared" si="5"/>
        <v>7</v>
      </c>
      <c r="AS330" s="36">
        <f t="shared" si="6"/>
        <v>6</v>
      </c>
    </row>
    <row r="331">
      <c r="A331" s="37">
        <v>326.0</v>
      </c>
      <c r="B331" s="17" t="s">
        <v>370</v>
      </c>
      <c r="C331" s="17" t="s">
        <v>113</v>
      </c>
      <c r="D331" s="17" t="s">
        <v>864</v>
      </c>
      <c r="E331" s="19"/>
      <c r="F331" s="17" t="s">
        <v>96</v>
      </c>
      <c r="G331" s="17" t="s">
        <v>851</v>
      </c>
      <c r="H331" s="38" t="s">
        <v>83</v>
      </c>
      <c r="I331" s="38" t="s">
        <v>84</v>
      </c>
      <c r="J331" s="39">
        <v>42979.0</v>
      </c>
      <c r="K331" s="41"/>
      <c r="L331" s="38" t="s">
        <v>85</v>
      </c>
      <c r="M331" s="41"/>
      <c r="N331" s="41"/>
      <c r="O331" s="28" t="s">
        <v>73</v>
      </c>
      <c r="P331" s="28" t="s">
        <v>73</v>
      </c>
      <c r="Q331" s="28" t="s">
        <v>73</v>
      </c>
      <c r="R331" s="28" t="s">
        <v>73</v>
      </c>
      <c r="S331" s="28" t="s">
        <v>73</v>
      </c>
      <c r="T331" s="28" t="s">
        <v>73</v>
      </c>
      <c r="U331" s="28" t="s">
        <v>73</v>
      </c>
      <c r="V331" s="28" t="s">
        <v>73</v>
      </c>
      <c r="W331" s="28" t="s">
        <v>73</v>
      </c>
      <c r="X331" s="28" t="s">
        <v>73</v>
      </c>
      <c r="Y331" s="28" t="s">
        <v>73</v>
      </c>
      <c r="Z331" s="28" t="s">
        <v>73</v>
      </c>
      <c r="AA331" s="28" t="s">
        <v>73</v>
      </c>
      <c r="AB331" s="28"/>
      <c r="AC331" s="28" t="s">
        <v>73</v>
      </c>
      <c r="AD331" s="43"/>
      <c r="AE331" s="36">
        <f t="shared" si="1"/>
        <v>0</v>
      </c>
      <c r="AF331" s="41"/>
      <c r="AG331" s="43"/>
      <c r="AH331" s="36">
        <f t="shared" si="2"/>
        <v>0</v>
      </c>
      <c r="AI331" s="28" t="s">
        <v>92</v>
      </c>
      <c r="AJ331" s="28" t="s">
        <v>55</v>
      </c>
      <c r="AK331" s="28" t="s">
        <v>55</v>
      </c>
      <c r="AL331" s="28" t="s">
        <v>55</v>
      </c>
      <c r="AM331" s="28" t="s">
        <v>55</v>
      </c>
      <c r="AN331" s="28" t="s">
        <v>92</v>
      </c>
      <c r="AO331" s="28" t="s">
        <v>55</v>
      </c>
      <c r="AP331" s="36">
        <f t="shared" si="3"/>
        <v>0</v>
      </c>
      <c r="AQ331" s="36">
        <f t="shared" si="4"/>
        <v>0</v>
      </c>
      <c r="AR331" s="36">
        <f t="shared" si="5"/>
        <v>0</v>
      </c>
      <c r="AS331" s="36">
        <f t="shared" si="6"/>
        <v>14</v>
      </c>
    </row>
    <row r="332">
      <c r="A332" s="37">
        <v>327.0</v>
      </c>
      <c r="B332" s="17" t="s">
        <v>750</v>
      </c>
      <c r="C332" s="17" t="s">
        <v>232</v>
      </c>
      <c r="D332" s="17" t="s">
        <v>112</v>
      </c>
      <c r="E332" s="19"/>
      <c r="F332" s="17" t="s">
        <v>96</v>
      </c>
      <c r="G332" s="17" t="s">
        <v>851</v>
      </c>
      <c r="H332" s="38" t="s">
        <v>83</v>
      </c>
      <c r="I332" s="38" t="s">
        <v>84</v>
      </c>
      <c r="J332" s="39">
        <v>42979.0</v>
      </c>
      <c r="K332" s="41"/>
      <c r="L332" s="38" t="s">
        <v>85</v>
      </c>
      <c r="M332" s="41"/>
      <c r="N332" s="41"/>
      <c r="O332" s="28" t="s">
        <v>73</v>
      </c>
      <c r="P332" s="28" t="s">
        <v>73</v>
      </c>
      <c r="Q332" s="28" t="s">
        <v>73</v>
      </c>
      <c r="R332" s="28" t="s">
        <v>73</v>
      </c>
      <c r="S332" s="28" t="s">
        <v>73</v>
      </c>
      <c r="T332" s="28" t="s">
        <v>73</v>
      </c>
      <c r="U332" s="28" t="s">
        <v>73</v>
      </c>
      <c r="V332" s="28" t="s">
        <v>73</v>
      </c>
      <c r="W332" s="28" t="s">
        <v>73</v>
      </c>
      <c r="X332" s="28" t="s">
        <v>73</v>
      </c>
      <c r="Y332" s="28" t="s">
        <v>73</v>
      </c>
      <c r="Z332" s="28" t="s">
        <v>73</v>
      </c>
      <c r="AA332" s="28" t="s">
        <v>73</v>
      </c>
      <c r="AB332" s="28"/>
      <c r="AC332" s="28" t="s">
        <v>73</v>
      </c>
      <c r="AD332" s="43"/>
      <c r="AE332" s="36">
        <f t="shared" si="1"/>
        <v>0</v>
      </c>
      <c r="AF332" s="64"/>
      <c r="AG332" s="41"/>
      <c r="AH332" s="36">
        <f t="shared" si="2"/>
        <v>0</v>
      </c>
      <c r="AI332" s="28" t="s">
        <v>92</v>
      </c>
      <c r="AJ332" s="28" t="s">
        <v>55</v>
      </c>
      <c r="AK332" s="28" t="s">
        <v>55</v>
      </c>
      <c r="AL332" s="28" t="s">
        <v>55</v>
      </c>
      <c r="AM332" s="28" t="s">
        <v>55</v>
      </c>
      <c r="AN332" s="28" t="s">
        <v>92</v>
      </c>
      <c r="AO332" s="28" t="s">
        <v>55</v>
      </c>
      <c r="AP332" s="36">
        <f t="shared" si="3"/>
        <v>0</v>
      </c>
      <c r="AQ332" s="36">
        <f t="shared" si="4"/>
        <v>0</v>
      </c>
      <c r="AR332" s="36">
        <f t="shared" si="5"/>
        <v>0</v>
      </c>
      <c r="AS332" s="36">
        <f t="shared" si="6"/>
        <v>14</v>
      </c>
    </row>
    <row r="333">
      <c r="A333" s="37">
        <v>328.0</v>
      </c>
      <c r="B333" s="17" t="s">
        <v>865</v>
      </c>
      <c r="C333" s="17" t="s">
        <v>266</v>
      </c>
      <c r="D333" s="17" t="s">
        <v>110</v>
      </c>
      <c r="E333" s="19"/>
      <c r="F333" s="17" t="s">
        <v>96</v>
      </c>
      <c r="G333" s="17" t="s">
        <v>851</v>
      </c>
      <c r="H333" s="38" t="s">
        <v>83</v>
      </c>
      <c r="I333" s="38" t="s">
        <v>84</v>
      </c>
      <c r="J333" s="39">
        <v>42979.0</v>
      </c>
      <c r="K333" s="41"/>
      <c r="L333" s="38" t="s">
        <v>85</v>
      </c>
      <c r="M333" s="41"/>
      <c r="N333" s="41"/>
      <c r="O333" s="28" t="s">
        <v>73</v>
      </c>
      <c r="P333" s="28" t="s">
        <v>71</v>
      </c>
      <c r="Q333" s="28" t="s">
        <v>72</v>
      </c>
      <c r="R333" s="28" t="s">
        <v>73</v>
      </c>
      <c r="S333" s="28" t="s">
        <v>73</v>
      </c>
      <c r="T333" s="28" t="s">
        <v>73</v>
      </c>
      <c r="U333" s="28" t="s">
        <v>73</v>
      </c>
      <c r="V333" s="28" t="s">
        <v>73</v>
      </c>
      <c r="W333" s="28" t="s">
        <v>73</v>
      </c>
      <c r="X333" s="28" t="s">
        <v>73</v>
      </c>
      <c r="Y333" s="28" t="s">
        <v>73</v>
      </c>
      <c r="Z333" s="28" t="s">
        <v>73</v>
      </c>
      <c r="AA333" s="28" t="s">
        <v>72</v>
      </c>
      <c r="AB333" s="28"/>
      <c r="AC333" s="28" t="s">
        <v>73</v>
      </c>
      <c r="AD333" s="43"/>
      <c r="AE333" s="36">
        <f t="shared" si="1"/>
        <v>0</v>
      </c>
      <c r="AF333" s="43"/>
      <c r="AG333" s="43"/>
      <c r="AH333" s="36">
        <f t="shared" si="2"/>
        <v>0</v>
      </c>
      <c r="AI333" s="28" t="s">
        <v>92</v>
      </c>
      <c r="AJ333" s="28" t="s">
        <v>55</v>
      </c>
      <c r="AK333" s="28" t="s">
        <v>55</v>
      </c>
      <c r="AL333" s="28" t="s">
        <v>55</v>
      </c>
      <c r="AM333" s="28" t="s">
        <v>55</v>
      </c>
      <c r="AN333" s="28" t="s">
        <v>92</v>
      </c>
      <c r="AO333" s="28" t="s">
        <v>55</v>
      </c>
      <c r="AP333" s="36">
        <f t="shared" si="3"/>
        <v>0</v>
      </c>
      <c r="AQ333" s="36">
        <f t="shared" si="4"/>
        <v>1</v>
      </c>
      <c r="AR333" s="36">
        <f t="shared" si="5"/>
        <v>2</v>
      </c>
      <c r="AS333" s="36">
        <f t="shared" si="6"/>
        <v>11</v>
      </c>
    </row>
    <row r="334">
      <c r="A334" s="37">
        <v>329.0</v>
      </c>
      <c r="B334" s="17" t="s">
        <v>870</v>
      </c>
      <c r="C334" s="17" t="s">
        <v>819</v>
      </c>
      <c r="D334" s="20"/>
      <c r="E334" s="19"/>
      <c r="F334" s="17" t="s">
        <v>96</v>
      </c>
      <c r="G334" s="17" t="s">
        <v>851</v>
      </c>
      <c r="H334" s="38" t="s">
        <v>83</v>
      </c>
      <c r="I334" s="38" t="s">
        <v>84</v>
      </c>
      <c r="J334" s="39">
        <v>42979.0</v>
      </c>
      <c r="K334" s="41"/>
      <c r="L334" s="38" t="s">
        <v>85</v>
      </c>
      <c r="M334" s="41"/>
      <c r="N334" s="41"/>
      <c r="O334" s="28" t="s">
        <v>72</v>
      </c>
      <c r="P334" s="28" t="s">
        <v>71</v>
      </c>
      <c r="Q334" s="28" t="s">
        <v>71</v>
      </c>
      <c r="R334" s="28" t="s">
        <v>72</v>
      </c>
      <c r="S334" s="28" t="s">
        <v>73</v>
      </c>
      <c r="T334" s="28" t="s">
        <v>72</v>
      </c>
      <c r="U334" s="28" t="s">
        <v>72</v>
      </c>
      <c r="V334" s="28" t="s">
        <v>73</v>
      </c>
      <c r="W334" s="28" t="s">
        <v>73</v>
      </c>
      <c r="X334" s="28" t="s">
        <v>73</v>
      </c>
      <c r="Y334" s="28" t="s">
        <v>73</v>
      </c>
      <c r="Z334" s="28" t="s">
        <v>73</v>
      </c>
      <c r="AA334" s="28" t="s">
        <v>71</v>
      </c>
      <c r="AB334" s="28"/>
      <c r="AC334" s="28" t="s">
        <v>73</v>
      </c>
      <c r="AD334" s="43"/>
      <c r="AE334" s="36">
        <f t="shared" si="1"/>
        <v>0</v>
      </c>
      <c r="AF334" s="41"/>
      <c r="AG334" s="41"/>
      <c r="AH334" s="36">
        <f t="shared" si="2"/>
        <v>0</v>
      </c>
      <c r="AI334" s="28" t="s">
        <v>92</v>
      </c>
      <c r="AJ334" s="28" t="s">
        <v>55</v>
      </c>
      <c r="AK334" s="28" t="s">
        <v>55</v>
      </c>
      <c r="AL334" s="28" t="s">
        <v>55</v>
      </c>
      <c r="AM334" s="28" t="s">
        <v>55</v>
      </c>
      <c r="AN334" s="28" t="s">
        <v>92</v>
      </c>
      <c r="AO334" s="28" t="s">
        <v>55</v>
      </c>
      <c r="AP334" s="36">
        <f t="shared" si="3"/>
        <v>0</v>
      </c>
      <c r="AQ334" s="36">
        <f t="shared" si="4"/>
        <v>3</v>
      </c>
      <c r="AR334" s="36">
        <f t="shared" si="5"/>
        <v>4</v>
      </c>
      <c r="AS334" s="36">
        <f t="shared" si="6"/>
        <v>7</v>
      </c>
    </row>
    <row r="335">
      <c r="A335" s="37">
        <v>330.0</v>
      </c>
      <c r="B335" s="17" t="s">
        <v>870</v>
      </c>
      <c r="C335" s="17" t="s">
        <v>94</v>
      </c>
      <c r="D335" s="20"/>
      <c r="E335" s="19"/>
      <c r="F335" s="17" t="s">
        <v>96</v>
      </c>
      <c r="G335" s="17" t="s">
        <v>851</v>
      </c>
      <c r="H335" s="38" t="s">
        <v>83</v>
      </c>
      <c r="I335" s="38" t="s">
        <v>84</v>
      </c>
      <c r="J335" s="39">
        <v>42979.0</v>
      </c>
      <c r="K335" s="41"/>
      <c r="L335" s="38" t="s">
        <v>85</v>
      </c>
      <c r="M335" s="41"/>
      <c r="N335" s="41"/>
      <c r="O335" s="28" t="s">
        <v>72</v>
      </c>
      <c r="P335" s="28" t="s">
        <v>71</v>
      </c>
      <c r="Q335" s="28" t="s">
        <v>71</v>
      </c>
      <c r="R335" s="28" t="s">
        <v>73</v>
      </c>
      <c r="S335" s="28" t="s">
        <v>72</v>
      </c>
      <c r="T335" s="28" t="s">
        <v>72</v>
      </c>
      <c r="U335" s="28" t="s">
        <v>72</v>
      </c>
      <c r="V335" s="28" t="s">
        <v>73</v>
      </c>
      <c r="W335" s="28" t="s">
        <v>73</v>
      </c>
      <c r="X335" s="28" t="s">
        <v>73</v>
      </c>
      <c r="Y335" s="28" t="s">
        <v>73</v>
      </c>
      <c r="Z335" s="28" t="s">
        <v>73</v>
      </c>
      <c r="AA335" s="28" t="s">
        <v>71</v>
      </c>
      <c r="AB335" s="28"/>
      <c r="AC335" s="28" t="s">
        <v>73</v>
      </c>
      <c r="AD335" s="43"/>
      <c r="AE335" s="36">
        <f t="shared" si="1"/>
        <v>0</v>
      </c>
      <c r="AF335" s="64"/>
      <c r="AG335" s="41"/>
      <c r="AH335" s="36">
        <f t="shared" si="2"/>
        <v>0</v>
      </c>
      <c r="AI335" s="28" t="s">
        <v>92</v>
      </c>
      <c r="AJ335" s="28" t="s">
        <v>55</v>
      </c>
      <c r="AK335" s="28" t="s">
        <v>55</v>
      </c>
      <c r="AL335" s="28" t="s">
        <v>55</v>
      </c>
      <c r="AM335" s="28" t="s">
        <v>55</v>
      </c>
      <c r="AN335" s="28" t="s">
        <v>92</v>
      </c>
      <c r="AO335" s="28" t="s">
        <v>55</v>
      </c>
      <c r="AP335" s="36">
        <f t="shared" si="3"/>
        <v>0</v>
      </c>
      <c r="AQ335" s="36">
        <f t="shared" si="4"/>
        <v>3</v>
      </c>
      <c r="AR335" s="36">
        <f t="shared" si="5"/>
        <v>4</v>
      </c>
      <c r="AS335" s="36">
        <f t="shared" si="6"/>
        <v>7</v>
      </c>
    </row>
    <row r="336">
      <c r="A336" s="37">
        <v>331.0</v>
      </c>
      <c r="B336" s="17" t="s">
        <v>148</v>
      </c>
      <c r="C336" s="17" t="s">
        <v>873</v>
      </c>
      <c r="D336" s="17" t="s">
        <v>136</v>
      </c>
      <c r="E336" s="19"/>
      <c r="F336" s="17" t="s">
        <v>96</v>
      </c>
      <c r="G336" s="17" t="s">
        <v>851</v>
      </c>
      <c r="H336" s="38" t="s">
        <v>83</v>
      </c>
      <c r="I336" s="38" t="s">
        <v>84</v>
      </c>
      <c r="J336" s="39">
        <v>42979.0</v>
      </c>
      <c r="K336" s="41"/>
      <c r="L336" s="38" t="s">
        <v>85</v>
      </c>
      <c r="M336" s="41"/>
      <c r="N336" s="41"/>
      <c r="O336" s="28" t="s">
        <v>73</v>
      </c>
      <c r="P336" s="28" t="s">
        <v>72</v>
      </c>
      <c r="Q336" s="28" t="s">
        <v>72</v>
      </c>
      <c r="R336" s="28" t="s">
        <v>73</v>
      </c>
      <c r="S336" s="28" t="s">
        <v>73</v>
      </c>
      <c r="T336" s="28" t="s">
        <v>73</v>
      </c>
      <c r="U336" s="28" t="s">
        <v>73</v>
      </c>
      <c r="V336" s="28" t="s">
        <v>73</v>
      </c>
      <c r="W336" s="28" t="s">
        <v>73</v>
      </c>
      <c r="X336" s="28" t="s">
        <v>73</v>
      </c>
      <c r="Y336" s="28" t="s">
        <v>73</v>
      </c>
      <c r="Z336" s="28" t="s">
        <v>73</v>
      </c>
      <c r="AA336" s="28" t="s">
        <v>73</v>
      </c>
      <c r="AB336" s="28"/>
      <c r="AC336" s="28" t="s">
        <v>73</v>
      </c>
      <c r="AD336" s="43"/>
      <c r="AE336" s="36">
        <f t="shared" si="1"/>
        <v>0</v>
      </c>
      <c r="AF336" s="41"/>
      <c r="AG336" s="41"/>
      <c r="AH336" s="36">
        <f t="shared" si="2"/>
        <v>0</v>
      </c>
      <c r="AI336" s="28" t="s">
        <v>92</v>
      </c>
      <c r="AJ336" s="28" t="s">
        <v>55</v>
      </c>
      <c r="AK336" s="28" t="s">
        <v>55</v>
      </c>
      <c r="AL336" s="28" t="s">
        <v>55</v>
      </c>
      <c r="AM336" s="28" t="s">
        <v>55</v>
      </c>
      <c r="AN336" s="28" t="s">
        <v>92</v>
      </c>
      <c r="AO336" s="28" t="s">
        <v>55</v>
      </c>
      <c r="AP336" s="36">
        <f t="shared" si="3"/>
        <v>0</v>
      </c>
      <c r="AQ336" s="36">
        <f t="shared" si="4"/>
        <v>0</v>
      </c>
      <c r="AR336" s="36">
        <f t="shared" si="5"/>
        <v>2</v>
      </c>
      <c r="AS336" s="36">
        <f t="shared" si="6"/>
        <v>12</v>
      </c>
    </row>
    <row r="337">
      <c r="A337" s="37">
        <v>332.0</v>
      </c>
      <c r="B337" s="17" t="s">
        <v>559</v>
      </c>
      <c r="C337" s="17" t="s">
        <v>78</v>
      </c>
      <c r="D337" s="17" t="s">
        <v>173</v>
      </c>
      <c r="E337" s="19"/>
      <c r="F337" s="17" t="s">
        <v>79</v>
      </c>
      <c r="G337" s="17" t="s">
        <v>851</v>
      </c>
      <c r="H337" s="38" t="s">
        <v>83</v>
      </c>
      <c r="I337" s="38" t="s">
        <v>84</v>
      </c>
      <c r="J337" s="39">
        <v>42979.0</v>
      </c>
      <c r="K337" s="41"/>
      <c r="L337" s="38" t="s">
        <v>85</v>
      </c>
      <c r="M337" s="41"/>
      <c r="N337" s="41"/>
      <c r="O337" s="28" t="s">
        <v>72</v>
      </c>
      <c r="P337" s="28" t="s">
        <v>72</v>
      </c>
      <c r="Q337" s="28" t="s">
        <v>72</v>
      </c>
      <c r="R337" s="28" t="s">
        <v>73</v>
      </c>
      <c r="S337" s="28" t="s">
        <v>72</v>
      </c>
      <c r="T337" s="28" t="s">
        <v>73</v>
      </c>
      <c r="U337" s="28" t="s">
        <v>73</v>
      </c>
      <c r="V337" s="28" t="s">
        <v>73</v>
      </c>
      <c r="W337" s="28" t="s">
        <v>73</v>
      </c>
      <c r="X337" s="28" t="s">
        <v>73</v>
      </c>
      <c r="Y337" s="28" t="s">
        <v>73</v>
      </c>
      <c r="Z337" s="28" t="s">
        <v>73</v>
      </c>
      <c r="AA337" s="28" t="s">
        <v>72</v>
      </c>
      <c r="AB337" s="28"/>
      <c r="AC337" s="28" t="s">
        <v>73</v>
      </c>
      <c r="AD337" s="43"/>
      <c r="AE337" s="36">
        <f t="shared" si="1"/>
        <v>0</v>
      </c>
      <c r="AF337" s="36"/>
      <c r="AG337" s="43"/>
      <c r="AH337" s="36">
        <f t="shared" si="2"/>
        <v>0</v>
      </c>
      <c r="AI337" s="28" t="s">
        <v>92</v>
      </c>
      <c r="AJ337" s="28" t="s">
        <v>55</v>
      </c>
      <c r="AK337" s="28" t="s">
        <v>55</v>
      </c>
      <c r="AL337" s="28" t="s">
        <v>55</v>
      </c>
      <c r="AM337" s="28" t="s">
        <v>55</v>
      </c>
      <c r="AN337" s="28" t="s">
        <v>92</v>
      </c>
      <c r="AO337" s="28" t="s">
        <v>55</v>
      </c>
      <c r="AP337" s="36">
        <f t="shared" si="3"/>
        <v>0</v>
      </c>
      <c r="AQ337" s="36">
        <f t="shared" si="4"/>
        <v>0</v>
      </c>
      <c r="AR337" s="36">
        <f t="shared" si="5"/>
        <v>5</v>
      </c>
      <c r="AS337" s="36">
        <f t="shared" si="6"/>
        <v>9</v>
      </c>
    </row>
    <row r="338">
      <c r="A338" s="37">
        <v>333.0</v>
      </c>
      <c r="B338" s="17" t="s">
        <v>348</v>
      </c>
      <c r="C338" s="17" t="s">
        <v>272</v>
      </c>
      <c r="D338" s="17" t="s">
        <v>875</v>
      </c>
      <c r="E338" s="19"/>
      <c r="F338" s="17" t="s">
        <v>79</v>
      </c>
      <c r="G338" s="17" t="s">
        <v>851</v>
      </c>
      <c r="H338" s="38" t="s">
        <v>83</v>
      </c>
      <c r="I338" s="38" t="s">
        <v>84</v>
      </c>
      <c r="J338" s="39">
        <v>42979.0</v>
      </c>
      <c r="K338" s="41"/>
      <c r="L338" s="38" t="s">
        <v>85</v>
      </c>
      <c r="M338" s="41"/>
      <c r="N338" s="41"/>
      <c r="O338" s="28" t="s">
        <v>72</v>
      </c>
      <c r="P338" s="28" t="s">
        <v>72</v>
      </c>
      <c r="Q338" s="28" t="s">
        <v>72</v>
      </c>
      <c r="R338" s="28" t="s">
        <v>72</v>
      </c>
      <c r="S338" s="28" t="s">
        <v>72</v>
      </c>
      <c r="T338" s="28" t="s">
        <v>72</v>
      </c>
      <c r="U338" s="28" t="s">
        <v>72</v>
      </c>
      <c r="V338" s="28" t="s">
        <v>73</v>
      </c>
      <c r="W338" s="28" t="s">
        <v>73</v>
      </c>
      <c r="X338" s="28" t="s">
        <v>73</v>
      </c>
      <c r="Y338" s="28" t="s">
        <v>73</v>
      </c>
      <c r="Z338" s="28" t="s">
        <v>73</v>
      </c>
      <c r="AA338" s="28" t="s">
        <v>71</v>
      </c>
      <c r="AB338" s="28"/>
      <c r="AC338" s="28" t="s">
        <v>73</v>
      </c>
      <c r="AD338" s="43"/>
      <c r="AE338" s="36">
        <f t="shared" si="1"/>
        <v>0</v>
      </c>
      <c r="AF338" s="41"/>
      <c r="AG338" s="41"/>
      <c r="AH338" s="36">
        <f t="shared" si="2"/>
        <v>0</v>
      </c>
      <c r="AI338" s="28" t="s">
        <v>92</v>
      </c>
      <c r="AJ338" s="28" t="s">
        <v>55</v>
      </c>
      <c r="AK338" s="28" t="s">
        <v>55</v>
      </c>
      <c r="AL338" s="28" t="s">
        <v>55</v>
      </c>
      <c r="AM338" s="28" t="s">
        <v>55</v>
      </c>
      <c r="AN338" s="28" t="s">
        <v>92</v>
      </c>
      <c r="AO338" s="28" t="s">
        <v>55</v>
      </c>
      <c r="AP338" s="36">
        <f t="shared" si="3"/>
        <v>0</v>
      </c>
      <c r="AQ338" s="36">
        <f t="shared" si="4"/>
        <v>1</v>
      </c>
      <c r="AR338" s="36">
        <f t="shared" si="5"/>
        <v>7</v>
      </c>
      <c r="AS338" s="36">
        <f t="shared" si="6"/>
        <v>6</v>
      </c>
    </row>
    <row r="339">
      <c r="A339" s="37">
        <v>334.0</v>
      </c>
      <c r="B339" s="17" t="s">
        <v>226</v>
      </c>
      <c r="C339" s="17" t="s">
        <v>353</v>
      </c>
      <c r="D339" s="17" t="s">
        <v>78</v>
      </c>
      <c r="E339" s="19"/>
      <c r="F339" s="17" t="s">
        <v>79</v>
      </c>
      <c r="G339" s="17" t="s">
        <v>851</v>
      </c>
      <c r="H339" s="38" t="s">
        <v>83</v>
      </c>
      <c r="I339" s="38" t="s">
        <v>84</v>
      </c>
      <c r="J339" s="39">
        <v>42979.0</v>
      </c>
      <c r="K339" s="41"/>
      <c r="L339" s="38" t="s">
        <v>85</v>
      </c>
      <c r="M339" s="41"/>
      <c r="N339" s="41"/>
      <c r="O339" s="28" t="s">
        <v>73</v>
      </c>
      <c r="P339" s="28" t="s">
        <v>73</v>
      </c>
      <c r="Q339" s="28" t="s">
        <v>73</v>
      </c>
      <c r="R339" s="28" t="s">
        <v>73</v>
      </c>
      <c r="S339" s="28" t="s">
        <v>73</v>
      </c>
      <c r="T339" s="28" t="s">
        <v>73</v>
      </c>
      <c r="U339" s="28" t="s">
        <v>73</v>
      </c>
      <c r="V339" s="28" t="s">
        <v>73</v>
      </c>
      <c r="W339" s="28" t="s">
        <v>73</v>
      </c>
      <c r="X339" s="28" t="s">
        <v>73</v>
      </c>
      <c r="Y339" s="28" t="s">
        <v>73</v>
      </c>
      <c r="Z339" s="28" t="s">
        <v>73</v>
      </c>
      <c r="AA339" s="28" t="s">
        <v>73</v>
      </c>
      <c r="AB339" s="28"/>
      <c r="AC339" s="28" t="s">
        <v>73</v>
      </c>
      <c r="AD339" s="43"/>
      <c r="AE339" s="36">
        <f t="shared" si="1"/>
        <v>0</v>
      </c>
      <c r="AF339" s="36"/>
      <c r="AG339" s="43"/>
      <c r="AH339" s="36">
        <f t="shared" si="2"/>
        <v>0</v>
      </c>
      <c r="AI339" s="28" t="s">
        <v>92</v>
      </c>
      <c r="AJ339" s="28" t="s">
        <v>55</v>
      </c>
      <c r="AK339" s="28" t="s">
        <v>55</v>
      </c>
      <c r="AL339" s="28" t="s">
        <v>55</v>
      </c>
      <c r="AM339" s="28" t="s">
        <v>55</v>
      </c>
      <c r="AN339" s="28" t="s">
        <v>92</v>
      </c>
      <c r="AO339" s="28" t="s">
        <v>55</v>
      </c>
      <c r="AP339" s="36">
        <f t="shared" si="3"/>
        <v>0</v>
      </c>
      <c r="AQ339" s="36">
        <f t="shared" si="4"/>
        <v>0</v>
      </c>
      <c r="AR339" s="36">
        <f t="shared" si="5"/>
        <v>0</v>
      </c>
      <c r="AS339" s="36">
        <f t="shared" si="6"/>
        <v>14</v>
      </c>
    </row>
    <row r="340">
      <c r="A340" s="37">
        <v>335.0</v>
      </c>
      <c r="B340" s="17" t="s">
        <v>419</v>
      </c>
      <c r="C340" s="17" t="s">
        <v>573</v>
      </c>
      <c r="D340" s="17" t="s">
        <v>214</v>
      </c>
      <c r="E340" s="19"/>
      <c r="F340" s="17" t="s">
        <v>79</v>
      </c>
      <c r="G340" s="17" t="s">
        <v>851</v>
      </c>
      <c r="H340" s="38" t="s">
        <v>83</v>
      </c>
      <c r="I340" s="38" t="s">
        <v>84</v>
      </c>
      <c r="J340" s="39">
        <v>42979.0</v>
      </c>
      <c r="K340" s="44"/>
      <c r="L340" s="38" t="s">
        <v>85</v>
      </c>
      <c r="M340" s="41"/>
      <c r="N340" s="41"/>
      <c r="O340" s="28" t="s">
        <v>73</v>
      </c>
      <c r="P340" s="28" t="s">
        <v>73</v>
      </c>
      <c r="Q340" s="28" t="s">
        <v>73</v>
      </c>
      <c r="R340" s="28" t="s">
        <v>73</v>
      </c>
      <c r="S340" s="28" t="s">
        <v>73</v>
      </c>
      <c r="T340" s="28" t="s">
        <v>73</v>
      </c>
      <c r="U340" s="28" t="s">
        <v>73</v>
      </c>
      <c r="V340" s="28" t="s">
        <v>73</v>
      </c>
      <c r="W340" s="28" t="s">
        <v>73</v>
      </c>
      <c r="X340" s="28" t="s">
        <v>73</v>
      </c>
      <c r="Y340" s="28" t="s">
        <v>73</v>
      </c>
      <c r="Z340" s="28" t="s">
        <v>73</v>
      </c>
      <c r="AA340" s="28" t="s">
        <v>73</v>
      </c>
      <c r="AB340" s="28"/>
      <c r="AC340" s="28" t="s">
        <v>73</v>
      </c>
      <c r="AD340" s="43"/>
      <c r="AE340" s="36">
        <f t="shared" si="1"/>
        <v>0</v>
      </c>
      <c r="AF340" s="43"/>
      <c r="AG340" s="43"/>
      <c r="AH340" s="36">
        <f t="shared" si="2"/>
        <v>0</v>
      </c>
      <c r="AI340" s="28" t="s">
        <v>92</v>
      </c>
      <c r="AJ340" s="28" t="s">
        <v>55</v>
      </c>
      <c r="AK340" s="28" t="s">
        <v>55</v>
      </c>
      <c r="AL340" s="28" t="s">
        <v>55</v>
      </c>
      <c r="AM340" s="28" t="s">
        <v>55</v>
      </c>
      <c r="AN340" s="28" t="s">
        <v>92</v>
      </c>
      <c r="AO340" s="28" t="s">
        <v>55</v>
      </c>
      <c r="AP340" s="36">
        <f t="shared" si="3"/>
        <v>0</v>
      </c>
      <c r="AQ340" s="36">
        <f t="shared" si="4"/>
        <v>0</v>
      </c>
      <c r="AR340" s="36">
        <f t="shared" si="5"/>
        <v>0</v>
      </c>
      <c r="AS340" s="36">
        <f t="shared" si="6"/>
        <v>14</v>
      </c>
    </row>
    <row r="341">
      <c r="A341" s="37">
        <v>336.0</v>
      </c>
      <c r="B341" s="17" t="s">
        <v>419</v>
      </c>
      <c r="C341" s="17" t="s">
        <v>511</v>
      </c>
      <c r="D341" s="17" t="s">
        <v>147</v>
      </c>
      <c r="E341" s="20"/>
      <c r="F341" s="17" t="s">
        <v>96</v>
      </c>
      <c r="G341" s="17" t="s">
        <v>851</v>
      </c>
      <c r="H341" s="38" t="s">
        <v>83</v>
      </c>
      <c r="I341" s="38" t="s">
        <v>84</v>
      </c>
      <c r="J341" s="39">
        <v>42979.0</v>
      </c>
      <c r="K341" s="41"/>
      <c r="L341" s="38" t="s">
        <v>85</v>
      </c>
      <c r="M341" s="41"/>
      <c r="N341" s="41"/>
      <c r="O341" s="28" t="s">
        <v>73</v>
      </c>
      <c r="P341" s="28" t="s">
        <v>71</v>
      </c>
      <c r="Q341" s="28" t="s">
        <v>72</v>
      </c>
      <c r="R341" s="28" t="s">
        <v>73</v>
      </c>
      <c r="S341" s="28" t="s">
        <v>73</v>
      </c>
      <c r="T341" s="28" t="s">
        <v>73</v>
      </c>
      <c r="U341" s="28" t="s">
        <v>73</v>
      </c>
      <c r="V341" s="28" t="s">
        <v>73</v>
      </c>
      <c r="W341" s="28" t="s">
        <v>73</v>
      </c>
      <c r="X341" s="28" t="s">
        <v>73</v>
      </c>
      <c r="Y341" s="28" t="s">
        <v>73</v>
      </c>
      <c r="Z341" s="28" t="s">
        <v>73</v>
      </c>
      <c r="AA341" s="28" t="s">
        <v>73</v>
      </c>
      <c r="AB341" s="28"/>
      <c r="AC341" s="28" t="s">
        <v>73</v>
      </c>
      <c r="AD341" s="43"/>
      <c r="AE341" s="36">
        <f t="shared" si="1"/>
        <v>0</v>
      </c>
      <c r="AF341" s="43"/>
      <c r="AG341" s="43"/>
      <c r="AH341" s="36">
        <f t="shared" si="2"/>
        <v>0</v>
      </c>
      <c r="AI341" s="28" t="s">
        <v>92</v>
      </c>
      <c r="AJ341" s="28" t="s">
        <v>55</v>
      </c>
      <c r="AK341" s="28" t="s">
        <v>55</v>
      </c>
      <c r="AL341" s="28" t="s">
        <v>55</v>
      </c>
      <c r="AM341" s="28" t="s">
        <v>55</v>
      </c>
      <c r="AN341" s="28" t="s">
        <v>92</v>
      </c>
      <c r="AO341" s="28" t="s">
        <v>55</v>
      </c>
      <c r="AP341" s="36">
        <f t="shared" si="3"/>
        <v>0</v>
      </c>
      <c r="AQ341" s="36">
        <f t="shared" si="4"/>
        <v>1</v>
      </c>
      <c r="AR341" s="36">
        <f t="shared" si="5"/>
        <v>1</v>
      </c>
      <c r="AS341" s="36">
        <f t="shared" si="6"/>
        <v>12</v>
      </c>
    </row>
    <row r="342">
      <c r="A342" s="37">
        <v>337.0</v>
      </c>
      <c r="B342" s="17" t="s">
        <v>878</v>
      </c>
      <c r="C342" s="17" t="s">
        <v>446</v>
      </c>
      <c r="D342" s="20"/>
      <c r="E342" s="19"/>
      <c r="F342" s="17" t="s">
        <v>96</v>
      </c>
      <c r="G342" s="17" t="s">
        <v>851</v>
      </c>
      <c r="H342" s="38" t="s">
        <v>83</v>
      </c>
      <c r="I342" s="38" t="s">
        <v>84</v>
      </c>
      <c r="J342" s="39">
        <v>42979.0</v>
      </c>
      <c r="K342" s="41"/>
      <c r="L342" s="38" t="s">
        <v>85</v>
      </c>
      <c r="M342" s="41"/>
      <c r="N342" s="41"/>
      <c r="O342" s="28" t="s">
        <v>73</v>
      </c>
      <c r="P342" s="28" t="s">
        <v>73</v>
      </c>
      <c r="Q342" s="28" t="s">
        <v>73</v>
      </c>
      <c r="R342" s="28" t="s">
        <v>73</v>
      </c>
      <c r="S342" s="28" t="s">
        <v>73</v>
      </c>
      <c r="T342" s="28" t="s">
        <v>73</v>
      </c>
      <c r="U342" s="28" t="s">
        <v>73</v>
      </c>
      <c r="V342" s="28" t="s">
        <v>73</v>
      </c>
      <c r="W342" s="28" t="s">
        <v>73</v>
      </c>
      <c r="X342" s="28" t="s">
        <v>73</v>
      </c>
      <c r="Y342" s="28" t="s">
        <v>73</v>
      </c>
      <c r="Z342" s="28" t="s">
        <v>73</v>
      </c>
      <c r="AA342" s="28" t="s">
        <v>73</v>
      </c>
      <c r="AB342" s="28"/>
      <c r="AC342" s="28" t="s">
        <v>73</v>
      </c>
      <c r="AD342" s="43"/>
      <c r="AE342" s="36">
        <f t="shared" si="1"/>
        <v>0</v>
      </c>
      <c r="AF342" s="36"/>
      <c r="AG342" s="43"/>
      <c r="AH342" s="36">
        <f t="shared" si="2"/>
        <v>0</v>
      </c>
      <c r="AI342" s="28" t="s">
        <v>92</v>
      </c>
      <c r="AJ342" s="28" t="s">
        <v>55</v>
      </c>
      <c r="AK342" s="28" t="s">
        <v>55</v>
      </c>
      <c r="AL342" s="28" t="s">
        <v>55</v>
      </c>
      <c r="AM342" s="28" t="s">
        <v>55</v>
      </c>
      <c r="AN342" s="28" t="s">
        <v>92</v>
      </c>
      <c r="AO342" s="28" t="s">
        <v>55</v>
      </c>
      <c r="AP342" s="36">
        <f t="shared" si="3"/>
        <v>0</v>
      </c>
      <c r="AQ342" s="36">
        <f t="shared" si="4"/>
        <v>0</v>
      </c>
      <c r="AR342" s="36">
        <f t="shared" si="5"/>
        <v>0</v>
      </c>
      <c r="AS342" s="36">
        <f t="shared" si="6"/>
        <v>14</v>
      </c>
    </row>
    <row r="343">
      <c r="A343" s="37">
        <v>338.0</v>
      </c>
      <c r="B343" s="17" t="s">
        <v>881</v>
      </c>
      <c r="C343" s="17" t="s">
        <v>115</v>
      </c>
      <c r="D343" s="20"/>
      <c r="E343" s="19"/>
      <c r="F343" s="17" t="s">
        <v>79</v>
      </c>
      <c r="G343" s="17" t="s">
        <v>851</v>
      </c>
      <c r="H343" s="38" t="s">
        <v>83</v>
      </c>
      <c r="I343" s="38" t="s">
        <v>84</v>
      </c>
      <c r="J343" s="39">
        <v>42979.0</v>
      </c>
      <c r="K343" s="44"/>
      <c r="L343" s="38" t="s">
        <v>85</v>
      </c>
      <c r="M343" s="41"/>
      <c r="N343" s="41"/>
      <c r="O343" s="28" t="s">
        <v>72</v>
      </c>
      <c r="P343" s="28" t="s">
        <v>72</v>
      </c>
      <c r="Q343" s="28" t="s">
        <v>73</v>
      </c>
      <c r="R343" s="28" t="s">
        <v>73</v>
      </c>
      <c r="S343" s="28" t="s">
        <v>73</v>
      </c>
      <c r="T343" s="28" t="s">
        <v>73</v>
      </c>
      <c r="U343" s="28" t="s">
        <v>73</v>
      </c>
      <c r="V343" s="28" t="s">
        <v>73</v>
      </c>
      <c r="W343" s="28" t="s">
        <v>73</v>
      </c>
      <c r="X343" s="28" t="s">
        <v>73</v>
      </c>
      <c r="Y343" s="28" t="s">
        <v>73</v>
      </c>
      <c r="Z343" s="28" t="s">
        <v>73</v>
      </c>
      <c r="AA343" s="28" t="s">
        <v>72</v>
      </c>
      <c r="AB343" s="28"/>
      <c r="AC343" s="28" t="s">
        <v>73</v>
      </c>
      <c r="AD343" s="43"/>
      <c r="AE343" s="36">
        <f t="shared" si="1"/>
        <v>0</v>
      </c>
      <c r="AF343" s="36"/>
      <c r="AG343" s="43"/>
      <c r="AH343" s="36">
        <f t="shared" si="2"/>
        <v>0</v>
      </c>
      <c r="AI343" s="28" t="s">
        <v>92</v>
      </c>
      <c r="AJ343" s="28" t="s">
        <v>55</v>
      </c>
      <c r="AK343" s="28" t="s">
        <v>55</v>
      </c>
      <c r="AL343" s="28" t="s">
        <v>55</v>
      </c>
      <c r="AM343" s="28" t="s">
        <v>55</v>
      </c>
      <c r="AN343" s="28" t="s">
        <v>92</v>
      </c>
      <c r="AO343" s="28" t="s">
        <v>55</v>
      </c>
      <c r="AP343" s="36">
        <f t="shared" si="3"/>
        <v>0</v>
      </c>
      <c r="AQ343" s="36">
        <f t="shared" si="4"/>
        <v>0</v>
      </c>
      <c r="AR343" s="36">
        <f t="shared" si="5"/>
        <v>3</v>
      </c>
      <c r="AS343" s="36">
        <f t="shared" si="6"/>
        <v>11</v>
      </c>
    </row>
    <row r="344">
      <c r="A344" s="37">
        <v>339.0</v>
      </c>
      <c r="B344" s="17" t="s">
        <v>637</v>
      </c>
      <c r="C344" s="17" t="s">
        <v>564</v>
      </c>
      <c r="D344" s="17" t="s">
        <v>882</v>
      </c>
      <c r="E344" s="19"/>
      <c r="F344" s="17" t="s">
        <v>96</v>
      </c>
      <c r="G344" s="17" t="s">
        <v>851</v>
      </c>
      <c r="H344" s="38" t="s">
        <v>83</v>
      </c>
      <c r="I344" s="38" t="s">
        <v>84</v>
      </c>
      <c r="J344" s="39">
        <v>42979.0</v>
      </c>
      <c r="K344" s="41"/>
      <c r="L344" s="38" t="s">
        <v>85</v>
      </c>
      <c r="M344" s="41"/>
      <c r="N344" s="41"/>
      <c r="O344" s="28" t="s">
        <v>72</v>
      </c>
      <c r="P344" s="28" t="s">
        <v>72</v>
      </c>
      <c r="Q344" s="28" t="s">
        <v>72</v>
      </c>
      <c r="R344" s="28" t="s">
        <v>72</v>
      </c>
      <c r="S344" s="28" t="s">
        <v>73</v>
      </c>
      <c r="T344" s="28" t="s">
        <v>72</v>
      </c>
      <c r="U344" s="28" t="s">
        <v>72</v>
      </c>
      <c r="V344" s="28" t="s">
        <v>73</v>
      </c>
      <c r="W344" s="28" t="s">
        <v>73</v>
      </c>
      <c r="X344" s="28" t="s">
        <v>73</v>
      </c>
      <c r="Y344" s="28" t="s">
        <v>73</v>
      </c>
      <c r="Z344" s="28" t="s">
        <v>73</v>
      </c>
      <c r="AA344" s="28" t="s">
        <v>72</v>
      </c>
      <c r="AB344" s="28"/>
      <c r="AC344" s="28" t="s">
        <v>73</v>
      </c>
      <c r="AD344" s="43"/>
      <c r="AE344" s="36">
        <f t="shared" si="1"/>
        <v>0</v>
      </c>
      <c r="AF344" s="43"/>
      <c r="AG344" s="43"/>
      <c r="AH344" s="36">
        <f t="shared" si="2"/>
        <v>0</v>
      </c>
      <c r="AI344" s="28" t="s">
        <v>92</v>
      </c>
      <c r="AJ344" s="28" t="s">
        <v>55</v>
      </c>
      <c r="AK344" s="28" t="s">
        <v>55</v>
      </c>
      <c r="AL344" s="28" t="s">
        <v>55</v>
      </c>
      <c r="AM344" s="28" t="s">
        <v>55</v>
      </c>
      <c r="AN344" s="28" t="s">
        <v>92</v>
      </c>
      <c r="AO344" s="28" t="s">
        <v>55</v>
      </c>
      <c r="AP344" s="36">
        <f t="shared" si="3"/>
        <v>0</v>
      </c>
      <c r="AQ344" s="36">
        <f t="shared" si="4"/>
        <v>0</v>
      </c>
      <c r="AR344" s="36">
        <f t="shared" si="5"/>
        <v>7</v>
      </c>
      <c r="AS344" s="36">
        <f t="shared" si="6"/>
        <v>7</v>
      </c>
    </row>
    <row r="345">
      <c r="A345" s="37">
        <v>340.0</v>
      </c>
      <c r="B345" s="17" t="s">
        <v>883</v>
      </c>
      <c r="C345" s="17" t="s">
        <v>113</v>
      </c>
      <c r="D345" s="17" t="s">
        <v>690</v>
      </c>
      <c r="E345" s="19"/>
      <c r="F345" s="17" t="s">
        <v>96</v>
      </c>
      <c r="G345" s="17" t="s">
        <v>851</v>
      </c>
      <c r="H345" s="38" t="s">
        <v>83</v>
      </c>
      <c r="I345" s="38" t="s">
        <v>84</v>
      </c>
      <c r="J345" s="39">
        <v>42979.0</v>
      </c>
      <c r="K345" s="41"/>
      <c r="L345" s="38" t="s">
        <v>85</v>
      </c>
      <c r="M345" s="41"/>
      <c r="N345" s="41"/>
      <c r="O345" s="28" t="s">
        <v>73</v>
      </c>
      <c r="P345" s="28" t="s">
        <v>73</v>
      </c>
      <c r="Q345" s="28" t="s">
        <v>73</v>
      </c>
      <c r="R345" s="28" t="s">
        <v>73</v>
      </c>
      <c r="S345" s="28" t="s">
        <v>73</v>
      </c>
      <c r="T345" s="28" t="s">
        <v>73</v>
      </c>
      <c r="U345" s="28" t="s">
        <v>73</v>
      </c>
      <c r="V345" s="28" t="s">
        <v>73</v>
      </c>
      <c r="W345" s="28" t="s">
        <v>73</v>
      </c>
      <c r="X345" s="28" t="s">
        <v>73</v>
      </c>
      <c r="Y345" s="28" t="s">
        <v>73</v>
      </c>
      <c r="Z345" s="28" t="s">
        <v>73</v>
      </c>
      <c r="AA345" s="28" t="s">
        <v>73</v>
      </c>
      <c r="AB345" s="28"/>
      <c r="AC345" s="28" t="s">
        <v>73</v>
      </c>
      <c r="AD345" s="43"/>
      <c r="AE345" s="36">
        <f t="shared" si="1"/>
        <v>0</v>
      </c>
      <c r="AF345" s="64"/>
      <c r="AG345" s="41"/>
      <c r="AH345" s="36">
        <f t="shared" si="2"/>
        <v>0</v>
      </c>
      <c r="AI345" s="28" t="s">
        <v>92</v>
      </c>
      <c r="AJ345" s="28" t="s">
        <v>55</v>
      </c>
      <c r="AK345" s="28" t="s">
        <v>55</v>
      </c>
      <c r="AL345" s="28" t="s">
        <v>55</v>
      </c>
      <c r="AM345" s="28" t="s">
        <v>55</v>
      </c>
      <c r="AN345" s="28" t="s">
        <v>92</v>
      </c>
      <c r="AO345" s="28" t="s">
        <v>55</v>
      </c>
      <c r="AP345" s="36">
        <f t="shared" si="3"/>
        <v>0</v>
      </c>
      <c r="AQ345" s="36">
        <f t="shared" si="4"/>
        <v>0</v>
      </c>
      <c r="AR345" s="36">
        <f t="shared" si="5"/>
        <v>0</v>
      </c>
      <c r="AS345" s="36">
        <f t="shared" si="6"/>
        <v>14</v>
      </c>
    </row>
    <row r="346">
      <c r="A346" s="37">
        <v>341.0</v>
      </c>
      <c r="B346" s="17" t="s">
        <v>886</v>
      </c>
      <c r="C346" s="17" t="s">
        <v>236</v>
      </c>
      <c r="D346" s="17" t="s">
        <v>94</v>
      </c>
      <c r="E346" s="19"/>
      <c r="F346" s="17" t="s">
        <v>96</v>
      </c>
      <c r="G346" s="17" t="s">
        <v>851</v>
      </c>
      <c r="H346" s="38" t="s">
        <v>83</v>
      </c>
      <c r="I346" s="38" t="s">
        <v>84</v>
      </c>
      <c r="J346" s="39">
        <v>42979.0</v>
      </c>
      <c r="K346" s="41"/>
      <c r="L346" s="38" t="s">
        <v>85</v>
      </c>
      <c r="M346" s="41"/>
      <c r="N346" s="41"/>
      <c r="O346" s="28" t="s">
        <v>72</v>
      </c>
      <c r="P346" s="28" t="s">
        <v>72</v>
      </c>
      <c r="Q346" s="28" t="s">
        <v>72</v>
      </c>
      <c r="R346" s="28" t="s">
        <v>73</v>
      </c>
      <c r="S346" s="28" t="s">
        <v>72</v>
      </c>
      <c r="T346" s="28" t="s">
        <v>72</v>
      </c>
      <c r="U346" s="28" t="s">
        <v>72</v>
      </c>
      <c r="V346" s="28" t="s">
        <v>73</v>
      </c>
      <c r="W346" s="28" t="s">
        <v>73</v>
      </c>
      <c r="X346" s="28" t="s">
        <v>73</v>
      </c>
      <c r="Y346" s="28" t="s">
        <v>73</v>
      </c>
      <c r="Z346" s="28" t="s">
        <v>73</v>
      </c>
      <c r="AA346" s="28" t="s">
        <v>73</v>
      </c>
      <c r="AB346" s="28"/>
      <c r="AC346" s="28" t="s">
        <v>73</v>
      </c>
      <c r="AD346" s="43"/>
      <c r="AE346" s="36">
        <f t="shared" si="1"/>
        <v>0</v>
      </c>
      <c r="AF346" s="36"/>
      <c r="AG346" s="43"/>
      <c r="AH346" s="36">
        <f t="shared" si="2"/>
        <v>0</v>
      </c>
      <c r="AI346" s="28" t="s">
        <v>92</v>
      </c>
      <c r="AJ346" s="28" t="s">
        <v>55</v>
      </c>
      <c r="AK346" s="28" t="s">
        <v>55</v>
      </c>
      <c r="AL346" s="28" t="s">
        <v>55</v>
      </c>
      <c r="AM346" s="28" t="s">
        <v>55</v>
      </c>
      <c r="AN346" s="28" t="s">
        <v>92</v>
      </c>
      <c r="AO346" s="28" t="s">
        <v>55</v>
      </c>
      <c r="AP346" s="36">
        <f t="shared" si="3"/>
        <v>0</v>
      </c>
      <c r="AQ346" s="36">
        <f t="shared" si="4"/>
        <v>0</v>
      </c>
      <c r="AR346" s="36">
        <f t="shared" si="5"/>
        <v>6</v>
      </c>
      <c r="AS346" s="36">
        <f t="shared" si="6"/>
        <v>8</v>
      </c>
    </row>
    <row r="347">
      <c r="A347" s="37">
        <v>342.0</v>
      </c>
      <c r="B347" s="17" t="s">
        <v>887</v>
      </c>
      <c r="C347" s="17" t="s">
        <v>193</v>
      </c>
      <c r="D347" s="17" t="s">
        <v>888</v>
      </c>
      <c r="E347" s="19"/>
      <c r="F347" s="17" t="s">
        <v>96</v>
      </c>
      <c r="G347" s="17" t="s">
        <v>851</v>
      </c>
      <c r="H347" s="38" t="s">
        <v>83</v>
      </c>
      <c r="I347" s="38" t="s">
        <v>84</v>
      </c>
      <c r="J347" s="39">
        <v>42979.0</v>
      </c>
      <c r="K347" s="41"/>
      <c r="L347" s="38" t="s">
        <v>85</v>
      </c>
      <c r="M347" s="41"/>
      <c r="N347" s="41"/>
      <c r="O347" s="28" t="s">
        <v>73</v>
      </c>
      <c r="P347" s="28" t="s">
        <v>73</v>
      </c>
      <c r="Q347" s="28" t="s">
        <v>72</v>
      </c>
      <c r="R347" s="28" t="s">
        <v>73</v>
      </c>
      <c r="S347" s="28" t="s">
        <v>73</v>
      </c>
      <c r="T347" s="28" t="s">
        <v>73</v>
      </c>
      <c r="U347" s="28" t="s">
        <v>73</v>
      </c>
      <c r="V347" s="28" t="s">
        <v>73</v>
      </c>
      <c r="W347" s="28" t="s">
        <v>73</v>
      </c>
      <c r="X347" s="28" t="s">
        <v>73</v>
      </c>
      <c r="Y347" s="28" t="s">
        <v>73</v>
      </c>
      <c r="Z347" s="28" t="s">
        <v>73</v>
      </c>
      <c r="AA347" s="28" t="s">
        <v>73</v>
      </c>
      <c r="AB347" s="28"/>
      <c r="AC347" s="28" t="s">
        <v>73</v>
      </c>
      <c r="AD347" s="43"/>
      <c r="AE347" s="36">
        <f t="shared" si="1"/>
        <v>0</v>
      </c>
      <c r="AF347" s="36"/>
      <c r="AG347" s="43"/>
      <c r="AH347" s="36">
        <f t="shared" si="2"/>
        <v>0</v>
      </c>
      <c r="AI347" s="28" t="s">
        <v>92</v>
      </c>
      <c r="AJ347" s="28" t="s">
        <v>55</v>
      </c>
      <c r="AK347" s="28" t="s">
        <v>55</v>
      </c>
      <c r="AL347" s="28" t="s">
        <v>55</v>
      </c>
      <c r="AM347" s="28" t="s">
        <v>55</v>
      </c>
      <c r="AN347" s="28" t="s">
        <v>92</v>
      </c>
      <c r="AO347" s="28" t="s">
        <v>55</v>
      </c>
      <c r="AP347" s="36">
        <f t="shared" si="3"/>
        <v>0</v>
      </c>
      <c r="AQ347" s="36">
        <f t="shared" si="4"/>
        <v>0</v>
      </c>
      <c r="AR347" s="36">
        <f t="shared" si="5"/>
        <v>1</v>
      </c>
      <c r="AS347" s="36">
        <f t="shared" si="6"/>
        <v>13</v>
      </c>
    </row>
    <row r="348">
      <c r="A348" s="37">
        <v>343.0</v>
      </c>
      <c r="B348" s="17" t="s">
        <v>889</v>
      </c>
      <c r="C348" s="17" t="s">
        <v>185</v>
      </c>
      <c r="D348" s="20"/>
      <c r="E348" s="19"/>
      <c r="F348" s="17" t="s">
        <v>79</v>
      </c>
      <c r="G348" s="17" t="s">
        <v>851</v>
      </c>
      <c r="H348" s="38" t="s">
        <v>83</v>
      </c>
      <c r="I348" s="38" t="s">
        <v>84</v>
      </c>
      <c r="J348" s="39">
        <v>42979.0</v>
      </c>
      <c r="K348" s="41"/>
      <c r="L348" s="38" t="s">
        <v>85</v>
      </c>
      <c r="M348" s="41"/>
      <c r="N348" s="41"/>
      <c r="O348" s="28" t="s">
        <v>73</v>
      </c>
      <c r="P348" s="28" t="s">
        <v>73</v>
      </c>
      <c r="Q348" s="28" t="s">
        <v>73</v>
      </c>
      <c r="R348" s="28" t="s">
        <v>73</v>
      </c>
      <c r="S348" s="28" t="s">
        <v>73</v>
      </c>
      <c r="T348" s="28" t="s">
        <v>73</v>
      </c>
      <c r="U348" s="28" t="s">
        <v>73</v>
      </c>
      <c r="V348" s="28" t="s">
        <v>73</v>
      </c>
      <c r="W348" s="28" t="s">
        <v>73</v>
      </c>
      <c r="X348" s="28" t="s">
        <v>73</v>
      </c>
      <c r="Y348" s="28" t="s">
        <v>73</v>
      </c>
      <c r="Z348" s="28" t="s">
        <v>73</v>
      </c>
      <c r="AA348" s="28" t="s">
        <v>73</v>
      </c>
      <c r="AB348" s="28"/>
      <c r="AC348" s="28" t="s">
        <v>73</v>
      </c>
      <c r="AD348" s="43"/>
      <c r="AE348" s="36">
        <f t="shared" si="1"/>
        <v>0</v>
      </c>
      <c r="AF348" s="43"/>
      <c r="AG348" s="43"/>
      <c r="AH348" s="36">
        <f t="shared" si="2"/>
        <v>0</v>
      </c>
      <c r="AI348" s="28" t="s">
        <v>92</v>
      </c>
      <c r="AJ348" s="28" t="s">
        <v>55</v>
      </c>
      <c r="AK348" s="28" t="s">
        <v>55</v>
      </c>
      <c r="AL348" s="28" t="s">
        <v>55</v>
      </c>
      <c r="AM348" s="28" t="s">
        <v>55</v>
      </c>
      <c r="AN348" s="28" t="s">
        <v>92</v>
      </c>
      <c r="AO348" s="28" t="s">
        <v>55</v>
      </c>
      <c r="AP348" s="36">
        <f t="shared" si="3"/>
        <v>0</v>
      </c>
      <c r="AQ348" s="36">
        <f t="shared" si="4"/>
        <v>0</v>
      </c>
      <c r="AR348" s="36">
        <f t="shared" si="5"/>
        <v>0</v>
      </c>
      <c r="AS348" s="36">
        <f t="shared" si="6"/>
        <v>14</v>
      </c>
    </row>
    <row r="349">
      <c r="A349" s="37">
        <v>344.0</v>
      </c>
      <c r="B349" s="17" t="s">
        <v>892</v>
      </c>
      <c r="C349" s="17" t="s">
        <v>149</v>
      </c>
      <c r="D349" s="19"/>
      <c r="E349" s="19"/>
      <c r="F349" s="17" t="s">
        <v>79</v>
      </c>
      <c r="G349" s="17" t="s">
        <v>851</v>
      </c>
      <c r="H349" s="38" t="s">
        <v>83</v>
      </c>
      <c r="I349" s="38" t="s">
        <v>84</v>
      </c>
      <c r="J349" s="39">
        <v>42979.0</v>
      </c>
      <c r="K349" s="41"/>
      <c r="L349" s="38" t="s">
        <v>85</v>
      </c>
      <c r="M349" s="41"/>
      <c r="N349" s="41"/>
      <c r="O349" s="28" t="s">
        <v>73</v>
      </c>
      <c r="P349" s="28" t="s">
        <v>73</v>
      </c>
      <c r="Q349" s="28" t="s">
        <v>73</v>
      </c>
      <c r="R349" s="28" t="s">
        <v>73</v>
      </c>
      <c r="S349" s="28" t="s">
        <v>73</v>
      </c>
      <c r="T349" s="28" t="s">
        <v>73</v>
      </c>
      <c r="U349" s="28" t="s">
        <v>73</v>
      </c>
      <c r="V349" s="28" t="s">
        <v>73</v>
      </c>
      <c r="W349" s="28" t="s">
        <v>73</v>
      </c>
      <c r="X349" s="28" t="s">
        <v>73</v>
      </c>
      <c r="Y349" s="28" t="s">
        <v>73</v>
      </c>
      <c r="Z349" s="28" t="s">
        <v>73</v>
      </c>
      <c r="AA349" s="28" t="s">
        <v>73</v>
      </c>
      <c r="AB349" s="28"/>
      <c r="AC349" s="28" t="s">
        <v>73</v>
      </c>
      <c r="AD349" s="43"/>
      <c r="AE349" s="36">
        <f t="shared" si="1"/>
        <v>0</v>
      </c>
      <c r="AF349" s="36"/>
      <c r="AG349" s="43"/>
      <c r="AH349" s="36">
        <f t="shared" si="2"/>
        <v>0</v>
      </c>
      <c r="AI349" s="28" t="s">
        <v>92</v>
      </c>
      <c r="AJ349" s="28" t="s">
        <v>55</v>
      </c>
      <c r="AK349" s="28" t="s">
        <v>55</v>
      </c>
      <c r="AL349" s="28" t="s">
        <v>55</v>
      </c>
      <c r="AM349" s="28" t="s">
        <v>55</v>
      </c>
      <c r="AN349" s="28" t="s">
        <v>92</v>
      </c>
      <c r="AO349" s="28" t="s">
        <v>55</v>
      </c>
      <c r="AP349" s="36">
        <f t="shared" si="3"/>
        <v>0</v>
      </c>
      <c r="AQ349" s="36">
        <f t="shared" si="4"/>
        <v>0</v>
      </c>
      <c r="AR349" s="36">
        <f t="shared" si="5"/>
        <v>0</v>
      </c>
      <c r="AS349" s="36">
        <f t="shared" si="6"/>
        <v>14</v>
      </c>
    </row>
    <row r="350">
      <c r="A350" s="37">
        <v>345.0</v>
      </c>
      <c r="B350" s="17" t="s">
        <v>893</v>
      </c>
      <c r="C350" s="17" t="s">
        <v>623</v>
      </c>
      <c r="D350" s="17" t="s">
        <v>278</v>
      </c>
      <c r="E350" s="19"/>
      <c r="F350" s="17" t="s">
        <v>96</v>
      </c>
      <c r="G350" s="17" t="s">
        <v>851</v>
      </c>
      <c r="H350" s="38" t="s">
        <v>83</v>
      </c>
      <c r="I350" s="38" t="s">
        <v>84</v>
      </c>
      <c r="J350" s="39">
        <v>42979.0</v>
      </c>
      <c r="K350" s="44"/>
      <c r="L350" s="38" t="s">
        <v>85</v>
      </c>
      <c r="M350" s="41"/>
      <c r="N350" s="41"/>
      <c r="O350" s="28" t="s">
        <v>73</v>
      </c>
      <c r="P350" s="28" t="s">
        <v>73</v>
      </c>
      <c r="Q350" s="28" t="s">
        <v>73</v>
      </c>
      <c r="R350" s="28" t="s">
        <v>73</v>
      </c>
      <c r="S350" s="28" t="s">
        <v>73</v>
      </c>
      <c r="T350" s="28" t="s">
        <v>73</v>
      </c>
      <c r="U350" s="28" t="s">
        <v>73</v>
      </c>
      <c r="V350" s="28" t="s">
        <v>73</v>
      </c>
      <c r="W350" s="28" t="s">
        <v>73</v>
      </c>
      <c r="X350" s="28" t="s">
        <v>73</v>
      </c>
      <c r="Y350" s="28" t="s">
        <v>73</v>
      </c>
      <c r="Z350" s="28" t="s">
        <v>73</v>
      </c>
      <c r="AA350" s="28" t="s">
        <v>73</v>
      </c>
      <c r="AB350" s="28"/>
      <c r="AC350" s="28" t="s">
        <v>73</v>
      </c>
      <c r="AD350" s="43"/>
      <c r="AE350" s="36">
        <f t="shared" si="1"/>
        <v>0</v>
      </c>
      <c r="AF350" s="43"/>
      <c r="AG350" s="43"/>
      <c r="AH350" s="36">
        <f t="shared" si="2"/>
        <v>0</v>
      </c>
      <c r="AI350" s="28" t="s">
        <v>92</v>
      </c>
      <c r="AJ350" s="28" t="s">
        <v>55</v>
      </c>
      <c r="AK350" s="28" t="s">
        <v>55</v>
      </c>
      <c r="AL350" s="28" t="s">
        <v>55</v>
      </c>
      <c r="AM350" s="28" t="s">
        <v>55</v>
      </c>
      <c r="AN350" s="28" t="s">
        <v>92</v>
      </c>
      <c r="AO350" s="28" t="s">
        <v>55</v>
      </c>
      <c r="AP350" s="36">
        <f t="shared" si="3"/>
        <v>0</v>
      </c>
      <c r="AQ350" s="36">
        <f t="shared" si="4"/>
        <v>0</v>
      </c>
      <c r="AR350" s="36">
        <f t="shared" si="5"/>
        <v>0</v>
      </c>
      <c r="AS350" s="36">
        <f t="shared" si="6"/>
        <v>14</v>
      </c>
    </row>
    <row r="351">
      <c r="A351" s="37">
        <v>346.0</v>
      </c>
      <c r="B351" s="17" t="s">
        <v>455</v>
      </c>
      <c r="C351" s="17" t="s">
        <v>897</v>
      </c>
      <c r="D351" s="20"/>
      <c r="E351" s="19"/>
      <c r="F351" s="17" t="s">
        <v>79</v>
      </c>
      <c r="G351" s="17" t="s">
        <v>851</v>
      </c>
      <c r="H351" s="38" t="s">
        <v>83</v>
      </c>
      <c r="I351" s="38" t="s">
        <v>84</v>
      </c>
      <c r="J351" s="39">
        <v>42979.0</v>
      </c>
      <c r="K351" s="41"/>
      <c r="L351" s="38" t="s">
        <v>85</v>
      </c>
      <c r="M351" s="41"/>
      <c r="N351" s="41"/>
      <c r="O351" s="28" t="s">
        <v>71</v>
      </c>
      <c r="P351" s="28" t="s">
        <v>71</v>
      </c>
      <c r="Q351" s="28" t="s">
        <v>71</v>
      </c>
      <c r="R351" s="28" t="s">
        <v>71</v>
      </c>
      <c r="S351" s="28" t="s">
        <v>72</v>
      </c>
      <c r="T351" s="28" t="s">
        <v>72</v>
      </c>
      <c r="U351" s="28" t="s">
        <v>72</v>
      </c>
      <c r="V351" s="28" t="s">
        <v>73</v>
      </c>
      <c r="W351" s="28" t="s">
        <v>73</v>
      </c>
      <c r="X351" s="28" t="s">
        <v>73</v>
      </c>
      <c r="Y351" s="28" t="s">
        <v>73</v>
      </c>
      <c r="Z351" s="28" t="s">
        <v>73</v>
      </c>
      <c r="AA351" s="28" t="s">
        <v>72</v>
      </c>
      <c r="AB351" s="28"/>
      <c r="AC351" s="28" t="s">
        <v>73</v>
      </c>
      <c r="AD351" s="43"/>
      <c r="AE351" s="36">
        <f t="shared" si="1"/>
        <v>0</v>
      </c>
      <c r="AF351" s="43"/>
      <c r="AG351" s="43"/>
      <c r="AH351" s="36">
        <f t="shared" si="2"/>
        <v>0</v>
      </c>
      <c r="AI351" s="28" t="s">
        <v>92</v>
      </c>
      <c r="AJ351" s="28" t="s">
        <v>55</v>
      </c>
      <c r="AK351" s="28" t="s">
        <v>55</v>
      </c>
      <c r="AL351" s="28" t="s">
        <v>55</v>
      </c>
      <c r="AM351" s="28" t="s">
        <v>55</v>
      </c>
      <c r="AN351" s="28" t="s">
        <v>92</v>
      </c>
      <c r="AO351" s="28" t="s">
        <v>55</v>
      </c>
      <c r="AP351" s="36">
        <f t="shared" si="3"/>
        <v>0</v>
      </c>
      <c r="AQ351" s="36">
        <f t="shared" si="4"/>
        <v>4</v>
      </c>
      <c r="AR351" s="36">
        <f t="shared" si="5"/>
        <v>4</v>
      </c>
      <c r="AS351" s="36">
        <f t="shared" si="6"/>
        <v>6</v>
      </c>
    </row>
    <row r="352">
      <c r="A352" s="37">
        <v>347.0</v>
      </c>
      <c r="B352" s="17" t="s">
        <v>900</v>
      </c>
      <c r="C352" s="17" t="s">
        <v>94</v>
      </c>
      <c r="D352" s="17" t="s">
        <v>209</v>
      </c>
      <c r="E352" s="19"/>
      <c r="F352" s="17" t="s">
        <v>96</v>
      </c>
      <c r="G352" s="17" t="s">
        <v>851</v>
      </c>
      <c r="H352" s="38" t="s">
        <v>83</v>
      </c>
      <c r="I352" s="38" t="s">
        <v>84</v>
      </c>
      <c r="J352" s="39">
        <v>42979.0</v>
      </c>
      <c r="K352" s="41"/>
      <c r="L352" s="38" t="s">
        <v>85</v>
      </c>
      <c r="M352" s="41"/>
      <c r="N352" s="41"/>
      <c r="O352" s="28" t="s">
        <v>73</v>
      </c>
      <c r="P352" s="28" t="s">
        <v>73</v>
      </c>
      <c r="Q352" s="28" t="s">
        <v>73</v>
      </c>
      <c r="R352" s="28" t="s">
        <v>73</v>
      </c>
      <c r="S352" s="28" t="s">
        <v>73</v>
      </c>
      <c r="T352" s="28" t="s">
        <v>73</v>
      </c>
      <c r="U352" s="28" t="s">
        <v>73</v>
      </c>
      <c r="V352" s="28" t="s">
        <v>73</v>
      </c>
      <c r="W352" s="28" t="s">
        <v>73</v>
      </c>
      <c r="X352" s="28" t="s">
        <v>73</v>
      </c>
      <c r="Y352" s="28" t="s">
        <v>73</v>
      </c>
      <c r="Z352" s="28" t="s">
        <v>73</v>
      </c>
      <c r="AA352" s="28" t="s">
        <v>73</v>
      </c>
      <c r="AB352" s="28"/>
      <c r="AC352" s="28" t="s">
        <v>73</v>
      </c>
      <c r="AD352" s="43"/>
      <c r="AE352" s="36">
        <f t="shared" si="1"/>
        <v>0</v>
      </c>
      <c r="AF352" s="43"/>
      <c r="AG352" s="43"/>
      <c r="AH352" s="36">
        <f t="shared" si="2"/>
        <v>0</v>
      </c>
      <c r="AI352" s="28" t="s">
        <v>92</v>
      </c>
      <c r="AJ352" s="28" t="s">
        <v>55</v>
      </c>
      <c r="AK352" s="28" t="s">
        <v>55</v>
      </c>
      <c r="AL352" s="28" t="s">
        <v>55</v>
      </c>
      <c r="AM352" s="28" t="s">
        <v>55</v>
      </c>
      <c r="AN352" s="28" t="s">
        <v>92</v>
      </c>
      <c r="AO352" s="28" t="s">
        <v>55</v>
      </c>
      <c r="AP352" s="36">
        <f t="shared" si="3"/>
        <v>0</v>
      </c>
      <c r="AQ352" s="36">
        <f t="shared" si="4"/>
        <v>0</v>
      </c>
      <c r="AR352" s="36">
        <f t="shared" si="5"/>
        <v>0</v>
      </c>
      <c r="AS352" s="36">
        <f t="shared" si="6"/>
        <v>14</v>
      </c>
    </row>
    <row r="353">
      <c r="A353" s="37">
        <v>348.0</v>
      </c>
      <c r="B353" s="17" t="s">
        <v>901</v>
      </c>
      <c r="C353" s="17" t="s">
        <v>110</v>
      </c>
      <c r="D353" s="17" t="s">
        <v>902</v>
      </c>
      <c r="E353" s="19"/>
      <c r="F353" s="17" t="s">
        <v>96</v>
      </c>
      <c r="G353" s="17" t="s">
        <v>851</v>
      </c>
      <c r="H353" s="38" t="s">
        <v>83</v>
      </c>
      <c r="I353" s="38" t="s">
        <v>84</v>
      </c>
      <c r="J353" s="39">
        <v>42979.0</v>
      </c>
      <c r="K353" s="41"/>
      <c r="L353" s="38" t="s">
        <v>85</v>
      </c>
      <c r="M353" s="41"/>
      <c r="N353" s="41"/>
      <c r="O353" s="28" t="s">
        <v>73</v>
      </c>
      <c r="P353" s="28" t="s">
        <v>72</v>
      </c>
      <c r="Q353" s="28" t="s">
        <v>73</v>
      </c>
      <c r="R353" s="28" t="s">
        <v>73</v>
      </c>
      <c r="S353" s="28" t="s">
        <v>73</v>
      </c>
      <c r="T353" s="28" t="s">
        <v>73</v>
      </c>
      <c r="U353" s="28" t="s">
        <v>73</v>
      </c>
      <c r="V353" s="28" t="s">
        <v>73</v>
      </c>
      <c r="W353" s="28" t="s">
        <v>73</v>
      </c>
      <c r="X353" s="28" t="s">
        <v>73</v>
      </c>
      <c r="Y353" s="28" t="s">
        <v>73</v>
      </c>
      <c r="Z353" s="28" t="s">
        <v>73</v>
      </c>
      <c r="AA353" s="28" t="s">
        <v>73</v>
      </c>
      <c r="AB353" s="28"/>
      <c r="AC353" s="28" t="s">
        <v>73</v>
      </c>
      <c r="AD353" s="43"/>
      <c r="AE353" s="36">
        <f t="shared" si="1"/>
        <v>0</v>
      </c>
      <c r="AF353" s="36"/>
      <c r="AG353" s="43"/>
      <c r="AH353" s="36">
        <f t="shared" si="2"/>
        <v>0</v>
      </c>
      <c r="AI353" s="28" t="s">
        <v>92</v>
      </c>
      <c r="AJ353" s="28" t="s">
        <v>55</v>
      </c>
      <c r="AK353" s="28" t="s">
        <v>55</v>
      </c>
      <c r="AL353" s="28" t="s">
        <v>55</v>
      </c>
      <c r="AM353" s="28" t="s">
        <v>55</v>
      </c>
      <c r="AN353" s="28" t="s">
        <v>92</v>
      </c>
      <c r="AO353" s="28" t="s">
        <v>55</v>
      </c>
      <c r="AP353" s="36">
        <f t="shared" si="3"/>
        <v>0</v>
      </c>
      <c r="AQ353" s="36">
        <f t="shared" si="4"/>
        <v>0</v>
      </c>
      <c r="AR353" s="36">
        <f t="shared" si="5"/>
        <v>1</v>
      </c>
      <c r="AS353" s="36">
        <f t="shared" si="6"/>
        <v>13</v>
      </c>
    </row>
    <row r="354">
      <c r="A354" s="37">
        <v>349.0</v>
      </c>
      <c r="B354" s="17" t="s">
        <v>903</v>
      </c>
      <c r="C354" s="17" t="s">
        <v>355</v>
      </c>
      <c r="D354" s="17" t="s">
        <v>110</v>
      </c>
      <c r="E354" s="19"/>
      <c r="F354" s="17" t="s">
        <v>96</v>
      </c>
      <c r="G354" s="17" t="s">
        <v>904</v>
      </c>
      <c r="H354" s="38" t="s">
        <v>83</v>
      </c>
      <c r="I354" s="38" t="s">
        <v>84</v>
      </c>
      <c r="J354" s="39">
        <v>42979.0</v>
      </c>
      <c r="K354" s="41"/>
      <c r="L354" s="38" t="s">
        <v>85</v>
      </c>
      <c r="M354" s="41"/>
      <c r="N354" s="41"/>
      <c r="O354" s="28" t="s">
        <v>73</v>
      </c>
      <c r="P354" s="28" t="s">
        <v>73</v>
      </c>
      <c r="Q354" s="28" t="s">
        <v>73</v>
      </c>
      <c r="R354" s="28" t="s">
        <v>73</v>
      </c>
      <c r="S354" s="28" t="s">
        <v>73</v>
      </c>
      <c r="T354" s="28" t="s">
        <v>73</v>
      </c>
      <c r="U354" s="28" t="s">
        <v>73</v>
      </c>
      <c r="V354" s="28" t="s">
        <v>73</v>
      </c>
      <c r="W354" s="28" t="s">
        <v>73</v>
      </c>
      <c r="X354" s="28" t="s">
        <v>73</v>
      </c>
      <c r="Y354" s="28" t="s">
        <v>73</v>
      </c>
      <c r="Z354" s="28" t="s">
        <v>73</v>
      </c>
      <c r="AA354" s="28" t="s">
        <v>73</v>
      </c>
      <c r="AB354" s="28"/>
      <c r="AC354" s="28" t="s">
        <v>73</v>
      </c>
      <c r="AD354" s="43"/>
      <c r="AE354" s="36">
        <f t="shared" si="1"/>
        <v>0</v>
      </c>
      <c r="AF354" s="64"/>
      <c r="AG354" s="41"/>
      <c r="AH354" s="36">
        <f t="shared" si="2"/>
        <v>0</v>
      </c>
      <c r="AI354" s="28" t="s">
        <v>92</v>
      </c>
      <c r="AJ354" s="28" t="s">
        <v>55</v>
      </c>
      <c r="AK354" s="28" t="s">
        <v>55</v>
      </c>
      <c r="AL354" s="28" t="s">
        <v>55</v>
      </c>
      <c r="AM354" s="28" t="s">
        <v>55</v>
      </c>
      <c r="AN354" s="28" t="s">
        <v>92</v>
      </c>
      <c r="AO354" s="28" t="s">
        <v>55</v>
      </c>
      <c r="AP354" s="36">
        <f t="shared" si="3"/>
        <v>0</v>
      </c>
      <c r="AQ354" s="36">
        <f t="shared" si="4"/>
        <v>0</v>
      </c>
      <c r="AR354" s="36">
        <f t="shared" si="5"/>
        <v>0</v>
      </c>
      <c r="AS354" s="36">
        <f t="shared" si="6"/>
        <v>14</v>
      </c>
    </row>
    <row r="355">
      <c r="A355" s="37">
        <v>350.0</v>
      </c>
      <c r="B355" s="17" t="s">
        <v>905</v>
      </c>
      <c r="C355" s="17" t="s">
        <v>412</v>
      </c>
      <c r="D355" s="17" t="s">
        <v>183</v>
      </c>
      <c r="E355" s="19"/>
      <c r="F355" s="17" t="s">
        <v>96</v>
      </c>
      <c r="G355" s="17" t="s">
        <v>904</v>
      </c>
      <c r="H355" s="38" t="s">
        <v>83</v>
      </c>
      <c r="I355" s="38" t="s">
        <v>84</v>
      </c>
      <c r="J355" s="39">
        <v>42979.0</v>
      </c>
      <c r="K355" s="41"/>
      <c r="L355" s="38" t="s">
        <v>85</v>
      </c>
      <c r="M355" s="41"/>
      <c r="N355" s="41"/>
      <c r="O355" s="28" t="s">
        <v>73</v>
      </c>
      <c r="P355" s="28" t="s">
        <v>73</v>
      </c>
      <c r="Q355" s="28" t="s">
        <v>73</v>
      </c>
      <c r="R355" s="28" t="s">
        <v>73</v>
      </c>
      <c r="S355" s="28" t="s">
        <v>73</v>
      </c>
      <c r="T355" s="28" t="s">
        <v>73</v>
      </c>
      <c r="U355" s="28" t="s">
        <v>73</v>
      </c>
      <c r="V355" s="28" t="s">
        <v>73</v>
      </c>
      <c r="W355" s="28" t="s">
        <v>73</v>
      </c>
      <c r="X355" s="28" t="s">
        <v>73</v>
      </c>
      <c r="Y355" s="28" t="s">
        <v>73</v>
      </c>
      <c r="Z355" s="28" t="s">
        <v>73</v>
      </c>
      <c r="AA355" s="28" t="s">
        <v>73</v>
      </c>
      <c r="AB355" s="28"/>
      <c r="AC355" s="28" t="s">
        <v>73</v>
      </c>
      <c r="AD355" s="43"/>
      <c r="AE355" s="36">
        <f t="shared" si="1"/>
        <v>0</v>
      </c>
      <c r="AF355" s="41"/>
      <c r="AG355" s="41"/>
      <c r="AH355" s="36">
        <f t="shared" si="2"/>
        <v>0</v>
      </c>
      <c r="AI355" s="28" t="s">
        <v>92</v>
      </c>
      <c r="AJ355" s="28" t="s">
        <v>55</v>
      </c>
      <c r="AK355" s="28" t="s">
        <v>55</v>
      </c>
      <c r="AL355" s="28" t="s">
        <v>55</v>
      </c>
      <c r="AM355" s="28" t="s">
        <v>55</v>
      </c>
      <c r="AN355" s="28" t="s">
        <v>92</v>
      </c>
      <c r="AO355" s="28" t="s">
        <v>55</v>
      </c>
      <c r="AP355" s="36">
        <f t="shared" si="3"/>
        <v>0</v>
      </c>
      <c r="AQ355" s="36">
        <f t="shared" si="4"/>
        <v>0</v>
      </c>
      <c r="AR355" s="36">
        <f t="shared" si="5"/>
        <v>0</v>
      </c>
      <c r="AS355" s="36">
        <f t="shared" si="6"/>
        <v>14</v>
      </c>
    </row>
    <row r="356">
      <c r="A356" s="37">
        <v>351.0</v>
      </c>
      <c r="B356" s="17" t="s">
        <v>906</v>
      </c>
      <c r="C356" s="17" t="s">
        <v>688</v>
      </c>
      <c r="D356" s="17" t="s">
        <v>350</v>
      </c>
      <c r="E356" s="19"/>
      <c r="F356" s="17" t="s">
        <v>79</v>
      </c>
      <c r="G356" s="17" t="s">
        <v>904</v>
      </c>
      <c r="H356" s="38" t="s">
        <v>83</v>
      </c>
      <c r="I356" s="38" t="s">
        <v>84</v>
      </c>
      <c r="J356" s="39">
        <v>42979.0</v>
      </c>
      <c r="K356" s="41"/>
      <c r="L356" s="38" t="s">
        <v>85</v>
      </c>
      <c r="M356" s="41"/>
      <c r="N356" s="41"/>
      <c r="O356" s="28" t="s">
        <v>71</v>
      </c>
      <c r="P356" s="28" t="s">
        <v>72</v>
      </c>
      <c r="Q356" s="28" t="s">
        <v>72</v>
      </c>
      <c r="R356" s="28" t="s">
        <v>72</v>
      </c>
      <c r="S356" s="28" t="s">
        <v>71</v>
      </c>
      <c r="T356" s="28" t="s">
        <v>72</v>
      </c>
      <c r="U356" s="28" t="s">
        <v>73</v>
      </c>
      <c r="V356" s="28" t="s">
        <v>73</v>
      </c>
      <c r="W356" s="28" t="s">
        <v>73</v>
      </c>
      <c r="X356" s="28" t="s">
        <v>73</v>
      </c>
      <c r="Y356" s="28" t="s">
        <v>73</v>
      </c>
      <c r="Z356" s="28" t="s">
        <v>73</v>
      </c>
      <c r="AA356" s="28" t="s">
        <v>73</v>
      </c>
      <c r="AB356" s="28"/>
      <c r="AC356" s="28" t="s">
        <v>73</v>
      </c>
      <c r="AD356" s="43"/>
      <c r="AE356" s="36">
        <f t="shared" si="1"/>
        <v>0</v>
      </c>
      <c r="AF356" s="36"/>
      <c r="AG356" s="43"/>
      <c r="AH356" s="36">
        <f t="shared" si="2"/>
        <v>0</v>
      </c>
      <c r="AI356" s="28" t="s">
        <v>92</v>
      </c>
      <c r="AJ356" s="28" t="s">
        <v>55</v>
      </c>
      <c r="AK356" s="28" t="s">
        <v>55</v>
      </c>
      <c r="AL356" s="28" t="s">
        <v>55</v>
      </c>
      <c r="AM356" s="28" t="s">
        <v>55</v>
      </c>
      <c r="AN356" s="28" t="s">
        <v>92</v>
      </c>
      <c r="AO356" s="28" t="s">
        <v>55</v>
      </c>
      <c r="AP356" s="36">
        <f t="shared" si="3"/>
        <v>0</v>
      </c>
      <c r="AQ356" s="36">
        <f t="shared" si="4"/>
        <v>2</v>
      </c>
      <c r="AR356" s="36">
        <f t="shared" si="5"/>
        <v>4</v>
      </c>
      <c r="AS356" s="36">
        <f t="shared" si="6"/>
        <v>8</v>
      </c>
    </row>
    <row r="357">
      <c r="A357" s="37">
        <v>352.0</v>
      </c>
      <c r="B357" s="17" t="s">
        <v>907</v>
      </c>
      <c r="C357" s="17" t="s">
        <v>314</v>
      </c>
      <c r="D357" s="17" t="s">
        <v>908</v>
      </c>
      <c r="E357" s="19"/>
      <c r="F357" s="17" t="s">
        <v>96</v>
      </c>
      <c r="G357" s="17" t="s">
        <v>904</v>
      </c>
      <c r="H357" s="38" t="s">
        <v>83</v>
      </c>
      <c r="I357" s="38" t="s">
        <v>84</v>
      </c>
      <c r="J357" s="39">
        <v>42979.0</v>
      </c>
      <c r="K357" s="41"/>
      <c r="L357" s="38" t="s">
        <v>85</v>
      </c>
      <c r="M357" s="41"/>
      <c r="N357" s="41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43"/>
      <c r="AE357" s="36">
        <f t="shared" si="1"/>
        <v>0</v>
      </c>
      <c r="AF357" s="36"/>
      <c r="AG357" s="43"/>
      <c r="AH357" s="36">
        <f t="shared" si="2"/>
        <v>0</v>
      </c>
      <c r="AI357" s="28" t="s">
        <v>92</v>
      </c>
      <c r="AJ357" s="28" t="s">
        <v>92</v>
      </c>
      <c r="AK357" s="28" t="s">
        <v>55</v>
      </c>
      <c r="AL357" s="28" t="s">
        <v>55</v>
      </c>
      <c r="AM357" s="28" t="s">
        <v>55</v>
      </c>
      <c r="AN357" s="28" t="s">
        <v>55</v>
      </c>
      <c r="AO357" s="28" t="s">
        <v>55</v>
      </c>
      <c r="AP357" s="36">
        <f t="shared" si="3"/>
        <v>0</v>
      </c>
      <c r="AQ357" s="36">
        <f t="shared" si="4"/>
        <v>0</v>
      </c>
      <c r="AR357" s="36">
        <f t="shared" si="5"/>
        <v>0</v>
      </c>
      <c r="AS357" s="36">
        <f t="shared" si="6"/>
        <v>0</v>
      </c>
    </row>
    <row r="358">
      <c r="A358" s="37">
        <v>353.0</v>
      </c>
      <c r="B358" s="17" t="s">
        <v>912</v>
      </c>
      <c r="C358" s="17" t="s">
        <v>145</v>
      </c>
      <c r="D358" s="20"/>
      <c r="E358" s="19"/>
      <c r="F358" s="17" t="s">
        <v>79</v>
      </c>
      <c r="G358" s="17" t="s">
        <v>904</v>
      </c>
      <c r="H358" s="38" t="s">
        <v>83</v>
      </c>
      <c r="I358" s="38" t="s">
        <v>84</v>
      </c>
      <c r="J358" s="39">
        <v>42979.0</v>
      </c>
      <c r="K358" s="41"/>
      <c r="L358" s="38" t="s">
        <v>85</v>
      </c>
      <c r="M358" s="41"/>
      <c r="N358" s="41"/>
      <c r="O358" s="28" t="s">
        <v>72</v>
      </c>
      <c r="P358" s="28" t="s">
        <v>73</v>
      </c>
      <c r="Q358" s="28" t="s">
        <v>73</v>
      </c>
      <c r="R358" s="28" t="s">
        <v>73</v>
      </c>
      <c r="S358" s="28" t="s">
        <v>73</v>
      </c>
      <c r="T358" s="28" t="s">
        <v>73</v>
      </c>
      <c r="U358" s="28" t="s">
        <v>73</v>
      </c>
      <c r="V358" s="28" t="s">
        <v>73</v>
      </c>
      <c r="W358" s="28" t="s">
        <v>73</v>
      </c>
      <c r="X358" s="28" t="s">
        <v>73</v>
      </c>
      <c r="Y358" s="28" t="s">
        <v>73</v>
      </c>
      <c r="Z358" s="28" t="s">
        <v>73</v>
      </c>
      <c r="AA358" s="28" t="s">
        <v>73</v>
      </c>
      <c r="AB358" s="28"/>
      <c r="AC358" s="28" t="s">
        <v>73</v>
      </c>
      <c r="AD358" s="43"/>
      <c r="AE358" s="36">
        <f t="shared" si="1"/>
        <v>0</v>
      </c>
      <c r="AF358" s="36"/>
      <c r="AG358" s="43"/>
      <c r="AH358" s="36">
        <f t="shared" si="2"/>
        <v>0</v>
      </c>
      <c r="AI358" s="28" t="s">
        <v>92</v>
      </c>
      <c r="AJ358" s="28" t="s">
        <v>55</v>
      </c>
      <c r="AK358" s="28" t="s">
        <v>55</v>
      </c>
      <c r="AL358" s="28" t="s">
        <v>55</v>
      </c>
      <c r="AM358" s="28" t="s">
        <v>55</v>
      </c>
      <c r="AN358" s="28" t="s">
        <v>92</v>
      </c>
      <c r="AO358" s="28" t="s">
        <v>55</v>
      </c>
      <c r="AP358" s="36">
        <f t="shared" si="3"/>
        <v>0</v>
      </c>
      <c r="AQ358" s="36">
        <f t="shared" si="4"/>
        <v>0</v>
      </c>
      <c r="AR358" s="36">
        <f t="shared" si="5"/>
        <v>1</v>
      </c>
      <c r="AS358" s="36">
        <f t="shared" si="6"/>
        <v>13</v>
      </c>
    </row>
    <row r="359">
      <c r="A359" s="37">
        <v>354.0</v>
      </c>
      <c r="B359" s="17" t="s">
        <v>196</v>
      </c>
      <c r="C359" s="17" t="s">
        <v>77</v>
      </c>
      <c r="D359" s="17" t="s">
        <v>206</v>
      </c>
      <c r="E359" s="17" t="s">
        <v>76</v>
      </c>
      <c r="F359" s="17" t="s">
        <v>79</v>
      </c>
      <c r="G359" s="17" t="s">
        <v>904</v>
      </c>
      <c r="H359" s="38" t="s">
        <v>83</v>
      </c>
      <c r="I359" s="38" t="s">
        <v>84</v>
      </c>
      <c r="J359" s="39">
        <v>42979.0</v>
      </c>
      <c r="K359" s="41"/>
      <c r="L359" s="38" t="s">
        <v>85</v>
      </c>
      <c r="M359" s="41"/>
      <c r="N359" s="41"/>
      <c r="O359" s="28" t="s">
        <v>73</v>
      </c>
      <c r="P359" s="28" t="s">
        <v>73</v>
      </c>
      <c r="Q359" s="28" t="s">
        <v>73</v>
      </c>
      <c r="R359" s="28" t="s">
        <v>73</v>
      </c>
      <c r="S359" s="28" t="s">
        <v>73</v>
      </c>
      <c r="T359" s="28" t="s">
        <v>73</v>
      </c>
      <c r="U359" s="28" t="s">
        <v>73</v>
      </c>
      <c r="V359" s="28" t="s">
        <v>73</v>
      </c>
      <c r="W359" s="28" t="s">
        <v>73</v>
      </c>
      <c r="X359" s="28" t="s">
        <v>73</v>
      </c>
      <c r="Y359" s="28" t="s">
        <v>73</v>
      </c>
      <c r="Z359" s="28" t="s">
        <v>73</v>
      </c>
      <c r="AA359" s="28" t="s">
        <v>73</v>
      </c>
      <c r="AB359" s="28"/>
      <c r="AC359" s="28" t="s">
        <v>73</v>
      </c>
      <c r="AD359" s="43"/>
      <c r="AE359" s="36">
        <f t="shared" si="1"/>
        <v>0</v>
      </c>
      <c r="AF359" s="41"/>
      <c r="AG359" s="41"/>
      <c r="AH359" s="36">
        <f t="shared" si="2"/>
        <v>0</v>
      </c>
      <c r="AI359" s="28" t="s">
        <v>92</v>
      </c>
      <c r="AJ359" s="28" t="s">
        <v>55</v>
      </c>
      <c r="AK359" s="28" t="s">
        <v>55</v>
      </c>
      <c r="AL359" s="28" t="s">
        <v>55</v>
      </c>
      <c r="AM359" s="28" t="s">
        <v>55</v>
      </c>
      <c r="AN359" s="28" t="s">
        <v>92</v>
      </c>
      <c r="AO359" s="28" t="s">
        <v>55</v>
      </c>
      <c r="AP359" s="36">
        <f t="shared" si="3"/>
        <v>0</v>
      </c>
      <c r="AQ359" s="36">
        <f t="shared" si="4"/>
        <v>0</v>
      </c>
      <c r="AR359" s="36">
        <f t="shared" si="5"/>
        <v>0</v>
      </c>
      <c r="AS359" s="36">
        <f t="shared" si="6"/>
        <v>14</v>
      </c>
    </row>
    <row r="360">
      <c r="A360" s="37">
        <v>355.0</v>
      </c>
      <c r="B360" s="17" t="s">
        <v>913</v>
      </c>
      <c r="C360" s="17" t="s">
        <v>914</v>
      </c>
      <c r="D360" s="17" t="s">
        <v>674</v>
      </c>
      <c r="E360" s="19"/>
      <c r="F360" s="17" t="s">
        <v>79</v>
      </c>
      <c r="G360" s="17" t="s">
        <v>904</v>
      </c>
      <c r="H360" s="38" t="s">
        <v>83</v>
      </c>
      <c r="I360" s="38" t="s">
        <v>84</v>
      </c>
      <c r="J360" s="39">
        <v>42979.0</v>
      </c>
      <c r="K360" s="41"/>
      <c r="L360" s="38" t="s">
        <v>85</v>
      </c>
      <c r="M360" s="41"/>
      <c r="N360" s="41"/>
      <c r="O360" s="28" t="s">
        <v>73</v>
      </c>
      <c r="P360" s="28" t="s">
        <v>73</v>
      </c>
      <c r="Q360" s="28" t="s">
        <v>73</v>
      </c>
      <c r="R360" s="28" t="s">
        <v>73</v>
      </c>
      <c r="S360" s="28" t="s">
        <v>73</v>
      </c>
      <c r="T360" s="28" t="s">
        <v>73</v>
      </c>
      <c r="U360" s="28" t="s">
        <v>73</v>
      </c>
      <c r="V360" s="28" t="s">
        <v>73</v>
      </c>
      <c r="W360" s="28" t="s">
        <v>73</v>
      </c>
      <c r="X360" s="28" t="s">
        <v>73</v>
      </c>
      <c r="Y360" s="28" t="s">
        <v>73</v>
      </c>
      <c r="Z360" s="28" t="s">
        <v>73</v>
      </c>
      <c r="AA360" s="28" t="s">
        <v>73</v>
      </c>
      <c r="AB360" s="28"/>
      <c r="AC360" s="28" t="s">
        <v>73</v>
      </c>
      <c r="AD360" s="43"/>
      <c r="AE360" s="36">
        <f t="shared" si="1"/>
        <v>0</v>
      </c>
      <c r="AF360" s="43"/>
      <c r="AG360" s="43"/>
      <c r="AH360" s="36">
        <f t="shared" si="2"/>
        <v>0</v>
      </c>
      <c r="AI360" s="28" t="s">
        <v>92</v>
      </c>
      <c r="AJ360" s="28" t="s">
        <v>55</v>
      </c>
      <c r="AK360" s="28" t="s">
        <v>55</v>
      </c>
      <c r="AL360" s="28" t="s">
        <v>55</v>
      </c>
      <c r="AM360" s="28" t="s">
        <v>55</v>
      </c>
      <c r="AN360" s="28" t="s">
        <v>92</v>
      </c>
      <c r="AO360" s="28" t="s">
        <v>55</v>
      </c>
      <c r="AP360" s="36">
        <f t="shared" si="3"/>
        <v>0</v>
      </c>
      <c r="AQ360" s="36">
        <f t="shared" si="4"/>
        <v>0</v>
      </c>
      <c r="AR360" s="36">
        <f t="shared" si="5"/>
        <v>0</v>
      </c>
      <c r="AS360" s="36">
        <f t="shared" si="6"/>
        <v>14</v>
      </c>
    </row>
    <row r="361">
      <c r="A361" s="37">
        <v>356.0</v>
      </c>
      <c r="B361" s="17" t="s">
        <v>916</v>
      </c>
      <c r="C361" s="17" t="s">
        <v>731</v>
      </c>
      <c r="D361" s="17" t="s">
        <v>77</v>
      </c>
      <c r="E361" s="19"/>
      <c r="F361" s="17" t="s">
        <v>79</v>
      </c>
      <c r="G361" s="17" t="s">
        <v>904</v>
      </c>
      <c r="H361" s="38" t="s">
        <v>83</v>
      </c>
      <c r="I361" s="38" t="s">
        <v>84</v>
      </c>
      <c r="J361" s="39">
        <v>42979.0</v>
      </c>
      <c r="K361" s="43"/>
      <c r="L361" s="47" t="s">
        <v>85</v>
      </c>
      <c r="M361" s="43"/>
      <c r="N361" s="43"/>
      <c r="O361" s="28" t="s">
        <v>72</v>
      </c>
      <c r="P361" s="28" t="s">
        <v>73</v>
      </c>
      <c r="Q361" s="28" t="s">
        <v>73</v>
      </c>
      <c r="R361" s="28" t="s">
        <v>73</v>
      </c>
      <c r="S361" s="28" t="s">
        <v>73</v>
      </c>
      <c r="T361" s="28" t="s">
        <v>73</v>
      </c>
      <c r="U361" s="28" t="s">
        <v>73</v>
      </c>
      <c r="V361" s="28" t="s">
        <v>73</v>
      </c>
      <c r="W361" s="28" t="s">
        <v>73</v>
      </c>
      <c r="X361" s="28" t="s">
        <v>73</v>
      </c>
      <c r="Y361" s="28" t="s">
        <v>73</v>
      </c>
      <c r="Z361" s="28" t="s">
        <v>73</v>
      </c>
      <c r="AA361" s="28" t="s">
        <v>73</v>
      </c>
      <c r="AB361" s="28"/>
      <c r="AC361" s="28" t="s">
        <v>73</v>
      </c>
      <c r="AD361" s="43"/>
      <c r="AE361" s="36">
        <f t="shared" si="1"/>
        <v>0</v>
      </c>
      <c r="AF361" s="36"/>
      <c r="AG361" s="43"/>
      <c r="AH361" s="36">
        <f t="shared" si="2"/>
        <v>0</v>
      </c>
      <c r="AI361" s="28" t="s">
        <v>92</v>
      </c>
      <c r="AJ361" s="28" t="s">
        <v>55</v>
      </c>
      <c r="AK361" s="28" t="s">
        <v>55</v>
      </c>
      <c r="AL361" s="28" t="s">
        <v>55</v>
      </c>
      <c r="AM361" s="28" t="s">
        <v>55</v>
      </c>
      <c r="AN361" s="28" t="s">
        <v>92</v>
      </c>
      <c r="AO361" s="28" t="s">
        <v>55</v>
      </c>
      <c r="AP361" s="36">
        <f t="shared" si="3"/>
        <v>0</v>
      </c>
      <c r="AQ361" s="36">
        <f t="shared" si="4"/>
        <v>0</v>
      </c>
      <c r="AR361" s="36">
        <f t="shared" si="5"/>
        <v>1</v>
      </c>
      <c r="AS361" s="36">
        <f t="shared" si="6"/>
        <v>13</v>
      </c>
    </row>
    <row r="362">
      <c r="A362" s="37">
        <v>357.0</v>
      </c>
      <c r="B362" s="17" t="s">
        <v>917</v>
      </c>
      <c r="C362" s="17" t="s">
        <v>143</v>
      </c>
      <c r="D362" s="17" t="s">
        <v>716</v>
      </c>
      <c r="E362" s="19"/>
      <c r="F362" s="17" t="s">
        <v>79</v>
      </c>
      <c r="G362" s="17" t="s">
        <v>904</v>
      </c>
      <c r="H362" s="38" t="s">
        <v>83</v>
      </c>
      <c r="I362" s="38" t="s">
        <v>84</v>
      </c>
      <c r="J362" s="39">
        <v>42979.0</v>
      </c>
      <c r="K362" s="43"/>
      <c r="L362" s="47" t="s">
        <v>85</v>
      </c>
      <c r="M362" s="43"/>
      <c r="N362" s="43"/>
      <c r="O362" s="28" t="s">
        <v>73</v>
      </c>
      <c r="P362" s="28" t="s">
        <v>73</v>
      </c>
      <c r="Q362" s="28" t="s">
        <v>73</v>
      </c>
      <c r="R362" s="28" t="s">
        <v>73</v>
      </c>
      <c r="S362" s="28" t="s">
        <v>73</v>
      </c>
      <c r="T362" s="28" t="s">
        <v>73</v>
      </c>
      <c r="U362" s="28" t="s">
        <v>73</v>
      </c>
      <c r="V362" s="28" t="s">
        <v>73</v>
      </c>
      <c r="W362" s="28" t="s">
        <v>73</v>
      </c>
      <c r="X362" s="28" t="s">
        <v>73</v>
      </c>
      <c r="Y362" s="28" t="s">
        <v>73</v>
      </c>
      <c r="Z362" s="28" t="s">
        <v>73</v>
      </c>
      <c r="AA362" s="28" t="s">
        <v>73</v>
      </c>
      <c r="AB362" s="28"/>
      <c r="AC362" s="28" t="s">
        <v>73</v>
      </c>
      <c r="AD362" s="43"/>
      <c r="AE362" s="36">
        <f t="shared" si="1"/>
        <v>0</v>
      </c>
      <c r="AF362" s="36"/>
      <c r="AG362" s="43"/>
      <c r="AH362" s="36">
        <f t="shared" si="2"/>
        <v>0</v>
      </c>
      <c r="AI362" s="28" t="s">
        <v>92</v>
      </c>
      <c r="AJ362" s="28" t="s">
        <v>55</v>
      </c>
      <c r="AK362" s="28" t="s">
        <v>55</v>
      </c>
      <c r="AL362" s="28" t="s">
        <v>55</v>
      </c>
      <c r="AM362" s="28" t="s">
        <v>55</v>
      </c>
      <c r="AN362" s="28" t="s">
        <v>92</v>
      </c>
      <c r="AO362" s="28" t="s">
        <v>55</v>
      </c>
      <c r="AP362" s="36">
        <f t="shared" si="3"/>
        <v>0</v>
      </c>
      <c r="AQ362" s="36">
        <f t="shared" si="4"/>
        <v>0</v>
      </c>
      <c r="AR362" s="36">
        <f t="shared" si="5"/>
        <v>0</v>
      </c>
      <c r="AS362" s="36">
        <f t="shared" si="6"/>
        <v>14</v>
      </c>
    </row>
    <row r="363">
      <c r="A363" s="37">
        <v>358.0</v>
      </c>
      <c r="B363" s="17" t="s">
        <v>146</v>
      </c>
      <c r="C363" s="17" t="s">
        <v>540</v>
      </c>
      <c r="D363" s="17" t="s">
        <v>919</v>
      </c>
      <c r="E363" s="19"/>
      <c r="F363" s="17" t="s">
        <v>79</v>
      </c>
      <c r="G363" s="17" t="s">
        <v>904</v>
      </c>
      <c r="H363" s="38" t="s">
        <v>83</v>
      </c>
      <c r="I363" s="38" t="s">
        <v>84</v>
      </c>
      <c r="J363" s="39">
        <v>42979.0</v>
      </c>
      <c r="K363" s="43"/>
      <c r="L363" s="47" t="s">
        <v>85</v>
      </c>
      <c r="M363" s="43"/>
      <c r="N363" s="43"/>
      <c r="O363" s="28" t="s">
        <v>72</v>
      </c>
      <c r="P363" s="28" t="s">
        <v>72</v>
      </c>
      <c r="Q363" s="28" t="s">
        <v>73</v>
      </c>
      <c r="R363" s="28" t="s">
        <v>73</v>
      </c>
      <c r="S363" s="28" t="s">
        <v>72</v>
      </c>
      <c r="T363" s="28" t="s">
        <v>73</v>
      </c>
      <c r="U363" s="28" t="s">
        <v>73</v>
      </c>
      <c r="V363" s="28" t="s">
        <v>73</v>
      </c>
      <c r="W363" s="28" t="s">
        <v>73</v>
      </c>
      <c r="X363" s="28" t="s">
        <v>73</v>
      </c>
      <c r="Y363" s="28" t="s">
        <v>73</v>
      </c>
      <c r="Z363" s="28" t="s">
        <v>73</v>
      </c>
      <c r="AA363" s="28" t="s">
        <v>73</v>
      </c>
      <c r="AB363" s="28"/>
      <c r="AC363" s="28" t="s">
        <v>73</v>
      </c>
      <c r="AD363" s="43"/>
      <c r="AE363" s="36">
        <f t="shared" si="1"/>
        <v>0</v>
      </c>
      <c r="AF363" s="43"/>
      <c r="AG363" s="43"/>
      <c r="AH363" s="36">
        <f t="shared" si="2"/>
        <v>0</v>
      </c>
      <c r="AI363" s="28" t="s">
        <v>92</v>
      </c>
      <c r="AJ363" s="28" t="s">
        <v>55</v>
      </c>
      <c r="AK363" s="28" t="s">
        <v>55</v>
      </c>
      <c r="AL363" s="28" t="s">
        <v>55</v>
      </c>
      <c r="AM363" s="28" t="s">
        <v>55</v>
      </c>
      <c r="AN363" s="28" t="s">
        <v>92</v>
      </c>
      <c r="AO363" s="28" t="s">
        <v>55</v>
      </c>
      <c r="AP363" s="36">
        <f t="shared" si="3"/>
        <v>0</v>
      </c>
      <c r="AQ363" s="36">
        <f t="shared" si="4"/>
        <v>0</v>
      </c>
      <c r="AR363" s="36">
        <f t="shared" si="5"/>
        <v>3</v>
      </c>
      <c r="AS363" s="36">
        <f t="shared" si="6"/>
        <v>11</v>
      </c>
    </row>
    <row r="364">
      <c r="A364" s="37">
        <v>359.0</v>
      </c>
      <c r="B364" s="17" t="s">
        <v>920</v>
      </c>
      <c r="C364" s="17" t="s">
        <v>193</v>
      </c>
      <c r="D364" s="17" t="s">
        <v>921</v>
      </c>
      <c r="E364" s="19"/>
      <c r="F364" s="17" t="s">
        <v>96</v>
      </c>
      <c r="G364" s="17" t="s">
        <v>904</v>
      </c>
      <c r="H364" s="38" t="s">
        <v>83</v>
      </c>
      <c r="I364" s="38" t="s">
        <v>84</v>
      </c>
      <c r="J364" s="39">
        <v>42979.0</v>
      </c>
      <c r="K364" s="43"/>
      <c r="L364" s="47" t="s">
        <v>85</v>
      </c>
      <c r="M364" s="43"/>
      <c r="N364" s="43"/>
      <c r="O364" s="28" t="s">
        <v>72</v>
      </c>
      <c r="P364" s="28" t="s">
        <v>72</v>
      </c>
      <c r="Q364" s="28" t="s">
        <v>71</v>
      </c>
      <c r="R364" s="28" t="s">
        <v>73</v>
      </c>
      <c r="S364" s="28" t="s">
        <v>72</v>
      </c>
      <c r="T364" s="28" t="s">
        <v>72</v>
      </c>
      <c r="U364" s="28" t="s">
        <v>71</v>
      </c>
      <c r="V364" s="28" t="s">
        <v>73</v>
      </c>
      <c r="W364" s="28" t="s">
        <v>73</v>
      </c>
      <c r="X364" s="28" t="s">
        <v>73</v>
      </c>
      <c r="Y364" s="28" t="s">
        <v>73</v>
      </c>
      <c r="Z364" s="28" t="s">
        <v>73</v>
      </c>
      <c r="AA364" s="28" t="s">
        <v>73</v>
      </c>
      <c r="AB364" s="28"/>
      <c r="AC364" s="28" t="s">
        <v>73</v>
      </c>
      <c r="AD364" s="43"/>
      <c r="AE364" s="36">
        <f t="shared" si="1"/>
        <v>0</v>
      </c>
      <c r="AF364" s="43"/>
      <c r="AG364" s="43"/>
      <c r="AH364" s="36">
        <f t="shared" si="2"/>
        <v>0</v>
      </c>
      <c r="AI364" s="28" t="s">
        <v>92</v>
      </c>
      <c r="AJ364" s="28" t="s">
        <v>55</v>
      </c>
      <c r="AK364" s="28" t="s">
        <v>55</v>
      </c>
      <c r="AL364" s="28" t="s">
        <v>55</v>
      </c>
      <c r="AM364" s="28" t="s">
        <v>55</v>
      </c>
      <c r="AN364" s="28" t="s">
        <v>92</v>
      </c>
      <c r="AO364" s="28" t="s">
        <v>55</v>
      </c>
      <c r="AP364" s="36">
        <f t="shared" si="3"/>
        <v>0</v>
      </c>
      <c r="AQ364" s="36">
        <f t="shared" si="4"/>
        <v>2</v>
      </c>
      <c r="AR364" s="36">
        <f t="shared" si="5"/>
        <v>4</v>
      </c>
      <c r="AS364" s="36">
        <f t="shared" si="6"/>
        <v>8</v>
      </c>
    </row>
    <row r="365">
      <c r="A365" s="37">
        <v>360.0</v>
      </c>
      <c r="B365" s="17" t="s">
        <v>634</v>
      </c>
      <c r="C365" s="17" t="s">
        <v>78</v>
      </c>
      <c r="D365" s="17" t="s">
        <v>923</v>
      </c>
      <c r="E365" s="19"/>
      <c r="F365" s="17" t="s">
        <v>79</v>
      </c>
      <c r="G365" s="17" t="s">
        <v>904</v>
      </c>
      <c r="H365" s="38" t="s">
        <v>83</v>
      </c>
      <c r="I365" s="38" t="s">
        <v>84</v>
      </c>
      <c r="J365" s="39">
        <v>42979.0</v>
      </c>
      <c r="K365" s="43"/>
      <c r="L365" s="47" t="s">
        <v>85</v>
      </c>
      <c r="M365" s="43"/>
      <c r="N365" s="43"/>
      <c r="O365" s="28" t="s">
        <v>73</v>
      </c>
      <c r="P365" s="28" t="s">
        <v>73</v>
      </c>
      <c r="Q365" s="28" t="s">
        <v>73</v>
      </c>
      <c r="R365" s="28" t="s">
        <v>73</v>
      </c>
      <c r="S365" s="28" t="s">
        <v>73</v>
      </c>
      <c r="T365" s="28" t="s">
        <v>73</v>
      </c>
      <c r="U365" s="28" t="s">
        <v>73</v>
      </c>
      <c r="V365" s="28" t="s">
        <v>73</v>
      </c>
      <c r="W365" s="28" t="s">
        <v>73</v>
      </c>
      <c r="X365" s="28" t="s">
        <v>73</v>
      </c>
      <c r="Y365" s="28" t="s">
        <v>73</v>
      </c>
      <c r="Z365" s="28" t="s">
        <v>73</v>
      </c>
      <c r="AA365" s="28" t="s">
        <v>73</v>
      </c>
      <c r="AB365" s="28"/>
      <c r="AC365" s="28" t="s">
        <v>73</v>
      </c>
      <c r="AD365" s="43"/>
      <c r="AE365" s="36">
        <f t="shared" si="1"/>
        <v>0</v>
      </c>
      <c r="AF365" s="43"/>
      <c r="AG365" s="43"/>
      <c r="AH365" s="36">
        <f t="shared" si="2"/>
        <v>0</v>
      </c>
      <c r="AI365" s="28" t="s">
        <v>92</v>
      </c>
      <c r="AJ365" s="28" t="s">
        <v>55</v>
      </c>
      <c r="AK365" s="28" t="s">
        <v>55</v>
      </c>
      <c r="AL365" s="28" t="s">
        <v>55</v>
      </c>
      <c r="AM365" s="28" t="s">
        <v>55</v>
      </c>
      <c r="AN365" s="28" t="s">
        <v>92</v>
      </c>
      <c r="AO365" s="28" t="s">
        <v>55</v>
      </c>
      <c r="AP365" s="36">
        <f t="shared" si="3"/>
        <v>0</v>
      </c>
      <c r="AQ365" s="36">
        <f t="shared" si="4"/>
        <v>0</v>
      </c>
      <c r="AR365" s="36">
        <f t="shared" si="5"/>
        <v>0</v>
      </c>
      <c r="AS365" s="36">
        <f t="shared" si="6"/>
        <v>14</v>
      </c>
    </row>
    <row r="366">
      <c r="A366" s="37">
        <v>361.0</v>
      </c>
      <c r="B366" s="17" t="s">
        <v>926</v>
      </c>
      <c r="C366" s="17" t="s">
        <v>269</v>
      </c>
      <c r="D366" s="19"/>
      <c r="E366" s="19"/>
      <c r="F366" s="17" t="s">
        <v>79</v>
      </c>
      <c r="G366" s="17" t="s">
        <v>904</v>
      </c>
      <c r="H366" s="38" t="s">
        <v>83</v>
      </c>
      <c r="I366" s="38" t="s">
        <v>84</v>
      </c>
      <c r="J366" s="39">
        <v>42979.0</v>
      </c>
      <c r="K366" s="43"/>
      <c r="L366" s="47" t="s">
        <v>85</v>
      </c>
      <c r="M366" s="43"/>
      <c r="N366" s="43"/>
      <c r="O366" s="28" t="s">
        <v>73</v>
      </c>
      <c r="P366" s="28" t="s">
        <v>73</v>
      </c>
      <c r="Q366" s="28" t="s">
        <v>73</v>
      </c>
      <c r="R366" s="28" t="s">
        <v>73</v>
      </c>
      <c r="S366" s="28" t="s">
        <v>73</v>
      </c>
      <c r="T366" s="28" t="s">
        <v>73</v>
      </c>
      <c r="U366" s="28" t="s">
        <v>73</v>
      </c>
      <c r="V366" s="28" t="s">
        <v>73</v>
      </c>
      <c r="W366" s="28" t="s">
        <v>73</v>
      </c>
      <c r="X366" s="28" t="s">
        <v>73</v>
      </c>
      <c r="Y366" s="28" t="s">
        <v>73</v>
      </c>
      <c r="Z366" s="28" t="s">
        <v>73</v>
      </c>
      <c r="AA366" s="28" t="s">
        <v>73</v>
      </c>
      <c r="AB366" s="28"/>
      <c r="AC366" s="28" t="s">
        <v>73</v>
      </c>
      <c r="AD366" s="43"/>
      <c r="AE366" s="36">
        <f t="shared" si="1"/>
        <v>0</v>
      </c>
      <c r="AF366" s="36"/>
      <c r="AG366" s="43"/>
      <c r="AH366" s="36">
        <f t="shared" si="2"/>
        <v>0</v>
      </c>
      <c r="AI366" s="28" t="s">
        <v>92</v>
      </c>
      <c r="AJ366" s="28" t="s">
        <v>55</v>
      </c>
      <c r="AK366" s="28" t="s">
        <v>55</v>
      </c>
      <c r="AL366" s="28" t="s">
        <v>55</v>
      </c>
      <c r="AM366" s="28" t="s">
        <v>55</v>
      </c>
      <c r="AN366" s="28" t="s">
        <v>92</v>
      </c>
      <c r="AO366" s="28" t="s">
        <v>55</v>
      </c>
      <c r="AP366" s="36">
        <f t="shared" si="3"/>
        <v>0</v>
      </c>
      <c r="AQ366" s="36">
        <f t="shared" si="4"/>
        <v>0</v>
      </c>
      <c r="AR366" s="36">
        <f t="shared" si="5"/>
        <v>0</v>
      </c>
      <c r="AS366" s="36">
        <f t="shared" si="6"/>
        <v>14</v>
      </c>
    </row>
    <row r="367">
      <c r="A367" s="37">
        <v>362.0</v>
      </c>
      <c r="B367" s="17" t="s">
        <v>927</v>
      </c>
      <c r="C367" s="17" t="s">
        <v>101</v>
      </c>
      <c r="D367" s="17" t="s">
        <v>784</v>
      </c>
      <c r="E367" s="19"/>
      <c r="F367" s="17" t="s">
        <v>96</v>
      </c>
      <c r="G367" s="17" t="s">
        <v>904</v>
      </c>
      <c r="H367" s="38" t="s">
        <v>83</v>
      </c>
      <c r="I367" s="38" t="s">
        <v>84</v>
      </c>
      <c r="J367" s="39">
        <v>42979.0</v>
      </c>
      <c r="K367" s="43"/>
      <c r="L367" s="47" t="s">
        <v>85</v>
      </c>
      <c r="M367" s="43"/>
      <c r="N367" s="43"/>
      <c r="O367" s="28" t="s">
        <v>73</v>
      </c>
      <c r="P367" s="28" t="s">
        <v>73</v>
      </c>
      <c r="Q367" s="28" t="s">
        <v>73</v>
      </c>
      <c r="R367" s="28" t="s">
        <v>73</v>
      </c>
      <c r="S367" s="28" t="s">
        <v>73</v>
      </c>
      <c r="T367" s="28" t="s">
        <v>73</v>
      </c>
      <c r="U367" s="28" t="s">
        <v>73</v>
      </c>
      <c r="V367" s="28" t="s">
        <v>73</v>
      </c>
      <c r="W367" s="28" t="s">
        <v>73</v>
      </c>
      <c r="X367" s="28" t="s">
        <v>73</v>
      </c>
      <c r="Y367" s="28" t="s">
        <v>73</v>
      </c>
      <c r="Z367" s="28" t="s">
        <v>73</v>
      </c>
      <c r="AA367" s="28" t="s">
        <v>73</v>
      </c>
      <c r="AB367" s="28"/>
      <c r="AC367" s="28" t="s">
        <v>73</v>
      </c>
      <c r="AD367" s="43"/>
      <c r="AE367" s="36">
        <f t="shared" si="1"/>
        <v>0</v>
      </c>
      <c r="AF367" s="43"/>
      <c r="AG367" s="43"/>
      <c r="AH367" s="36">
        <f t="shared" si="2"/>
        <v>0</v>
      </c>
      <c r="AI367" s="28" t="s">
        <v>92</v>
      </c>
      <c r="AJ367" s="28" t="s">
        <v>55</v>
      </c>
      <c r="AK367" s="28" t="s">
        <v>55</v>
      </c>
      <c r="AL367" s="28" t="s">
        <v>55</v>
      </c>
      <c r="AM367" s="28" t="s">
        <v>55</v>
      </c>
      <c r="AN367" s="28" t="s">
        <v>92</v>
      </c>
      <c r="AO367" s="28" t="s">
        <v>55</v>
      </c>
      <c r="AP367" s="36">
        <f t="shared" si="3"/>
        <v>0</v>
      </c>
      <c r="AQ367" s="36">
        <f t="shared" si="4"/>
        <v>0</v>
      </c>
      <c r="AR367" s="36">
        <f t="shared" si="5"/>
        <v>0</v>
      </c>
      <c r="AS367" s="36">
        <f t="shared" si="6"/>
        <v>14</v>
      </c>
    </row>
    <row r="368">
      <c r="A368" s="37">
        <v>363.0</v>
      </c>
      <c r="B368" s="17" t="s">
        <v>929</v>
      </c>
      <c r="C368" s="17" t="s">
        <v>77</v>
      </c>
      <c r="D368" s="17" t="s">
        <v>76</v>
      </c>
      <c r="E368" s="19"/>
      <c r="F368" s="17" t="s">
        <v>79</v>
      </c>
      <c r="G368" s="17" t="s">
        <v>904</v>
      </c>
      <c r="H368" s="38" t="s">
        <v>83</v>
      </c>
      <c r="I368" s="38" t="s">
        <v>84</v>
      </c>
      <c r="J368" s="39">
        <v>42979.0</v>
      </c>
      <c r="K368" s="43"/>
      <c r="L368" s="47" t="s">
        <v>85</v>
      </c>
      <c r="M368" s="43"/>
      <c r="N368" s="43"/>
      <c r="O368" s="28" t="s">
        <v>71</v>
      </c>
      <c r="P368" s="28" t="s">
        <v>71</v>
      </c>
      <c r="Q368" s="28" t="s">
        <v>71</v>
      </c>
      <c r="R368" s="28" t="s">
        <v>71</v>
      </c>
      <c r="S368" s="28" t="s">
        <v>71</v>
      </c>
      <c r="T368" s="28" t="s">
        <v>71</v>
      </c>
      <c r="U368" s="28" t="s">
        <v>71</v>
      </c>
      <c r="V368" s="28" t="s">
        <v>73</v>
      </c>
      <c r="W368" s="28" t="s">
        <v>73</v>
      </c>
      <c r="X368" s="28" t="s">
        <v>73</v>
      </c>
      <c r="Y368" s="28" t="s">
        <v>73</v>
      </c>
      <c r="Z368" s="28" t="s">
        <v>73</v>
      </c>
      <c r="AA368" s="28" t="s">
        <v>71</v>
      </c>
      <c r="AB368" s="28"/>
      <c r="AC368" s="28" t="s">
        <v>73</v>
      </c>
      <c r="AD368" s="43"/>
      <c r="AE368" s="36">
        <f t="shared" si="1"/>
        <v>0</v>
      </c>
      <c r="AF368" s="43"/>
      <c r="AG368" s="43"/>
      <c r="AH368" s="36">
        <f t="shared" si="2"/>
        <v>0</v>
      </c>
      <c r="AI368" s="28" t="s">
        <v>92</v>
      </c>
      <c r="AJ368" s="28" t="s">
        <v>55</v>
      </c>
      <c r="AK368" s="28" t="s">
        <v>55</v>
      </c>
      <c r="AL368" s="28" t="s">
        <v>55</v>
      </c>
      <c r="AM368" s="28" t="s">
        <v>55</v>
      </c>
      <c r="AN368" s="28" t="s">
        <v>92</v>
      </c>
      <c r="AO368" s="28" t="s">
        <v>55</v>
      </c>
      <c r="AP368" s="36">
        <f t="shared" si="3"/>
        <v>0</v>
      </c>
      <c r="AQ368" s="36">
        <f t="shared" si="4"/>
        <v>8</v>
      </c>
      <c r="AR368" s="36">
        <f t="shared" si="5"/>
        <v>0</v>
      </c>
      <c r="AS368" s="36">
        <f t="shared" si="6"/>
        <v>6</v>
      </c>
    </row>
    <row r="369">
      <c r="A369" s="37">
        <v>364.0</v>
      </c>
      <c r="B369" s="17" t="s">
        <v>930</v>
      </c>
      <c r="C369" s="17" t="s">
        <v>573</v>
      </c>
      <c r="D369" s="19"/>
      <c r="E369" s="19"/>
      <c r="F369" s="17" t="s">
        <v>79</v>
      </c>
      <c r="G369" s="17" t="s">
        <v>904</v>
      </c>
      <c r="H369" s="38" t="s">
        <v>83</v>
      </c>
      <c r="I369" s="38" t="s">
        <v>84</v>
      </c>
      <c r="J369" s="39">
        <v>42979.0</v>
      </c>
      <c r="K369" s="43"/>
      <c r="L369" s="47" t="s">
        <v>85</v>
      </c>
      <c r="M369" s="43"/>
      <c r="N369" s="43"/>
      <c r="O369" s="28" t="s">
        <v>72</v>
      </c>
      <c r="P369" s="28" t="s">
        <v>73</v>
      </c>
      <c r="Q369" s="28" t="s">
        <v>73</v>
      </c>
      <c r="R369" s="28" t="s">
        <v>73</v>
      </c>
      <c r="S369" s="28" t="s">
        <v>72</v>
      </c>
      <c r="T369" s="28" t="s">
        <v>73</v>
      </c>
      <c r="U369" s="28" t="s">
        <v>73</v>
      </c>
      <c r="V369" s="28" t="s">
        <v>73</v>
      </c>
      <c r="W369" s="28" t="s">
        <v>73</v>
      </c>
      <c r="X369" s="28" t="s">
        <v>73</v>
      </c>
      <c r="Y369" s="28" t="s">
        <v>73</v>
      </c>
      <c r="Z369" s="28" t="s">
        <v>73</v>
      </c>
      <c r="AA369" s="28" t="s">
        <v>73</v>
      </c>
      <c r="AB369" s="28"/>
      <c r="AC369" s="28" t="s">
        <v>73</v>
      </c>
      <c r="AD369" s="43"/>
      <c r="AE369" s="36">
        <f t="shared" si="1"/>
        <v>0</v>
      </c>
      <c r="AF369" s="36"/>
      <c r="AG369" s="43"/>
      <c r="AH369" s="36">
        <f t="shared" si="2"/>
        <v>0</v>
      </c>
      <c r="AI369" s="28" t="s">
        <v>92</v>
      </c>
      <c r="AJ369" s="28" t="s">
        <v>55</v>
      </c>
      <c r="AK369" s="28" t="s">
        <v>55</v>
      </c>
      <c r="AL369" s="28" t="s">
        <v>55</v>
      </c>
      <c r="AM369" s="28" t="s">
        <v>55</v>
      </c>
      <c r="AN369" s="28" t="s">
        <v>92</v>
      </c>
      <c r="AO369" s="28" t="s">
        <v>55</v>
      </c>
      <c r="AP369" s="36">
        <f t="shared" si="3"/>
        <v>0</v>
      </c>
      <c r="AQ369" s="36">
        <f t="shared" si="4"/>
        <v>0</v>
      </c>
      <c r="AR369" s="36">
        <f t="shared" si="5"/>
        <v>2</v>
      </c>
      <c r="AS369" s="36">
        <f t="shared" si="6"/>
        <v>12</v>
      </c>
    </row>
    <row r="370">
      <c r="A370" s="37">
        <v>365.0</v>
      </c>
      <c r="B370" s="17" t="s">
        <v>932</v>
      </c>
      <c r="C370" s="17" t="s">
        <v>192</v>
      </c>
      <c r="D370" s="17" t="s">
        <v>933</v>
      </c>
      <c r="E370" s="19"/>
      <c r="F370" s="17" t="s">
        <v>96</v>
      </c>
      <c r="G370" s="17" t="s">
        <v>904</v>
      </c>
      <c r="H370" s="38" t="s">
        <v>83</v>
      </c>
      <c r="I370" s="38" t="s">
        <v>84</v>
      </c>
      <c r="J370" s="39">
        <v>42979.0</v>
      </c>
      <c r="K370" s="43"/>
      <c r="L370" s="47" t="s">
        <v>85</v>
      </c>
      <c r="M370" s="43"/>
      <c r="N370" s="43"/>
      <c r="O370" s="28" t="s">
        <v>71</v>
      </c>
      <c r="P370" s="28" t="s">
        <v>72</v>
      </c>
      <c r="Q370" s="28" t="s">
        <v>71</v>
      </c>
      <c r="R370" s="28" t="s">
        <v>73</v>
      </c>
      <c r="S370" s="28" t="s">
        <v>72</v>
      </c>
      <c r="T370" s="28" t="s">
        <v>72</v>
      </c>
      <c r="U370" s="28" t="s">
        <v>73</v>
      </c>
      <c r="V370" s="28" t="s">
        <v>73</v>
      </c>
      <c r="W370" s="28" t="s">
        <v>73</v>
      </c>
      <c r="X370" s="28" t="s">
        <v>73</v>
      </c>
      <c r="Y370" s="28" t="s">
        <v>73</v>
      </c>
      <c r="Z370" s="28" t="s">
        <v>73</v>
      </c>
      <c r="AA370" s="28" t="s">
        <v>72</v>
      </c>
      <c r="AB370" s="28"/>
      <c r="AC370" s="28" t="s">
        <v>73</v>
      </c>
      <c r="AD370" s="43"/>
      <c r="AE370" s="36">
        <f t="shared" si="1"/>
        <v>0</v>
      </c>
      <c r="AF370" s="43"/>
      <c r="AG370" s="43"/>
      <c r="AH370" s="36">
        <f t="shared" si="2"/>
        <v>0</v>
      </c>
      <c r="AI370" s="28" t="s">
        <v>92</v>
      </c>
      <c r="AJ370" s="28" t="s">
        <v>55</v>
      </c>
      <c r="AK370" s="28" t="s">
        <v>55</v>
      </c>
      <c r="AL370" s="28" t="s">
        <v>55</v>
      </c>
      <c r="AM370" s="28" t="s">
        <v>55</v>
      </c>
      <c r="AN370" s="28" t="s">
        <v>92</v>
      </c>
      <c r="AO370" s="28" t="s">
        <v>55</v>
      </c>
      <c r="AP370" s="36">
        <f t="shared" si="3"/>
        <v>0</v>
      </c>
      <c r="AQ370" s="36">
        <f t="shared" si="4"/>
        <v>2</v>
      </c>
      <c r="AR370" s="36">
        <f t="shared" si="5"/>
        <v>4</v>
      </c>
      <c r="AS370" s="36">
        <f t="shared" si="6"/>
        <v>8</v>
      </c>
    </row>
    <row r="371">
      <c r="A371" s="37">
        <v>366.0</v>
      </c>
      <c r="B371" s="17" t="s">
        <v>934</v>
      </c>
      <c r="C371" s="17" t="s">
        <v>935</v>
      </c>
      <c r="D371" s="19"/>
      <c r="E371" s="19"/>
      <c r="F371" s="17" t="s">
        <v>79</v>
      </c>
      <c r="G371" s="17" t="s">
        <v>904</v>
      </c>
      <c r="H371" s="47" t="s">
        <v>83</v>
      </c>
      <c r="I371" s="47" t="s">
        <v>138</v>
      </c>
      <c r="J371" s="39">
        <v>42979.0</v>
      </c>
      <c r="K371" s="39">
        <v>43005.0</v>
      </c>
      <c r="L371" s="43"/>
      <c r="M371" s="43"/>
      <c r="N371" s="43"/>
      <c r="O371" s="28" t="s">
        <v>72</v>
      </c>
      <c r="P371" s="28" t="s">
        <v>73</v>
      </c>
      <c r="Q371" s="28" t="s">
        <v>72</v>
      </c>
      <c r="R371" s="28" t="s">
        <v>73</v>
      </c>
      <c r="S371" s="28" t="s">
        <v>73</v>
      </c>
      <c r="T371" s="28" t="s">
        <v>73</v>
      </c>
      <c r="U371" s="28" t="s">
        <v>73</v>
      </c>
      <c r="V371" s="28" t="s">
        <v>73</v>
      </c>
      <c r="W371" s="28" t="s">
        <v>73</v>
      </c>
      <c r="X371" s="28" t="s">
        <v>73</v>
      </c>
      <c r="Y371" s="28" t="s">
        <v>73</v>
      </c>
      <c r="Z371" s="28" t="s">
        <v>73</v>
      </c>
      <c r="AA371" s="28" t="s">
        <v>73</v>
      </c>
      <c r="AB371" s="28"/>
      <c r="AC371" s="28" t="s">
        <v>73</v>
      </c>
      <c r="AD371" s="43"/>
      <c r="AE371" s="36">
        <f t="shared" si="1"/>
        <v>0</v>
      </c>
      <c r="AF371" s="43"/>
      <c r="AG371" s="43"/>
      <c r="AH371" s="36">
        <f t="shared" si="2"/>
        <v>0</v>
      </c>
      <c r="AI371" s="28" t="s">
        <v>92</v>
      </c>
      <c r="AJ371" s="28" t="s">
        <v>55</v>
      </c>
      <c r="AK371" s="28" t="s">
        <v>55</v>
      </c>
      <c r="AL371" s="28" t="s">
        <v>55</v>
      </c>
      <c r="AM371" s="28" t="s">
        <v>55</v>
      </c>
      <c r="AN371" s="28" t="s">
        <v>92</v>
      </c>
      <c r="AO371" s="28" t="s">
        <v>55</v>
      </c>
      <c r="AP371" s="36">
        <f t="shared" si="3"/>
        <v>0</v>
      </c>
      <c r="AQ371" s="36">
        <f t="shared" si="4"/>
        <v>0</v>
      </c>
      <c r="AR371" s="36">
        <f t="shared" si="5"/>
        <v>2</v>
      </c>
      <c r="AS371" s="36">
        <f t="shared" si="6"/>
        <v>12</v>
      </c>
    </row>
    <row r="372">
      <c r="A372" s="37">
        <v>367.0</v>
      </c>
      <c r="B372" s="17" t="s">
        <v>936</v>
      </c>
      <c r="C372" s="17" t="s">
        <v>78</v>
      </c>
      <c r="D372" s="17" t="s">
        <v>119</v>
      </c>
      <c r="E372" s="19"/>
      <c r="F372" s="17" t="s">
        <v>79</v>
      </c>
      <c r="G372" s="17" t="s">
        <v>904</v>
      </c>
      <c r="H372" s="47" t="s">
        <v>83</v>
      </c>
      <c r="I372" s="47" t="s">
        <v>84</v>
      </c>
      <c r="J372" s="39">
        <v>42979.0</v>
      </c>
      <c r="K372" s="43"/>
      <c r="L372" s="47" t="s">
        <v>85</v>
      </c>
      <c r="M372" s="43"/>
      <c r="N372" s="43"/>
      <c r="O372" s="28" t="s">
        <v>73</v>
      </c>
      <c r="P372" s="28" t="s">
        <v>73</v>
      </c>
      <c r="Q372" s="28" t="s">
        <v>73</v>
      </c>
      <c r="R372" s="28" t="s">
        <v>73</v>
      </c>
      <c r="S372" s="28" t="s">
        <v>73</v>
      </c>
      <c r="T372" s="28" t="s">
        <v>73</v>
      </c>
      <c r="U372" s="28" t="s">
        <v>73</v>
      </c>
      <c r="V372" s="28" t="s">
        <v>73</v>
      </c>
      <c r="W372" s="28" t="s">
        <v>73</v>
      </c>
      <c r="X372" s="28" t="s">
        <v>73</v>
      </c>
      <c r="Y372" s="28" t="s">
        <v>73</v>
      </c>
      <c r="Z372" s="28" t="s">
        <v>73</v>
      </c>
      <c r="AA372" s="28" t="s">
        <v>73</v>
      </c>
      <c r="AB372" s="28"/>
      <c r="AC372" s="28" t="s">
        <v>73</v>
      </c>
      <c r="AD372" s="43"/>
      <c r="AE372" s="36">
        <f t="shared" si="1"/>
        <v>0</v>
      </c>
      <c r="AF372" s="45"/>
      <c r="AG372" s="28"/>
      <c r="AH372" s="36">
        <f t="shared" si="2"/>
        <v>0</v>
      </c>
      <c r="AI372" s="28" t="s">
        <v>92</v>
      </c>
      <c r="AJ372" s="28" t="s">
        <v>55</v>
      </c>
      <c r="AK372" s="28" t="s">
        <v>55</v>
      </c>
      <c r="AL372" s="28" t="s">
        <v>55</v>
      </c>
      <c r="AM372" s="28" t="s">
        <v>55</v>
      </c>
      <c r="AN372" s="28" t="s">
        <v>92</v>
      </c>
      <c r="AO372" s="28" t="s">
        <v>55</v>
      </c>
      <c r="AP372" s="36">
        <f t="shared" si="3"/>
        <v>0</v>
      </c>
      <c r="AQ372" s="36">
        <f t="shared" si="4"/>
        <v>0</v>
      </c>
      <c r="AR372" s="36">
        <f t="shared" si="5"/>
        <v>0</v>
      </c>
      <c r="AS372" s="36">
        <f t="shared" si="6"/>
        <v>14</v>
      </c>
    </row>
    <row r="373">
      <c r="A373" s="37">
        <v>368.0</v>
      </c>
      <c r="B373" s="17" t="s">
        <v>643</v>
      </c>
      <c r="C373" s="17" t="s">
        <v>837</v>
      </c>
      <c r="D373" s="17" t="s">
        <v>125</v>
      </c>
      <c r="E373" s="19"/>
      <c r="F373" s="17" t="s">
        <v>79</v>
      </c>
      <c r="G373" s="17" t="s">
        <v>904</v>
      </c>
      <c r="H373" s="47" t="s">
        <v>83</v>
      </c>
      <c r="I373" s="47"/>
      <c r="J373" s="39"/>
      <c r="K373" s="43"/>
      <c r="L373" s="47"/>
      <c r="M373" s="43"/>
      <c r="N373" s="43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43"/>
      <c r="AE373" s="36">
        <f t="shared" si="1"/>
        <v>0</v>
      </c>
      <c r="AF373" s="28"/>
      <c r="AG373" s="28"/>
      <c r="AH373" s="36">
        <f t="shared" si="2"/>
        <v>0</v>
      </c>
      <c r="AI373" s="28" t="s">
        <v>55</v>
      </c>
      <c r="AJ373" s="28" t="s">
        <v>55</v>
      </c>
      <c r="AK373" s="28" t="s">
        <v>55</v>
      </c>
      <c r="AL373" s="28" t="s">
        <v>55</v>
      </c>
      <c r="AM373" s="28" t="s">
        <v>55</v>
      </c>
      <c r="AN373" s="28" t="s">
        <v>55</v>
      </c>
      <c r="AO373" s="28" t="s">
        <v>55</v>
      </c>
      <c r="AP373" s="36">
        <f t="shared" si="3"/>
        <v>0</v>
      </c>
      <c r="AQ373" s="36">
        <f t="shared" si="4"/>
        <v>0</v>
      </c>
      <c r="AR373" s="36">
        <f t="shared" si="5"/>
        <v>0</v>
      </c>
      <c r="AS373" s="36">
        <f t="shared" si="6"/>
        <v>0</v>
      </c>
    </row>
    <row r="374">
      <c r="A374" s="37">
        <v>369.0</v>
      </c>
      <c r="B374" s="17" t="s">
        <v>939</v>
      </c>
      <c r="C374" s="17" t="s">
        <v>314</v>
      </c>
      <c r="D374" s="17" t="s">
        <v>134</v>
      </c>
      <c r="E374" s="19"/>
      <c r="F374" s="17" t="s">
        <v>96</v>
      </c>
      <c r="G374" s="17" t="s">
        <v>904</v>
      </c>
      <c r="H374" s="47" t="s">
        <v>83</v>
      </c>
      <c r="I374" s="47" t="s">
        <v>84</v>
      </c>
      <c r="J374" s="39">
        <v>42979.0</v>
      </c>
      <c r="K374" s="43"/>
      <c r="L374" s="47" t="s">
        <v>85</v>
      </c>
      <c r="M374" s="43"/>
      <c r="N374" s="43"/>
      <c r="O374" s="28" t="s">
        <v>73</v>
      </c>
      <c r="P374" s="28" t="s">
        <v>73</v>
      </c>
      <c r="Q374" s="28" t="s">
        <v>73</v>
      </c>
      <c r="R374" s="28" t="s">
        <v>73</v>
      </c>
      <c r="S374" s="28" t="s">
        <v>73</v>
      </c>
      <c r="T374" s="28" t="s">
        <v>73</v>
      </c>
      <c r="U374" s="28" t="s">
        <v>73</v>
      </c>
      <c r="V374" s="28" t="s">
        <v>73</v>
      </c>
      <c r="W374" s="28" t="s">
        <v>73</v>
      </c>
      <c r="X374" s="28" t="s">
        <v>73</v>
      </c>
      <c r="Y374" s="28" t="s">
        <v>73</v>
      </c>
      <c r="Z374" s="28" t="s">
        <v>73</v>
      </c>
      <c r="AA374" s="28" t="s">
        <v>73</v>
      </c>
      <c r="AB374" s="28"/>
      <c r="AC374" s="28" t="s">
        <v>73</v>
      </c>
      <c r="AD374" s="43"/>
      <c r="AE374" s="36">
        <f t="shared" si="1"/>
        <v>0</v>
      </c>
      <c r="AF374" s="43"/>
      <c r="AG374" s="43"/>
      <c r="AH374" s="36">
        <f t="shared" si="2"/>
        <v>0</v>
      </c>
      <c r="AI374" s="28" t="s">
        <v>92</v>
      </c>
      <c r="AJ374" s="28" t="s">
        <v>55</v>
      </c>
      <c r="AK374" s="28" t="s">
        <v>55</v>
      </c>
      <c r="AL374" s="28" t="s">
        <v>55</v>
      </c>
      <c r="AM374" s="28" t="s">
        <v>55</v>
      </c>
      <c r="AN374" s="28" t="s">
        <v>92</v>
      </c>
      <c r="AO374" s="28" t="s">
        <v>55</v>
      </c>
      <c r="AP374" s="36">
        <f t="shared" si="3"/>
        <v>0</v>
      </c>
      <c r="AQ374" s="36">
        <f t="shared" si="4"/>
        <v>0</v>
      </c>
      <c r="AR374" s="36">
        <f t="shared" si="5"/>
        <v>0</v>
      </c>
      <c r="AS374" s="36">
        <f t="shared" si="6"/>
        <v>14</v>
      </c>
    </row>
    <row r="375">
      <c r="A375" s="37">
        <v>370.0</v>
      </c>
      <c r="B375" s="17" t="s">
        <v>940</v>
      </c>
      <c r="C375" s="17" t="s">
        <v>214</v>
      </c>
      <c r="D375" s="17" t="s">
        <v>338</v>
      </c>
      <c r="E375" s="19"/>
      <c r="F375" s="17" t="s">
        <v>79</v>
      </c>
      <c r="G375" s="17" t="s">
        <v>904</v>
      </c>
      <c r="H375" s="47" t="s">
        <v>83</v>
      </c>
      <c r="I375" s="47" t="s">
        <v>84</v>
      </c>
      <c r="J375" s="39">
        <v>42979.0</v>
      </c>
      <c r="K375" s="43"/>
      <c r="L375" s="47" t="s">
        <v>85</v>
      </c>
      <c r="M375" s="43"/>
      <c r="N375" s="43"/>
      <c r="O375" s="28" t="s">
        <v>72</v>
      </c>
      <c r="P375" s="28" t="s">
        <v>73</v>
      </c>
      <c r="Q375" s="28" t="s">
        <v>72</v>
      </c>
      <c r="R375" s="28" t="s">
        <v>73</v>
      </c>
      <c r="S375" s="28" t="s">
        <v>73</v>
      </c>
      <c r="T375" s="28" t="s">
        <v>73</v>
      </c>
      <c r="U375" s="28" t="s">
        <v>73</v>
      </c>
      <c r="V375" s="28" t="s">
        <v>73</v>
      </c>
      <c r="W375" s="28" t="s">
        <v>73</v>
      </c>
      <c r="X375" s="28" t="s">
        <v>73</v>
      </c>
      <c r="Y375" s="28" t="s">
        <v>73</v>
      </c>
      <c r="Z375" s="28" t="s">
        <v>73</v>
      </c>
      <c r="AA375" s="28" t="s">
        <v>73</v>
      </c>
      <c r="AB375" s="28"/>
      <c r="AC375" s="28" t="s">
        <v>73</v>
      </c>
      <c r="AD375" s="43"/>
      <c r="AE375" s="36">
        <f t="shared" si="1"/>
        <v>0</v>
      </c>
      <c r="AF375" s="43"/>
      <c r="AG375" s="43"/>
      <c r="AH375" s="36">
        <f t="shared" si="2"/>
        <v>0</v>
      </c>
      <c r="AI375" s="28" t="s">
        <v>92</v>
      </c>
      <c r="AJ375" s="28" t="s">
        <v>55</v>
      </c>
      <c r="AK375" s="28" t="s">
        <v>55</v>
      </c>
      <c r="AL375" s="28" t="s">
        <v>55</v>
      </c>
      <c r="AM375" s="28" t="s">
        <v>55</v>
      </c>
      <c r="AN375" s="28" t="s">
        <v>92</v>
      </c>
      <c r="AO375" s="28" t="s">
        <v>55</v>
      </c>
      <c r="AP375" s="36">
        <f t="shared" si="3"/>
        <v>0</v>
      </c>
      <c r="AQ375" s="36">
        <f t="shared" si="4"/>
        <v>0</v>
      </c>
      <c r="AR375" s="36">
        <f t="shared" si="5"/>
        <v>2</v>
      </c>
      <c r="AS375" s="36">
        <f t="shared" si="6"/>
        <v>12</v>
      </c>
    </row>
    <row r="376">
      <c r="A376" s="37">
        <v>371.0</v>
      </c>
      <c r="B376" s="17" t="s">
        <v>943</v>
      </c>
      <c r="C376" s="17" t="s">
        <v>266</v>
      </c>
      <c r="D376" s="17" t="s">
        <v>265</v>
      </c>
      <c r="E376" s="20"/>
      <c r="F376" s="17" t="s">
        <v>96</v>
      </c>
      <c r="G376" s="17" t="s">
        <v>904</v>
      </c>
      <c r="H376" s="38" t="s">
        <v>83</v>
      </c>
      <c r="I376" s="38" t="s">
        <v>138</v>
      </c>
      <c r="J376" s="39">
        <v>42979.0</v>
      </c>
      <c r="K376" s="39">
        <v>42984.0</v>
      </c>
      <c r="L376" s="41"/>
      <c r="M376" s="41"/>
      <c r="N376" s="41"/>
      <c r="O376" s="28" t="s">
        <v>73</v>
      </c>
      <c r="P376" s="28" t="s">
        <v>73</v>
      </c>
      <c r="Q376" s="28" t="s">
        <v>73</v>
      </c>
      <c r="R376" s="28" t="s">
        <v>73</v>
      </c>
      <c r="S376" s="28" t="s">
        <v>73</v>
      </c>
      <c r="T376" s="28" t="s">
        <v>73</v>
      </c>
      <c r="U376" s="28" t="s">
        <v>73</v>
      </c>
      <c r="V376" s="28" t="s">
        <v>73</v>
      </c>
      <c r="W376" s="28" t="s">
        <v>73</v>
      </c>
      <c r="X376" s="28" t="s">
        <v>73</v>
      </c>
      <c r="Y376" s="28" t="s">
        <v>73</v>
      </c>
      <c r="Z376" s="28" t="s">
        <v>73</v>
      </c>
      <c r="AA376" s="28" t="s">
        <v>73</v>
      </c>
      <c r="AB376" s="28"/>
      <c r="AC376" s="28" t="s">
        <v>73</v>
      </c>
      <c r="AD376" s="41"/>
      <c r="AE376" s="36">
        <f t="shared" si="1"/>
        <v>0</v>
      </c>
      <c r="AF376" s="41"/>
      <c r="AG376" s="41"/>
      <c r="AH376" s="36">
        <f t="shared" si="2"/>
        <v>0</v>
      </c>
      <c r="AI376" s="28" t="s">
        <v>92</v>
      </c>
      <c r="AJ376" s="28" t="s">
        <v>55</v>
      </c>
      <c r="AK376" s="28" t="s">
        <v>55</v>
      </c>
      <c r="AL376" s="28" t="s">
        <v>55</v>
      </c>
      <c r="AM376" s="28" t="s">
        <v>55</v>
      </c>
      <c r="AN376" s="28" t="s">
        <v>92</v>
      </c>
      <c r="AO376" s="28" t="s">
        <v>55</v>
      </c>
      <c r="AP376" s="36">
        <f t="shared" si="3"/>
        <v>0</v>
      </c>
      <c r="AQ376" s="36">
        <f t="shared" si="4"/>
        <v>0</v>
      </c>
      <c r="AR376" s="36">
        <f t="shared" si="5"/>
        <v>0</v>
      </c>
      <c r="AS376" s="36">
        <f t="shared" si="6"/>
        <v>14</v>
      </c>
    </row>
    <row r="377">
      <c r="A377" s="37">
        <v>372.0</v>
      </c>
      <c r="B377" s="17" t="s">
        <v>946</v>
      </c>
      <c r="C377" s="17" t="s">
        <v>213</v>
      </c>
      <c r="D377" s="17" t="s">
        <v>880</v>
      </c>
      <c r="E377" s="19"/>
      <c r="F377" s="17" t="s">
        <v>79</v>
      </c>
      <c r="G377" s="17" t="s">
        <v>904</v>
      </c>
      <c r="H377" s="38" t="s">
        <v>83</v>
      </c>
      <c r="I377" s="38" t="s">
        <v>84</v>
      </c>
      <c r="J377" s="39">
        <v>42979.0</v>
      </c>
      <c r="K377" s="41"/>
      <c r="L377" s="38" t="s">
        <v>85</v>
      </c>
      <c r="M377" s="41"/>
      <c r="N377" s="41"/>
      <c r="O377" s="28" t="s">
        <v>72</v>
      </c>
      <c r="P377" s="28" t="s">
        <v>73</v>
      </c>
      <c r="Q377" s="28" t="s">
        <v>72</v>
      </c>
      <c r="R377" s="28" t="s">
        <v>73</v>
      </c>
      <c r="S377" s="28" t="s">
        <v>73</v>
      </c>
      <c r="T377" s="28" t="s">
        <v>73</v>
      </c>
      <c r="U377" s="28" t="s">
        <v>73</v>
      </c>
      <c r="V377" s="28" t="s">
        <v>73</v>
      </c>
      <c r="W377" s="28" t="s">
        <v>73</v>
      </c>
      <c r="X377" s="28" t="s">
        <v>73</v>
      </c>
      <c r="Y377" s="28" t="s">
        <v>73</v>
      </c>
      <c r="Z377" s="28" t="s">
        <v>73</v>
      </c>
      <c r="AA377" s="28" t="s">
        <v>73</v>
      </c>
      <c r="AB377" s="28"/>
      <c r="AC377" s="28" t="s">
        <v>73</v>
      </c>
      <c r="AD377" s="43"/>
      <c r="AE377" s="36">
        <f t="shared" si="1"/>
        <v>0</v>
      </c>
      <c r="AF377" s="64"/>
      <c r="AG377" s="43"/>
      <c r="AH377" s="36">
        <f t="shared" si="2"/>
        <v>0</v>
      </c>
      <c r="AI377" s="28" t="s">
        <v>92</v>
      </c>
      <c r="AJ377" s="28" t="s">
        <v>55</v>
      </c>
      <c r="AK377" s="28" t="s">
        <v>55</v>
      </c>
      <c r="AL377" s="28" t="s">
        <v>55</v>
      </c>
      <c r="AM377" s="28" t="s">
        <v>55</v>
      </c>
      <c r="AN377" s="28" t="s">
        <v>92</v>
      </c>
      <c r="AO377" s="28" t="s">
        <v>55</v>
      </c>
      <c r="AP377" s="36">
        <f t="shared" si="3"/>
        <v>0</v>
      </c>
      <c r="AQ377" s="36">
        <f t="shared" si="4"/>
        <v>0</v>
      </c>
      <c r="AR377" s="36">
        <f t="shared" si="5"/>
        <v>2</v>
      </c>
      <c r="AS377" s="36">
        <f t="shared" si="6"/>
        <v>12</v>
      </c>
    </row>
    <row r="378">
      <c r="A378" s="37">
        <v>373.0</v>
      </c>
      <c r="B378" s="17" t="s">
        <v>947</v>
      </c>
      <c r="C378" s="17" t="s">
        <v>157</v>
      </c>
      <c r="D378" s="17" t="s">
        <v>214</v>
      </c>
      <c r="E378" s="19"/>
      <c r="F378" s="17" t="s">
        <v>79</v>
      </c>
      <c r="G378" s="17" t="s">
        <v>904</v>
      </c>
      <c r="H378" s="38" t="s">
        <v>83</v>
      </c>
      <c r="I378" s="38" t="s">
        <v>84</v>
      </c>
      <c r="J378" s="39">
        <v>42979.0</v>
      </c>
      <c r="K378" s="41"/>
      <c r="L378" s="38" t="s">
        <v>85</v>
      </c>
      <c r="M378" s="41"/>
      <c r="N378" s="41"/>
      <c r="O378" s="28" t="s">
        <v>72</v>
      </c>
      <c r="P378" s="28" t="s">
        <v>73</v>
      </c>
      <c r="Q378" s="28" t="s">
        <v>73</v>
      </c>
      <c r="R378" s="28" t="s">
        <v>72</v>
      </c>
      <c r="S378" s="28" t="s">
        <v>72</v>
      </c>
      <c r="T378" s="28" t="s">
        <v>71</v>
      </c>
      <c r="U378" s="28" t="s">
        <v>73</v>
      </c>
      <c r="V378" s="28" t="s">
        <v>73</v>
      </c>
      <c r="W378" s="28" t="s">
        <v>73</v>
      </c>
      <c r="X378" s="28" t="s">
        <v>73</v>
      </c>
      <c r="Y378" s="28" t="s">
        <v>73</v>
      </c>
      <c r="Z378" s="28" t="s">
        <v>73</v>
      </c>
      <c r="AA378" s="28" t="s">
        <v>73</v>
      </c>
      <c r="AB378" s="28"/>
      <c r="AC378" s="28" t="s">
        <v>73</v>
      </c>
      <c r="AD378" s="43"/>
      <c r="AE378" s="36">
        <f t="shared" si="1"/>
        <v>0</v>
      </c>
      <c r="AF378" s="64"/>
      <c r="AG378" s="41"/>
      <c r="AH378" s="36">
        <f t="shared" si="2"/>
        <v>0</v>
      </c>
      <c r="AI378" s="28" t="s">
        <v>92</v>
      </c>
      <c r="AJ378" s="28" t="s">
        <v>55</v>
      </c>
      <c r="AK378" s="28" t="s">
        <v>55</v>
      </c>
      <c r="AL378" s="28" t="s">
        <v>55</v>
      </c>
      <c r="AM378" s="28" t="s">
        <v>55</v>
      </c>
      <c r="AN378" s="28" t="s">
        <v>92</v>
      </c>
      <c r="AO378" s="28" t="s">
        <v>55</v>
      </c>
      <c r="AP378" s="36">
        <f t="shared" si="3"/>
        <v>0</v>
      </c>
      <c r="AQ378" s="36">
        <f t="shared" si="4"/>
        <v>1</v>
      </c>
      <c r="AR378" s="36">
        <f t="shared" si="5"/>
        <v>3</v>
      </c>
      <c r="AS378" s="36">
        <f t="shared" si="6"/>
        <v>10</v>
      </c>
    </row>
    <row r="379">
      <c r="A379" s="37">
        <v>374.0</v>
      </c>
      <c r="B379" s="17" t="s">
        <v>949</v>
      </c>
      <c r="C379" s="17" t="s">
        <v>180</v>
      </c>
      <c r="D379" s="17" t="s">
        <v>87</v>
      </c>
      <c r="E379" s="19"/>
      <c r="F379" s="17" t="s">
        <v>79</v>
      </c>
      <c r="G379" s="17" t="s">
        <v>950</v>
      </c>
      <c r="H379" s="38" t="s">
        <v>83</v>
      </c>
      <c r="I379" s="38" t="s">
        <v>84</v>
      </c>
      <c r="J379" s="39">
        <v>42979.0</v>
      </c>
      <c r="K379" s="41"/>
      <c r="L379" s="38" t="s">
        <v>85</v>
      </c>
      <c r="M379" s="41"/>
      <c r="N379" s="41"/>
      <c r="O379" s="41"/>
      <c r="P379" s="41"/>
      <c r="Q379" s="41"/>
      <c r="R379" s="43"/>
      <c r="S379" s="43"/>
      <c r="T379" s="43"/>
      <c r="U379" s="43"/>
      <c r="V379" s="41"/>
      <c r="W379" s="41"/>
      <c r="X379" s="41"/>
      <c r="Y379" s="43"/>
      <c r="Z379" s="41"/>
      <c r="AA379" s="43"/>
      <c r="AB379" s="43"/>
      <c r="AC379" s="41"/>
      <c r="AD379" s="43"/>
      <c r="AE379" s="36">
        <f t="shared" si="1"/>
        <v>0</v>
      </c>
      <c r="AF379" s="28">
        <v>0.0</v>
      </c>
      <c r="AG379" s="28">
        <v>0.0</v>
      </c>
      <c r="AH379" s="36">
        <f t="shared" si="2"/>
        <v>0</v>
      </c>
      <c r="AI379" s="28" t="s">
        <v>92</v>
      </c>
      <c r="AJ379" s="28" t="s">
        <v>55</v>
      </c>
      <c r="AK379" s="28" t="s">
        <v>55</v>
      </c>
      <c r="AL379" s="28" t="s">
        <v>55</v>
      </c>
      <c r="AM379" s="28" t="s">
        <v>55</v>
      </c>
      <c r="AN379" s="28" t="s">
        <v>92</v>
      </c>
      <c r="AO379" s="28" t="s">
        <v>55</v>
      </c>
      <c r="AP379" s="36">
        <f t="shared" si="3"/>
        <v>0</v>
      </c>
      <c r="AQ379" s="36">
        <f t="shared" si="4"/>
        <v>0</v>
      </c>
      <c r="AR379" s="36">
        <f t="shared" si="5"/>
        <v>0</v>
      </c>
      <c r="AS379" s="36">
        <f t="shared" si="6"/>
        <v>0</v>
      </c>
    </row>
    <row r="380">
      <c r="A380" s="37">
        <v>375.0</v>
      </c>
      <c r="B380" s="17" t="s">
        <v>952</v>
      </c>
      <c r="C380" s="17" t="s">
        <v>375</v>
      </c>
      <c r="D380" s="17" t="s">
        <v>953</v>
      </c>
      <c r="E380" s="19"/>
      <c r="F380" s="17" t="s">
        <v>96</v>
      </c>
      <c r="G380" s="17" t="s">
        <v>950</v>
      </c>
      <c r="H380" s="38" t="s">
        <v>83</v>
      </c>
      <c r="I380" s="38" t="s">
        <v>84</v>
      </c>
      <c r="J380" s="39">
        <v>42979.0</v>
      </c>
      <c r="K380" s="41"/>
      <c r="L380" s="41"/>
      <c r="M380" s="41"/>
      <c r="N380" s="41"/>
      <c r="O380" s="41"/>
      <c r="P380" s="41"/>
      <c r="Q380" s="41"/>
      <c r="R380" s="43"/>
      <c r="S380" s="43"/>
      <c r="T380" s="43"/>
      <c r="U380" s="43"/>
      <c r="V380" s="41"/>
      <c r="W380" s="41"/>
      <c r="X380" s="41"/>
      <c r="Y380" s="43"/>
      <c r="Z380" s="41"/>
      <c r="AA380" s="43"/>
      <c r="AB380" s="43"/>
      <c r="AC380" s="41"/>
      <c r="AD380" s="43"/>
      <c r="AE380" s="36">
        <f t="shared" si="1"/>
        <v>0</v>
      </c>
      <c r="AF380" s="28">
        <v>0.0</v>
      </c>
      <c r="AG380" s="28">
        <v>0.0</v>
      </c>
      <c r="AH380" s="36">
        <f t="shared" si="2"/>
        <v>0</v>
      </c>
      <c r="AI380" s="28" t="s">
        <v>92</v>
      </c>
      <c r="AJ380" s="28" t="s">
        <v>55</v>
      </c>
      <c r="AK380" s="28" t="s">
        <v>55</v>
      </c>
      <c r="AL380" s="28" t="s">
        <v>55</v>
      </c>
      <c r="AM380" s="28" t="s">
        <v>55</v>
      </c>
      <c r="AN380" s="28" t="s">
        <v>92</v>
      </c>
      <c r="AO380" s="28" t="s">
        <v>55</v>
      </c>
      <c r="AP380" s="36">
        <f t="shared" si="3"/>
        <v>0</v>
      </c>
      <c r="AQ380" s="36">
        <f t="shared" si="4"/>
        <v>0</v>
      </c>
      <c r="AR380" s="36">
        <f t="shared" si="5"/>
        <v>0</v>
      </c>
      <c r="AS380" s="36">
        <f t="shared" si="6"/>
        <v>0</v>
      </c>
    </row>
    <row r="381">
      <c r="A381" s="37">
        <v>376.0</v>
      </c>
      <c r="B381" s="17" t="s">
        <v>954</v>
      </c>
      <c r="C381" s="17" t="s">
        <v>167</v>
      </c>
      <c r="D381" s="17" t="s">
        <v>180</v>
      </c>
      <c r="E381" s="19"/>
      <c r="F381" s="17" t="s">
        <v>79</v>
      </c>
      <c r="G381" s="17" t="s">
        <v>950</v>
      </c>
      <c r="H381" s="38" t="s">
        <v>83</v>
      </c>
      <c r="I381" s="38" t="s">
        <v>84</v>
      </c>
      <c r="J381" s="39">
        <v>42979.0</v>
      </c>
      <c r="K381" s="41"/>
      <c r="L381" s="41"/>
      <c r="M381" s="41"/>
      <c r="N381" s="41"/>
      <c r="O381" s="41"/>
      <c r="P381" s="41"/>
      <c r="Q381" s="41"/>
      <c r="R381" s="43"/>
      <c r="S381" s="43"/>
      <c r="T381" s="43"/>
      <c r="U381" s="43"/>
      <c r="V381" s="41"/>
      <c r="W381" s="41"/>
      <c r="X381" s="41"/>
      <c r="Y381" s="43"/>
      <c r="Z381" s="41"/>
      <c r="AA381" s="43"/>
      <c r="AB381" s="43"/>
      <c r="AC381" s="41"/>
      <c r="AD381" s="43"/>
      <c r="AE381" s="36">
        <f t="shared" si="1"/>
        <v>0</v>
      </c>
      <c r="AF381" s="28">
        <v>0.0</v>
      </c>
      <c r="AG381" s="28">
        <v>0.0</v>
      </c>
      <c r="AH381" s="36">
        <f t="shared" si="2"/>
        <v>0</v>
      </c>
      <c r="AI381" s="28" t="s">
        <v>92</v>
      </c>
      <c r="AJ381" s="28" t="s">
        <v>55</v>
      </c>
      <c r="AK381" s="28" t="s">
        <v>55</v>
      </c>
      <c r="AL381" s="28" t="s">
        <v>55</v>
      </c>
      <c r="AM381" s="28" t="s">
        <v>55</v>
      </c>
      <c r="AN381" s="28" t="s">
        <v>92</v>
      </c>
      <c r="AO381" s="28" t="s">
        <v>55</v>
      </c>
      <c r="AP381" s="36">
        <f t="shared" si="3"/>
        <v>0</v>
      </c>
      <c r="AQ381" s="36">
        <f t="shared" si="4"/>
        <v>0</v>
      </c>
      <c r="AR381" s="36">
        <f t="shared" si="5"/>
        <v>0</v>
      </c>
      <c r="AS381" s="36">
        <f t="shared" si="6"/>
        <v>0</v>
      </c>
    </row>
    <row r="382">
      <c r="A382" s="37">
        <v>377.0</v>
      </c>
      <c r="B382" s="17" t="s">
        <v>739</v>
      </c>
      <c r="C382" s="17" t="s">
        <v>705</v>
      </c>
      <c r="D382" s="17" t="s">
        <v>956</v>
      </c>
      <c r="E382" s="19"/>
      <c r="F382" s="17" t="s">
        <v>96</v>
      </c>
      <c r="G382" s="17" t="s">
        <v>950</v>
      </c>
      <c r="H382" s="38" t="s">
        <v>83</v>
      </c>
      <c r="I382" s="38" t="s">
        <v>84</v>
      </c>
      <c r="J382" s="39">
        <v>42979.0</v>
      </c>
      <c r="K382" s="41"/>
      <c r="L382" s="41"/>
      <c r="M382" s="41"/>
      <c r="N382" s="41"/>
      <c r="O382" s="41"/>
      <c r="P382" s="41"/>
      <c r="Q382" s="41"/>
      <c r="R382" s="43"/>
      <c r="S382" s="43"/>
      <c r="T382" s="43"/>
      <c r="U382" s="43"/>
      <c r="V382" s="41"/>
      <c r="W382" s="41"/>
      <c r="X382" s="41"/>
      <c r="Y382" s="43"/>
      <c r="Z382" s="41"/>
      <c r="AA382" s="43"/>
      <c r="AB382" s="43"/>
      <c r="AC382" s="41"/>
      <c r="AD382" s="43"/>
      <c r="AE382" s="36">
        <f t="shared" si="1"/>
        <v>0</v>
      </c>
      <c r="AF382" s="28">
        <v>0.0</v>
      </c>
      <c r="AG382" s="28">
        <v>0.0</v>
      </c>
      <c r="AH382" s="36">
        <f t="shared" si="2"/>
        <v>0</v>
      </c>
      <c r="AI382" s="28" t="s">
        <v>92</v>
      </c>
      <c r="AJ382" s="28" t="s">
        <v>55</v>
      </c>
      <c r="AK382" s="28" t="s">
        <v>55</v>
      </c>
      <c r="AL382" s="28" t="s">
        <v>55</v>
      </c>
      <c r="AM382" s="28" t="s">
        <v>55</v>
      </c>
      <c r="AN382" s="28" t="s">
        <v>92</v>
      </c>
      <c r="AO382" s="28" t="s">
        <v>55</v>
      </c>
      <c r="AP382" s="36">
        <f t="shared" si="3"/>
        <v>0</v>
      </c>
      <c r="AQ382" s="36">
        <f t="shared" si="4"/>
        <v>0</v>
      </c>
      <c r="AR382" s="36">
        <f t="shared" si="5"/>
        <v>0</v>
      </c>
      <c r="AS382" s="36">
        <f t="shared" si="6"/>
        <v>0</v>
      </c>
    </row>
    <row r="383">
      <c r="A383" s="37">
        <v>378.0</v>
      </c>
      <c r="B383" s="17" t="s">
        <v>750</v>
      </c>
      <c r="C383" s="17" t="s">
        <v>272</v>
      </c>
      <c r="D383" s="17" t="s">
        <v>77</v>
      </c>
      <c r="E383" s="19"/>
      <c r="F383" s="17" t="s">
        <v>79</v>
      </c>
      <c r="G383" s="17" t="s">
        <v>950</v>
      </c>
      <c r="H383" s="38" t="s">
        <v>83</v>
      </c>
      <c r="I383" s="38" t="s">
        <v>84</v>
      </c>
      <c r="J383" s="39">
        <v>42979.0</v>
      </c>
      <c r="K383" s="41"/>
      <c r="L383" s="41"/>
      <c r="M383" s="41"/>
      <c r="N383" s="41"/>
      <c r="O383" s="41"/>
      <c r="P383" s="41"/>
      <c r="Q383" s="41"/>
      <c r="R383" s="43"/>
      <c r="S383" s="43"/>
      <c r="T383" s="43"/>
      <c r="U383" s="43"/>
      <c r="V383" s="41"/>
      <c r="W383" s="41"/>
      <c r="X383" s="41"/>
      <c r="Y383" s="43"/>
      <c r="Z383" s="41"/>
      <c r="AA383" s="43"/>
      <c r="AB383" s="43"/>
      <c r="AC383" s="41"/>
      <c r="AD383" s="43"/>
      <c r="AE383" s="36">
        <f t="shared" si="1"/>
        <v>0</v>
      </c>
      <c r="AF383" s="28">
        <v>0.0</v>
      </c>
      <c r="AG383" s="28">
        <v>0.0</v>
      </c>
      <c r="AH383" s="36">
        <f t="shared" si="2"/>
        <v>0</v>
      </c>
      <c r="AI383" s="28" t="s">
        <v>92</v>
      </c>
      <c r="AJ383" s="28" t="s">
        <v>55</v>
      </c>
      <c r="AK383" s="28" t="s">
        <v>55</v>
      </c>
      <c r="AL383" s="28" t="s">
        <v>55</v>
      </c>
      <c r="AM383" s="28" t="s">
        <v>55</v>
      </c>
      <c r="AN383" s="28" t="s">
        <v>92</v>
      </c>
      <c r="AO383" s="28" t="s">
        <v>55</v>
      </c>
      <c r="AP383" s="36">
        <f t="shared" si="3"/>
        <v>0</v>
      </c>
      <c r="AQ383" s="36">
        <f t="shared" si="4"/>
        <v>0</v>
      </c>
      <c r="AR383" s="36">
        <f t="shared" si="5"/>
        <v>0</v>
      </c>
      <c r="AS383" s="36">
        <f t="shared" si="6"/>
        <v>0</v>
      </c>
    </row>
    <row r="384">
      <c r="A384" s="37">
        <v>379.0</v>
      </c>
      <c r="B384" s="17" t="s">
        <v>759</v>
      </c>
      <c r="C384" s="17" t="s">
        <v>688</v>
      </c>
      <c r="D384" s="17" t="s">
        <v>77</v>
      </c>
      <c r="E384" s="19"/>
      <c r="F384" s="17" t="s">
        <v>79</v>
      </c>
      <c r="G384" s="17" t="s">
        <v>950</v>
      </c>
      <c r="H384" s="38" t="s">
        <v>83</v>
      </c>
      <c r="I384" s="38" t="s">
        <v>84</v>
      </c>
      <c r="J384" s="39">
        <v>42979.0</v>
      </c>
      <c r="K384" s="41"/>
      <c r="L384" s="41"/>
      <c r="M384" s="41"/>
      <c r="N384" s="41"/>
      <c r="O384" s="41"/>
      <c r="P384" s="41"/>
      <c r="Q384" s="41"/>
      <c r="R384" s="43"/>
      <c r="S384" s="43"/>
      <c r="T384" s="43"/>
      <c r="U384" s="43"/>
      <c r="V384" s="43"/>
      <c r="W384" s="41"/>
      <c r="X384" s="41"/>
      <c r="Y384" s="43"/>
      <c r="Z384" s="41"/>
      <c r="AA384" s="43"/>
      <c r="AB384" s="43"/>
      <c r="AC384" s="41"/>
      <c r="AD384" s="43"/>
      <c r="AE384" s="36">
        <f t="shared" si="1"/>
        <v>0</v>
      </c>
      <c r="AF384" s="28">
        <v>0.0</v>
      </c>
      <c r="AG384" s="28">
        <v>0.0</v>
      </c>
      <c r="AH384" s="36">
        <f t="shared" si="2"/>
        <v>0</v>
      </c>
      <c r="AI384" s="28" t="s">
        <v>92</v>
      </c>
      <c r="AJ384" s="28" t="s">
        <v>55</v>
      </c>
      <c r="AK384" s="28" t="s">
        <v>55</v>
      </c>
      <c r="AL384" s="28" t="s">
        <v>55</v>
      </c>
      <c r="AM384" s="28" t="s">
        <v>55</v>
      </c>
      <c r="AN384" s="28" t="s">
        <v>92</v>
      </c>
      <c r="AO384" s="28" t="s">
        <v>55</v>
      </c>
      <c r="AP384" s="36">
        <f t="shared" si="3"/>
        <v>0</v>
      </c>
      <c r="AQ384" s="36">
        <f t="shared" si="4"/>
        <v>0</v>
      </c>
      <c r="AR384" s="36">
        <f t="shared" si="5"/>
        <v>0</v>
      </c>
      <c r="AS384" s="36">
        <f t="shared" si="6"/>
        <v>0</v>
      </c>
    </row>
    <row r="385">
      <c r="A385" s="37">
        <v>380.0</v>
      </c>
      <c r="B385" s="17" t="s">
        <v>326</v>
      </c>
      <c r="C385" s="17" t="s">
        <v>959</v>
      </c>
      <c r="D385" s="20"/>
      <c r="E385" s="19"/>
      <c r="F385" s="17" t="s">
        <v>79</v>
      </c>
      <c r="G385" s="17" t="s">
        <v>950</v>
      </c>
      <c r="H385" s="38" t="s">
        <v>83</v>
      </c>
      <c r="I385" s="38" t="s">
        <v>84</v>
      </c>
      <c r="J385" s="39">
        <v>42979.0</v>
      </c>
      <c r="K385" s="41"/>
      <c r="L385" s="41"/>
      <c r="M385" s="41"/>
      <c r="N385" s="41"/>
      <c r="O385" s="41"/>
      <c r="P385" s="41"/>
      <c r="Q385" s="41"/>
      <c r="R385" s="43"/>
      <c r="S385" s="43"/>
      <c r="T385" s="43"/>
      <c r="U385" s="43"/>
      <c r="V385" s="41"/>
      <c r="W385" s="41"/>
      <c r="X385" s="41"/>
      <c r="Y385" s="43"/>
      <c r="Z385" s="41"/>
      <c r="AA385" s="43"/>
      <c r="AB385" s="43"/>
      <c r="AC385" s="41"/>
      <c r="AD385" s="43"/>
      <c r="AE385" s="36">
        <f t="shared" si="1"/>
        <v>0</v>
      </c>
      <c r="AF385" s="28">
        <v>0.0</v>
      </c>
      <c r="AG385" s="28">
        <v>0.0</v>
      </c>
      <c r="AH385" s="36">
        <f t="shared" si="2"/>
        <v>0</v>
      </c>
      <c r="AI385" s="28" t="s">
        <v>92</v>
      </c>
      <c r="AJ385" s="28" t="s">
        <v>55</v>
      </c>
      <c r="AK385" s="28" t="s">
        <v>55</v>
      </c>
      <c r="AL385" s="28" t="s">
        <v>55</v>
      </c>
      <c r="AM385" s="28" t="s">
        <v>55</v>
      </c>
      <c r="AN385" s="28" t="s">
        <v>92</v>
      </c>
      <c r="AO385" s="28" t="s">
        <v>55</v>
      </c>
      <c r="AP385" s="36">
        <f t="shared" si="3"/>
        <v>0</v>
      </c>
      <c r="AQ385" s="36">
        <f t="shared" si="4"/>
        <v>0</v>
      </c>
      <c r="AR385" s="36">
        <f t="shared" si="5"/>
        <v>0</v>
      </c>
      <c r="AS385" s="36">
        <f t="shared" si="6"/>
        <v>0</v>
      </c>
    </row>
    <row r="386">
      <c r="A386" s="37">
        <v>381.0</v>
      </c>
      <c r="B386" s="17" t="s">
        <v>497</v>
      </c>
      <c r="C386" s="17" t="s">
        <v>275</v>
      </c>
      <c r="D386" s="17" t="s">
        <v>200</v>
      </c>
      <c r="E386" s="19"/>
      <c r="F386" s="17" t="s">
        <v>96</v>
      </c>
      <c r="G386" s="17" t="s">
        <v>950</v>
      </c>
      <c r="H386" s="38" t="s">
        <v>83</v>
      </c>
      <c r="I386" s="38" t="s">
        <v>84</v>
      </c>
      <c r="J386" s="39">
        <v>42979.0</v>
      </c>
      <c r="K386" s="44"/>
      <c r="L386" s="41"/>
      <c r="M386" s="41"/>
      <c r="N386" s="41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36">
        <f t="shared" si="1"/>
        <v>0</v>
      </c>
      <c r="AF386" s="28">
        <v>0.0</v>
      </c>
      <c r="AG386" s="28">
        <v>0.0</v>
      </c>
      <c r="AH386" s="36">
        <f t="shared" si="2"/>
        <v>0</v>
      </c>
      <c r="AI386" s="28" t="s">
        <v>92</v>
      </c>
      <c r="AJ386" s="28" t="s">
        <v>55</v>
      </c>
      <c r="AK386" s="28" t="s">
        <v>55</v>
      </c>
      <c r="AL386" s="28" t="s">
        <v>55</v>
      </c>
      <c r="AM386" s="28" t="s">
        <v>55</v>
      </c>
      <c r="AN386" s="28" t="s">
        <v>92</v>
      </c>
      <c r="AO386" s="28" t="s">
        <v>55</v>
      </c>
      <c r="AP386" s="36">
        <f t="shared" si="3"/>
        <v>0</v>
      </c>
      <c r="AQ386" s="36">
        <f t="shared" si="4"/>
        <v>0</v>
      </c>
      <c r="AR386" s="36">
        <f t="shared" si="5"/>
        <v>0</v>
      </c>
      <c r="AS386" s="36">
        <f t="shared" si="6"/>
        <v>0</v>
      </c>
    </row>
    <row r="387">
      <c r="A387" s="37">
        <v>382.0</v>
      </c>
      <c r="B387" s="17" t="s">
        <v>961</v>
      </c>
      <c r="C387" s="17" t="s">
        <v>244</v>
      </c>
      <c r="D387" s="17" t="s">
        <v>962</v>
      </c>
      <c r="E387" s="20"/>
      <c r="F387" s="17" t="s">
        <v>96</v>
      </c>
      <c r="G387" s="17" t="s">
        <v>950</v>
      </c>
      <c r="H387" s="38" t="s">
        <v>83</v>
      </c>
      <c r="I387" s="38" t="s">
        <v>84</v>
      </c>
      <c r="J387" s="39">
        <v>42979.0</v>
      </c>
      <c r="K387" s="41"/>
      <c r="L387" s="41"/>
      <c r="M387" s="41"/>
      <c r="N387" s="41"/>
      <c r="O387" s="41"/>
      <c r="P387" s="41"/>
      <c r="Q387" s="41"/>
      <c r="R387" s="43"/>
      <c r="S387" s="43"/>
      <c r="T387" s="43"/>
      <c r="U387" s="43"/>
      <c r="V387" s="43"/>
      <c r="W387" s="41"/>
      <c r="X387" s="41"/>
      <c r="Y387" s="43"/>
      <c r="Z387" s="41"/>
      <c r="AA387" s="43"/>
      <c r="AB387" s="43"/>
      <c r="AC387" s="41"/>
      <c r="AD387" s="43"/>
      <c r="AE387" s="36">
        <f t="shared" si="1"/>
        <v>0</v>
      </c>
      <c r="AF387" s="28">
        <v>0.0</v>
      </c>
      <c r="AG387" s="28">
        <v>0.0</v>
      </c>
      <c r="AH387" s="36">
        <f t="shared" si="2"/>
        <v>0</v>
      </c>
      <c r="AI387" s="28" t="s">
        <v>92</v>
      </c>
      <c r="AJ387" s="28" t="s">
        <v>55</v>
      </c>
      <c r="AK387" s="28" t="s">
        <v>55</v>
      </c>
      <c r="AL387" s="28" t="s">
        <v>55</v>
      </c>
      <c r="AM387" s="28" t="s">
        <v>55</v>
      </c>
      <c r="AN387" s="28" t="s">
        <v>92</v>
      </c>
      <c r="AO387" s="28" t="s">
        <v>55</v>
      </c>
      <c r="AP387" s="36">
        <f t="shared" si="3"/>
        <v>0</v>
      </c>
      <c r="AQ387" s="36">
        <f t="shared" si="4"/>
        <v>0</v>
      </c>
      <c r="AR387" s="36">
        <f t="shared" si="5"/>
        <v>0</v>
      </c>
      <c r="AS387" s="36">
        <f t="shared" si="6"/>
        <v>0</v>
      </c>
    </row>
    <row r="388">
      <c r="A388" s="37">
        <v>383.0</v>
      </c>
      <c r="B388" s="17" t="s">
        <v>965</v>
      </c>
      <c r="C388" s="17" t="s">
        <v>966</v>
      </c>
      <c r="D388" s="17" t="s">
        <v>110</v>
      </c>
      <c r="E388" s="19"/>
      <c r="F388" s="17" t="s">
        <v>96</v>
      </c>
      <c r="G388" s="17" t="s">
        <v>950</v>
      </c>
      <c r="H388" s="38" t="s">
        <v>83</v>
      </c>
      <c r="I388" s="38" t="s">
        <v>84</v>
      </c>
      <c r="J388" s="39">
        <v>42979.0</v>
      </c>
      <c r="K388" s="41"/>
      <c r="L388" s="41"/>
      <c r="M388" s="41"/>
      <c r="N388" s="41"/>
      <c r="O388" s="41"/>
      <c r="P388" s="41"/>
      <c r="Q388" s="41"/>
      <c r="R388" s="43"/>
      <c r="S388" s="43"/>
      <c r="T388" s="43"/>
      <c r="U388" s="43"/>
      <c r="V388" s="41"/>
      <c r="W388" s="41"/>
      <c r="X388" s="41"/>
      <c r="Y388" s="43"/>
      <c r="Z388" s="41"/>
      <c r="AA388" s="43"/>
      <c r="AB388" s="43"/>
      <c r="AC388" s="41"/>
      <c r="AD388" s="43"/>
      <c r="AE388" s="36">
        <f t="shared" si="1"/>
        <v>0</v>
      </c>
      <c r="AF388" s="28">
        <v>0.0</v>
      </c>
      <c r="AG388" s="28">
        <v>0.0</v>
      </c>
      <c r="AH388" s="36">
        <f t="shared" si="2"/>
        <v>0</v>
      </c>
      <c r="AI388" s="28" t="s">
        <v>92</v>
      </c>
      <c r="AJ388" s="28" t="s">
        <v>55</v>
      </c>
      <c r="AK388" s="28" t="s">
        <v>55</v>
      </c>
      <c r="AL388" s="28" t="s">
        <v>55</v>
      </c>
      <c r="AM388" s="28" t="s">
        <v>55</v>
      </c>
      <c r="AN388" s="28" t="s">
        <v>92</v>
      </c>
      <c r="AO388" s="28" t="s">
        <v>55</v>
      </c>
      <c r="AP388" s="36">
        <f t="shared" si="3"/>
        <v>0</v>
      </c>
      <c r="AQ388" s="36">
        <f t="shared" si="4"/>
        <v>0</v>
      </c>
      <c r="AR388" s="36">
        <f t="shared" si="5"/>
        <v>0</v>
      </c>
      <c r="AS388" s="36">
        <f t="shared" si="6"/>
        <v>0</v>
      </c>
    </row>
    <row r="389">
      <c r="A389" s="37">
        <v>384.0</v>
      </c>
      <c r="B389" s="17" t="s">
        <v>150</v>
      </c>
      <c r="C389" s="17" t="s">
        <v>78</v>
      </c>
      <c r="D389" s="20"/>
      <c r="E389" s="19"/>
      <c r="F389" s="17" t="s">
        <v>79</v>
      </c>
      <c r="G389" s="17" t="s">
        <v>950</v>
      </c>
      <c r="H389" s="38" t="s">
        <v>83</v>
      </c>
      <c r="I389" s="38" t="s">
        <v>84</v>
      </c>
      <c r="J389" s="39">
        <v>42979.0</v>
      </c>
      <c r="K389" s="44"/>
      <c r="L389" s="41"/>
      <c r="M389" s="41"/>
      <c r="N389" s="41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36">
        <f t="shared" si="1"/>
        <v>0</v>
      </c>
      <c r="AF389" s="28">
        <v>0.0</v>
      </c>
      <c r="AG389" s="28">
        <v>0.0</v>
      </c>
      <c r="AH389" s="36">
        <f t="shared" si="2"/>
        <v>0</v>
      </c>
      <c r="AI389" s="28" t="s">
        <v>92</v>
      </c>
      <c r="AJ389" s="28" t="s">
        <v>55</v>
      </c>
      <c r="AK389" s="28" t="s">
        <v>55</v>
      </c>
      <c r="AL389" s="28" t="s">
        <v>55</v>
      </c>
      <c r="AM389" s="28" t="s">
        <v>55</v>
      </c>
      <c r="AN389" s="28" t="s">
        <v>92</v>
      </c>
      <c r="AO389" s="28" t="s">
        <v>55</v>
      </c>
      <c r="AP389" s="36">
        <f t="shared" si="3"/>
        <v>0</v>
      </c>
      <c r="AQ389" s="36">
        <f t="shared" si="4"/>
        <v>0</v>
      </c>
      <c r="AR389" s="36">
        <f t="shared" si="5"/>
        <v>0</v>
      </c>
      <c r="AS389" s="36">
        <f t="shared" si="6"/>
        <v>0</v>
      </c>
    </row>
    <row r="390">
      <c r="A390" s="37">
        <v>385.0</v>
      </c>
      <c r="B390" s="17" t="s">
        <v>968</v>
      </c>
      <c r="C390" s="17" t="s">
        <v>538</v>
      </c>
      <c r="D390" s="17" t="s">
        <v>203</v>
      </c>
      <c r="E390" s="19"/>
      <c r="F390" s="17" t="s">
        <v>96</v>
      </c>
      <c r="G390" s="17" t="s">
        <v>950</v>
      </c>
      <c r="H390" s="38" t="s">
        <v>83</v>
      </c>
      <c r="I390" s="38" t="s">
        <v>84</v>
      </c>
      <c r="J390" s="39">
        <v>42979.0</v>
      </c>
      <c r="K390" s="41"/>
      <c r="L390" s="41"/>
      <c r="M390" s="41"/>
      <c r="N390" s="41"/>
      <c r="O390" s="41"/>
      <c r="P390" s="41"/>
      <c r="Q390" s="41"/>
      <c r="R390" s="43"/>
      <c r="S390" s="43"/>
      <c r="T390" s="43"/>
      <c r="U390" s="43"/>
      <c r="V390" s="41"/>
      <c r="W390" s="41"/>
      <c r="X390" s="41"/>
      <c r="Y390" s="43"/>
      <c r="Z390" s="41"/>
      <c r="AA390" s="43"/>
      <c r="AB390" s="43"/>
      <c r="AC390" s="41"/>
      <c r="AD390" s="43"/>
      <c r="AE390" s="36">
        <f t="shared" si="1"/>
        <v>0</v>
      </c>
      <c r="AF390" s="28">
        <v>0.0</v>
      </c>
      <c r="AG390" s="28">
        <v>0.0</v>
      </c>
      <c r="AH390" s="36">
        <f t="shared" si="2"/>
        <v>0</v>
      </c>
      <c r="AI390" s="28" t="s">
        <v>92</v>
      </c>
      <c r="AJ390" s="28" t="s">
        <v>55</v>
      </c>
      <c r="AK390" s="28" t="s">
        <v>55</v>
      </c>
      <c r="AL390" s="28" t="s">
        <v>55</v>
      </c>
      <c r="AM390" s="28" t="s">
        <v>55</v>
      </c>
      <c r="AN390" s="28" t="s">
        <v>92</v>
      </c>
      <c r="AO390" s="28" t="s">
        <v>55</v>
      </c>
      <c r="AP390" s="36">
        <f t="shared" si="3"/>
        <v>0</v>
      </c>
      <c r="AQ390" s="36">
        <f t="shared" si="4"/>
        <v>0</v>
      </c>
      <c r="AR390" s="36">
        <f t="shared" si="5"/>
        <v>0</v>
      </c>
      <c r="AS390" s="36">
        <f t="shared" si="6"/>
        <v>0</v>
      </c>
    </row>
    <row r="391">
      <c r="A391" s="37">
        <v>386.0</v>
      </c>
      <c r="B391" s="17" t="s">
        <v>971</v>
      </c>
      <c r="C391" s="17" t="s">
        <v>272</v>
      </c>
      <c r="D391" s="20"/>
      <c r="E391" s="19"/>
      <c r="F391" s="17" t="s">
        <v>79</v>
      </c>
      <c r="G391" s="17" t="s">
        <v>950</v>
      </c>
      <c r="H391" s="38" t="s">
        <v>83</v>
      </c>
      <c r="I391" s="38" t="s">
        <v>84</v>
      </c>
      <c r="J391" s="39">
        <v>42979.0</v>
      </c>
      <c r="K391" s="41"/>
      <c r="L391" s="41"/>
      <c r="M391" s="41"/>
      <c r="N391" s="41"/>
      <c r="O391" s="41"/>
      <c r="P391" s="41"/>
      <c r="Q391" s="41"/>
      <c r="R391" s="43"/>
      <c r="S391" s="43"/>
      <c r="T391" s="43"/>
      <c r="U391" s="43"/>
      <c r="V391" s="41"/>
      <c r="W391" s="41"/>
      <c r="X391" s="41"/>
      <c r="Y391" s="43"/>
      <c r="Z391" s="41"/>
      <c r="AA391" s="43"/>
      <c r="AB391" s="43"/>
      <c r="AC391" s="41"/>
      <c r="AD391" s="43"/>
      <c r="AE391" s="36">
        <f t="shared" si="1"/>
        <v>0</v>
      </c>
      <c r="AF391" s="28">
        <v>0.0</v>
      </c>
      <c r="AG391" s="28">
        <v>0.0</v>
      </c>
      <c r="AH391" s="36">
        <f t="shared" si="2"/>
        <v>0</v>
      </c>
      <c r="AI391" s="28" t="s">
        <v>92</v>
      </c>
      <c r="AJ391" s="28" t="s">
        <v>55</v>
      </c>
      <c r="AK391" s="28" t="s">
        <v>55</v>
      </c>
      <c r="AL391" s="28" t="s">
        <v>55</v>
      </c>
      <c r="AM391" s="28" t="s">
        <v>55</v>
      </c>
      <c r="AN391" s="28" t="s">
        <v>92</v>
      </c>
      <c r="AO391" s="28" t="s">
        <v>55</v>
      </c>
      <c r="AP391" s="36">
        <f t="shared" si="3"/>
        <v>0</v>
      </c>
      <c r="AQ391" s="36">
        <f t="shared" si="4"/>
        <v>0</v>
      </c>
      <c r="AR391" s="36">
        <f t="shared" si="5"/>
        <v>0</v>
      </c>
      <c r="AS391" s="36">
        <f t="shared" si="6"/>
        <v>0</v>
      </c>
    </row>
    <row r="392">
      <c r="A392" s="37">
        <v>387.0</v>
      </c>
      <c r="B392" s="17" t="s">
        <v>565</v>
      </c>
      <c r="C392" s="17" t="s">
        <v>78</v>
      </c>
      <c r="D392" s="17" t="s">
        <v>167</v>
      </c>
      <c r="E392" s="19"/>
      <c r="F392" s="17" t="s">
        <v>79</v>
      </c>
      <c r="G392" s="17" t="s">
        <v>950</v>
      </c>
      <c r="H392" s="38" t="s">
        <v>83</v>
      </c>
      <c r="I392" s="38"/>
      <c r="J392" s="39"/>
      <c r="K392" s="41"/>
      <c r="L392" s="41"/>
      <c r="M392" s="41"/>
      <c r="N392" s="41"/>
      <c r="O392" s="41"/>
      <c r="P392" s="41"/>
      <c r="Q392" s="41"/>
      <c r="R392" s="43"/>
      <c r="S392" s="43"/>
      <c r="T392" s="43"/>
      <c r="U392" s="43"/>
      <c r="V392" s="41"/>
      <c r="W392" s="41"/>
      <c r="X392" s="41"/>
      <c r="Y392" s="43"/>
      <c r="Z392" s="41"/>
      <c r="AA392" s="43"/>
      <c r="AB392" s="43"/>
      <c r="AC392" s="41"/>
      <c r="AD392" s="43"/>
      <c r="AE392" s="36">
        <f t="shared" si="1"/>
        <v>0</v>
      </c>
      <c r="AF392" s="28"/>
      <c r="AG392" s="28"/>
      <c r="AH392" s="36">
        <f t="shared" si="2"/>
        <v>0</v>
      </c>
      <c r="AI392" s="28" t="s">
        <v>55</v>
      </c>
      <c r="AJ392" s="28" t="s">
        <v>55</v>
      </c>
      <c r="AK392" s="28" t="s">
        <v>55</v>
      </c>
      <c r="AL392" s="28" t="s">
        <v>55</v>
      </c>
      <c r="AM392" s="28" t="s">
        <v>55</v>
      </c>
      <c r="AN392" s="28" t="s">
        <v>55</v>
      </c>
      <c r="AO392" s="28" t="s">
        <v>55</v>
      </c>
      <c r="AP392" s="36">
        <f t="shared" si="3"/>
        <v>0</v>
      </c>
      <c r="AQ392" s="36">
        <f t="shared" si="4"/>
        <v>0</v>
      </c>
      <c r="AR392" s="36">
        <f t="shared" si="5"/>
        <v>0</v>
      </c>
      <c r="AS392" s="36">
        <f t="shared" si="6"/>
        <v>0</v>
      </c>
    </row>
    <row r="393">
      <c r="A393" s="37">
        <v>388.0</v>
      </c>
      <c r="B393" s="17" t="s">
        <v>972</v>
      </c>
      <c r="C393" s="17" t="s">
        <v>683</v>
      </c>
      <c r="D393" s="17" t="s">
        <v>973</v>
      </c>
      <c r="E393" s="19"/>
      <c r="F393" s="17" t="s">
        <v>79</v>
      </c>
      <c r="G393" s="17" t="s">
        <v>950</v>
      </c>
      <c r="H393" s="38" t="s">
        <v>83</v>
      </c>
      <c r="I393" s="38" t="s">
        <v>84</v>
      </c>
      <c r="J393" s="39">
        <v>42979.0</v>
      </c>
      <c r="K393" s="41"/>
      <c r="L393" s="41"/>
      <c r="M393" s="41"/>
      <c r="N393" s="41"/>
      <c r="O393" s="41"/>
      <c r="P393" s="41"/>
      <c r="Q393" s="41"/>
      <c r="R393" s="43"/>
      <c r="S393" s="43"/>
      <c r="T393" s="43"/>
      <c r="U393" s="43"/>
      <c r="V393" s="41"/>
      <c r="W393" s="41"/>
      <c r="X393" s="41"/>
      <c r="Y393" s="43"/>
      <c r="Z393" s="41"/>
      <c r="AA393" s="43"/>
      <c r="AB393" s="43"/>
      <c r="AC393" s="41"/>
      <c r="AD393" s="43"/>
      <c r="AE393" s="36">
        <f t="shared" si="1"/>
        <v>0</v>
      </c>
      <c r="AF393" s="28">
        <v>0.0</v>
      </c>
      <c r="AG393" s="28">
        <v>0.0</v>
      </c>
      <c r="AH393" s="36">
        <f t="shared" si="2"/>
        <v>0</v>
      </c>
      <c r="AI393" s="28" t="s">
        <v>92</v>
      </c>
      <c r="AJ393" s="28" t="s">
        <v>55</v>
      </c>
      <c r="AK393" s="28" t="s">
        <v>55</v>
      </c>
      <c r="AL393" s="28" t="s">
        <v>55</v>
      </c>
      <c r="AM393" s="28" t="s">
        <v>55</v>
      </c>
      <c r="AN393" s="28" t="s">
        <v>92</v>
      </c>
      <c r="AO393" s="28" t="s">
        <v>55</v>
      </c>
      <c r="AP393" s="36">
        <f t="shared" si="3"/>
        <v>0</v>
      </c>
      <c r="AQ393" s="36">
        <f t="shared" si="4"/>
        <v>0</v>
      </c>
      <c r="AR393" s="36">
        <f t="shared" si="5"/>
        <v>0</v>
      </c>
      <c r="AS393" s="36">
        <f t="shared" si="6"/>
        <v>0</v>
      </c>
    </row>
    <row r="394">
      <c r="A394" s="37">
        <v>389.0</v>
      </c>
      <c r="B394" s="17" t="s">
        <v>977</v>
      </c>
      <c r="C394" s="17" t="s">
        <v>540</v>
      </c>
      <c r="D394" s="17" t="s">
        <v>157</v>
      </c>
      <c r="E394" s="19"/>
      <c r="F394" s="17" t="s">
        <v>79</v>
      </c>
      <c r="G394" s="17" t="s">
        <v>950</v>
      </c>
      <c r="H394" s="38" t="s">
        <v>83</v>
      </c>
      <c r="I394" s="38" t="s">
        <v>84</v>
      </c>
      <c r="J394" s="39">
        <v>42979.0</v>
      </c>
      <c r="K394" s="41"/>
      <c r="L394" s="41"/>
      <c r="M394" s="41"/>
      <c r="N394" s="41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36">
        <f t="shared" si="1"/>
        <v>0</v>
      </c>
      <c r="AF394" s="28">
        <v>0.0</v>
      </c>
      <c r="AG394" s="28">
        <v>0.0</v>
      </c>
      <c r="AH394" s="36">
        <f t="shared" si="2"/>
        <v>0</v>
      </c>
      <c r="AI394" s="28" t="s">
        <v>92</v>
      </c>
      <c r="AJ394" s="28" t="s">
        <v>55</v>
      </c>
      <c r="AK394" s="28" t="s">
        <v>55</v>
      </c>
      <c r="AL394" s="28" t="s">
        <v>55</v>
      </c>
      <c r="AM394" s="28" t="s">
        <v>55</v>
      </c>
      <c r="AN394" s="28" t="s">
        <v>92</v>
      </c>
      <c r="AO394" s="28" t="s">
        <v>55</v>
      </c>
      <c r="AP394" s="36">
        <f t="shared" si="3"/>
        <v>0</v>
      </c>
      <c r="AQ394" s="36">
        <f t="shared" si="4"/>
        <v>0</v>
      </c>
      <c r="AR394" s="36">
        <f t="shared" si="5"/>
        <v>0</v>
      </c>
      <c r="AS394" s="36">
        <f t="shared" si="6"/>
        <v>0</v>
      </c>
    </row>
    <row r="395">
      <c r="A395" s="37">
        <v>390.0</v>
      </c>
      <c r="B395" s="17" t="s">
        <v>978</v>
      </c>
      <c r="C395" s="17" t="s">
        <v>203</v>
      </c>
      <c r="D395" s="17" t="s">
        <v>110</v>
      </c>
      <c r="E395" s="19"/>
      <c r="F395" s="17" t="s">
        <v>96</v>
      </c>
      <c r="G395" s="17" t="s">
        <v>950</v>
      </c>
      <c r="H395" s="38" t="s">
        <v>83</v>
      </c>
      <c r="I395" s="38" t="s">
        <v>84</v>
      </c>
      <c r="J395" s="39">
        <v>42979.0</v>
      </c>
      <c r="K395" s="41"/>
      <c r="L395" s="41"/>
      <c r="M395" s="41"/>
      <c r="N395" s="41"/>
      <c r="O395" s="41"/>
      <c r="P395" s="41"/>
      <c r="Q395" s="41"/>
      <c r="R395" s="43"/>
      <c r="S395" s="43"/>
      <c r="T395" s="43"/>
      <c r="U395" s="43"/>
      <c r="V395" s="41"/>
      <c r="W395" s="41"/>
      <c r="X395" s="41"/>
      <c r="Y395" s="43"/>
      <c r="Z395" s="41"/>
      <c r="AA395" s="43"/>
      <c r="AB395" s="43"/>
      <c r="AC395" s="41"/>
      <c r="AD395" s="43"/>
      <c r="AE395" s="36">
        <f t="shared" si="1"/>
        <v>0</v>
      </c>
      <c r="AF395" s="28">
        <v>0.0</v>
      </c>
      <c r="AG395" s="28">
        <v>0.0</v>
      </c>
      <c r="AH395" s="36">
        <f t="shared" si="2"/>
        <v>0</v>
      </c>
      <c r="AI395" s="28" t="s">
        <v>92</v>
      </c>
      <c r="AJ395" s="28" t="s">
        <v>55</v>
      </c>
      <c r="AK395" s="28" t="s">
        <v>55</v>
      </c>
      <c r="AL395" s="28" t="s">
        <v>55</v>
      </c>
      <c r="AM395" s="28" t="s">
        <v>55</v>
      </c>
      <c r="AN395" s="28" t="s">
        <v>92</v>
      </c>
      <c r="AO395" s="28" t="s">
        <v>55</v>
      </c>
      <c r="AP395" s="36">
        <f t="shared" si="3"/>
        <v>0</v>
      </c>
      <c r="AQ395" s="36">
        <f t="shared" si="4"/>
        <v>0</v>
      </c>
      <c r="AR395" s="36">
        <f t="shared" si="5"/>
        <v>0</v>
      </c>
      <c r="AS395" s="36">
        <f t="shared" si="6"/>
        <v>0</v>
      </c>
    </row>
    <row r="396">
      <c r="A396" s="37">
        <v>391.0</v>
      </c>
      <c r="B396" s="17" t="s">
        <v>980</v>
      </c>
      <c r="C396" s="17" t="s">
        <v>110</v>
      </c>
      <c r="D396" s="17" t="s">
        <v>122</v>
      </c>
      <c r="E396" s="19"/>
      <c r="F396" s="17" t="s">
        <v>96</v>
      </c>
      <c r="G396" s="17" t="s">
        <v>950</v>
      </c>
      <c r="H396" s="38" t="s">
        <v>83</v>
      </c>
      <c r="I396" s="38" t="s">
        <v>84</v>
      </c>
      <c r="J396" s="39">
        <v>42979.0</v>
      </c>
      <c r="K396" s="41"/>
      <c r="L396" s="41"/>
      <c r="M396" s="41"/>
      <c r="N396" s="41"/>
      <c r="O396" s="41"/>
      <c r="P396" s="41"/>
      <c r="Q396" s="41"/>
      <c r="R396" s="43"/>
      <c r="S396" s="43"/>
      <c r="T396" s="43"/>
      <c r="U396" s="43"/>
      <c r="V396" s="41"/>
      <c r="W396" s="41"/>
      <c r="X396" s="41"/>
      <c r="Y396" s="43"/>
      <c r="Z396" s="43"/>
      <c r="AA396" s="43"/>
      <c r="AB396" s="43"/>
      <c r="AC396" s="41"/>
      <c r="AD396" s="43"/>
      <c r="AE396" s="36">
        <f t="shared" si="1"/>
        <v>0</v>
      </c>
      <c r="AF396" s="28">
        <v>0.0</v>
      </c>
      <c r="AG396" s="28">
        <v>0.0</v>
      </c>
      <c r="AH396" s="36">
        <f t="shared" si="2"/>
        <v>0</v>
      </c>
      <c r="AI396" s="28" t="s">
        <v>92</v>
      </c>
      <c r="AJ396" s="28" t="s">
        <v>55</v>
      </c>
      <c r="AK396" s="28" t="s">
        <v>55</v>
      </c>
      <c r="AL396" s="28" t="s">
        <v>55</v>
      </c>
      <c r="AM396" s="28" t="s">
        <v>55</v>
      </c>
      <c r="AN396" s="28" t="s">
        <v>92</v>
      </c>
      <c r="AO396" s="28" t="s">
        <v>55</v>
      </c>
      <c r="AP396" s="36">
        <f t="shared" si="3"/>
        <v>0</v>
      </c>
      <c r="AQ396" s="36">
        <f t="shared" si="4"/>
        <v>0</v>
      </c>
      <c r="AR396" s="36">
        <f t="shared" si="5"/>
        <v>0</v>
      </c>
      <c r="AS396" s="36">
        <f t="shared" si="6"/>
        <v>0</v>
      </c>
    </row>
    <row r="397">
      <c r="A397" s="37">
        <v>392.0</v>
      </c>
      <c r="B397" s="17" t="s">
        <v>982</v>
      </c>
      <c r="C397" s="17" t="s">
        <v>161</v>
      </c>
      <c r="D397" s="20"/>
      <c r="E397" s="19"/>
      <c r="F397" s="17" t="s">
        <v>79</v>
      </c>
      <c r="G397" s="17" t="s">
        <v>950</v>
      </c>
      <c r="H397" s="38" t="s">
        <v>83</v>
      </c>
      <c r="I397" s="38" t="s">
        <v>84</v>
      </c>
      <c r="J397" s="39">
        <v>42979.0</v>
      </c>
      <c r="K397" s="44"/>
      <c r="L397" s="41"/>
      <c r="M397" s="41"/>
      <c r="N397" s="41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36">
        <f t="shared" si="1"/>
        <v>0</v>
      </c>
      <c r="AF397" s="28">
        <v>0.0</v>
      </c>
      <c r="AG397" s="28">
        <v>0.0</v>
      </c>
      <c r="AH397" s="36">
        <f t="shared" si="2"/>
        <v>0</v>
      </c>
      <c r="AI397" s="28" t="s">
        <v>92</v>
      </c>
      <c r="AJ397" s="28" t="s">
        <v>55</v>
      </c>
      <c r="AK397" s="28" t="s">
        <v>55</v>
      </c>
      <c r="AL397" s="28" t="s">
        <v>55</v>
      </c>
      <c r="AM397" s="28" t="s">
        <v>55</v>
      </c>
      <c r="AN397" s="28" t="s">
        <v>92</v>
      </c>
      <c r="AO397" s="28" t="s">
        <v>55</v>
      </c>
      <c r="AP397" s="36">
        <f t="shared" si="3"/>
        <v>0</v>
      </c>
      <c r="AQ397" s="36">
        <f t="shared" si="4"/>
        <v>0</v>
      </c>
      <c r="AR397" s="36">
        <f t="shared" si="5"/>
        <v>0</v>
      </c>
      <c r="AS397" s="36">
        <f t="shared" si="6"/>
        <v>0</v>
      </c>
    </row>
    <row r="398">
      <c r="A398" s="37">
        <v>393.0</v>
      </c>
      <c r="B398" s="17" t="s">
        <v>181</v>
      </c>
      <c r="C398" s="17" t="s">
        <v>631</v>
      </c>
      <c r="D398" s="17" t="s">
        <v>266</v>
      </c>
      <c r="E398" s="19"/>
      <c r="F398" s="17" t="s">
        <v>96</v>
      </c>
      <c r="G398" s="17" t="s">
        <v>950</v>
      </c>
      <c r="H398" s="38" t="s">
        <v>83</v>
      </c>
      <c r="I398" s="38" t="s">
        <v>84</v>
      </c>
      <c r="J398" s="39">
        <v>42979.0</v>
      </c>
      <c r="K398" s="41"/>
      <c r="L398" s="41"/>
      <c r="M398" s="41"/>
      <c r="N398" s="41"/>
      <c r="O398" s="41"/>
      <c r="P398" s="41"/>
      <c r="Q398" s="41"/>
      <c r="R398" s="43"/>
      <c r="S398" s="43"/>
      <c r="T398" s="43"/>
      <c r="U398" s="43"/>
      <c r="V398" s="41"/>
      <c r="W398" s="41"/>
      <c r="X398" s="41"/>
      <c r="Y398" s="43"/>
      <c r="Z398" s="41"/>
      <c r="AA398" s="43"/>
      <c r="AB398" s="43"/>
      <c r="AC398" s="41"/>
      <c r="AD398" s="43"/>
      <c r="AE398" s="36">
        <f t="shared" si="1"/>
        <v>0</v>
      </c>
      <c r="AF398" s="28">
        <v>0.0</v>
      </c>
      <c r="AG398" s="28">
        <v>0.0</v>
      </c>
      <c r="AH398" s="36">
        <f t="shared" si="2"/>
        <v>0</v>
      </c>
      <c r="AI398" s="28" t="s">
        <v>92</v>
      </c>
      <c r="AJ398" s="28" t="s">
        <v>55</v>
      </c>
      <c r="AK398" s="28" t="s">
        <v>55</v>
      </c>
      <c r="AL398" s="28" t="s">
        <v>55</v>
      </c>
      <c r="AM398" s="28" t="s">
        <v>55</v>
      </c>
      <c r="AN398" s="28" t="s">
        <v>92</v>
      </c>
      <c r="AO398" s="28" t="s">
        <v>55</v>
      </c>
      <c r="AP398" s="36">
        <f t="shared" si="3"/>
        <v>0</v>
      </c>
      <c r="AQ398" s="36">
        <f t="shared" si="4"/>
        <v>0</v>
      </c>
      <c r="AR398" s="36">
        <f t="shared" si="5"/>
        <v>0</v>
      </c>
      <c r="AS398" s="36">
        <f t="shared" si="6"/>
        <v>0</v>
      </c>
    </row>
    <row r="399">
      <c r="A399" s="37">
        <v>394.0</v>
      </c>
      <c r="B399" s="17" t="s">
        <v>984</v>
      </c>
      <c r="C399" s="17" t="s">
        <v>494</v>
      </c>
      <c r="D399" s="17" t="s">
        <v>165</v>
      </c>
      <c r="E399" s="19"/>
      <c r="F399" s="17" t="s">
        <v>79</v>
      </c>
      <c r="G399" s="17" t="s">
        <v>950</v>
      </c>
      <c r="H399" s="38" t="s">
        <v>83</v>
      </c>
      <c r="I399" s="38" t="s">
        <v>84</v>
      </c>
      <c r="J399" s="39">
        <v>42979.0</v>
      </c>
      <c r="K399" s="41"/>
      <c r="L399" s="41"/>
      <c r="M399" s="41"/>
      <c r="N399" s="41"/>
      <c r="O399" s="41"/>
      <c r="P399" s="41"/>
      <c r="Q399" s="41"/>
      <c r="R399" s="43"/>
      <c r="S399" s="43"/>
      <c r="T399" s="43"/>
      <c r="U399" s="43"/>
      <c r="V399" s="43"/>
      <c r="W399" s="41"/>
      <c r="X399" s="41"/>
      <c r="Y399" s="43"/>
      <c r="Z399" s="41"/>
      <c r="AA399" s="43"/>
      <c r="AB399" s="43"/>
      <c r="AC399" s="41"/>
      <c r="AD399" s="43"/>
      <c r="AE399" s="36">
        <f t="shared" si="1"/>
        <v>0</v>
      </c>
      <c r="AF399" s="28">
        <v>0.0</v>
      </c>
      <c r="AG399" s="28">
        <v>0.0</v>
      </c>
      <c r="AH399" s="36">
        <f t="shared" si="2"/>
        <v>0</v>
      </c>
      <c r="AI399" s="28" t="s">
        <v>92</v>
      </c>
      <c r="AJ399" s="28" t="s">
        <v>55</v>
      </c>
      <c r="AK399" s="28" t="s">
        <v>55</v>
      </c>
      <c r="AL399" s="28" t="s">
        <v>55</v>
      </c>
      <c r="AM399" s="28" t="s">
        <v>55</v>
      </c>
      <c r="AN399" s="28" t="s">
        <v>92</v>
      </c>
      <c r="AO399" s="28" t="s">
        <v>55</v>
      </c>
      <c r="AP399" s="36">
        <f t="shared" si="3"/>
        <v>0</v>
      </c>
      <c r="AQ399" s="36">
        <f t="shared" si="4"/>
        <v>0</v>
      </c>
      <c r="AR399" s="36">
        <f t="shared" si="5"/>
        <v>0</v>
      </c>
      <c r="AS399" s="36">
        <f t="shared" si="6"/>
        <v>0</v>
      </c>
    </row>
    <row r="400">
      <c r="A400" s="37">
        <v>395.0</v>
      </c>
      <c r="B400" s="17" t="s">
        <v>984</v>
      </c>
      <c r="C400" s="17" t="s">
        <v>296</v>
      </c>
      <c r="D400" s="17" t="s">
        <v>128</v>
      </c>
      <c r="E400" s="19"/>
      <c r="F400" s="17" t="s">
        <v>79</v>
      </c>
      <c r="G400" s="17" t="s">
        <v>950</v>
      </c>
      <c r="H400" s="38" t="s">
        <v>83</v>
      </c>
      <c r="I400" s="38" t="s">
        <v>84</v>
      </c>
      <c r="J400" s="39">
        <v>42979.0</v>
      </c>
      <c r="K400" s="41"/>
      <c r="L400" s="41"/>
      <c r="M400" s="41"/>
      <c r="N400" s="41"/>
      <c r="O400" s="41"/>
      <c r="P400" s="41"/>
      <c r="Q400" s="41"/>
      <c r="R400" s="43"/>
      <c r="S400" s="43"/>
      <c r="T400" s="43"/>
      <c r="U400" s="43"/>
      <c r="V400" s="41"/>
      <c r="W400" s="41"/>
      <c r="X400" s="41"/>
      <c r="Y400" s="43"/>
      <c r="Z400" s="41"/>
      <c r="AA400" s="43"/>
      <c r="AB400" s="43"/>
      <c r="AC400" s="41"/>
      <c r="AD400" s="43"/>
      <c r="AE400" s="36">
        <f t="shared" si="1"/>
        <v>0</v>
      </c>
      <c r="AF400" s="28">
        <v>0.0</v>
      </c>
      <c r="AG400" s="28">
        <v>0.0</v>
      </c>
      <c r="AH400" s="36">
        <f t="shared" si="2"/>
        <v>0</v>
      </c>
      <c r="AI400" s="28" t="s">
        <v>92</v>
      </c>
      <c r="AJ400" s="28" t="s">
        <v>55</v>
      </c>
      <c r="AK400" s="28" t="s">
        <v>55</v>
      </c>
      <c r="AL400" s="28" t="s">
        <v>55</v>
      </c>
      <c r="AM400" s="28" t="s">
        <v>55</v>
      </c>
      <c r="AN400" s="28" t="s">
        <v>92</v>
      </c>
      <c r="AO400" s="28" t="s">
        <v>55</v>
      </c>
      <c r="AP400" s="36">
        <f t="shared" si="3"/>
        <v>0</v>
      </c>
      <c r="AQ400" s="36">
        <f t="shared" si="4"/>
        <v>0</v>
      </c>
      <c r="AR400" s="36">
        <f t="shared" si="5"/>
        <v>0</v>
      </c>
      <c r="AS400" s="36">
        <f t="shared" si="6"/>
        <v>0</v>
      </c>
    </row>
    <row r="401">
      <c r="A401" s="37">
        <v>396.0</v>
      </c>
      <c r="B401" s="17" t="s">
        <v>985</v>
      </c>
      <c r="C401" s="17" t="s">
        <v>362</v>
      </c>
      <c r="D401" s="17" t="s">
        <v>120</v>
      </c>
      <c r="E401" s="19"/>
      <c r="F401" s="17" t="s">
        <v>96</v>
      </c>
      <c r="G401" s="17" t="s">
        <v>950</v>
      </c>
      <c r="H401" s="38" t="s">
        <v>83</v>
      </c>
      <c r="I401" s="38" t="s">
        <v>84</v>
      </c>
      <c r="J401" s="39">
        <v>42979.0</v>
      </c>
      <c r="K401" s="41"/>
      <c r="L401" s="41"/>
      <c r="M401" s="41"/>
      <c r="N401" s="41"/>
      <c r="O401" s="41"/>
      <c r="P401" s="41"/>
      <c r="Q401" s="41"/>
      <c r="R401" s="43"/>
      <c r="S401" s="43"/>
      <c r="T401" s="43"/>
      <c r="U401" s="43"/>
      <c r="V401" s="41"/>
      <c r="W401" s="41"/>
      <c r="X401" s="41"/>
      <c r="Y401" s="43"/>
      <c r="Z401" s="41"/>
      <c r="AA401" s="43"/>
      <c r="AB401" s="43"/>
      <c r="AC401" s="41"/>
      <c r="AD401" s="43"/>
      <c r="AE401" s="36">
        <f t="shared" si="1"/>
        <v>0</v>
      </c>
      <c r="AF401" s="28">
        <v>0.0</v>
      </c>
      <c r="AG401" s="28">
        <v>0.0</v>
      </c>
      <c r="AH401" s="36">
        <f t="shared" si="2"/>
        <v>0</v>
      </c>
      <c r="AI401" s="28" t="s">
        <v>92</v>
      </c>
      <c r="AJ401" s="28" t="s">
        <v>55</v>
      </c>
      <c r="AK401" s="28" t="s">
        <v>55</v>
      </c>
      <c r="AL401" s="28" t="s">
        <v>55</v>
      </c>
      <c r="AM401" s="28" t="s">
        <v>55</v>
      </c>
      <c r="AN401" s="28" t="s">
        <v>92</v>
      </c>
      <c r="AO401" s="28" t="s">
        <v>55</v>
      </c>
      <c r="AP401" s="36">
        <f t="shared" si="3"/>
        <v>0</v>
      </c>
      <c r="AQ401" s="36">
        <f t="shared" si="4"/>
        <v>0</v>
      </c>
      <c r="AR401" s="36">
        <f t="shared" si="5"/>
        <v>0</v>
      </c>
      <c r="AS401" s="36">
        <f t="shared" si="6"/>
        <v>0</v>
      </c>
    </row>
    <row r="402">
      <c r="A402" s="37">
        <v>397.0</v>
      </c>
      <c r="B402" s="17" t="s">
        <v>986</v>
      </c>
      <c r="C402" s="17" t="s">
        <v>521</v>
      </c>
      <c r="D402" s="17" t="s">
        <v>335</v>
      </c>
      <c r="E402" s="19"/>
      <c r="F402" s="17" t="s">
        <v>79</v>
      </c>
      <c r="G402" s="17" t="s">
        <v>950</v>
      </c>
      <c r="H402" s="38" t="s">
        <v>83</v>
      </c>
      <c r="I402" s="38" t="s">
        <v>84</v>
      </c>
      <c r="J402" s="39">
        <v>42979.0</v>
      </c>
      <c r="K402" s="41"/>
      <c r="L402" s="41"/>
      <c r="M402" s="41"/>
      <c r="N402" s="41"/>
      <c r="O402" s="41"/>
      <c r="P402" s="41"/>
      <c r="Q402" s="41"/>
      <c r="R402" s="43"/>
      <c r="S402" s="43"/>
      <c r="T402" s="43"/>
      <c r="U402" s="43"/>
      <c r="V402" s="43"/>
      <c r="W402" s="41"/>
      <c r="X402" s="41"/>
      <c r="Y402" s="43"/>
      <c r="Z402" s="41"/>
      <c r="AA402" s="43"/>
      <c r="AB402" s="43"/>
      <c r="AC402" s="41"/>
      <c r="AD402" s="43"/>
      <c r="AE402" s="36">
        <f t="shared" si="1"/>
        <v>0</v>
      </c>
      <c r="AF402" s="28">
        <v>0.0</v>
      </c>
      <c r="AG402" s="28">
        <v>0.0</v>
      </c>
      <c r="AH402" s="36">
        <f t="shared" si="2"/>
        <v>0</v>
      </c>
      <c r="AI402" s="28" t="s">
        <v>92</v>
      </c>
      <c r="AJ402" s="28" t="s">
        <v>55</v>
      </c>
      <c r="AK402" s="28" t="s">
        <v>55</v>
      </c>
      <c r="AL402" s="28" t="s">
        <v>55</v>
      </c>
      <c r="AM402" s="28" t="s">
        <v>55</v>
      </c>
      <c r="AN402" s="28" t="s">
        <v>92</v>
      </c>
      <c r="AO402" s="28" t="s">
        <v>55</v>
      </c>
      <c r="AP402" s="36">
        <f t="shared" si="3"/>
        <v>0</v>
      </c>
      <c r="AQ402" s="36">
        <f t="shared" si="4"/>
        <v>0</v>
      </c>
      <c r="AR402" s="36">
        <f t="shared" si="5"/>
        <v>0</v>
      </c>
      <c r="AS402" s="36">
        <f t="shared" si="6"/>
        <v>0</v>
      </c>
    </row>
    <row r="403">
      <c r="A403" s="37">
        <v>398.0</v>
      </c>
      <c r="B403" s="17" t="s">
        <v>988</v>
      </c>
      <c r="C403" s="17" t="s">
        <v>78</v>
      </c>
      <c r="D403" s="17"/>
      <c r="E403" s="19"/>
      <c r="F403" s="17" t="s">
        <v>79</v>
      </c>
      <c r="G403" s="17" t="s">
        <v>950</v>
      </c>
      <c r="H403" s="38" t="s">
        <v>83</v>
      </c>
      <c r="I403" s="38"/>
      <c r="J403" s="39"/>
      <c r="K403" s="41"/>
      <c r="L403" s="41"/>
      <c r="M403" s="41"/>
      <c r="N403" s="41"/>
      <c r="O403" s="41"/>
      <c r="P403" s="41"/>
      <c r="Q403" s="41"/>
      <c r="R403" s="43"/>
      <c r="S403" s="43"/>
      <c r="T403" s="43"/>
      <c r="U403" s="43"/>
      <c r="V403" s="41"/>
      <c r="W403" s="41"/>
      <c r="X403" s="41"/>
      <c r="Y403" s="43"/>
      <c r="Z403" s="41"/>
      <c r="AA403" s="43"/>
      <c r="AB403" s="43"/>
      <c r="AC403" s="41"/>
      <c r="AD403" s="43"/>
      <c r="AE403" s="36">
        <f t="shared" si="1"/>
        <v>0</v>
      </c>
      <c r="AF403" s="28">
        <v>0.0</v>
      </c>
      <c r="AG403" s="28">
        <v>0.0</v>
      </c>
      <c r="AH403" s="36">
        <f t="shared" si="2"/>
        <v>0</v>
      </c>
      <c r="AI403" s="28" t="s">
        <v>92</v>
      </c>
      <c r="AJ403" s="28" t="s">
        <v>55</v>
      </c>
      <c r="AK403" s="28" t="s">
        <v>55</v>
      </c>
      <c r="AL403" s="28" t="s">
        <v>55</v>
      </c>
      <c r="AM403" s="28" t="s">
        <v>55</v>
      </c>
      <c r="AN403" s="28" t="s">
        <v>92</v>
      </c>
      <c r="AO403" s="28" t="s">
        <v>55</v>
      </c>
      <c r="AP403" s="36">
        <f t="shared" si="3"/>
        <v>0</v>
      </c>
      <c r="AQ403" s="36">
        <f t="shared" si="4"/>
        <v>0</v>
      </c>
      <c r="AR403" s="36">
        <f t="shared" si="5"/>
        <v>0</v>
      </c>
      <c r="AS403" s="36">
        <f t="shared" si="6"/>
        <v>0</v>
      </c>
    </row>
    <row r="404">
      <c r="A404" s="37">
        <v>399.0</v>
      </c>
      <c r="B404" s="17" t="s">
        <v>991</v>
      </c>
      <c r="C404" s="17" t="s">
        <v>200</v>
      </c>
      <c r="D404" s="17" t="s">
        <v>992</v>
      </c>
      <c r="E404" s="19"/>
      <c r="F404" s="17" t="s">
        <v>96</v>
      </c>
      <c r="G404" s="17" t="s">
        <v>950</v>
      </c>
      <c r="H404" s="38" t="s">
        <v>83</v>
      </c>
      <c r="I404" s="38" t="s">
        <v>84</v>
      </c>
      <c r="J404" s="39">
        <v>42979.0</v>
      </c>
      <c r="K404" s="41"/>
      <c r="L404" s="41"/>
      <c r="M404" s="41"/>
      <c r="N404" s="41"/>
      <c r="O404" s="41"/>
      <c r="P404" s="41"/>
      <c r="Q404" s="41"/>
      <c r="R404" s="43"/>
      <c r="S404" s="43"/>
      <c r="T404" s="43"/>
      <c r="U404" s="43"/>
      <c r="V404" s="41"/>
      <c r="W404" s="41"/>
      <c r="X404" s="41"/>
      <c r="Y404" s="43"/>
      <c r="Z404" s="41"/>
      <c r="AA404" s="43"/>
      <c r="AB404" s="43"/>
      <c r="AC404" s="41"/>
      <c r="AD404" s="43"/>
      <c r="AE404" s="36">
        <f t="shared" si="1"/>
        <v>0</v>
      </c>
      <c r="AF404" s="28">
        <v>0.0</v>
      </c>
      <c r="AG404" s="28">
        <v>0.0</v>
      </c>
      <c r="AH404" s="36">
        <f t="shared" si="2"/>
        <v>0</v>
      </c>
      <c r="AI404" s="28" t="s">
        <v>92</v>
      </c>
      <c r="AJ404" s="28" t="s">
        <v>55</v>
      </c>
      <c r="AK404" s="28" t="s">
        <v>55</v>
      </c>
      <c r="AL404" s="28" t="s">
        <v>55</v>
      </c>
      <c r="AM404" s="28" t="s">
        <v>55</v>
      </c>
      <c r="AN404" s="28" t="s">
        <v>92</v>
      </c>
      <c r="AO404" s="28" t="s">
        <v>55</v>
      </c>
      <c r="AP404" s="36">
        <f t="shared" si="3"/>
        <v>0</v>
      </c>
      <c r="AQ404" s="36">
        <f t="shared" si="4"/>
        <v>0</v>
      </c>
      <c r="AR404" s="36">
        <f t="shared" si="5"/>
        <v>0</v>
      </c>
      <c r="AS404" s="36">
        <f t="shared" si="6"/>
        <v>0</v>
      </c>
    </row>
    <row r="405">
      <c r="A405" s="37">
        <v>400.0</v>
      </c>
      <c r="B405" s="17" t="s">
        <v>970</v>
      </c>
      <c r="C405" s="17" t="s">
        <v>285</v>
      </c>
      <c r="D405" s="17" t="s">
        <v>110</v>
      </c>
      <c r="E405" s="19"/>
      <c r="F405" s="17" t="s">
        <v>96</v>
      </c>
      <c r="G405" s="17" t="s">
        <v>950</v>
      </c>
      <c r="H405" s="38" t="s">
        <v>83</v>
      </c>
      <c r="I405" s="38" t="s">
        <v>84</v>
      </c>
      <c r="J405" s="39">
        <v>42979.0</v>
      </c>
      <c r="K405" s="41"/>
      <c r="L405" s="41"/>
      <c r="M405" s="41"/>
      <c r="N405" s="41"/>
      <c r="O405" s="41"/>
      <c r="P405" s="41"/>
      <c r="Q405" s="41"/>
      <c r="R405" s="43"/>
      <c r="S405" s="43"/>
      <c r="T405" s="43"/>
      <c r="U405" s="43"/>
      <c r="V405" s="41"/>
      <c r="W405" s="41"/>
      <c r="X405" s="41"/>
      <c r="Y405" s="43"/>
      <c r="Z405" s="41"/>
      <c r="AA405" s="43"/>
      <c r="AB405" s="43"/>
      <c r="AC405" s="41"/>
      <c r="AD405" s="43"/>
      <c r="AE405" s="36">
        <f t="shared" si="1"/>
        <v>0</v>
      </c>
      <c r="AF405" s="28">
        <v>0.0</v>
      </c>
      <c r="AG405" s="28">
        <v>0.0</v>
      </c>
      <c r="AH405" s="36">
        <f t="shared" si="2"/>
        <v>0</v>
      </c>
      <c r="AI405" s="28" t="s">
        <v>92</v>
      </c>
      <c r="AJ405" s="28" t="s">
        <v>55</v>
      </c>
      <c r="AK405" s="28" t="s">
        <v>55</v>
      </c>
      <c r="AL405" s="28" t="s">
        <v>55</v>
      </c>
      <c r="AM405" s="28" t="s">
        <v>55</v>
      </c>
      <c r="AN405" s="28" t="s">
        <v>92</v>
      </c>
      <c r="AO405" s="28" t="s">
        <v>55</v>
      </c>
      <c r="AP405" s="36">
        <f t="shared" si="3"/>
        <v>0</v>
      </c>
      <c r="AQ405" s="36">
        <f t="shared" si="4"/>
        <v>0</v>
      </c>
      <c r="AR405" s="36">
        <f t="shared" si="5"/>
        <v>0</v>
      </c>
      <c r="AS405" s="36">
        <f t="shared" si="6"/>
        <v>0</v>
      </c>
    </row>
    <row r="406">
      <c r="A406" s="37">
        <v>401.0</v>
      </c>
      <c r="B406" s="17" t="s">
        <v>229</v>
      </c>
      <c r="C406" s="17" t="s">
        <v>200</v>
      </c>
      <c r="D406" s="20"/>
      <c r="E406" s="19"/>
      <c r="F406" s="17" t="s">
        <v>96</v>
      </c>
      <c r="G406" s="17" t="s">
        <v>950</v>
      </c>
      <c r="H406" s="38" t="s">
        <v>83</v>
      </c>
      <c r="I406" s="38" t="s">
        <v>84</v>
      </c>
      <c r="J406" s="39">
        <v>42979.0</v>
      </c>
      <c r="K406" s="41"/>
      <c r="L406" s="41"/>
      <c r="M406" s="41"/>
      <c r="N406" s="41"/>
      <c r="O406" s="41"/>
      <c r="P406" s="41"/>
      <c r="Q406" s="41"/>
      <c r="R406" s="43"/>
      <c r="S406" s="43"/>
      <c r="T406" s="43"/>
      <c r="U406" s="43"/>
      <c r="V406" s="41"/>
      <c r="W406" s="41"/>
      <c r="X406" s="41"/>
      <c r="Y406" s="43"/>
      <c r="Z406" s="41"/>
      <c r="AA406" s="43"/>
      <c r="AB406" s="43"/>
      <c r="AC406" s="41"/>
      <c r="AD406" s="43"/>
      <c r="AE406" s="36">
        <f t="shared" si="1"/>
        <v>0</v>
      </c>
      <c r="AF406" s="28">
        <v>0.0</v>
      </c>
      <c r="AG406" s="28">
        <v>0.0</v>
      </c>
      <c r="AH406" s="36">
        <f t="shared" si="2"/>
        <v>0</v>
      </c>
      <c r="AI406" s="28" t="s">
        <v>92</v>
      </c>
      <c r="AJ406" s="28" t="s">
        <v>55</v>
      </c>
      <c r="AK406" s="28" t="s">
        <v>55</v>
      </c>
      <c r="AL406" s="28" t="s">
        <v>55</v>
      </c>
      <c r="AM406" s="28" t="s">
        <v>55</v>
      </c>
      <c r="AN406" s="28" t="s">
        <v>92</v>
      </c>
      <c r="AO406" s="28" t="s">
        <v>55</v>
      </c>
      <c r="AP406" s="36">
        <f t="shared" si="3"/>
        <v>0</v>
      </c>
      <c r="AQ406" s="36">
        <f t="shared" si="4"/>
        <v>0</v>
      </c>
      <c r="AR406" s="36">
        <f t="shared" si="5"/>
        <v>0</v>
      </c>
      <c r="AS406" s="36">
        <f t="shared" si="6"/>
        <v>0</v>
      </c>
    </row>
    <row r="407">
      <c r="A407" s="37">
        <v>402.0</v>
      </c>
      <c r="B407" s="17" t="s">
        <v>469</v>
      </c>
      <c r="C407" s="17" t="s">
        <v>476</v>
      </c>
      <c r="D407" s="20"/>
      <c r="E407" s="19"/>
      <c r="F407" s="17" t="s">
        <v>96</v>
      </c>
      <c r="G407" s="17" t="s">
        <v>950</v>
      </c>
      <c r="H407" s="38" t="s">
        <v>83</v>
      </c>
      <c r="I407" s="38" t="s">
        <v>84</v>
      </c>
      <c r="J407" s="39">
        <v>42979.0</v>
      </c>
      <c r="K407" s="41"/>
      <c r="L407" s="41"/>
      <c r="M407" s="41"/>
      <c r="N407" s="41"/>
      <c r="O407" s="41"/>
      <c r="P407" s="41"/>
      <c r="Q407" s="41"/>
      <c r="R407" s="43"/>
      <c r="S407" s="43"/>
      <c r="T407" s="43"/>
      <c r="U407" s="43"/>
      <c r="V407" s="41"/>
      <c r="W407" s="41"/>
      <c r="X407" s="41"/>
      <c r="Y407" s="43"/>
      <c r="Z407" s="41"/>
      <c r="AA407" s="43"/>
      <c r="AB407" s="43"/>
      <c r="AC407" s="41"/>
      <c r="AD407" s="43"/>
      <c r="AE407" s="36">
        <f t="shared" si="1"/>
        <v>0</v>
      </c>
      <c r="AF407" s="28">
        <v>0.0</v>
      </c>
      <c r="AG407" s="28">
        <v>0.0</v>
      </c>
      <c r="AH407" s="36">
        <f t="shared" si="2"/>
        <v>0</v>
      </c>
      <c r="AI407" s="28" t="s">
        <v>92</v>
      </c>
      <c r="AJ407" s="28" t="s">
        <v>55</v>
      </c>
      <c r="AK407" s="28" t="s">
        <v>55</v>
      </c>
      <c r="AL407" s="28" t="s">
        <v>55</v>
      </c>
      <c r="AM407" s="28" t="s">
        <v>55</v>
      </c>
      <c r="AN407" s="28" t="s">
        <v>92</v>
      </c>
      <c r="AO407" s="28" t="s">
        <v>55</v>
      </c>
      <c r="AP407" s="36">
        <f t="shared" si="3"/>
        <v>0</v>
      </c>
      <c r="AQ407" s="36">
        <f t="shared" si="4"/>
        <v>0</v>
      </c>
      <c r="AR407" s="36">
        <f t="shared" si="5"/>
        <v>0</v>
      </c>
      <c r="AS407" s="36">
        <f t="shared" si="6"/>
        <v>0</v>
      </c>
    </row>
    <row r="408">
      <c r="A408" s="37">
        <v>403.0</v>
      </c>
      <c r="B408" s="17" t="s">
        <v>997</v>
      </c>
      <c r="C408" s="17" t="s">
        <v>185</v>
      </c>
      <c r="D408" s="20"/>
      <c r="E408" s="19"/>
      <c r="F408" s="17" t="s">
        <v>79</v>
      </c>
      <c r="G408" s="17" t="s">
        <v>950</v>
      </c>
      <c r="H408" s="38" t="s">
        <v>83</v>
      </c>
      <c r="I408" s="38" t="s">
        <v>84</v>
      </c>
      <c r="J408" s="39">
        <v>42979.0</v>
      </c>
      <c r="K408" s="41"/>
      <c r="L408" s="41"/>
      <c r="M408" s="41"/>
      <c r="N408" s="41"/>
      <c r="O408" s="41"/>
      <c r="P408" s="41"/>
      <c r="Q408" s="41"/>
      <c r="R408" s="43"/>
      <c r="S408" s="43"/>
      <c r="T408" s="43"/>
      <c r="U408" s="43"/>
      <c r="V408" s="41"/>
      <c r="W408" s="41"/>
      <c r="X408" s="41"/>
      <c r="Y408" s="43"/>
      <c r="Z408" s="41"/>
      <c r="AA408" s="43"/>
      <c r="AB408" s="43"/>
      <c r="AC408" s="41"/>
      <c r="AD408" s="43"/>
      <c r="AE408" s="36">
        <f t="shared" si="1"/>
        <v>0</v>
      </c>
      <c r="AF408" s="28">
        <v>0.0</v>
      </c>
      <c r="AG408" s="28">
        <v>0.0</v>
      </c>
      <c r="AH408" s="36">
        <f t="shared" si="2"/>
        <v>0</v>
      </c>
      <c r="AI408" s="28" t="s">
        <v>92</v>
      </c>
      <c r="AJ408" s="28" t="s">
        <v>55</v>
      </c>
      <c r="AK408" s="28" t="s">
        <v>55</v>
      </c>
      <c r="AL408" s="28" t="s">
        <v>55</v>
      </c>
      <c r="AM408" s="28" t="s">
        <v>55</v>
      </c>
      <c r="AN408" s="28" t="s">
        <v>92</v>
      </c>
      <c r="AO408" s="28" t="s">
        <v>55</v>
      </c>
      <c r="AP408" s="36">
        <f t="shared" si="3"/>
        <v>0</v>
      </c>
      <c r="AQ408" s="36">
        <f t="shared" si="4"/>
        <v>0</v>
      </c>
      <c r="AR408" s="36">
        <f t="shared" si="5"/>
        <v>0</v>
      </c>
      <c r="AS408" s="36">
        <f t="shared" si="6"/>
        <v>0</v>
      </c>
    </row>
    <row r="409">
      <c r="A409" s="37">
        <v>404.0</v>
      </c>
      <c r="B409" s="17" t="s">
        <v>999</v>
      </c>
      <c r="C409" s="17" t="s">
        <v>688</v>
      </c>
      <c r="D409" s="17" t="s">
        <v>628</v>
      </c>
      <c r="E409" s="19"/>
      <c r="F409" s="17" t="s">
        <v>79</v>
      </c>
      <c r="G409" s="17" t="s">
        <v>950</v>
      </c>
      <c r="H409" s="38" t="s">
        <v>83</v>
      </c>
      <c r="I409" s="38" t="s">
        <v>84</v>
      </c>
      <c r="J409" s="39">
        <v>42979.0</v>
      </c>
      <c r="K409" s="43"/>
      <c r="L409" s="43"/>
      <c r="M409" s="43"/>
      <c r="N409" s="43"/>
      <c r="O409" s="41"/>
      <c r="P409" s="41"/>
      <c r="Q409" s="41"/>
      <c r="R409" s="43"/>
      <c r="S409" s="43"/>
      <c r="T409" s="43"/>
      <c r="U409" s="43"/>
      <c r="V409" s="41"/>
      <c r="W409" s="41"/>
      <c r="X409" s="41"/>
      <c r="Y409" s="43"/>
      <c r="Z409" s="41"/>
      <c r="AA409" s="43"/>
      <c r="AB409" s="43"/>
      <c r="AC409" s="41"/>
      <c r="AD409" s="43"/>
      <c r="AE409" s="36">
        <f t="shared" si="1"/>
        <v>0</v>
      </c>
      <c r="AF409" s="28">
        <v>0.0</v>
      </c>
      <c r="AG409" s="28">
        <v>0.0</v>
      </c>
      <c r="AH409" s="36">
        <f t="shared" si="2"/>
        <v>0</v>
      </c>
      <c r="AI409" s="28" t="s">
        <v>92</v>
      </c>
      <c r="AJ409" s="28" t="s">
        <v>55</v>
      </c>
      <c r="AK409" s="28" t="s">
        <v>55</v>
      </c>
      <c r="AL409" s="28" t="s">
        <v>55</v>
      </c>
      <c r="AM409" s="28" t="s">
        <v>55</v>
      </c>
      <c r="AN409" s="28" t="s">
        <v>92</v>
      </c>
      <c r="AO409" s="28" t="s">
        <v>55</v>
      </c>
      <c r="AP409" s="36">
        <f t="shared" si="3"/>
        <v>0</v>
      </c>
      <c r="AQ409" s="36">
        <f t="shared" si="4"/>
        <v>0</v>
      </c>
      <c r="AR409" s="36">
        <f t="shared" si="5"/>
        <v>0</v>
      </c>
      <c r="AS409" s="36">
        <f t="shared" si="6"/>
        <v>0</v>
      </c>
    </row>
    <row r="410">
      <c r="A410" s="37">
        <v>405.0</v>
      </c>
      <c r="B410" s="17" t="s">
        <v>1001</v>
      </c>
      <c r="C410" s="17" t="s">
        <v>259</v>
      </c>
      <c r="D410" s="17" t="s">
        <v>791</v>
      </c>
      <c r="E410" s="19"/>
      <c r="F410" s="17" t="s">
        <v>96</v>
      </c>
      <c r="G410" s="17" t="s">
        <v>950</v>
      </c>
      <c r="H410" s="38" t="s">
        <v>83</v>
      </c>
      <c r="I410" s="38" t="s">
        <v>84</v>
      </c>
      <c r="J410" s="39">
        <v>42979.0</v>
      </c>
      <c r="K410" s="43"/>
      <c r="L410" s="43"/>
      <c r="M410" s="43"/>
      <c r="N410" s="43"/>
      <c r="O410" s="41"/>
      <c r="P410" s="41"/>
      <c r="Q410" s="41"/>
      <c r="R410" s="43"/>
      <c r="S410" s="43"/>
      <c r="T410" s="43"/>
      <c r="U410" s="43"/>
      <c r="V410" s="41"/>
      <c r="W410" s="41"/>
      <c r="X410" s="41"/>
      <c r="Y410" s="43"/>
      <c r="Z410" s="41"/>
      <c r="AA410" s="43"/>
      <c r="AB410" s="43"/>
      <c r="AC410" s="41"/>
      <c r="AD410" s="43"/>
      <c r="AE410" s="36">
        <f t="shared" si="1"/>
        <v>0</v>
      </c>
      <c r="AF410" s="28">
        <v>0.0</v>
      </c>
      <c r="AG410" s="28">
        <v>0.0</v>
      </c>
      <c r="AH410" s="36">
        <f t="shared" si="2"/>
        <v>0</v>
      </c>
      <c r="AI410" s="28" t="s">
        <v>92</v>
      </c>
      <c r="AJ410" s="28" t="s">
        <v>55</v>
      </c>
      <c r="AK410" s="28" t="s">
        <v>55</v>
      </c>
      <c r="AL410" s="28" t="s">
        <v>55</v>
      </c>
      <c r="AM410" s="28" t="s">
        <v>55</v>
      </c>
      <c r="AN410" s="28" t="s">
        <v>92</v>
      </c>
      <c r="AO410" s="28" t="s">
        <v>55</v>
      </c>
      <c r="AP410" s="36">
        <f t="shared" si="3"/>
        <v>0</v>
      </c>
      <c r="AQ410" s="36">
        <f t="shared" si="4"/>
        <v>0</v>
      </c>
      <c r="AR410" s="36">
        <f t="shared" si="5"/>
        <v>0</v>
      </c>
      <c r="AS410" s="36">
        <f t="shared" si="6"/>
        <v>0</v>
      </c>
    </row>
    <row r="411">
      <c r="A411" s="37">
        <v>406.0</v>
      </c>
      <c r="B411" s="17" t="s">
        <v>1002</v>
      </c>
      <c r="C411" s="17" t="s">
        <v>172</v>
      </c>
      <c r="D411" s="17" t="s">
        <v>76</v>
      </c>
      <c r="E411" s="19"/>
      <c r="F411" s="17" t="s">
        <v>79</v>
      </c>
      <c r="G411" s="17" t="s">
        <v>950</v>
      </c>
      <c r="H411" s="38" t="s">
        <v>83</v>
      </c>
      <c r="I411" s="38" t="s">
        <v>84</v>
      </c>
      <c r="J411" s="39">
        <v>42979.0</v>
      </c>
      <c r="K411" s="43"/>
      <c r="L411" s="43"/>
      <c r="M411" s="43"/>
      <c r="N411" s="43"/>
      <c r="O411" s="41"/>
      <c r="P411" s="41"/>
      <c r="Q411" s="41"/>
      <c r="R411" s="43"/>
      <c r="S411" s="43"/>
      <c r="T411" s="43"/>
      <c r="U411" s="43"/>
      <c r="V411" s="41"/>
      <c r="W411" s="41"/>
      <c r="X411" s="41"/>
      <c r="Y411" s="43"/>
      <c r="Z411" s="41"/>
      <c r="AA411" s="43"/>
      <c r="AB411" s="43"/>
      <c r="AC411" s="41"/>
      <c r="AD411" s="43"/>
      <c r="AE411" s="36">
        <f t="shared" si="1"/>
        <v>0</v>
      </c>
      <c r="AF411" s="28">
        <v>0.0</v>
      </c>
      <c r="AG411" s="28">
        <v>0.0</v>
      </c>
      <c r="AH411" s="36">
        <f t="shared" si="2"/>
        <v>0</v>
      </c>
      <c r="AI411" s="28" t="s">
        <v>92</v>
      </c>
      <c r="AJ411" s="28" t="s">
        <v>55</v>
      </c>
      <c r="AK411" s="28" t="s">
        <v>55</v>
      </c>
      <c r="AL411" s="28" t="s">
        <v>55</v>
      </c>
      <c r="AM411" s="28" t="s">
        <v>55</v>
      </c>
      <c r="AN411" s="28" t="s">
        <v>92</v>
      </c>
      <c r="AO411" s="28" t="s">
        <v>55</v>
      </c>
      <c r="AP411" s="36">
        <f t="shared" si="3"/>
        <v>0</v>
      </c>
      <c r="AQ411" s="36">
        <f t="shared" si="4"/>
        <v>0</v>
      </c>
      <c r="AR411" s="36">
        <f t="shared" si="5"/>
        <v>0</v>
      </c>
      <c r="AS411" s="36">
        <f t="shared" si="6"/>
        <v>0</v>
      </c>
    </row>
    <row r="412">
      <c r="A412" s="37">
        <v>407.0</v>
      </c>
      <c r="B412" s="17" t="s">
        <v>88</v>
      </c>
      <c r="C412" s="17" t="s">
        <v>1004</v>
      </c>
      <c r="D412" s="17" t="s">
        <v>314</v>
      </c>
      <c r="E412" s="19"/>
      <c r="F412" s="17" t="s">
        <v>96</v>
      </c>
      <c r="G412" s="17" t="s">
        <v>950</v>
      </c>
      <c r="H412" s="38" t="s">
        <v>83</v>
      </c>
      <c r="I412" s="38" t="s">
        <v>84</v>
      </c>
      <c r="J412" s="39">
        <v>42979.0</v>
      </c>
      <c r="K412" s="43"/>
      <c r="L412" s="43"/>
      <c r="M412" s="43"/>
      <c r="N412" s="43"/>
      <c r="O412" s="41"/>
      <c r="P412" s="41"/>
      <c r="Q412" s="41"/>
      <c r="R412" s="43"/>
      <c r="S412" s="43"/>
      <c r="T412" s="43"/>
      <c r="U412" s="43"/>
      <c r="V412" s="41"/>
      <c r="W412" s="41"/>
      <c r="X412" s="41"/>
      <c r="Y412" s="43"/>
      <c r="Z412" s="41"/>
      <c r="AA412" s="43"/>
      <c r="AB412" s="43"/>
      <c r="AC412" s="41"/>
      <c r="AD412" s="43"/>
      <c r="AE412" s="36">
        <f t="shared" si="1"/>
        <v>0</v>
      </c>
      <c r="AF412" s="28">
        <v>0.0</v>
      </c>
      <c r="AG412" s="28">
        <v>0.0</v>
      </c>
      <c r="AH412" s="36">
        <f t="shared" si="2"/>
        <v>0</v>
      </c>
      <c r="AI412" s="28" t="s">
        <v>92</v>
      </c>
      <c r="AJ412" s="28" t="s">
        <v>55</v>
      </c>
      <c r="AK412" s="28" t="s">
        <v>55</v>
      </c>
      <c r="AL412" s="28" t="s">
        <v>55</v>
      </c>
      <c r="AM412" s="28" t="s">
        <v>55</v>
      </c>
      <c r="AN412" s="28" t="s">
        <v>92</v>
      </c>
      <c r="AO412" s="28" t="s">
        <v>55</v>
      </c>
      <c r="AP412" s="36">
        <f t="shared" si="3"/>
        <v>0</v>
      </c>
      <c r="AQ412" s="36">
        <f t="shared" si="4"/>
        <v>0</v>
      </c>
      <c r="AR412" s="36">
        <f t="shared" si="5"/>
        <v>0</v>
      </c>
      <c r="AS412" s="36">
        <f t="shared" si="6"/>
        <v>0</v>
      </c>
    </row>
    <row r="413">
      <c r="A413" s="37">
        <v>408.0</v>
      </c>
      <c r="B413" s="17" t="s">
        <v>208</v>
      </c>
      <c r="C413" s="17" t="s">
        <v>112</v>
      </c>
      <c r="D413" s="17" t="s">
        <v>110</v>
      </c>
      <c r="E413" s="19"/>
      <c r="F413" s="17" t="s">
        <v>96</v>
      </c>
      <c r="G413" s="17" t="s">
        <v>1005</v>
      </c>
      <c r="H413" s="38" t="s">
        <v>83</v>
      </c>
      <c r="I413" s="38" t="s">
        <v>84</v>
      </c>
      <c r="J413" s="39">
        <v>42979.0</v>
      </c>
      <c r="K413" s="43"/>
      <c r="L413" s="43"/>
      <c r="M413" s="43"/>
      <c r="N413" s="43"/>
      <c r="O413" s="41"/>
      <c r="P413" s="41"/>
      <c r="Q413" s="41"/>
      <c r="R413" s="43"/>
      <c r="S413" s="43"/>
      <c r="T413" s="43"/>
      <c r="U413" s="43"/>
      <c r="V413" s="41"/>
      <c r="W413" s="41"/>
      <c r="X413" s="41"/>
      <c r="Y413" s="43"/>
      <c r="Z413" s="41"/>
      <c r="AA413" s="43"/>
      <c r="AB413" s="43"/>
      <c r="AC413" s="41"/>
      <c r="AD413" s="43"/>
      <c r="AE413" s="36">
        <f t="shared" si="1"/>
        <v>0</v>
      </c>
      <c r="AF413" s="28">
        <v>0.0</v>
      </c>
      <c r="AG413" s="28">
        <v>0.0</v>
      </c>
      <c r="AH413" s="36">
        <f t="shared" si="2"/>
        <v>0</v>
      </c>
      <c r="AI413" s="28" t="s">
        <v>92</v>
      </c>
      <c r="AJ413" s="28" t="s">
        <v>55</v>
      </c>
      <c r="AK413" s="28" t="s">
        <v>55</v>
      </c>
      <c r="AL413" s="28" t="s">
        <v>55</v>
      </c>
      <c r="AM413" s="28" t="s">
        <v>55</v>
      </c>
      <c r="AN413" s="28" t="s">
        <v>92</v>
      </c>
      <c r="AO413" s="28" t="s">
        <v>55</v>
      </c>
      <c r="AP413" s="36">
        <f t="shared" si="3"/>
        <v>0</v>
      </c>
      <c r="AQ413" s="36">
        <f t="shared" si="4"/>
        <v>0</v>
      </c>
      <c r="AR413" s="36">
        <f t="shared" si="5"/>
        <v>0</v>
      </c>
      <c r="AS413" s="36">
        <f t="shared" si="6"/>
        <v>0</v>
      </c>
    </row>
    <row r="414">
      <c r="A414" s="37">
        <v>409.0</v>
      </c>
      <c r="B414" s="17" t="s">
        <v>1006</v>
      </c>
      <c r="C414" s="17" t="s">
        <v>142</v>
      </c>
      <c r="D414" s="19"/>
      <c r="E414" s="19"/>
      <c r="F414" s="17" t="s">
        <v>79</v>
      </c>
      <c r="G414" s="17" t="s">
        <v>1005</v>
      </c>
      <c r="H414" s="38" t="s">
        <v>83</v>
      </c>
      <c r="I414" s="38" t="s">
        <v>84</v>
      </c>
      <c r="J414" s="39">
        <v>42979.0</v>
      </c>
      <c r="K414" s="43"/>
      <c r="L414" s="43"/>
      <c r="M414" s="43"/>
      <c r="N414" s="43"/>
      <c r="O414" s="41"/>
      <c r="P414" s="41"/>
      <c r="Q414" s="41"/>
      <c r="R414" s="43"/>
      <c r="S414" s="43"/>
      <c r="T414" s="43"/>
      <c r="U414" s="43"/>
      <c r="V414" s="41"/>
      <c r="W414" s="41"/>
      <c r="X414" s="41"/>
      <c r="Y414" s="43"/>
      <c r="Z414" s="41"/>
      <c r="AA414" s="43"/>
      <c r="AB414" s="43"/>
      <c r="AC414" s="41"/>
      <c r="AD414" s="43"/>
      <c r="AE414" s="36">
        <f t="shared" si="1"/>
        <v>0</v>
      </c>
      <c r="AF414" s="28">
        <v>0.0</v>
      </c>
      <c r="AG414" s="28">
        <v>0.0</v>
      </c>
      <c r="AH414" s="36">
        <f t="shared" si="2"/>
        <v>0</v>
      </c>
      <c r="AI414" s="28" t="s">
        <v>92</v>
      </c>
      <c r="AJ414" s="28" t="s">
        <v>55</v>
      </c>
      <c r="AK414" s="28" t="s">
        <v>55</v>
      </c>
      <c r="AL414" s="28" t="s">
        <v>55</v>
      </c>
      <c r="AM414" s="28" t="s">
        <v>55</v>
      </c>
      <c r="AN414" s="28" t="s">
        <v>92</v>
      </c>
      <c r="AO414" s="28" t="s">
        <v>55</v>
      </c>
      <c r="AP414" s="36">
        <f t="shared" si="3"/>
        <v>0</v>
      </c>
      <c r="AQ414" s="36">
        <f t="shared" si="4"/>
        <v>0</v>
      </c>
      <c r="AR414" s="36">
        <f t="shared" si="5"/>
        <v>0</v>
      </c>
      <c r="AS414" s="36">
        <f t="shared" si="6"/>
        <v>0</v>
      </c>
    </row>
    <row r="415">
      <c r="A415" s="37">
        <v>410.0</v>
      </c>
      <c r="B415" s="17" t="s">
        <v>1008</v>
      </c>
      <c r="C415" s="17" t="s">
        <v>173</v>
      </c>
      <c r="D415" s="19"/>
      <c r="E415" s="19"/>
      <c r="F415" s="17" t="s">
        <v>79</v>
      </c>
      <c r="G415" s="17" t="s">
        <v>1005</v>
      </c>
      <c r="H415" s="38" t="s">
        <v>83</v>
      </c>
      <c r="I415" s="38" t="s">
        <v>84</v>
      </c>
      <c r="J415" s="39">
        <v>42979.0</v>
      </c>
      <c r="K415" s="43"/>
      <c r="L415" s="43"/>
      <c r="M415" s="43"/>
      <c r="N415" s="43"/>
      <c r="O415" s="41"/>
      <c r="P415" s="41"/>
      <c r="Q415" s="41"/>
      <c r="R415" s="43"/>
      <c r="S415" s="43"/>
      <c r="T415" s="43"/>
      <c r="U415" s="43"/>
      <c r="V415" s="41"/>
      <c r="W415" s="41"/>
      <c r="X415" s="41"/>
      <c r="Y415" s="43"/>
      <c r="Z415" s="41"/>
      <c r="AA415" s="43"/>
      <c r="AB415" s="43"/>
      <c r="AC415" s="41"/>
      <c r="AD415" s="43"/>
      <c r="AE415" s="36">
        <f t="shared" si="1"/>
        <v>0</v>
      </c>
      <c r="AF415" s="28">
        <v>0.0</v>
      </c>
      <c r="AG415" s="28">
        <v>0.0</v>
      </c>
      <c r="AH415" s="36">
        <f t="shared" si="2"/>
        <v>0</v>
      </c>
      <c r="AI415" s="28" t="s">
        <v>92</v>
      </c>
      <c r="AJ415" s="28" t="s">
        <v>55</v>
      </c>
      <c r="AK415" s="28" t="s">
        <v>55</v>
      </c>
      <c r="AL415" s="28" t="s">
        <v>55</v>
      </c>
      <c r="AM415" s="28" t="s">
        <v>55</v>
      </c>
      <c r="AN415" s="28" t="s">
        <v>92</v>
      </c>
      <c r="AO415" s="28" t="s">
        <v>55</v>
      </c>
      <c r="AP415" s="36">
        <f t="shared" si="3"/>
        <v>0</v>
      </c>
      <c r="AQ415" s="36">
        <f t="shared" si="4"/>
        <v>0</v>
      </c>
      <c r="AR415" s="36">
        <f t="shared" si="5"/>
        <v>0</v>
      </c>
      <c r="AS415" s="36">
        <f t="shared" si="6"/>
        <v>0</v>
      </c>
    </row>
    <row r="416">
      <c r="A416" s="37">
        <v>411.0</v>
      </c>
      <c r="B416" s="17" t="s">
        <v>1010</v>
      </c>
      <c r="C416" s="17" t="s">
        <v>251</v>
      </c>
      <c r="D416" s="17" t="s">
        <v>110</v>
      </c>
      <c r="E416" s="19"/>
      <c r="F416" s="17" t="s">
        <v>96</v>
      </c>
      <c r="G416" s="17" t="s">
        <v>1005</v>
      </c>
      <c r="H416" s="38" t="s">
        <v>83</v>
      </c>
      <c r="I416" s="38" t="s">
        <v>84</v>
      </c>
      <c r="J416" s="39">
        <v>42979.0</v>
      </c>
      <c r="K416" s="43"/>
      <c r="L416" s="43"/>
      <c r="M416" s="43"/>
      <c r="N416" s="43"/>
      <c r="O416" s="41"/>
      <c r="P416" s="41"/>
      <c r="Q416" s="41"/>
      <c r="R416" s="43"/>
      <c r="S416" s="43"/>
      <c r="T416" s="43"/>
      <c r="U416" s="43"/>
      <c r="V416" s="41"/>
      <c r="W416" s="41"/>
      <c r="X416" s="41"/>
      <c r="Y416" s="43"/>
      <c r="Z416" s="41"/>
      <c r="AA416" s="43"/>
      <c r="AB416" s="43"/>
      <c r="AC416" s="41"/>
      <c r="AD416" s="43"/>
      <c r="AE416" s="36">
        <f t="shared" si="1"/>
        <v>0</v>
      </c>
      <c r="AF416" s="28">
        <v>0.0</v>
      </c>
      <c r="AG416" s="28">
        <v>0.0</v>
      </c>
      <c r="AH416" s="36">
        <f t="shared" si="2"/>
        <v>0</v>
      </c>
      <c r="AI416" s="28" t="s">
        <v>55</v>
      </c>
      <c r="AJ416" s="28" t="s">
        <v>92</v>
      </c>
      <c r="AK416" s="28" t="s">
        <v>55</v>
      </c>
      <c r="AL416" s="28" t="s">
        <v>55</v>
      </c>
      <c r="AM416" s="28" t="s">
        <v>55</v>
      </c>
      <c r="AN416" s="28" t="s">
        <v>55</v>
      </c>
      <c r="AO416" s="28" t="s">
        <v>55</v>
      </c>
      <c r="AP416" s="36">
        <f t="shared" si="3"/>
        <v>0</v>
      </c>
      <c r="AQ416" s="36">
        <f t="shared" si="4"/>
        <v>0</v>
      </c>
      <c r="AR416" s="36">
        <f t="shared" si="5"/>
        <v>0</v>
      </c>
      <c r="AS416" s="36">
        <f t="shared" si="6"/>
        <v>0</v>
      </c>
    </row>
    <row r="417">
      <c r="A417" s="37">
        <v>412.0</v>
      </c>
      <c r="B417" s="17" t="s">
        <v>1011</v>
      </c>
      <c r="C417" s="17" t="s">
        <v>1012</v>
      </c>
      <c r="D417" s="17" t="s">
        <v>1013</v>
      </c>
      <c r="E417" s="19"/>
      <c r="F417" s="17" t="s">
        <v>79</v>
      </c>
      <c r="G417" s="17" t="s">
        <v>1005</v>
      </c>
      <c r="H417" s="38" t="s">
        <v>83</v>
      </c>
      <c r="I417" s="38" t="s">
        <v>138</v>
      </c>
      <c r="J417" s="39">
        <v>42979.0</v>
      </c>
      <c r="K417" s="77">
        <v>43052.0</v>
      </c>
      <c r="L417" s="43"/>
      <c r="M417" s="43"/>
      <c r="N417" s="43"/>
      <c r="O417" s="41"/>
      <c r="P417" s="41"/>
      <c r="Q417" s="41"/>
      <c r="R417" s="43"/>
      <c r="S417" s="43"/>
      <c r="T417" s="43"/>
      <c r="U417" s="43"/>
      <c r="V417" s="41"/>
      <c r="W417" s="41"/>
      <c r="X417" s="41"/>
      <c r="Y417" s="43"/>
      <c r="Z417" s="41"/>
      <c r="AA417" s="43"/>
      <c r="AB417" s="43"/>
      <c r="AC417" s="41"/>
      <c r="AD417" s="43"/>
      <c r="AE417" s="36">
        <f t="shared" si="1"/>
        <v>0</v>
      </c>
      <c r="AF417" s="28">
        <v>0.0</v>
      </c>
      <c r="AG417" s="28">
        <v>0.0</v>
      </c>
      <c r="AH417" s="36">
        <f t="shared" si="2"/>
        <v>0</v>
      </c>
      <c r="AI417" s="28" t="s">
        <v>92</v>
      </c>
      <c r="AJ417" s="28" t="s">
        <v>55</v>
      </c>
      <c r="AK417" s="28" t="s">
        <v>55</v>
      </c>
      <c r="AL417" s="28" t="s">
        <v>55</v>
      </c>
      <c r="AM417" s="28" t="s">
        <v>55</v>
      </c>
      <c r="AN417" s="28" t="s">
        <v>92</v>
      </c>
      <c r="AO417" s="28" t="s">
        <v>55</v>
      </c>
      <c r="AP417" s="36">
        <f t="shared" si="3"/>
        <v>0</v>
      </c>
      <c r="AQ417" s="36">
        <f t="shared" si="4"/>
        <v>0</v>
      </c>
      <c r="AR417" s="36">
        <f t="shared" si="5"/>
        <v>0</v>
      </c>
      <c r="AS417" s="36">
        <f t="shared" si="6"/>
        <v>0</v>
      </c>
    </row>
    <row r="418">
      <c r="A418" s="37">
        <v>413.0</v>
      </c>
      <c r="B418" s="17" t="s">
        <v>1016</v>
      </c>
      <c r="C418" s="17" t="s">
        <v>353</v>
      </c>
      <c r="D418" s="19"/>
      <c r="E418" s="19"/>
      <c r="F418" s="17" t="s">
        <v>79</v>
      </c>
      <c r="G418" s="17" t="s">
        <v>1005</v>
      </c>
      <c r="H418" s="38" t="s">
        <v>83</v>
      </c>
      <c r="I418" s="38" t="s">
        <v>84</v>
      </c>
      <c r="J418" s="39">
        <v>42979.0</v>
      </c>
      <c r="K418" s="43"/>
      <c r="L418" s="43"/>
      <c r="M418" s="43"/>
      <c r="N418" s="43"/>
      <c r="O418" s="41"/>
      <c r="P418" s="41"/>
      <c r="Q418" s="41"/>
      <c r="R418" s="43"/>
      <c r="S418" s="43"/>
      <c r="T418" s="43"/>
      <c r="U418" s="43"/>
      <c r="V418" s="41"/>
      <c r="W418" s="41"/>
      <c r="X418" s="41"/>
      <c r="Y418" s="43"/>
      <c r="Z418" s="41"/>
      <c r="AA418" s="43"/>
      <c r="AB418" s="43"/>
      <c r="AC418" s="41"/>
      <c r="AD418" s="43"/>
      <c r="AE418" s="36">
        <f t="shared" si="1"/>
        <v>0</v>
      </c>
      <c r="AF418" s="28">
        <v>0.0</v>
      </c>
      <c r="AG418" s="28">
        <v>0.0</v>
      </c>
      <c r="AH418" s="36">
        <f t="shared" si="2"/>
        <v>0</v>
      </c>
      <c r="AI418" s="28" t="s">
        <v>92</v>
      </c>
      <c r="AJ418" s="28" t="s">
        <v>55</v>
      </c>
      <c r="AK418" s="28" t="s">
        <v>55</v>
      </c>
      <c r="AL418" s="28" t="s">
        <v>55</v>
      </c>
      <c r="AM418" s="28" t="s">
        <v>55</v>
      </c>
      <c r="AN418" s="28" t="s">
        <v>92</v>
      </c>
      <c r="AO418" s="28" t="s">
        <v>55</v>
      </c>
      <c r="AP418" s="36">
        <f t="shared" si="3"/>
        <v>0</v>
      </c>
      <c r="AQ418" s="36">
        <f t="shared" si="4"/>
        <v>0</v>
      </c>
      <c r="AR418" s="36">
        <f t="shared" si="5"/>
        <v>0</v>
      </c>
      <c r="AS418" s="36">
        <f t="shared" si="6"/>
        <v>0</v>
      </c>
    </row>
    <row r="419">
      <c r="A419" s="37">
        <v>414.0</v>
      </c>
      <c r="B419" s="17" t="s">
        <v>1019</v>
      </c>
      <c r="C419" s="17" t="s">
        <v>115</v>
      </c>
      <c r="D419" s="17" t="s">
        <v>78</v>
      </c>
      <c r="E419" s="19"/>
      <c r="F419" s="17" t="s">
        <v>79</v>
      </c>
      <c r="G419" s="17" t="s">
        <v>1005</v>
      </c>
      <c r="H419" s="47" t="s">
        <v>83</v>
      </c>
      <c r="I419" s="47" t="s">
        <v>84</v>
      </c>
      <c r="J419" s="39">
        <v>42979.0</v>
      </c>
      <c r="K419" s="43"/>
      <c r="L419" s="43"/>
      <c r="M419" s="43"/>
      <c r="N419" s="43"/>
      <c r="O419" s="41"/>
      <c r="P419" s="41"/>
      <c r="Q419" s="41"/>
      <c r="R419" s="43"/>
      <c r="S419" s="43"/>
      <c r="T419" s="43"/>
      <c r="U419" s="43"/>
      <c r="V419" s="41"/>
      <c r="W419" s="41"/>
      <c r="X419" s="41"/>
      <c r="Y419" s="43"/>
      <c r="Z419" s="41"/>
      <c r="AA419" s="43"/>
      <c r="AB419" s="43"/>
      <c r="AC419" s="41"/>
      <c r="AD419" s="43"/>
      <c r="AE419" s="36">
        <f t="shared" si="1"/>
        <v>0</v>
      </c>
      <c r="AF419" s="28">
        <v>0.0</v>
      </c>
      <c r="AG419" s="28">
        <v>0.0</v>
      </c>
      <c r="AH419" s="36">
        <f t="shared" si="2"/>
        <v>0</v>
      </c>
      <c r="AI419" s="28" t="s">
        <v>92</v>
      </c>
      <c r="AJ419" s="28" t="s">
        <v>55</v>
      </c>
      <c r="AK419" s="28" t="s">
        <v>55</v>
      </c>
      <c r="AL419" s="28" t="s">
        <v>55</v>
      </c>
      <c r="AM419" s="28" t="s">
        <v>55</v>
      </c>
      <c r="AN419" s="28" t="s">
        <v>92</v>
      </c>
      <c r="AO419" s="28" t="s">
        <v>55</v>
      </c>
      <c r="AP419" s="36">
        <f t="shared" si="3"/>
        <v>0</v>
      </c>
      <c r="AQ419" s="36">
        <f t="shared" si="4"/>
        <v>0</v>
      </c>
      <c r="AR419" s="36">
        <f t="shared" si="5"/>
        <v>0</v>
      </c>
      <c r="AS419" s="36">
        <f t="shared" si="6"/>
        <v>0</v>
      </c>
    </row>
    <row r="420">
      <c r="A420" s="37">
        <v>415.0</v>
      </c>
      <c r="B420" s="17" t="s">
        <v>1021</v>
      </c>
      <c r="C420" s="17" t="s">
        <v>244</v>
      </c>
      <c r="D420" s="17" t="s">
        <v>110</v>
      </c>
      <c r="E420" s="19"/>
      <c r="F420" s="17" t="s">
        <v>96</v>
      </c>
      <c r="G420" s="17" t="s">
        <v>1005</v>
      </c>
      <c r="H420" s="47" t="s">
        <v>83</v>
      </c>
      <c r="I420" s="47" t="s">
        <v>84</v>
      </c>
      <c r="J420" s="39">
        <v>42979.0</v>
      </c>
      <c r="K420" s="43"/>
      <c r="L420" s="43"/>
      <c r="M420" s="43"/>
      <c r="N420" s="43"/>
      <c r="O420" s="41"/>
      <c r="P420" s="41"/>
      <c r="Q420" s="41"/>
      <c r="R420" s="43"/>
      <c r="S420" s="43"/>
      <c r="T420" s="43"/>
      <c r="U420" s="43"/>
      <c r="V420" s="41"/>
      <c r="W420" s="41"/>
      <c r="X420" s="41"/>
      <c r="Y420" s="43"/>
      <c r="Z420" s="41"/>
      <c r="AA420" s="43"/>
      <c r="AB420" s="43"/>
      <c r="AC420" s="41"/>
      <c r="AD420" s="43"/>
      <c r="AE420" s="36">
        <f t="shared" si="1"/>
        <v>0</v>
      </c>
      <c r="AF420" s="28">
        <v>0.0</v>
      </c>
      <c r="AG420" s="28">
        <v>0.0</v>
      </c>
      <c r="AH420" s="36">
        <f t="shared" si="2"/>
        <v>0</v>
      </c>
      <c r="AI420" s="28" t="s">
        <v>92</v>
      </c>
      <c r="AJ420" s="28" t="s">
        <v>55</v>
      </c>
      <c r="AK420" s="28" t="s">
        <v>55</v>
      </c>
      <c r="AL420" s="28" t="s">
        <v>55</v>
      </c>
      <c r="AM420" s="28" t="s">
        <v>55</v>
      </c>
      <c r="AN420" s="28" t="s">
        <v>92</v>
      </c>
      <c r="AO420" s="28" t="s">
        <v>55</v>
      </c>
      <c r="AP420" s="36">
        <f t="shared" si="3"/>
        <v>0</v>
      </c>
      <c r="AQ420" s="36">
        <f t="shared" si="4"/>
        <v>0</v>
      </c>
      <c r="AR420" s="36">
        <f t="shared" si="5"/>
        <v>0</v>
      </c>
      <c r="AS420" s="36">
        <f t="shared" si="6"/>
        <v>0</v>
      </c>
    </row>
    <row r="421">
      <c r="A421" s="37">
        <v>416.0</v>
      </c>
      <c r="B421" s="17" t="s">
        <v>114</v>
      </c>
      <c r="C421" s="17" t="s">
        <v>110</v>
      </c>
      <c r="D421" s="19"/>
      <c r="E421" s="19"/>
      <c r="F421" s="17" t="s">
        <v>96</v>
      </c>
      <c r="G421" s="17" t="s">
        <v>1005</v>
      </c>
      <c r="H421" s="47" t="s">
        <v>83</v>
      </c>
      <c r="I421" s="47" t="s">
        <v>84</v>
      </c>
      <c r="J421" s="39">
        <v>42979.0</v>
      </c>
      <c r="K421" s="43"/>
      <c r="L421" s="43"/>
      <c r="M421" s="43"/>
      <c r="N421" s="43"/>
      <c r="O421" s="41"/>
      <c r="P421" s="41"/>
      <c r="Q421" s="41"/>
      <c r="R421" s="43"/>
      <c r="S421" s="43"/>
      <c r="T421" s="43"/>
      <c r="U421" s="43"/>
      <c r="V421" s="41"/>
      <c r="W421" s="41"/>
      <c r="X421" s="41"/>
      <c r="Y421" s="43"/>
      <c r="Z421" s="41"/>
      <c r="AA421" s="43"/>
      <c r="AB421" s="43"/>
      <c r="AC421" s="41"/>
      <c r="AD421" s="43"/>
      <c r="AE421" s="36">
        <f t="shared" si="1"/>
        <v>0</v>
      </c>
      <c r="AF421" s="28">
        <v>0.0</v>
      </c>
      <c r="AG421" s="28">
        <v>0.0</v>
      </c>
      <c r="AH421" s="36">
        <f t="shared" si="2"/>
        <v>0</v>
      </c>
      <c r="AI421" s="28" t="s">
        <v>92</v>
      </c>
      <c r="AJ421" s="28" t="s">
        <v>55</v>
      </c>
      <c r="AK421" s="28" t="s">
        <v>55</v>
      </c>
      <c r="AL421" s="28" t="s">
        <v>55</v>
      </c>
      <c r="AM421" s="28" t="s">
        <v>55</v>
      </c>
      <c r="AN421" s="28" t="s">
        <v>92</v>
      </c>
      <c r="AO421" s="28" t="s">
        <v>55</v>
      </c>
      <c r="AP421" s="36">
        <f t="shared" si="3"/>
        <v>0</v>
      </c>
      <c r="AQ421" s="36">
        <f t="shared" si="4"/>
        <v>0</v>
      </c>
      <c r="AR421" s="36">
        <f t="shared" si="5"/>
        <v>0</v>
      </c>
      <c r="AS421" s="36">
        <f t="shared" si="6"/>
        <v>0</v>
      </c>
    </row>
    <row r="422">
      <c r="A422" s="37">
        <v>417.0</v>
      </c>
      <c r="B422" s="17" t="s">
        <v>769</v>
      </c>
      <c r="C422" s="17" t="s">
        <v>130</v>
      </c>
      <c r="D422" s="17" t="s">
        <v>515</v>
      </c>
      <c r="E422" s="19"/>
      <c r="F422" s="17" t="s">
        <v>79</v>
      </c>
      <c r="G422" s="17" t="s">
        <v>1005</v>
      </c>
      <c r="H422" s="47" t="s">
        <v>83</v>
      </c>
      <c r="I422" s="47" t="s">
        <v>84</v>
      </c>
      <c r="J422" s="39">
        <v>42979.0</v>
      </c>
      <c r="K422" s="43"/>
      <c r="L422" s="43"/>
      <c r="M422" s="43"/>
      <c r="N422" s="43"/>
      <c r="O422" s="41"/>
      <c r="P422" s="41"/>
      <c r="Q422" s="41"/>
      <c r="R422" s="43"/>
      <c r="S422" s="43"/>
      <c r="T422" s="43"/>
      <c r="U422" s="43"/>
      <c r="V422" s="41"/>
      <c r="W422" s="41"/>
      <c r="X422" s="41"/>
      <c r="Y422" s="43"/>
      <c r="Z422" s="41"/>
      <c r="AA422" s="43"/>
      <c r="AB422" s="43"/>
      <c r="AC422" s="41"/>
      <c r="AD422" s="43"/>
      <c r="AE422" s="36">
        <f t="shared" si="1"/>
        <v>0</v>
      </c>
      <c r="AF422" s="28">
        <v>0.0</v>
      </c>
      <c r="AG422" s="28">
        <v>0.0</v>
      </c>
      <c r="AH422" s="36">
        <f t="shared" si="2"/>
        <v>0</v>
      </c>
      <c r="AI422" s="28" t="s">
        <v>92</v>
      </c>
      <c r="AJ422" s="28" t="s">
        <v>55</v>
      </c>
      <c r="AK422" s="28" t="s">
        <v>55</v>
      </c>
      <c r="AL422" s="28" t="s">
        <v>55</v>
      </c>
      <c r="AM422" s="28" t="s">
        <v>55</v>
      </c>
      <c r="AN422" s="28" t="s">
        <v>92</v>
      </c>
      <c r="AO422" s="28" t="s">
        <v>55</v>
      </c>
      <c r="AP422" s="36">
        <f t="shared" si="3"/>
        <v>0</v>
      </c>
      <c r="AQ422" s="36">
        <f t="shared" si="4"/>
        <v>0</v>
      </c>
      <c r="AR422" s="36">
        <f t="shared" si="5"/>
        <v>0</v>
      </c>
      <c r="AS422" s="36">
        <f t="shared" si="6"/>
        <v>0</v>
      </c>
    </row>
    <row r="423">
      <c r="A423" s="37">
        <v>418.0</v>
      </c>
      <c r="B423" s="17" t="s">
        <v>1023</v>
      </c>
      <c r="C423" s="17" t="s">
        <v>335</v>
      </c>
      <c r="D423" s="20"/>
      <c r="E423" s="20"/>
      <c r="F423" s="17" t="s">
        <v>79</v>
      </c>
      <c r="G423" s="17" t="s">
        <v>1005</v>
      </c>
      <c r="H423" s="38" t="s">
        <v>83</v>
      </c>
      <c r="I423" s="38" t="s">
        <v>84</v>
      </c>
      <c r="J423" s="39">
        <v>42979.0</v>
      </c>
      <c r="K423" s="41"/>
      <c r="L423" s="41"/>
      <c r="M423" s="41"/>
      <c r="N423" s="41"/>
      <c r="O423" s="41"/>
      <c r="P423" s="41"/>
      <c r="Q423" s="41"/>
      <c r="R423" s="43"/>
      <c r="S423" s="43"/>
      <c r="T423" s="43"/>
      <c r="U423" s="43"/>
      <c r="V423" s="41"/>
      <c r="W423" s="41"/>
      <c r="X423" s="41"/>
      <c r="Y423" s="43"/>
      <c r="Z423" s="41"/>
      <c r="AA423" s="43"/>
      <c r="AB423" s="43"/>
      <c r="AC423" s="41"/>
      <c r="AD423" s="41"/>
      <c r="AE423" s="36">
        <f t="shared" si="1"/>
        <v>0</v>
      </c>
      <c r="AF423" s="28">
        <v>0.0</v>
      </c>
      <c r="AG423" s="28">
        <v>0.0</v>
      </c>
      <c r="AH423" s="36">
        <f t="shared" si="2"/>
        <v>0</v>
      </c>
      <c r="AI423" s="28" t="s">
        <v>92</v>
      </c>
      <c r="AJ423" s="28" t="s">
        <v>55</v>
      </c>
      <c r="AK423" s="28" t="s">
        <v>55</v>
      </c>
      <c r="AL423" s="28" t="s">
        <v>55</v>
      </c>
      <c r="AM423" s="28" t="s">
        <v>55</v>
      </c>
      <c r="AN423" s="28" t="s">
        <v>92</v>
      </c>
      <c r="AO423" s="28" t="s">
        <v>55</v>
      </c>
      <c r="AP423" s="36">
        <f t="shared" si="3"/>
        <v>0</v>
      </c>
      <c r="AQ423" s="36">
        <f t="shared" si="4"/>
        <v>0</v>
      </c>
      <c r="AR423" s="36">
        <f t="shared" si="5"/>
        <v>0</v>
      </c>
      <c r="AS423" s="36">
        <f t="shared" si="6"/>
        <v>0</v>
      </c>
    </row>
    <row r="424">
      <c r="A424" s="37">
        <v>419.0</v>
      </c>
      <c r="B424" s="17" t="s">
        <v>1024</v>
      </c>
      <c r="C424" s="17" t="s">
        <v>266</v>
      </c>
      <c r="D424" s="17" t="s">
        <v>259</v>
      </c>
      <c r="E424" s="19"/>
      <c r="F424" s="17" t="s">
        <v>96</v>
      </c>
      <c r="G424" s="17" t="s">
        <v>1005</v>
      </c>
      <c r="H424" s="38" t="s">
        <v>83</v>
      </c>
      <c r="I424" s="38" t="s">
        <v>84</v>
      </c>
      <c r="J424" s="39">
        <v>42979.0</v>
      </c>
      <c r="K424" s="41"/>
      <c r="L424" s="41"/>
      <c r="M424" s="41"/>
      <c r="N424" s="41"/>
      <c r="O424" s="41"/>
      <c r="P424" s="41"/>
      <c r="Q424" s="41"/>
      <c r="R424" s="43"/>
      <c r="S424" s="41"/>
      <c r="T424" s="43"/>
      <c r="U424" s="43"/>
      <c r="V424" s="41"/>
      <c r="W424" s="41"/>
      <c r="X424" s="41"/>
      <c r="Y424" s="41"/>
      <c r="Z424" s="41"/>
      <c r="AA424" s="41"/>
      <c r="AB424" s="43"/>
      <c r="AC424" s="41"/>
      <c r="AD424" s="43"/>
      <c r="AE424" s="36">
        <f t="shared" si="1"/>
        <v>0</v>
      </c>
      <c r="AF424" s="28">
        <v>0.0</v>
      </c>
      <c r="AG424" s="28">
        <v>0.0</v>
      </c>
      <c r="AH424" s="36">
        <f t="shared" si="2"/>
        <v>0</v>
      </c>
      <c r="AI424" s="28" t="s">
        <v>92</v>
      </c>
      <c r="AJ424" s="28" t="s">
        <v>55</v>
      </c>
      <c r="AK424" s="28" t="s">
        <v>55</v>
      </c>
      <c r="AL424" s="28" t="s">
        <v>55</v>
      </c>
      <c r="AM424" s="28" t="s">
        <v>55</v>
      </c>
      <c r="AN424" s="28" t="s">
        <v>92</v>
      </c>
      <c r="AO424" s="28" t="s">
        <v>55</v>
      </c>
      <c r="AP424" s="36">
        <f t="shared" si="3"/>
        <v>0</v>
      </c>
      <c r="AQ424" s="36">
        <f t="shared" si="4"/>
        <v>0</v>
      </c>
      <c r="AR424" s="36">
        <f t="shared" si="5"/>
        <v>0</v>
      </c>
      <c r="AS424" s="36">
        <f t="shared" si="6"/>
        <v>0</v>
      </c>
    </row>
    <row r="425">
      <c r="A425" s="37">
        <v>420.0</v>
      </c>
      <c r="B425" s="17" t="s">
        <v>150</v>
      </c>
      <c r="C425" s="17" t="s">
        <v>275</v>
      </c>
      <c r="D425" s="17" t="s">
        <v>266</v>
      </c>
      <c r="E425" s="19"/>
      <c r="F425" s="17" t="s">
        <v>96</v>
      </c>
      <c r="G425" s="17" t="s">
        <v>1005</v>
      </c>
      <c r="H425" s="38" t="s">
        <v>83</v>
      </c>
      <c r="I425" s="38" t="s">
        <v>84</v>
      </c>
      <c r="J425" s="39">
        <v>42979.0</v>
      </c>
      <c r="K425" s="41"/>
      <c r="L425" s="41"/>
      <c r="M425" s="41"/>
      <c r="N425" s="41"/>
      <c r="O425" s="41"/>
      <c r="P425" s="41"/>
      <c r="Q425" s="41"/>
      <c r="R425" s="43"/>
      <c r="S425" s="43"/>
      <c r="T425" s="43"/>
      <c r="U425" s="43"/>
      <c r="V425" s="41"/>
      <c r="W425" s="41"/>
      <c r="X425" s="41"/>
      <c r="Y425" s="43"/>
      <c r="Z425" s="41"/>
      <c r="AA425" s="43"/>
      <c r="AB425" s="43"/>
      <c r="AC425" s="41"/>
      <c r="AD425" s="43"/>
      <c r="AE425" s="36">
        <f t="shared" si="1"/>
        <v>0</v>
      </c>
      <c r="AF425" s="28">
        <v>0.0</v>
      </c>
      <c r="AG425" s="28">
        <v>0.0</v>
      </c>
      <c r="AH425" s="36">
        <f t="shared" si="2"/>
        <v>0</v>
      </c>
      <c r="AI425" s="28" t="s">
        <v>92</v>
      </c>
      <c r="AJ425" s="28" t="s">
        <v>55</v>
      </c>
      <c r="AK425" s="28" t="s">
        <v>55</v>
      </c>
      <c r="AL425" s="28" t="s">
        <v>55</v>
      </c>
      <c r="AM425" s="28" t="s">
        <v>55</v>
      </c>
      <c r="AN425" s="28" t="s">
        <v>92</v>
      </c>
      <c r="AO425" s="28" t="s">
        <v>55</v>
      </c>
      <c r="AP425" s="36">
        <f t="shared" si="3"/>
        <v>0</v>
      </c>
      <c r="AQ425" s="36">
        <f t="shared" si="4"/>
        <v>0</v>
      </c>
      <c r="AR425" s="36">
        <f t="shared" si="5"/>
        <v>0</v>
      </c>
      <c r="AS425" s="36">
        <f t="shared" si="6"/>
        <v>0</v>
      </c>
    </row>
    <row r="426">
      <c r="A426" s="37">
        <v>421.0</v>
      </c>
      <c r="B426" s="17" t="s">
        <v>1027</v>
      </c>
      <c r="C426" s="17" t="s">
        <v>183</v>
      </c>
      <c r="D426" s="17" t="s">
        <v>110</v>
      </c>
      <c r="E426" s="19"/>
      <c r="F426" s="17" t="s">
        <v>96</v>
      </c>
      <c r="G426" s="17" t="s">
        <v>1005</v>
      </c>
      <c r="H426" s="38" t="s">
        <v>83</v>
      </c>
      <c r="I426" s="38" t="s">
        <v>84</v>
      </c>
      <c r="J426" s="39">
        <v>42979.0</v>
      </c>
      <c r="K426" s="41"/>
      <c r="L426" s="41"/>
      <c r="M426" s="41"/>
      <c r="N426" s="41"/>
      <c r="O426" s="41"/>
      <c r="P426" s="41"/>
      <c r="Q426" s="41"/>
      <c r="R426" s="43"/>
      <c r="S426" s="43"/>
      <c r="T426" s="43"/>
      <c r="U426" s="43"/>
      <c r="V426" s="41"/>
      <c r="W426" s="41"/>
      <c r="X426" s="41"/>
      <c r="Y426" s="43"/>
      <c r="Z426" s="41"/>
      <c r="AA426" s="43"/>
      <c r="AB426" s="43"/>
      <c r="AC426" s="41"/>
      <c r="AD426" s="43"/>
      <c r="AE426" s="36">
        <f t="shared" si="1"/>
        <v>0</v>
      </c>
      <c r="AF426" s="28">
        <v>0.0</v>
      </c>
      <c r="AG426" s="28">
        <v>0.0</v>
      </c>
      <c r="AH426" s="36">
        <f t="shared" si="2"/>
        <v>0</v>
      </c>
      <c r="AI426" s="28" t="s">
        <v>92</v>
      </c>
      <c r="AJ426" s="28" t="s">
        <v>55</v>
      </c>
      <c r="AK426" s="28" t="s">
        <v>55</v>
      </c>
      <c r="AL426" s="28" t="s">
        <v>55</v>
      </c>
      <c r="AM426" s="28" t="s">
        <v>55</v>
      </c>
      <c r="AN426" s="28" t="s">
        <v>92</v>
      </c>
      <c r="AO426" s="28" t="s">
        <v>55</v>
      </c>
      <c r="AP426" s="36">
        <f t="shared" si="3"/>
        <v>0</v>
      </c>
      <c r="AQ426" s="36">
        <f t="shared" si="4"/>
        <v>0</v>
      </c>
      <c r="AR426" s="36">
        <f t="shared" si="5"/>
        <v>0</v>
      </c>
      <c r="AS426" s="36">
        <f t="shared" si="6"/>
        <v>0</v>
      </c>
    </row>
    <row r="427">
      <c r="A427" s="37">
        <v>422.0</v>
      </c>
      <c r="B427" s="17" t="s">
        <v>1028</v>
      </c>
      <c r="C427" s="17" t="s">
        <v>236</v>
      </c>
      <c r="D427" s="17" t="s">
        <v>110</v>
      </c>
      <c r="E427" s="19"/>
      <c r="F427" s="17" t="s">
        <v>96</v>
      </c>
      <c r="G427" s="17" t="s">
        <v>1005</v>
      </c>
      <c r="H427" s="38" t="s">
        <v>83</v>
      </c>
      <c r="I427" s="38" t="s">
        <v>84</v>
      </c>
      <c r="J427" s="39">
        <v>42979.0</v>
      </c>
      <c r="K427" s="41"/>
      <c r="L427" s="41"/>
      <c r="M427" s="41"/>
      <c r="N427" s="41"/>
      <c r="O427" s="41"/>
      <c r="P427" s="41"/>
      <c r="Q427" s="41"/>
      <c r="R427" s="43"/>
      <c r="S427" s="43"/>
      <c r="T427" s="43"/>
      <c r="U427" s="43"/>
      <c r="V427" s="41"/>
      <c r="W427" s="41"/>
      <c r="X427" s="41"/>
      <c r="Y427" s="43"/>
      <c r="Z427" s="41"/>
      <c r="AA427" s="43"/>
      <c r="AB427" s="43"/>
      <c r="AC427" s="41"/>
      <c r="AD427" s="43"/>
      <c r="AE427" s="36">
        <f t="shared" si="1"/>
        <v>0</v>
      </c>
      <c r="AF427" s="28">
        <v>0.0</v>
      </c>
      <c r="AG427" s="28">
        <v>0.0</v>
      </c>
      <c r="AH427" s="36">
        <f t="shared" si="2"/>
        <v>0</v>
      </c>
      <c r="AI427" s="28" t="s">
        <v>92</v>
      </c>
      <c r="AJ427" s="28" t="s">
        <v>55</v>
      </c>
      <c r="AK427" s="28" t="s">
        <v>55</v>
      </c>
      <c r="AL427" s="28" t="s">
        <v>55</v>
      </c>
      <c r="AM427" s="28" t="s">
        <v>55</v>
      </c>
      <c r="AN427" s="28" t="s">
        <v>92</v>
      </c>
      <c r="AO427" s="28" t="s">
        <v>55</v>
      </c>
      <c r="AP427" s="36">
        <f t="shared" si="3"/>
        <v>0</v>
      </c>
      <c r="AQ427" s="36">
        <f t="shared" si="4"/>
        <v>0</v>
      </c>
      <c r="AR427" s="36">
        <f t="shared" si="5"/>
        <v>0</v>
      </c>
      <c r="AS427" s="36">
        <f t="shared" si="6"/>
        <v>0</v>
      </c>
    </row>
    <row r="428">
      <c r="A428" s="37">
        <v>423.0</v>
      </c>
      <c r="B428" s="17" t="s">
        <v>157</v>
      </c>
      <c r="C428" s="17" t="s">
        <v>1031</v>
      </c>
      <c r="D428" s="20"/>
      <c r="E428" s="19"/>
      <c r="F428" s="17" t="s">
        <v>96</v>
      </c>
      <c r="G428" s="17" t="s">
        <v>1005</v>
      </c>
      <c r="H428" s="38" t="s">
        <v>83</v>
      </c>
      <c r="I428" s="38" t="s">
        <v>84</v>
      </c>
      <c r="J428" s="39">
        <v>42979.0</v>
      </c>
      <c r="K428" s="41"/>
      <c r="L428" s="41"/>
      <c r="M428" s="41"/>
      <c r="N428" s="41"/>
      <c r="O428" s="41"/>
      <c r="P428" s="41"/>
      <c r="Q428" s="41"/>
      <c r="R428" s="43"/>
      <c r="S428" s="43"/>
      <c r="T428" s="43"/>
      <c r="U428" s="43"/>
      <c r="V428" s="41"/>
      <c r="W428" s="41"/>
      <c r="X428" s="41"/>
      <c r="Y428" s="43"/>
      <c r="Z428" s="41"/>
      <c r="AA428" s="43"/>
      <c r="AB428" s="43"/>
      <c r="AC428" s="41"/>
      <c r="AD428" s="43"/>
      <c r="AE428" s="36">
        <f t="shared" si="1"/>
        <v>0</v>
      </c>
      <c r="AF428" s="28">
        <v>0.0</v>
      </c>
      <c r="AG428" s="28">
        <v>0.0</v>
      </c>
      <c r="AH428" s="36">
        <f t="shared" si="2"/>
        <v>0</v>
      </c>
      <c r="AI428" s="28" t="s">
        <v>92</v>
      </c>
      <c r="AJ428" s="28" t="s">
        <v>55</v>
      </c>
      <c r="AK428" s="28" t="s">
        <v>55</v>
      </c>
      <c r="AL428" s="28" t="s">
        <v>55</v>
      </c>
      <c r="AM428" s="28" t="s">
        <v>55</v>
      </c>
      <c r="AN428" s="28" t="s">
        <v>92</v>
      </c>
      <c r="AO428" s="28" t="s">
        <v>55</v>
      </c>
      <c r="AP428" s="36">
        <f t="shared" si="3"/>
        <v>0</v>
      </c>
      <c r="AQ428" s="36">
        <f t="shared" si="4"/>
        <v>0</v>
      </c>
      <c r="AR428" s="36">
        <f t="shared" si="5"/>
        <v>0</v>
      </c>
      <c r="AS428" s="36">
        <f t="shared" si="6"/>
        <v>0</v>
      </c>
    </row>
    <row r="429">
      <c r="A429" s="37">
        <v>424.0</v>
      </c>
      <c r="B429" s="17" t="s">
        <v>1032</v>
      </c>
      <c r="C429" s="17" t="s">
        <v>642</v>
      </c>
      <c r="D429" s="17" t="s">
        <v>427</v>
      </c>
      <c r="E429" s="19"/>
      <c r="F429" s="17" t="s">
        <v>79</v>
      </c>
      <c r="G429" s="17" t="s">
        <v>1005</v>
      </c>
      <c r="H429" s="38" t="s">
        <v>83</v>
      </c>
      <c r="I429" s="38" t="s">
        <v>84</v>
      </c>
      <c r="J429" s="39">
        <v>42979.0</v>
      </c>
      <c r="K429" s="41"/>
      <c r="L429" s="41"/>
      <c r="M429" s="41"/>
      <c r="N429" s="41"/>
      <c r="O429" s="41"/>
      <c r="P429" s="41"/>
      <c r="Q429" s="41"/>
      <c r="R429" s="43"/>
      <c r="S429" s="43"/>
      <c r="T429" s="43"/>
      <c r="U429" s="43"/>
      <c r="V429" s="41"/>
      <c r="W429" s="41"/>
      <c r="X429" s="41"/>
      <c r="Y429" s="43"/>
      <c r="Z429" s="41"/>
      <c r="AA429" s="43"/>
      <c r="AB429" s="43"/>
      <c r="AC429" s="41"/>
      <c r="AD429" s="43"/>
      <c r="AE429" s="36">
        <f t="shared" si="1"/>
        <v>0</v>
      </c>
      <c r="AF429" s="28">
        <v>0.0</v>
      </c>
      <c r="AG429" s="28">
        <v>0.0</v>
      </c>
      <c r="AH429" s="36">
        <f t="shared" si="2"/>
        <v>0</v>
      </c>
      <c r="AI429" s="28" t="s">
        <v>92</v>
      </c>
      <c r="AJ429" s="28" t="s">
        <v>55</v>
      </c>
      <c r="AK429" s="28" t="s">
        <v>55</v>
      </c>
      <c r="AL429" s="28" t="s">
        <v>55</v>
      </c>
      <c r="AM429" s="28" t="s">
        <v>55</v>
      </c>
      <c r="AN429" s="28" t="s">
        <v>92</v>
      </c>
      <c r="AO429" s="28" t="s">
        <v>55</v>
      </c>
      <c r="AP429" s="36">
        <f t="shared" si="3"/>
        <v>0</v>
      </c>
      <c r="AQ429" s="36">
        <f t="shared" si="4"/>
        <v>0</v>
      </c>
      <c r="AR429" s="36">
        <f t="shared" si="5"/>
        <v>0</v>
      </c>
      <c r="AS429" s="36">
        <f t="shared" si="6"/>
        <v>0</v>
      </c>
    </row>
    <row r="430">
      <c r="A430" s="37">
        <v>425.0</v>
      </c>
      <c r="B430" s="17" t="s">
        <v>790</v>
      </c>
      <c r="C430" s="17" t="s">
        <v>78</v>
      </c>
      <c r="D430" s="17" t="s">
        <v>154</v>
      </c>
      <c r="E430" s="19"/>
      <c r="F430" s="17" t="s">
        <v>79</v>
      </c>
      <c r="G430" s="17" t="s">
        <v>1005</v>
      </c>
      <c r="H430" s="38" t="s">
        <v>83</v>
      </c>
      <c r="I430" s="38" t="s">
        <v>84</v>
      </c>
      <c r="J430" s="39">
        <v>42979.0</v>
      </c>
      <c r="K430" s="41"/>
      <c r="L430" s="41"/>
      <c r="M430" s="41"/>
      <c r="N430" s="41"/>
      <c r="O430" s="41"/>
      <c r="P430" s="41"/>
      <c r="Q430" s="41"/>
      <c r="R430" s="43"/>
      <c r="S430" s="43"/>
      <c r="T430" s="43"/>
      <c r="U430" s="43"/>
      <c r="V430" s="41"/>
      <c r="W430" s="41"/>
      <c r="X430" s="41"/>
      <c r="Y430" s="43"/>
      <c r="Z430" s="41"/>
      <c r="AA430" s="43"/>
      <c r="AB430" s="43"/>
      <c r="AC430" s="41"/>
      <c r="AD430" s="43"/>
      <c r="AE430" s="36">
        <f t="shared" si="1"/>
        <v>0</v>
      </c>
      <c r="AF430" s="28">
        <v>0.0</v>
      </c>
      <c r="AG430" s="28">
        <v>0.0</v>
      </c>
      <c r="AH430" s="36">
        <f t="shared" si="2"/>
        <v>0</v>
      </c>
      <c r="AI430" s="28" t="s">
        <v>92</v>
      </c>
      <c r="AJ430" s="28" t="s">
        <v>55</v>
      </c>
      <c r="AK430" s="28" t="s">
        <v>55</v>
      </c>
      <c r="AL430" s="28" t="s">
        <v>55</v>
      </c>
      <c r="AM430" s="28" t="s">
        <v>55</v>
      </c>
      <c r="AN430" s="28" t="s">
        <v>92</v>
      </c>
      <c r="AO430" s="28" t="s">
        <v>55</v>
      </c>
      <c r="AP430" s="36">
        <f t="shared" si="3"/>
        <v>0</v>
      </c>
      <c r="AQ430" s="36">
        <f t="shared" si="4"/>
        <v>0</v>
      </c>
      <c r="AR430" s="36">
        <f t="shared" si="5"/>
        <v>0</v>
      </c>
      <c r="AS430" s="36">
        <f t="shared" si="6"/>
        <v>0</v>
      </c>
    </row>
    <row r="431">
      <c r="A431" s="37">
        <v>426.0</v>
      </c>
      <c r="B431" s="17" t="s">
        <v>1036</v>
      </c>
      <c r="C431" s="17" t="s">
        <v>486</v>
      </c>
      <c r="D431" s="20"/>
      <c r="E431" s="19"/>
      <c r="F431" s="17" t="s">
        <v>96</v>
      </c>
      <c r="G431" s="17" t="s">
        <v>1005</v>
      </c>
      <c r="H431" s="38" t="s">
        <v>83</v>
      </c>
      <c r="I431" s="38" t="s">
        <v>84</v>
      </c>
      <c r="J431" s="39">
        <v>42979.0</v>
      </c>
      <c r="K431" s="41"/>
      <c r="L431" s="41"/>
      <c r="M431" s="41"/>
      <c r="N431" s="41"/>
      <c r="O431" s="41"/>
      <c r="P431" s="41"/>
      <c r="Q431" s="41"/>
      <c r="R431" s="43"/>
      <c r="S431" s="43"/>
      <c r="T431" s="43"/>
      <c r="U431" s="43"/>
      <c r="V431" s="43"/>
      <c r="W431" s="41"/>
      <c r="X431" s="41"/>
      <c r="Y431" s="43"/>
      <c r="Z431" s="41"/>
      <c r="AA431" s="43"/>
      <c r="AB431" s="43"/>
      <c r="AC431" s="41"/>
      <c r="AD431" s="43"/>
      <c r="AE431" s="36">
        <f t="shared" si="1"/>
        <v>0</v>
      </c>
      <c r="AF431" s="28">
        <v>0.0</v>
      </c>
      <c r="AG431" s="28">
        <v>0.0</v>
      </c>
      <c r="AH431" s="36">
        <f t="shared" si="2"/>
        <v>0</v>
      </c>
      <c r="AI431" s="28" t="s">
        <v>92</v>
      </c>
      <c r="AJ431" s="28" t="s">
        <v>55</v>
      </c>
      <c r="AK431" s="28" t="s">
        <v>55</v>
      </c>
      <c r="AL431" s="28" t="s">
        <v>55</v>
      </c>
      <c r="AM431" s="28" t="s">
        <v>55</v>
      </c>
      <c r="AN431" s="28" t="s">
        <v>92</v>
      </c>
      <c r="AO431" s="28" t="s">
        <v>55</v>
      </c>
      <c r="AP431" s="36">
        <f t="shared" si="3"/>
        <v>0</v>
      </c>
      <c r="AQ431" s="36">
        <f t="shared" si="4"/>
        <v>0</v>
      </c>
      <c r="AR431" s="36">
        <f t="shared" si="5"/>
        <v>0</v>
      </c>
      <c r="AS431" s="36">
        <f t="shared" si="6"/>
        <v>0</v>
      </c>
    </row>
    <row r="432">
      <c r="A432" s="37">
        <v>427.0</v>
      </c>
      <c r="B432" s="17" t="s">
        <v>803</v>
      </c>
      <c r="C432" s="17" t="s">
        <v>113</v>
      </c>
      <c r="D432" s="20"/>
      <c r="E432" s="19"/>
      <c r="F432" s="17" t="s">
        <v>96</v>
      </c>
      <c r="G432" s="17" t="s">
        <v>1005</v>
      </c>
      <c r="H432" s="38" t="s">
        <v>83</v>
      </c>
      <c r="I432" s="38" t="s">
        <v>84</v>
      </c>
      <c r="J432" s="39">
        <v>42979.0</v>
      </c>
      <c r="K432" s="41"/>
      <c r="L432" s="41"/>
      <c r="M432" s="41"/>
      <c r="N432" s="41"/>
      <c r="O432" s="41"/>
      <c r="P432" s="41"/>
      <c r="Q432" s="41"/>
      <c r="R432" s="43"/>
      <c r="S432" s="43"/>
      <c r="T432" s="43"/>
      <c r="U432" s="43"/>
      <c r="V432" s="41"/>
      <c r="W432" s="41"/>
      <c r="X432" s="41"/>
      <c r="Y432" s="43"/>
      <c r="Z432" s="41"/>
      <c r="AA432" s="43"/>
      <c r="AB432" s="43"/>
      <c r="AC432" s="41"/>
      <c r="AD432" s="43"/>
      <c r="AE432" s="36">
        <f t="shared" si="1"/>
        <v>0</v>
      </c>
      <c r="AF432" s="28">
        <v>0.0</v>
      </c>
      <c r="AG432" s="28">
        <v>0.0</v>
      </c>
      <c r="AH432" s="36">
        <f t="shared" si="2"/>
        <v>0</v>
      </c>
      <c r="AI432" s="28" t="s">
        <v>92</v>
      </c>
      <c r="AJ432" s="28" t="s">
        <v>55</v>
      </c>
      <c r="AK432" s="28" t="s">
        <v>55</v>
      </c>
      <c r="AL432" s="28" t="s">
        <v>55</v>
      </c>
      <c r="AM432" s="28" t="s">
        <v>55</v>
      </c>
      <c r="AN432" s="28" t="s">
        <v>92</v>
      </c>
      <c r="AO432" s="28" t="s">
        <v>55</v>
      </c>
      <c r="AP432" s="36">
        <f t="shared" si="3"/>
        <v>0</v>
      </c>
      <c r="AQ432" s="36">
        <f t="shared" si="4"/>
        <v>0</v>
      </c>
      <c r="AR432" s="36">
        <f t="shared" si="5"/>
        <v>0</v>
      </c>
      <c r="AS432" s="36">
        <f t="shared" si="6"/>
        <v>0</v>
      </c>
    </row>
    <row r="433">
      <c r="A433" s="37">
        <v>428.0</v>
      </c>
      <c r="B433" s="17" t="s">
        <v>990</v>
      </c>
      <c r="C433" s="17" t="s">
        <v>589</v>
      </c>
      <c r="D433" s="17" t="s">
        <v>235</v>
      </c>
      <c r="E433" s="19"/>
      <c r="F433" s="17" t="s">
        <v>96</v>
      </c>
      <c r="G433" s="17" t="s">
        <v>1005</v>
      </c>
      <c r="H433" s="38" t="s">
        <v>83</v>
      </c>
      <c r="I433" s="38" t="s">
        <v>84</v>
      </c>
      <c r="J433" s="39">
        <v>42979.0</v>
      </c>
      <c r="K433" s="44"/>
      <c r="L433" s="41"/>
      <c r="M433" s="41"/>
      <c r="N433" s="41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36">
        <f t="shared" si="1"/>
        <v>0</v>
      </c>
      <c r="AF433" s="28">
        <v>0.0</v>
      </c>
      <c r="AG433" s="28">
        <v>0.0</v>
      </c>
      <c r="AH433" s="36">
        <f t="shared" si="2"/>
        <v>0</v>
      </c>
      <c r="AI433" s="28" t="s">
        <v>92</v>
      </c>
      <c r="AJ433" s="28" t="s">
        <v>55</v>
      </c>
      <c r="AK433" s="28" t="s">
        <v>55</v>
      </c>
      <c r="AL433" s="28" t="s">
        <v>55</v>
      </c>
      <c r="AM433" s="28" t="s">
        <v>55</v>
      </c>
      <c r="AN433" s="28" t="s">
        <v>92</v>
      </c>
      <c r="AO433" s="28" t="s">
        <v>55</v>
      </c>
      <c r="AP433" s="36">
        <f t="shared" si="3"/>
        <v>0</v>
      </c>
      <c r="AQ433" s="36">
        <f t="shared" si="4"/>
        <v>0</v>
      </c>
      <c r="AR433" s="36">
        <f t="shared" si="5"/>
        <v>0</v>
      </c>
      <c r="AS433" s="36">
        <f t="shared" si="6"/>
        <v>0</v>
      </c>
    </row>
    <row r="434">
      <c r="A434" s="37">
        <v>429.0</v>
      </c>
      <c r="B434" s="17" t="s">
        <v>436</v>
      </c>
      <c r="C434" s="17" t="s">
        <v>1040</v>
      </c>
      <c r="D434" s="17" t="s">
        <v>837</v>
      </c>
      <c r="E434" s="20"/>
      <c r="F434" s="17" t="s">
        <v>79</v>
      </c>
      <c r="G434" s="17" t="s">
        <v>1005</v>
      </c>
      <c r="H434" s="38" t="s">
        <v>83</v>
      </c>
      <c r="I434" s="38" t="s">
        <v>84</v>
      </c>
      <c r="J434" s="39">
        <v>42979.0</v>
      </c>
      <c r="K434" s="41"/>
      <c r="L434" s="41"/>
      <c r="M434" s="41"/>
      <c r="N434" s="41"/>
      <c r="O434" s="41"/>
      <c r="P434" s="41"/>
      <c r="Q434" s="41"/>
      <c r="R434" s="43"/>
      <c r="S434" s="43"/>
      <c r="T434" s="43"/>
      <c r="U434" s="43"/>
      <c r="V434" s="43"/>
      <c r="W434" s="41"/>
      <c r="X434" s="41"/>
      <c r="Y434" s="43"/>
      <c r="Z434" s="41"/>
      <c r="AA434" s="43"/>
      <c r="AB434" s="43"/>
      <c r="AC434" s="41"/>
      <c r="AD434" s="43"/>
      <c r="AE434" s="36">
        <f t="shared" si="1"/>
        <v>0</v>
      </c>
      <c r="AF434" s="28">
        <v>0.0</v>
      </c>
      <c r="AG434" s="28">
        <v>0.0</v>
      </c>
      <c r="AH434" s="36">
        <f t="shared" si="2"/>
        <v>0</v>
      </c>
      <c r="AI434" s="28" t="s">
        <v>92</v>
      </c>
      <c r="AJ434" s="28" t="s">
        <v>55</v>
      </c>
      <c r="AK434" s="28" t="s">
        <v>55</v>
      </c>
      <c r="AL434" s="28" t="s">
        <v>55</v>
      </c>
      <c r="AM434" s="28" t="s">
        <v>55</v>
      </c>
      <c r="AN434" s="28" t="s">
        <v>92</v>
      </c>
      <c r="AO434" s="28" t="s">
        <v>55</v>
      </c>
      <c r="AP434" s="36">
        <f t="shared" si="3"/>
        <v>0</v>
      </c>
      <c r="AQ434" s="36">
        <f t="shared" si="4"/>
        <v>0</v>
      </c>
      <c r="AR434" s="36">
        <f t="shared" si="5"/>
        <v>0</v>
      </c>
      <c r="AS434" s="36">
        <f t="shared" si="6"/>
        <v>0</v>
      </c>
    </row>
    <row r="435">
      <c r="A435" s="37">
        <v>430.0</v>
      </c>
      <c r="B435" s="17" t="s">
        <v>1041</v>
      </c>
      <c r="C435" s="17" t="s">
        <v>126</v>
      </c>
      <c r="D435" s="17" t="s">
        <v>515</v>
      </c>
      <c r="E435" s="19"/>
      <c r="F435" s="17" t="s">
        <v>79</v>
      </c>
      <c r="G435" s="17" t="s">
        <v>1005</v>
      </c>
      <c r="H435" s="38" t="s">
        <v>83</v>
      </c>
      <c r="I435" s="38" t="s">
        <v>84</v>
      </c>
      <c r="J435" s="39">
        <v>42979.0</v>
      </c>
      <c r="K435" s="41"/>
      <c r="L435" s="41"/>
      <c r="M435" s="41"/>
      <c r="N435" s="41"/>
      <c r="O435" s="41"/>
      <c r="P435" s="41"/>
      <c r="Q435" s="41"/>
      <c r="R435" s="43"/>
      <c r="S435" s="43"/>
      <c r="T435" s="43"/>
      <c r="U435" s="43"/>
      <c r="V435" s="41"/>
      <c r="W435" s="41"/>
      <c r="X435" s="41"/>
      <c r="Y435" s="43"/>
      <c r="Z435" s="41"/>
      <c r="AA435" s="43"/>
      <c r="AB435" s="43"/>
      <c r="AC435" s="41"/>
      <c r="AD435" s="43"/>
      <c r="AE435" s="36">
        <f t="shared" si="1"/>
        <v>0</v>
      </c>
      <c r="AF435" s="28">
        <v>0.0</v>
      </c>
      <c r="AG435" s="28">
        <v>0.0</v>
      </c>
      <c r="AH435" s="36">
        <f t="shared" si="2"/>
        <v>0</v>
      </c>
      <c r="AI435" s="28" t="s">
        <v>92</v>
      </c>
      <c r="AJ435" s="28" t="s">
        <v>55</v>
      </c>
      <c r="AK435" s="28" t="s">
        <v>55</v>
      </c>
      <c r="AL435" s="28" t="s">
        <v>55</v>
      </c>
      <c r="AM435" s="28" t="s">
        <v>55</v>
      </c>
      <c r="AN435" s="28" t="s">
        <v>92</v>
      </c>
      <c r="AO435" s="28" t="s">
        <v>55</v>
      </c>
      <c r="AP435" s="36">
        <f t="shared" si="3"/>
        <v>0</v>
      </c>
      <c r="AQ435" s="36">
        <f t="shared" si="4"/>
        <v>0</v>
      </c>
      <c r="AR435" s="36">
        <f t="shared" si="5"/>
        <v>0</v>
      </c>
      <c r="AS435" s="36">
        <f t="shared" si="6"/>
        <v>0</v>
      </c>
    </row>
    <row r="436">
      <c r="A436" s="37">
        <v>431.0</v>
      </c>
      <c r="B436" s="17" t="s">
        <v>1043</v>
      </c>
      <c r="C436" s="17" t="s">
        <v>101</v>
      </c>
      <c r="D436" s="17" t="s">
        <v>200</v>
      </c>
      <c r="E436" s="19"/>
      <c r="F436" s="17" t="s">
        <v>96</v>
      </c>
      <c r="G436" s="17" t="s">
        <v>1005</v>
      </c>
      <c r="H436" s="38" t="s">
        <v>83</v>
      </c>
      <c r="I436" s="38" t="s">
        <v>84</v>
      </c>
      <c r="J436" s="39">
        <v>42979.0</v>
      </c>
      <c r="K436" s="44"/>
      <c r="L436" s="41"/>
      <c r="M436" s="41"/>
      <c r="N436" s="41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36">
        <f t="shared" si="1"/>
        <v>0</v>
      </c>
      <c r="AF436" s="28">
        <v>0.0</v>
      </c>
      <c r="AG436" s="28">
        <v>0.0</v>
      </c>
      <c r="AH436" s="36">
        <f t="shared" si="2"/>
        <v>0</v>
      </c>
      <c r="AI436" s="28" t="s">
        <v>92</v>
      </c>
      <c r="AJ436" s="28" t="s">
        <v>55</v>
      </c>
      <c r="AK436" s="28" t="s">
        <v>55</v>
      </c>
      <c r="AL436" s="28" t="s">
        <v>55</v>
      </c>
      <c r="AM436" s="28" t="s">
        <v>55</v>
      </c>
      <c r="AN436" s="28" t="s">
        <v>92</v>
      </c>
      <c r="AO436" s="28" t="s">
        <v>55</v>
      </c>
      <c r="AP436" s="36">
        <f t="shared" si="3"/>
        <v>0</v>
      </c>
      <c r="AQ436" s="36">
        <f t="shared" si="4"/>
        <v>0</v>
      </c>
      <c r="AR436" s="36">
        <f t="shared" si="5"/>
        <v>0</v>
      </c>
      <c r="AS436" s="36">
        <f t="shared" si="6"/>
        <v>0</v>
      </c>
    </row>
    <row r="437">
      <c r="A437" s="37">
        <v>432.0</v>
      </c>
      <c r="B437" s="17" t="s">
        <v>280</v>
      </c>
      <c r="C437" s="17" t="s">
        <v>1044</v>
      </c>
      <c r="D437" s="17" t="s">
        <v>404</v>
      </c>
      <c r="E437" s="19"/>
      <c r="F437" s="17" t="s">
        <v>96</v>
      </c>
      <c r="G437" s="17" t="s">
        <v>1005</v>
      </c>
      <c r="H437" s="38" t="s">
        <v>83</v>
      </c>
      <c r="I437" s="38" t="s">
        <v>84</v>
      </c>
      <c r="J437" s="39">
        <v>42979.0</v>
      </c>
      <c r="K437" s="41"/>
      <c r="L437" s="41"/>
      <c r="M437" s="41"/>
      <c r="N437" s="41"/>
      <c r="O437" s="41"/>
      <c r="P437" s="41"/>
      <c r="Q437" s="41"/>
      <c r="R437" s="43"/>
      <c r="S437" s="43"/>
      <c r="T437" s="43"/>
      <c r="U437" s="43"/>
      <c r="V437" s="41"/>
      <c r="W437" s="41"/>
      <c r="X437" s="41"/>
      <c r="Y437" s="43"/>
      <c r="Z437" s="41"/>
      <c r="AA437" s="43"/>
      <c r="AB437" s="43"/>
      <c r="AC437" s="41"/>
      <c r="AD437" s="43"/>
      <c r="AE437" s="36">
        <f t="shared" si="1"/>
        <v>0</v>
      </c>
      <c r="AF437" s="28">
        <v>0.0</v>
      </c>
      <c r="AG437" s="28">
        <v>0.0</v>
      </c>
      <c r="AH437" s="36">
        <f t="shared" si="2"/>
        <v>0</v>
      </c>
      <c r="AI437" s="28" t="s">
        <v>92</v>
      </c>
      <c r="AJ437" s="28" t="s">
        <v>55</v>
      </c>
      <c r="AK437" s="28" t="s">
        <v>55</v>
      </c>
      <c r="AL437" s="28" t="s">
        <v>55</v>
      </c>
      <c r="AM437" s="28" t="s">
        <v>55</v>
      </c>
      <c r="AN437" s="28" t="s">
        <v>92</v>
      </c>
      <c r="AO437" s="28" t="s">
        <v>55</v>
      </c>
      <c r="AP437" s="36">
        <f t="shared" si="3"/>
        <v>0</v>
      </c>
      <c r="AQ437" s="36">
        <f t="shared" si="4"/>
        <v>0</v>
      </c>
      <c r="AR437" s="36">
        <f t="shared" si="5"/>
        <v>0</v>
      </c>
      <c r="AS437" s="36">
        <f t="shared" si="6"/>
        <v>0</v>
      </c>
    </row>
    <row r="438">
      <c r="A438" s="37">
        <v>433.0</v>
      </c>
      <c r="B438" s="17" t="s">
        <v>167</v>
      </c>
      <c r="C438" s="17" t="s">
        <v>142</v>
      </c>
      <c r="D438" s="17" t="s">
        <v>77</v>
      </c>
      <c r="E438" s="19"/>
      <c r="F438" s="17" t="s">
        <v>79</v>
      </c>
      <c r="G438" s="17" t="s">
        <v>1005</v>
      </c>
      <c r="H438" s="38" t="s">
        <v>83</v>
      </c>
      <c r="I438" s="38" t="s">
        <v>84</v>
      </c>
      <c r="J438" s="39">
        <v>42979.0</v>
      </c>
      <c r="K438" s="41"/>
      <c r="L438" s="41"/>
      <c r="M438" s="41"/>
      <c r="N438" s="41"/>
      <c r="O438" s="41"/>
      <c r="P438" s="41"/>
      <c r="Q438" s="41"/>
      <c r="R438" s="43"/>
      <c r="S438" s="43"/>
      <c r="T438" s="43"/>
      <c r="U438" s="43"/>
      <c r="V438" s="41"/>
      <c r="W438" s="41"/>
      <c r="X438" s="41"/>
      <c r="Y438" s="43"/>
      <c r="Z438" s="41"/>
      <c r="AA438" s="43"/>
      <c r="AB438" s="43"/>
      <c r="AC438" s="41"/>
      <c r="AD438" s="43"/>
      <c r="AE438" s="36">
        <f t="shared" si="1"/>
        <v>0</v>
      </c>
      <c r="AF438" s="28">
        <v>0.0</v>
      </c>
      <c r="AG438" s="28">
        <v>0.0</v>
      </c>
      <c r="AH438" s="36">
        <f t="shared" si="2"/>
        <v>0</v>
      </c>
      <c r="AI438" s="28" t="s">
        <v>92</v>
      </c>
      <c r="AJ438" s="28" t="s">
        <v>55</v>
      </c>
      <c r="AK438" s="28" t="s">
        <v>55</v>
      </c>
      <c r="AL438" s="28" t="s">
        <v>55</v>
      </c>
      <c r="AM438" s="28" t="s">
        <v>55</v>
      </c>
      <c r="AN438" s="28" t="s">
        <v>92</v>
      </c>
      <c r="AO438" s="28" t="s">
        <v>55</v>
      </c>
      <c r="AP438" s="36">
        <f t="shared" si="3"/>
        <v>0</v>
      </c>
      <c r="AQ438" s="36">
        <f t="shared" si="4"/>
        <v>0</v>
      </c>
      <c r="AR438" s="36">
        <f t="shared" si="5"/>
        <v>0</v>
      </c>
      <c r="AS438" s="36">
        <f t="shared" si="6"/>
        <v>0</v>
      </c>
    </row>
    <row r="439">
      <c r="A439" s="37">
        <v>434.0</v>
      </c>
      <c r="B439" s="17" t="s">
        <v>1046</v>
      </c>
      <c r="C439" s="17" t="s">
        <v>272</v>
      </c>
      <c r="D439" s="17" t="s">
        <v>115</v>
      </c>
      <c r="E439" s="19"/>
      <c r="F439" s="17" t="s">
        <v>79</v>
      </c>
      <c r="G439" s="17" t="s">
        <v>1005</v>
      </c>
      <c r="H439" s="38" t="s">
        <v>83</v>
      </c>
      <c r="I439" s="38" t="s">
        <v>84</v>
      </c>
      <c r="J439" s="39">
        <v>42979.0</v>
      </c>
      <c r="K439" s="41"/>
      <c r="L439" s="41"/>
      <c r="M439" s="41"/>
      <c r="N439" s="41"/>
      <c r="O439" s="41"/>
      <c r="P439" s="41"/>
      <c r="Q439" s="41"/>
      <c r="R439" s="43"/>
      <c r="S439" s="43"/>
      <c r="T439" s="43"/>
      <c r="U439" s="43"/>
      <c r="V439" s="41"/>
      <c r="W439" s="41"/>
      <c r="X439" s="41"/>
      <c r="Y439" s="43"/>
      <c r="Z439" s="41"/>
      <c r="AA439" s="43"/>
      <c r="AB439" s="43"/>
      <c r="AC439" s="41"/>
      <c r="AD439" s="43"/>
      <c r="AE439" s="36">
        <f t="shared" si="1"/>
        <v>0</v>
      </c>
      <c r="AF439" s="28">
        <v>0.0</v>
      </c>
      <c r="AG439" s="28">
        <v>0.0</v>
      </c>
      <c r="AH439" s="36">
        <f t="shared" si="2"/>
        <v>0</v>
      </c>
      <c r="AI439" s="28" t="s">
        <v>92</v>
      </c>
      <c r="AJ439" s="28" t="s">
        <v>55</v>
      </c>
      <c r="AK439" s="28" t="s">
        <v>55</v>
      </c>
      <c r="AL439" s="28" t="s">
        <v>55</v>
      </c>
      <c r="AM439" s="28" t="s">
        <v>55</v>
      </c>
      <c r="AN439" s="28" t="s">
        <v>92</v>
      </c>
      <c r="AO439" s="28" t="s">
        <v>55</v>
      </c>
      <c r="AP439" s="36">
        <f t="shared" si="3"/>
        <v>0</v>
      </c>
      <c r="AQ439" s="36">
        <f t="shared" si="4"/>
        <v>0</v>
      </c>
      <c r="AR439" s="36">
        <f t="shared" si="5"/>
        <v>0</v>
      </c>
      <c r="AS439" s="36">
        <f t="shared" si="6"/>
        <v>0</v>
      </c>
    </row>
    <row r="440">
      <c r="A440" s="37">
        <v>435.0</v>
      </c>
      <c r="B440" s="17" t="s">
        <v>1047</v>
      </c>
      <c r="C440" s="17" t="s">
        <v>199</v>
      </c>
      <c r="D440" s="20"/>
      <c r="E440" s="19"/>
      <c r="F440" s="17" t="s">
        <v>96</v>
      </c>
      <c r="G440" s="17" t="s">
        <v>1005</v>
      </c>
      <c r="H440" s="38" t="s">
        <v>83</v>
      </c>
      <c r="I440" s="38" t="s">
        <v>84</v>
      </c>
      <c r="J440" s="39">
        <v>42979.0</v>
      </c>
      <c r="K440" s="41"/>
      <c r="L440" s="41"/>
      <c r="M440" s="41"/>
      <c r="N440" s="41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36">
        <f t="shared" si="1"/>
        <v>0</v>
      </c>
      <c r="AF440" s="28">
        <v>0.0</v>
      </c>
      <c r="AG440" s="28">
        <v>0.0</v>
      </c>
      <c r="AH440" s="36">
        <f t="shared" si="2"/>
        <v>0</v>
      </c>
      <c r="AI440" s="28" t="s">
        <v>92</v>
      </c>
      <c r="AJ440" s="28" t="s">
        <v>55</v>
      </c>
      <c r="AK440" s="28" t="s">
        <v>55</v>
      </c>
      <c r="AL440" s="28" t="s">
        <v>55</v>
      </c>
      <c r="AM440" s="28" t="s">
        <v>55</v>
      </c>
      <c r="AN440" s="28" t="s">
        <v>92</v>
      </c>
      <c r="AO440" s="28" t="s">
        <v>55</v>
      </c>
      <c r="AP440" s="36">
        <f t="shared" si="3"/>
        <v>0</v>
      </c>
      <c r="AQ440" s="36">
        <f t="shared" si="4"/>
        <v>0</v>
      </c>
      <c r="AR440" s="36">
        <f t="shared" si="5"/>
        <v>0</v>
      </c>
      <c r="AS440" s="36">
        <f t="shared" si="6"/>
        <v>0</v>
      </c>
    </row>
    <row r="441">
      <c r="A441" s="37">
        <v>436.0</v>
      </c>
      <c r="B441" s="17" t="s">
        <v>1048</v>
      </c>
      <c r="C441" s="17" t="s">
        <v>217</v>
      </c>
      <c r="D441" s="20"/>
      <c r="E441" s="19"/>
      <c r="F441" s="17" t="s">
        <v>96</v>
      </c>
      <c r="G441" s="17" t="s">
        <v>1005</v>
      </c>
      <c r="H441" s="38" t="s">
        <v>83</v>
      </c>
      <c r="I441" s="38" t="s">
        <v>84</v>
      </c>
      <c r="J441" s="39">
        <v>42979.0</v>
      </c>
      <c r="K441" s="41"/>
      <c r="L441" s="41"/>
      <c r="M441" s="41"/>
      <c r="N441" s="41"/>
      <c r="O441" s="41"/>
      <c r="P441" s="41"/>
      <c r="Q441" s="41"/>
      <c r="R441" s="43"/>
      <c r="S441" s="43"/>
      <c r="T441" s="43"/>
      <c r="U441" s="43"/>
      <c r="V441" s="41"/>
      <c r="W441" s="41"/>
      <c r="X441" s="41"/>
      <c r="Y441" s="43"/>
      <c r="Z441" s="41"/>
      <c r="AA441" s="43"/>
      <c r="AB441" s="43"/>
      <c r="AC441" s="41"/>
      <c r="AD441" s="43"/>
      <c r="AE441" s="36">
        <f t="shared" si="1"/>
        <v>0</v>
      </c>
      <c r="AF441" s="28">
        <v>0.0</v>
      </c>
      <c r="AG441" s="28">
        <v>0.0</v>
      </c>
      <c r="AH441" s="36">
        <f t="shared" si="2"/>
        <v>0</v>
      </c>
      <c r="AI441" s="28" t="s">
        <v>92</v>
      </c>
      <c r="AJ441" s="28" t="s">
        <v>55</v>
      </c>
      <c r="AK441" s="28" t="s">
        <v>55</v>
      </c>
      <c r="AL441" s="28" t="s">
        <v>55</v>
      </c>
      <c r="AM441" s="28" t="s">
        <v>55</v>
      </c>
      <c r="AN441" s="28" t="s">
        <v>92</v>
      </c>
      <c r="AO441" s="28" t="s">
        <v>55</v>
      </c>
      <c r="AP441" s="36">
        <f t="shared" si="3"/>
        <v>0</v>
      </c>
      <c r="AQ441" s="36">
        <f t="shared" si="4"/>
        <v>0</v>
      </c>
      <c r="AR441" s="36">
        <f t="shared" si="5"/>
        <v>0</v>
      </c>
      <c r="AS441" s="36">
        <f t="shared" si="6"/>
        <v>0</v>
      </c>
    </row>
    <row r="442">
      <c r="A442" s="37">
        <v>437.0</v>
      </c>
      <c r="B442" s="17" t="s">
        <v>1050</v>
      </c>
      <c r="C442" s="17" t="s">
        <v>161</v>
      </c>
      <c r="D442" s="19"/>
      <c r="E442" s="19"/>
      <c r="F442" s="17" t="s">
        <v>79</v>
      </c>
      <c r="G442" s="17" t="s">
        <v>1005</v>
      </c>
      <c r="H442" s="38" t="s">
        <v>83</v>
      </c>
      <c r="I442" s="38" t="s">
        <v>84</v>
      </c>
      <c r="J442" s="39">
        <v>42979.0</v>
      </c>
      <c r="K442" s="41"/>
      <c r="L442" s="41"/>
      <c r="M442" s="41"/>
      <c r="N442" s="41"/>
      <c r="O442" s="41"/>
      <c r="P442" s="41"/>
      <c r="Q442" s="41"/>
      <c r="R442" s="43"/>
      <c r="S442" s="43"/>
      <c r="T442" s="43"/>
      <c r="U442" s="43"/>
      <c r="V442" s="41"/>
      <c r="W442" s="41"/>
      <c r="X442" s="41"/>
      <c r="Y442" s="43"/>
      <c r="Z442" s="43"/>
      <c r="AA442" s="43"/>
      <c r="AB442" s="43"/>
      <c r="AC442" s="41"/>
      <c r="AD442" s="43"/>
      <c r="AE442" s="36">
        <f t="shared" si="1"/>
        <v>0</v>
      </c>
      <c r="AF442" s="28">
        <v>0.0</v>
      </c>
      <c r="AG442" s="28">
        <v>0.0</v>
      </c>
      <c r="AH442" s="36">
        <f t="shared" si="2"/>
        <v>0</v>
      </c>
      <c r="AI442" s="28" t="s">
        <v>92</v>
      </c>
      <c r="AJ442" s="28" t="s">
        <v>55</v>
      </c>
      <c r="AK442" s="28" t="s">
        <v>55</v>
      </c>
      <c r="AL442" s="28" t="s">
        <v>55</v>
      </c>
      <c r="AM442" s="28" t="s">
        <v>55</v>
      </c>
      <c r="AN442" s="28" t="s">
        <v>92</v>
      </c>
      <c r="AO442" s="28" t="s">
        <v>55</v>
      </c>
      <c r="AP442" s="36">
        <f t="shared" si="3"/>
        <v>0</v>
      </c>
      <c r="AQ442" s="36">
        <f t="shared" si="4"/>
        <v>0</v>
      </c>
      <c r="AR442" s="36">
        <f t="shared" si="5"/>
        <v>0</v>
      </c>
      <c r="AS442" s="36">
        <f t="shared" si="6"/>
        <v>0</v>
      </c>
    </row>
    <row r="443">
      <c r="A443" s="37">
        <v>438.0</v>
      </c>
      <c r="B443" s="17" t="s">
        <v>1052</v>
      </c>
      <c r="C443" s="17" t="s">
        <v>157</v>
      </c>
      <c r="D443" s="20"/>
      <c r="E443" s="19"/>
      <c r="F443" s="17" t="s">
        <v>79</v>
      </c>
      <c r="G443" s="17" t="s">
        <v>1005</v>
      </c>
      <c r="H443" s="38" t="s">
        <v>83</v>
      </c>
      <c r="I443" s="38" t="s">
        <v>84</v>
      </c>
      <c r="J443" s="39">
        <v>42990.0</v>
      </c>
      <c r="K443" s="44"/>
      <c r="L443" s="41"/>
      <c r="M443" s="41"/>
      <c r="N443" s="41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36">
        <f t="shared" si="1"/>
        <v>0</v>
      </c>
      <c r="AF443" s="28">
        <v>0.0</v>
      </c>
      <c r="AG443" s="28">
        <v>0.0</v>
      </c>
      <c r="AH443" s="36">
        <f t="shared" si="2"/>
        <v>0</v>
      </c>
      <c r="AI443" s="28" t="s">
        <v>92</v>
      </c>
      <c r="AJ443" s="28" t="s">
        <v>55</v>
      </c>
      <c r="AK443" s="28" t="s">
        <v>55</v>
      </c>
      <c r="AL443" s="28" t="s">
        <v>55</v>
      </c>
      <c r="AM443" s="28" t="s">
        <v>55</v>
      </c>
      <c r="AN443" s="28" t="s">
        <v>92</v>
      </c>
      <c r="AO443" s="28" t="s">
        <v>55</v>
      </c>
      <c r="AP443" s="36">
        <f t="shared" si="3"/>
        <v>0</v>
      </c>
      <c r="AQ443" s="36">
        <f t="shared" si="4"/>
        <v>0</v>
      </c>
      <c r="AR443" s="36">
        <f t="shared" si="5"/>
        <v>0</v>
      </c>
      <c r="AS443" s="36">
        <f t="shared" si="6"/>
        <v>0</v>
      </c>
    </row>
    <row r="444">
      <c r="A444" s="37">
        <v>439.0</v>
      </c>
      <c r="B444" s="17" t="s">
        <v>1053</v>
      </c>
      <c r="C444" s="17" t="s">
        <v>528</v>
      </c>
      <c r="D444" s="17" t="s">
        <v>266</v>
      </c>
      <c r="E444" s="19"/>
      <c r="F444" s="17" t="s">
        <v>96</v>
      </c>
      <c r="G444" s="17" t="s">
        <v>1005</v>
      </c>
      <c r="H444" s="38" t="s">
        <v>83</v>
      </c>
      <c r="I444" s="38" t="s">
        <v>84</v>
      </c>
      <c r="J444" s="39">
        <v>42979.0</v>
      </c>
      <c r="K444" s="41"/>
      <c r="L444" s="41"/>
      <c r="M444" s="41"/>
      <c r="N444" s="41"/>
      <c r="O444" s="41"/>
      <c r="P444" s="41"/>
      <c r="Q444" s="41"/>
      <c r="R444" s="43"/>
      <c r="S444" s="43"/>
      <c r="T444" s="43"/>
      <c r="U444" s="43"/>
      <c r="V444" s="41"/>
      <c r="W444" s="41"/>
      <c r="X444" s="41"/>
      <c r="Y444" s="43"/>
      <c r="Z444" s="41"/>
      <c r="AA444" s="43"/>
      <c r="AB444" s="43"/>
      <c r="AC444" s="41"/>
      <c r="AD444" s="43"/>
      <c r="AE444" s="36">
        <f t="shared" si="1"/>
        <v>0</v>
      </c>
      <c r="AF444" s="28">
        <v>0.0</v>
      </c>
      <c r="AG444" s="28">
        <v>0.0</v>
      </c>
      <c r="AH444" s="36">
        <f t="shared" si="2"/>
        <v>0</v>
      </c>
      <c r="AI444" s="28" t="s">
        <v>92</v>
      </c>
      <c r="AJ444" s="28" t="s">
        <v>55</v>
      </c>
      <c r="AK444" s="28" t="s">
        <v>55</v>
      </c>
      <c r="AL444" s="28" t="s">
        <v>55</v>
      </c>
      <c r="AM444" s="28" t="s">
        <v>55</v>
      </c>
      <c r="AN444" s="28" t="s">
        <v>92</v>
      </c>
      <c r="AO444" s="28" t="s">
        <v>55</v>
      </c>
      <c r="AP444" s="36">
        <f t="shared" si="3"/>
        <v>0</v>
      </c>
      <c r="AQ444" s="36">
        <f t="shared" si="4"/>
        <v>0</v>
      </c>
      <c r="AR444" s="36">
        <f t="shared" si="5"/>
        <v>0</v>
      </c>
      <c r="AS444" s="36">
        <f t="shared" si="6"/>
        <v>0</v>
      </c>
    </row>
    <row r="445">
      <c r="A445" s="37">
        <v>440.0</v>
      </c>
      <c r="B445" s="17" t="s">
        <v>1055</v>
      </c>
      <c r="C445" s="17" t="s">
        <v>404</v>
      </c>
      <c r="D445" s="20"/>
      <c r="E445" s="19"/>
      <c r="F445" s="17" t="s">
        <v>96</v>
      </c>
      <c r="G445" s="17" t="s">
        <v>1056</v>
      </c>
      <c r="H445" s="38" t="s">
        <v>83</v>
      </c>
      <c r="I445" s="38" t="s">
        <v>138</v>
      </c>
      <c r="J445" s="39">
        <v>42979.0</v>
      </c>
      <c r="K445" s="39">
        <v>43017.0</v>
      </c>
      <c r="L445" s="41"/>
      <c r="M445" s="41"/>
      <c r="N445" s="41"/>
      <c r="O445" s="28" t="s">
        <v>73</v>
      </c>
      <c r="P445" s="28" t="s">
        <v>73</v>
      </c>
      <c r="Q445" s="28" t="s">
        <v>73</v>
      </c>
      <c r="R445" s="43"/>
      <c r="S445" s="43"/>
      <c r="T445" s="43"/>
      <c r="U445" s="43"/>
      <c r="V445" s="28" t="s">
        <v>73</v>
      </c>
      <c r="W445" s="28" t="s">
        <v>73</v>
      </c>
      <c r="X445" s="28" t="s">
        <v>73</v>
      </c>
      <c r="Y445" s="43"/>
      <c r="Z445" s="28" t="s">
        <v>73</v>
      </c>
      <c r="AA445" s="43"/>
      <c r="AB445" s="43"/>
      <c r="AC445" s="28" t="s">
        <v>73</v>
      </c>
      <c r="AD445" s="43"/>
      <c r="AE445" s="36">
        <f t="shared" si="1"/>
        <v>0</v>
      </c>
      <c r="AF445" s="28">
        <v>0.0</v>
      </c>
      <c r="AG445" s="28">
        <v>0.0</v>
      </c>
      <c r="AH445" s="36">
        <f t="shared" si="2"/>
        <v>0</v>
      </c>
      <c r="AI445" s="28" t="s">
        <v>92</v>
      </c>
      <c r="AJ445" s="28" t="s">
        <v>55</v>
      </c>
      <c r="AK445" s="28" t="s">
        <v>55</v>
      </c>
      <c r="AL445" s="28" t="s">
        <v>55</v>
      </c>
      <c r="AM445" s="28" t="s">
        <v>55</v>
      </c>
      <c r="AN445" s="28" t="s">
        <v>92</v>
      </c>
      <c r="AO445" s="28" t="s">
        <v>55</v>
      </c>
      <c r="AP445" s="36">
        <f t="shared" si="3"/>
        <v>0</v>
      </c>
      <c r="AQ445" s="36">
        <f t="shared" si="4"/>
        <v>0</v>
      </c>
      <c r="AR445" s="36">
        <f t="shared" si="5"/>
        <v>0</v>
      </c>
      <c r="AS445" s="36">
        <f t="shared" si="6"/>
        <v>8</v>
      </c>
    </row>
    <row r="446">
      <c r="A446" s="37">
        <v>441.0</v>
      </c>
      <c r="B446" s="17" t="s">
        <v>1057</v>
      </c>
      <c r="C446" s="17" t="s">
        <v>167</v>
      </c>
      <c r="D446" s="20"/>
      <c r="E446" s="19"/>
      <c r="F446" s="17" t="s">
        <v>79</v>
      </c>
      <c r="G446" s="17" t="s">
        <v>1056</v>
      </c>
      <c r="H446" s="38" t="s">
        <v>83</v>
      </c>
      <c r="I446" s="38" t="s">
        <v>84</v>
      </c>
      <c r="J446" s="39">
        <v>42979.0</v>
      </c>
      <c r="K446" s="41"/>
      <c r="L446" s="41"/>
      <c r="M446" s="41"/>
      <c r="N446" s="41"/>
      <c r="O446" s="28" t="s">
        <v>73</v>
      </c>
      <c r="P446" s="28" t="s">
        <v>73</v>
      </c>
      <c r="Q446" s="28" t="s">
        <v>73</v>
      </c>
      <c r="R446" s="43"/>
      <c r="S446" s="43"/>
      <c r="T446" s="43"/>
      <c r="U446" s="43"/>
      <c r="V446" s="28" t="s">
        <v>73</v>
      </c>
      <c r="W446" s="28" t="s">
        <v>73</v>
      </c>
      <c r="X446" s="28" t="s">
        <v>73</v>
      </c>
      <c r="Y446" s="43"/>
      <c r="Z446" s="28" t="s">
        <v>73</v>
      </c>
      <c r="AA446" s="43"/>
      <c r="AB446" s="43"/>
      <c r="AC446" s="28" t="s">
        <v>73</v>
      </c>
      <c r="AD446" s="43"/>
      <c r="AE446" s="36">
        <f t="shared" si="1"/>
        <v>0</v>
      </c>
      <c r="AF446" s="28">
        <v>0.0</v>
      </c>
      <c r="AG446" s="28">
        <v>0.0</v>
      </c>
      <c r="AH446" s="36">
        <f t="shared" si="2"/>
        <v>0</v>
      </c>
      <c r="AI446" s="28" t="s">
        <v>92</v>
      </c>
      <c r="AJ446" s="28" t="s">
        <v>55</v>
      </c>
      <c r="AK446" s="28" t="s">
        <v>55</v>
      </c>
      <c r="AL446" s="28" t="s">
        <v>55</v>
      </c>
      <c r="AM446" s="28" t="s">
        <v>55</v>
      </c>
      <c r="AN446" s="28" t="s">
        <v>92</v>
      </c>
      <c r="AO446" s="28" t="s">
        <v>55</v>
      </c>
      <c r="AP446" s="36">
        <f t="shared" si="3"/>
        <v>0</v>
      </c>
      <c r="AQ446" s="36">
        <f t="shared" si="4"/>
        <v>0</v>
      </c>
      <c r="AR446" s="36">
        <f t="shared" si="5"/>
        <v>0</v>
      </c>
      <c r="AS446" s="36">
        <f t="shared" si="6"/>
        <v>8</v>
      </c>
    </row>
    <row r="447">
      <c r="A447" s="37">
        <v>442.0</v>
      </c>
      <c r="B447" s="17" t="s">
        <v>1059</v>
      </c>
      <c r="C447" s="17" t="s">
        <v>125</v>
      </c>
      <c r="D447" s="20"/>
      <c r="E447" s="19"/>
      <c r="F447" s="17" t="s">
        <v>79</v>
      </c>
      <c r="G447" s="17" t="s">
        <v>1056</v>
      </c>
      <c r="H447" s="38" t="s">
        <v>83</v>
      </c>
      <c r="I447" s="38" t="s">
        <v>84</v>
      </c>
      <c r="J447" s="39">
        <v>42979.0</v>
      </c>
      <c r="K447" s="41"/>
      <c r="L447" s="41"/>
      <c r="M447" s="41"/>
      <c r="N447" s="41"/>
      <c r="O447" s="28" t="s">
        <v>73</v>
      </c>
      <c r="P447" s="28" t="s">
        <v>73</v>
      </c>
      <c r="Q447" s="28" t="s">
        <v>73</v>
      </c>
      <c r="R447" s="43"/>
      <c r="S447" s="43"/>
      <c r="T447" s="43"/>
      <c r="U447" s="43"/>
      <c r="V447" s="28" t="s">
        <v>73</v>
      </c>
      <c r="W447" s="28" t="s">
        <v>73</v>
      </c>
      <c r="X447" s="28" t="s">
        <v>73</v>
      </c>
      <c r="Y447" s="43"/>
      <c r="Z447" s="28" t="s">
        <v>73</v>
      </c>
      <c r="AA447" s="43"/>
      <c r="AB447" s="43"/>
      <c r="AC447" s="28" t="s">
        <v>73</v>
      </c>
      <c r="AD447" s="43"/>
      <c r="AE447" s="36">
        <f t="shared" si="1"/>
        <v>0</v>
      </c>
      <c r="AF447" s="28">
        <v>0.0</v>
      </c>
      <c r="AG447" s="28">
        <v>0.0</v>
      </c>
      <c r="AH447" s="36">
        <f t="shared" si="2"/>
        <v>0</v>
      </c>
      <c r="AI447" s="28" t="s">
        <v>92</v>
      </c>
      <c r="AJ447" s="28" t="s">
        <v>55</v>
      </c>
      <c r="AK447" s="28" t="s">
        <v>55</v>
      </c>
      <c r="AL447" s="28" t="s">
        <v>55</v>
      </c>
      <c r="AM447" s="28" t="s">
        <v>55</v>
      </c>
      <c r="AN447" s="28" t="s">
        <v>92</v>
      </c>
      <c r="AO447" s="28" t="s">
        <v>55</v>
      </c>
      <c r="AP447" s="36">
        <f t="shared" si="3"/>
        <v>0</v>
      </c>
      <c r="AQ447" s="36">
        <f t="shared" si="4"/>
        <v>0</v>
      </c>
      <c r="AR447" s="36">
        <f t="shared" si="5"/>
        <v>0</v>
      </c>
      <c r="AS447" s="36">
        <f t="shared" si="6"/>
        <v>8</v>
      </c>
    </row>
    <row r="448">
      <c r="A448" s="37">
        <v>443.0</v>
      </c>
      <c r="B448" s="17" t="s">
        <v>673</v>
      </c>
      <c r="C448" s="17" t="s">
        <v>688</v>
      </c>
      <c r="D448" s="17" t="s">
        <v>167</v>
      </c>
      <c r="E448" s="19"/>
      <c r="F448" s="17" t="s">
        <v>79</v>
      </c>
      <c r="G448" s="17" t="s">
        <v>1056</v>
      </c>
      <c r="H448" s="38" t="s">
        <v>83</v>
      </c>
      <c r="I448" s="38" t="s">
        <v>84</v>
      </c>
      <c r="J448" s="39">
        <v>42979.0</v>
      </c>
      <c r="K448" s="41"/>
      <c r="L448" s="41"/>
      <c r="M448" s="41"/>
      <c r="N448" s="41"/>
      <c r="O448" s="28" t="s">
        <v>73</v>
      </c>
      <c r="P448" s="28" t="s">
        <v>73</v>
      </c>
      <c r="Q448" s="28" t="s">
        <v>73</v>
      </c>
      <c r="R448" s="43"/>
      <c r="S448" s="43"/>
      <c r="T448" s="43"/>
      <c r="U448" s="43"/>
      <c r="V448" s="28" t="s">
        <v>73</v>
      </c>
      <c r="W448" s="28" t="s">
        <v>73</v>
      </c>
      <c r="X448" s="28" t="s">
        <v>73</v>
      </c>
      <c r="Y448" s="43"/>
      <c r="Z448" s="28" t="s">
        <v>73</v>
      </c>
      <c r="AA448" s="43"/>
      <c r="AB448" s="43"/>
      <c r="AC448" s="28" t="s">
        <v>73</v>
      </c>
      <c r="AD448" s="43"/>
      <c r="AE448" s="36">
        <f t="shared" si="1"/>
        <v>0</v>
      </c>
      <c r="AF448" s="28">
        <v>0.0</v>
      </c>
      <c r="AG448" s="28">
        <v>0.0</v>
      </c>
      <c r="AH448" s="36">
        <f t="shared" si="2"/>
        <v>0</v>
      </c>
      <c r="AI448" s="28" t="s">
        <v>92</v>
      </c>
      <c r="AJ448" s="28" t="s">
        <v>55</v>
      </c>
      <c r="AK448" s="28" t="s">
        <v>55</v>
      </c>
      <c r="AL448" s="28" t="s">
        <v>55</v>
      </c>
      <c r="AM448" s="28" t="s">
        <v>55</v>
      </c>
      <c r="AN448" s="28" t="s">
        <v>92</v>
      </c>
      <c r="AO448" s="28" t="s">
        <v>55</v>
      </c>
      <c r="AP448" s="36">
        <f t="shared" si="3"/>
        <v>0</v>
      </c>
      <c r="AQ448" s="36">
        <f t="shared" si="4"/>
        <v>0</v>
      </c>
      <c r="AR448" s="36">
        <f t="shared" si="5"/>
        <v>0</v>
      </c>
      <c r="AS448" s="36">
        <f t="shared" si="6"/>
        <v>8</v>
      </c>
    </row>
    <row r="449">
      <c r="A449" s="37">
        <v>444.0</v>
      </c>
      <c r="B449" s="17" t="s">
        <v>1060</v>
      </c>
      <c r="C449" s="17" t="s">
        <v>1061</v>
      </c>
      <c r="D449" s="20"/>
      <c r="E449" s="19"/>
      <c r="F449" s="17" t="s">
        <v>79</v>
      </c>
      <c r="G449" s="17" t="s">
        <v>1056</v>
      </c>
      <c r="H449" s="38" t="s">
        <v>83</v>
      </c>
      <c r="I449" s="38" t="s">
        <v>84</v>
      </c>
      <c r="J449" s="39">
        <v>42979.0</v>
      </c>
      <c r="K449" s="41"/>
      <c r="L449" s="41"/>
      <c r="M449" s="41"/>
      <c r="N449" s="41"/>
      <c r="O449" s="28" t="s">
        <v>73</v>
      </c>
      <c r="P449" s="28" t="s">
        <v>73</v>
      </c>
      <c r="Q449" s="28" t="s">
        <v>73</v>
      </c>
      <c r="R449" s="43"/>
      <c r="S449" s="43"/>
      <c r="T449" s="43"/>
      <c r="U449" s="43"/>
      <c r="V449" s="28" t="s">
        <v>73</v>
      </c>
      <c r="W449" s="28" t="s">
        <v>73</v>
      </c>
      <c r="X449" s="28" t="s">
        <v>73</v>
      </c>
      <c r="Y449" s="43"/>
      <c r="Z449" s="28" t="s">
        <v>73</v>
      </c>
      <c r="AA449" s="43"/>
      <c r="AB449" s="43"/>
      <c r="AC449" s="28" t="s">
        <v>73</v>
      </c>
      <c r="AD449" s="43"/>
      <c r="AE449" s="36">
        <f t="shared" si="1"/>
        <v>0</v>
      </c>
      <c r="AF449" s="28">
        <v>0.0</v>
      </c>
      <c r="AG449" s="28">
        <v>0.0</v>
      </c>
      <c r="AH449" s="36">
        <f t="shared" si="2"/>
        <v>0</v>
      </c>
      <c r="AI449" s="28" t="s">
        <v>92</v>
      </c>
      <c r="AJ449" s="28" t="s">
        <v>55</v>
      </c>
      <c r="AK449" s="28" t="s">
        <v>55</v>
      </c>
      <c r="AL449" s="28" t="s">
        <v>55</v>
      </c>
      <c r="AM449" s="28" t="s">
        <v>55</v>
      </c>
      <c r="AN449" s="28" t="s">
        <v>92</v>
      </c>
      <c r="AO449" s="28" t="s">
        <v>55</v>
      </c>
      <c r="AP449" s="36">
        <f t="shared" si="3"/>
        <v>0</v>
      </c>
      <c r="AQ449" s="36">
        <f t="shared" si="4"/>
        <v>0</v>
      </c>
      <c r="AR449" s="36">
        <f t="shared" si="5"/>
        <v>0</v>
      </c>
      <c r="AS449" s="36">
        <f t="shared" si="6"/>
        <v>8</v>
      </c>
    </row>
    <row r="450">
      <c r="A450" s="37">
        <v>445.0</v>
      </c>
      <c r="B450" s="17" t="s">
        <v>1063</v>
      </c>
      <c r="C450" s="17" t="s">
        <v>161</v>
      </c>
      <c r="D450" s="17" t="s">
        <v>173</v>
      </c>
      <c r="E450" s="19"/>
      <c r="F450" s="17" t="s">
        <v>79</v>
      </c>
      <c r="G450" s="17" t="s">
        <v>1056</v>
      </c>
      <c r="H450" s="38" t="s">
        <v>83</v>
      </c>
      <c r="I450" s="38" t="s">
        <v>84</v>
      </c>
      <c r="J450" s="39">
        <v>42979.0</v>
      </c>
      <c r="K450" s="41"/>
      <c r="L450" s="41"/>
      <c r="M450" s="41"/>
      <c r="N450" s="41"/>
      <c r="O450" s="28" t="s">
        <v>73</v>
      </c>
      <c r="P450" s="28" t="s">
        <v>73</v>
      </c>
      <c r="Q450" s="28" t="s">
        <v>72</v>
      </c>
      <c r="R450" s="43"/>
      <c r="S450" s="43"/>
      <c r="T450" s="43"/>
      <c r="U450" s="43"/>
      <c r="V450" s="28" t="s">
        <v>73</v>
      </c>
      <c r="W450" s="28" t="s">
        <v>73</v>
      </c>
      <c r="X450" s="28" t="s">
        <v>73</v>
      </c>
      <c r="Y450" s="43"/>
      <c r="Z450" s="28" t="s">
        <v>73</v>
      </c>
      <c r="AA450" s="43"/>
      <c r="AB450" s="43"/>
      <c r="AC450" s="28" t="s">
        <v>73</v>
      </c>
      <c r="AD450" s="43"/>
      <c r="AE450" s="36">
        <f t="shared" si="1"/>
        <v>0</v>
      </c>
      <c r="AF450" s="28">
        <v>0.0</v>
      </c>
      <c r="AG450" s="28">
        <v>0.0</v>
      </c>
      <c r="AH450" s="36">
        <f t="shared" si="2"/>
        <v>0</v>
      </c>
      <c r="AI450" s="28" t="s">
        <v>92</v>
      </c>
      <c r="AJ450" s="28" t="s">
        <v>55</v>
      </c>
      <c r="AK450" s="28" t="s">
        <v>55</v>
      </c>
      <c r="AL450" s="28" t="s">
        <v>55</v>
      </c>
      <c r="AM450" s="28" t="s">
        <v>55</v>
      </c>
      <c r="AN450" s="28" t="s">
        <v>92</v>
      </c>
      <c r="AO450" s="28" t="s">
        <v>55</v>
      </c>
      <c r="AP450" s="36">
        <f t="shared" si="3"/>
        <v>0</v>
      </c>
      <c r="AQ450" s="36">
        <f t="shared" si="4"/>
        <v>0</v>
      </c>
      <c r="AR450" s="36">
        <f t="shared" si="5"/>
        <v>1</v>
      </c>
      <c r="AS450" s="36">
        <f t="shared" si="6"/>
        <v>7</v>
      </c>
    </row>
    <row r="451">
      <c r="A451" s="37">
        <v>446.0</v>
      </c>
      <c r="B451" s="17" t="s">
        <v>1066</v>
      </c>
      <c r="C451" s="17" t="s">
        <v>132</v>
      </c>
      <c r="D451" s="20"/>
      <c r="E451" s="19"/>
      <c r="F451" s="17" t="s">
        <v>79</v>
      </c>
      <c r="G451" s="17" t="s">
        <v>1056</v>
      </c>
      <c r="H451" s="38" t="s">
        <v>83</v>
      </c>
      <c r="I451" s="38" t="s">
        <v>84</v>
      </c>
      <c r="J451" s="39">
        <v>42979.0</v>
      </c>
      <c r="K451" s="41"/>
      <c r="L451" s="41"/>
      <c r="M451" s="41"/>
      <c r="N451" s="41"/>
      <c r="O451" s="28" t="s">
        <v>73</v>
      </c>
      <c r="P451" s="28" t="s">
        <v>73</v>
      </c>
      <c r="Q451" s="28" t="s">
        <v>72</v>
      </c>
      <c r="R451" s="43"/>
      <c r="S451" s="43"/>
      <c r="T451" s="43"/>
      <c r="U451" s="43"/>
      <c r="V451" s="28" t="s">
        <v>73</v>
      </c>
      <c r="W451" s="28" t="s">
        <v>73</v>
      </c>
      <c r="X451" s="28" t="s">
        <v>73</v>
      </c>
      <c r="Y451" s="43"/>
      <c r="Z451" s="28" t="s">
        <v>73</v>
      </c>
      <c r="AA451" s="43"/>
      <c r="AB451" s="43"/>
      <c r="AC451" s="28" t="s">
        <v>73</v>
      </c>
      <c r="AD451" s="43"/>
      <c r="AE451" s="36">
        <f t="shared" si="1"/>
        <v>0</v>
      </c>
      <c r="AF451" s="28">
        <v>0.0</v>
      </c>
      <c r="AG451" s="28">
        <v>0.0</v>
      </c>
      <c r="AH451" s="36">
        <f t="shared" si="2"/>
        <v>0</v>
      </c>
      <c r="AI451" s="28" t="s">
        <v>92</v>
      </c>
      <c r="AJ451" s="28" t="s">
        <v>55</v>
      </c>
      <c r="AK451" s="28" t="s">
        <v>55</v>
      </c>
      <c r="AL451" s="28" t="s">
        <v>55</v>
      </c>
      <c r="AM451" s="28" t="s">
        <v>55</v>
      </c>
      <c r="AN451" s="28" t="s">
        <v>92</v>
      </c>
      <c r="AO451" s="28" t="s">
        <v>55</v>
      </c>
      <c r="AP451" s="36">
        <f t="shared" si="3"/>
        <v>0</v>
      </c>
      <c r="AQ451" s="36">
        <f t="shared" si="4"/>
        <v>0</v>
      </c>
      <c r="AR451" s="36">
        <f t="shared" si="5"/>
        <v>1</v>
      </c>
      <c r="AS451" s="36">
        <f t="shared" si="6"/>
        <v>7</v>
      </c>
    </row>
    <row r="452">
      <c r="A452" s="37">
        <v>447.0</v>
      </c>
      <c r="B452" s="17" t="s">
        <v>1067</v>
      </c>
      <c r="C452" s="17" t="s">
        <v>956</v>
      </c>
      <c r="D452" s="17" t="s">
        <v>1068</v>
      </c>
      <c r="E452" s="19"/>
      <c r="F452" s="17" t="s">
        <v>96</v>
      </c>
      <c r="G452" s="17" t="s">
        <v>1056</v>
      </c>
      <c r="H452" s="38" t="s">
        <v>83</v>
      </c>
      <c r="I452" s="38" t="s">
        <v>84</v>
      </c>
      <c r="J452" s="39">
        <v>42979.0</v>
      </c>
      <c r="K452" s="41"/>
      <c r="L452" s="41"/>
      <c r="M452" s="41"/>
      <c r="N452" s="41"/>
      <c r="O452" s="28" t="s">
        <v>73</v>
      </c>
      <c r="P452" s="28" t="s">
        <v>73</v>
      </c>
      <c r="Q452" s="28" t="s">
        <v>73</v>
      </c>
      <c r="R452" s="43"/>
      <c r="S452" s="43"/>
      <c r="T452" s="43"/>
      <c r="U452" s="43"/>
      <c r="V452" s="28" t="s">
        <v>73</v>
      </c>
      <c r="W452" s="28" t="s">
        <v>73</v>
      </c>
      <c r="X452" s="28" t="s">
        <v>73</v>
      </c>
      <c r="Y452" s="43"/>
      <c r="Z452" s="28" t="s">
        <v>73</v>
      </c>
      <c r="AA452" s="43"/>
      <c r="AB452" s="43"/>
      <c r="AC452" s="28" t="s">
        <v>73</v>
      </c>
      <c r="AD452" s="43"/>
      <c r="AE452" s="36">
        <f t="shared" si="1"/>
        <v>0</v>
      </c>
      <c r="AF452" s="28">
        <v>0.0</v>
      </c>
      <c r="AG452" s="28">
        <v>0.0</v>
      </c>
      <c r="AH452" s="36">
        <f t="shared" si="2"/>
        <v>0</v>
      </c>
      <c r="AI452" s="28" t="s">
        <v>92</v>
      </c>
      <c r="AJ452" s="28" t="s">
        <v>55</v>
      </c>
      <c r="AK452" s="28" t="s">
        <v>55</v>
      </c>
      <c r="AL452" s="28" t="s">
        <v>55</v>
      </c>
      <c r="AM452" s="28" t="s">
        <v>55</v>
      </c>
      <c r="AN452" s="28" t="s">
        <v>92</v>
      </c>
      <c r="AO452" s="28" t="s">
        <v>55</v>
      </c>
      <c r="AP452" s="36">
        <f t="shared" si="3"/>
        <v>0</v>
      </c>
      <c r="AQ452" s="36">
        <f t="shared" si="4"/>
        <v>0</v>
      </c>
      <c r="AR452" s="36">
        <f t="shared" si="5"/>
        <v>0</v>
      </c>
      <c r="AS452" s="36">
        <f t="shared" si="6"/>
        <v>8</v>
      </c>
    </row>
    <row r="453">
      <c r="A453" s="37">
        <v>448.0</v>
      </c>
      <c r="B453" s="17" t="s">
        <v>1070</v>
      </c>
      <c r="C453" s="17" t="s">
        <v>1071</v>
      </c>
      <c r="D453" s="17" t="s">
        <v>335</v>
      </c>
      <c r="E453" s="19"/>
      <c r="F453" s="17" t="s">
        <v>79</v>
      </c>
      <c r="G453" s="17" t="s">
        <v>1056</v>
      </c>
      <c r="H453" s="38" t="s">
        <v>83</v>
      </c>
      <c r="I453" s="38" t="s">
        <v>84</v>
      </c>
      <c r="J453" s="39">
        <v>42979.0</v>
      </c>
      <c r="K453" s="41"/>
      <c r="L453" s="41"/>
      <c r="M453" s="41"/>
      <c r="N453" s="41"/>
      <c r="O453" s="28" t="s">
        <v>73</v>
      </c>
      <c r="P453" s="28" t="s">
        <v>73</v>
      </c>
      <c r="Q453" s="28" t="s">
        <v>73</v>
      </c>
      <c r="R453" s="43"/>
      <c r="S453" s="43"/>
      <c r="T453" s="43"/>
      <c r="U453" s="43"/>
      <c r="V453" s="28" t="s">
        <v>73</v>
      </c>
      <c r="W453" s="28" t="s">
        <v>73</v>
      </c>
      <c r="X453" s="28" t="s">
        <v>73</v>
      </c>
      <c r="Y453" s="43"/>
      <c r="Z453" s="28" t="s">
        <v>73</v>
      </c>
      <c r="AA453" s="43"/>
      <c r="AB453" s="43"/>
      <c r="AC453" s="28" t="s">
        <v>73</v>
      </c>
      <c r="AD453" s="43"/>
      <c r="AE453" s="36">
        <f t="shared" si="1"/>
        <v>0</v>
      </c>
      <c r="AF453" s="28">
        <v>0.0</v>
      </c>
      <c r="AG453" s="28">
        <v>0.0</v>
      </c>
      <c r="AH453" s="36">
        <f t="shared" si="2"/>
        <v>0</v>
      </c>
      <c r="AI453" s="28" t="s">
        <v>92</v>
      </c>
      <c r="AJ453" s="28" t="s">
        <v>55</v>
      </c>
      <c r="AK453" s="28" t="s">
        <v>55</v>
      </c>
      <c r="AL453" s="28" t="s">
        <v>55</v>
      </c>
      <c r="AM453" s="28" t="s">
        <v>55</v>
      </c>
      <c r="AN453" s="28" t="s">
        <v>92</v>
      </c>
      <c r="AO453" s="28" t="s">
        <v>55</v>
      </c>
      <c r="AP453" s="36">
        <f t="shared" si="3"/>
        <v>0</v>
      </c>
      <c r="AQ453" s="36">
        <f t="shared" si="4"/>
        <v>0</v>
      </c>
      <c r="AR453" s="36">
        <f t="shared" si="5"/>
        <v>0</v>
      </c>
      <c r="AS453" s="36">
        <f t="shared" si="6"/>
        <v>8</v>
      </c>
    </row>
    <row r="454">
      <c r="A454" s="37">
        <v>449.0</v>
      </c>
      <c r="B454" s="17" t="s">
        <v>1073</v>
      </c>
      <c r="C454" s="17" t="s">
        <v>1074</v>
      </c>
      <c r="D454" s="19"/>
      <c r="E454" s="19"/>
      <c r="F454" s="17" t="s">
        <v>79</v>
      </c>
      <c r="G454" s="17" t="s">
        <v>1056</v>
      </c>
      <c r="H454" s="38" t="s">
        <v>83</v>
      </c>
      <c r="I454" s="38"/>
      <c r="J454" s="39"/>
      <c r="K454" s="43"/>
      <c r="L454" s="43"/>
      <c r="M454" s="43"/>
      <c r="N454" s="43"/>
      <c r="O454" s="41"/>
      <c r="P454" s="28"/>
      <c r="Q454" s="41"/>
      <c r="R454" s="43"/>
      <c r="S454" s="43"/>
      <c r="T454" s="43"/>
      <c r="U454" s="43"/>
      <c r="V454" s="28" t="s">
        <v>73</v>
      </c>
      <c r="W454" s="28" t="s">
        <v>73</v>
      </c>
      <c r="X454" s="28" t="s">
        <v>73</v>
      </c>
      <c r="Y454" s="43"/>
      <c r="Z454" s="28" t="s">
        <v>73</v>
      </c>
      <c r="AA454" s="43"/>
      <c r="AB454" s="43"/>
      <c r="AC454" s="28" t="s">
        <v>73</v>
      </c>
      <c r="AD454" s="43"/>
      <c r="AE454" s="36">
        <f t="shared" si="1"/>
        <v>0</v>
      </c>
      <c r="AF454" s="28">
        <v>0.0</v>
      </c>
      <c r="AG454" s="28">
        <v>0.0</v>
      </c>
      <c r="AH454" s="36">
        <f t="shared" si="2"/>
        <v>0</v>
      </c>
      <c r="AI454" s="28" t="s">
        <v>55</v>
      </c>
      <c r="AJ454" s="28" t="s">
        <v>92</v>
      </c>
      <c r="AK454" s="28" t="s">
        <v>55</v>
      </c>
      <c r="AL454" s="28" t="s">
        <v>55</v>
      </c>
      <c r="AM454" s="28" t="s">
        <v>55</v>
      </c>
      <c r="AN454" s="28" t="s">
        <v>55</v>
      </c>
      <c r="AO454" s="28" t="s">
        <v>55</v>
      </c>
      <c r="AP454" s="36">
        <f t="shared" si="3"/>
        <v>0</v>
      </c>
      <c r="AQ454" s="36">
        <f t="shared" si="4"/>
        <v>0</v>
      </c>
      <c r="AR454" s="36">
        <f t="shared" si="5"/>
        <v>0</v>
      </c>
      <c r="AS454" s="36">
        <f t="shared" si="6"/>
        <v>5</v>
      </c>
    </row>
    <row r="455">
      <c r="A455" s="37">
        <v>450.0</v>
      </c>
      <c r="B455" s="17" t="s">
        <v>1075</v>
      </c>
      <c r="C455" s="17" t="s">
        <v>115</v>
      </c>
      <c r="D455" s="19"/>
      <c r="E455" s="19"/>
      <c r="F455" s="17" t="s">
        <v>79</v>
      </c>
      <c r="G455" s="17" t="s">
        <v>1056</v>
      </c>
      <c r="H455" s="38" t="s">
        <v>83</v>
      </c>
      <c r="I455" s="38" t="s">
        <v>84</v>
      </c>
      <c r="J455" s="39">
        <v>42979.0</v>
      </c>
      <c r="K455" s="43"/>
      <c r="L455" s="43"/>
      <c r="M455" s="43"/>
      <c r="N455" s="43"/>
      <c r="O455" s="28" t="s">
        <v>73</v>
      </c>
      <c r="P455" s="28" t="s">
        <v>73</v>
      </c>
      <c r="Q455" s="28" t="s">
        <v>72</v>
      </c>
      <c r="R455" s="43"/>
      <c r="S455" s="43"/>
      <c r="T455" s="43"/>
      <c r="U455" s="43"/>
      <c r="V455" s="28" t="s">
        <v>73</v>
      </c>
      <c r="W455" s="28" t="s">
        <v>73</v>
      </c>
      <c r="X455" s="28" t="s">
        <v>73</v>
      </c>
      <c r="Y455" s="43"/>
      <c r="Z455" s="28" t="s">
        <v>73</v>
      </c>
      <c r="AA455" s="43"/>
      <c r="AB455" s="43"/>
      <c r="AC455" s="28" t="s">
        <v>73</v>
      </c>
      <c r="AD455" s="43"/>
      <c r="AE455" s="36">
        <f t="shared" si="1"/>
        <v>0</v>
      </c>
      <c r="AF455" s="28">
        <v>0.0</v>
      </c>
      <c r="AG455" s="28">
        <v>0.0</v>
      </c>
      <c r="AH455" s="36">
        <f t="shared" si="2"/>
        <v>0</v>
      </c>
      <c r="AI455" s="28" t="s">
        <v>92</v>
      </c>
      <c r="AJ455" s="28" t="s">
        <v>55</v>
      </c>
      <c r="AK455" s="28" t="s">
        <v>55</v>
      </c>
      <c r="AL455" s="28" t="s">
        <v>55</v>
      </c>
      <c r="AM455" s="28" t="s">
        <v>55</v>
      </c>
      <c r="AN455" s="28" t="s">
        <v>92</v>
      </c>
      <c r="AO455" s="28" t="s">
        <v>55</v>
      </c>
      <c r="AP455" s="36">
        <f t="shared" si="3"/>
        <v>0</v>
      </c>
      <c r="AQ455" s="36">
        <f t="shared" si="4"/>
        <v>0</v>
      </c>
      <c r="AR455" s="36">
        <f t="shared" si="5"/>
        <v>1</v>
      </c>
      <c r="AS455" s="36">
        <f t="shared" si="6"/>
        <v>7</v>
      </c>
    </row>
    <row r="456">
      <c r="A456" s="37">
        <v>451.0</v>
      </c>
      <c r="B456" s="17" t="s">
        <v>1080</v>
      </c>
      <c r="C456" s="17" t="s">
        <v>540</v>
      </c>
      <c r="D456" s="17" t="s">
        <v>87</v>
      </c>
      <c r="E456" s="19"/>
      <c r="F456" s="17" t="s">
        <v>79</v>
      </c>
      <c r="G456" s="17" t="s">
        <v>1056</v>
      </c>
      <c r="H456" s="38" t="s">
        <v>83</v>
      </c>
      <c r="I456" s="38" t="s">
        <v>84</v>
      </c>
      <c r="J456" s="39">
        <v>42979.0</v>
      </c>
      <c r="K456" s="43"/>
      <c r="L456" s="43"/>
      <c r="M456" s="43"/>
      <c r="N456" s="43"/>
      <c r="O456" s="28" t="s">
        <v>72</v>
      </c>
      <c r="P456" s="28" t="s">
        <v>73</v>
      </c>
      <c r="Q456" s="28" t="s">
        <v>72</v>
      </c>
      <c r="R456" s="43"/>
      <c r="S456" s="43"/>
      <c r="T456" s="43"/>
      <c r="U456" s="43"/>
      <c r="V456" s="28" t="s">
        <v>73</v>
      </c>
      <c r="W456" s="28" t="s">
        <v>73</v>
      </c>
      <c r="X456" s="28" t="s">
        <v>73</v>
      </c>
      <c r="Y456" s="43"/>
      <c r="Z456" s="28" t="s">
        <v>73</v>
      </c>
      <c r="AA456" s="43"/>
      <c r="AB456" s="43"/>
      <c r="AC456" s="28" t="s">
        <v>73</v>
      </c>
      <c r="AD456" s="43"/>
      <c r="AE456" s="36">
        <f t="shared" si="1"/>
        <v>0</v>
      </c>
      <c r="AF456" s="28">
        <v>0.0</v>
      </c>
      <c r="AG456" s="28">
        <v>0.0</v>
      </c>
      <c r="AH456" s="36">
        <f t="shared" si="2"/>
        <v>0</v>
      </c>
      <c r="AI456" s="28" t="s">
        <v>92</v>
      </c>
      <c r="AJ456" s="28" t="s">
        <v>55</v>
      </c>
      <c r="AK456" s="28" t="s">
        <v>55</v>
      </c>
      <c r="AL456" s="28" t="s">
        <v>55</v>
      </c>
      <c r="AM456" s="28" t="s">
        <v>55</v>
      </c>
      <c r="AN456" s="28" t="s">
        <v>92</v>
      </c>
      <c r="AO456" s="28" t="s">
        <v>55</v>
      </c>
      <c r="AP456" s="36">
        <f t="shared" si="3"/>
        <v>0</v>
      </c>
      <c r="AQ456" s="36">
        <f t="shared" si="4"/>
        <v>0</v>
      </c>
      <c r="AR456" s="36">
        <f t="shared" si="5"/>
        <v>2</v>
      </c>
      <c r="AS456" s="36">
        <f t="shared" si="6"/>
        <v>6</v>
      </c>
    </row>
    <row r="457">
      <c r="A457" s="37">
        <v>452.0</v>
      </c>
      <c r="B457" s="17" t="s">
        <v>1081</v>
      </c>
      <c r="C457" s="17" t="s">
        <v>192</v>
      </c>
      <c r="D457" s="17" t="s">
        <v>110</v>
      </c>
      <c r="E457" s="19"/>
      <c r="F457" s="17" t="s">
        <v>96</v>
      </c>
      <c r="G457" s="17" t="s">
        <v>1056</v>
      </c>
      <c r="H457" s="38" t="s">
        <v>83</v>
      </c>
      <c r="I457" s="38" t="s">
        <v>84</v>
      </c>
      <c r="J457" s="39">
        <v>42979.0</v>
      </c>
      <c r="K457" s="43"/>
      <c r="L457" s="43"/>
      <c r="M457" s="43"/>
      <c r="N457" s="43"/>
      <c r="O457" s="41"/>
      <c r="P457" s="28"/>
      <c r="Q457" s="41"/>
      <c r="R457" s="43"/>
      <c r="S457" s="43"/>
      <c r="T457" s="43"/>
      <c r="U457" s="43"/>
      <c r="V457" s="28" t="s">
        <v>73</v>
      </c>
      <c r="W457" s="28" t="s">
        <v>73</v>
      </c>
      <c r="X457" s="28" t="s">
        <v>73</v>
      </c>
      <c r="Y457" s="43"/>
      <c r="Z457" s="28" t="s">
        <v>73</v>
      </c>
      <c r="AA457" s="43"/>
      <c r="AB457" s="43"/>
      <c r="AC457" s="28" t="s">
        <v>73</v>
      </c>
      <c r="AD457" s="43"/>
      <c r="AE457" s="36">
        <f t="shared" si="1"/>
        <v>0</v>
      </c>
      <c r="AF457" s="28">
        <v>0.0</v>
      </c>
      <c r="AG457" s="28">
        <v>0.0</v>
      </c>
      <c r="AH457" s="36">
        <f t="shared" si="2"/>
        <v>0</v>
      </c>
      <c r="AI457" s="28" t="s">
        <v>92</v>
      </c>
      <c r="AJ457" s="28" t="s">
        <v>92</v>
      </c>
      <c r="AK457" s="28" t="s">
        <v>55</v>
      </c>
      <c r="AL457" s="28" t="s">
        <v>55</v>
      </c>
      <c r="AM457" s="28" t="s">
        <v>55</v>
      </c>
      <c r="AN457" s="28" t="s">
        <v>55</v>
      </c>
      <c r="AO457" s="28" t="s">
        <v>55</v>
      </c>
      <c r="AP457" s="36">
        <f t="shared" si="3"/>
        <v>0</v>
      </c>
      <c r="AQ457" s="36">
        <f t="shared" si="4"/>
        <v>0</v>
      </c>
      <c r="AR457" s="36">
        <f t="shared" si="5"/>
        <v>0</v>
      </c>
      <c r="AS457" s="36">
        <f t="shared" si="6"/>
        <v>5</v>
      </c>
    </row>
    <row r="458">
      <c r="A458" s="37">
        <v>453.0</v>
      </c>
      <c r="B458" s="17" t="s">
        <v>1083</v>
      </c>
      <c r="C458" s="17" t="s">
        <v>130</v>
      </c>
      <c r="D458" s="17" t="s">
        <v>157</v>
      </c>
      <c r="E458" s="19"/>
      <c r="F458" s="17" t="s">
        <v>79</v>
      </c>
      <c r="G458" s="17" t="s">
        <v>1056</v>
      </c>
      <c r="H458" s="38" t="s">
        <v>83</v>
      </c>
      <c r="I458" s="38" t="s">
        <v>84</v>
      </c>
      <c r="J458" s="39">
        <v>42979.0</v>
      </c>
      <c r="K458" s="43"/>
      <c r="L458" s="43"/>
      <c r="M458" s="43"/>
      <c r="N458" s="43"/>
      <c r="O458" s="28" t="s">
        <v>72</v>
      </c>
      <c r="P458" s="28" t="s">
        <v>73</v>
      </c>
      <c r="Q458" s="28" t="s">
        <v>73</v>
      </c>
      <c r="R458" s="43"/>
      <c r="S458" s="43"/>
      <c r="T458" s="43"/>
      <c r="U458" s="43"/>
      <c r="V458" s="28" t="s">
        <v>73</v>
      </c>
      <c r="W458" s="28" t="s">
        <v>73</v>
      </c>
      <c r="X458" s="28" t="s">
        <v>73</v>
      </c>
      <c r="Y458" s="43"/>
      <c r="Z458" s="28" t="s">
        <v>73</v>
      </c>
      <c r="AA458" s="43"/>
      <c r="AB458" s="43"/>
      <c r="AC458" s="28" t="s">
        <v>73</v>
      </c>
      <c r="AD458" s="43"/>
      <c r="AE458" s="36">
        <f t="shared" si="1"/>
        <v>0</v>
      </c>
      <c r="AF458" s="28">
        <v>0.0</v>
      </c>
      <c r="AG458" s="28">
        <v>0.0</v>
      </c>
      <c r="AH458" s="36">
        <f t="shared" si="2"/>
        <v>0</v>
      </c>
      <c r="AI458" s="28" t="s">
        <v>92</v>
      </c>
      <c r="AJ458" s="28" t="s">
        <v>55</v>
      </c>
      <c r="AK458" s="28" t="s">
        <v>55</v>
      </c>
      <c r="AL458" s="28" t="s">
        <v>55</v>
      </c>
      <c r="AM458" s="28" t="s">
        <v>55</v>
      </c>
      <c r="AN458" s="28" t="s">
        <v>92</v>
      </c>
      <c r="AO458" s="28" t="s">
        <v>55</v>
      </c>
      <c r="AP458" s="36">
        <f t="shared" si="3"/>
        <v>0</v>
      </c>
      <c r="AQ458" s="36">
        <f t="shared" si="4"/>
        <v>0</v>
      </c>
      <c r="AR458" s="36">
        <f t="shared" si="5"/>
        <v>1</v>
      </c>
      <c r="AS458" s="36">
        <f t="shared" si="6"/>
        <v>7</v>
      </c>
    </row>
    <row r="459">
      <c r="A459" s="37">
        <v>454.0</v>
      </c>
      <c r="B459" s="17" t="s">
        <v>786</v>
      </c>
      <c r="C459" s="17" t="s">
        <v>266</v>
      </c>
      <c r="D459" s="17" t="s">
        <v>110</v>
      </c>
      <c r="E459" s="19"/>
      <c r="F459" s="17" t="s">
        <v>96</v>
      </c>
      <c r="G459" s="17" t="s">
        <v>1056</v>
      </c>
      <c r="H459" s="38" t="s">
        <v>83</v>
      </c>
      <c r="I459" s="38" t="s">
        <v>84</v>
      </c>
      <c r="J459" s="39">
        <v>42979.0</v>
      </c>
      <c r="K459" s="43"/>
      <c r="L459" s="43"/>
      <c r="M459" s="43"/>
      <c r="N459" s="43"/>
      <c r="O459" s="28" t="s">
        <v>73</v>
      </c>
      <c r="P459" s="28" t="s">
        <v>73</v>
      </c>
      <c r="Q459" s="28" t="s">
        <v>72</v>
      </c>
      <c r="R459" s="43"/>
      <c r="S459" s="43"/>
      <c r="T459" s="43"/>
      <c r="U459" s="43"/>
      <c r="V459" s="28" t="s">
        <v>73</v>
      </c>
      <c r="W459" s="28" t="s">
        <v>73</v>
      </c>
      <c r="X459" s="28" t="s">
        <v>73</v>
      </c>
      <c r="Y459" s="43"/>
      <c r="Z459" s="28" t="s">
        <v>73</v>
      </c>
      <c r="AA459" s="43"/>
      <c r="AB459" s="43"/>
      <c r="AC459" s="28" t="s">
        <v>73</v>
      </c>
      <c r="AD459" s="43"/>
      <c r="AE459" s="36">
        <f t="shared" si="1"/>
        <v>0</v>
      </c>
      <c r="AF459" s="28">
        <v>0.0</v>
      </c>
      <c r="AG459" s="28">
        <v>0.0</v>
      </c>
      <c r="AH459" s="36">
        <f t="shared" si="2"/>
        <v>0</v>
      </c>
      <c r="AI459" s="28" t="s">
        <v>92</v>
      </c>
      <c r="AJ459" s="28" t="s">
        <v>55</v>
      </c>
      <c r="AK459" s="28" t="s">
        <v>55</v>
      </c>
      <c r="AL459" s="28" t="s">
        <v>55</v>
      </c>
      <c r="AM459" s="28" t="s">
        <v>55</v>
      </c>
      <c r="AN459" s="28" t="s">
        <v>92</v>
      </c>
      <c r="AO459" s="28" t="s">
        <v>55</v>
      </c>
      <c r="AP459" s="36">
        <f t="shared" si="3"/>
        <v>0</v>
      </c>
      <c r="AQ459" s="36">
        <f t="shared" si="4"/>
        <v>0</v>
      </c>
      <c r="AR459" s="36">
        <f t="shared" si="5"/>
        <v>1</v>
      </c>
      <c r="AS459" s="36">
        <f t="shared" si="6"/>
        <v>7</v>
      </c>
    </row>
    <row r="460">
      <c r="A460" s="37">
        <v>455.0</v>
      </c>
      <c r="B460" s="17" t="s">
        <v>506</v>
      </c>
      <c r="C460" s="17" t="s">
        <v>252</v>
      </c>
      <c r="D460" s="17" t="s">
        <v>538</v>
      </c>
      <c r="E460" s="17" t="s">
        <v>110</v>
      </c>
      <c r="F460" s="17" t="s">
        <v>96</v>
      </c>
      <c r="G460" s="17" t="s">
        <v>1056</v>
      </c>
      <c r="H460" s="38" t="s">
        <v>83</v>
      </c>
      <c r="I460" s="38" t="s">
        <v>84</v>
      </c>
      <c r="J460" s="39">
        <v>42979.0</v>
      </c>
      <c r="K460" s="43"/>
      <c r="L460" s="43"/>
      <c r="M460" s="43"/>
      <c r="N460" s="43"/>
      <c r="O460" s="41"/>
      <c r="P460" s="41"/>
      <c r="Q460" s="41"/>
      <c r="R460" s="43"/>
      <c r="S460" s="43"/>
      <c r="T460" s="43"/>
      <c r="U460" s="43"/>
      <c r="V460" s="28" t="s">
        <v>73</v>
      </c>
      <c r="W460" s="28" t="s">
        <v>73</v>
      </c>
      <c r="X460" s="28" t="s">
        <v>73</v>
      </c>
      <c r="Y460" s="43"/>
      <c r="Z460" s="28" t="s">
        <v>73</v>
      </c>
      <c r="AA460" s="43"/>
      <c r="AB460" s="43"/>
      <c r="AC460" s="28" t="s">
        <v>73</v>
      </c>
      <c r="AD460" s="43"/>
      <c r="AE460" s="36">
        <f t="shared" si="1"/>
        <v>0</v>
      </c>
      <c r="AF460" s="28">
        <v>0.0</v>
      </c>
      <c r="AG460" s="28">
        <v>0.0</v>
      </c>
      <c r="AH460" s="36">
        <f t="shared" si="2"/>
        <v>0</v>
      </c>
      <c r="AI460" s="28" t="s">
        <v>55</v>
      </c>
      <c r="AJ460" s="28" t="s">
        <v>92</v>
      </c>
      <c r="AK460" s="28" t="s">
        <v>55</v>
      </c>
      <c r="AL460" s="28" t="s">
        <v>55</v>
      </c>
      <c r="AM460" s="28" t="s">
        <v>55</v>
      </c>
      <c r="AN460" s="28" t="s">
        <v>55</v>
      </c>
      <c r="AO460" s="28" t="s">
        <v>55</v>
      </c>
      <c r="AP460" s="36">
        <f t="shared" si="3"/>
        <v>0</v>
      </c>
      <c r="AQ460" s="36">
        <f t="shared" si="4"/>
        <v>0</v>
      </c>
      <c r="AR460" s="36">
        <f t="shared" si="5"/>
        <v>0</v>
      </c>
      <c r="AS460" s="36">
        <f t="shared" si="6"/>
        <v>5</v>
      </c>
    </row>
    <row r="461">
      <c r="A461" s="37">
        <v>456.0</v>
      </c>
      <c r="B461" s="17" t="s">
        <v>1088</v>
      </c>
      <c r="C461" s="17" t="s">
        <v>744</v>
      </c>
      <c r="D461" s="17" t="s">
        <v>110</v>
      </c>
      <c r="E461" s="19"/>
      <c r="F461" s="17" t="s">
        <v>96</v>
      </c>
      <c r="G461" s="17" t="s">
        <v>1056</v>
      </c>
      <c r="H461" s="38" t="s">
        <v>83</v>
      </c>
      <c r="I461" s="38" t="s">
        <v>84</v>
      </c>
      <c r="J461" s="39">
        <v>42979.0</v>
      </c>
      <c r="K461" s="43"/>
      <c r="L461" s="43"/>
      <c r="M461" s="43"/>
      <c r="N461" s="43"/>
      <c r="O461" s="28" t="s">
        <v>73</v>
      </c>
      <c r="P461" s="28" t="s">
        <v>73</v>
      </c>
      <c r="Q461" s="28" t="s">
        <v>73</v>
      </c>
      <c r="R461" s="43"/>
      <c r="S461" s="43"/>
      <c r="T461" s="43"/>
      <c r="U461" s="43"/>
      <c r="V461" s="28" t="s">
        <v>73</v>
      </c>
      <c r="W461" s="28" t="s">
        <v>73</v>
      </c>
      <c r="X461" s="28" t="s">
        <v>73</v>
      </c>
      <c r="Y461" s="43"/>
      <c r="Z461" s="28" t="s">
        <v>73</v>
      </c>
      <c r="AA461" s="43"/>
      <c r="AB461" s="43"/>
      <c r="AC461" s="28" t="s">
        <v>73</v>
      </c>
      <c r="AD461" s="43"/>
      <c r="AE461" s="36">
        <f t="shared" si="1"/>
        <v>0</v>
      </c>
      <c r="AF461" s="28">
        <v>0.0</v>
      </c>
      <c r="AG461" s="28">
        <v>0.0</v>
      </c>
      <c r="AH461" s="36">
        <f t="shared" si="2"/>
        <v>0</v>
      </c>
      <c r="AI461" s="28" t="s">
        <v>92</v>
      </c>
      <c r="AJ461" s="28" t="s">
        <v>55</v>
      </c>
      <c r="AK461" s="28" t="s">
        <v>55</v>
      </c>
      <c r="AL461" s="28" t="s">
        <v>55</v>
      </c>
      <c r="AM461" s="28" t="s">
        <v>55</v>
      </c>
      <c r="AN461" s="28" t="s">
        <v>92</v>
      </c>
      <c r="AO461" s="28" t="s">
        <v>55</v>
      </c>
      <c r="AP461" s="36">
        <f t="shared" si="3"/>
        <v>0</v>
      </c>
      <c r="AQ461" s="36">
        <f t="shared" si="4"/>
        <v>0</v>
      </c>
      <c r="AR461" s="36">
        <f t="shared" si="5"/>
        <v>0</v>
      </c>
      <c r="AS461" s="36">
        <f t="shared" si="6"/>
        <v>8</v>
      </c>
    </row>
    <row r="462">
      <c r="A462" s="37">
        <v>457.0</v>
      </c>
      <c r="B462" s="17" t="s">
        <v>1089</v>
      </c>
      <c r="C462" s="17" t="s">
        <v>76</v>
      </c>
      <c r="D462" s="17" t="s">
        <v>1090</v>
      </c>
      <c r="E462" s="19"/>
      <c r="F462" s="17" t="s">
        <v>79</v>
      </c>
      <c r="G462" s="17" t="s">
        <v>1056</v>
      </c>
      <c r="H462" s="38" t="s">
        <v>83</v>
      </c>
      <c r="I462" s="38" t="s">
        <v>84</v>
      </c>
      <c r="J462" s="39">
        <v>42979.0</v>
      </c>
      <c r="K462" s="43"/>
      <c r="L462" s="43"/>
      <c r="M462" s="43"/>
      <c r="N462" s="43"/>
      <c r="O462" s="28" t="s">
        <v>73</v>
      </c>
      <c r="P462" s="28" t="s">
        <v>73</v>
      </c>
      <c r="Q462" s="28" t="s">
        <v>72</v>
      </c>
      <c r="R462" s="43"/>
      <c r="S462" s="43"/>
      <c r="T462" s="43"/>
      <c r="U462" s="43"/>
      <c r="V462" s="28" t="s">
        <v>73</v>
      </c>
      <c r="W462" s="28" t="s">
        <v>73</v>
      </c>
      <c r="X462" s="28" t="s">
        <v>73</v>
      </c>
      <c r="Y462" s="43"/>
      <c r="Z462" s="28" t="s">
        <v>73</v>
      </c>
      <c r="AA462" s="43"/>
      <c r="AB462" s="43"/>
      <c r="AC462" s="28" t="s">
        <v>73</v>
      </c>
      <c r="AD462" s="43"/>
      <c r="AE462" s="36">
        <f t="shared" si="1"/>
        <v>0</v>
      </c>
      <c r="AF462" s="28">
        <v>0.0</v>
      </c>
      <c r="AG462" s="28">
        <v>0.0</v>
      </c>
      <c r="AH462" s="36">
        <f t="shared" si="2"/>
        <v>0</v>
      </c>
      <c r="AI462" s="28" t="s">
        <v>92</v>
      </c>
      <c r="AJ462" s="28" t="s">
        <v>55</v>
      </c>
      <c r="AK462" s="28" t="s">
        <v>55</v>
      </c>
      <c r="AL462" s="28" t="s">
        <v>55</v>
      </c>
      <c r="AM462" s="28" t="s">
        <v>55</v>
      </c>
      <c r="AN462" s="28" t="s">
        <v>92</v>
      </c>
      <c r="AO462" s="28" t="s">
        <v>55</v>
      </c>
      <c r="AP462" s="36">
        <f t="shared" si="3"/>
        <v>0</v>
      </c>
      <c r="AQ462" s="36">
        <f t="shared" si="4"/>
        <v>0</v>
      </c>
      <c r="AR462" s="36">
        <f t="shared" si="5"/>
        <v>1</v>
      </c>
      <c r="AS462" s="36">
        <f t="shared" si="6"/>
        <v>7</v>
      </c>
    </row>
    <row r="463">
      <c r="A463" s="37">
        <v>458.0</v>
      </c>
      <c r="B463" s="17" t="s">
        <v>1091</v>
      </c>
      <c r="C463" s="17" t="s">
        <v>1092</v>
      </c>
      <c r="D463" s="17" t="s">
        <v>157</v>
      </c>
      <c r="E463" s="19"/>
      <c r="F463" s="17" t="s">
        <v>79</v>
      </c>
      <c r="G463" s="17" t="s">
        <v>1056</v>
      </c>
      <c r="H463" s="38" t="s">
        <v>83</v>
      </c>
      <c r="I463" s="38" t="s">
        <v>84</v>
      </c>
      <c r="J463" s="39">
        <v>42979.0</v>
      </c>
      <c r="K463" s="43"/>
      <c r="L463" s="43"/>
      <c r="M463" s="43"/>
      <c r="N463" s="43"/>
      <c r="O463" s="28" t="s">
        <v>72</v>
      </c>
      <c r="P463" s="28" t="s">
        <v>73</v>
      </c>
      <c r="Q463" s="28" t="s">
        <v>72</v>
      </c>
      <c r="R463" s="43"/>
      <c r="S463" s="43"/>
      <c r="T463" s="43"/>
      <c r="U463" s="43"/>
      <c r="V463" s="28" t="s">
        <v>73</v>
      </c>
      <c r="W463" s="28" t="s">
        <v>73</v>
      </c>
      <c r="X463" s="28" t="s">
        <v>73</v>
      </c>
      <c r="Y463" s="43"/>
      <c r="Z463" s="28" t="s">
        <v>73</v>
      </c>
      <c r="AA463" s="43"/>
      <c r="AB463" s="43"/>
      <c r="AC463" s="28" t="s">
        <v>73</v>
      </c>
      <c r="AD463" s="43"/>
      <c r="AE463" s="36">
        <f t="shared" si="1"/>
        <v>0</v>
      </c>
      <c r="AF463" s="28">
        <v>0.0</v>
      </c>
      <c r="AG463" s="28">
        <v>0.0</v>
      </c>
      <c r="AH463" s="36">
        <f t="shared" si="2"/>
        <v>0</v>
      </c>
      <c r="AI463" s="28" t="s">
        <v>92</v>
      </c>
      <c r="AJ463" s="28" t="s">
        <v>55</v>
      </c>
      <c r="AK463" s="28" t="s">
        <v>55</v>
      </c>
      <c r="AL463" s="28" t="s">
        <v>55</v>
      </c>
      <c r="AM463" s="28" t="s">
        <v>55</v>
      </c>
      <c r="AN463" s="28" t="s">
        <v>92</v>
      </c>
      <c r="AO463" s="28" t="s">
        <v>55</v>
      </c>
      <c r="AP463" s="36">
        <f t="shared" si="3"/>
        <v>0</v>
      </c>
      <c r="AQ463" s="36">
        <f t="shared" si="4"/>
        <v>0</v>
      </c>
      <c r="AR463" s="36">
        <f t="shared" si="5"/>
        <v>2</v>
      </c>
      <c r="AS463" s="36">
        <f t="shared" si="6"/>
        <v>6</v>
      </c>
    </row>
    <row r="464">
      <c r="A464" s="37">
        <v>459.0</v>
      </c>
      <c r="B464" s="17" t="s">
        <v>1093</v>
      </c>
      <c r="C464" s="17" t="s">
        <v>482</v>
      </c>
      <c r="D464" s="17" t="s">
        <v>157</v>
      </c>
      <c r="E464" s="19"/>
      <c r="F464" s="17" t="s">
        <v>79</v>
      </c>
      <c r="G464" s="17" t="s">
        <v>1056</v>
      </c>
      <c r="H464" s="38" t="s">
        <v>83</v>
      </c>
      <c r="I464" s="38" t="s">
        <v>84</v>
      </c>
      <c r="J464" s="39">
        <v>42979.0</v>
      </c>
      <c r="K464" s="43"/>
      <c r="L464" s="43"/>
      <c r="M464" s="43"/>
      <c r="N464" s="43"/>
      <c r="O464" s="28" t="s">
        <v>73</v>
      </c>
      <c r="P464" s="28" t="s">
        <v>73</v>
      </c>
      <c r="Q464" s="28" t="s">
        <v>73</v>
      </c>
      <c r="R464" s="43"/>
      <c r="S464" s="43"/>
      <c r="T464" s="43"/>
      <c r="U464" s="43"/>
      <c r="V464" s="28" t="s">
        <v>73</v>
      </c>
      <c r="W464" s="28" t="s">
        <v>73</v>
      </c>
      <c r="X464" s="28" t="s">
        <v>73</v>
      </c>
      <c r="Y464" s="43"/>
      <c r="Z464" s="28" t="s">
        <v>73</v>
      </c>
      <c r="AA464" s="43"/>
      <c r="AB464" s="43"/>
      <c r="AC464" s="28" t="s">
        <v>73</v>
      </c>
      <c r="AD464" s="43"/>
      <c r="AE464" s="36">
        <f t="shared" si="1"/>
        <v>0</v>
      </c>
      <c r="AF464" s="28">
        <v>0.0</v>
      </c>
      <c r="AG464" s="28">
        <v>0.0</v>
      </c>
      <c r="AH464" s="36">
        <f t="shared" si="2"/>
        <v>0</v>
      </c>
      <c r="AI464" s="28" t="s">
        <v>92</v>
      </c>
      <c r="AJ464" s="28" t="s">
        <v>55</v>
      </c>
      <c r="AK464" s="28" t="s">
        <v>55</v>
      </c>
      <c r="AL464" s="28" t="s">
        <v>55</v>
      </c>
      <c r="AM464" s="28" t="s">
        <v>55</v>
      </c>
      <c r="AN464" s="28" t="s">
        <v>92</v>
      </c>
      <c r="AO464" s="28" t="s">
        <v>55</v>
      </c>
      <c r="AP464" s="36">
        <f t="shared" si="3"/>
        <v>0</v>
      </c>
      <c r="AQ464" s="36">
        <f t="shared" si="4"/>
        <v>0</v>
      </c>
      <c r="AR464" s="36">
        <f t="shared" si="5"/>
        <v>0</v>
      </c>
      <c r="AS464" s="36">
        <f t="shared" si="6"/>
        <v>8</v>
      </c>
    </row>
    <row r="465">
      <c r="A465" s="37">
        <v>460.0</v>
      </c>
      <c r="B465" s="17" t="s">
        <v>1094</v>
      </c>
      <c r="C465" s="17" t="s">
        <v>1095</v>
      </c>
      <c r="D465" s="19"/>
      <c r="E465" s="19"/>
      <c r="F465" s="17" t="s">
        <v>79</v>
      </c>
      <c r="G465" s="17" t="s">
        <v>1056</v>
      </c>
      <c r="H465" s="47" t="s">
        <v>83</v>
      </c>
      <c r="I465" s="47" t="s">
        <v>84</v>
      </c>
      <c r="J465" s="39">
        <v>42979.0</v>
      </c>
      <c r="K465" s="43"/>
      <c r="L465" s="43"/>
      <c r="M465" s="43"/>
      <c r="N465" s="43"/>
      <c r="O465" s="28" t="s">
        <v>73</v>
      </c>
      <c r="P465" s="28" t="s">
        <v>73</v>
      </c>
      <c r="Q465" s="28" t="s">
        <v>73</v>
      </c>
      <c r="R465" s="43"/>
      <c r="S465" s="43"/>
      <c r="T465" s="43"/>
      <c r="U465" s="43"/>
      <c r="V465" s="28" t="s">
        <v>73</v>
      </c>
      <c r="W465" s="28" t="s">
        <v>73</v>
      </c>
      <c r="X465" s="28" t="s">
        <v>73</v>
      </c>
      <c r="Y465" s="43"/>
      <c r="Z465" s="28" t="s">
        <v>73</v>
      </c>
      <c r="AA465" s="43"/>
      <c r="AB465" s="43"/>
      <c r="AC465" s="28" t="s">
        <v>73</v>
      </c>
      <c r="AD465" s="43"/>
      <c r="AE465" s="36">
        <f t="shared" si="1"/>
        <v>0</v>
      </c>
      <c r="AF465" s="28">
        <v>0.0</v>
      </c>
      <c r="AG465" s="28">
        <v>0.0</v>
      </c>
      <c r="AH465" s="36">
        <f t="shared" si="2"/>
        <v>0</v>
      </c>
      <c r="AI465" s="28" t="s">
        <v>92</v>
      </c>
      <c r="AJ465" s="28" t="s">
        <v>55</v>
      </c>
      <c r="AK465" s="28" t="s">
        <v>55</v>
      </c>
      <c r="AL465" s="28" t="s">
        <v>55</v>
      </c>
      <c r="AM465" s="28" t="s">
        <v>55</v>
      </c>
      <c r="AN465" s="28" t="s">
        <v>92</v>
      </c>
      <c r="AO465" s="28" t="s">
        <v>55</v>
      </c>
      <c r="AP465" s="36">
        <f t="shared" si="3"/>
        <v>0</v>
      </c>
      <c r="AQ465" s="36">
        <f t="shared" si="4"/>
        <v>0</v>
      </c>
      <c r="AR465" s="36">
        <f t="shared" si="5"/>
        <v>0</v>
      </c>
      <c r="AS465" s="36">
        <f t="shared" si="6"/>
        <v>8</v>
      </c>
    </row>
    <row r="466">
      <c r="A466" s="37">
        <v>461.0</v>
      </c>
      <c r="B466" s="17" t="s">
        <v>1096</v>
      </c>
      <c r="C466" s="17" t="s">
        <v>185</v>
      </c>
      <c r="D466" s="17" t="s">
        <v>157</v>
      </c>
      <c r="E466" s="19"/>
      <c r="F466" s="17" t="s">
        <v>79</v>
      </c>
      <c r="G466" s="17" t="s">
        <v>1056</v>
      </c>
      <c r="H466" s="47" t="s">
        <v>83</v>
      </c>
      <c r="I466" s="47" t="s">
        <v>84</v>
      </c>
      <c r="J466" s="39">
        <v>42979.0</v>
      </c>
      <c r="K466" s="43"/>
      <c r="L466" s="43"/>
      <c r="M466" s="43"/>
      <c r="N466" s="43"/>
      <c r="O466" s="28" t="s">
        <v>73</v>
      </c>
      <c r="P466" s="28" t="s">
        <v>73</v>
      </c>
      <c r="Q466" s="28" t="s">
        <v>73</v>
      </c>
      <c r="R466" s="43"/>
      <c r="S466" s="43"/>
      <c r="T466" s="43"/>
      <c r="U466" s="43"/>
      <c r="V466" s="28" t="s">
        <v>73</v>
      </c>
      <c r="W466" s="28" t="s">
        <v>73</v>
      </c>
      <c r="X466" s="28" t="s">
        <v>73</v>
      </c>
      <c r="Y466" s="43"/>
      <c r="Z466" s="28" t="s">
        <v>73</v>
      </c>
      <c r="AA466" s="43"/>
      <c r="AB466" s="43"/>
      <c r="AC466" s="28" t="s">
        <v>73</v>
      </c>
      <c r="AD466" s="43"/>
      <c r="AE466" s="36">
        <f t="shared" si="1"/>
        <v>0</v>
      </c>
      <c r="AF466" s="28">
        <v>0.0</v>
      </c>
      <c r="AG466" s="28">
        <v>0.0</v>
      </c>
      <c r="AH466" s="36">
        <f t="shared" si="2"/>
        <v>0</v>
      </c>
      <c r="AI466" s="28" t="s">
        <v>92</v>
      </c>
      <c r="AJ466" s="28" t="s">
        <v>55</v>
      </c>
      <c r="AK466" s="28" t="s">
        <v>55</v>
      </c>
      <c r="AL466" s="28" t="s">
        <v>55</v>
      </c>
      <c r="AM466" s="28" t="s">
        <v>55</v>
      </c>
      <c r="AN466" s="28" t="s">
        <v>92</v>
      </c>
      <c r="AO466" s="28" t="s">
        <v>55</v>
      </c>
      <c r="AP466" s="36">
        <f t="shared" si="3"/>
        <v>0</v>
      </c>
      <c r="AQ466" s="36">
        <f t="shared" si="4"/>
        <v>0</v>
      </c>
      <c r="AR466" s="36">
        <f t="shared" si="5"/>
        <v>0</v>
      </c>
      <c r="AS466" s="36">
        <f t="shared" si="6"/>
        <v>8</v>
      </c>
    </row>
    <row r="467">
      <c r="A467" s="37">
        <v>462.0</v>
      </c>
      <c r="B467" s="17" t="s">
        <v>305</v>
      </c>
      <c r="C467" s="17" t="s">
        <v>115</v>
      </c>
      <c r="D467" s="17" t="s">
        <v>78</v>
      </c>
      <c r="E467" s="19"/>
      <c r="F467" s="17" t="s">
        <v>79</v>
      </c>
      <c r="G467" s="17" t="s">
        <v>1056</v>
      </c>
      <c r="H467" s="47" t="s">
        <v>83</v>
      </c>
      <c r="I467" s="47" t="s">
        <v>84</v>
      </c>
      <c r="J467" s="39">
        <v>42979.0</v>
      </c>
      <c r="K467" s="43"/>
      <c r="L467" s="43"/>
      <c r="M467" s="43"/>
      <c r="N467" s="43"/>
      <c r="O467" s="28" t="s">
        <v>73</v>
      </c>
      <c r="P467" s="28" t="s">
        <v>73</v>
      </c>
      <c r="Q467" s="28" t="s">
        <v>72</v>
      </c>
      <c r="R467" s="43"/>
      <c r="S467" s="43"/>
      <c r="T467" s="43"/>
      <c r="U467" s="43"/>
      <c r="V467" s="28" t="s">
        <v>73</v>
      </c>
      <c r="W467" s="28" t="s">
        <v>73</v>
      </c>
      <c r="X467" s="28" t="s">
        <v>73</v>
      </c>
      <c r="Y467" s="43"/>
      <c r="Z467" s="28" t="s">
        <v>73</v>
      </c>
      <c r="AA467" s="43"/>
      <c r="AB467" s="43"/>
      <c r="AC467" s="28" t="s">
        <v>73</v>
      </c>
      <c r="AD467" s="43"/>
      <c r="AE467" s="36">
        <f t="shared" si="1"/>
        <v>0</v>
      </c>
      <c r="AF467" s="28">
        <v>0.0</v>
      </c>
      <c r="AG467" s="28">
        <v>0.0</v>
      </c>
      <c r="AH467" s="36">
        <f t="shared" si="2"/>
        <v>0</v>
      </c>
      <c r="AI467" s="28" t="s">
        <v>92</v>
      </c>
      <c r="AJ467" s="28" t="s">
        <v>55</v>
      </c>
      <c r="AK467" s="28" t="s">
        <v>55</v>
      </c>
      <c r="AL467" s="28" t="s">
        <v>55</v>
      </c>
      <c r="AM467" s="28" t="s">
        <v>55</v>
      </c>
      <c r="AN467" s="28" t="s">
        <v>92</v>
      </c>
      <c r="AO467" s="28" t="s">
        <v>55</v>
      </c>
      <c r="AP467" s="36">
        <f t="shared" si="3"/>
        <v>0</v>
      </c>
      <c r="AQ467" s="36">
        <f t="shared" si="4"/>
        <v>0</v>
      </c>
      <c r="AR467" s="36">
        <f t="shared" si="5"/>
        <v>1</v>
      </c>
      <c r="AS467" s="36">
        <f t="shared" si="6"/>
        <v>7</v>
      </c>
    </row>
    <row r="468">
      <c r="A468" s="37">
        <v>463.0</v>
      </c>
      <c r="B468" s="17" t="s">
        <v>1097</v>
      </c>
      <c r="C468" s="17" t="s">
        <v>320</v>
      </c>
      <c r="D468" s="17" t="s">
        <v>272</v>
      </c>
      <c r="E468" s="17" t="s">
        <v>78</v>
      </c>
      <c r="F468" s="17" t="s">
        <v>79</v>
      </c>
      <c r="G468" s="17" t="s">
        <v>1056</v>
      </c>
      <c r="H468" s="47" t="s">
        <v>83</v>
      </c>
      <c r="I468" s="47" t="s">
        <v>84</v>
      </c>
      <c r="J468" s="39">
        <v>42979.0</v>
      </c>
      <c r="K468" s="43"/>
      <c r="L468" s="43"/>
      <c r="M468" s="43"/>
      <c r="N468" s="43"/>
      <c r="O468" s="28" t="s">
        <v>73</v>
      </c>
      <c r="P468" s="28" t="s">
        <v>73</v>
      </c>
      <c r="Q468" s="28" t="s">
        <v>73</v>
      </c>
      <c r="R468" s="43"/>
      <c r="S468" s="43"/>
      <c r="T468" s="43"/>
      <c r="U468" s="43"/>
      <c r="V468" s="28" t="s">
        <v>73</v>
      </c>
      <c r="W468" s="28" t="s">
        <v>73</v>
      </c>
      <c r="X468" s="28" t="s">
        <v>73</v>
      </c>
      <c r="Y468" s="43"/>
      <c r="Z468" s="28" t="s">
        <v>73</v>
      </c>
      <c r="AA468" s="43"/>
      <c r="AB468" s="43"/>
      <c r="AC468" s="28" t="s">
        <v>73</v>
      </c>
      <c r="AD468" s="43"/>
      <c r="AE468" s="36">
        <f t="shared" si="1"/>
        <v>0</v>
      </c>
      <c r="AF468" s="28">
        <v>0.0</v>
      </c>
      <c r="AG468" s="28">
        <v>0.0</v>
      </c>
      <c r="AH468" s="36">
        <f t="shared" si="2"/>
        <v>0</v>
      </c>
      <c r="AI468" s="28" t="s">
        <v>92</v>
      </c>
      <c r="AJ468" s="28" t="s">
        <v>55</v>
      </c>
      <c r="AK468" s="28" t="s">
        <v>55</v>
      </c>
      <c r="AL468" s="28" t="s">
        <v>55</v>
      </c>
      <c r="AM468" s="28" t="s">
        <v>55</v>
      </c>
      <c r="AN468" s="28" t="s">
        <v>92</v>
      </c>
      <c r="AO468" s="28" t="s">
        <v>55</v>
      </c>
      <c r="AP468" s="36">
        <f t="shared" si="3"/>
        <v>0</v>
      </c>
      <c r="AQ468" s="36">
        <f t="shared" si="4"/>
        <v>0</v>
      </c>
      <c r="AR468" s="36">
        <f t="shared" si="5"/>
        <v>0</v>
      </c>
      <c r="AS468" s="36">
        <f t="shared" si="6"/>
        <v>8</v>
      </c>
    </row>
    <row r="469">
      <c r="A469" s="37">
        <v>464.0</v>
      </c>
      <c r="B469" s="17" t="s">
        <v>1097</v>
      </c>
      <c r="C469" s="17" t="s">
        <v>165</v>
      </c>
      <c r="D469" s="17" t="s">
        <v>185</v>
      </c>
      <c r="E469" s="20"/>
      <c r="F469" s="17" t="s">
        <v>79</v>
      </c>
      <c r="G469" s="17" t="s">
        <v>1056</v>
      </c>
      <c r="H469" s="38" t="s">
        <v>83</v>
      </c>
      <c r="I469" s="38" t="s">
        <v>84</v>
      </c>
      <c r="J469" s="39">
        <v>42979.0</v>
      </c>
      <c r="K469" s="41"/>
      <c r="L469" s="41"/>
      <c r="M469" s="41"/>
      <c r="N469" s="41"/>
      <c r="O469" s="28" t="s">
        <v>72</v>
      </c>
      <c r="P469" s="28" t="s">
        <v>73</v>
      </c>
      <c r="Q469" s="28" t="s">
        <v>72</v>
      </c>
      <c r="R469" s="43"/>
      <c r="S469" s="43"/>
      <c r="T469" s="43"/>
      <c r="U469" s="43"/>
      <c r="V469" s="28" t="s">
        <v>73</v>
      </c>
      <c r="W469" s="28" t="s">
        <v>73</v>
      </c>
      <c r="X469" s="28" t="s">
        <v>73</v>
      </c>
      <c r="Y469" s="43"/>
      <c r="Z469" s="28" t="s">
        <v>73</v>
      </c>
      <c r="AA469" s="43"/>
      <c r="AB469" s="43"/>
      <c r="AC469" s="28" t="s">
        <v>73</v>
      </c>
      <c r="AD469" s="41"/>
      <c r="AE469" s="36">
        <f t="shared" si="1"/>
        <v>0</v>
      </c>
      <c r="AF469" s="28">
        <v>0.0</v>
      </c>
      <c r="AG469" s="28">
        <v>0.0</v>
      </c>
      <c r="AH469" s="36">
        <f t="shared" si="2"/>
        <v>0</v>
      </c>
      <c r="AI469" s="28" t="s">
        <v>92</v>
      </c>
      <c r="AJ469" s="28" t="s">
        <v>55</v>
      </c>
      <c r="AK469" s="28" t="s">
        <v>55</v>
      </c>
      <c r="AL469" s="28" t="s">
        <v>55</v>
      </c>
      <c r="AM469" s="28" t="s">
        <v>55</v>
      </c>
      <c r="AN469" s="28" t="s">
        <v>92</v>
      </c>
      <c r="AO469" s="28" t="s">
        <v>55</v>
      </c>
      <c r="AP469" s="36">
        <f t="shared" si="3"/>
        <v>0</v>
      </c>
      <c r="AQ469" s="36">
        <f t="shared" si="4"/>
        <v>0</v>
      </c>
      <c r="AR469" s="36">
        <f t="shared" si="5"/>
        <v>2</v>
      </c>
      <c r="AS469" s="36">
        <f t="shared" si="6"/>
        <v>6</v>
      </c>
    </row>
    <row r="470">
      <c r="A470" s="37">
        <v>465.0</v>
      </c>
      <c r="B470" s="17" t="s">
        <v>1100</v>
      </c>
      <c r="C470" s="17" t="s">
        <v>112</v>
      </c>
      <c r="D470" s="20"/>
      <c r="E470" s="19"/>
      <c r="F470" s="17" t="s">
        <v>96</v>
      </c>
      <c r="G470" s="17" t="s">
        <v>1056</v>
      </c>
      <c r="H470" s="38" t="s">
        <v>83</v>
      </c>
      <c r="I470" s="38" t="s">
        <v>84</v>
      </c>
      <c r="J470" s="39">
        <v>42979.0</v>
      </c>
      <c r="K470" s="41"/>
      <c r="L470" s="41"/>
      <c r="M470" s="41"/>
      <c r="N470" s="41"/>
      <c r="O470" s="28" t="s">
        <v>72</v>
      </c>
      <c r="P470" s="28" t="s">
        <v>73</v>
      </c>
      <c r="Q470" s="28" t="s">
        <v>73</v>
      </c>
      <c r="R470" s="43"/>
      <c r="S470" s="41"/>
      <c r="T470" s="43"/>
      <c r="U470" s="43"/>
      <c r="V470" s="28" t="s">
        <v>73</v>
      </c>
      <c r="W470" s="28" t="s">
        <v>73</v>
      </c>
      <c r="X470" s="28" t="s">
        <v>73</v>
      </c>
      <c r="Y470" s="41"/>
      <c r="Z470" s="28" t="s">
        <v>73</v>
      </c>
      <c r="AA470" s="41"/>
      <c r="AB470" s="43"/>
      <c r="AC470" s="28" t="s">
        <v>73</v>
      </c>
      <c r="AD470" s="43"/>
      <c r="AE470" s="36">
        <f t="shared" si="1"/>
        <v>0</v>
      </c>
      <c r="AF470" s="28">
        <v>0.0</v>
      </c>
      <c r="AG470" s="28">
        <v>0.0</v>
      </c>
      <c r="AH470" s="36">
        <f t="shared" si="2"/>
        <v>0</v>
      </c>
      <c r="AI470" s="28" t="s">
        <v>92</v>
      </c>
      <c r="AJ470" s="28" t="s">
        <v>55</v>
      </c>
      <c r="AK470" s="28" t="s">
        <v>55</v>
      </c>
      <c r="AL470" s="28" t="s">
        <v>55</v>
      </c>
      <c r="AM470" s="28" t="s">
        <v>55</v>
      </c>
      <c r="AN470" s="28" t="s">
        <v>92</v>
      </c>
      <c r="AO470" s="28" t="s">
        <v>55</v>
      </c>
      <c r="AP470" s="36">
        <f t="shared" si="3"/>
        <v>0</v>
      </c>
      <c r="AQ470" s="36">
        <f t="shared" si="4"/>
        <v>0</v>
      </c>
      <c r="AR470" s="36">
        <f t="shared" si="5"/>
        <v>1</v>
      </c>
      <c r="AS470" s="36">
        <f t="shared" si="6"/>
        <v>7</v>
      </c>
    </row>
    <row r="471">
      <c r="A471" s="37">
        <v>466.0</v>
      </c>
      <c r="B471" s="17" t="s">
        <v>1103</v>
      </c>
      <c r="C471" s="17" t="s">
        <v>101</v>
      </c>
      <c r="D471" s="17" t="s">
        <v>259</v>
      </c>
      <c r="E471" s="19"/>
      <c r="F471" s="17" t="s">
        <v>96</v>
      </c>
      <c r="G471" s="17" t="s">
        <v>1056</v>
      </c>
      <c r="H471" s="38" t="s">
        <v>83</v>
      </c>
      <c r="I471" s="38" t="s">
        <v>84</v>
      </c>
      <c r="J471" s="39">
        <v>42979.0</v>
      </c>
      <c r="K471" s="41"/>
      <c r="L471" s="41"/>
      <c r="M471" s="41"/>
      <c r="N471" s="41"/>
      <c r="O471" s="28" t="s">
        <v>73</v>
      </c>
      <c r="P471" s="28" t="s">
        <v>73</v>
      </c>
      <c r="Q471" s="28" t="s">
        <v>73</v>
      </c>
      <c r="R471" s="43"/>
      <c r="S471" s="43"/>
      <c r="T471" s="43"/>
      <c r="U471" s="43"/>
      <c r="V471" s="28" t="s">
        <v>73</v>
      </c>
      <c r="W471" s="28" t="s">
        <v>73</v>
      </c>
      <c r="X471" s="28" t="s">
        <v>73</v>
      </c>
      <c r="Y471" s="43"/>
      <c r="Z471" s="28" t="s">
        <v>73</v>
      </c>
      <c r="AA471" s="43"/>
      <c r="AB471" s="43"/>
      <c r="AC471" s="28" t="s">
        <v>73</v>
      </c>
      <c r="AD471" s="43"/>
      <c r="AE471" s="36">
        <f t="shared" si="1"/>
        <v>0</v>
      </c>
      <c r="AF471" s="28">
        <v>0.0</v>
      </c>
      <c r="AG471" s="28">
        <v>0.0</v>
      </c>
      <c r="AH471" s="36">
        <f t="shared" si="2"/>
        <v>0</v>
      </c>
      <c r="AI471" s="28" t="s">
        <v>92</v>
      </c>
      <c r="AJ471" s="28" t="s">
        <v>55</v>
      </c>
      <c r="AK471" s="28" t="s">
        <v>55</v>
      </c>
      <c r="AL471" s="28" t="s">
        <v>55</v>
      </c>
      <c r="AM471" s="28" t="s">
        <v>55</v>
      </c>
      <c r="AN471" s="28" t="s">
        <v>92</v>
      </c>
      <c r="AO471" s="28" t="s">
        <v>55</v>
      </c>
      <c r="AP471" s="36">
        <f t="shared" si="3"/>
        <v>0</v>
      </c>
      <c r="AQ471" s="36">
        <f t="shared" si="4"/>
        <v>0</v>
      </c>
      <c r="AR471" s="36">
        <f t="shared" si="5"/>
        <v>0</v>
      </c>
      <c r="AS471" s="36">
        <f t="shared" si="6"/>
        <v>8</v>
      </c>
    </row>
    <row r="472">
      <c r="A472" s="37">
        <v>467.0</v>
      </c>
      <c r="B472" s="17" t="s">
        <v>1104</v>
      </c>
      <c r="C472" s="17" t="s">
        <v>674</v>
      </c>
      <c r="D472" s="17" t="s">
        <v>335</v>
      </c>
      <c r="E472" s="19"/>
      <c r="F472" s="17" t="s">
        <v>79</v>
      </c>
      <c r="G472" s="17" t="s">
        <v>1056</v>
      </c>
      <c r="H472" s="38" t="s">
        <v>83</v>
      </c>
      <c r="I472" s="38" t="s">
        <v>84</v>
      </c>
      <c r="J472" s="39">
        <v>43013.0</v>
      </c>
      <c r="K472" s="41"/>
      <c r="L472" s="38" t="s">
        <v>85</v>
      </c>
      <c r="M472" s="41"/>
      <c r="N472" s="41"/>
      <c r="O472" s="28" t="s">
        <v>73</v>
      </c>
      <c r="P472" s="28" t="s">
        <v>73</v>
      </c>
      <c r="Q472" s="28" t="s">
        <v>73</v>
      </c>
      <c r="R472" s="43"/>
      <c r="S472" s="43"/>
      <c r="T472" s="43"/>
      <c r="U472" s="43"/>
      <c r="V472" s="28" t="s">
        <v>73</v>
      </c>
      <c r="W472" s="28" t="s">
        <v>73</v>
      </c>
      <c r="X472" s="28" t="s">
        <v>73</v>
      </c>
      <c r="Y472" s="43"/>
      <c r="Z472" s="28" t="s">
        <v>73</v>
      </c>
      <c r="AA472" s="43"/>
      <c r="AB472" s="43"/>
      <c r="AC472" s="28" t="s">
        <v>73</v>
      </c>
      <c r="AD472" s="43"/>
      <c r="AE472" s="36">
        <f t="shared" si="1"/>
        <v>0</v>
      </c>
      <c r="AF472" s="28">
        <v>0.0</v>
      </c>
      <c r="AG472" s="28">
        <v>0.0</v>
      </c>
      <c r="AH472" s="36">
        <f t="shared" si="2"/>
        <v>0</v>
      </c>
      <c r="AI472" s="28" t="s">
        <v>92</v>
      </c>
      <c r="AJ472" s="28" t="s">
        <v>55</v>
      </c>
      <c r="AK472" s="28" t="s">
        <v>55</v>
      </c>
      <c r="AL472" s="28" t="s">
        <v>55</v>
      </c>
      <c r="AM472" s="28" t="s">
        <v>55</v>
      </c>
      <c r="AN472" s="28" t="s">
        <v>92</v>
      </c>
      <c r="AO472" s="28" t="s">
        <v>55</v>
      </c>
      <c r="AP472" s="36">
        <f t="shared" si="3"/>
        <v>0</v>
      </c>
      <c r="AQ472" s="36">
        <f t="shared" si="4"/>
        <v>0</v>
      </c>
      <c r="AR472" s="36">
        <f t="shared" si="5"/>
        <v>0</v>
      </c>
      <c r="AS472" s="36">
        <f t="shared" si="6"/>
        <v>8</v>
      </c>
    </row>
    <row r="473">
      <c r="A473" s="37">
        <v>468.0</v>
      </c>
      <c r="B473" s="17" t="s">
        <v>663</v>
      </c>
      <c r="C473" s="17" t="s">
        <v>78</v>
      </c>
      <c r="D473" s="17" t="s">
        <v>76</v>
      </c>
      <c r="E473" s="19"/>
      <c r="F473" s="17" t="s">
        <v>79</v>
      </c>
      <c r="G473" s="17" t="s">
        <v>1056</v>
      </c>
      <c r="H473" s="38" t="s">
        <v>83</v>
      </c>
      <c r="I473" s="38" t="s">
        <v>84</v>
      </c>
      <c r="J473" s="39">
        <v>42979.0</v>
      </c>
      <c r="K473" s="41"/>
      <c r="L473" s="41"/>
      <c r="M473" s="41"/>
      <c r="N473" s="41"/>
      <c r="O473" s="28" t="s">
        <v>73</v>
      </c>
      <c r="P473" s="28" t="s">
        <v>73</v>
      </c>
      <c r="Q473" s="28" t="s">
        <v>73</v>
      </c>
      <c r="R473" s="43"/>
      <c r="S473" s="43"/>
      <c r="T473" s="43"/>
      <c r="U473" s="43"/>
      <c r="V473" s="28" t="s">
        <v>73</v>
      </c>
      <c r="W473" s="28" t="s">
        <v>73</v>
      </c>
      <c r="X473" s="28" t="s">
        <v>73</v>
      </c>
      <c r="Y473" s="43"/>
      <c r="Z473" s="28" t="s">
        <v>73</v>
      </c>
      <c r="AA473" s="43"/>
      <c r="AB473" s="43"/>
      <c r="AC473" s="28" t="s">
        <v>73</v>
      </c>
      <c r="AD473" s="43"/>
      <c r="AE473" s="36">
        <f t="shared" si="1"/>
        <v>0</v>
      </c>
      <c r="AF473" s="28">
        <v>0.0</v>
      </c>
      <c r="AG473" s="28">
        <v>0.0</v>
      </c>
      <c r="AH473" s="36">
        <f t="shared" si="2"/>
        <v>0</v>
      </c>
      <c r="AI473" s="28" t="s">
        <v>92</v>
      </c>
      <c r="AJ473" s="28" t="s">
        <v>55</v>
      </c>
      <c r="AK473" s="28" t="s">
        <v>55</v>
      </c>
      <c r="AL473" s="28" t="s">
        <v>55</v>
      </c>
      <c r="AM473" s="28" t="s">
        <v>55</v>
      </c>
      <c r="AN473" s="28" t="s">
        <v>92</v>
      </c>
      <c r="AO473" s="28" t="s">
        <v>55</v>
      </c>
      <c r="AP473" s="36">
        <f t="shared" si="3"/>
        <v>0</v>
      </c>
      <c r="AQ473" s="36">
        <f t="shared" si="4"/>
        <v>0</v>
      </c>
      <c r="AR473" s="36">
        <f t="shared" si="5"/>
        <v>0</v>
      </c>
      <c r="AS473" s="36">
        <f t="shared" si="6"/>
        <v>8</v>
      </c>
    </row>
    <row r="474">
      <c r="A474" s="37">
        <v>469.0</v>
      </c>
      <c r="B474" s="17" t="s">
        <v>668</v>
      </c>
      <c r="C474" s="17" t="s">
        <v>172</v>
      </c>
      <c r="D474" s="17" t="s">
        <v>353</v>
      </c>
      <c r="E474" s="19"/>
      <c r="F474" s="17" t="s">
        <v>79</v>
      </c>
      <c r="G474" s="17" t="s">
        <v>1056</v>
      </c>
      <c r="H474" s="38" t="s">
        <v>83</v>
      </c>
      <c r="I474" s="38" t="s">
        <v>84</v>
      </c>
      <c r="J474" s="39">
        <v>42979.0</v>
      </c>
      <c r="K474" s="41"/>
      <c r="L474" s="41"/>
      <c r="M474" s="41"/>
      <c r="N474" s="41"/>
      <c r="O474" s="28" t="s">
        <v>72</v>
      </c>
      <c r="P474" s="28" t="s">
        <v>73</v>
      </c>
      <c r="Q474" s="28" t="s">
        <v>72</v>
      </c>
      <c r="R474" s="43"/>
      <c r="S474" s="43"/>
      <c r="T474" s="43"/>
      <c r="U474" s="43"/>
      <c r="V474" s="28" t="s">
        <v>73</v>
      </c>
      <c r="W474" s="28" t="s">
        <v>73</v>
      </c>
      <c r="X474" s="28" t="s">
        <v>73</v>
      </c>
      <c r="Y474" s="43"/>
      <c r="Z474" s="28" t="s">
        <v>73</v>
      </c>
      <c r="AA474" s="43"/>
      <c r="AB474" s="43"/>
      <c r="AC474" s="28" t="s">
        <v>73</v>
      </c>
      <c r="AD474" s="43"/>
      <c r="AE474" s="36">
        <f t="shared" si="1"/>
        <v>0</v>
      </c>
      <c r="AF474" s="28">
        <v>0.0</v>
      </c>
      <c r="AG474" s="28">
        <v>0.0</v>
      </c>
      <c r="AH474" s="36">
        <f t="shared" si="2"/>
        <v>0</v>
      </c>
      <c r="AI474" s="28" t="s">
        <v>92</v>
      </c>
      <c r="AJ474" s="28" t="s">
        <v>55</v>
      </c>
      <c r="AK474" s="28" t="s">
        <v>55</v>
      </c>
      <c r="AL474" s="28" t="s">
        <v>55</v>
      </c>
      <c r="AM474" s="28" t="s">
        <v>55</v>
      </c>
      <c r="AN474" s="28" t="s">
        <v>92</v>
      </c>
      <c r="AO474" s="28" t="s">
        <v>55</v>
      </c>
      <c r="AP474" s="36">
        <f t="shared" si="3"/>
        <v>0</v>
      </c>
      <c r="AQ474" s="36">
        <f t="shared" si="4"/>
        <v>0</v>
      </c>
      <c r="AR474" s="36">
        <f t="shared" si="5"/>
        <v>2</v>
      </c>
      <c r="AS474" s="36">
        <f t="shared" si="6"/>
        <v>6</v>
      </c>
    </row>
    <row r="475">
      <c r="A475" s="37">
        <v>470.0</v>
      </c>
      <c r="B475" s="17" t="s">
        <v>665</v>
      </c>
      <c r="C475" s="17" t="s">
        <v>167</v>
      </c>
      <c r="D475" s="17" t="s">
        <v>76</v>
      </c>
      <c r="E475" s="19"/>
      <c r="F475" s="17" t="s">
        <v>79</v>
      </c>
      <c r="G475" s="17" t="s">
        <v>1056</v>
      </c>
      <c r="H475" s="38" t="s">
        <v>83</v>
      </c>
      <c r="I475" s="38" t="s">
        <v>84</v>
      </c>
      <c r="J475" s="39">
        <v>42979.0</v>
      </c>
      <c r="K475" s="41"/>
      <c r="L475" s="41"/>
      <c r="M475" s="41"/>
      <c r="N475" s="41"/>
      <c r="O475" s="28" t="s">
        <v>73</v>
      </c>
      <c r="P475" s="28" t="s">
        <v>73</v>
      </c>
      <c r="Q475" s="28" t="s">
        <v>73</v>
      </c>
      <c r="R475" s="43"/>
      <c r="S475" s="43"/>
      <c r="T475" s="43"/>
      <c r="U475" s="43"/>
      <c r="V475" s="28" t="s">
        <v>73</v>
      </c>
      <c r="W475" s="28" t="s">
        <v>73</v>
      </c>
      <c r="X475" s="28" t="s">
        <v>73</v>
      </c>
      <c r="Y475" s="43"/>
      <c r="Z475" s="28" t="s">
        <v>73</v>
      </c>
      <c r="AA475" s="43"/>
      <c r="AB475" s="43"/>
      <c r="AC475" s="28" t="s">
        <v>73</v>
      </c>
      <c r="AD475" s="43"/>
      <c r="AE475" s="36">
        <f t="shared" si="1"/>
        <v>0</v>
      </c>
      <c r="AF475" s="28">
        <v>0.0</v>
      </c>
      <c r="AG475" s="28">
        <v>0.0</v>
      </c>
      <c r="AH475" s="36">
        <f t="shared" si="2"/>
        <v>0</v>
      </c>
      <c r="AI475" s="28" t="s">
        <v>92</v>
      </c>
      <c r="AJ475" s="28" t="s">
        <v>55</v>
      </c>
      <c r="AK475" s="28" t="s">
        <v>55</v>
      </c>
      <c r="AL475" s="28" t="s">
        <v>55</v>
      </c>
      <c r="AM475" s="28" t="s">
        <v>55</v>
      </c>
      <c r="AN475" s="28" t="s">
        <v>92</v>
      </c>
      <c r="AO475" s="28" t="s">
        <v>55</v>
      </c>
      <c r="AP475" s="36">
        <f t="shared" si="3"/>
        <v>0</v>
      </c>
      <c r="AQ475" s="36">
        <f t="shared" si="4"/>
        <v>0</v>
      </c>
      <c r="AR475" s="36">
        <f t="shared" si="5"/>
        <v>0</v>
      </c>
      <c r="AS475" s="36">
        <f t="shared" si="6"/>
        <v>8</v>
      </c>
    </row>
    <row r="476">
      <c r="A476" s="37">
        <v>471.0</v>
      </c>
      <c r="B476" s="17" t="s">
        <v>1107</v>
      </c>
      <c r="C476" s="17" t="s">
        <v>102</v>
      </c>
      <c r="D476" s="17" t="s">
        <v>476</v>
      </c>
      <c r="E476" s="19"/>
      <c r="F476" s="17" t="s">
        <v>96</v>
      </c>
      <c r="G476" s="17" t="s">
        <v>1108</v>
      </c>
      <c r="H476" s="38" t="s">
        <v>83</v>
      </c>
      <c r="I476" s="38" t="s">
        <v>84</v>
      </c>
      <c r="J476" s="39">
        <v>42979.0</v>
      </c>
      <c r="K476" s="41"/>
      <c r="L476" s="41"/>
      <c r="M476" s="41"/>
      <c r="N476" s="41"/>
      <c r="O476" s="41"/>
      <c r="P476" s="41"/>
      <c r="Q476" s="41"/>
      <c r="R476" s="43"/>
      <c r="S476" s="43"/>
      <c r="T476" s="43"/>
      <c r="U476" s="43"/>
      <c r="V476" s="41"/>
      <c r="W476" s="28"/>
      <c r="X476" s="41"/>
      <c r="Y476" s="43"/>
      <c r="Z476" s="28"/>
      <c r="AA476" s="43"/>
      <c r="AB476" s="43"/>
      <c r="AC476" s="41"/>
      <c r="AD476" s="43"/>
      <c r="AE476" s="36">
        <f t="shared" si="1"/>
        <v>0</v>
      </c>
      <c r="AF476" s="36"/>
      <c r="AG476" s="36"/>
      <c r="AH476" s="36">
        <f t="shared" si="2"/>
        <v>0</v>
      </c>
      <c r="AI476" s="28" t="s">
        <v>92</v>
      </c>
      <c r="AJ476" s="28" t="s">
        <v>55</v>
      </c>
      <c r="AK476" s="28" t="s">
        <v>55</v>
      </c>
      <c r="AL476" s="28" t="s">
        <v>55</v>
      </c>
      <c r="AM476" s="28" t="s">
        <v>55</v>
      </c>
      <c r="AN476" s="28" t="s">
        <v>92</v>
      </c>
      <c r="AO476" s="28" t="s">
        <v>55</v>
      </c>
      <c r="AP476" s="36">
        <f t="shared" si="3"/>
        <v>0</v>
      </c>
      <c r="AQ476" s="36">
        <f t="shared" si="4"/>
        <v>0</v>
      </c>
      <c r="AR476" s="36">
        <f t="shared" si="5"/>
        <v>0</v>
      </c>
      <c r="AS476" s="36">
        <f t="shared" si="6"/>
        <v>0</v>
      </c>
    </row>
    <row r="477">
      <c r="A477" s="37">
        <v>472.0</v>
      </c>
      <c r="B477" s="17" t="s">
        <v>1110</v>
      </c>
      <c r="C477" s="17" t="s">
        <v>130</v>
      </c>
      <c r="D477" s="20"/>
      <c r="E477" s="19"/>
      <c r="F477" s="17" t="s">
        <v>79</v>
      </c>
      <c r="G477" s="17" t="s">
        <v>1108</v>
      </c>
      <c r="H477" s="38" t="s">
        <v>83</v>
      </c>
      <c r="I477" s="38" t="s">
        <v>84</v>
      </c>
      <c r="J477" s="39">
        <v>42979.0</v>
      </c>
      <c r="K477" s="41"/>
      <c r="L477" s="41"/>
      <c r="M477" s="41"/>
      <c r="N477" s="41"/>
      <c r="O477" s="41"/>
      <c r="P477" s="41"/>
      <c r="Q477" s="41"/>
      <c r="R477" s="43"/>
      <c r="S477" s="43"/>
      <c r="T477" s="43"/>
      <c r="U477" s="43"/>
      <c r="V477" s="43"/>
      <c r="W477" s="41"/>
      <c r="X477" s="41"/>
      <c r="Y477" s="43"/>
      <c r="Z477" s="41"/>
      <c r="AA477" s="43"/>
      <c r="AB477" s="43"/>
      <c r="AC477" s="41"/>
      <c r="AD477" s="43"/>
      <c r="AE477" s="36">
        <f t="shared" si="1"/>
        <v>0</v>
      </c>
      <c r="AF477" s="64"/>
      <c r="AG477" s="64"/>
      <c r="AH477" s="36">
        <f t="shared" si="2"/>
        <v>0</v>
      </c>
      <c r="AI477" s="28" t="s">
        <v>92</v>
      </c>
      <c r="AJ477" s="28" t="s">
        <v>55</v>
      </c>
      <c r="AK477" s="28" t="s">
        <v>55</v>
      </c>
      <c r="AL477" s="28" t="s">
        <v>55</v>
      </c>
      <c r="AM477" s="28" t="s">
        <v>55</v>
      </c>
      <c r="AN477" s="28" t="s">
        <v>92</v>
      </c>
      <c r="AO477" s="28" t="s">
        <v>55</v>
      </c>
      <c r="AP477" s="36">
        <f t="shared" si="3"/>
        <v>0</v>
      </c>
      <c r="AQ477" s="36">
        <f t="shared" si="4"/>
        <v>0</v>
      </c>
      <c r="AR477" s="36">
        <f t="shared" si="5"/>
        <v>0</v>
      </c>
      <c r="AS477" s="36">
        <f t="shared" si="6"/>
        <v>0</v>
      </c>
    </row>
    <row r="478">
      <c r="A478" s="37">
        <v>473.0</v>
      </c>
      <c r="B478" s="17" t="s">
        <v>1111</v>
      </c>
      <c r="C478" s="17" t="s">
        <v>185</v>
      </c>
      <c r="D478" s="17" t="s">
        <v>335</v>
      </c>
      <c r="E478" s="19"/>
      <c r="F478" s="17" t="s">
        <v>79</v>
      </c>
      <c r="G478" s="17" t="s">
        <v>1108</v>
      </c>
      <c r="H478" s="38" t="s">
        <v>83</v>
      </c>
      <c r="I478" s="38" t="s">
        <v>84</v>
      </c>
      <c r="J478" s="39">
        <v>42979.0</v>
      </c>
      <c r="K478" s="41"/>
      <c r="L478" s="41"/>
      <c r="M478" s="41"/>
      <c r="N478" s="41"/>
      <c r="O478" s="41"/>
      <c r="P478" s="41"/>
      <c r="Q478" s="41"/>
      <c r="R478" s="43"/>
      <c r="S478" s="43"/>
      <c r="T478" s="43"/>
      <c r="U478" s="43"/>
      <c r="V478" s="41"/>
      <c r="W478" s="41"/>
      <c r="X478" s="41"/>
      <c r="Y478" s="43"/>
      <c r="Z478" s="41"/>
      <c r="AA478" s="43"/>
      <c r="AB478" s="43"/>
      <c r="AC478" s="41"/>
      <c r="AD478" s="43"/>
      <c r="AE478" s="36">
        <f t="shared" si="1"/>
        <v>0</v>
      </c>
      <c r="AF478" s="36"/>
      <c r="AG478" s="36"/>
      <c r="AH478" s="36">
        <f t="shared" si="2"/>
        <v>0</v>
      </c>
      <c r="AI478" s="28" t="s">
        <v>92</v>
      </c>
      <c r="AJ478" s="28" t="s">
        <v>55</v>
      </c>
      <c r="AK478" s="28" t="s">
        <v>55</v>
      </c>
      <c r="AL478" s="28" t="s">
        <v>55</v>
      </c>
      <c r="AM478" s="28" t="s">
        <v>55</v>
      </c>
      <c r="AN478" s="28" t="s">
        <v>92</v>
      </c>
      <c r="AO478" s="28" t="s">
        <v>55</v>
      </c>
      <c r="AP478" s="36">
        <f t="shared" si="3"/>
        <v>0</v>
      </c>
      <c r="AQ478" s="36">
        <f t="shared" si="4"/>
        <v>0</v>
      </c>
      <c r="AR478" s="36">
        <f t="shared" si="5"/>
        <v>0</v>
      </c>
      <c r="AS478" s="36">
        <f t="shared" si="6"/>
        <v>0</v>
      </c>
    </row>
    <row r="479">
      <c r="A479" s="37">
        <v>474.0</v>
      </c>
      <c r="B479" s="17" t="s">
        <v>485</v>
      </c>
      <c r="C479" s="17" t="s">
        <v>511</v>
      </c>
      <c r="D479" s="17" t="s">
        <v>136</v>
      </c>
      <c r="E479" s="19"/>
      <c r="F479" s="17" t="s">
        <v>96</v>
      </c>
      <c r="G479" s="17" t="s">
        <v>1108</v>
      </c>
      <c r="H479" s="38" t="s">
        <v>83</v>
      </c>
      <c r="I479" s="38" t="s">
        <v>84</v>
      </c>
      <c r="J479" s="39">
        <v>42979.0</v>
      </c>
      <c r="K479" s="44"/>
      <c r="L479" s="41"/>
      <c r="M479" s="41"/>
      <c r="N479" s="41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36">
        <f t="shared" si="1"/>
        <v>0</v>
      </c>
      <c r="AF479" s="45">
        <v>0.0</v>
      </c>
      <c r="AG479" s="36"/>
      <c r="AH479" s="36">
        <f t="shared" si="2"/>
        <v>0</v>
      </c>
      <c r="AI479" s="28" t="s">
        <v>92</v>
      </c>
      <c r="AJ479" s="2" t="s">
        <v>55</v>
      </c>
      <c r="AK479" s="28" t="s">
        <v>55</v>
      </c>
      <c r="AL479" s="28" t="s">
        <v>55</v>
      </c>
      <c r="AM479" s="28" t="s">
        <v>55</v>
      </c>
      <c r="AN479" s="28" t="s">
        <v>92</v>
      </c>
      <c r="AO479" s="28" t="s">
        <v>55</v>
      </c>
      <c r="AP479" s="36">
        <f t="shared" si="3"/>
        <v>0</v>
      </c>
      <c r="AQ479" s="36">
        <f t="shared" si="4"/>
        <v>0</v>
      </c>
      <c r="AR479" s="36">
        <f t="shared" si="5"/>
        <v>0</v>
      </c>
      <c r="AS479" s="36">
        <f t="shared" si="6"/>
        <v>0</v>
      </c>
    </row>
    <row r="480">
      <c r="A480" s="37">
        <v>475.0</v>
      </c>
      <c r="B480" s="17" t="s">
        <v>1112</v>
      </c>
      <c r="C480" s="17" t="s">
        <v>412</v>
      </c>
      <c r="D480" s="17" t="s">
        <v>564</v>
      </c>
      <c r="E480" s="20"/>
      <c r="F480" s="17" t="s">
        <v>96</v>
      </c>
      <c r="G480" s="17" t="s">
        <v>1108</v>
      </c>
      <c r="H480" s="38" t="s">
        <v>83</v>
      </c>
      <c r="I480" s="38" t="s">
        <v>84</v>
      </c>
      <c r="J480" s="39">
        <v>42979.0</v>
      </c>
      <c r="K480" s="41"/>
      <c r="L480" s="41"/>
      <c r="M480" s="41"/>
      <c r="N480" s="41"/>
      <c r="O480" s="41"/>
      <c r="P480" s="41"/>
      <c r="Q480" s="41"/>
      <c r="R480" s="43"/>
      <c r="S480" s="43"/>
      <c r="T480" s="43"/>
      <c r="U480" s="43"/>
      <c r="V480" s="43"/>
      <c r="W480" s="41"/>
      <c r="X480" s="41"/>
      <c r="Y480" s="43"/>
      <c r="Z480" s="41"/>
      <c r="AA480" s="43"/>
      <c r="AB480" s="43"/>
      <c r="AC480" s="41"/>
      <c r="AD480" s="43"/>
      <c r="AE480" s="36">
        <f t="shared" si="1"/>
        <v>0</v>
      </c>
      <c r="AF480" s="36"/>
      <c r="AG480" s="36"/>
      <c r="AH480" s="36">
        <f t="shared" si="2"/>
        <v>0</v>
      </c>
      <c r="AI480" s="28" t="s">
        <v>92</v>
      </c>
      <c r="AJ480" s="2" t="s">
        <v>55</v>
      </c>
      <c r="AK480" s="28" t="s">
        <v>55</v>
      </c>
      <c r="AL480" s="28" t="s">
        <v>55</v>
      </c>
      <c r="AM480" s="28" t="s">
        <v>55</v>
      </c>
      <c r="AN480" s="28" t="s">
        <v>92</v>
      </c>
      <c r="AO480" s="28" t="s">
        <v>55</v>
      </c>
      <c r="AP480" s="36">
        <f t="shared" si="3"/>
        <v>0</v>
      </c>
      <c r="AQ480" s="36">
        <f t="shared" si="4"/>
        <v>0</v>
      </c>
      <c r="AR480" s="36">
        <f t="shared" si="5"/>
        <v>0</v>
      </c>
      <c r="AS480" s="36">
        <f t="shared" si="6"/>
        <v>0</v>
      </c>
    </row>
    <row r="481">
      <c r="A481" s="37">
        <v>476.0</v>
      </c>
      <c r="B481" s="17" t="s">
        <v>1113</v>
      </c>
      <c r="C481" s="17" t="s">
        <v>193</v>
      </c>
      <c r="D481" s="17" t="s">
        <v>259</v>
      </c>
      <c r="E481" s="19"/>
      <c r="F481" s="17" t="s">
        <v>96</v>
      </c>
      <c r="G481" s="17" t="s">
        <v>1108</v>
      </c>
      <c r="H481" s="38" t="s">
        <v>83</v>
      </c>
      <c r="I481" s="38" t="s">
        <v>84</v>
      </c>
      <c r="J481" s="39">
        <v>42979.0</v>
      </c>
      <c r="K481" s="41"/>
      <c r="L481" s="41"/>
      <c r="M481" s="41"/>
      <c r="N481" s="41"/>
      <c r="O481" s="41"/>
      <c r="P481" s="41"/>
      <c r="Q481" s="41"/>
      <c r="R481" s="43"/>
      <c r="S481" s="43"/>
      <c r="T481" s="43"/>
      <c r="U481" s="43"/>
      <c r="V481" s="41"/>
      <c r="W481" s="41"/>
      <c r="X481" s="41"/>
      <c r="Y481" s="43"/>
      <c r="Z481" s="41"/>
      <c r="AA481" s="43"/>
      <c r="AB481" s="43"/>
      <c r="AC481" s="41"/>
      <c r="AD481" s="43"/>
      <c r="AE481" s="36">
        <f t="shared" si="1"/>
        <v>0</v>
      </c>
      <c r="AF481" s="45">
        <v>0.0</v>
      </c>
      <c r="AG481" s="36"/>
      <c r="AH481" s="36">
        <f t="shared" si="2"/>
        <v>0</v>
      </c>
      <c r="AI481" s="28" t="s">
        <v>92</v>
      </c>
      <c r="AJ481" s="2" t="s">
        <v>55</v>
      </c>
      <c r="AK481" s="28" t="s">
        <v>55</v>
      </c>
      <c r="AL481" s="28" t="s">
        <v>55</v>
      </c>
      <c r="AM481" s="28" t="s">
        <v>55</v>
      </c>
      <c r="AN481" s="28" t="s">
        <v>92</v>
      </c>
      <c r="AO481" s="28" t="s">
        <v>55</v>
      </c>
      <c r="AP481" s="36">
        <f t="shared" si="3"/>
        <v>0</v>
      </c>
      <c r="AQ481" s="36">
        <f t="shared" si="4"/>
        <v>0</v>
      </c>
      <c r="AR481" s="36">
        <f t="shared" si="5"/>
        <v>0</v>
      </c>
      <c r="AS481" s="36">
        <f t="shared" si="6"/>
        <v>0</v>
      </c>
    </row>
    <row r="482">
      <c r="A482" s="37">
        <v>477.0</v>
      </c>
      <c r="B482" s="17" t="s">
        <v>1114</v>
      </c>
      <c r="C482" s="17" t="s">
        <v>749</v>
      </c>
      <c r="D482" s="17" t="s">
        <v>110</v>
      </c>
      <c r="E482" s="19"/>
      <c r="F482" s="17" t="s">
        <v>96</v>
      </c>
      <c r="G482" s="17" t="s">
        <v>1108</v>
      </c>
      <c r="H482" s="38" t="s">
        <v>83</v>
      </c>
      <c r="I482" s="38" t="s">
        <v>84</v>
      </c>
      <c r="J482" s="39">
        <v>42979.0</v>
      </c>
      <c r="K482" s="44"/>
      <c r="L482" s="41"/>
      <c r="M482" s="41"/>
      <c r="N482" s="41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36">
        <f t="shared" si="1"/>
        <v>0</v>
      </c>
      <c r="AF482" s="45">
        <v>0.0</v>
      </c>
      <c r="AG482" s="36"/>
      <c r="AH482" s="36">
        <f t="shared" si="2"/>
        <v>0</v>
      </c>
      <c r="AI482" s="28" t="s">
        <v>92</v>
      </c>
      <c r="AJ482" s="28" t="s">
        <v>55</v>
      </c>
      <c r="AK482" s="28" t="s">
        <v>55</v>
      </c>
      <c r="AL482" s="28" t="s">
        <v>55</v>
      </c>
      <c r="AM482" s="28" t="s">
        <v>55</v>
      </c>
      <c r="AN482" s="28" t="s">
        <v>92</v>
      </c>
      <c r="AO482" s="28" t="s">
        <v>55</v>
      </c>
      <c r="AP482" s="36">
        <f t="shared" si="3"/>
        <v>0</v>
      </c>
      <c r="AQ482" s="36">
        <f t="shared" si="4"/>
        <v>0</v>
      </c>
      <c r="AR482" s="36">
        <f t="shared" si="5"/>
        <v>0</v>
      </c>
      <c r="AS482" s="36">
        <f t="shared" si="6"/>
        <v>0</v>
      </c>
    </row>
    <row r="483">
      <c r="A483" s="37">
        <v>478.0</v>
      </c>
      <c r="B483" s="17" t="s">
        <v>1115</v>
      </c>
      <c r="C483" s="17" t="s">
        <v>77</v>
      </c>
      <c r="D483" s="17" t="s">
        <v>76</v>
      </c>
      <c r="E483" s="19"/>
      <c r="F483" s="17" t="s">
        <v>79</v>
      </c>
      <c r="G483" s="17" t="s">
        <v>1108</v>
      </c>
      <c r="H483" s="38" t="s">
        <v>83</v>
      </c>
      <c r="I483" s="38" t="s">
        <v>84</v>
      </c>
      <c r="J483" s="39">
        <v>42979.0</v>
      </c>
      <c r="K483" s="41"/>
      <c r="L483" s="41"/>
      <c r="M483" s="41"/>
      <c r="N483" s="41"/>
      <c r="O483" s="41"/>
      <c r="P483" s="41"/>
      <c r="Q483" s="41"/>
      <c r="R483" s="43"/>
      <c r="S483" s="43"/>
      <c r="T483" s="43"/>
      <c r="U483" s="43"/>
      <c r="V483" s="41"/>
      <c r="W483" s="41"/>
      <c r="X483" s="41"/>
      <c r="Y483" s="43"/>
      <c r="Z483" s="41"/>
      <c r="AA483" s="43"/>
      <c r="AB483" s="43"/>
      <c r="AC483" s="41"/>
      <c r="AD483" s="43"/>
      <c r="AE483" s="36">
        <f t="shared" si="1"/>
        <v>0</v>
      </c>
      <c r="AF483" s="45">
        <v>0.0</v>
      </c>
      <c r="AG483" s="36"/>
      <c r="AH483" s="36">
        <f t="shared" si="2"/>
        <v>0</v>
      </c>
      <c r="AI483" s="28" t="s">
        <v>92</v>
      </c>
      <c r="AJ483" s="28" t="s">
        <v>55</v>
      </c>
      <c r="AK483" s="28" t="s">
        <v>55</v>
      </c>
      <c r="AL483" s="28" t="s">
        <v>55</v>
      </c>
      <c r="AM483" s="28" t="s">
        <v>55</v>
      </c>
      <c r="AN483" s="28" t="s">
        <v>92</v>
      </c>
      <c r="AO483" s="28" t="s">
        <v>55</v>
      </c>
      <c r="AP483" s="36">
        <f t="shared" si="3"/>
        <v>0</v>
      </c>
      <c r="AQ483" s="36">
        <f t="shared" si="4"/>
        <v>0</v>
      </c>
      <c r="AR483" s="36">
        <f t="shared" si="5"/>
        <v>0</v>
      </c>
      <c r="AS483" s="36">
        <f t="shared" si="6"/>
        <v>0</v>
      </c>
    </row>
    <row r="484">
      <c r="A484" s="37">
        <v>479.0</v>
      </c>
      <c r="B484" s="17" t="s">
        <v>1116</v>
      </c>
      <c r="C484" s="17" t="s">
        <v>145</v>
      </c>
      <c r="D484" s="17" t="s">
        <v>115</v>
      </c>
      <c r="E484" s="19"/>
      <c r="F484" s="17" t="s">
        <v>79</v>
      </c>
      <c r="G484" s="17" t="s">
        <v>1108</v>
      </c>
      <c r="H484" s="38" t="s">
        <v>83</v>
      </c>
      <c r="I484" s="38" t="s">
        <v>138</v>
      </c>
      <c r="J484" s="39">
        <v>42979.0</v>
      </c>
      <c r="K484" s="39">
        <v>43115.0</v>
      </c>
      <c r="L484" s="41"/>
      <c r="M484" s="41"/>
      <c r="N484" s="41"/>
      <c r="O484" s="41"/>
      <c r="P484" s="41"/>
      <c r="Q484" s="41"/>
      <c r="R484" s="43"/>
      <c r="S484" s="43"/>
      <c r="T484" s="43"/>
      <c r="U484" s="43"/>
      <c r="V484" s="41"/>
      <c r="W484" s="41"/>
      <c r="X484" s="41"/>
      <c r="Y484" s="43"/>
      <c r="Z484" s="41"/>
      <c r="AA484" s="43"/>
      <c r="AB484" s="43"/>
      <c r="AC484" s="41"/>
      <c r="AD484" s="43"/>
      <c r="AE484" s="36">
        <f t="shared" si="1"/>
        <v>0</v>
      </c>
      <c r="AF484" s="45">
        <v>0.0</v>
      </c>
      <c r="AG484" s="64"/>
      <c r="AH484" s="36">
        <f t="shared" si="2"/>
        <v>0</v>
      </c>
      <c r="AI484" s="28" t="s">
        <v>92</v>
      </c>
      <c r="AJ484" s="28" t="s">
        <v>55</v>
      </c>
      <c r="AK484" s="28" t="s">
        <v>55</v>
      </c>
      <c r="AL484" s="28" t="s">
        <v>55</v>
      </c>
      <c r="AM484" s="28" t="s">
        <v>55</v>
      </c>
      <c r="AN484" s="28" t="s">
        <v>92</v>
      </c>
      <c r="AO484" s="28" t="s">
        <v>55</v>
      </c>
      <c r="AP484" s="36">
        <f t="shared" si="3"/>
        <v>0</v>
      </c>
      <c r="AQ484" s="36">
        <f t="shared" si="4"/>
        <v>0</v>
      </c>
      <c r="AR484" s="36">
        <f t="shared" si="5"/>
        <v>0</v>
      </c>
      <c r="AS484" s="36">
        <f t="shared" si="6"/>
        <v>0</v>
      </c>
    </row>
    <row r="485">
      <c r="A485" s="37">
        <v>480.0</v>
      </c>
      <c r="B485" s="17" t="s">
        <v>1117</v>
      </c>
      <c r="C485" s="17" t="s">
        <v>165</v>
      </c>
      <c r="D485" s="17" t="s">
        <v>78</v>
      </c>
      <c r="E485" s="19"/>
      <c r="F485" s="17" t="s">
        <v>79</v>
      </c>
      <c r="G485" s="17" t="s">
        <v>1108</v>
      </c>
      <c r="H485" s="38" t="s">
        <v>83</v>
      </c>
      <c r="I485" s="38" t="s">
        <v>84</v>
      </c>
      <c r="J485" s="39">
        <v>42979.0</v>
      </c>
      <c r="K485" s="41"/>
      <c r="L485" s="41"/>
      <c r="M485" s="41"/>
      <c r="N485" s="41"/>
      <c r="O485" s="41"/>
      <c r="P485" s="41"/>
      <c r="Q485" s="41"/>
      <c r="R485" s="43"/>
      <c r="S485" s="43"/>
      <c r="T485" s="43"/>
      <c r="U485" s="43"/>
      <c r="V485" s="41"/>
      <c r="W485" s="41"/>
      <c r="X485" s="41"/>
      <c r="Y485" s="43"/>
      <c r="Z485" s="41"/>
      <c r="AA485" s="43"/>
      <c r="AB485" s="43"/>
      <c r="AC485" s="41"/>
      <c r="AD485" s="43"/>
      <c r="AE485" s="36">
        <f t="shared" si="1"/>
        <v>0</v>
      </c>
      <c r="AF485" s="45">
        <v>0.0</v>
      </c>
      <c r="AG485" s="36"/>
      <c r="AH485" s="36">
        <f t="shared" si="2"/>
        <v>0</v>
      </c>
      <c r="AI485" s="28" t="s">
        <v>92</v>
      </c>
      <c r="AJ485" s="28" t="s">
        <v>55</v>
      </c>
      <c r="AK485" s="28" t="s">
        <v>55</v>
      </c>
      <c r="AL485" s="28" t="s">
        <v>55</v>
      </c>
      <c r="AM485" s="28" t="s">
        <v>55</v>
      </c>
      <c r="AN485" s="28" t="s">
        <v>92</v>
      </c>
      <c r="AO485" s="28" t="s">
        <v>55</v>
      </c>
      <c r="AP485" s="36">
        <f t="shared" si="3"/>
        <v>0</v>
      </c>
      <c r="AQ485" s="36">
        <f t="shared" si="4"/>
        <v>0</v>
      </c>
      <c r="AR485" s="36">
        <f t="shared" si="5"/>
        <v>0</v>
      </c>
      <c r="AS485" s="36">
        <f t="shared" si="6"/>
        <v>0</v>
      </c>
    </row>
    <row r="486">
      <c r="A486" s="37">
        <v>481.0</v>
      </c>
      <c r="B486" s="17" t="s">
        <v>1118</v>
      </c>
      <c r="C486" s="17" t="s">
        <v>335</v>
      </c>
      <c r="D486" s="17" t="s">
        <v>173</v>
      </c>
      <c r="E486" s="19"/>
      <c r="F486" s="17" t="s">
        <v>79</v>
      </c>
      <c r="G486" s="17" t="s">
        <v>1108</v>
      </c>
      <c r="H486" s="38" t="s">
        <v>83</v>
      </c>
      <c r="I486" s="38" t="s">
        <v>84</v>
      </c>
      <c r="J486" s="39">
        <v>42979.0</v>
      </c>
      <c r="K486" s="41"/>
      <c r="L486" s="41"/>
      <c r="M486" s="41"/>
      <c r="N486" s="41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36">
        <f t="shared" si="1"/>
        <v>0</v>
      </c>
      <c r="AF486" s="36"/>
      <c r="AG486" s="36"/>
      <c r="AH486" s="36">
        <f t="shared" si="2"/>
        <v>0</v>
      </c>
      <c r="AI486" s="28" t="s">
        <v>92</v>
      </c>
      <c r="AJ486" s="28" t="s">
        <v>55</v>
      </c>
      <c r="AK486" s="28" t="s">
        <v>55</v>
      </c>
      <c r="AL486" s="28" t="s">
        <v>55</v>
      </c>
      <c r="AM486" s="28" t="s">
        <v>55</v>
      </c>
      <c r="AN486" s="28" t="s">
        <v>92</v>
      </c>
      <c r="AO486" s="28" t="s">
        <v>55</v>
      </c>
      <c r="AP486" s="36">
        <f t="shared" si="3"/>
        <v>0</v>
      </c>
      <c r="AQ486" s="36">
        <f t="shared" si="4"/>
        <v>0</v>
      </c>
      <c r="AR486" s="36">
        <f t="shared" si="5"/>
        <v>0</v>
      </c>
      <c r="AS486" s="36">
        <f t="shared" si="6"/>
        <v>0</v>
      </c>
    </row>
    <row r="487">
      <c r="A487" s="37">
        <v>482.0</v>
      </c>
      <c r="B487" s="17" t="s">
        <v>356</v>
      </c>
      <c r="C487" s="17" t="s">
        <v>213</v>
      </c>
      <c r="D487" s="20"/>
      <c r="E487" s="19"/>
      <c r="F487" s="17" t="s">
        <v>79</v>
      </c>
      <c r="G487" s="17" t="s">
        <v>1108</v>
      </c>
      <c r="H487" s="38" t="s">
        <v>83</v>
      </c>
      <c r="I487" s="38" t="s">
        <v>138</v>
      </c>
      <c r="J487" s="39">
        <v>42979.0</v>
      </c>
      <c r="K487" s="39">
        <v>42991.0</v>
      </c>
      <c r="L487" s="41"/>
      <c r="M487" s="41"/>
      <c r="N487" s="41"/>
      <c r="O487" s="41"/>
      <c r="P487" s="41"/>
      <c r="Q487" s="41"/>
      <c r="R487" s="43"/>
      <c r="S487" s="43"/>
      <c r="T487" s="43"/>
      <c r="U487" s="43"/>
      <c r="V487" s="41"/>
      <c r="W487" s="41"/>
      <c r="X487" s="41"/>
      <c r="Y487" s="43"/>
      <c r="Z487" s="41"/>
      <c r="AA487" s="43"/>
      <c r="AB487" s="43"/>
      <c r="AC487" s="41"/>
      <c r="AD487" s="43"/>
      <c r="AE487" s="36">
        <f t="shared" si="1"/>
        <v>0</v>
      </c>
      <c r="AF487" s="45">
        <v>0.0</v>
      </c>
      <c r="AG487" s="36"/>
      <c r="AH487" s="36">
        <f t="shared" si="2"/>
        <v>0</v>
      </c>
      <c r="AI487" s="28" t="s">
        <v>92</v>
      </c>
      <c r="AJ487" s="28" t="s">
        <v>55</v>
      </c>
      <c r="AK487" s="28" t="s">
        <v>55</v>
      </c>
      <c r="AL487" s="28" t="s">
        <v>55</v>
      </c>
      <c r="AM487" s="28" t="s">
        <v>55</v>
      </c>
      <c r="AN487" s="28" t="s">
        <v>92</v>
      </c>
      <c r="AO487" s="28" t="s">
        <v>55</v>
      </c>
      <c r="AP487" s="36">
        <f t="shared" si="3"/>
        <v>0</v>
      </c>
      <c r="AQ487" s="36">
        <f t="shared" si="4"/>
        <v>0</v>
      </c>
      <c r="AR487" s="36">
        <f t="shared" si="5"/>
        <v>0</v>
      </c>
      <c r="AS487" s="36">
        <f t="shared" si="6"/>
        <v>0</v>
      </c>
    </row>
    <row r="488">
      <c r="A488" s="37">
        <v>483.0</v>
      </c>
      <c r="B488" s="17" t="s">
        <v>356</v>
      </c>
      <c r="C488" s="17" t="s">
        <v>1121</v>
      </c>
      <c r="D488" s="19"/>
      <c r="E488" s="19"/>
      <c r="F488" s="17" t="s">
        <v>96</v>
      </c>
      <c r="G488" s="17" t="s">
        <v>1108</v>
      </c>
      <c r="H488" s="38" t="s">
        <v>83</v>
      </c>
      <c r="I488" s="38" t="s">
        <v>84</v>
      </c>
      <c r="J488" s="39">
        <v>42993.0</v>
      </c>
      <c r="K488" s="41"/>
      <c r="L488" s="41"/>
      <c r="M488" s="41"/>
      <c r="N488" s="41"/>
      <c r="O488" s="41"/>
      <c r="P488" s="41"/>
      <c r="Q488" s="41"/>
      <c r="R488" s="43"/>
      <c r="S488" s="43"/>
      <c r="T488" s="43"/>
      <c r="U488" s="43"/>
      <c r="V488" s="41"/>
      <c r="W488" s="41"/>
      <c r="X488" s="41"/>
      <c r="Y488" s="43"/>
      <c r="Z488" s="43"/>
      <c r="AA488" s="43"/>
      <c r="AB488" s="43"/>
      <c r="AC488" s="41"/>
      <c r="AD488" s="43"/>
      <c r="AE488" s="36">
        <f t="shared" si="1"/>
        <v>0</v>
      </c>
      <c r="AF488" s="28">
        <v>0.0</v>
      </c>
      <c r="AG488" s="43"/>
      <c r="AH488" s="36">
        <f t="shared" si="2"/>
        <v>0</v>
      </c>
      <c r="AI488" s="28" t="s">
        <v>92</v>
      </c>
      <c r="AJ488" s="28" t="s">
        <v>55</v>
      </c>
      <c r="AK488" s="28" t="s">
        <v>55</v>
      </c>
      <c r="AL488" s="28" t="s">
        <v>55</v>
      </c>
      <c r="AM488" s="28" t="s">
        <v>55</v>
      </c>
      <c r="AN488" s="28" t="s">
        <v>92</v>
      </c>
      <c r="AO488" s="28" t="s">
        <v>55</v>
      </c>
      <c r="AP488" s="36">
        <f t="shared" si="3"/>
        <v>0</v>
      </c>
      <c r="AQ488" s="36">
        <f t="shared" si="4"/>
        <v>0</v>
      </c>
      <c r="AR488" s="36">
        <f t="shared" si="5"/>
        <v>0</v>
      </c>
      <c r="AS488" s="36">
        <f t="shared" si="6"/>
        <v>0</v>
      </c>
    </row>
    <row r="489">
      <c r="A489" s="37">
        <v>484.0</v>
      </c>
      <c r="B489" s="17" t="s">
        <v>356</v>
      </c>
      <c r="C489" s="17" t="s">
        <v>1123</v>
      </c>
      <c r="D489" s="20"/>
      <c r="E489" s="19"/>
      <c r="F489" s="17" t="s">
        <v>96</v>
      </c>
      <c r="G489" s="17" t="s">
        <v>1108</v>
      </c>
      <c r="H489" s="38" t="s">
        <v>83</v>
      </c>
      <c r="I489" s="38" t="s">
        <v>84</v>
      </c>
      <c r="J489" s="39">
        <v>42993.0</v>
      </c>
      <c r="K489" s="44"/>
      <c r="L489" s="41"/>
      <c r="M489" s="41"/>
      <c r="N489" s="41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36">
        <f t="shared" si="1"/>
        <v>0</v>
      </c>
      <c r="AF489" s="28">
        <v>0.0</v>
      </c>
      <c r="AG489" s="43"/>
      <c r="AH489" s="36">
        <f t="shared" si="2"/>
        <v>0</v>
      </c>
      <c r="AI489" s="28" t="s">
        <v>92</v>
      </c>
      <c r="AJ489" s="28" t="s">
        <v>55</v>
      </c>
      <c r="AK489" s="28" t="s">
        <v>55</v>
      </c>
      <c r="AL489" s="28" t="s">
        <v>55</v>
      </c>
      <c r="AM489" s="28" t="s">
        <v>55</v>
      </c>
      <c r="AN489" s="28" t="s">
        <v>92</v>
      </c>
      <c r="AO489" s="28" t="s">
        <v>55</v>
      </c>
      <c r="AP489" s="36">
        <f t="shared" si="3"/>
        <v>0</v>
      </c>
      <c r="AQ489" s="36">
        <f t="shared" si="4"/>
        <v>0</v>
      </c>
      <c r="AR489" s="36">
        <f t="shared" si="5"/>
        <v>0</v>
      </c>
      <c r="AS489" s="36">
        <f t="shared" si="6"/>
        <v>0</v>
      </c>
    </row>
    <row r="490">
      <c r="A490" s="37">
        <v>485.0</v>
      </c>
      <c r="B490" s="17" t="s">
        <v>1124</v>
      </c>
      <c r="C490" s="17" t="s">
        <v>1125</v>
      </c>
      <c r="D490" s="17" t="s">
        <v>521</v>
      </c>
      <c r="E490" s="19"/>
      <c r="F490" s="17" t="s">
        <v>79</v>
      </c>
      <c r="G490" s="17" t="s">
        <v>1108</v>
      </c>
      <c r="H490" s="38" t="s">
        <v>83</v>
      </c>
      <c r="I490" s="38" t="s">
        <v>84</v>
      </c>
      <c r="J490" s="39">
        <v>42979.0</v>
      </c>
      <c r="K490" s="41"/>
      <c r="L490" s="41"/>
      <c r="M490" s="41"/>
      <c r="N490" s="41"/>
      <c r="O490" s="41"/>
      <c r="P490" s="41"/>
      <c r="Q490" s="41"/>
      <c r="R490" s="43"/>
      <c r="S490" s="43"/>
      <c r="T490" s="43"/>
      <c r="U490" s="43"/>
      <c r="V490" s="41"/>
      <c r="W490" s="41"/>
      <c r="X490" s="41"/>
      <c r="Y490" s="43"/>
      <c r="Z490" s="41"/>
      <c r="AA490" s="43"/>
      <c r="AB490" s="43"/>
      <c r="AC490" s="41"/>
      <c r="AD490" s="43"/>
      <c r="AE490" s="36">
        <f t="shared" si="1"/>
        <v>0</v>
      </c>
      <c r="AF490" s="28">
        <v>0.0</v>
      </c>
      <c r="AG490" s="43"/>
      <c r="AH490" s="36">
        <f t="shared" si="2"/>
        <v>0</v>
      </c>
      <c r="AI490" s="28" t="s">
        <v>92</v>
      </c>
      <c r="AJ490" s="28" t="s">
        <v>55</v>
      </c>
      <c r="AK490" s="28" t="s">
        <v>55</v>
      </c>
      <c r="AL490" s="28" t="s">
        <v>55</v>
      </c>
      <c r="AM490" s="28" t="s">
        <v>55</v>
      </c>
      <c r="AN490" s="28" t="s">
        <v>92</v>
      </c>
      <c r="AO490" s="28" t="s">
        <v>55</v>
      </c>
      <c r="AP490" s="36">
        <f t="shared" si="3"/>
        <v>0</v>
      </c>
      <c r="AQ490" s="36">
        <f t="shared" si="4"/>
        <v>0</v>
      </c>
      <c r="AR490" s="36">
        <f t="shared" si="5"/>
        <v>0</v>
      </c>
      <c r="AS490" s="36">
        <f t="shared" si="6"/>
        <v>0</v>
      </c>
    </row>
    <row r="491">
      <c r="A491" s="37">
        <v>486.0</v>
      </c>
      <c r="B491" s="17" t="s">
        <v>1128</v>
      </c>
      <c r="C491" s="17" t="s">
        <v>540</v>
      </c>
      <c r="D491" s="17" t="s">
        <v>77</v>
      </c>
      <c r="E491" s="19"/>
      <c r="F491" s="17" t="s">
        <v>79</v>
      </c>
      <c r="G491" s="17" t="s">
        <v>1108</v>
      </c>
      <c r="H491" s="38" t="s">
        <v>83</v>
      </c>
      <c r="I491" s="38" t="s">
        <v>84</v>
      </c>
      <c r="J491" s="39">
        <v>43006.0</v>
      </c>
      <c r="K491" s="41"/>
      <c r="L491" s="41"/>
      <c r="M491" s="41"/>
      <c r="N491" s="41"/>
      <c r="O491" s="41"/>
      <c r="P491" s="41"/>
      <c r="Q491" s="41"/>
      <c r="R491" s="43"/>
      <c r="S491" s="43"/>
      <c r="T491" s="43"/>
      <c r="U491" s="43"/>
      <c r="V491" s="43"/>
      <c r="W491" s="41"/>
      <c r="X491" s="41"/>
      <c r="Y491" s="43"/>
      <c r="Z491" s="41"/>
      <c r="AA491" s="43"/>
      <c r="AB491" s="43"/>
      <c r="AC491" s="41"/>
      <c r="AD491" s="43"/>
      <c r="AE491" s="36">
        <f t="shared" si="1"/>
        <v>0</v>
      </c>
      <c r="AF491" s="28">
        <v>0.0</v>
      </c>
      <c r="AG491" s="43"/>
      <c r="AH491" s="36">
        <f t="shared" si="2"/>
        <v>0</v>
      </c>
      <c r="AI491" s="28" t="s">
        <v>92</v>
      </c>
      <c r="AJ491" s="28" t="s">
        <v>55</v>
      </c>
      <c r="AK491" s="28" t="s">
        <v>55</v>
      </c>
      <c r="AL491" s="28" t="s">
        <v>55</v>
      </c>
      <c r="AM491" s="28" t="s">
        <v>55</v>
      </c>
      <c r="AN491" s="28" t="s">
        <v>92</v>
      </c>
      <c r="AO491" s="28" t="s">
        <v>55</v>
      </c>
      <c r="AP491" s="36">
        <f t="shared" si="3"/>
        <v>0</v>
      </c>
      <c r="AQ491" s="36">
        <f t="shared" si="4"/>
        <v>0</v>
      </c>
      <c r="AR491" s="36">
        <f t="shared" si="5"/>
        <v>0</v>
      </c>
      <c r="AS491" s="36">
        <f t="shared" si="6"/>
        <v>0</v>
      </c>
    </row>
    <row r="492">
      <c r="A492" s="37">
        <v>487.0</v>
      </c>
      <c r="B492" s="17" t="s">
        <v>1129</v>
      </c>
      <c r="C492" s="17" t="s">
        <v>335</v>
      </c>
      <c r="D492" s="17"/>
      <c r="E492" s="19"/>
      <c r="F492" s="17" t="s">
        <v>79</v>
      </c>
      <c r="G492" s="17" t="s">
        <v>1108</v>
      </c>
      <c r="H492" s="38" t="s">
        <v>83</v>
      </c>
      <c r="I492" s="38"/>
      <c r="J492" s="39"/>
      <c r="K492" s="41"/>
      <c r="L492" s="41"/>
      <c r="M492" s="41"/>
      <c r="N492" s="41"/>
      <c r="O492" s="41"/>
      <c r="P492" s="41"/>
      <c r="Q492" s="41"/>
      <c r="R492" s="43"/>
      <c r="S492" s="43"/>
      <c r="T492" s="43"/>
      <c r="U492" s="43"/>
      <c r="V492" s="41"/>
      <c r="W492" s="41"/>
      <c r="X492" s="41"/>
      <c r="Y492" s="43"/>
      <c r="Z492" s="41"/>
      <c r="AA492" s="43"/>
      <c r="AB492" s="43"/>
      <c r="AC492" s="41"/>
      <c r="AD492" s="43"/>
      <c r="AE492" s="36">
        <f t="shared" si="1"/>
        <v>0</v>
      </c>
      <c r="AF492" s="43"/>
      <c r="AG492" s="43"/>
      <c r="AH492" s="36">
        <f t="shared" si="2"/>
        <v>0</v>
      </c>
      <c r="AI492" s="28" t="s">
        <v>55</v>
      </c>
      <c r="AJ492" s="28" t="s">
        <v>92</v>
      </c>
      <c r="AK492" s="28" t="s">
        <v>55</v>
      </c>
      <c r="AL492" s="28" t="s">
        <v>55</v>
      </c>
      <c r="AM492" s="28" t="s">
        <v>55</v>
      </c>
      <c r="AN492" s="28" t="s">
        <v>55</v>
      </c>
      <c r="AO492" s="28" t="s">
        <v>55</v>
      </c>
      <c r="AP492" s="36">
        <f t="shared" si="3"/>
        <v>0</v>
      </c>
      <c r="AQ492" s="36">
        <f t="shared" si="4"/>
        <v>0</v>
      </c>
      <c r="AR492" s="36">
        <f t="shared" si="5"/>
        <v>0</v>
      </c>
      <c r="AS492" s="36">
        <f t="shared" si="6"/>
        <v>0</v>
      </c>
    </row>
    <row r="493">
      <c r="A493" s="37">
        <v>488.0</v>
      </c>
      <c r="B493" s="17" t="s">
        <v>1130</v>
      </c>
      <c r="C493" s="17" t="s">
        <v>244</v>
      </c>
      <c r="D493" s="17" t="s">
        <v>110</v>
      </c>
      <c r="E493" s="19"/>
      <c r="F493" s="17" t="s">
        <v>96</v>
      </c>
      <c r="G493" s="17" t="s">
        <v>1108</v>
      </c>
      <c r="H493" s="38" t="s">
        <v>83</v>
      </c>
      <c r="I493" s="38" t="s">
        <v>84</v>
      </c>
      <c r="J493" s="39">
        <v>43005.0</v>
      </c>
      <c r="K493" s="41"/>
      <c r="L493" s="41"/>
      <c r="M493" s="41"/>
      <c r="N493" s="41"/>
      <c r="O493" s="41"/>
      <c r="P493" s="41"/>
      <c r="Q493" s="41"/>
      <c r="R493" s="43"/>
      <c r="S493" s="43"/>
      <c r="T493" s="43"/>
      <c r="U493" s="43"/>
      <c r="V493" s="41"/>
      <c r="W493" s="41"/>
      <c r="X493" s="41"/>
      <c r="Y493" s="43"/>
      <c r="Z493" s="41"/>
      <c r="AA493" s="43"/>
      <c r="AB493" s="43"/>
      <c r="AC493" s="41"/>
      <c r="AD493" s="43"/>
      <c r="AE493" s="36">
        <f t="shared" si="1"/>
        <v>0</v>
      </c>
      <c r="AF493" s="43"/>
      <c r="AG493" s="43"/>
      <c r="AH493" s="36">
        <f t="shared" si="2"/>
        <v>0</v>
      </c>
      <c r="AI493" s="28" t="s">
        <v>92</v>
      </c>
      <c r="AJ493" s="28" t="s">
        <v>55</v>
      </c>
      <c r="AK493" s="28" t="s">
        <v>55</v>
      </c>
      <c r="AL493" s="28" t="s">
        <v>55</v>
      </c>
      <c r="AM493" s="28" t="s">
        <v>55</v>
      </c>
      <c r="AN493" s="28" t="s">
        <v>92</v>
      </c>
      <c r="AO493" s="28" t="s">
        <v>55</v>
      </c>
      <c r="AP493" s="36">
        <f t="shared" si="3"/>
        <v>0</v>
      </c>
      <c r="AQ493" s="36">
        <f t="shared" si="4"/>
        <v>0</v>
      </c>
      <c r="AR493" s="36">
        <f t="shared" si="5"/>
        <v>0</v>
      </c>
      <c r="AS493" s="36">
        <f t="shared" si="6"/>
        <v>0</v>
      </c>
    </row>
    <row r="494">
      <c r="A494" s="37">
        <v>489.0</v>
      </c>
      <c r="B494" s="17" t="s">
        <v>1132</v>
      </c>
      <c r="C494" s="17" t="s">
        <v>115</v>
      </c>
      <c r="D494" s="17" t="s">
        <v>1133</v>
      </c>
      <c r="E494" s="19"/>
      <c r="F494" s="17" t="s">
        <v>79</v>
      </c>
      <c r="G494" s="17" t="s">
        <v>1108</v>
      </c>
      <c r="H494" s="38" t="s">
        <v>83</v>
      </c>
      <c r="I494" s="38" t="s">
        <v>84</v>
      </c>
      <c r="J494" s="39">
        <v>42979.0</v>
      </c>
      <c r="K494" s="41"/>
      <c r="L494" s="41"/>
      <c r="M494" s="41"/>
      <c r="N494" s="41"/>
      <c r="O494" s="41"/>
      <c r="P494" s="41"/>
      <c r="Q494" s="41"/>
      <c r="R494" s="43"/>
      <c r="S494" s="43"/>
      <c r="T494" s="43"/>
      <c r="U494" s="43"/>
      <c r="V494" s="41"/>
      <c r="W494" s="41"/>
      <c r="X494" s="41"/>
      <c r="Y494" s="43"/>
      <c r="Z494" s="41"/>
      <c r="AA494" s="43"/>
      <c r="AB494" s="43"/>
      <c r="AC494" s="41"/>
      <c r="AD494" s="43"/>
      <c r="AE494" s="36">
        <f t="shared" si="1"/>
        <v>0</v>
      </c>
      <c r="AF494" s="41"/>
      <c r="AG494" s="41"/>
      <c r="AH494" s="36">
        <f t="shared" si="2"/>
        <v>0</v>
      </c>
      <c r="AI494" s="28" t="s">
        <v>92</v>
      </c>
      <c r="AJ494" s="28" t="s">
        <v>55</v>
      </c>
      <c r="AK494" s="28" t="s">
        <v>55</v>
      </c>
      <c r="AL494" s="28" t="s">
        <v>55</v>
      </c>
      <c r="AM494" s="28" t="s">
        <v>55</v>
      </c>
      <c r="AN494" s="28" t="s">
        <v>92</v>
      </c>
      <c r="AO494" s="28" t="s">
        <v>55</v>
      </c>
      <c r="AP494" s="36">
        <f t="shared" si="3"/>
        <v>0</v>
      </c>
      <c r="AQ494" s="36">
        <f t="shared" si="4"/>
        <v>0</v>
      </c>
      <c r="AR494" s="36">
        <f t="shared" si="5"/>
        <v>0</v>
      </c>
      <c r="AS494" s="36">
        <f t="shared" si="6"/>
        <v>0</v>
      </c>
    </row>
    <row r="495">
      <c r="A495" s="37">
        <v>490.0</v>
      </c>
      <c r="B495" s="17" t="s">
        <v>1134</v>
      </c>
      <c r="C495" s="17" t="s">
        <v>109</v>
      </c>
      <c r="D495" s="17" t="s">
        <v>134</v>
      </c>
      <c r="E495" s="19"/>
      <c r="F495" s="17" t="s">
        <v>96</v>
      </c>
      <c r="G495" s="17" t="s">
        <v>1108</v>
      </c>
      <c r="H495" s="38" t="s">
        <v>83</v>
      </c>
      <c r="I495" s="38" t="s">
        <v>84</v>
      </c>
      <c r="J495" s="39">
        <v>42979.0</v>
      </c>
      <c r="K495" s="41"/>
      <c r="L495" s="41"/>
      <c r="M495" s="41"/>
      <c r="N495" s="41"/>
      <c r="O495" s="41"/>
      <c r="P495" s="41"/>
      <c r="Q495" s="41"/>
      <c r="R495" s="43"/>
      <c r="S495" s="43"/>
      <c r="T495" s="43"/>
      <c r="U495" s="43"/>
      <c r="V495" s="43"/>
      <c r="W495" s="41"/>
      <c r="X495" s="41"/>
      <c r="Y495" s="43"/>
      <c r="Z495" s="41"/>
      <c r="AA495" s="43"/>
      <c r="AB495" s="43"/>
      <c r="AC495" s="41"/>
      <c r="AD495" s="43"/>
      <c r="AE495" s="36">
        <f t="shared" si="1"/>
        <v>0</v>
      </c>
      <c r="AF495" s="28">
        <v>0.0</v>
      </c>
      <c r="AG495" s="41"/>
      <c r="AH495" s="36">
        <f t="shared" si="2"/>
        <v>0</v>
      </c>
      <c r="AI495" s="28" t="s">
        <v>92</v>
      </c>
      <c r="AJ495" s="28" t="s">
        <v>55</v>
      </c>
      <c r="AK495" s="28" t="s">
        <v>55</v>
      </c>
      <c r="AL495" s="28" t="s">
        <v>55</v>
      </c>
      <c r="AM495" s="28" t="s">
        <v>55</v>
      </c>
      <c r="AN495" s="28" t="s">
        <v>92</v>
      </c>
      <c r="AO495" s="28" t="s">
        <v>55</v>
      </c>
      <c r="AP495" s="36">
        <f t="shared" si="3"/>
        <v>0</v>
      </c>
      <c r="AQ495" s="36">
        <f t="shared" si="4"/>
        <v>0</v>
      </c>
      <c r="AR495" s="36">
        <f t="shared" si="5"/>
        <v>0</v>
      </c>
      <c r="AS495" s="36">
        <f t="shared" si="6"/>
        <v>0</v>
      </c>
    </row>
    <row r="496">
      <c r="A496" s="37">
        <v>491.0</v>
      </c>
      <c r="B496" s="17" t="s">
        <v>1137</v>
      </c>
      <c r="C496" s="17" t="s">
        <v>1138</v>
      </c>
      <c r="D496" s="20"/>
      <c r="E496" s="19"/>
      <c r="F496" s="17" t="s">
        <v>79</v>
      </c>
      <c r="G496" s="17" t="s">
        <v>1108</v>
      </c>
      <c r="H496" s="38" t="s">
        <v>83</v>
      </c>
      <c r="I496" s="38" t="s">
        <v>84</v>
      </c>
      <c r="J496" s="39">
        <v>42979.0</v>
      </c>
      <c r="K496" s="41"/>
      <c r="L496" s="41"/>
      <c r="M496" s="41"/>
      <c r="N496" s="41"/>
      <c r="O496" s="41"/>
      <c r="P496" s="41"/>
      <c r="Q496" s="41"/>
      <c r="R496" s="43"/>
      <c r="S496" s="43"/>
      <c r="T496" s="43"/>
      <c r="U496" s="43"/>
      <c r="V496" s="41"/>
      <c r="W496" s="41"/>
      <c r="X496" s="41"/>
      <c r="Y496" s="43"/>
      <c r="Z496" s="41"/>
      <c r="AA496" s="43"/>
      <c r="AB496" s="43"/>
      <c r="AC496" s="41"/>
      <c r="AD496" s="43"/>
      <c r="AE496" s="36">
        <f t="shared" si="1"/>
        <v>0</v>
      </c>
      <c r="AF496" s="43"/>
      <c r="AG496" s="43"/>
      <c r="AH496" s="36">
        <f t="shared" si="2"/>
        <v>0</v>
      </c>
      <c r="AI496" s="28" t="s">
        <v>92</v>
      </c>
      <c r="AJ496" s="28" t="s">
        <v>55</v>
      </c>
      <c r="AK496" s="28" t="s">
        <v>55</v>
      </c>
      <c r="AL496" s="28" t="s">
        <v>55</v>
      </c>
      <c r="AM496" s="28" t="s">
        <v>55</v>
      </c>
      <c r="AN496" s="28" t="s">
        <v>92</v>
      </c>
      <c r="AO496" s="28" t="s">
        <v>55</v>
      </c>
      <c r="AP496" s="36">
        <f t="shared" si="3"/>
        <v>0</v>
      </c>
      <c r="AQ496" s="36">
        <f t="shared" si="4"/>
        <v>0</v>
      </c>
      <c r="AR496" s="36">
        <f t="shared" si="5"/>
        <v>0</v>
      </c>
      <c r="AS496" s="36">
        <f t="shared" si="6"/>
        <v>0</v>
      </c>
    </row>
    <row r="497">
      <c r="A497" s="37">
        <v>492.0</v>
      </c>
      <c r="B497" s="17" t="s">
        <v>991</v>
      </c>
      <c r="C497" s="17" t="s">
        <v>200</v>
      </c>
      <c r="D497" s="17" t="s">
        <v>992</v>
      </c>
      <c r="E497" s="19"/>
      <c r="F497" s="17" t="s">
        <v>96</v>
      </c>
      <c r="G497" s="17" t="s">
        <v>1108</v>
      </c>
      <c r="H497" s="38" t="s">
        <v>83</v>
      </c>
      <c r="I497" s="38"/>
      <c r="J497" s="39"/>
      <c r="K497" s="41"/>
      <c r="L497" s="41"/>
      <c r="M497" s="41"/>
      <c r="N497" s="41"/>
      <c r="O497" s="41"/>
      <c r="P497" s="41"/>
      <c r="Q497" s="41"/>
      <c r="R497" s="43"/>
      <c r="S497" s="43"/>
      <c r="T497" s="43"/>
      <c r="U497" s="43"/>
      <c r="V497" s="41"/>
      <c r="W497" s="41"/>
      <c r="X497" s="41"/>
      <c r="Y497" s="43"/>
      <c r="Z497" s="41"/>
      <c r="AA497" s="43"/>
      <c r="AB497" s="43"/>
      <c r="AC497" s="41"/>
      <c r="AD497" s="43"/>
      <c r="AE497" s="36">
        <f t="shared" si="1"/>
        <v>0</v>
      </c>
      <c r="AF497" s="43"/>
      <c r="AG497" s="43"/>
      <c r="AH497" s="36">
        <f t="shared" si="2"/>
        <v>0</v>
      </c>
      <c r="AI497" s="41"/>
      <c r="AJ497" s="28"/>
      <c r="AK497" s="41"/>
      <c r="AL497" s="41"/>
      <c r="AM497" s="41"/>
      <c r="AN497" s="41"/>
      <c r="AO497" s="41"/>
      <c r="AP497" s="36">
        <f t="shared" si="3"/>
        <v>0</v>
      </c>
      <c r="AQ497" s="36">
        <f t="shared" si="4"/>
        <v>0</v>
      </c>
      <c r="AR497" s="36">
        <f t="shared" si="5"/>
        <v>0</v>
      </c>
      <c r="AS497" s="36">
        <f t="shared" si="6"/>
        <v>0</v>
      </c>
    </row>
    <row r="498">
      <c r="A498" s="37">
        <v>493.0</v>
      </c>
      <c r="B498" s="17" t="s">
        <v>1141</v>
      </c>
      <c r="C498" s="17" t="s">
        <v>511</v>
      </c>
      <c r="D498" s="17" t="s">
        <v>252</v>
      </c>
      <c r="E498" s="19"/>
      <c r="F498" s="17" t="s">
        <v>96</v>
      </c>
      <c r="G498" s="17" t="s">
        <v>1108</v>
      </c>
      <c r="H498" s="38" t="s">
        <v>83</v>
      </c>
      <c r="I498" s="38" t="s">
        <v>84</v>
      </c>
      <c r="J498" s="39">
        <v>42979.0</v>
      </c>
      <c r="K498" s="41"/>
      <c r="L498" s="41"/>
      <c r="M498" s="41"/>
      <c r="N498" s="41"/>
      <c r="O498" s="41"/>
      <c r="P498" s="41"/>
      <c r="Q498" s="41"/>
      <c r="R498" s="43"/>
      <c r="S498" s="43"/>
      <c r="T498" s="43"/>
      <c r="U498" s="43"/>
      <c r="V498" s="41"/>
      <c r="W498" s="41"/>
      <c r="X498" s="41"/>
      <c r="Y498" s="43"/>
      <c r="Z498" s="41"/>
      <c r="AA498" s="43"/>
      <c r="AB498" s="43"/>
      <c r="AC498" s="41"/>
      <c r="AD498" s="43"/>
      <c r="AE498" s="36">
        <f t="shared" si="1"/>
        <v>0</v>
      </c>
      <c r="AF498" s="43"/>
      <c r="AG498" s="43"/>
      <c r="AH498" s="36">
        <f t="shared" si="2"/>
        <v>0</v>
      </c>
      <c r="AI498" s="28" t="s">
        <v>92</v>
      </c>
      <c r="AJ498" s="28" t="s">
        <v>55</v>
      </c>
      <c r="AK498" s="28" t="s">
        <v>55</v>
      </c>
      <c r="AL498" s="28" t="s">
        <v>55</v>
      </c>
      <c r="AM498" s="28" t="s">
        <v>55</v>
      </c>
      <c r="AN498" s="28" t="s">
        <v>92</v>
      </c>
      <c r="AO498" s="28" t="s">
        <v>55</v>
      </c>
      <c r="AP498" s="36">
        <f t="shared" si="3"/>
        <v>0</v>
      </c>
      <c r="AQ498" s="36">
        <f t="shared" si="4"/>
        <v>0</v>
      </c>
      <c r="AR498" s="36">
        <f t="shared" si="5"/>
        <v>0</v>
      </c>
      <c r="AS498" s="36">
        <f t="shared" si="6"/>
        <v>0</v>
      </c>
    </row>
    <row r="499">
      <c r="A499" s="37">
        <v>494.0</v>
      </c>
      <c r="B499" s="17" t="s">
        <v>280</v>
      </c>
      <c r="C499" s="17" t="s">
        <v>110</v>
      </c>
      <c r="D499" s="20"/>
      <c r="E499" s="19"/>
      <c r="F499" s="17" t="s">
        <v>96</v>
      </c>
      <c r="G499" s="17" t="s">
        <v>1108</v>
      </c>
      <c r="H499" s="38" t="s">
        <v>83</v>
      </c>
      <c r="I499" s="38" t="s">
        <v>84</v>
      </c>
      <c r="J499" s="39">
        <v>42979.0</v>
      </c>
      <c r="K499" s="41"/>
      <c r="L499" s="41"/>
      <c r="M499" s="41"/>
      <c r="N499" s="41"/>
      <c r="O499" s="41"/>
      <c r="P499" s="41"/>
      <c r="Q499" s="41"/>
      <c r="R499" s="43"/>
      <c r="S499" s="43"/>
      <c r="T499" s="43"/>
      <c r="U499" s="43"/>
      <c r="V499" s="41"/>
      <c r="W499" s="41"/>
      <c r="X499" s="41"/>
      <c r="Y499" s="43"/>
      <c r="Z499" s="41"/>
      <c r="AA499" s="43"/>
      <c r="AB499" s="43"/>
      <c r="AC499" s="41"/>
      <c r="AD499" s="43"/>
      <c r="AE499" s="36">
        <f t="shared" si="1"/>
        <v>0</v>
      </c>
      <c r="AF499" s="43"/>
      <c r="AG499" s="43"/>
      <c r="AH499" s="36">
        <f t="shared" si="2"/>
        <v>0</v>
      </c>
      <c r="AI499" s="28" t="s">
        <v>55</v>
      </c>
      <c r="AJ499" s="28" t="s">
        <v>92</v>
      </c>
      <c r="AK499" s="28" t="s">
        <v>55</v>
      </c>
      <c r="AL499" s="28" t="s">
        <v>55</v>
      </c>
      <c r="AM499" s="28" t="s">
        <v>55</v>
      </c>
      <c r="AN499" s="28" t="s">
        <v>55</v>
      </c>
      <c r="AO499" s="28" t="s">
        <v>55</v>
      </c>
      <c r="AP499" s="36">
        <f t="shared" si="3"/>
        <v>0</v>
      </c>
      <c r="AQ499" s="36">
        <f t="shared" si="4"/>
        <v>0</v>
      </c>
      <c r="AR499" s="36">
        <f t="shared" si="5"/>
        <v>0</v>
      </c>
      <c r="AS499" s="36">
        <f t="shared" si="6"/>
        <v>0</v>
      </c>
    </row>
    <row r="500">
      <c r="A500" s="37">
        <v>495.0</v>
      </c>
      <c r="B500" s="17" t="s">
        <v>1144</v>
      </c>
      <c r="C500" s="17" t="s">
        <v>540</v>
      </c>
      <c r="D500" s="17" t="s">
        <v>76</v>
      </c>
      <c r="E500" s="19"/>
      <c r="F500" s="17" t="s">
        <v>79</v>
      </c>
      <c r="G500" s="17" t="s">
        <v>1108</v>
      </c>
      <c r="H500" s="38" t="s">
        <v>83</v>
      </c>
      <c r="I500" s="38" t="s">
        <v>84</v>
      </c>
      <c r="J500" s="39">
        <v>43006.0</v>
      </c>
      <c r="K500" s="41"/>
      <c r="L500" s="41"/>
      <c r="M500" s="41"/>
      <c r="N500" s="41"/>
      <c r="O500" s="41"/>
      <c r="P500" s="41"/>
      <c r="Q500" s="41"/>
      <c r="R500" s="43"/>
      <c r="S500" s="43"/>
      <c r="T500" s="43"/>
      <c r="U500" s="43"/>
      <c r="V500" s="41"/>
      <c r="W500" s="41"/>
      <c r="X500" s="41"/>
      <c r="Y500" s="43"/>
      <c r="Z500" s="41"/>
      <c r="AA500" s="43"/>
      <c r="AB500" s="43"/>
      <c r="AC500" s="41"/>
      <c r="AD500" s="43"/>
      <c r="AE500" s="36">
        <f t="shared" si="1"/>
        <v>0</v>
      </c>
      <c r="AF500" s="41"/>
      <c r="AG500" s="41"/>
      <c r="AH500" s="36">
        <f t="shared" si="2"/>
        <v>0</v>
      </c>
      <c r="AI500" s="28" t="s">
        <v>92</v>
      </c>
      <c r="AJ500" s="28" t="s">
        <v>55</v>
      </c>
      <c r="AK500" s="28" t="s">
        <v>55</v>
      </c>
      <c r="AL500" s="28" t="s">
        <v>55</v>
      </c>
      <c r="AM500" s="28" t="s">
        <v>55</v>
      </c>
      <c r="AN500" s="28" t="s">
        <v>92</v>
      </c>
      <c r="AO500" s="28" t="s">
        <v>55</v>
      </c>
      <c r="AP500" s="36">
        <f t="shared" si="3"/>
        <v>0</v>
      </c>
      <c r="AQ500" s="36">
        <f t="shared" si="4"/>
        <v>0</v>
      </c>
      <c r="AR500" s="36">
        <f t="shared" si="5"/>
        <v>0</v>
      </c>
      <c r="AS500" s="36">
        <f t="shared" si="6"/>
        <v>0</v>
      </c>
    </row>
    <row r="501">
      <c r="A501" s="37">
        <v>496.0</v>
      </c>
      <c r="B501" s="17" t="s">
        <v>1145</v>
      </c>
      <c r="C501" s="17" t="s">
        <v>314</v>
      </c>
      <c r="D501" s="17" t="s">
        <v>1146</v>
      </c>
      <c r="E501" s="19"/>
      <c r="F501" s="17" t="s">
        <v>96</v>
      </c>
      <c r="G501" s="17" t="s">
        <v>1108</v>
      </c>
      <c r="H501" s="38" t="s">
        <v>83</v>
      </c>
      <c r="I501" s="38" t="s">
        <v>84</v>
      </c>
      <c r="J501" s="39">
        <v>42979.0</v>
      </c>
      <c r="K501" s="41"/>
      <c r="L501" s="41"/>
      <c r="M501" s="41"/>
      <c r="N501" s="41"/>
      <c r="O501" s="41"/>
      <c r="P501" s="41"/>
      <c r="Q501" s="41"/>
      <c r="R501" s="43"/>
      <c r="S501" s="43"/>
      <c r="T501" s="43"/>
      <c r="U501" s="43"/>
      <c r="V501" s="41"/>
      <c r="W501" s="41"/>
      <c r="X501" s="41"/>
      <c r="Y501" s="43"/>
      <c r="Z501" s="41"/>
      <c r="AA501" s="43"/>
      <c r="AB501" s="43"/>
      <c r="AC501" s="41"/>
      <c r="AD501" s="43"/>
      <c r="AE501" s="36">
        <f t="shared" si="1"/>
        <v>0</v>
      </c>
      <c r="AF501" s="43"/>
      <c r="AG501" s="43"/>
      <c r="AH501" s="36">
        <f t="shared" si="2"/>
        <v>0</v>
      </c>
      <c r="AI501" s="28" t="s">
        <v>92</v>
      </c>
      <c r="AJ501" s="28" t="s">
        <v>55</v>
      </c>
      <c r="AK501" s="28" t="s">
        <v>55</v>
      </c>
      <c r="AL501" s="28" t="s">
        <v>55</v>
      </c>
      <c r="AM501" s="28" t="s">
        <v>55</v>
      </c>
      <c r="AN501" s="28" t="s">
        <v>92</v>
      </c>
      <c r="AO501" s="28" t="s">
        <v>55</v>
      </c>
      <c r="AP501" s="36">
        <f t="shared" si="3"/>
        <v>0</v>
      </c>
      <c r="AQ501" s="36">
        <f t="shared" si="4"/>
        <v>0</v>
      </c>
      <c r="AR501" s="36">
        <f t="shared" si="5"/>
        <v>0</v>
      </c>
      <c r="AS501" s="36">
        <f t="shared" si="6"/>
        <v>0</v>
      </c>
    </row>
    <row r="502">
      <c r="A502" s="37">
        <v>497.0</v>
      </c>
      <c r="B502" s="17" t="s">
        <v>1001</v>
      </c>
      <c r="C502" s="17" t="s">
        <v>259</v>
      </c>
      <c r="D502" s="17" t="s">
        <v>791</v>
      </c>
      <c r="E502" s="19"/>
      <c r="F502" s="17" t="s">
        <v>79</v>
      </c>
      <c r="G502" s="17" t="s">
        <v>1108</v>
      </c>
      <c r="H502" s="38" t="s">
        <v>83</v>
      </c>
      <c r="I502" s="38" t="s">
        <v>84</v>
      </c>
      <c r="J502" s="39">
        <v>42979.0</v>
      </c>
      <c r="K502" s="43"/>
      <c r="L502" s="43"/>
      <c r="M502" s="43"/>
      <c r="N502" s="43"/>
      <c r="O502" s="41"/>
      <c r="P502" s="41"/>
      <c r="Q502" s="41"/>
      <c r="R502" s="43"/>
      <c r="S502" s="43"/>
      <c r="T502" s="43"/>
      <c r="U502" s="43"/>
      <c r="V502" s="41"/>
      <c r="W502" s="41"/>
      <c r="X502" s="41"/>
      <c r="Y502" s="43"/>
      <c r="Z502" s="41"/>
      <c r="AA502" s="43"/>
      <c r="AB502" s="43"/>
      <c r="AC502" s="41"/>
      <c r="AD502" s="43"/>
      <c r="AE502" s="36">
        <f t="shared" si="1"/>
        <v>0</v>
      </c>
      <c r="AF502" s="43"/>
      <c r="AG502" s="43"/>
      <c r="AH502" s="36">
        <f t="shared" si="2"/>
        <v>0</v>
      </c>
      <c r="AI502" s="28"/>
      <c r="AJ502" s="28"/>
      <c r="AK502" s="41"/>
      <c r="AL502" s="41"/>
      <c r="AM502" s="41"/>
      <c r="AN502" s="28"/>
      <c r="AO502" s="41"/>
      <c r="AP502" s="36">
        <f t="shared" si="3"/>
        <v>0</v>
      </c>
      <c r="AQ502" s="36">
        <f t="shared" si="4"/>
        <v>0</v>
      </c>
      <c r="AR502" s="36">
        <f t="shared" si="5"/>
        <v>0</v>
      </c>
      <c r="AS502" s="36">
        <f t="shared" si="6"/>
        <v>0</v>
      </c>
    </row>
    <row r="503">
      <c r="A503" s="37">
        <v>498.0</v>
      </c>
      <c r="B503" s="17" t="s">
        <v>1149</v>
      </c>
      <c r="C503" s="17" t="s">
        <v>1150</v>
      </c>
      <c r="D503" s="17" t="s">
        <v>112</v>
      </c>
      <c r="E503" s="17" t="s">
        <v>110</v>
      </c>
      <c r="F503" s="17" t="s">
        <v>96</v>
      </c>
      <c r="G503" s="17" t="s">
        <v>1108</v>
      </c>
      <c r="H503" s="38" t="s">
        <v>83</v>
      </c>
      <c r="I503" s="78"/>
      <c r="J503" s="79"/>
      <c r="K503" s="80"/>
      <c r="L503" s="80"/>
      <c r="M503" s="80"/>
      <c r="N503" s="80"/>
      <c r="O503" s="80"/>
      <c r="P503" s="80"/>
      <c r="Q503" s="80"/>
      <c r="R503" s="81"/>
      <c r="S503" s="81"/>
      <c r="T503" s="82"/>
      <c r="U503" s="82"/>
      <c r="V503" s="83"/>
      <c r="W503" s="83"/>
      <c r="X503" s="83"/>
      <c r="Y503" s="82"/>
      <c r="Z503" s="83"/>
      <c r="AA503" s="82"/>
      <c r="AB503" s="82"/>
      <c r="AC503" s="83"/>
      <c r="AD503" s="82"/>
      <c r="AE503" s="36">
        <f t="shared" si="1"/>
        <v>0</v>
      </c>
      <c r="AF503" s="83"/>
      <c r="AG503" s="83"/>
      <c r="AH503" s="36">
        <f t="shared" si="2"/>
        <v>0</v>
      </c>
      <c r="AI503" s="28" t="s">
        <v>92</v>
      </c>
      <c r="AJ503" s="28" t="s">
        <v>55</v>
      </c>
      <c r="AK503" s="28" t="s">
        <v>55</v>
      </c>
      <c r="AL503" s="28" t="s">
        <v>55</v>
      </c>
      <c r="AM503" s="28" t="s">
        <v>55</v>
      </c>
      <c r="AN503" s="28" t="s">
        <v>92</v>
      </c>
      <c r="AO503" s="28" t="s">
        <v>55</v>
      </c>
      <c r="AP503" s="36">
        <f t="shared" si="3"/>
        <v>0</v>
      </c>
      <c r="AQ503" s="36">
        <f t="shared" si="4"/>
        <v>0</v>
      </c>
      <c r="AR503" s="36">
        <f t="shared" si="5"/>
        <v>0</v>
      </c>
      <c r="AS503" s="36">
        <f t="shared" si="6"/>
        <v>0</v>
      </c>
    </row>
    <row r="504">
      <c r="A504" s="84"/>
      <c r="B504" s="85"/>
      <c r="C504" s="85"/>
      <c r="D504" s="85"/>
      <c r="E504" s="85"/>
      <c r="F504" s="85"/>
      <c r="G504" s="85"/>
      <c r="H504" s="78"/>
      <c r="I504" s="78"/>
      <c r="J504" s="79"/>
      <c r="K504" s="80"/>
      <c r="L504" s="80"/>
      <c r="M504" s="80"/>
      <c r="N504" s="80"/>
      <c r="O504" s="80"/>
      <c r="P504" s="80"/>
      <c r="Q504" s="80"/>
      <c r="R504" s="81"/>
      <c r="S504" s="81"/>
      <c r="T504" s="81"/>
      <c r="U504" s="81"/>
      <c r="V504" s="80"/>
      <c r="W504" s="80"/>
      <c r="X504" s="80"/>
      <c r="Y504" s="81"/>
      <c r="Z504" s="80"/>
      <c r="AA504" s="81"/>
      <c r="AB504" s="81"/>
      <c r="AC504" s="80"/>
      <c r="AD504" s="81"/>
      <c r="AE504" s="86"/>
      <c r="AF504" s="80"/>
      <c r="AG504" s="80"/>
      <c r="AH504" s="86"/>
      <c r="AI504" s="80"/>
      <c r="AJ504" s="80"/>
      <c r="AK504" s="80"/>
      <c r="AL504" s="80"/>
      <c r="AM504" s="80"/>
      <c r="AN504" s="80"/>
      <c r="AO504" s="80"/>
      <c r="AP504" s="86"/>
      <c r="AQ504" s="86"/>
      <c r="AR504" s="86"/>
      <c r="AS504" s="86"/>
    </row>
    <row r="505">
      <c r="A505" s="84"/>
      <c r="B505" s="85"/>
      <c r="C505" s="85"/>
      <c r="D505" s="85"/>
      <c r="E505" s="85"/>
      <c r="F505" s="85"/>
      <c r="G505" s="85"/>
      <c r="H505" s="78"/>
      <c r="I505" s="78"/>
      <c r="J505" s="79"/>
      <c r="K505" s="80"/>
      <c r="L505" s="80"/>
      <c r="M505" s="80"/>
      <c r="N505" s="80"/>
      <c r="O505" s="80"/>
      <c r="P505" s="80"/>
      <c r="Q505" s="80"/>
      <c r="R505" s="81"/>
      <c r="S505" s="81"/>
      <c r="T505" s="81"/>
      <c r="U505" s="81"/>
      <c r="V505" s="80"/>
      <c r="W505" s="80"/>
      <c r="X505" s="80"/>
      <c r="Y505" s="81"/>
      <c r="Z505" s="80"/>
      <c r="AA505" s="81"/>
      <c r="AB505" s="81"/>
      <c r="AC505" s="80"/>
      <c r="AD505" s="81"/>
      <c r="AE505" s="86"/>
      <c r="AF505" s="80"/>
      <c r="AG505" s="80"/>
      <c r="AH505" s="86"/>
      <c r="AI505" s="80"/>
      <c r="AJ505" s="80"/>
      <c r="AK505" s="80"/>
      <c r="AL505" s="80"/>
      <c r="AM505" s="80"/>
      <c r="AN505" s="80"/>
      <c r="AO505" s="80"/>
      <c r="AP505" s="86"/>
      <c r="AQ505" s="86"/>
      <c r="AR505" s="86"/>
      <c r="AS505" s="86"/>
    </row>
    <row r="506">
      <c r="A506" s="84"/>
      <c r="B506" s="85"/>
      <c r="C506" s="85"/>
      <c r="D506" s="85"/>
      <c r="E506" s="85"/>
      <c r="F506" s="85"/>
      <c r="G506" s="85"/>
      <c r="H506" s="78"/>
      <c r="I506" s="78"/>
      <c r="J506" s="79"/>
      <c r="K506" s="80"/>
      <c r="L506" s="80"/>
      <c r="M506" s="80"/>
      <c r="N506" s="80"/>
      <c r="O506" s="80"/>
      <c r="P506" s="80"/>
      <c r="Q506" s="80"/>
      <c r="R506" s="81"/>
      <c r="S506" s="81"/>
      <c r="T506" s="81"/>
      <c r="U506" s="81"/>
      <c r="V506" s="80"/>
      <c r="W506" s="80"/>
      <c r="X506" s="80"/>
      <c r="Y506" s="81"/>
      <c r="Z506" s="80"/>
      <c r="AA506" s="81"/>
      <c r="AB506" s="81"/>
      <c r="AC506" s="80"/>
      <c r="AD506" s="81"/>
      <c r="AE506" s="86"/>
      <c r="AF506" s="80"/>
      <c r="AG506" s="80"/>
      <c r="AH506" s="86"/>
      <c r="AI506" s="80"/>
      <c r="AJ506" s="80"/>
      <c r="AK506" s="80"/>
      <c r="AL506" s="80"/>
      <c r="AM506" s="80"/>
      <c r="AN506" s="80"/>
      <c r="AO506" s="80"/>
      <c r="AP506" s="86"/>
      <c r="AQ506" s="86"/>
      <c r="AR506" s="86"/>
      <c r="AS506" s="86"/>
    </row>
    <row r="507">
      <c r="A507" s="84"/>
      <c r="B507" s="85"/>
      <c r="C507" s="85"/>
      <c r="D507" s="85"/>
      <c r="E507" s="85"/>
      <c r="F507" s="85"/>
      <c r="G507" s="85"/>
      <c r="H507" s="78"/>
      <c r="I507" s="78"/>
      <c r="J507" s="79"/>
      <c r="K507" s="80"/>
      <c r="L507" s="80"/>
      <c r="M507" s="80"/>
      <c r="N507" s="80"/>
      <c r="O507" s="80"/>
      <c r="P507" s="80"/>
      <c r="Q507" s="80"/>
      <c r="R507" s="81"/>
      <c r="S507" s="81"/>
      <c r="T507" s="81"/>
      <c r="U507" s="81"/>
      <c r="V507" s="80"/>
      <c r="W507" s="80"/>
      <c r="X507" s="80"/>
      <c r="Y507" s="81"/>
      <c r="Z507" s="80"/>
      <c r="AA507" s="81"/>
      <c r="AB507" s="81"/>
      <c r="AC507" s="80"/>
      <c r="AD507" s="81"/>
      <c r="AE507" s="86"/>
      <c r="AF507" s="80"/>
      <c r="AG507" s="80"/>
      <c r="AH507" s="86"/>
      <c r="AI507" s="80"/>
      <c r="AJ507" s="80"/>
      <c r="AK507" s="80"/>
      <c r="AL507" s="80"/>
      <c r="AM507" s="80"/>
      <c r="AN507" s="80"/>
      <c r="AO507" s="80"/>
      <c r="AP507" s="86"/>
      <c r="AQ507" s="86"/>
      <c r="AR507" s="86"/>
      <c r="AS507" s="86"/>
    </row>
    <row r="508">
      <c r="A508" s="84"/>
      <c r="B508" s="85"/>
      <c r="C508" s="85"/>
      <c r="D508" s="85"/>
      <c r="E508" s="85"/>
      <c r="F508" s="85"/>
      <c r="G508" s="85"/>
      <c r="H508" s="78"/>
      <c r="I508" s="78"/>
      <c r="J508" s="79"/>
      <c r="K508" s="80"/>
      <c r="L508" s="80"/>
      <c r="M508" s="80"/>
      <c r="N508" s="80"/>
      <c r="O508" s="80"/>
      <c r="P508" s="80"/>
      <c r="Q508" s="80"/>
      <c r="R508" s="81"/>
      <c r="S508" s="81"/>
      <c r="T508" s="81"/>
      <c r="U508" s="81"/>
      <c r="V508" s="80"/>
      <c r="W508" s="80"/>
      <c r="X508" s="80"/>
      <c r="Y508" s="81"/>
      <c r="Z508" s="80"/>
      <c r="AA508" s="81"/>
      <c r="AB508" s="81"/>
      <c r="AC508" s="80"/>
      <c r="AD508" s="81"/>
      <c r="AE508" s="86"/>
      <c r="AF508" s="80"/>
      <c r="AG508" s="80"/>
      <c r="AH508" s="86"/>
      <c r="AI508" s="80"/>
      <c r="AJ508" s="80"/>
      <c r="AK508" s="80"/>
      <c r="AL508" s="80"/>
      <c r="AM508" s="80"/>
      <c r="AN508" s="80"/>
      <c r="AO508" s="80"/>
      <c r="AP508" s="86"/>
      <c r="AQ508" s="86"/>
      <c r="AR508" s="86"/>
      <c r="AS508" s="86"/>
    </row>
    <row r="509">
      <c r="A509" s="84"/>
      <c r="B509" s="85"/>
      <c r="C509" s="85"/>
      <c r="D509" s="85"/>
      <c r="E509" s="85"/>
      <c r="F509" s="85"/>
      <c r="G509" s="85"/>
      <c r="H509" s="78"/>
      <c r="I509" s="78"/>
      <c r="J509" s="79"/>
      <c r="K509" s="80"/>
      <c r="L509" s="80"/>
      <c r="M509" s="80"/>
      <c r="N509" s="80"/>
      <c r="O509" s="80"/>
      <c r="P509" s="80"/>
      <c r="Q509" s="80"/>
      <c r="R509" s="81"/>
      <c r="S509" s="81"/>
      <c r="T509" s="81"/>
      <c r="U509" s="81"/>
      <c r="V509" s="80"/>
      <c r="W509" s="80"/>
      <c r="X509" s="80"/>
      <c r="Y509" s="81"/>
      <c r="Z509" s="80"/>
      <c r="AA509" s="81"/>
      <c r="AB509" s="81"/>
      <c r="AC509" s="80"/>
      <c r="AD509" s="81"/>
      <c r="AE509" s="86"/>
      <c r="AF509" s="80"/>
      <c r="AG509" s="80"/>
      <c r="AH509" s="86"/>
      <c r="AI509" s="80"/>
      <c r="AJ509" s="80"/>
      <c r="AK509" s="80"/>
      <c r="AL509" s="80"/>
      <c r="AM509" s="80"/>
      <c r="AN509" s="80"/>
      <c r="AO509" s="80"/>
      <c r="AP509" s="86"/>
      <c r="AQ509" s="86"/>
      <c r="AR509" s="86"/>
      <c r="AS509" s="86"/>
    </row>
    <row r="510">
      <c r="A510" s="84"/>
      <c r="B510" s="85"/>
      <c r="C510" s="85"/>
      <c r="D510" s="85"/>
      <c r="E510" s="85"/>
      <c r="F510" s="85"/>
      <c r="G510" s="85"/>
      <c r="H510" s="78"/>
      <c r="I510" s="78"/>
      <c r="J510" s="79"/>
      <c r="K510" s="80"/>
      <c r="L510" s="80"/>
      <c r="M510" s="80"/>
      <c r="N510" s="80"/>
      <c r="O510" s="80"/>
      <c r="P510" s="80"/>
      <c r="Q510" s="80"/>
      <c r="R510" s="81"/>
      <c r="S510" s="81"/>
      <c r="T510" s="81"/>
      <c r="U510" s="81"/>
      <c r="V510" s="80"/>
      <c r="W510" s="80"/>
      <c r="X510" s="80"/>
      <c r="Y510" s="81"/>
      <c r="Z510" s="80"/>
      <c r="AA510" s="81"/>
      <c r="AB510" s="81"/>
      <c r="AC510" s="80"/>
      <c r="AD510" s="81"/>
      <c r="AE510" s="86"/>
      <c r="AF510" s="80"/>
      <c r="AG510" s="80"/>
      <c r="AH510" s="86"/>
      <c r="AI510" s="80"/>
      <c r="AJ510" s="80"/>
      <c r="AK510" s="80"/>
      <c r="AL510" s="80"/>
      <c r="AM510" s="80"/>
      <c r="AN510" s="80"/>
      <c r="AO510" s="80"/>
      <c r="AP510" s="86"/>
      <c r="AQ510" s="86"/>
      <c r="AR510" s="86"/>
      <c r="AS510" s="86"/>
    </row>
    <row r="511">
      <c r="A511" s="84"/>
      <c r="B511" s="85"/>
      <c r="C511" s="85"/>
      <c r="D511" s="85"/>
      <c r="E511" s="85"/>
      <c r="F511" s="85"/>
      <c r="G511" s="85"/>
      <c r="H511" s="78"/>
      <c r="I511" s="78"/>
      <c r="J511" s="79"/>
      <c r="K511" s="80"/>
      <c r="L511" s="80"/>
      <c r="M511" s="80"/>
      <c r="N511" s="80"/>
      <c r="O511" s="80"/>
      <c r="P511" s="80"/>
      <c r="Q511" s="80"/>
      <c r="R511" s="81"/>
      <c r="S511" s="81"/>
      <c r="T511" s="81"/>
      <c r="U511" s="81"/>
      <c r="V511" s="80"/>
      <c r="W511" s="80"/>
      <c r="X511" s="80"/>
      <c r="Y511" s="81"/>
      <c r="Z511" s="80"/>
      <c r="AA511" s="81"/>
      <c r="AB511" s="81"/>
      <c r="AC511" s="80"/>
      <c r="AD511" s="81"/>
      <c r="AE511" s="86"/>
      <c r="AF511" s="80"/>
      <c r="AG511" s="80"/>
      <c r="AH511" s="86"/>
      <c r="AI511" s="80"/>
      <c r="AJ511" s="80"/>
      <c r="AK511" s="80"/>
      <c r="AL511" s="80"/>
      <c r="AM511" s="80"/>
      <c r="AN511" s="80"/>
      <c r="AO511" s="80"/>
      <c r="AP511" s="86"/>
      <c r="AQ511" s="86"/>
      <c r="AR511" s="86"/>
      <c r="AS511" s="86"/>
    </row>
    <row r="512">
      <c r="A512" s="84"/>
      <c r="B512" s="85"/>
      <c r="C512" s="85"/>
      <c r="D512" s="85"/>
      <c r="E512" s="85"/>
      <c r="F512" s="85"/>
      <c r="G512" s="85"/>
      <c r="H512" s="78"/>
      <c r="I512" s="78"/>
      <c r="J512" s="79"/>
      <c r="K512" s="80"/>
      <c r="L512" s="80"/>
      <c r="M512" s="80"/>
      <c r="N512" s="80"/>
      <c r="O512" s="80"/>
      <c r="P512" s="80"/>
      <c r="Q512" s="80"/>
      <c r="R512" s="81"/>
      <c r="S512" s="81"/>
      <c r="T512" s="81"/>
      <c r="U512" s="81"/>
      <c r="V512" s="80"/>
      <c r="W512" s="80"/>
      <c r="X512" s="80"/>
      <c r="Y512" s="81"/>
      <c r="Z512" s="80"/>
      <c r="AA512" s="81"/>
      <c r="AB512" s="81"/>
      <c r="AC512" s="80"/>
      <c r="AD512" s="81"/>
      <c r="AE512" s="86"/>
      <c r="AF512" s="80"/>
      <c r="AG512" s="80"/>
      <c r="AH512" s="86"/>
      <c r="AI512" s="80"/>
      <c r="AJ512" s="80"/>
      <c r="AK512" s="80"/>
      <c r="AL512" s="80"/>
      <c r="AM512" s="80"/>
      <c r="AN512" s="80"/>
      <c r="AO512" s="80"/>
      <c r="AP512" s="86"/>
      <c r="AQ512" s="86"/>
      <c r="AR512" s="86"/>
      <c r="AS512" s="86"/>
    </row>
    <row r="513">
      <c r="A513" s="84"/>
      <c r="B513" s="85"/>
      <c r="C513" s="85"/>
      <c r="D513" s="85"/>
      <c r="E513" s="85"/>
      <c r="F513" s="85"/>
      <c r="G513" s="85"/>
      <c r="H513" s="78"/>
      <c r="I513" s="78"/>
      <c r="J513" s="79"/>
      <c r="K513" s="80"/>
      <c r="L513" s="80"/>
      <c r="M513" s="80"/>
      <c r="N513" s="80"/>
      <c r="O513" s="80"/>
      <c r="P513" s="80"/>
      <c r="Q513" s="80"/>
      <c r="R513" s="81"/>
      <c r="S513" s="81"/>
      <c r="T513" s="81"/>
      <c r="U513" s="81"/>
      <c r="V513" s="80"/>
      <c r="W513" s="80"/>
      <c r="X513" s="80"/>
      <c r="Y513" s="81"/>
      <c r="Z513" s="80"/>
      <c r="AA513" s="81"/>
      <c r="AB513" s="81"/>
      <c r="AC513" s="80"/>
      <c r="AD513" s="81"/>
      <c r="AE513" s="86"/>
      <c r="AF513" s="80"/>
      <c r="AG513" s="80"/>
      <c r="AH513" s="86"/>
      <c r="AI513" s="80"/>
      <c r="AJ513" s="80"/>
      <c r="AK513" s="80"/>
      <c r="AL513" s="80"/>
      <c r="AM513" s="80"/>
      <c r="AN513" s="80"/>
      <c r="AO513" s="80"/>
      <c r="AP513" s="86"/>
      <c r="AQ513" s="86"/>
      <c r="AR513" s="86"/>
      <c r="AS513" s="86"/>
    </row>
  </sheetData>
  <autoFilter ref="$A$5:$AP$503">
    <sortState ref="A5:AP503">
      <sortCondition ref="G5:G503"/>
    </sortState>
  </autoFilter>
  <mergeCells count="1">
    <mergeCell ref="AJ4:AL4"/>
  </mergeCells>
  <dataValidations>
    <dataValidation type="list" allowBlank="1" sqref="F6:F513">
      <formula1>"M,F"</formula1>
    </dataValidation>
    <dataValidation type="list" allowBlank="1" showErrorMessage="1" sqref="AD1:AD5 O6:AD189 AD190 O191:AD220 T223:U255 AB223:AB255 AD221:AD255 O256:AD513">
      <formula1>"I,S,B,FB"</formula1>
    </dataValidation>
    <dataValidation type="list" allowBlank="1" showErrorMessage="1" sqref="AJ1:AO3 AM4:AO4 AJ5:AO5 AI6:AO478 AI479:AI481 AK479:AO481 AI482:AO513">
      <formula1>"DA,NU"</formula1>
    </dataValidation>
    <dataValidation type="list" allowBlank="1" sqref="AI1:AI5">
      <formula1>"DA,NU"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4.0" topLeftCell="I5" activePane="bottomRight" state="frozen"/>
      <selection activeCell="I1" sqref="I1" pane="topRight"/>
      <selection activeCell="A5" sqref="A5" pane="bottomLeft"/>
      <selection activeCell="I5" sqref="I5" pane="bottomRight"/>
    </sheetView>
  </sheetViews>
  <sheetFormatPr customHeight="1" defaultColWidth="14.43" defaultRowHeight="15.75"/>
  <cols>
    <col customWidth="1" min="1" max="1" width="5.71"/>
    <col customWidth="1" min="2" max="2" width="11.14"/>
    <col customWidth="1" min="3" max="3" width="10.14"/>
    <col customWidth="1" min="4" max="4" width="8.43"/>
    <col customWidth="1" min="5" max="5" width="3.29"/>
    <col customWidth="1" min="6" max="6" width="4.86"/>
    <col customWidth="1" min="7" max="7" width="17.86"/>
    <col customWidth="1" min="8" max="8" width="8.0"/>
    <col customWidth="1" hidden="1" min="9" max="16" width="14.71"/>
    <col customWidth="1" min="17" max="17" width="6.29"/>
    <col customWidth="1" min="18" max="18" width="4.57"/>
    <col customWidth="1" min="19" max="19" width="5.57"/>
    <col customWidth="1" min="20" max="20" width="4.0"/>
    <col customWidth="1" min="21" max="21" width="4.86"/>
    <col customWidth="1" min="22" max="22" width="5.71"/>
    <col customWidth="1" min="23" max="26" width="4.57"/>
    <col customWidth="1" min="27" max="27" width="4.71"/>
    <col customWidth="1" min="28" max="28" width="4.57"/>
    <col customWidth="1" min="29" max="29" width="6.0"/>
    <col customWidth="1" min="30" max="30" width="5.57"/>
    <col customWidth="1" min="31" max="45" width="4.57"/>
    <col customWidth="1" min="46" max="46" width="3.29"/>
    <col customWidth="1" min="47" max="47" width="4.29"/>
    <col customWidth="1" min="48" max="49" width="5.43"/>
    <col customWidth="1" min="50" max="50" width="6.57"/>
    <col customWidth="1" hidden="1" min="51" max="51" width="4.57"/>
    <col customWidth="1" min="52" max="55" width="4.57"/>
    <col customWidth="1" min="56" max="56" width="6.14"/>
    <col customWidth="1" min="57" max="57" width="6.57"/>
    <col customWidth="1" min="58" max="58" width="5.57"/>
    <col customWidth="1" min="59" max="59" width="6.86"/>
    <col customWidth="1" min="60" max="60" width="6.57"/>
    <col customWidth="1" min="61" max="61" width="6.71"/>
    <col customWidth="1" min="62" max="62" width="6.0"/>
    <col customWidth="1" min="63" max="64" width="4.57"/>
    <col customWidth="1" min="65" max="67" width="5.0"/>
  </cols>
  <sheetData>
    <row r="1">
      <c r="Q1" s="2" t="s">
        <v>1160</v>
      </c>
      <c r="BD1" s="3"/>
    </row>
    <row r="2">
      <c r="BD2" s="3"/>
    </row>
    <row r="3">
      <c r="A3" s="2"/>
      <c r="B3" s="2"/>
      <c r="C3" s="2"/>
      <c r="D3" s="2"/>
      <c r="E3" s="2"/>
      <c r="F3" s="2"/>
      <c r="G3" s="2"/>
      <c r="H3" s="2"/>
      <c r="J3" s="5"/>
      <c r="K3" s="5"/>
      <c r="L3" s="5"/>
      <c r="M3" s="5"/>
      <c r="N3" s="5"/>
      <c r="O3" s="5"/>
      <c r="P3" s="5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5"/>
      <c r="AZ3" s="7"/>
      <c r="BA3" s="7"/>
      <c r="BB3" s="7"/>
      <c r="BC3" s="7"/>
      <c r="BD3" s="9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</row>
    <row r="4" ht="52.5" customHeight="1">
      <c r="A4" s="6" t="s">
        <v>1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J4" s="8" t="s">
        <v>9</v>
      </c>
      <c r="K4" s="8" t="s">
        <v>10</v>
      </c>
      <c r="L4" s="8" t="s">
        <v>11</v>
      </c>
      <c r="M4" s="8" t="s">
        <v>12</v>
      </c>
      <c r="N4" s="8" t="s">
        <v>13</v>
      </c>
      <c r="O4" s="8" t="s">
        <v>14</v>
      </c>
      <c r="P4" s="8" t="s">
        <v>15</v>
      </c>
      <c r="Q4" s="10" t="s">
        <v>16</v>
      </c>
      <c r="R4" s="10" t="s">
        <v>17</v>
      </c>
      <c r="S4" s="10" t="s">
        <v>18</v>
      </c>
      <c r="T4" s="10" t="s">
        <v>19</v>
      </c>
      <c r="U4" s="10" t="s">
        <v>20</v>
      </c>
      <c r="V4" s="10" t="s">
        <v>21</v>
      </c>
      <c r="W4" s="10" t="s">
        <v>22</v>
      </c>
      <c r="X4" s="10" t="s">
        <v>23</v>
      </c>
      <c r="Y4" s="10" t="s">
        <v>24</v>
      </c>
      <c r="Z4" s="10" t="s">
        <v>25</v>
      </c>
      <c r="AA4" s="10" t="s">
        <v>26</v>
      </c>
      <c r="AB4" s="10" t="s">
        <v>27</v>
      </c>
      <c r="AC4" s="10" t="s">
        <v>28</v>
      </c>
      <c r="AD4" s="10" t="s">
        <v>29</v>
      </c>
      <c r="AE4" s="10" t="s">
        <v>30</v>
      </c>
      <c r="AF4" s="10" t="s">
        <v>31</v>
      </c>
      <c r="AG4" s="10" t="s">
        <v>32</v>
      </c>
      <c r="AH4" s="10" t="s">
        <v>33</v>
      </c>
      <c r="AI4" s="10" t="s">
        <v>34</v>
      </c>
      <c r="AJ4" s="10" t="s">
        <v>35</v>
      </c>
      <c r="AK4" s="10" t="s">
        <v>36</v>
      </c>
      <c r="AL4" s="10" t="s">
        <v>37</v>
      </c>
      <c r="AM4" s="10" t="s">
        <v>38</v>
      </c>
      <c r="AN4" s="10" t="s">
        <v>39</v>
      </c>
      <c r="AO4" s="10" t="s">
        <v>40</v>
      </c>
      <c r="AP4" s="10" t="s">
        <v>41</v>
      </c>
      <c r="AQ4" s="10" t="s">
        <v>42</v>
      </c>
      <c r="AR4" s="10" t="s">
        <v>43</v>
      </c>
      <c r="AS4" s="10" t="s">
        <v>44</v>
      </c>
      <c r="AT4" s="10" t="s">
        <v>45</v>
      </c>
      <c r="AU4" s="10" t="s">
        <v>46</v>
      </c>
      <c r="AV4" s="10" t="s">
        <v>49</v>
      </c>
      <c r="AW4" s="10" t="s">
        <v>50</v>
      </c>
      <c r="AX4" s="10" t="s">
        <v>51</v>
      </c>
      <c r="AY4" s="27" t="s">
        <v>6</v>
      </c>
      <c r="AZ4" s="10" t="s">
        <v>52</v>
      </c>
      <c r="BA4" s="10" t="s">
        <v>53</v>
      </c>
      <c r="BB4" s="10" t="s">
        <v>54</v>
      </c>
      <c r="BC4" s="10" t="s">
        <v>56</v>
      </c>
      <c r="BD4" s="12" t="s">
        <v>57</v>
      </c>
      <c r="BE4" s="14" t="s">
        <v>58</v>
      </c>
      <c r="BF4" s="14" t="s">
        <v>63</v>
      </c>
      <c r="BG4" s="10" t="s">
        <v>64</v>
      </c>
      <c r="BH4" s="10" t="s">
        <v>66</v>
      </c>
      <c r="BI4" s="10" t="s">
        <v>67</v>
      </c>
      <c r="BJ4" s="10" t="s">
        <v>69</v>
      </c>
      <c r="BK4" s="10"/>
      <c r="BM4" s="30"/>
      <c r="BN4" s="7"/>
      <c r="BO4" s="7"/>
    </row>
    <row r="5">
      <c r="A5" s="11">
        <v>1.0</v>
      </c>
      <c r="B5" s="17" t="s">
        <v>86</v>
      </c>
      <c r="C5" s="17" t="s">
        <v>87</v>
      </c>
      <c r="D5" s="17" t="s">
        <v>88</v>
      </c>
      <c r="E5" s="19"/>
      <c r="F5" s="17" t="s">
        <v>79</v>
      </c>
      <c r="G5" s="17" t="s">
        <v>89</v>
      </c>
      <c r="H5" s="11" t="s">
        <v>90</v>
      </c>
      <c r="J5" s="11" t="s">
        <v>91</v>
      </c>
      <c r="K5" s="6" t="s">
        <v>84</v>
      </c>
      <c r="L5" s="33">
        <v>42979.0</v>
      </c>
      <c r="M5" s="11"/>
      <c r="N5" s="23"/>
      <c r="O5" s="23"/>
      <c r="P5" s="23"/>
      <c r="Q5" s="25">
        <v>8.5</v>
      </c>
      <c r="R5" s="25">
        <v>6.0</v>
      </c>
      <c r="S5" s="25">
        <v>8.0</v>
      </c>
      <c r="T5" s="25"/>
      <c r="U5" s="25"/>
      <c r="V5" s="25"/>
      <c r="W5" s="25">
        <v>6.5</v>
      </c>
      <c r="X5" s="25">
        <v>5.5</v>
      </c>
      <c r="Y5" s="25">
        <v>6.5</v>
      </c>
      <c r="Z5" s="25">
        <v>6.0</v>
      </c>
      <c r="AA5" s="25"/>
      <c r="AB5" s="25">
        <v>7.0</v>
      </c>
      <c r="AC5" s="25">
        <v>9.5</v>
      </c>
      <c r="AD5" s="25">
        <v>10.0</v>
      </c>
      <c r="AE5" s="25"/>
      <c r="AF5" s="25"/>
      <c r="AG5" s="25"/>
      <c r="AH5" s="25">
        <v>10.0</v>
      </c>
      <c r="AI5" s="25">
        <v>10.0</v>
      </c>
      <c r="AJ5" s="25">
        <v>10.0</v>
      </c>
      <c r="AK5" s="25">
        <v>10.0</v>
      </c>
      <c r="AL5" s="25"/>
      <c r="AM5" s="25">
        <v>5.5</v>
      </c>
      <c r="AN5" s="25">
        <v>9.0</v>
      </c>
      <c r="AO5" s="25"/>
      <c r="AP5" s="25"/>
      <c r="AQ5" s="25"/>
      <c r="AR5" s="6"/>
      <c r="AS5" s="25"/>
      <c r="AT5" s="25"/>
      <c r="AU5" s="25"/>
      <c r="AV5" s="25"/>
      <c r="AW5" s="25">
        <v>10.0</v>
      </c>
      <c r="AX5" s="25">
        <f t="shared" ref="AX5:AX599" si="1">IF(and(AZ5=0,BJ5="NU"),rounddown(AVERAGE(Q5:AW5),2),"")</f>
        <v>8.11</v>
      </c>
      <c r="AY5" s="23"/>
      <c r="AZ5" s="23">
        <f t="shared" ref="AZ5:AZ599" si="2">IF(BJ5="NU", COUNTIF(Q5:AW5,"&lt;5"),0)</f>
        <v>0</v>
      </c>
      <c r="BA5" s="6">
        <v>10.0</v>
      </c>
      <c r="BB5" s="6">
        <v>1.0</v>
      </c>
      <c r="BC5" s="23">
        <f t="shared" ref="BC5:BC599" si="3">BA5-BB5</f>
        <v>9</v>
      </c>
      <c r="BD5" s="6" t="s">
        <v>92</v>
      </c>
      <c r="BE5" s="40" t="s">
        <v>55</v>
      </c>
      <c r="BF5" s="40" t="s">
        <v>55</v>
      </c>
      <c r="BG5" s="6" t="s">
        <v>55</v>
      </c>
      <c r="BH5" s="6" t="s">
        <v>55</v>
      </c>
      <c r="BI5" s="6" t="s">
        <v>92</v>
      </c>
      <c r="BJ5" s="6" t="s">
        <v>55</v>
      </c>
      <c r="BK5" s="23"/>
      <c r="BL5" s="23"/>
      <c r="BM5" s="42"/>
      <c r="BN5" s="42"/>
      <c r="BO5" s="42"/>
    </row>
    <row r="6">
      <c r="A6" s="11">
        <v>2.0</v>
      </c>
      <c r="B6" s="17" t="s">
        <v>106</v>
      </c>
      <c r="C6" s="17" t="s">
        <v>107</v>
      </c>
      <c r="D6" s="20"/>
      <c r="E6" s="19"/>
      <c r="F6" s="17" t="s">
        <v>79</v>
      </c>
      <c r="G6" s="17" t="s">
        <v>89</v>
      </c>
      <c r="H6" s="11" t="s">
        <v>90</v>
      </c>
      <c r="J6" s="11" t="s">
        <v>91</v>
      </c>
      <c r="K6" s="6" t="s">
        <v>84</v>
      </c>
      <c r="L6" s="33">
        <v>42979.0</v>
      </c>
      <c r="M6" s="11"/>
      <c r="N6" s="23"/>
      <c r="O6" s="23"/>
      <c r="P6" s="23"/>
      <c r="Q6" s="25">
        <v>8.0</v>
      </c>
      <c r="R6" s="25">
        <v>5.0</v>
      </c>
      <c r="S6" s="6">
        <v>7.5</v>
      </c>
      <c r="T6" s="6"/>
      <c r="U6" s="6"/>
      <c r="V6" s="6"/>
      <c r="W6" s="6">
        <v>8.5</v>
      </c>
      <c r="X6" s="6">
        <v>7.0</v>
      </c>
      <c r="Y6" s="6">
        <v>5.5</v>
      </c>
      <c r="Z6" s="6">
        <v>8.0</v>
      </c>
      <c r="AA6" s="6"/>
      <c r="AB6" s="6">
        <v>6.5</v>
      </c>
      <c r="AC6" s="6">
        <v>9.5</v>
      </c>
      <c r="AD6" s="6">
        <v>9.0</v>
      </c>
      <c r="AE6" s="6"/>
      <c r="AF6" s="6"/>
      <c r="AG6" s="6"/>
      <c r="AH6" s="25">
        <v>10.0</v>
      </c>
      <c r="AI6" s="6">
        <v>10.0</v>
      </c>
      <c r="AJ6" s="6">
        <v>10.0</v>
      </c>
      <c r="AK6" s="6">
        <v>10.0</v>
      </c>
      <c r="AL6" s="6"/>
      <c r="AM6" s="6">
        <v>6.5</v>
      </c>
      <c r="AN6" s="6">
        <v>9.5</v>
      </c>
      <c r="AO6" s="23"/>
      <c r="AP6" s="23"/>
      <c r="AQ6" s="23"/>
      <c r="AR6" s="6"/>
      <c r="AS6" s="23"/>
      <c r="AT6" s="23"/>
      <c r="AU6" s="23"/>
      <c r="AV6" s="23"/>
      <c r="AW6" s="6">
        <v>10.0</v>
      </c>
      <c r="AX6" s="25">
        <f t="shared" si="1"/>
        <v>8.26</v>
      </c>
      <c r="AY6" s="23"/>
      <c r="AZ6" s="23">
        <f t="shared" si="2"/>
        <v>0</v>
      </c>
      <c r="BA6" s="6">
        <v>9.0</v>
      </c>
      <c r="BB6" s="6">
        <v>1.0</v>
      </c>
      <c r="BC6" s="23">
        <f t="shared" si="3"/>
        <v>8</v>
      </c>
      <c r="BD6" s="6" t="s">
        <v>92</v>
      </c>
      <c r="BE6" s="40" t="s">
        <v>55</v>
      </c>
      <c r="BF6" s="40" t="s">
        <v>55</v>
      </c>
      <c r="BG6" s="6" t="s">
        <v>55</v>
      </c>
      <c r="BH6" s="6" t="s">
        <v>55</v>
      </c>
      <c r="BI6" s="6" t="s">
        <v>92</v>
      </c>
      <c r="BJ6" s="6" t="s">
        <v>55</v>
      </c>
      <c r="BK6" s="23"/>
      <c r="BL6" s="23"/>
      <c r="BM6" s="42"/>
      <c r="BN6" s="42"/>
      <c r="BO6" s="42"/>
    </row>
    <row r="7">
      <c r="A7" s="11">
        <v>3.0</v>
      </c>
      <c r="B7" s="17" t="s">
        <v>117</v>
      </c>
      <c r="C7" s="17" t="s">
        <v>118</v>
      </c>
      <c r="D7" s="17" t="s">
        <v>119</v>
      </c>
      <c r="E7" s="19"/>
      <c r="F7" s="17" t="s">
        <v>79</v>
      </c>
      <c r="G7" s="17" t="s">
        <v>89</v>
      </c>
      <c r="H7" s="11" t="s">
        <v>90</v>
      </c>
      <c r="J7" s="11" t="s">
        <v>91</v>
      </c>
      <c r="K7" s="6" t="s">
        <v>84</v>
      </c>
      <c r="L7" s="33">
        <v>42979.0</v>
      </c>
      <c r="M7" s="11"/>
      <c r="N7" s="23"/>
      <c r="O7" s="23"/>
      <c r="P7" s="23"/>
      <c r="Q7" s="25">
        <v>9.5</v>
      </c>
      <c r="R7" s="25">
        <v>10.0</v>
      </c>
      <c r="S7" s="6">
        <v>8.5</v>
      </c>
      <c r="T7" s="23"/>
      <c r="U7" s="23"/>
      <c r="V7" s="23"/>
      <c r="W7" s="6">
        <v>8.5</v>
      </c>
      <c r="X7" s="6">
        <v>7.0</v>
      </c>
      <c r="Y7" s="6">
        <v>6.5</v>
      </c>
      <c r="Z7" s="6">
        <v>8.5</v>
      </c>
      <c r="AA7" s="23"/>
      <c r="AB7" s="6">
        <v>7.5</v>
      </c>
      <c r="AC7" s="6">
        <v>10.0</v>
      </c>
      <c r="AD7" s="6">
        <v>8.5</v>
      </c>
      <c r="AE7" s="23"/>
      <c r="AF7" s="23"/>
      <c r="AG7" s="23"/>
      <c r="AH7" s="25">
        <v>10.0</v>
      </c>
      <c r="AI7" s="6">
        <v>10.0</v>
      </c>
      <c r="AJ7" s="6">
        <v>10.0</v>
      </c>
      <c r="AK7" s="6">
        <v>10.0</v>
      </c>
      <c r="AL7" s="23"/>
      <c r="AM7" s="6">
        <v>7.0</v>
      </c>
      <c r="AN7" s="6">
        <v>8.5</v>
      </c>
      <c r="AO7" s="23"/>
      <c r="AP7" s="23"/>
      <c r="AQ7" s="23"/>
      <c r="AR7" s="6"/>
      <c r="AS7" s="23"/>
      <c r="AT7" s="23"/>
      <c r="AU7" s="23"/>
      <c r="AV7" s="23"/>
      <c r="AW7" s="6">
        <v>10.0</v>
      </c>
      <c r="AX7" s="25">
        <f t="shared" si="1"/>
        <v>8.82</v>
      </c>
      <c r="AY7" s="23"/>
      <c r="AZ7" s="23">
        <f t="shared" si="2"/>
        <v>0</v>
      </c>
      <c r="BA7" s="6">
        <v>8.0</v>
      </c>
      <c r="BB7" s="6">
        <v>1.0</v>
      </c>
      <c r="BC7" s="23">
        <f t="shared" si="3"/>
        <v>7</v>
      </c>
      <c r="BD7" s="6" t="s">
        <v>92</v>
      </c>
      <c r="BE7" s="40" t="s">
        <v>55</v>
      </c>
      <c r="BF7" s="40" t="s">
        <v>55</v>
      </c>
      <c r="BG7" s="6" t="s">
        <v>55</v>
      </c>
      <c r="BH7" s="6" t="s">
        <v>55</v>
      </c>
      <c r="BI7" s="6" t="s">
        <v>92</v>
      </c>
      <c r="BJ7" s="6" t="s">
        <v>55</v>
      </c>
      <c r="BK7" s="23"/>
      <c r="BL7" s="23"/>
      <c r="BM7" s="42"/>
      <c r="BN7" s="42"/>
      <c r="BO7" s="42"/>
    </row>
    <row r="8">
      <c r="A8" s="11">
        <v>4.0</v>
      </c>
      <c r="B8" s="17" t="s">
        <v>124</v>
      </c>
      <c r="C8" s="17" t="s">
        <v>125</v>
      </c>
      <c r="D8" s="19"/>
      <c r="E8" s="19"/>
      <c r="F8" s="17" t="s">
        <v>79</v>
      </c>
      <c r="G8" s="17" t="s">
        <v>89</v>
      </c>
      <c r="H8" s="11" t="s">
        <v>90</v>
      </c>
      <c r="J8" s="11" t="s">
        <v>91</v>
      </c>
      <c r="K8" s="6" t="s">
        <v>84</v>
      </c>
      <c r="L8" s="33">
        <v>42979.0</v>
      </c>
      <c r="M8" s="11"/>
      <c r="N8" s="23"/>
      <c r="O8" s="23"/>
      <c r="P8" s="23"/>
      <c r="Q8" s="25">
        <v>9.5</v>
      </c>
      <c r="R8" s="25">
        <v>9.0</v>
      </c>
      <c r="S8" s="6">
        <v>8.5</v>
      </c>
      <c r="T8" s="23"/>
      <c r="U8" s="23"/>
      <c r="V8" s="23"/>
      <c r="W8" s="6">
        <v>10.0</v>
      </c>
      <c r="X8" s="6">
        <v>8.0</v>
      </c>
      <c r="Y8" s="6">
        <v>8.0</v>
      </c>
      <c r="Z8" s="6">
        <v>10.0</v>
      </c>
      <c r="AA8" s="23"/>
      <c r="AB8" s="6">
        <v>8.5</v>
      </c>
      <c r="AC8" s="6">
        <v>10.0</v>
      </c>
      <c r="AD8" s="6">
        <v>9.0</v>
      </c>
      <c r="AE8" s="23"/>
      <c r="AF8" s="23"/>
      <c r="AG8" s="23"/>
      <c r="AH8" s="25">
        <v>10.0</v>
      </c>
      <c r="AI8" s="6">
        <v>10.0</v>
      </c>
      <c r="AJ8" s="25">
        <v>10.0</v>
      </c>
      <c r="AK8" s="6">
        <v>10.0</v>
      </c>
      <c r="AL8" s="23"/>
      <c r="AM8" s="6">
        <v>9.0</v>
      </c>
      <c r="AN8" s="6">
        <v>10.0</v>
      </c>
      <c r="AO8" s="23"/>
      <c r="AP8" s="23"/>
      <c r="AQ8" s="23"/>
      <c r="AR8" s="6"/>
      <c r="AS8" s="23"/>
      <c r="AT8" s="23"/>
      <c r="AU8" s="23"/>
      <c r="AV8" s="23"/>
      <c r="AW8" s="6">
        <v>10.0</v>
      </c>
      <c r="AX8" s="25">
        <f t="shared" si="1"/>
        <v>9.38</v>
      </c>
      <c r="AY8" s="23"/>
      <c r="AZ8" s="23">
        <f t="shared" si="2"/>
        <v>0</v>
      </c>
      <c r="BA8" s="6">
        <v>8.0</v>
      </c>
      <c r="BB8" s="6">
        <v>1.0</v>
      </c>
      <c r="BC8" s="23">
        <f t="shared" si="3"/>
        <v>7</v>
      </c>
      <c r="BD8" s="6" t="s">
        <v>92</v>
      </c>
      <c r="BE8" s="40" t="s">
        <v>55</v>
      </c>
      <c r="BF8" s="40" t="s">
        <v>55</v>
      </c>
      <c r="BG8" s="6" t="s">
        <v>55</v>
      </c>
      <c r="BH8" s="6" t="s">
        <v>55</v>
      </c>
      <c r="BI8" s="6" t="s">
        <v>92</v>
      </c>
      <c r="BJ8" s="6" t="s">
        <v>55</v>
      </c>
      <c r="BK8" s="23"/>
      <c r="BL8" s="23"/>
      <c r="BM8" s="42"/>
      <c r="BN8" s="42"/>
      <c r="BO8" s="42"/>
    </row>
    <row r="9">
      <c r="A9" s="11">
        <v>5.0</v>
      </c>
      <c r="B9" s="17" t="s">
        <v>131</v>
      </c>
      <c r="C9" s="17" t="s">
        <v>107</v>
      </c>
      <c r="D9" s="17" t="s">
        <v>132</v>
      </c>
      <c r="E9" s="19"/>
      <c r="F9" s="17" t="s">
        <v>79</v>
      </c>
      <c r="G9" s="17" t="s">
        <v>89</v>
      </c>
      <c r="H9" s="11" t="s">
        <v>90</v>
      </c>
      <c r="J9" s="11" t="s">
        <v>91</v>
      </c>
      <c r="K9" s="6" t="s">
        <v>84</v>
      </c>
      <c r="L9" s="33">
        <v>42979.0</v>
      </c>
      <c r="M9" s="11"/>
      <c r="N9" s="23"/>
      <c r="O9" s="23"/>
      <c r="P9" s="23"/>
      <c r="Q9" s="25">
        <v>9.0</v>
      </c>
      <c r="R9" s="25">
        <v>6.5</v>
      </c>
      <c r="S9" s="25">
        <v>8.5</v>
      </c>
      <c r="T9" s="25"/>
      <c r="U9" s="25"/>
      <c r="V9" s="25"/>
      <c r="W9" s="25">
        <v>5.0</v>
      </c>
      <c r="X9" s="25">
        <v>5.0</v>
      </c>
      <c r="Y9" s="25">
        <v>6.5</v>
      </c>
      <c r="Z9" s="25">
        <v>7.5</v>
      </c>
      <c r="AA9" s="25"/>
      <c r="AB9" s="25">
        <v>7.0</v>
      </c>
      <c r="AC9" s="25">
        <v>10.0</v>
      </c>
      <c r="AD9" s="25">
        <v>7.5</v>
      </c>
      <c r="AE9" s="25"/>
      <c r="AF9" s="25"/>
      <c r="AG9" s="25"/>
      <c r="AH9" s="25">
        <v>10.0</v>
      </c>
      <c r="AI9" s="6">
        <v>10.0</v>
      </c>
      <c r="AJ9" s="25">
        <v>10.0</v>
      </c>
      <c r="AK9" s="6">
        <v>10.0</v>
      </c>
      <c r="AL9" s="25"/>
      <c r="AM9" s="25">
        <v>5.0</v>
      </c>
      <c r="AN9" s="25">
        <v>9.0</v>
      </c>
      <c r="AO9" s="25"/>
      <c r="AP9" s="25"/>
      <c r="AQ9" s="25"/>
      <c r="AR9" s="6"/>
      <c r="AS9" s="25"/>
      <c r="AT9" s="25"/>
      <c r="AU9" s="25"/>
      <c r="AV9" s="25"/>
      <c r="AW9" s="6">
        <v>10.0</v>
      </c>
      <c r="AX9" s="25">
        <f t="shared" si="1"/>
        <v>8.02</v>
      </c>
      <c r="AY9" s="23"/>
      <c r="AZ9" s="23">
        <f t="shared" si="2"/>
        <v>0</v>
      </c>
      <c r="BA9" s="6">
        <v>14.0</v>
      </c>
      <c r="BB9" s="6">
        <v>2.0</v>
      </c>
      <c r="BC9" s="23">
        <f t="shared" si="3"/>
        <v>12</v>
      </c>
      <c r="BD9" s="6" t="s">
        <v>92</v>
      </c>
      <c r="BE9" s="40" t="s">
        <v>55</v>
      </c>
      <c r="BF9" s="40" t="s">
        <v>55</v>
      </c>
      <c r="BG9" s="6" t="s">
        <v>55</v>
      </c>
      <c r="BH9" s="6" t="s">
        <v>55</v>
      </c>
      <c r="BI9" s="6" t="s">
        <v>92</v>
      </c>
      <c r="BJ9" s="6" t="s">
        <v>55</v>
      </c>
      <c r="BK9" s="23"/>
      <c r="BL9" s="23"/>
      <c r="BM9" s="42"/>
      <c r="BN9" s="42"/>
      <c r="BO9" s="42"/>
    </row>
    <row r="10">
      <c r="A10" s="11">
        <v>6.0</v>
      </c>
      <c r="B10" s="17" t="s">
        <v>141</v>
      </c>
      <c r="C10" s="17" t="s">
        <v>142</v>
      </c>
      <c r="D10" s="17" t="s">
        <v>143</v>
      </c>
      <c r="E10" s="19"/>
      <c r="F10" s="17" t="s">
        <v>79</v>
      </c>
      <c r="G10" s="17" t="s">
        <v>89</v>
      </c>
      <c r="H10" s="11" t="s">
        <v>90</v>
      </c>
      <c r="J10" s="11" t="s">
        <v>91</v>
      </c>
      <c r="K10" s="6" t="s">
        <v>84</v>
      </c>
      <c r="L10" s="33">
        <v>42979.0</v>
      </c>
      <c r="M10" s="11"/>
      <c r="N10" s="23"/>
      <c r="O10" s="23"/>
      <c r="P10" s="23"/>
      <c r="Q10" s="25">
        <v>8.5</v>
      </c>
      <c r="R10" s="25">
        <v>8.5</v>
      </c>
      <c r="S10" s="25">
        <v>8.5</v>
      </c>
      <c r="T10" s="25"/>
      <c r="U10" s="25"/>
      <c r="V10" s="25"/>
      <c r="W10" s="25">
        <v>5.5</v>
      </c>
      <c r="X10" s="25">
        <v>5.0</v>
      </c>
      <c r="Y10" s="25">
        <v>5.0</v>
      </c>
      <c r="Z10" s="25">
        <v>7.0</v>
      </c>
      <c r="AA10" s="25"/>
      <c r="AB10" s="25">
        <v>6.5</v>
      </c>
      <c r="AC10" s="25">
        <v>9.0</v>
      </c>
      <c r="AD10" s="25">
        <v>8.5</v>
      </c>
      <c r="AE10" s="25"/>
      <c r="AF10" s="25"/>
      <c r="AG10" s="25"/>
      <c r="AH10" s="25">
        <v>10.0</v>
      </c>
      <c r="AI10" s="6">
        <v>10.0</v>
      </c>
      <c r="AJ10" s="25">
        <v>10.0</v>
      </c>
      <c r="AK10" s="6">
        <v>10.0</v>
      </c>
      <c r="AL10" s="25"/>
      <c r="AM10" s="25">
        <v>5.0</v>
      </c>
      <c r="AN10" s="25">
        <v>9.0</v>
      </c>
      <c r="AO10" s="25"/>
      <c r="AP10" s="25"/>
      <c r="AQ10" s="25"/>
      <c r="AR10" s="6"/>
      <c r="AS10" s="25"/>
      <c r="AT10" s="25"/>
      <c r="AU10" s="25"/>
      <c r="AV10" s="25"/>
      <c r="AW10" s="6">
        <v>10.0</v>
      </c>
      <c r="AX10" s="25">
        <f t="shared" si="1"/>
        <v>8</v>
      </c>
      <c r="AY10" s="23"/>
      <c r="AZ10" s="23">
        <f t="shared" si="2"/>
        <v>0</v>
      </c>
      <c r="BA10" s="6">
        <v>56.0</v>
      </c>
      <c r="BB10" s="6">
        <v>3.0</v>
      </c>
      <c r="BC10" s="23">
        <f t="shared" si="3"/>
        <v>53</v>
      </c>
      <c r="BD10" s="6" t="s">
        <v>92</v>
      </c>
      <c r="BE10" s="40" t="s">
        <v>55</v>
      </c>
      <c r="BF10" s="40" t="s">
        <v>55</v>
      </c>
      <c r="BG10" s="6" t="s">
        <v>55</v>
      </c>
      <c r="BH10" s="6" t="s">
        <v>55</v>
      </c>
      <c r="BI10" s="6" t="s">
        <v>92</v>
      </c>
      <c r="BJ10" s="6" t="s">
        <v>55</v>
      </c>
      <c r="BK10" s="23"/>
      <c r="BL10" s="23"/>
      <c r="BM10" s="42"/>
      <c r="BN10" s="42"/>
      <c r="BO10" s="42"/>
    </row>
    <row r="11">
      <c r="A11" s="11">
        <v>7.0</v>
      </c>
      <c r="B11" s="17" t="s">
        <v>152</v>
      </c>
      <c r="C11" s="17" t="s">
        <v>145</v>
      </c>
      <c r="D11" s="17" t="s">
        <v>153</v>
      </c>
      <c r="E11" s="20"/>
      <c r="F11" s="17" t="s">
        <v>79</v>
      </c>
      <c r="G11" s="17" t="s">
        <v>89</v>
      </c>
      <c r="H11" s="11" t="s">
        <v>90</v>
      </c>
      <c r="J11" s="11" t="s">
        <v>91</v>
      </c>
      <c r="K11" s="6" t="s">
        <v>84</v>
      </c>
      <c r="L11" s="33">
        <v>42979.0</v>
      </c>
      <c r="M11" s="11"/>
      <c r="N11" s="23"/>
      <c r="O11" s="23"/>
      <c r="P11" s="23"/>
      <c r="Q11" s="25">
        <v>9.5</v>
      </c>
      <c r="R11" s="25">
        <v>9.0</v>
      </c>
      <c r="S11" s="6">
        <v>9.0</v>
      </c>
      <c r="T11" s="23"/>
      <c r="U11" s="23"/>
      <c r="V11" s="23"/>
      <c r="W11" s="6">
        <v>9.0</v>
      </c>
      <c r="X11" s="6">
        <v>7.5</v>
      </c>
      <c r="Y11" s="6">
        <v>8.5</v>
      </c>
      <c r="Z11" s="6">
        <v>10.0</v>
      </c>
      <c r="AA11" s="23"/>
      <c r="AB11" s="6">
        <v>9.5</v>
      </c>
      <c r="AC11" s="6">
        <v>10.0</v>
      </c>
      <c r="AD11" s="6">
        <v>9.5</v>
      </c>
      <c r="AE11" s="23"/>
      <c r="AF11" s="23"/>
      <c r="AG11" s="23"/>
      <c r="AH11" s="25">
        <v>10.0</v>
      </c>
      <c r="AI11" s="6">
        <v>10.0</v>
      </c>
      <c r="AJ11" s="25">
        <v>10.0</v>
      </c>
      <c r="AK11" s="6">
        <v>10.0</v>
      </c>
      <c r="AL11" s="23"/>
      <c r="AM11" s="6">
        <v>8.5</v>
      </c>
      <c r="AN11" s="6">
        <v>9.5</v>
      </c>
      <c r="AO11" s="23"/>
      <c r="AP11" s="23"/>
      <c r="AQ11" s="23"/>
      <c r="AR11" s="6"/>
      <c r="AS11" s="23"/>
      <c r="AT11" s="23"/>
      <c r="AU11" s="23"/>
      <c r="AV11" s="23"/>
      <c r="AW11" s="6">
        <v>10.0</v>
      </c>
      <c r="AX11" s="25">
        <f t="shared" si="1"/>
        <v>9.38</v>
      </c>
      <c r="AY11" s="23"/>
      <c r="AZ11" s="23">
        <f t="shared" si="2"/>
        <v>0</v>
      </c>
      <c r="BA11" s="6">
        <v>11.0</v>
      </c>
      <c r="BB11" s="6">
        <v>1.0</v>
      </c>
      <c r="BC11" s="23">
        <f t="shared" si="3"/>
        <v>10</v>
      </c>
      <c r="BD11" s="6" t="s">
        <v>92</v>
      </c>
      <c r="BE11" s="40" t="s">
        <v>55</v>
      </c>
      <c r="BF11" s="40" t="s">
        <v>55</v>
      </c>
      <c r="BG11" s="6" t="s">
        <v>55</v>
      </c>
      <c r="BH11" s="6" t="s">
        <v>55</v>
      </c>
      <c r="BI11" s="6" t="s">
        <v>92</v>
      </c>
      <c r="BJ11" s="6" t="s">
        <v>55</v>
      </c>
      <c r="BK11" s="23"/>
      <c r="BL11" s="23"/>
      <c r="BM11" s="42"/>
      <c r="BN11" s="42"/>
      <c r="BO11" s="42"/>
    </row>
    <row r="12">
      <c r="A12" s="11">
        <v>8.0</v>
      </c>
      <c r="B12" s="17" t="s">
        <v>156</v>
      </c>
      <c r="C12" s="17" t="s">
        <v>157</v>
      </c>
      <c r="D12" s="19"/>
      <c r="E12" s="19"/>
      <c r="F12" s="17" t="s">
        <v>79</v>
      </c>
      <c r="G12" s="17" t="s">
        <v>89</v>
      </c>
      <c r="H12" s="11" t="s">
        <v>90</v>
      </c>
      <c r="J12" s="11" t="s">
        <v>91</v>
      </c>
      <c r="K12" s="6" t="s">
        <v>84</v>
      </c>
      <c r="L12" s="33">
        <v>42979.0</v>
      </c>
      <c r="M12" s="11"/>
      <c r="N12" s="23"/>
      <c r="O12" s="23"/>
      <c r="P12" s="23"/>
      <c r="Q12" s="25">
        <v>9.0</v>
      </c>
      <c r="R12" s="25">
        <v>9.0</v>
      </c>
      <c r="S12" s="25">
        <v>9.0</v>
      </c>
      <c r="T12" s="25"/>
      <c r="U12" s="25"/>
      <c r="V12" s="25"/>
      <c r="W12" s="25">
        <v>6.5</v>
      </c>
      <c r="X12" s="25">
        <v>6.0</v>
      </c>
      <c r="Y12" s="25">
        <v>5.0</v>
      </c>
      <c r="Z12" s="25">
        <v>7.5</v>
      </c>
      <c r="AA12" s="25"/>
      <c r="AB12" s="25">
        <v>9.5</v>
      </c>
      <c r="AC12" s="25">
        <v>10.0</v>
      </c>
      <c r="AD12" s="25">
        <v>9.0</v>
      </c>
      <c r="AE12" s="25"/>
      <c r="AF12" s="25"/>
      <c r="AG12" s="25"/>
      <c r="AH12" s="25">
        <v>10.0</v>
      </c>
      <c r="AI12" s="6">
        <v>10.0</v>
      </c>
      <c r="AJ12" s="25">
        <v>10.0</v>
      </c>
      <c r="AK12" s="6">
        <v>10.0</v>
      </c>
      <c r="AL12" s="25"/>
      <c r="AM12" s="25">
        <v>7.0</v>
      </c>
      <c r="AN12" s="25">
        <v>10.0</v>
      </c>
      <c r="AO12" s="25"/>
      <c r="AP12" s="25"/>
      <c r="AQ12" s="25"/>
      <c r="AR12" s="6"/>
      <c r="AS12" s="25"/>
      <c r="AT12" s="25"/>
      <c r="AU12" s="25"/>
      <c r="AV12" s="25"/>
      <c r="AW12" s="6">
        <v>10.0</v>
      </c>
      <c r="AX12" s="25">
        <f t="shared" si="1"/>
        <v>8.67</v>
      </c>
      <c r="AY12" s="23"/>
      <c r="AZ12" s="23">
        <f t="shared" si="2"/>
        <v>0</v>
      </c>
      <c r="BA12" s="6">
        <v>42.0</v>
      </c>
      <c r="BB12" s="6">
        <v>8.0</v>
      </c>
      <c r="BC12" s="23">
        <f t="shared" si="3"/>
        <v>34</v>
      </c>
      <c r="BD12" s="6" t="s">
        <v>92</v>
      </c>
      <c r="BE12" s="40" t="s">
        <v>55</v>
      </c>
      <c r="BF12" s="40" t="s">
        <v>55</v>
      </c>
      <c r="BG12" s="6" t="s">
        <v>55</v>
      </c>
      <c r="BH12" s="6" t="s">
        <v>55</v>
      </c>
      <c r="BI12" s="6" t="s">
        <v>92</v>
      </c>
      <c r="BJ12" s="6" t="s">
        <v>55</v>
      </c>
      <c r="BK12" s="23"/>
      <c r="BL12" s="23"/>
      <c r="BM12" s="42"/>
      <c r="BN12" s="42"/>
      <c r="BO12" s="42"/>
    </row>
    <row r="13">
      <c r="A13" s="11">
        <v>9.0</v>
      </c>
      <c r="B13" s="17" t="s">
        <v>163</v>
      </c>
      <c r="C13" s="17" t="s">
        <v>115</v>
      </c>
      <c r="D13" s="17" t="s">
        <v>159</v>
      </c>
      <c r="E13" s="19"/>
      <c r="F13" s="17" t="s">
        <v>79</v>
      </c>
      <c r="G13" s="17" t="s">
        <v>89</v>
      </c>
      <c r="H13" s="11" t="s">
        <v>90</v>
      </c>
      <c r="J13" s="11" t="s">
        <v>91</v>
      </c>
      <c r="K13" s="6" t="s">
        <v>84</v>
      </c>
      <c r="L13" s="33">
        <v>42979.0</v>
      </c>
      <c r="M13" s="11"/>
      <c r="N13" s="23"/>
      <c r="O13" s="23"/>
      <c r="P13" s="23"/>
      <c r="Q13" s="6">
        <v>9.0</v>
      </c>
      <c r="R13" s="6">
        <v>8.5</v>
      </c>
      <c r="S13" s="6">
        <v>9.5</v>
      </c>
      <c r="T13" s="23"/>
      <c r="U13" s="23"/>
      <c r="V13" s="23"/>
      <c r="W13" s="6">
        <v>5.5</v>
      </c>
      <c r="X13" s="6">
        <v>5.5</v>
      </c>
      <c r="Y13" s="6">
        <v>6.0</v>
      </c>
      <c r="Z13" s="6">
        <v>7.0</v>
      </c>
      <c r="AA13" s="23"/>
      <c r="AB13" s="6">
        <v>7.5</v>
      </c>
      <c r="AC13" s="6">
        <v>9.0</v>
      </c>
      <c r="AD13" s="6">
        <v>8.0</v>
      </c>
      <c r="AE13" s="23"/>
      <c r="AF13" s="23"/>
      <c r="AG13" s="23"/>
      <c r="AH13" s="25">
        <v>10.0</v>
      </c>
      <c r="AI13" s="6">
        <v>10.0</v>
      </c>
      <c r="AJ13" s="25">
        <v>10.0</v>
      </c>
      <c r="AK13" s="6">
        <v>10.0</v>
      </c>
      <c r="AL13" s="23"/>
      <c r="AM13" s="6">
        <v>5.0</v>
      </c>
      <c r="AN13" s="6">
        <v>10.0</v>
      </c>
      <c r="AO13" s="23"/>
      <c r="AP13" s="23"/>
      <c r="AQ13" s="23"/>
      <c r="AR13" s="6"/>
      <c r="AS13" s="23"/>
      <c r="AT13" s="23"/>
      <c r="AU13" s="23"/>
      <c r="AV13" s="23"/>
      <c r="AW13" s="6">
        <v>10.0</v>
      </c>
      <c r="AX13" s="25">
        <f t="shared" si="1"/>
        <v>8.26</v>
      </c>
      <c r="AY13" s="23"/>
      <c r="AZ13" s="23">
        <f t="shared" si="2"/>
        <v>0</v>
      </c>
      <c r="BA13" s="6">
        <v>10.0</v>
      </c>
      <c r="BB13" s="6">
        <v>2.0</v>
      </c>
      <c r="BC13" s="23">
        <f t="shared" si="3"/>
        <v>8</v>
      </c>
      <c r="BD13" s="6" t="s">
        <v>92</v>
      </c>
      <c r="BE13" s="40" t="s">
        <v>55</v>
      </c>
      <c r="BF13" s="40" t="s">
        <v>55</v>
      </c>
      <c r="BG13" s="6" t="s">
        <v>55</v>
      </c>
      <c r="BH13" s="6" t="s">
        <v>55</v>
      </c>
      <c r="BI13" s="6" t="s">
        <v>92</v>
      </c>
      <c r="BJ13" s="6" t="s">
        <v>55</v>
      </c>
      <c r="BK13" s="23"/>
      <c r="BL13" s="23"/>
      <c r="BM13" s="42"/>
      <c r="BN13" s="42"/>
      <c r="BO13" s="42"/>
    </row>
    <row r="14">
      <c r="A14" s="11">
        <v>10.0</v>
      </c>
      <c r="B14" s="17" t="s">
        <v>174</v>
      </c>
      <c r="C14" s="17" t="s">
        <v>175</v>
      </c>
      <c r="D14" s="17" t="s">
        <v>107</v>
      </c>
      <c r="E14" s="19"/>
      <c r="F14" s="17" t="s">
        <v>79</v>
      </c>
      <c r="G14" s="17" t="s">
        <v>89</v>
      </c>
      <c r="H14" s="11" t="s">
        <v>90</v>
      </c>
      <c r="J14" s="11" t="s">
        <v>91</v>
      </c>
      <c r="K14" s="6" t="s">
        <v>84</v>
      </c>
      <c r="L14" s="33">
        <v>42979.0</v>
      </c>
      <c r="M14" s="11"/>
      <c r="N14" s="23"/>
      <c r="O14" s="23"/>
      <c r="P14" s="23"/>
      <c r="Q14" s="6">
        <v>8.5</v>
      </c>
      <c r="R14" s="6">
        <v>8.5</v>
      </c>
      <c r="S14" s="6">
        <v>7.5</v>
      </c>
      <c r="T14" s="23"/>
      <c r="U14" s="23"/>
      <c r="V14" s="23"/>
      <c r="W14" s="6">
        <v>5.5</v>
      </c>
      <c r="X14" s="6">
        <v>6.0</v>
      </c>
      <c r="Y14" s="6">
        <v>7.0</v>
      </c>
      <c r="Z14" s="6">
        <v>8.0</v>
      </c>
      <c r="AA14" s="23"/>
      <c r="AB14" s="6">
        <v>7.0</v>
      </c>
      <c r="AC14" s="6">
        <v>9.0</v>
      </c>
      <c r="AD14" s="6">
        <v>8.5</v>
      </c>
      <c r="AE14" s="23"/>
      <c r="AF14" s="23"/>
      <c r="AG14" s="23"/>
      <c r="AH14" s="25">
        <v>10.0</v>
      </c>
      <c r="AI14" s="6">
        <v>10.0</v>
      </c>
      <c r="AJ14" s="25">
        <v>10.0</v>
      </c>
      <c r="AK14" s="6">
        <v>10.0</v>
      </c>
      <c r="AL14" s="23"/>
      <c r="AM14" s="6">
        <v>7.5</v>
      </c>
      <c r="AN14" s="6">
        <v>10.0</v>
      </c>
      <c r="AO14" s="23"/>
      <c r="AP14" s="23"/>
      <c r="AQ14" s="23"/>
      <c r="AR14" s="6"/>
      <c r="AS14" s="23"/>
      <c r="AT14" s="23"/>
      <c r="AU14" s="23"/>
      <c r="AV14" s="23"/>
      <c r="AW14" s="6">
        <v>10.0</v>
      </c>
      <c r="AX14" s="25">
        <f t="shared" si="1"/>
        <v>8.41</v>
      </c>
      <c r="AY14" s="23"/>
      <c r="AZ14" s="23">
        <f t="shared" si="2"/>
        <v>0</v>
      </c>
      <c r="BA14" s="6">
        <v>30.0</v>
      </c>
      <c r="BB14" s="6">
        <v>1.0</v>
      </c>
      <c r="BC14" s="23">
        <f t="shared" si="3"/>
        <v>29</v>
      </c>
      <c r="BD14" s="6" t="s">
        <v>92</v>
      </c>
      <c r="BE14" s="40" t="s">
        <v>55</v>
      </c>
      <c r="BF14" s="40" t="s">
        <v>55</v>
      </c>
      <c r="BG14" s="6" t="s">
        <v>55</v>
      </c>
      <c r="BH14" s="6" t="s">
        <v>55</v>
      </c>
      <c r="BI14" s="6" t="s">
        <v>92</v>
      </c>
      <c r="BJ14" s="6" t="s">
        <v>55</v>
      </c>
      <c r="BK14" s="23"/>
      <c r="BL14" s="23"/>
      <c r="BM14" s="42"/>
      <c r="BN14" s="42"/>
      <c r="BO14" s="42"/>
    </row>
    <row r="15">
      <c r="A15" s="11">
        <v>11.0</v>
      </c>
      <c r="B15" s="17" t="s">
        <v>189</v>
      </c>
      <c r="C15" s="17" t="s">
        <v>78</v>
      </c>
      <c r="D15" s="17" t="s">
        <v>159</v>
      </c>
      <c r="E15" s="19"/>
      <c r="F15" s="17" t="s">
        <v>79</v>
      </c>
      <c r="G15" s="17" t="s">
        <v>89</v>
      </c>
      <c r="H15" s="11" t="s">
        <v>90</v>
      </c>
      <c r="J15" s="11"/>
      <c r="K15" s="6"/>
      <c r="L15" s="33"/>
      <c r="M15" s="11"/>
      <c r="N15" s="23"/>
      <c r="O15" s="23"/>
      <c r="P15" s="23"/>
      <c r="Q15" s="6">
        <v>9.0</v>
      </c>
      <c r="R15" s="6">
        <v>7.5</v>
      </c>
      <c r="S15" s="6">
        <v>8.5</v>
      </c>
      <c r="T15" s="23"/>
      <c r="U15" s="23"/>
      <c r="V15" s="23"/>
      <c r="W15" s="6">
        <v>7.0</v>
      </c>
      <c r="X15" s="6">
        <v>7.5</v>
      </c>
      <c r="Y15" s="6">
        <v>9.5</v>
      </c>
      <c r="Z15" s="6">
        <v>9.5</v>
      </c>
      <c r="AA15" s="23"/>
      <c r="AB15" s="6">
        <v>8.5</v>
      </c>
      <c r="AC15" s="6">
        <v>10.0</v>
      </c>
      <c r="AD15" s="6">
        <v>9.5</v>
      </c>
      <c r="AE15" s="23"/>
      <c r="AF15" s="23"/>
      <c r="AG15" s="23"/>
      <c r="AH15" s="25">
        <v>10.0</v>
      </c>
      <c r="AI15" s="6">
        <v>10.0</v>
      </c>
      <c r="AJ15" s="25">
        <v>10.0</v>
      </c>
      <c r="AK15" s="6">
        <v>10.0</v>
      </c>
      <c r="AL15" s="23"/>
      <c r="AM15" s="6">
        <v>7.0</v>
      </c>
      <c r="AN15" s="6">
        <v>10.0</v>
      </c>
      <c r="AO15" s="23"/>
      <c r="AP15" s="23"/>
      <c r="AQ15" s="23"/>
      <c r="AR15" s="6"/>
      <c r="AS15" s="23"/>
      <c r="AT15" s="23"/>
      <c r="AU15" s="23"/>
      <c r="AV15" s="23"/>
      <c r="AW15" s="6">
        <v>10.0</v>
      </c>
      <c r="AX15" s="25">
        <f t="shared" si="1"/>
        <v>9.02</v>
      </c>
      <c r="AY15" s="23"/>
      <c r="AZ15" s="23">
        <f t="shared" si="2"/>
        <v>0</v>
      </c>
      <c r="BA15" s="6">
        <v>13.0</v>
      </c>
      <c r="BB15" s="6">
        <v>0.0</v>
      </c>
      <c r="BC15" s="23">
        <f t="shared" si="3"/>
        <v>13</v>
      </c>
      <c r="BD15" s="6" t="s">
        <v>55</v>
      </c>
      <c r="BE15" s="40" t="s">
        <v>55</v>
      </c>
      <c r="BF15" s="40" t="s">
        <v>55</v>
      </c>
      <c r="BG15" s="6" t="s">
        <v>55</v>
      </c>
      <c r="BH15" s="6" t="s">
        <v>92</v>
      </c>
      <c r="BI15" s="6" t="s">
        <v>92</v>
      </c>
      <c r="BJ15" s="6" t="s">
        <v>55</v>
      </c>
      <c r="BK15" s="23"/>
      <c r="BL15" s="23"/>
      <c r="BM15" s="42"/>
      <c r="BN15" s="42"/>
      <c r="BO15" s="42"/>
    </row>
    <row r="16">
      <c r="A16" s="11">
        <v>12.0</v>
      </c>
      <c r="B16" s="17" t="s">
        <v>182</v>
      </c>
      <c r="C16" s="17" t="s">
        <v>78</v>
      </c>
      <c r="D16" s="19"/>
      <c r="E16" s="19"/>
      <c r="F16" s="17" t="s">
        <v>79</v>
      </c>
      <c r="G16" s="17" t="s">
        <v>89</v>
      </c>
      <c r="H16" s="11" t="s">
        <v>90</v>
      </c>
      <c r="J16" s="11" t="s">
        <v>91</v>
      </c>
      <c r="K16" s="6" t="s">
        <v>84</v>
      </c>
      <c r="L16" s="33">
        <v>42979.0</v>
      </c>
      <c r="M16" s="11"/>
      <c r="N16" s="23"/>
      <c r="O16" s="23"/>
      <c r="P16" s="23"/>
      <c r="Q16" s="6">
        <v>9.5</v>
      </c>
      <c r="R16" s="6">
        <v>8.5</v>
      </c>
      <c r="S16" s="6">
        <v>8.5</v>
      </c>
      <c r="T16" s="23"/>
      <c r="U16" s="23"/>
      <c r="V16" s="23"/>
      <c r="W16" s="6">
        <v>7.5</v>
      </c>
      <c r="X16" s="6">
        <v>6.0</v>
      </c>
      <c r="Y16" s="6">
        <v>7.5</v>
      </c>
      <c r="Z16" s="6">
        <v>8.0</v>
      </c>
      <c r="AA16" s="23"/>
      <c r="AB16" s="6">
        <v>8.0</v>
      </c>
      <c r="AC16" s="6">
        <v>10.0</v>
      </c>
      <c r="AD16" s="6">
        <v>9.0</v>
      </c>
      <c r="AE16" s="23"/>
      <c r="AF16" s="23"/>
      <c r="AG16" s="23"/>
      <c r="AH16" s="25">
        <v>10.0</v>
      </c>
      <c r="AI16" s="6">
        <v>10.0</v>
      </c>
      <c r="AJ16" s="25">
        <v>10.0</v>
      </c>
      <c r="AK16" s="6">
        <v>10.0</v>
      </c>
      <c r="AL16" s="23"/>
      <c r="AM16" s="6">
        <v>9.5</v>
      </c>
      <c r="AN16" s="6">
        <v>10.0</v>
      </c>
      <c r="AO16" s="23"/>
      <c r="AP16" s="23"/>
      <c r="AQ16" s="23"/>
      <c r="AR16" s="6"/>
      <c r="AS16" s="23"/>
      <c r="AT16" s="23"/>
      <c r="AU16" s="23"/>
      <c r="AV16" s="23"/>
      <c r="AW16" s="6">
        <v>10.0</v>
      </c>
      <c r="AX16" s="25">
        <f t="shared" si="1"/>
        <v>8.94</v>
      </c>
      <c r="AY16" s="23"/>
      <c r="AZ16" s="23">
        <f t="shared" si="2"/>
        <v>0</v>
      </c>
      <c r="BA16" s="6">
        <v>23.0</v>
      </c>
      <c r="BB16" s="6">
        <v>0.0</v>
      </c>
      <c r="BC16" s="23">
        <f t="shared" si="3"/>
        <v>23</v>
      </c>
      <c r="BD16" s="6" t="s">
        <v>92</v>
      </c>
      <c r="BE16" s="40" t="s">
        <v>55</v>
      </c>
      <c r="BF16" s="40" t="s">
        <v>55</v>
      </c>
      <c r="BG16" s="6" t="s">
        <v>55</v>
      </c>
      <c r="BH16" s="6" t="s">
        <v>55</v>
      </c>
      <c r="BI16" s="6" t="s">
        <v>92</v>
      </c>
      <c r="BJ16" s="6" t="s">
        <v>55</v>
      </c>
      <c r="BK16" s="23"/>
      <c r="BL16" s="23"/>
      <c r="BM16" s="42"/>
      <c r="BN16" s="42"/>
      <c r="BO16" s="42"/>
    </row>
    <row r="17">
      <c r="A17" s="11">
        <v>13.0</v>
      </c>
      <c r="B17" s="17" t="s">
        <v>196</v>
      </c>
      <c r="C17" s="17" t="s">
        <v>87</v>
      </c>
      <c r="D17" s="17" t="s">
        <v>197</v>
      </c>
      <c r="E17" s="19"/>
      <c r="F17" s="17" t="s">
        <v>79</v>
      </c>
      <c r="G17" s="17" t="s">
        <v>89</v>
      </c>
      <c r="H17" s="11" t="s">
        <v>90</v>
      </c>
      <c r="J17" s="11" t="s">
        <v>91</v>
      </c>
      <c r="K17" s="6" t="s">
        <v>84</v>
      </c>
      <c r="L17" s="33">
        <v>42979.0</v>
      </c>
      <c r="M17" s="11"/>
      <c r="N17" s="23"/>
      <c r="O17" s="23"/>
      <c r="P17" s="23"/>
      <c r="Q17" s="25">
        <v>8.5</v>
      </c>
      <c r="R17" s="25">
        <v>8.5</v>
      </c>
      <c r="S17" s="25">
        <v>8.0</v>
      </c>
      <c r="T17" s="25"/>
      <c r="U17" s="25"/>
      <c r="V17" s="25"/>
      <c r="W17" s="25">
        <v>7.0</v>
      </c>
      <c r="X17" s="25">
        <v>7.0</v>
      </c>
      <c r="Y17" s="25">
        <v>7.0</v>
      </c>
      <c r="Z17" s="25">
        <v>7.0</v>
      </c>
      <c r="AA17" s="25"/>
      <c r="AB17" s="25">
        <v>8.5</v>
      </c>
      <c r="AC17" s="25">
        <v>10.0</v>
      </c>
      <c r="AD17" s="25">
        <v>8.5</v>
      </c>
      <c r="AE17" s="25"/>
      <c r="AF17" s="25"/>
      <c r="AG17" s="25"/>
      <c r="AH17" s="25">
        <v>10.0</v>
      </c>
      <c r="AI17" s="6">
        <v>10.0</v>
      </c>
      <c r="AJ17" s="25">
        <v>10.0</v>
      </c>
      <c r="AK17" s="6">
        <v>10.0</v>
      </c>
      <c r="AL17" s="25"/>
      <c r="AM17" s="25">
        <v>7.5</v>
      </c>
      <c r="AN17" s="25">
        <v>10.0</v>
      </c>
      <c r="AO17" s="25"/>
      <c r="AP17" s="25"/>
      <c r="AQ17" s="25"/>
      <c r="AR17" s="6"/>
      <c r="AS17" s="25"/>
      <c r="AT17" s="25"/>
      <c r="AU17" s="25"/>
      <c r="AV17" s="25"/>
      <c r="AW17" s="6">
        <v>10.0</v>
      </c>
      <c r="AX17" s="25">
        <f t="shared" si="1"/>
        <v>8.67</v>
      </c>
      <c r="AY17" s="23"/>
      <c r="AZ17" s="23">
        <f t="shared" si="2"/>
        <v>0</v>
      </c>
      <c r="BA17" s="6">
        <v>46.0</v>
      </c>
      <c r="BB17" s="6">
        <v>0.0</v>
      </c>
      <c r="BC17" s="23">
        <f t="shared" si="3"/>
        <v>46</v>
      </c>
      <c r="BD17" s="6" t="s">
        <v>92</v>
      </c>
      <c r="BE17" s="40" t="s">
        <v>55</v>
      </c>
      <c r="BF17" s="40" t="s">
        <v>55</v>
      </c>
      <c r="BG17" s="6" t="s">
        <v>55</v>
      </c>
      <c r="BH17" s="6" t="s">
        <v>55</v>
      </c>
      <c r="BI17" s="6" t="s">
        <v>92</v>
      </c>
      <c r="BJ17" s="6" t="s">
        <v>55</v>
      </c>
      <c r="BK17" s="23"/>
      <c r="BL17" s="23"/>
      <c r="BM17" s="42"/>
      <c r="BN17" s="42"/>
      <c r="BO17" s="42"/>
    </row>
    <row r="18">
      <c r="A18" s="11">
        <v>14.0</v>
      </c>
      <c r="B18" s="17" t="s">
        <v>205</v>
      </c>
      <c r="C18" s="17" t="s">
        <v>206</v>
      </c>
      <c r="D18" s="17" t="s">
        <v>153</v>
      </c>
      <c r="E18" s="19"/>
      <c r="F18" s="17" t="s">
        <v>79</v>
      </c>
      <c r="G18" s="17" t="s">
        <v>89</v>
      </c>
      <c r="H18" s="11" t="s">
        <v>90</v>
      </c>
      <c r="J18" s="11" t="s">
        <v>91</v>
      </c>
      <c r="K18" s="6" t="s">
        <v>84</v>
      </c>
      <c r="L18" s="33">
        <v>42979.0</v>
      </c>
      <c r="M18" s="11"/>
      <c r="N18" s="23"/>
      <c r="O18" s="23"/>
      <c r="P18" s="23"/>
      <c r="Q18" s="25">
        <v>9.0</v>
      </c>
      <c r="R18" s="25">
        <v>7.0</v>
      </c>
      <c r="S18" s="25">
        <v>7.0</v>
      </c>
      <c r="T18" s="25"/>
      <c r="U18" s="25"/>
      <c r="V18" s="25"/>
      <c r="W18" s="25">
        <v>6.5</v>
      </c>
      <c r="X18" s="25">
        <v>5.0</v>
      </c>
      <c r="Y18" s="25">
        <v>6.0</v>
      </c>
      <c r="Z18" s="6">
        <v>6.5</v>
      </c>
      <c r="AA18" s="25"/>
      <c r="AB18" s="25">
        <v>6.0</v>
      </c>
      <c r="AC18" s="25">
        <v>9.5</v>
      </c>
      <c r="AD18" s="25">
        <v>8.5</v>
      </c>
      <c r="AE18" s="25"/>
      <c r="AF18" s="25"/>
      <c r="AG18" s="25"/>
      <c r="AH18" s="25">
        <v>10.0</v>
      </c>
      <c r="AI18" s="6">
        <v>10.0</v>
      </c>
      <c r="AJ18" s="25">
        <v>10.0</v>
      </c>
      <c r="AK18" s="6">
        <v>10.0</v>
      </c>
      <c r="AL18" s="25"/>
      <c r="AM18" s="25">
        <v>5.5</v>
      </c>
      <c r="AN18" s="25">
        <v>8.0</v>
      </c>
      <c r="AO18" s="25"/>
      <c r="AP18" s="25"/>
      <c r="AQ18" s="25"/>
      <c r="AR18" s="6"/>
      <c r="AS18" s="25"/>
      <c r="AT18" s="25"/>
      <c r="AU18" s="25"/>
      <c r="AV18" s="25"/>
      <c r="AW18" s="6">
        <v>10.0</v>
      </c>
      <c r="AX18" s="25">
        <f t="shared" si="1"/>
        <v>7.91</v>
      </c>
      <c r="AY18" s="23"/>
      <c r="AZ18" s="23">
        <f t="shared" si="2"/>
        <v>0</v>
      </c>
      <c r="BA18" s="6">
        <v>17.0</v>
      </c>
      <c r="BB18" s="6">
        <v>3.0</v>
      </c>
      <c r="BC18" s="23">
        <f t="shared" si="3"/>
        <v>14</v>
      </c>
      <c r="BD18" s="6" t="s">
        <v>92</v>
      </c>
      <c r="BE18" s="40" t="s">
        <v>55</v>
      </c>
      <c r="BF18" s="40" t="s">
        <v>55</v>
      </c>
      <c r="BG18" s="6" t="s">
        <v>55</v>
      </c>
      <c r="BH18" s="6" t="s">
        <v>55</v>
      </c>
      <c r="BI18" s="6" t="s">
        <v>92</v>
      </c>
      <c r="BJ18" s="6" t="s">
        <v>55</v>
      </c>
      <c r="BK18" s="23"/>
      <c r="BL18" s="23"/>
      <c r="BM18" s="42"/>
      <c r="BN18" s="42"/>
      <c r="BO18" s="42"/>
    </row>
    <row r="19">
      <c r="A19" s="11">
        <v>15.0</v>
      </c>
      <c r="B19" s="17" t="s">
        <v>212</v>
      </c>
      <c r="C19" s="17" t="s">
        <v>213</v>
      </c>
      <c r="D19" s="17" t="s">
        <v>214</v>
      </c>
      <c r="E19" s="19"/>
      <c r="F19" s="17" t="s">
        <v>79</v>
      </c>
      <c r="G19" s="17" t="s">
        <v>89</v>
      </c>
      <c r="H19" s="11" t="s">
        <v>90</v>
      </c>
      <c r="J19" s="11" t="s">
        <v>91</v>
      </c>
      <c r="K19" s="6" t="s">
        <v>84</v>
      </c>
      <c r="L19" s="33">
        <v>42979.0</v>
      </c>
      <c r="M19" s="11"/>
      <c r="N19" s="23"/>
      <c r="O19" s="23"/>
      <c r="P19" s="23"/>
      <c r="Q19" s="6">
        <v>9.0</v>
      </c>
      <c r="R19" s="6">
        <v>7.0</v>
      </c>
      <c r="S19" s="6">
        <v>8.0</v>
      </c>
      <c r="T19" s="23"/>
      <c r="U19" s="23"/>
      <c r="V19" s="23"/>
      <c r="W19" s="6">
        <v>10.0</v>
      </c>
      <c r="X19" s="6">
        <v>6.5</v>
      </c>
      <c r="Y19" s="6">
        <v>7.5</v>
      </c>
      <c r="Z19" s="2">
        <v>9.0</v>
      </c>
      <c r="AA19" s="23"/>
      <c r="AB19" s="6">
        <v>7.0</v>
      </c>
      <c r="AC19" s="6">
        <v>10.0</v>
      </c>
      <c r="AD19" s="6">
        <v>9.5</v>
      </c>
      <c r="AE19" s="23"/>
      <c r="AF19" s="23"/>
      <c r="AG19" s="23"/>
      <c r="AH19" s="25">
        <v>10.0</v>
      </c>
      <c r="AI19" s="6">
        <v>10.0</v>
      </c>
      <c r="AJ19" s="25">
        <v>10.0</v>
      </c>
      <c r="AK19" s="6">
        <v>10.0</v>
      </c>
      <c r="AL19" s="23"/>
      <c r="AM19" s="6">
        <v>7.5</v>
      </c>
      <c r="AN19" s="6">
        <v>10.0</v>
      </c>
      <c r="AO19" s="23"/>
      <c r="AP19" s="23"/>
      <c r="AQ19" s="23"/>
      <c r="AR19" s="6"/>
      <c r="AS19" s="23"/>
      <c r="AT19" s="23"/>
      <c r="AU19" s="23"/>
      <c r="AV19" s="23"/>
      <c r="AW19" s="6">
        <v>10.0</v>
      </c>
      <c r="AX19" s="25">
        <f t="shared" si="1"/>
        <v>8.88</v>
      </c>
      <c r="AY19" s="23"/>
      <c r="AZ19" s="23">
        <f t="shared" si="2"/>
        <v>0</v>
      </c>
      <c r="BA19" s="6">
        <v>6.0</v>
      </c>
      <c r="BB19" s="6">
        <v>1.0</v>
      </c>
      <c r="BC19" s="23">
        <f t="shared" si="3"/>
        <v>5</v>
      </c>
      <c r="BD19" s="6" t="s">
        <v>92</v>
      </c>
      <c r="BE19" s="40" t="s">
        <v>55</v>
      </c>
      <c r="BF19" s="40" t="s">
        <v>55</v>
      </c>
      <c r="BG19" s="6" t="s">
        <v>55</v>
      </c>
      <c r="BH19" s="6" t="s">
        <v>55</v>
      </c>
      <c r="BI19" s="6" t="s">
        <v>92</v>
      </c>
      <c r="BJ19" s="6" t="s">
        <v>55</v>
      </c>
      <c r="BK19" s="23"/>
      <c r="BL19" s="23"/>
      <c r="BM19" s="42"/>
      <c r="BN19" s="42"/>
      <c r="BO19" s="42"/>
    </row>
    <row r="20">
      <c r="A20" s="11">
        <v>16.0</v>
      </c>
      <c r="B20" s="17" t="s">
        <v>219</v>
      </c>
      <c r="C20" s="17" t="s">
        <v>220</v>
      </c>
      <c r="D20" s="17" t="s">
        <v>101</v>
      </c>
      <c r="E20" s="19"/>
      <c r="F20" s="17" t="s">
        <v>96</v>
      </c>
      <c r="G20" s="17" t="s">
        <v>89</v>
      </c>
      <c r="H20" s="11" t="s">
        <v>90</v>
      </c>
      <c r="J20" s="11" t="s">
        <v>91</v>
      </c>
      <c r="K20" s="6" t="s">
        <v>84</v>
      </c>
      <c r="L20" s="33">
        <v>42979.0</v>
      </c>
      <c r="M20" s="11"/>
      <c r="N20" s="23"/>
      <c r="O20" s="23"/>
      <c r="P20" s="23"/>
      <c r="Q20" s="6">
        <v>10.0</v>
      </c>
      <c r="R20" s="6">
        <v>9.5</v>
      </c>
      <c r="S20" s="6">
        <v>10.0</v>
      </c>
      <c r="T20" s="23"/>
      <c r="U20" s="23"/>
      <c r="V20" s="23"/>
      <c r="W20" s="6">
        <v>10.0</v>
      </c>
      <c r="X20" s="6">
        <v>9.0</v>
      </c>
      <c r="Y20" s="6">
        <v>10.0</v>
      </c>
      <c r="Z20" s="6">
        <v>10.0</v>
      </c>
      <c r="AA20" s="23"/>
      <c r="AB20" s="6">
        <v>9.0</v>
      </c>
      <c r="AC20" s="6">
        <v>10.0</v>
      </c>
      <c r="AD20" s="6">
        <v>9.0</v>
      </c>
      <c r="AE20" s="23"/>
      <c r="AF20" s="23"/>
      <c r="AG20" s="23"/>
      <c r="AH20" s="25">
        <v>10.0</v>
      </c>
      <c r="AI20" s="6">
        <v>10.0</v>
      </c>
      <c r="AJ20" s="25">
        <v>10.0</v>
      </c>
      <c r="AK20" s="6">
        <v>10.0</v>
      </c>
      <c r="AL20" s="23"/>
      <c r="AM20" s="6">
        <v>8.0</v>
      </c>
      <c r="AN20" s="6">
        <v>10.0</v>
      </c>
      <c r="AO20" s="23"/>
      <c r="AP20" s="23"/>
      <c r="AQ20" s="23"/>
      <c r="AR20" s="6"/>
      <c r="AS20" s="23"/>
      <c r="AT20" s="23"/>
      <c r="AU20" s="23"/>
      <c r="AV20" s="23"/>
      <c r="AW20" s="6">
        <v>10.0</v>
      </c>
      <c r="AX20" s="25">
        <f t="shared" si="1"/>
        <v>9.67</v>
      </c>
      <c r="AY20" s="23"/>
      <c r="AZ20" s="23">
        <f t="shared" si="2"/>
        <v>0</v>
      </c>
      <c r="BA20" s="6">
        <v>21.0</v>
      </c>
      <c r="BB20" s="6">
        <v>1.0</v>
      </c>
      <c r="BC20" s="23">
        <f t="shared" si="3"/>
        <v>20</v>
      </c>
      <c r="BD20" s="6" t="s">
        <v>92</v>
      </c>
      <c r="BE20" s="40" t="s">
        <v>55</v>
      </c>
      <c r="BF20" s="40" t="s">
        <v>55</v>
      </c>
      <c r="BG20" s="6" t="s">
        <v>55</v>
      </c>
      <c r="BH20" s="6" t="s">
        <v>55</v>
      </c>
      <c r="BI20" s="6" t="s">
        <v>92</v>
      </c>
      <c r="BJ20" s="6" t="s">
        <v>55</v>
      </c>
      <c r="BK20" s="23"/>
      <c r="BL20" s="23"/>
      <c r="BM20" s="42"/>
      <c r="BN20" s="42"/>
      <c r="BO20" s="42"/>
    </row>
    <row r="21">
      <c r="A21" s="11">
        <v>17.0</v>
      </c>
      <c r="B21" s="17" t="s">
        <v>226</v>
      </c>
      <c r="C21" s="17" t="s">
        <v>102</v>
      </c>
      <c r="D21" s="17" t="s">
        <v>228</v>
      </c>
      <c r="E21" s="19"/>
      <c r="F21" s="17" t="s">
        <v>96</v>
      </c>
      <c r="G21" s="17" t="s">
        <v>89</v>
      </c>
      <c r="H21" s="11" t="s">
        <v>90</v>
      </c>
      <c r="J21" s="11"/>
      <c r="K21" s="6"/>
      <c r="L21" s="33"/>
      <c r="M21" s="11"/>
      <c r="N21" s="23"/>
      <c r="O21" s="23"/>
      <c r="P21" s="23"/>
      <c r="Q21" s="6">
        <v>9.5</v>
      </c>
      <c r="R21" s="6">
        <v>9.0</v>
      </c>
      <c r="S21" s="6">
        <v>9.5</v>
      </c>
      <c r="T21" s="23"/>
      <c r="U21" s="23"/>
      <c r="V21" s="23"/>
      <c r="W21" s="6">
        <v>10.0</v>
      </c>
      <c r="X21" s="6">
        <v>7.5</v>
      </c>
      <c r="Y21" s="6">
        <v>8.0</v>
      </c>
      <c r="Z21" s="6">
        <v>10.0</v>
      </c>
      <c r="AA21" s="23"/>
      <c r="AB21" s="6">
        <v>9.0</v>
      </c>
      <c r="AC21" s="6">
        <v>10.0</v>
      </c>
      <c r="AD21" s="6">
        <v>9.5</v>
      </c>
      <c r="AE21" s="23"/>
      <c r="AF21" s="23"/>
      <c r="AG21" s="23"/>
      <c r="AH21" s="25">
        <v>10.0</v>
      </c>
      <c r="AI21" s="6">
        <v>10.0</v>
      </c>
      <c r="AJ21" s="25">
        <v>10.0</v>
      </c>
      <c r="AK21" s="6">
        <v>10.0</v>
      </c>
      <c r="AL21" s="23"/>
      <c r="AM21" s="6">
        <v>8.0</v>
      </c>
      <c r="AN21" s="6">
        <v>10.0</v>
      </c>
      <c r="AO21" s="23"/>
      <c r="AP21" s="23"/>
      <c r="AQ21" s="23"/>
      <c r="AR21" s="6"/>
      <c r="AS21" s="23"/>
      <c r="AT21" s="23"/>
      <c r="AU21" s="23"/>
      <c r="AV21" s="23"/>
      <c r="AW21" s="6">
        <v>10.0</v>
      </c>
      <c r="AX21" s="25">
        <f t="shared" si="1"/>
        <v>9.41</v>
      </c>
      <c r="AY21" s="23"/>
      <c r="AZ21" s="23">
        <f t="shared" si="2"/>
        <v>0</v>
      </c>
      <c r="BA21" s="6">
        <v>16.0</v>
      </c>
      <c r="BB21" s="6">
        <v>4.0</v>
      </c>
      <c r="BC21" s="23">
        <f t="shared" si="3"/>
        <v>12</v>
      </c>
      <c r="BD21" s="6" t="s">
        <v>92</v>
      </c>
      <c r="BE21" s="40" t="s">
        <v>55</v>
      </c>
      <c r="BF21" s="40" t="s">
        <v>55</v>
      </c>
      <c r="BG21" s="6" t="s">
        <v>55</v>
      </c>
      <c r="BH21" s="6" t="s">
        <v>55</v>
      </c>
      <c r="BI21" s="6" t="s">
        <v>92</v>
      </c>
      <c r="BJ21" s="6" t="s">
        <v>55</v>
      </c>
      <c r="BK21" s="23"/>
      <c r="BL21" s="23"/>
      <c r="BM21" s="42"/>
      <c r="BN21" s="42"/>
      <c r="BO21" s="42"/>
    </row>
    <row r="22">
      <c r="A22" s="11">
        <v>18.0</v>
      </c>
      <c r="B22" s="17" t="s">
        <v>185</v>
      </c>
      <c r="C22" s="17" t="s">
        <v>237</v>
      </c>
      <c r="D22" s="17" t="s">
        <v>145</v>
      </c>
      <c r="E22" s="19"/>
      <c r="F22" s="17" t="s">
        <v>79</v>
      </c>
      <c r="G22" s="17" t="s">
        <v>89</v>
      </c>
      <c r="H22" s="11" t="s">
        <v>90</v>
      </c>
      <c r="J22" s="11" t="s">
        <v>91</v>
      </c>
      <c r="K22" s="6" t="s">
        <v>84</v>
      </c>
      <c r="L22" s="33">
        <v>42979.0</v>
      </c>
      <c r="M22" s="11"/>
      <c r="N22" s="23"/>
      <c r="O22" s="23"/>
      <c r="P22" s="23"/>
      <c r="Q22" s="6">
        <v>10.0</v>
      </c>
      <c r="R22" s="6">
        <v>10.0</v>
      </c>
      <c r="S22" s="6">
        <v>9.5</v>
      </c>
      <c r="T22" s="23"/>
      <c r="U22" s="23"/>
      <c r="V22" s="23"/>
      <c r="W22" s="6">
        <v>9.5</v>
      </c>
      <c r="X22" s="6">
        <v>9.0</v>
      </c>
      <c r="Y22" s="6">
        <v>9.0</v>
      </c>
      <c r="Z22" s="6">
        <v>9.5</v>
      </c>
      <c r="AA22" s="23"/>
      <c r="AB22" s="6">
        <v>9.5</v>
      </c>
      <c r="AC22" s="6">
        <v>10.0</v>
      </c>
      <c r="AD22" s="6">
        <v>9.0</v>
      </c>
      <c r="AE22" s="23"/>
      <c r="AF22" s="23"/>
      <c r="AG22" s="23"/>
      <c r="AH22" s="25">
        <v>10.0</v>
      </c>
      <c r="AI22" s="6">
        <v>10.0</v>
      </c>
      <c r="AJ22" s="25">
        <v>10.0</v>
      </c>
      <c r="AK22" s="6">
        <v>10.0</v>
      </c>
      <c r="AL22" s="23"/>
      <c r="AM22" s="6">
        <v>8.5</v>
      </c>
      <c r="AN22" s="6">
        <v>10.0</v>
      </c>
      <c r="AO22" s="23"/>
      <c r="AP22" s="23"/>
      <c r="AQ22" s="23"/>
      <c r="AR22" s="6"/>
      <c r="AS22" s="23"/>
      <c r="AT22" s="23"/>
      <c r="AU22" s="23"/>
      <c r="AV22" s="23"/>
      <c r="AW22" s="6">
        <v>10.0</v>
      </c>
      <c r="AX22" s="25">
        <f t="shared" si="1"/>
        <v>9.61</v>
      </c>
      <c r="AY22" s="23"/>
      <c r="AZ22" s="23">
        <f t="shared" si="2"/>
        <v>0</v>
      </c>
      <c r="BA22" s="6">
        <v>12.0</v>
      </c>
      <c r="BB22" s="6">
        <v>3.0</v>
      </c>
      <c r="BC22" s="23">
        <f t="shared" si="3"/>
        <v>9</v>
      </c>
      <c r="BD22" s="6" t="s">
        <v>92</v>
      </c>
      <c r="BE22" s="40" t="s">
        <v>55</v>
      </c>
      <c r="BF22" s="40" t="s">
        <v>55</v>
      </c>
      <c r="BG22" s="6" t="s">
        <v>55</v>
      </c>
      <c r="BH22" s="6" t="s">
        <v>55</v>
      </c>
      <c r="BI22" s="6" t="s">
        <v>92</v>
      </c>
      <c r="BJ22" s="6" t="s">
        <v>55</v>
      </c>
      <c r="BK22" s="23"/>
      <c r="BL22" s="23"/>
      <c r="BM22" s="42"/>
      <c r="BN22" s="42"/>
      <c r="BO22" s="42"/>
    </row>
    <row r="23">
      <c r="A23" s="11">
        <v>19.0</v>
      </c>
      <c r="B23" s="17" t="s">
        <v>241</v>
      </c>
      <c r="C23" s="17" t="s">
        <v>236</v>
      </c>
      <c r="D23" s="17" t="s">
        <v>140</v>
      </c>
      <c r="E23" s="19"/>
      <c r="F23" s="17" t="s">
        <v>96</v>
      </c>
      <c r="G23" s="17" t="s">
        <v>89</v>
      </c>
      <c r="H23" s="11" t="s">
        <v>90</v>
      </c>
      <c r="J23" s="11" t="s">
        <v>91</v>
      </c>
      <c r="K23" s="6" t="s">
        <v>84</v>
      </c>
      <c r="L23" s="33">
        <v>42979.0</v>
      </c>
      <c r="M23" s="11"/>
      <c r="N23" s="23"/>
      <c r="O23" s="23"/>
      <c r="P23" s="23"/>
      <c r="Q23" s="6">
        <v>10.0</v>
      </c>
      <c r="R23" s="6">
        <v>9.0</v>
      </c>
      <c r="S23" s="6">
        <v>9.5</v>
      </c>
      <c r="T23" s="23"/>
      <c r="U23" s="23"/>
      <c r="V23" s="23"/>
      <c r="W23" s="6">
        <v>9.5</v>
      </c>
      <c r="X23" s="6">
        <v>6.0</v>
      </c>
      <c r="Y23" s="6">
        <v>10.0</v>
      </c>
      <c r="Z23" s="6">
        <v>9.0</v>
      </c>
      <c r="AA23" s="23"/>
      <c r="AB23" s="6">
        <v>8.5</v>
      </c>
      <c r="AC23" s="6">
        <v>10.0</v>
      </c>
      <c r="AD23" s="6">
        <v>9.5</v>
      </c>
      <c r="AE23" s="23"/>
      <c r="AF23" s="23"/>
      <c r="AG23" s="23"/>
      <c r="AH23" s="25">
        <v>10.0</v>
      </c>
      <c r="AI23" s="6">
        <v>10.0</v>
      </c>
      <c r="AJ23" s="25">
        <v>10.0</v>
      </c>
      <c r="AK23" s="6">
        <v>10.0</v>
      </c>
      <c r="AL23" s="23"/>
      <c r="AM23" s="6">
        <v>6.5</v>
      </c>
      <c r="AN23" s="6">
        <v>10.0</v>
      </c>
      <c r="AO23" s="23"/>
      <c r="AP23" s="23"/>
      <c r="AQ23" s="23"/>
      <c r="AR23" s="6"/>
      <c r="AS23" s="23"/>
      <c r="AT23" s="23"/>
      <c r="AU23" s="23"/>
      <c r="AV23" s="23"/>
      <c r="AW23" s="6">
        <v>10.0</v>
      </c>
      <c r="AX23" s="25">
        <f t="shared" si="1"/>
        <v>9.26</v>
      </c>
      <c r="AY23" s="23"/>
      <c r="AZ23" s="23">
        <f t="shared" si="2"/>
        <v>0</v>
      </c>
      <c r="BA23" s="6">
        <v>17.0</v>
      </c>
      <c r="BB23" s="6">
        <v>2.0</v>
      </c>
      <c r="BC23" s="23">
        <f t="shared" si="3"/>
        <v>15</v>
      </c>
      <c r="BD23" s="6" t="s">
        <v>92</v>
      </c>
      <c r="BE23" s="40" t="s">
        <v>55</v>
      </c>
      <c r="BF23" s="40" t="s">
        <v>55</v>
      </c>
      <c r="BG23" s="6" t="s">
        <v>55</v>
      </c>
      <c r="BH23" s="6" t="s">
        <v>55</v>
      </c>
      <c r="BI23" s="6" t="s">
        <v>92</v>
      </c>
      <c r="BJ23" s="6" t="s">
        <v>55</v>
      </c>
      <c r="BK23" s="23"/>
      <c r="BL23" s="23"/>
      <c r="BM23" s="42"/>
      <c r="BN23" s="42"/>
      <c r="BO23" s="42"/>
    </row>
    <row r="24">
      <c r="A24" s="11">
        <v>20.0</v>
      </c>
      <c r="B24" s="17" t="s">
        <v>253</v>
      </c>
      <c r="C24" s="17" t="s">
        <v>254</v>
      </c>
      <c r="D24" s="17" t="s">
        <v>252</v>
      </c>
      <c r="E24" s="19"/>
      <c r="F24" s="17" t="s">
        <v>96</v>
      </c>
      <c r="G24" s="17" t="s">
        <v>89</v>
      </c>
      <c r="H24" s="11" t="s">
        <v>90</v>
      </c>
      <c r="J24" s="11" t="s">
        <v>91</v>
      </c>
      <c r="K24" s="6" t="s">
        <v>84</v>
      </c>
      <c r="L24" s="33">
        <v>42979.0</v>
      </c>
      <c r="M24" s="11"/>
      <c r="N24" s="23"/>
      <c r="O24" s="23"/>
      <c r="P24" s="23"/>
      <c r="Q24" s="6">
        <v>9.5</v>
      </c>
      <c r="R24" s="6">
        <v>8.0</v>
      </c>
      <c r="S24" s="6">
        <v>9.0</v>
      </c>
      <c r="T24" s="23"/>
      <c r="U24" s="23"/>
      <c r="V24" s="23"/>
      <c r="W24" s="6">
        <v>7.0</v>
      </c>
      <c r="X24" s="6">
        <v>6.5</v>
      </c>
      <c r="Y24" s="6">
        <v>8.0</v>
      </c>
      <c r="Z24" s="6">
        <v>9.0</v>
      </c>
      <c r="AA24" s="23"/>
      <c r="AB24" s="6">
        <v>8.5</v>
      </c>
      <c r="AC24" s="6">
        <v>10.0</v>
      </c>
      <c r="AD24" s="6">
        <v>9.0</v>
      </c>
      <c r="AE24" s="23"/>
      <c r="AF24" s="23"/>
      <c r="AG24" s="23"/>
      <c r="AH24" s="25">
        <v>10.0</v>
      </c>
      <c r="AI24" s="6">
        <v>10.0</v>
      </c>
      <c r="AJ24" s="25">
        <v>10.0</v>
      </c>
      <c r="AK24" s="6">
        <v>10.0</v>
      </c>
      <c r="AL24" s="23"/>
      <c r="AM24" s="6">
        <v>6.5</v>
      </c>
      <c r="AN24" s="6">
        <v>10.0</v>
      </c>
      <c r="AO24" s="23"/>
      <c r="AP24" s="23"/>
      <c r="AQ24" s="23"/>
      <c r="AR24" s="6"/>
      <c r="AS24" s="23"/>
      <c r="AT24" s="23"/>
      <c r="AU24" s="23"/>
      <c r="AV24" s="23"/>
      <c r="AW24" s="6">
        <v>10.0</v>
      </c>
      <c r="AX24" s="25">
        <f t="shared" si="1"/>
        <v>8.88</v>
      </c>
      <c r="AY24" s="23"/>
      <c r="AZ24" s="23">
        <f t="shared" si="2"/>
        <v>0</v>
      </c>
      <c r="BA24" s="6">
        <v>16.0</v>
      </c>
      <c r="BB24" s="6">
        <v>1.0</v>
      </c>
      <c r="BC24" s="23">
        <f t="shared" si="3"/>
        <v>15</v>
      </c>
      <c r="BD24" s="6" t="s">
        <v>92</v>
      </c>
      <c r="BE24" s="40" t="s">
        <v>55</v>
      </c>
      <c r="BF24" s="40" t="s">
        <v>55</v>
      </c>
      <c r="BG24" s="6" t="s">
        <v>55</v>
      </c>
      <c r="BH24" s="6" t="s">
        <v>55</v>
      </c>
      <c r="BI24" s="6" t="s">
        <v>92</v>
      </c>
      <c r="BJ24" s="6" t="s">
        <v>55</v>
      </c>
      <c r="BK24" s="23"/>
      <c r="BL24" s="23"/>
      <c r="BM24" s="42"/>
      <c r="BN24" s="42"/>
      <c r="BO24" s="42"/>
    </row>
    <row r="25">
      <c r="A25" s="11">
        <v>21.0</v>
      </c>
      <c r="B25" s="17" t="s">
        <v>262</v>
      </c>
      <c r="C25" s="17" t="s">
        <v>149</v>
      </c>
      <c r="D25" s="17" t="s">
        <v>263</v>
      </c>
      <c r="E25" s="19"/>
      <c r="F25" s="17" t="s">
        <v>79</v>
      </c>
      <c r="G25" s="17" t="s">
        <v>89</v>
      </c>
      <c r="H25" s="11" t="s">
        <v>90</v>
      </c>
      <c r="J25" s="11" t="s">
        <v>91</v>
      </c>
      <c r="K25" s="6" t="s">
        <v>84</v>
      </c>
      <c r="L25" s="33">
        <v>42979.0</v>
      </c>
      <c r="M25" s="11"/>
      <c r="N25" s="23"/>
      <c r="O25" s="23"/>
      <c r="P25" s="23"/>
      <c r="Q25" s="6">
        <v>8.5</v>
      </c>
      <c r="R25" s="6">
        <v>8.5</v>
      </c>
      <c r="S25" s="6">
        <v>9.5</v>
      </c>
      <c r="T25" s="23"/>
      <c r="U25" s="23"/>
      <c r="V25" s="23"/>
      <c r="W25" s="6">
        <v>8.0</v>
      </c>
      <c r="X25" s="6">
        <v>7.0</v>
      </c>
      <c r="Y25" s="6">
        <v>8.0</v>
      </c>
      <c r="Z25" s="6">
        <v>9.5</v>
      </c>
      <c r="AA25" s="23"/>
      <c r="AB25" s="6">
        <v>9.0</v>
      </c>
      <c r="AC25" s="6">
        <v>10.0</v>
      </c>
      <c r="AD25" s="6">
        <v>10.0</v>
      </c>
      <c r="AE25" s="23"/>
      <c r="AF25" s="23"/>
      <c r="AG25" s="23"/>
      <c r="AH25" s="25">
        <v>10.0</v>
      </c>
      <c r="AI25" s="6">
        <v>10.0</v>
      </c>
      <c r="AJ25" s="25">
        <v>10.0</v>
      </c>
      <c r="AK25" s="6">
        <v>10.0</v>
      </c>
      <c r="AL25" s="23"/>
      <c r="AM25" s="6">
        <v>7.0</v>
      </c>
      <c r="AN25" s="6">
        <v>10.0</v>
      </c>
      <c r="AO25" s="23"/>
      <c r="AP25" s="23"/>
      <c r="AQ25" s="23"/>
      <c r="AR25" s="6"/>
      <c r="AS25" s="23"/>
      <c r="AT25" s="23"/>
      <c r="AU25" s="23"/>
      <c r="AV25" s="23"/>
      <c r="AW25" s="6">
        <v>10.0</v>
      </c>
      <c r="AX25" s="25">
        <f t="shared" si="1"/>
        <v>9.11</v>
      </c>
      <c r="AY25" s="23"/>
      <c r="AZ25" s="23">
        <f t="shared" si="2"/>
        <v>0</v>
      </c>
      <c r="BA25" s="6">
        <v>12.0</v>
      </c>
      <c r="BB25" s="6">
        <v>1.0</v>
      </c>
      <c r="BC25" s="23">
        <f t="shared" si="3"/>
        <v>11</v>
      </c>
      <c r="BD25" s="6" t="s">
        <v>92</v>
      </c>
      <c r="BE25" s="40" t="s">
        <v>55</v>
      </c>
      <c r="BF25" s="40" t="s">
        <v>55</v>
      </c>
      <c r="BG25" s="6" t="s">
        <v>55</v>
      </c>
      <c r="BH25" s="6" t="s">
        <v>55</v>
      </c>
      <c r="BI25" s="6" t="s">
        <v>92</v>
      </c>
      <c r="BJ25" s="6" t="s">
        <v>55</v>
      </c>
      <c r="BK25" s="23"/>
      <c r="BL25" s="23"/>
      <c r="BM25" s="42"/>
      <c r="BN25" s="42"/>
      <c r="BO25" s="42"/>
    </row>
    <row r="26">
      <c r="A26" s="11">
        <v>22.0</v>
      </c>
      <c r="B26" s="17" t="s">
        <v>273</v>
      </c>
      <c r="C26" s="17" t="s">
        <v>145</v>
      </c>
      <c r="D26" s="17" t="s">
        <v>274</v>
      </c>
      <c r="E26" s="19"/>
      <c r="F26" s="17" t="s">
        <v>79</v>
      </c>
      <c r="G26" s="17" t="s">
        <v>89</v>
      </c>
      <c r="H26" s="11" t="s">
        <v>90</v>
      </c>
      <c r="J26" s="11" t="s">
        <v>91</v>
      </c>
      <c r="K26" s="6" t="s">
        <v>84</v>
      </c>
      <c r="L26" s="33">
        <v>42979.0</v>
      </c>
      <c r="M26" s="11"/>
      <c r="N26" s="23"/>
      <c r="O26" s="23"/>
      <c r="P26" s="23"/>
      <c r="Q26" s="25">
        <v>9.0</v>
      </c>
      <c r="R26" s="25">
        <v>8.0</v>
      </c>
      <c r="S26" s="25">
        <v>9.0</v>
      </c>
      <c r="T26" s="25"/>
      <c r="U26" s="25"/>
      <c r="V26" s="25"/>
      <c r="W26" s="25">
        <v>7.5</v>
      </c>
      <c r="X26" s="25">
        <v>6.0</v>
      </c>
      <c r="Y26" s="25">
        <v>6.0</v>
      </c>
      <c r="Z26" s="25">
        <v>7.5</v>
      </c>
      <c r="AA26" s="25"/>
      <c r="AB26" s="25">
        <v>8.0</v>
      </c>
      <c r="AC26" s="25">
        <v>9.5</v>
      </c>
      <c r="AD26" s="25">
        <v>8.0</v>
      </c>
      <c r="AE26" s="25"/>
      <c r="AF26" s="25"/>
      <c r="AG26" s="25"/>
      <c r="AH26" s="25">
        <v>10.0</v>
      </c>
      <c r="AI26" s="6">
        <v>10.0</v>
      </c>
      <c r="AJ26" s="25">
        <v>10.0</v>
      </c>
      <c r="AK26" s="6">
        <v>10.0</v>
      </c>
      <c r="AL26" s="25"/>
      <c r="AM26" s="25">
        <v>6.5</v>
      </c>
      <c r="AN26" s="25">
        <v>9.5</v>
      </c>
      <c r="AO26" s="25"/>
      <c r="AP26" s="25"/>
      <c r="AQ26" s="25"/>
      <c r="AR26" s="6"/>
      <c r="AS26" s="25"/>
      <c r="AT26" s="25"/>
      <c r="AU26" s="25"/>
      <c r="AV26" s="25"/>
      <c r="AW26" s="6">
        <v>10.0</v>
      </c>
      <c r="AX26" s="25">
        <f t="shared" si="1"/>
        <v>8.5</v>
      </c>
      <c r="AY26" s="23"/>
      <c r="AZ26" s="23">
        <f t="shared" si="2"/>
        <v>0</v>
      </c>
      <c r="BA26" s="6">
        <v>40.0</v>
      </c>
      <c r="BB26" s="6">
        <v>4.0</v>
      </c>
      <c r="BC26" s="23">
        <f t="shared" si="3"/>
        <v>36</v>
      </c>
      <c r="BD26" s="6" t="s">
        <v>92</v>
      </c>
      <c r="BE26" s="40" t="s">
        <v>55</v>
      </c>
      <c r="BF26" s="40" t="s">
        <v>55</v>
      </c>
      <c r="BG26" s="6" t="s">
        <v>55</v>
      </c>
      <c r="BH26" s="6" t="s">
        <v>55</v>
      </c>
      <c r="BI26" s="6" t="s">
        <v>92</v>
      </c>
      <c r="BJ26" s="6" t="s">
        <v>55</v>
      </c>
      <c r="BK26" s="23"/>
      <c r="BL26" s="23"/>
      <c r="BM26" s="42"/>
      <c r="BN26" s="42"/>
      <c r="BO26" s="42"/>
    </row>
    <row r="27">
      <c r="A27" s="11">
        <v>23.0</v>
      </c>
      <c r="B27" s="17" t="s">
        <v>280</v>
      </c>
      <c r="C27" s="17" t="s">
        <v>77</v>
      </c>
      <c r="D27" s="20"/>
      <c r="E27" s="19"/>
      <c r="F27" s="17" t="s">
        <v>79</v>
      </c>
      <c r="G27" s="17" t="s">
        <v>89</v>
      </c>
      <c r="H27" s="11" t="s">
        <v>90</v>
      </c>
      <c r="J27" s="11" t="s">
        <v>91</v>
      </c>
      <c r="K27" s="6" t="s">
        <v>84</v>
      </c>
      <c r="L27" s="33">
        <v>42979.0</v>
      </c>
      <c r="M27" s="11"/>
      <c r="N27" s="23"/>
      <c r="O27" s="23"/>
      <c r="P27" s="23"/>
      <c r="Q27" s="25">
        <v>9.0</v>
      </c>
      <c r="R27" s="25">
        <v>9.0</v>
      </c>
      <c r="S27" s="25">
        <v>10.0</v>
      </c>
      <c r="T27" s="25"/>
      <c r="U27" s="25"/>
      <c r="V27" s="25"/>
      <c r="W27" s="25">
        <v>9.5</v>
      </c>
      <c r="X27" s="25">
        <v>8.5</v>
      </c>
      <c r="Y27" s="25">
        <v>9.0</v>
      </c>
      <c r="Z27" s="25">
        <v>9.0</v>
      </c>
      <c r="AA27" s="25"/>
      <c r="AB27" s="25">
        <v>9.0</v>
      </c>
      <c r="AC27" s="25">
        <v>10.0</v>
      </c>
      <c r="AD27" s="25">
        <v>8.5</v>
      </c>
      <c r="AF27" s="25"/>
      <c r="AG27" s="25"/>
      <c r="AH27" s="25">
        <v>10.0</v>
      </c>
      <c r="AI27" s="6">
        <v>10.0</v>
      </c>
      <c r="AJ27" s="25">
        <v>10.0</v>
      </c>
      <c r="AK27" s="6">
        <v>10.0</v>
      </c>
      <c r="AL27" s="25"/>
      <c r="AM27" s="25">
        <v>9.5</v>
      </c>
      <c r="AN27" s="25">
        <v>10.0</v>
      </c>
      <c r="AO27" s="25"/>
      <c r="AP27" s="25"/>
      <c r="AQ27" s="25"/>
      <c r="AR27" s="6"/>
      <c r="AS27" s="25"/>
      <c r="AT27" s="25"/>
      <c r="AU27" s="25"/>
      <c r="AV27" s="25"/>
      <c r="AW27" s="6">
        <v>10.0</v>
      </c>
      <c r="AX27" s="25">
        <f t="shared" si="1"/>
        <v>9.47</v>
      </c>
      <c r="AY27" s="23"/>
      <c r="AZ27" s="23">
        <f t="shared" si="2"/>
        <v>0</v>
      </c>
      <c r="BA27" s="6">
        <v>13.0</v>
      </c>
      <c r="BB27" s="6">
        <v>3.0</v>
      </c>
      <c r="BC27" s="23">
        <f t="shared" si="3"/>
        <v>10</v>
      </c>
      <c r="BD27" s="6" t="s">
        <v>92</v>
      </c>
      <c r="BE27" s="40" t="s">
        <v>55</v>
      </c>
      <c r="BF27" s="40" t="s">
        <v>55</v>
      </c>
      <c r="BG27" s="6" t="s">
        <v>55</v>
      </c>
      <c r="BH27" s="6" t="s">
        <v>55</v>
      </c>
      <c r="BI27" s="6" t="s">
        <v>92</v>
      </c>
      <c r="BJ27" s="6" t="s">
        <v>55</v>
      </c>
      <c r="BK27" s="23"/>
      <c r="BL27" s="23"/>
      <c r="BM27" s="42"/>
      <c r="BN27" s="42"/>
      <c r="BO27" s="42"/>
    </row>
    <row r="28">
      <c r="A28" s="11">
        <v>24.0</v>
      </c>
      <c r="B28" s="17" t="s">
        <v>280</v>
      </c>
      <c r="C28" s="17" t="s">
        <v>115</v>
      </c>
      <c r="D28" s="17" t="s">
        <v>284</v>
      </c>
      <c r="E28" s="19"/>
      <c r="F28" s="17" t="s">
        <v>79</v>
      </c>
      <c r="G28" s="17" t="s">
        <v>89</v>
      </c>
      <c r="H28" s="11" t="s">
        <v>90</v>
      </c>
      <c r="J28" s="11" t="s">
        <v>91</v>
      </c>
      <c r="K28" s="6" t="s">
        <v>84</v>
      </c>
      <c r="L28" s="33">
        <v>42979.0</v>
      </c>
      <c r="M28" s="11"/>
      <c r="N28" s="23"/>
      <c r="O28" s="23"/>
      <c r="P28" s="23"/>
      <c r="Q28" s="25">
        <v>9.0</v>
      </c>
      <c r="R28" s="25">
        <v>9.0</v>
      </c>
      <c r="S28" s="25">
        <v>7.5</v>
      </c>
      <c r="T28" s="25"/>
      <c r="U28" s="25"/>
      <c r="V28" s="25"/>
      <c r="W28" s="25">
        <v>8.5</v>
      </c>
      <c r="X28" s="25">
        <v>6.5</v>
      </c>
      <c r="Y28" s="25">
        <v>6.5</v>
      </c>
      <c r="Z28" s="25">
        <v>9.0</v>
      </c>
      <c r="AA28" s="25"/>
      <c r="AB28" s="25">
        <v>8.0</v>
      </c>
      <c r="AC28" s="25">
        <v>10.0</v>
      </c>
      <c r="AD28" s="25">
        <v>9.5</v>
      </c>
      <c r="AE28" s="25"/>
      <c r="AF28" s="25"/>
      <c r="AG28" s="25"/>
      <c r="AH28" s="25">
        <v>10.0</v>
      </c>
      <c r="AI28" s="6">
        <v>10.0</v>
      </c>
      <c r="AJ28" s="25">
        <v>10.0</v>
      </c>
      <c r="AK28" s="6">
        <v>10.0</v>
      </c>
      <c r="AL28" s="25"/>
      <c r="AM28" s="25">
        <v>7.0</v>
      </c>
      <c r="AN28" s="25">
        <v>10.0</v>
      </c>
      <c r="AO28" s="25"/>
      <c r="AP28" s="25"/>
      <c r="AQ28" s="25"/>
      <c r="AR28" s="6"/>
      <c r="AS28" s="25"/>
      <c r="AT28" s="25"/>
      <c r="AU28" s="25"/>
      <c r="AV28" s="25"/>
      <c r="AW28" s="6">
        <v>10.0</v>
      </c>
      <c r="AX28" s="25">
        <f t="shared" si="1"/>
        <v>8.85</v>
      </c>
      <c r="AY28" s="23"/>
      <c r="AZ28" s="23">
        <f t="shared" si="2"/>
        <v>0</v>
      </c>
      <c r="BA28" s="6">
        <v>16.0</v>
      </c>
      <c r="BB28" s="6">
        <v>1.0</v>
      </c>
      <c r="BC28" s="23">
        <f t="shared" si="3"/>
        <v>15</v>
      </c>
      <c r="BD28" s="6" t="s">
        <v>92</v>
      </c>
      <c r="BE28" s="40" t="s">
        <v>55</v>
      </c>
      <c r="BF28" s="40" t="s">
        <v>55</v>
      </c>
      <c r="BG28" s="6" t="s">
        <v>55</v>
      </c>
      <c r="BH28" s="6" t="s">
        <v>55</v>
      </c>
      <c r="BI28" s="6" t="s">
        <v>92</v>
      </c>
      <c r="BJ28" s="6" t="s">
        <v>55</v>
      </c>
      <c r="BK28" s="23"/>
      <c r="BL28" s="23"/>
      <c r="BM28" s="42"/>
      <c r="BN28" s="42"/>
      <c r="BO28" s="42"/>
    </row>
    <row r="29">
      <c r="A29" s="11">
        <v>25.0</v>
      </c>
      <c r="B29" s="17" t="s">
        <v>288</v>
      </c>
      <c r="C29" s="17" t="s">
        <v>125</v>
      </c>
      <c r="D29" s="20"/>
      <c r="E29" s="19"/>
      <c r="F29" s="17" t="s">
        <v>79</v>
      </c>
      <c r="G29" s="17" t="s">
        <v>89</v>
      </c>
      <c r="H29" s="11" t="s">
        <v>90</v>
      </c>
      <c r="J29" s="11" t="s">
        <v>91</v>
      </c>
      <c r="K29" s="6" t="s">
        <v>84</v>
      </c>
      <c r="L29" s="33">
        <v>42979.0</v>
      </c>
      <c r="M29" s="11"/>
      <c r="N29" s="23"/>
      <c r="O29" s="23"/>
      <c r="P29" s="23"/>
      <c r="Q29" s="25">
        <v>10.0</v>
      </c>
      <c r="R29" s="25">
        <v>8.5</v>
      </c>
      <c r="S29" s="25">
        <v>10.0</v>
      </c>
      <c r="T29" s="25"/>
      <c r="U29" s="25"/>
      <c r="V29" s="25"/>
      <c r="W29" s="25">
        <v>6.5</v>
      </c>
      <c r="X29" s="25">
        <v>6.0</v>
      </c>
      <c r="Y29" s="25">
        <v>8.5</v>
      </c>
      <c r="Z29" s="25">
        <v>9.0</v>
      </c>
      <c r="AA29" s="25"/>
      <c r="AB29" s="25">
        <v>7.5</v>
      </c>
      <c r="AC29" s="25">
        <v>10.0</v>
      </c>
      <c r="AD29" s="25">
        <v>9.0</v>
      </c>
      <c r="AE29" s="25"/>
      <c r="AF29" s="25"/>
      <c r="AG29" s="25"/>
      <c r="AH29" s="25">
        <v>10.0</v>
      </c>
      <c r="AI29" s="6">
        <v>10.0</v>
      </c>
      <c r="AJ29" s="25">
        <v>10.0</v>
      </c>
      <c r="AK29" s="6">
        <v>10.0</v>
      </c>
      <c r="AL29" s="25"/>
      <c r="AM29" s="25">
        <v>6.0</v>
      </c>
      <c r="AN29" s="25">
        <v>10.0</v>
      </c>
      <c r="AO29" s="25"/>
      <c r="AP29" s="25"/>
      <c r="AQ29" s="25"/>
      <c r="AR29" s="6"/>
      <c r="AS29" s="25"/>
      <c r="AT29" s="25"/>
      <c r="AU29" s="25"/>
      <c r="AV29" s="25"/>
      <c r="AW29" s="6">
        <v>10.0</v>
      </c>
      <c r="AX29" s="25">
        <f t="shared" si="1"/>
        <v>8.88</v>
      </c>
      <c r="AY29" s="23"/>
      <c r="AZ29" s="23">
        <f t="shared" si="2"/>
        <v>0</v>
      </c>
      <c r="BA29" s="6">
        <v>13.0</v>
      </c>
      <c r="BB29" s="6">
        <v>1.0</v>
      </c>
      <c r="BC29" s="23">
        <f t="shared" si="3"/>
        <v>12</v>
      </c>
      <c r="BD29" s="6" t="s">
        <v>92</v>
      </c>
      <c r="BE29" s="40" t="s">
        <v>55</v>
      </c>
      <c r="BF29" s="40" t="s">
        <v>55</v>
      </c>
      <c r="BG29" s="6" t="s">
        <v>55</v>
      </c>
      <c r="BH29" s="6" t="s">
        <v>55</v>
      </c>
      <c r="BI29" s="6" t="s">
        <v>92</v>
      </c>
      <c r="BJ29" s="6" t="s">
        <v>55</v>
      </c>
      <c r="BK29" s="23"/>
      <c r="BL29" s="23"/>
      <c r="BM29" s="42"/>
      <c r="BN29" s="42"/>
      <c r="BO29" s="42"/>
    </row>
    <row r="30">
      <c r="A30" s="11">
        <v>26.0</v>
      </c>
      <c r="B30" s="17" t="s">
        <v>294</v>
      </c>
      <c r="C30" s="17" t="s">
        <v>149</v>
      </c>
      <c r="D30" s="17" t="s">
        <v>296</v>
      </c>
      <c r="E30" s="19"/>
      <c r="F30" s="17" t="s">
        <v>79</v>
      </c>
      <c r="G30" s="17" t="s">
        <v>89</v>
      </c>
      <c r="H30" s="11" t="s">
        <v>90</v>
      </c>
      <c r="J30" s="11" t="s">
        <v>91</v>
      </c>
      <c r="K30" s="6" t="s">
        <v>84</v>
      </c>
      <c r="L30" s="33">
        <v>42979.0</v>
      </c>
      <c r="M30" s="11"/>
      <c r="N30" s="23"/>
      <c r="O30" s="23"/>
      <c r="P30" s="23"/>
      <c r="Q30" s="25">
        <v>7.5</v>
      </c>
      <c r="R30" s="25">
        <v>9.5</v>
      </c>
      <c r="S30" s="25">
        <v>7.5</v>
      </c>
      <c r="T30" s="25"/>
      <c r="U30" s="25"/>
      <c r="V30" s="25"/>
      <c r="W30" s="25">
        <v>6.5</v>
      </c>
      <c r="X30" s="25">
        <v>5.5</v>
      </c>
      <c r="Y30" s="25">
        <v>6.0</v>
      </c>
      <c r="Z30" s="25">
        <v>7.5</v>
      </c>
      <c r="AA30" s="25"/>
      <c r="AB30" s="25">
        <v>6.0</v>
      </c>
      <c r="AC30" s="25">
        <v>9.0</v>
      </c>
      <c r="AD30" s="25">
        <v>7.5</v>
      </c>
      <c r="AE30" s="25"/>
      <c r="AF30" s="25"/>
      <c r="AG30" s="25"/>
      <c r="AH30" s="25">
        <v>10.0</v>
      </c>
      <c r="AI30" s="6">
        <v>10.0</v>
      </c>
      <c r="AJ30" s="25">
        <v>10.0</v>
      </c>
      <c r="AK30" s="6">
        <v>10.0</v>
      </c>
      <c r="AL30" s="25"/>
      <c r="AM30" s="25">
        <v>6.0</v>
      </c>
      <c r="AN30" s="25">
        <v>9.5</v>
      </c>
      <c r="AO30" s="25"/>
      <c r="AP30" s="25"/>
      <c r="AQ30" s="25"/>
      <c r="AR30" s="6"/>
      <c r="AS30" s="25"/>
      <c r="AT30" s="25"/>
      <c r="AU30" s="25"/>
      <c r="AV30" s="25"/>
      <c r="AW30" s="6">
        <v>10.0</v>
      </c>
      <c r="AX30" s="25">
        <f t="shared" si="1"/>
        <v>8.11</v>
      </c>
      <c r="AY30" s="23"/>
      <c r="AZ30" s="23">
        <f t="shared" si="2"/>
        <v>0</v>
      </c>
      <c r="BA30" s="6">
        <v>22.0</v>
      </c>
      <c r="BB30" s="6">
        <v>5.0</v>
      </c>
      <c r="BC30" s="23">
        <f t="shared" si="3"/>
        <v>17</v>
      </c>
      <c r="BD30" s="6" t="s">
        <v>92</v>
      </c>
      <c r="BE30" s="40" t="s">
        <v>55</v>
      </c>
      <c r="BF30" s="40" t="s">
        <v>55</v>
      </c>
      <c r="BG30" s="6" t="s">
        <v>55</v>
      </c>
      <c r="BH30" s="6" t="s">
        <v>55</v>
      </c>
      <c r="BI30" s="6" t="s">
        <v>92</v>
      </c>
      <c r="BJ30" s="6" t="s">
        <v>55</v>
      </c>
      <c r="BK30" s="23"/>
      <c r="BL30" s="23"/>
      <c r="BM30" s="42"/>
      <c r="BN30" s="42"/>
      <c r="BO30" s="42"/>
    </row>
    <row r="31">
      <c r="A31" s="11">
        <v>27.0</v>
      </c>
      <c r="B31" s="17" t="s">
        <v>301</v>
      </c>
      <c r="C31" s="17" t="s">
        <v>302</v>
      </c>
      <c r="D31" s="17" t="s">
        <v>303</v>
      </c>
      <c r="E31" s="19"/>
      <c r="F31" s="17" t="s">
        <v>96</v>
      </c>
      <c r="G31" s="17" t="s">
        <v>89</v>
      </c>
      <c r="H31" s="11" t="s">
        <v>90</v>
      </c>
      <c r="J31" s="11" t="s">
        <v>91</v>
      </c>
      <c r="K31" s="6" t="s">
        <v>84</v>
      </c>
      <c r="L31" s="33">
        <v>42979.0</v>
      </c>
      <c r="M31" s="11"/>
      <c r="N31" s="23"/>
      <c r="O31" s="23"/>
      <c r="P31" s="23"/>
      <c r="Q31" s="6">
        <v>10.0</v>
      </c>
      <c r="R31" s="6">
        <v>9.5</v>
      </c>
      <c r="S31" s="6">
        <v>10.0</v>
      </c>
      <c r="T31" s="23"/>
      <c r="U31" s="23"/>
      <c r="V31" s="23"/>
      <c r="W31" s="6">
        <v>9.0</v>
      </c>
      <c r="X31" s="6">
        <v>9.0</v>
      </c>
      <c r="Y31" s="6">
        <v>9.5</v>
      </c>
      <c r="Z31" s="6">
        <v>9.5</v>
      </c>
      <c r="AA31" s="23"/>
      <c r="AB31" s="6">
        <v>9.0</v>
      </c>
      <c r="AC31" s="6">
        <v>10.0</v>
      </c>
      <c r="AD31" s="6">
        <v>10.0</v>
      </c>
      <c r="AE31" s="23"/>
      <c r="AF31" s="23"/>
      <c r="AG31" s="23"/>
      <c r="AH31" s="25">
        <v>10.0</v>
      </c>
      <c r="AI31" s="6">
        <v>10.0</v>
      </c>
      <c r="AJ31" s="25">
        <v>10.0</v>
      </c>
      <c r="AK31" s="6">
        <v>10.0</v>
      </c>
      <c r="AL31" s="23"/>
      <c r="AM31" s="6">
        <v>7.5</v>
      </c>
      <c r="AN31" s="6">
        <v>10.0</v>
      </c>
      <c r="AO31" s="23"/>
      <c r="AP31" s="23"/>
      <c r="AQ31" s="23"/>
      <c r="AR31" s="6"/>
      <c r="AS31" s="23"/>
      <c r="AT31" s="23"/>
      <c r="AU31" s="23"/>
      <c r="AV31" s="23"/>
      <c r="AW31" s="6">
        <v>10.0</v>
      </c>
      <c r="AX31" s="25">
        <f t="shared" si="1"/>
        <v>9.58</v>
      </c>
      <c r="AY31" s="23"/>
      <c r="AZ31" s="23">
        <f t="shared" si="2"/>
        <v>0</v>
      </c>
      <c r="BA31" s="6">
        <v>36.0</v>
      </c>
      <c r="BB31" s="6">
        <v>3.0</v>
      </c>
      <c r="BC31" s="23">
        <f t="shared" si="3"/>
        <v>33</v>
      </c>
      <c r="BD31" s="6" t="s">
        <v>92</v>
      </c>
      <c r="BE31" s="40" t="s">
        <v>55</v>
      </c>
      <c r="BF31" s="40" t="s">
        <v>55</v>
      </c>
      <c r="BG31" s="6" t="s">
        <v>55</v>
      </c>
      <c r="BH31" s="6" t="s">
        <v>55</v>
      </c>
      <c r="BI31" s="6" t="s">
        <v>92</v>
      </c>
      <c r="BJ31" s="6" t="s">
        <v>55</v>
      </c>
      <c r="BK31" s="23"/>
      <c r="BL31" s="23"/>
      <c r="BM31" s="42"/>
      <c r="BN31" s="42"/>
      <c r="BO31" s="42"/>
    </row>
    <row r="32">
      <c r="A32" s="11">
        <v>28.0</v>
      </c>
      <c r="B32" s="17" t="s">
        <v>307</v>
      </c>
      <c r="C32" s="17" t="s">
        <v>259</v>
      </c>
      <c r="D32" s="17" t="s">
        <v>101</v>
      </c>
      <c r="E32" s="20"/>
      <c r="F32" s="17" t="s">
        <v>96</v>
      </c>
      <c r="G32" s="17" t="s">
        <v>89</v>
      </c>
      <c r="H32" s="11" t="s">
        <v>90</v>
      </c>
      <c r="J32" s="11" t="s">
        <v>91</v>
      </c>
      <c r="K32" s="6" t="s">
        <v>84</v>
      </c>
      <c r="L32" s="33">
        <v>42979.0</v>
      </c>
      <c r="M32" s="11"/>
      <c r="N32" s="23"/>
      <c r="O32" s="23"/>
      <c r="P32" s="23"/>
      <c r="Q32" s="6">
        <v>9.5</v>
      </c>
      <c r="R32" s="6">
        <v>8.0</v>
      </c>
      <c r="S32" s="6">
        <v>8.0</v>
      </c>
      <c r="T32" s="23"/>
      <c r="U32" s="23"/>
      <c r="V32" s="23"/>
      <c r="W32" s="6">
        <v>8.0</v>
      </c>
      <c r="X32" s="6">
        <v>6.5</v>
      </c>
      <c r="Y32" s="6">
        <v>7.5</v>
      </c>
      <c r="Z32" s="6">
        <v>9.5</v>
      </c>
      <c r="AA32" s="23"/>
      <c r="AB32" s="6">
        <v>9.0</v>
      </c>
      <c r="AC32" s="6">
        <v>10.0</v>
      </c>
      <c r="AD32" s="6">
        <v>9.0</v>
      </c>
      <c r="AE32" s="23"/>
      <c r="AF32" s="23"/>
      <c r="AG32" s="23"/>
      <c r="AH32" s="25">
        <v>10.0</v>
      </c>
      <c r="AI32" s="6">
        <v>10.0</v>
      </c>
      <c r="AJ32" s="25">
        <v>10.0</v>
      </c>
      <c r="AK32" s="6">
        <v>10.0</v>
      </c>
      <c r="AL32" s="23"/>
      <c r="AM32" s="6">
        <v>8.0</v>
      </c>
      <c r="AN32" s="6">
        <v>10.0</v>
      </c>
      <c r="AO32" s="23"/>
      <c r="AP32" s="23"/>
      <c r="AQ32" s="23"/>
      <c r="AR32" s="6"/>
      <c r="AS32" s="23"/>
      <c r="AT32" s="23"/>
      <c r="AU32" s="23"/>
      <c r="AV32" s="23"/>
      <c r="AW32" s="6">
        <v>10.0</v>
      </c>
      <c r="AX32" s="25">
        <f t="shared" si="1"/>
        <v>9</v>
      </c>
      <c r="AY32" s="23"/>
      <c r="AZ32" s="23">
        <f t="shared" si="2"/>
        <v>0</v>
      </c>
      <c r="BA32" s="6">
        <v>38.0</v>
      </c>
      <c r="BB32" s="6">
        <v>3.0</v>
      </c>
      <c r="BC32" s="23">
        <f t="shared" si="3"/>
        <v>35</v>
      </c>
      <c r="BD32" s="6" t="s">
        <v>92</v>
      </c>
      <c r="BE32" s="40" t="s">
        <v>55</v>
      </c>
      <c r="BF32" s="40" t="s">
        <v>55</v>
      </c>
      <c r="BG32" s="6" t="s">
        <v>55</v>
      </c>
      <c r="BH32" s="6" t="s">
        <v>55</v>
      </c>
      <c r="BI32" s="6" t="s">
        <v>92</v>
      </c>
      <c r="BJ32" s="6" t="s">
        <v>55</v>
      </c>
      <c r="BK32" s="23"/>
      <c r="BL32" s="23"/>
      <c r="BM32" s="42"/>
      <c r="BN32" s="42"/>
      <c r="BO32" s="42"/>
    </row>
    <row r="33">
      <c r="A33" s="11">
        <v>29.0</v>
      </c>
      <c r="B33" s="17" t="s">
        <v>311</v>
      </c>
      <c r="C33" s="17" t="s">
        <v>259</v>
      </c>
      <c r="D33" s="20"/>
      <c r="E33" s="19"/>
      <c r="F33" s="17" t="s">
        <v>96</v>
      </c>
      <c r="G33" s="17" t="s">
        <v>312</v>
      </c>
      <c r="H33" s="11" t="s">
        <v>90</v>
      </c>
      <c r="I33" s="54"/>
      <c r="J33" s="56"/>
      <c r="K33" s="57"/>
      <c r="L33" s="58"/>
      <c r="M33" s="56"/>
      <c r="N33" s="59"/>
      <c r="O33" s="59"/>
      <c r="P33" s="59"/>
      <c r="Q33" s="60">
        <v>9.5</v>
      </c>
      <c r="R33" s="60">
        <v>9.0</v>
      </c>
      <c r="S33" s="60">
        <v>10.0</v>
      </c>
      <c r="T33" s="61"/>
      <c r="U33" s="61"/>
      <c r="V33" s="61"/>
      <c r="W33" s="60">
        <v>7.5</v>
      </c>
      <c r="X33" s="60">
        <v>8.0</v>
      </c>
      <c r="Y33" s="60">
        <v>10.0</v>
      </c>
      <c r="Z33" s="60">
        <v>9.5</v>
      </c>
      <c r="AA33" s="61"/>
      <c r="AB33" s="60">
        <v>9.0</v>
      </c>
      <c r="AC33" s="60">
        <v>10.0</v>
      </c>
      <c r="AD33" s="60">
        <v>10.0</v>
      </c>
      <c r="AE33" s="61"/>
      <c r="AF33" s="61"/>
      <c r="AG33" s="61"/>
      <c r="AH33" s="60">
        <v>10.0</v>
      </c>
      <c r="AI33" s="60">
        <v>10.0</v>
      </c>
      <c r="AJ33" s="6">
        <v>10.0</v>
      </c>
      <c r="AK33" s="6">
        <v>10.0</v>
      </c>
      <c r="AL33" s="6"/>
      <c r="AM33" s="6">
        <v>7.5</v>
      </c>
      <c r="AN33" s="6">
        <v>10.0</v>
      </c>
      <c r="AO33" s="6"/>
      <c r="AP33" s="6"/>
      <c r="AQ33" s="6"/>
      <c r="AR33" s="6"/>
      <c r="AS33" s="6"/>
      <c r="AT33" s="6"/>
      <c r="AU33" s="6"/>
      <c r="AV33" s="23"/>
      <c r="AW33" s="25">
        <v>10.0</v>
      </c>
      <c r="AX33" s="25">
        <f t="shared" si="1"/>
        <v>9.41</v>
      </c>
      <c r="AY33" s="59"/>
      <c r="AZ33" s="23">
        <f t="shared" si="2"/>
        <v>0</v>
      </c>
      <c r="BA33" s="6">
        <v>13.0</v>
      </c>
      <c r="BB33" s="6">
        <v>0.0</v>
      </c>
      <c r="BC33" s="23">
        <f t="shared" si="3"/>
        <v>13</v>
      </c>
      <c r="BD33" s="6" t="s">
        <v>92</v>
      </c>
      <c r="BE33" s="40" t="s">
        <v>55</v>
      </c>
      <c r="BF33" s="40" t="s">
        <v>55</v>
      </c>
      <c r="BG33" s="6" t="s">
        <v>55</v>
      </c>
      <c r="BH33" s="6" t="s">
        <v>55</v>
      </c>
      <c r="BI33" s="6" t="s">
        <v>92</v>
      </c>
      <c r="BJ33" s="6" t="s">
        <v>55</v>
      </c>
      <c r="BK33" s="23"/>
      <c r="BL33" s="23"/>
      <c r="BM33" s="42"/>
      <c r="BN33" s="42"/>
      <c r="BO33" s="42"/>
    </row>
    <row r="34">
      <c r="A34" s="11">
        <v>30.0</v>
      </c>
      <c r="B34" s="17" t="s">
        <v>329</v>
      </c>
      <c r="C34" s="17" t="s">
        <v>87</v>
      </c>
      <c r="D34" s="17" t="s">
        <v>78</v>
      </c>
      <c r="E34" s="19"/>
      <c r="F34" s="17" t="s">
        <v>79</v>
      </c>
      <c r="G34" s="17" t="s">
        <v>312</v>
      </c>
      <c r="H34" s="11" t="s">
        <v>90</v>
      </c>
      <c r="J34" s="11" t="s">
        <v>91</v>
      </c>
      <c r="K34" s="6" t="s">
        <v>84</v>
      </c>
      <c r="L34" s="33">
        <v>42979.0</v>
      </c>
      <c r="M34" s="11"/>
      <c r="N34" s="23"/>
      <c r="O34" s="23"/>
      <c r="P34" s="23"/>
      <c r="Q34" s="60">
        <v>9.0</v>
      </c>
      <c r="R34" s="60">
        <v>9.0</v>
      </c>
      <c r="S34" s="60">
        <v>8.5</v>
      </c>
      <c r="T34" s="61"/>
      <c r="U34" s="61"/>
      <c r="V34" s="61"/>
      <c r="W34" s="60">
        <v>7.5</v>
      </c>
      <c r="X34" s="60">
        <v>7.5</v>
      </c>
      <c r="Y34" s="60">
        <v>8.0</v>
      </c>
      <c r="Z34" s="60">
        <v>9.0</v>
      </c>
      <c r="AA34" s="61"/>
      <c r="AB34" s="60">
        <v>8.5</v>
      </c>
      <c r="AC34" s="60">
        <v>10.0</v>
      </c>
      <c r="AD34" s="60">
        <v>10.0</v>
      </c>
      <c r="AE34" s="61"/>
      <c r="AF34" s="61"/>
      <c r="AG34" s="61"/>
      <c r="AH34" s="60">
        <v>10.0</v>
      </c>
      <c r="AI34" s="60">
        <v>10.0</v>
      </c>
      <c r="AJ34" s="6">
        <v>10.0</v>
      </c>
      <c r="AK34" s="6">
        <v>10.0</v>
      </c>
      <c r="AL34" s="6"/>
      <c r="AM34" s="6">
        <v>6.5</v>
      </c>
      <c r="AN34" s="6">
        <v>10.0</v>
      </c>
      <c r="AO34" s="6"/>
      <c r="AP34" s="6"/>
      <c r="AQ34" s="6"/>
      <c r="AR34" s="6"/>
      <c r="AS34" s="6"/>
      <c r="AT34" s="6"/>
      <c r="AU34" s="6"/>
      <c r="AV34" s="23"/>
      <c r="AW34" s="6">
        <v>10.0</v>
      </c>
      <c r="AX34" s="25">
        <f t="shared" si="1"/>
        <v>9.02</v>
      </c>
      <c r="AY34" s="23"/>
      <c r="AZ34" s="23">
        <f t="shared" si="2"/>
        <v>0</v>
      </c>
      <c r="BA34" s="6">
        <v>19.0</v>
      </c>
      <c r="BB34" s="6">
        <v>0.0</v>
      </c>
      <c r="BC34" s="23">
        <f t="shared" si="3"/>
        <v>19</v>
      </c>
      <c r="BD34" s="6" t="s">
        <v>92</v>
      </c>
      <c r="BE34" s="40" t="s">
        <v>55</v>
      </c>
      <c r="BF34" s="40" t="s">
        <v>55</v>
      </c>
      <c r="BG34" s="6" t="s">
        <v>55</v>
      </c>
      <c r="BH34" s="6" t="s">
        <v>55</v>
      </c>
      <c r="BI34" s="6" t="s">
        <v>92</v>
      </c>
      <c r="BJ34" s="6" t="s">
        <v>55</v>
      </c>
      <c r="BK34" s="23"/>
      <c r="BL34" s="23"/>
      <c r="BM34" s="42"/>
      <c r="BN34" s="42"/>
      <c r="BO34" s="42"/>
    </row>
    <row r="35">
      <c r="A35" s="11">
        <v>31.0</v>
      </c>
      <c r="B35" s="17" t="s">
        <v>330</v>
      </c>
      <c r="C35" s="17" t="s">
        <v>102</v>
      </c>
      <c r="D35" s="20"/>
      <c r="E35" s="19"/>
      <c r="F35" s="17" t="s">
        <v>96</v>
      </c>
      <c r="G35" s="17" t="s">
        <v>312</v>
      </c>
      <c r="H35" s="11" t="s">
        <v>90</v>
      </c>
      <c r="I35" s="54"/>
      <c r="J35" s="56"/>
      <c r="K35" s="57"/>
      <c r="L35" s="58"/>
      <c r="M35" s="56"/>
      <c r="N35" s="59"/>
      <c r="O35" s="59"/>
      <c r="P35" s="59"/>
      <c r="Q35" s="60">
        <v>9.0</v>
      </c>
      <c r="R35" s="60">
        <v>8.5</v>
      </c>
      <c r="S35" s="60">
        <v>9.0</v>
      </c>
      <c r="T35" s="60"/>
      <c r="U35" s="61"/>
      <c r="V35" s="65"/>
      <c r="W35" s="65">
        <v>7.5</v>
      </c>
      <c r="X35" s="60">
        <v>8.0</v>
      </c>
      <c r="Y35" s="60">
        <v>9.5</v>
      </c>
      <c r="Z35" s="60">
        <v>10.0</v>
      </c>
      <c r="AA35" s="61"/>
      <c r="AB35" s="60">
        <v>9.0</v>
      </c>
      <c r="AC35" s="60">
        <v>10.0</v>
      </c>
      <c r="AD35" s="60">
        <v>9.0</v>
      </c>
      <c r="AE35" s="61"/>
      <c r="AF35" s="61"/>
      <c r="AG35" s="61"/>
      <c r="AH35" s="60">
        <v>10.0</v>
      </c>
      <c r="AI35" s="60">
        <v>10.0</v>
      </c>
      <c r="AJ35" s="6">
        <v>10.0</v>
      </c>
      <c r="AK35" s="6">
        <v>10.0</v>
      </c>
      <c r="AL35" s="6"/>
      <c r="AM35" s="6">
        <v>6.0</v>
      </c>
      <c r="AN35" s="6">
        <v>10.0</v>
      </c>
      <c r="AO35" s="6"/>
      <c r="AP35" s="6"/>
      <c r="AQ35" s="6"/>
      <c r="AR35" s="6"/>
      <c r="AS35" s="6"/>
      <c r="AT35" s="6"/>
      <c r="AU35" s="23"/>
      <c r="AV35" s="23"/>
      <c r="AW35" s="6">
        <v>10.0</v>
      </c>
      <c r="AX35" s="25">
        <f t="shared" si="1"/>
        <v>9.14</v>
      </c>
      <c r="AY35" s="59"/>
      <c r="AZ35" s="23">
        <f t="shared" si="2"/>
        <v>0</v>
      </c>
      <c r="BA35" s="6">
        <v>76.0</v>
      </c>
      <c r="BB35" s="6">
        <v>0.0</v>
      </c>
      <c r="BC35" s="23">
        <f t="shared" si="3"/>
        <v>76</v>
      </c>
      <c r="BD35" s="6" t="s">
        <v>92</v>
      </c>
      <c r="BE35" s="40" t="s">
        <v>55</v>
      </c>
      <c r="BF35" s="40" t="s">
        <v>55</v>
      </c>
      <c r="BG35" s="6" t="s">
        <v>55</v>
      </c>
      <c r="BH35" s="6" t="s">
        <v>55</v>
      </c>
      <c r="BI35" s="6" t="s">
        <v>92</v>
      </c>
      <c r="BJ35" s="6" t="s">
        <v>55</v>
      </c>
      <c r="BK35" s="23"/>
      <c r="BL35" s="23"/>
      <c r="BM35" s="42"/>
      <c r="BN35" s="42"/>
      <c r="BO35" s="42"/>
    </row>
    <row r="36">
      <c r="A36" s="11">
        <v>32.0</v>
      </c>
      <c r="B36" s="17" t="s">
        <v>337</v>
      </c>
      <c r="C36" s="17" t="s">
        <v>338</v>
      </c>
      <c r="D36" s="20"/>
      <c r="E36" s="19"/>
      <c r="F36" s="17" t="s">
        <v>79</v>
      </c>
      <c r="G36" s="17" t="s">
        <v>312</v>
      </c>
      <c r="H36" s="11" t="s">
        <v>90</v>
      </c>
      <c r="J36" s="11" t="s">
        <v>91</v>
      </c>
      <c r="K36" s="6" t="s">
        <v>84</v>
      </c>
      <c r="L36" s="33">
        <v>42979.0</v>
      </c>
      <c r="M36" s="11"/>
      <c r="N36" s="23"/>
      <c r="O36" s="23"/>
      <c r="P36" s="23"/>
      <c r="Q36" s="60">
        <v>7.0</v>
      </c>
      <c r="R36" s="60">
        <v>7.0</v>
      </c>
      <c r="S36" s="60">
        <v>7.0</v>
      </c>
      <c r="T36" s="60"/>
      <c r="U36" s="60"/>
      <c r="V36" s="65"/>
      <c r="W36" s="65">
        <v>5.0</v>
      </c>
      <c r="X36" s="60">
        <v>7.0</v>
      </c>
      <c r="Y36" s="60">
        <v>8.0</v>
      </c>
      <c r="Z36" s="60">
        <v>8.0</v>
      </c>
      <c r="AA36" s="61"/>
      <c r="AB36" s="60">
        <v>6.0</v>
      </c>
      <c r="AC36" s="60">
        <v>8.0</v>
      </c>
      <c r="AD36" s="60">
        <v>9.0</v>
      </c>
      <c r="AE36" s="61"/>
      <c r="AF36" s="61"/>
      <c r="AG36" s="61"/>
      <c r="AH36" s="60">
        <v>10.0</v>
      </c>
      <c r="AI36" s="60">
        <v>10.0</v>
      </c>
      <c r="AJ36" s="6">
        <v>10.0</v>
      </c>
      <c r="AK36" s="6">
        <v>10.0</v>
      </c>
      <c r="AL36" s="23"/>
      <c r="AM36" s="6">
        <v>6.5</v>
      </c>
      <c r="AN36" s="6">
        <v>8.5</v>
      </c>
      <c r="AO36" s="23"/>
      <c r="AP36" s="23"/>
      <c r="AQ36" s="23"/>
      <c r="AR36" s="6"/>
      <c r="AS36" s="23"/>
      <c r="AT36" s="23"/>
      <c r="AU36" s="23"/>
      <c r="AV36" s="23"/>
      <c r="AW36" s="6">
        <v>10.0</v>
      </c>
      <c r="AX36" s="25">
        <f t="shared" si="1"/>
        <v>8.05</v>
      </c>
      <c r="AY36" s="23"/>
      <c r="AZ36" s="23">
        <f t="shared" si="2"/>
        <v>0</v>
      </c>
      <c r="BA36" s="6">
        <v>77.0</v>
      </c>
      <c r="BB36" s="6">
        <v>0.0</v>
      </c>
      <c r="BC36" s="23">
        <f t="shared" si="3"/>
        <v>77</v>
      </c>
      <c r="BD36" s="6" t="s">
        <v>92</v>
      </c>
      <c r="BE36" s="6" t="s">
        <v>55</v>
      </c>
      <c r="BF36" s="6" t="s">
        <v>55</v>
      </c>
      <c r="BG36" s="6" t="s">
        <v>55</v>
      </c>
      <c r="BH36" s="6" t="s">
        <v>55</v>
      </c>
      <c r="BI36" s="6" t="s">
        <v>92</v>
      </c>
      <c r="BJ36" s="6" t="s">
        <v>55</v>
      </c>
      <c r="BK36" s="23"/>
      <c r="BL36" s="23"/>
      <c r="BM36" s="42"/>
      <c r="BN36" s="42"/>
      <c r="BO36" s="42"/>
    </row>
    <row r="37">
      <c r="A37" s="11">
        <v>33.0</v>
      </c>
      <c r="B37" s="17" t="s">
        <v>347</v>
      </c>
      <c r="C37" s="17" t="s">
        <v>203</v>
      </c>
      <c r="D37" s="17" t="s">
        <v>266</v>
      </c>
      <c r="E37" s="19"/>
      <c r="F37" s="17" t="s">
        <v>96</v>
      </c>
      <c r="G37" s="17" t="s">
        <v>312</v>
      </c>
      <c r="H37" s="11" t="s">
        <v>90</v>
      </c>
      <c r="J37" s="11" t="s">
        <v>91</v>
      </c>
      <c r="K37" s="6" t="s">
        <v>84</v>
      </c>
      <c r="L37" s="33">
        <v>42979.0</v>
      </c>
      <c r="M37" s="11"/>
      <c r="N37" s="23"/>
      <c r="O37" s="23"/>
      <c r="P37" s="23"/>
      <c r="Q37" s="6">
        <v>8.5</v>
      </c>
      <c r="R37" s="6">
        <v>8.5</v>
      </c>
      <c r="S37" s="6">
        <v>9.5</v>
      </c>
      <c r="T37" s="23"/>
      <c r="U37" s="23"/>
      <c r="V37" s="6"/>
      <c r="W37" s="6">
        <v>5.0</v>
      </c>
      <c r="X37" s="6">
        <v>7.0</v>
      </c>
      <c r="Y37" s="6">
        <v>8.5</v>
      </c>
      <c r="Z37" s="6">
        <v>9.0</v>
      </c>
      <c r="AA37" s="23"/>
      <c r="AB37" s="6">
        <v>8.0</v>
      </c>
      <c r="AC37" s="6">
        <v>9.5</v>
      </c>
      <c r="AD37" s="6">
        <v>9.0</v>
      </c>
      <c r="AE37" s="23"/>
      <c r="AF37" s="23"/>
      <c r="AG37" s="23"/>
      <c r="AH37" s="6">
        <v>10.0</v>
      </c>
      <c r="AI37" s="6">
        <v>10.0</v>
      </c>
      <c r="AJ37" s="6">
        <v>10.0</v>
      </c>
      <c r="AK37" s="6"/>
      <c r="AL37" s="23"/>
      <c r="AM37" s="6">
        <v>5.0</v>
      </c>
      <c r="AN37" s="6">
        <v>9.5</v>
      </c>
      <c r="AO37" s="23"/>
      <c r="AP37" s="23"/>
      <c r="AQ37" s="23"/>
      <c r="AR37" s="6"/>
      <c r="AS37" s="23"/>
      <c r="AT37" s="23"/>
      <c r="AU37" s="23"/>
      <c r="AV37" s="23"/>
      <c r="AW37" s="6">
        <v>10.0</v>
      </c>
      <c r="AX37" s="25">
        <f t="shared" si="1"/>
        <v>8.56</v>
      </c>
      <c r="AY37" s="23"/>
      <c r="AZ37" s="23">
        <f t="shared" si="2"/>
        <v>0</v>
      </c>
      <c r="BA37" s="6">
        <v>43.0</v>
      </c>
      <c r="BB37" s="6">
        <v>0.0</v>
      </c>
      <c r="BC37" s="23">
        <f t="shared" si="3"/>
        <v>43</v>
      </c>
      <c r="BD37" s="6" t="s">
        <v>92</v>
      </c>
      <c r="BE37" s="6" t="s">
        <v>55</v>
      </c>
      <c r="BF37" s="6" t="s">
        <v>55</v>
      </c>
      <c r="BG37" s="6" t="s">
        <v>55</v>
      </c>
      <c r="BH37" s="6" t="s">
        <v>55</v>
      </c>
      <c r="BI37" s="6" t="s">
        <v>92</v>
      </c>
      <c r="BJ37" s="6" t="s">
        <v>55</v>
      </c>
      <c r="BK37" s="23"/>
      <c r="BL37" s="23"/>
      <c r="BM37" s="42"/>
      <c r="BN37" s="42"/>
      <c r="BO37" s="42"/>
    </row>
    <row r="38">
      <c r="A38" s="11">
        <v>34.0</v>
      </c>
      <c r="B38" s="17" t="s">
        <v>354</v>
      </c>
      <c r="C38" s="17" t="s">
        <v>223</v>
      </c>
      <c r="D38" s="17" t="s">
        <v>355</v>
      </c>
      <c r="E38" s="19"/>
      <c r="F38" s="17" t="s">
        <v>96</v>
      </c>
      <c r="G38" s="17" t="s">
        <v>312</v>
      </c>
      <c r="H38" s="11" t="s">
        <v>90</v>
      </c>
      <c r="J38" s="11" t="s">
        <v>91</v>
      </c>
      <c r="K38" s="6" t="s">
        <v>84</v>
      </c>
      <c r="L38" s="33">
        <v>42979.0</v>
      </c>
      <c r="M38" s="11"/>
      <c r="N38" s="23"/>
      <c r="O38" s="23"/>
      <c r="P38" s="23"/>
      <c r="Q38" s="6">
        <v>7.5</v>
      </c>
      <c r="R38" s="6">
        <v>7.0</v>
      </c>
      <c r="S38" s="6">
        <v>8.0</v>
      </c>
      <c r="T38" s="23"/>
      <c r="U38" s="23"/>
      <c r="V38" s="6"/>
      <c r="W38" s="6">
        <v>5.5</v>
      </c>
      <c r="X38" s="6">
        <v>5.5</v>
      </c>
      <c r="Y38" s="6">
        <v>8.0</v>
      </c>
      <c r="Z38" s="6">
        <v>7.5</v>
      </c>
      <c r="AA38" s="23"/>
      <c r="AB38" s="6">
        <v>7.0</v>
      </c>
      <c r="AC38" s="6">
        <v>8.5</v>
      </c>
      <c r="AD38" s="6">
        <v>10.0</v>
      </c>
      <c r="AE38" s="23"/>
      <c r="AF38" s="23"/>
      <c r="AG38" s="23"/>
      <c r="AH38" s="6">
        <v>10.0</v>
      </c>
      <c r="AI38" s="6">
        <v>10.0</v>
      </c>
      <c r="AJ38" s="6">
        <v>10.0</v>
      </c>
      <c r="AK38" s="6">
        <v>10.0</v>
      </c>
      <c r="AL38" s="23"/>
      <c r="AM38" s="6">
        <v>6.5</v>
      </c>
      <c r="AN38" s="6">
        <v>9.0</v>
      </c>
      <c r="AO38" s="23"/>
      <c r="AP38" s="23"/>
      <c r="AQ38" s="23"/>
      <c r="AR38" s="6"/>
      <c r="AS38" s="23"/>
      <c r="AT38" s="23"/>
      <c r="AU38" s="23"/>
      <c r="AV38" s="23"/>
      <c r="AW38" s="6">
        <v>10.0</v>
      </c>
      <c r="AX38" s="25">
        <f t="shared" si="1"/>
        <v>8.23</v>
      </c>
      <c r="AY38" s="23"/>
      <c r="AZ38" s="23">
        <f t="shared" si="2"/>
        <v>0</v>
      </c>
      <c r="BA38" s="6">
        <v>67.0</v>
      </c>
      <c r="BB38" s="6">
        <v>2.0</v>
      </c>
      <c r="BC38" s="23">
        <f t="shared" si="3"/>
        <v>65</v>
      </c>
      <c r="BD38" s="6" t="s">
        <v>92</v>
      </c>
      <c r="BE38" s="6" t="s">
        <v>55</v>
      </c>
      <c r="BF38" s="6" t="s">
        <v>55</v>
      </c>
      <c r="BG38" s="6" t="s">
        <v>55</v>
      </c>
      <c r="BH38" s="6" t="s">
        <v>55</v>
      </c>
      <c r="BI38" s="6" t="s">
        <v>92</v>
      </c>
      <c r="BJ38" s="6" t="s">
        <v>55</v>
      </c>
      <c r="BK38" s="23"/>
      <c r="BL38" s="23"/>
      <c r="BM38" s="42"/>
      <c r="BN38" s="42"/>
      <c r="BO38" s="42"/>
    </row>
    <row r="39">
      <c r="A39" s="11">
        <v>35.0</v>
      </c>
      <c r="B39" s="17" t="s">
        <v>364</v>
      </c>
      <c r="C39" s="17" t="s">
        <v>77</v>
      </c>
      <c r="D39" s="17" t="s">
        <v>87</v>
      </c>
      <c r="E39" s="19"/>
      <c r="F39" s="17" t="s">
        <v>79</v>
      </c>
      <c r="G39" s="17" t="s">
        <v>312</v>
      </c>
      <c r="H39" s="11" t="s">
        <v>90</v>
      </c>
      <c r="J39" s="11" t="s">
        <v>91</v>
      </c>
      <c r="K39" s="6" t="s">
        <v>84</v>
      </c>
      <c r="L39" s="33">
        <v>42979.0</v>
      </c>
      <c r="M39" s="11"/>
      <c r="N39" s="23"/>
      <c r="O39" s="23"/>
      <c r="P39" s="23"/>
      <c r="Q39" s="6">
        <v>8.0</v>
      </c>
      <c r="R39" s="6">
        <v>8.0</v>
      </c>
      <c r="S39" s="6">
        <v>6.5</v>
      </c>
      <c r="T39" s="23"/>
      <c r="U39" s="23"/>
      <c r="V39" s="6"/>
      <c r="W39" s="6">
        <v>6.0</v>
      </c>
      <c r="X39" s="6">
        <v>8.5</v>
      </c>
      <c r="Y39" s="6">
        <v>8.5</v>
      </c>
      <c r="Z39" s="6">
        <v>8.0</v>
      </c>
      <c r="AA39" s="23"/>
      <c r="AB39" s="6">
        <v>8.5</v>
      </c>
      <c r="AC39" s="6">
        <v>9.5</v>
      </c>
      <c r="AD39" s="6">
        <v>9.0</v>
      </c>
      <c r="AE39" s="23"/>
      <c r="AF39" s="23"/>
      <c r="AG39" s="23"/>
      <c r="AH39" s="6">
        <v>10.0</v>
      </c>
      <c r="AI39" s="6">
        <v>10.0</v>
      </c>
      <c r="AJ39" s="6">
        <v>10.0</v>
      </c>
      <c r="AK39" s="6">
        <v>10.0</v>
      </c>
      <c r="AL39" s="23"/>
      <c r="AM39" s="6">
        <v>6.5</v>
      </c>
      <c r="AN39" s="6">
        <v>10.0</v>
      </c>
      <c r="AO39" s="23"/>
      <c r="AP39" s="23"/>
      <c r="AQ39" s="23"/>
      <c r="AR39" s="6"/>
      <c r="AS39" s="23"/>
      <c r="AT39" s="23"/>
      <c r="AU39" s="23"/>
      <c r="AV39" s="23"/>
      <c r="AW39" s="6">
        <v>10.0</v>
      </c>
      <c r="AX39" s="25">
        <f t="shared" si="1"/>
        <v>8.64</v>
      </c>
      <c r="AY39" s="23"/>
      <c r="AZ39" s="23">
        <f t="shared" si="2"/>
        <v>0</v>
      </c>
      <c r="BA39" s="6">
        <v>47.0</v>
      </c>
      <c r="BB39" s="6">
        <v>0.0</v>
      </c>
      <c r="BC39" s="23">
        <f t="shared" si="3"/>
        <v>47</v>
      </c>
      <c r="BD39" s="6" t="s">
        <v>92</v>
      </c>
      <c r="BE39" s="6" t="s">
        <v>55</v>
      </c>
      <c r="BF39" s="6" t="s">
        <v>55</v>
      </c>
      <c r="BG39" s="6" t="s">
        <v>55</v>
      </c>
      <c r="BH39" s="6" t="s">
        <v>55</v>
      </c>
      <c r="BI39" s="6" t="s">
        <v>92</v>
      </c>
      <c r="BJ39" s="6" t="s">
        <v>55</v>
      </c>
      <c r="BK39" s="23"/>
      <c r="BL39" s="23"/>
      <c r="BM39" s="42"/>
      <c r="BN39" s="42"/>
      <c r="BO39" s="42"/>
    </row>
    <row r="40">
      <c r="A40" s="11">
        <v>36.0</v>
      </c>
      <c r="B40" s="17" t="s">
        <v>370</v>
      </c>
      <c r="C40" s="17" t="s">
        <v>119</v>
      </c>
      <c r="D40" s="20"/>
      <c r="E40" s="19"/>
      <c r="F40" s="17" t="s">
        <v>79</v>
      </c>
      <c r="G40" s="17" t="s">
        <v>312</v>
      </c>
      <c r="H40" s="11" t="s">
        <v>90</v>
      </c>
      <c r="J40" s="11" t="s">
        <v>91</v>
      </c>
      <c r="K40" s="6" t="s">
        <v>84</v>
      </c>
      <c r="L40" s="33">
        <v>42979.0</v>
      </c>
      <c r="M40" s="11"/>
      <c r="N40" s="23"/>
      <c r="O40" s="23"/>
      <c r="P40" s="23"/>
      <c r="Q40" s="25">
        <v>6.5</v>
      </c>
      <c r="R40" s="25">
        <v>7.5</v>
      </c>
      <c r="S40" s="25">
        <v>6.0</v>
      </c>
      <c r="T40" s="25"/>
      <c r="U40" s="25"/>
      <c r="V40" s="25"/>
      <c r="W40" s="25">
        <v>5.0</v>
      </c>
      <c r="X40" s="25">
        <v>5.0</v>
      </c>
      <c r="Y40" s="25">
        <v>7.0</v>
      </c>
      <c r="Z40" s="25">
        <v>6.0</v>
      </c>
      <c r="AA40" s="25"/>
      <c r="AB40" s="25">
        <v>6.5</v>
      </c>
      <c r="AC40" s="25">
        <v>6.5</v>
      </c>
      <c r="AD40" s="25">
        <v>8.5</v>
      </c>
      <c r="AE40" s="25"/>
      <c r="AF40" s="25"/>
      <c r="AG40" s="25"/>
      <c r="AH40" s="25">
        <v>10.0</v>
      </c>
      <c r="AI40" s="25">
        <v>10.0</v>
      </c>
      <c r="AJ40" s="25">
        <v>10.0</v>
      </c>
      <c r="AK40" s="25">
        <v>10.0</v>
      </c>
      <c r="AL40" s="25"/>
      <c r="AM40" s="25">
        <v>5.0</v>
      </c>
      <c r="AN40" s="25">
        <v>8.5</v>
      </c>
      <c r="AO40" s="25"/>
      <c r="AP40" s="25"/>
      <c r="AQ40" s="25"/>
      <c r="AR40" s="6"/>
      <c r="AS40" s="25"/>
      <c r="AT40" s="25"/>
      <c r="AU40" s="25"/>
      <c r="AV40" s="25"/>
      <c r="AW40" s="25">
        <v>10.0</v>
      </c>
      <c r="AX40" s="25">
        <f t="shared" si="1"/>
        <v>7.52</v>
      </c>
      <c r="AY40" s="23"/>
      <c r="AZ40" s="23">
        <f t="shared" si="2"/>
        <v>0</v>
      </c>
      <c r="BA40" s="6">
        <v>101.0</v>
      </c>
      <c r="BB40" s="6">
        <v>6.0</v>
      </c>
      <c r="BC40" s="23">
        <f t="shared" si="3"/>
        <v>95</v>
      </c>
      <c r="BD40" s="6" t="s">
        <v>92</v>
      </c>
      <c r="BE40" s="6" t="s">
        <v>55</v>
      </c>
      <c r="BF40" s="6" t="s">
        <v>55</v>
      </c>
      <c r="BG40" s="6" t="s">
        <v>55</v>
      </c>
      <c r="BH40" s="6" t="s">
        <v>55</v>
      </c>
      <c r="BI40" s="6" t="s">
        <v>92</v>
      </c>
      <c r="BJ40" s="6" t="s">
        <v>55</v>
      </c>
      <c r="BK40" s="23"/>
      <c r="BL40" s="23"/>
      <c r="BM40" s="42"/>
      <c r="BN40" s="42"/>
      <c r="BO40" s="42"/>
    </row>
    <row r="41">
      <c r="A41" s="11">
        <v>37.0</v>
      </c>
      <c r="B41" s="17" t="s">
        <v>377</v>
      </c>
      <c r="C41" s="17" t="s">
        <v>338</v>
      </c>
      <c r="D41" s="19"/>
      <c r="E41" s="19"/>
      <c r="F41" s="17" t="s">
        <v>79</v>
      </c>
      <c r="G41" s="17" t="s">
        <v>312</v>
      </c>
      <c r="H41" s="11" t="s">
        <v>90</v>
      </c>
      <c r="J41" s="11" t="s">
        <v>91</v>
      </c>
      <c r="K41" s="6" t="s">
        <v>84</v>
      </c>
      <c r="L41" s="33">
        <v>42979.0</v>
      </c>
      <c r="M41" s="11"/>
      <c r="N41" s="23"/>
      <c r="O41" s="23"/>
      <c r="P41" s="23"/>
      <c r="Q41" s="25">
        <v>10.0</v>
      </c>
      <c r="R41" s="25">
        <v>9.5</v>
      </c>
      <c r="S41" s="25">
        <v>10.0</v>
      </c>
      <c r="T41" s="25"/>
      <c r="U41" s="25"/>
      <c r="V41" s="25"/>
      <c r="W41" s="25">
        <v>7.5</v>
      </c>
      <c r="X41" s="25">
        <v>9.0</v>
      </c>
      <c r="Y41" s="25">
        <v>9.5</v>
      </c>
      <c r="Z41" s="25">
        <v>10.0</v>
      </c>
      <c r="AA41" s="25"/>
      <c r="AB41" s="25">
        <v>9.0</v>
      </c>
      <c r="AC41" s="25">
        <v>10.0</v>
      </c>
      <c r="AD41" s="25">
        <v>10.0</v>
      </c>
      <c r="AE41" s="25"/>
      <c r="AF41" s="25"/>
      <c r="AG41" s="25"/>
      <c r="AH41" s="25">
        <v>10.0</v>
      </c>
      <c r="AI41" s="25">
        <v>10.0</v>
      </c>
      <c r="AJ41" s="25">
        <v>10.0</v>
      </c>
      <c r="AK41" s="25">
        <v>10.0</v>
      </c>
      <c r="AL41" s="25"/>
      <c r="AM41" s="25">
        <v>7.5</v>
      </c>
      <c r="AN41" s="25">
        <v>10.0</v>
      </c>
      <c r="AO41" s="25"/>
      <c r="AP41" s="25"/>
      <c r="AQ41" s="25"/>
      <c r="AR41" s="6"/>
      <c r="AS41" s="25"/>
      <c r="AT41" s="25"/>
      <c r="AU41" s="25"/>
      <c r="AV41" s="25"/>
      <c r="AW41" s="25">
        <v>10.0</v>
      </c>
      <c r="AX41" s="25">
        <f t="shared" si="1"/>
        <v>9.52</v>
      </c>
      <c r="AY41" s="23"/>
      <c r="AZ41" s="23">
        <f t="shared" si="2"/>
        <v>0</v>
      </c>
      <c r="BA41" s="6">
        <v>6.0</v>
      </c>
      <c r="BB41" s="6">
        <v>0.0</v>
      </c>
      <c r="BC41" s="23">
        <f t="shared" si="3"/>
        <v>6</v>
      </c>
      <c r="BD41" s="6" t="s">
        <v>92</v>
      </c>
      <c r="BE41" s="6" t="s">
        <v>55</v>
      </c>
      <c r="BF41" s="6" t="s">
        <v>55</v>
      </c>
      <c r="BG41" s="6" t="s">
        <v>55</v>
      </c>
      <c r="BH41" s="6" t="s">
        <v>55</v>
      </c>
      <c r="BI41" s="6" t="s">
        <v>92</v>
      </c>
      <c r="BJ41" s="6" t="s">
        <v>55</v>
      </c>
      <c r="BK41" s="23"/>
      <c r="BL41" s="23"/>
      <c r="BM41" s="42"/>
      <c r="BN41" s="42"/>
      <c r="BO41" s="42"/>
    </row>
    <row r="42">
      <c r="A42" s="11">
        <v>38.0</v>
      </c>
      <c r="B42" s="17" t="s">
        <v>383</v>
      </c>
      <c r="C42" s="17" t="s">
        <v>259</v>
      </c>
      <c r="D42" s="17" t="s">
        <v>385</v>
      </c>
      <c r="E42" s="19"/>
      <c r="F42" s="17" t="s">
        <v>96</v>
      </c>
      <c r="G42" s="17" t="s">
        <v>312</v>
      </c>
      <c r="H42" s="11" t="s">
        <v>90</v>
      </c>
      <c r="J42" s="11" t="s">
        <v>91</v>
      </c>
      <c r="K42" s="6" t="s">
        <v>84</v>
      </c>
      <c r="L42" s="33">
        <v>42979.0</v>
      </c>
      <c r="M42" s="11"/>
      <c r="N42" s="23"/>
      <c r="O42" s="23"/>
      <c r="P42" s="23"/>
      <c r="Q42" s="25">
        <v>9.5</v>
      </c>
      <c r="R42" s="25">
        <v>9.0</v>
      </c>
      <c r="S42" s="25">
        <v>9.5</v>
      </c>
      <c r="T42" s="25"/>
      <c r="U42" s="25"/>
      <c r="V42" s="25"/>
      <c r="W42" s="25">
        <v>8.0</v>
      </c>
      <c r="X42" s="25">
        <v>9.0</v>
      </c>
      <c r="Y42" s="25">
        <v>9.5</v>
      </c>
      <c r="Z42" s="25">
        <v>9.5</v>
      </c>
      <c r="AA42" s="25"/>
      <c r="AB42" s="25">
        <v>10.0</v>
      </c>
      <c r="AC42" s="25">
        <v>10.0</v>
      </c>
      <c r="AD42" s="25">
        <v>9.5</v>
      </c>
      <c r="AE42" s="25"/>
      <c r="AF42" s="25"/>
      <c r="AG42" s="25"/>
      <c r="AH42" s="25">
        <v>10.0</v>
      </c>
      <c r="AI42" s="25">
        <v>10.0</v>
      </c>
      <c r="AJ42" s="25">
        <v>10.0</v>
      </c>
      <c r="AK42" s="25">
        <v>10.0</v>
      </c>
      <c r="AL42" s="25"/>
      <c r="AM42" s="25">
        <v>8.0</v>
      </c>
      <c r="AN42" s="25">
        <v>10.0</v>
      </c>
      <c r="AO42" s="25"/>
      <c r="AP42" s="25"/>
      <c r="AQ42" s="25"/>
      <c r="AR42" s="6"/>
      <c r="AS42" s="25"/>
      <c r="AT42" s="25"/>
      <c r="AU42" s="25"/>
      <c r="AV42" s="25"/>
      <c r="AW42" s="25">
        <v>10.0</v>
      </c>
      <c r="AX42" s="25">
        <f t="shared" si="1"/>
        <v>9.5</v>
      </c>
      <c r="AY42" s="23"/>
      <c r="AZ42" s="23">
        <f t="shared" si="2"/>
        <v>0</v>
      </c>
      <c r="BA42" s="6">
        <v>22.0</v>
      </c>
      <c r="BB42" s="6">
        <v>0.0</v>
      </c>
      <c r="BC42" s="23">
        <f t="shared" si="3"/>
        <v>22</v>
      </c>
      <c r="BD42" s="6" t="s">
        <v>92</v>
      </c>
      <c r="BE42" s="6" t="s">
        <v>55</v>
      </c>
      <c r="BF42" s="6" t="s">
        <v>55</v>
      </c>
      <c r="BG42" s="6" t="s">
        <v>55</v>
      </c>
      <c r="BH42" s="6" t="s">
        <v>55</v>
      </c>
      <c r="BI42" s="6" t="s">
        <v>92</v>
      </c>
      <c r="BJ42" s="6" t="s">
        <v>55</v>
      </c>
      <c r="BK42" s="23"/>
      <c r="BL42" s="23"/>
      <c r="BM42" s="42"/>
      <c r="BN42" s="42"/>
      <c r="BO42" s="42"/>
    </row>
    <row r="43">
      <c r="A43" s="11">
        <v>39.0</v>
      </c>
      <c r="B43" s="17" t="s">
        <v>391</v>
      </c>
      <c r="C43" s="17" t="s">
        <v>392</v>
      </c>
      <c r="D43" s="17" t="s">
        <v>393</v>
      </c>
      <c r="E43" s="19"/>
      <c r="F43" s="17" t="s">
        <v>96</v>
      </c>
      <c r="G43" s="17" t="s">
        <v>312</v>
      </c>
      <c r="H43" s="11" t="s">
        <v>90</v>
      </c>
      <c r="J43" s="11" t="s">
        <v>91</v>
      </c>
      <c r="K43" s="6" t="s">
        <v>84</v>
      </c>
      <c r="L43" s="33">
        <v>42979.0</v>
      </c>
      <c r="M43" s="11"/>
      <c r="N43" s="23"/>
      <c r="O43" s="23"/>
      <c r="P43" s="23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6"/>
      <c r="AS43" s="25"/>
      <c r="AT43" s="25"/>
      <c r="AU43" s="25"/>
      <c r="AV43" s="25"/>
      <c r="AW43" s="25"/>
      <c r="AX43" s="25" t="str">
        <f t="shared" si="1"/>
        <v/>
      </c>
      <c r="AY43" s="23"/>
      <c r="AZ43" s="23">
        <f t="shared" si="2"/>
        <v>0</v>
      </c>
      <c r="BA43" s="6"/>
      <c r="BB43" s="6"/>
      <c r="BC43" s="23">
        <f t="shared" si="3"/>
        <v>0</v>
      </c>
      <c r="BD43" s="6"/>
      <c r="BE43" s="6" t="s">
        <v>92</v>
      </c>
      <c r="BF43" s="6"/>
      <c r="BG43" s="6"/>
      <c r="BH43" s="6"/>
      <c r="BI43" s="6" t="s">
        <v>55</v>
      </c>
      <c r="BJ43" s="6"/>
      <c r="BK43" s="23"/>
      <c r="BL43" s="23"/>
      <c r="BM43" s="42"/>
      <c r="BN43" s="42"/>
      <c r="BO43" s="42"/>
    </row>
    <row r="44">
      <c r="A44" s="11">
        <v>40.0</v>
      </c>
      <c r="B44" s="17" t="s">
        <v>189</v>
      </c>
      <c r="C44" s="17" t="s">
        <v>78</v>
      </c>
      <c r="D44" s="17" t="s">
        <v>159</v>
      </c>
      <c r="E44" s="19"/>
      <c r="F44" s="17" t="s">
        <v>79</v>
      </c>
      <c r="G44" s="17" t="s">
        <v>312</v>
      </c>
      <c r="H44" s="11" t="s">
        <v>90</v>
      </c>
      <c r="J44" s="11" t="s">
        <v>91</v>
      </c>
      <c r="K44" s="6" t="s">
        <v>84</v>
      </c>
      <c r="L44" s="33">
        <v>42979.0</v>
      </c>
      <c r="M44" s="11"/>
      <c r="N44" s="23"/>
      <c r="O44" s="23"/>
      <c r="P44" s="23"/>
      <c r="Q44" s="6"/>
      <c r="R44" s="6"/>
      <c r="S44" s="6"/>
      <c r="T44" s="23"/>
      <c r="U44" s="23"/>
      <c r="V44" s="6"/>
      <c r="W44" s="6"/>
      <c r="X44" s="6"/>
      <c r="Y44" s="6"/>
      <c r="Z44" s="6"/>
      <c r="AA44" s="23"/>
      <c r="AB44" s="6"/>
      <c r="AC44" s="6"/>
      <c r="AD44" s="6"/>
      <c r="AE44" s="23"/>
      <c r="AF44" s="23"/>
      <c r="AG44" s="23"/>
      <c r="AH44" s="6"/>
      <c r="AI44" s="6"/>
      <c r="AJ44" s="6"/>
      <c r="AK44" s="6"/>
      <c r="AL44" s="23"/>
      <c r="AM44" s="6"/>
      <c r="AN44" s="6"/>
      <c r="AO44" s="23"/>
      <c r="AP44" s="23"/>
      <c r="AQ44" s="23"/>
      <c r="AR44" s="6"/>
      <c r="AS44" s="23"/>
      <c r="AT44" s="23"/>
      <c r="AU44" s="23"/>
      <c r="AV44" s="23"/>
      <c r="AW44" s="6"/>
      <c r="AX44" s="25" t="str">
        <f t="shared" si="1"/>
        <v/>
      </c>
      <c r="AY44" s="23"/>
      <c r="AZ44" s="23">
        <f t="shared" si="2"/>
        <v>0</v>
      </c>
      <c r="BA44" s="6"/>
      <c r="BB44" s="6"/>
      <c r="BC44" s="23">
        <f t="shared" si="3"/>
        <v>0</v>
      </c>
      <c r="BD44" s="6"/>
      <c r="BE44" s="6" t="s">
        <v>92</v>
      </c>
      <c r="BF44" s="6"/>
      <c r="BG44" s="6"/>
      <c r="BH44" s="6"/>
      <c r="BI44" s="6" t="s">
        <v>55</v>
      </c>
      <c r="BJ44" s="6"/>
      <c r="BK44" s="23"/>
      <c r="BL44" s="23"/>
      <c r="BM44" s="42"/>
      <c r="BN44" s="42"/>
      <c r="BO44" s="42"/>
    </row>
    <row r="45">
      <c r="A45" s="11">
        <v>41.0</v>
      </c>
      <c r="B45" s="17" t="s">
        <v>150</v>
      </c>
      <c r="C45" s="17" t="s">
        <v>404</v>
      </c>
      <c r="D45" s="19"/>
      <c r="E45" s="19"/>
      <c r="F45" s="17" t="s">
        <v>96</v>
      </c>
      <c r="G45" s="17" t="s">
        <v>312</v>
      </c>
      <c r="H45" s="11" t="s">
        <v>90</v>
      </c>
      <c r="J45" s="11" t="s">
        <v>91</v>
      </c>
      <c r="K45" s="6" t="s">
        <v>84</v>
      </c>
      <c r="L45" s="33">
        <v>42979.0</v>
      </c>
      <c r="M45" s="11"/>
      <c r="N45" s="23"/>
      <c r="O45" s="23"/>
      <c r="P45" s="23"/>
      <c r="Q45" s="6">
        <v>8.0</v>
      </c>
      <c r="R45" s="6">
        <v>7.5</v>
      </c>
      <c r="S45" s="6">
        <v>9.0</v>
      </c>
      <c r="T45" s="23"/>
      <c r="U45" s="23"/>
      <c r="V45" s="6"/>
      <c r="W45" s="6">
        <v>7.0</v>
      </c>
      <c r="X45" s="6">
        <v>9.0</v>
      </c>
      <c r="Y45" s="6">
        <v>9.0</v>
      </c>
      <c r="Z45" s="6">
        <v>9.5</v>
      </c>
      <c r="AA45" s="23"/>
      <c r="AB45" s="6">
        <v>7.5</v>
      </c>
      <c r="AC45" s="6">
        <v>10.0</v>
      </c>
      <c r="AD45" s="6">
        <v>9.5</v>
      </c>
      <c r="AE45" s="23"/>
      <c r="AF45" s="23"/>
      <c r="AG45" s="23"/>
      <c r="AH45" s="6">
        <v>10.0</v>
      </c>
      <c r="AI45" s="6">
        <v>10.0</v>
      </c>
      <c r="AJ45" s="6">
        <v>10.0</v>
      </c>
      <c r="AK45" s="6">
        <v>10.0</v>
      </c>
      <c r="AL45" s="23"/>
      <c r="AM45" s="6">
        <v>7.5</v>
      </c>
      <c r="AN45" s="6">
        <v>10.0</v>
      </c>
      <c r="AO45" s="23"/>
      <c r="AP45" s="23"/>
      <c r="AQ45" s="23"/>
      <c r="AR45" s="6"/>
      <c r="AS45" s="23"/>
      <c r="AT45" s="23"/>
      <c r="AU45" s="23"/>
      <c r="AV45" s="23"/>
      <c r="AW45" s="6">
        <v>10.0</v>
      </c>
      <c r="AX45" s="25">
        <f t="shared" si="1"/>
        <v>9.02</v>
      </c>
      <c r="AY45" s="23"/>
      <c r="AZ45" s="23">
        <f t="shared" si="2"/>
        <v>0</v>
      </c>
      <c r="BA45" s="6">
        <v>31.0</v>
      </c>
      <c r="BB45" s="6">
        <v>0.0</v>
      </c>
      <c r="BC45" s="23">
        <f t="shared" si="3"/>
        <v>31</v>
      </c>
      <c r="BD45" s="6" t="s">
        <v>92</v>
      </c>
      <c r="BE45" s="6" t="s">
        <v>55</v>
      </c>
      <c r="BF45" s="6" t="s">
        <v>55</v>
      </c>
      <c r="BG45" s="6" t="s">
        <v>55</v>
      </c>
      <c r="BH45" s="6" t="s">
        <v>55</v>
      </c>
      <c r="BI45" s="6" t="s">
        <v>92</v>
      </c>
      <c r="BJ45" s="6" t="s">
        <v>55</v>
      </c>
      <c r="BK45" s="23"/>
      <c r="BL45" s="23"/>
      <c r="BM45" s="42"/>
      <c r="BN45" s="42"/>
      <c r="BO45" s="42"/>
    </row>
    <row r="46">
      <c r="A46" s="11">
        <v>42.0</v>
      </c>
      <c r="B46" s="17" t="s">
        <v>416</v>
      </c>
      <c r="C46" s="17" t="s">
        <v>335</v>
      </c>
      <c r="D46" s="20"/>
      <c r="E46" s="19"/>
      <c r="F46" s="17" t="s">
        <v>79</v>
      </c>
      <c r="G46" s="17" t="s">
        <v>312</v>
      </c>
      <c r="H46" s="11" t="s">
        <v>90</v>
      </c>
      <c r="J46" s="11" t="s">
        <v>91</v>
      </c>
      <c r="K46" s="6" t="s">
        <v>84</v>
      </c>
      <c r="L46" s="33">
        <v>42979.0</v>
      </c>
      <c r="M46" s="11"/>
      <c r="N46" s="23"/>
      <c r="O46" s="23"/>
      <c r="P46" s="23"/>
      <c r="Q46" s="6">
        <v>8.5</v>
      </c>
      <c r="R46" s="6">
        <v>8.0</v>
      </c>
      <c r="S46" s="6">
        <v>7.0</v>
      </c>
      <c r="T46" s="23"/>
      <c r="U46" s="23"/>
      <c r="V46" s="6"/>
      <c r="W46" s="6">
        <v>6.5</v>
      </c>
      <c r="X46" s="6">
        <v>8.5</v>
      </c>
      <c r="Y46" s="6">
        <v>8.0</v>
      </c>
      <c r="Z46" s="6">
        <v>8.5</v>
      </c>
      <c r="AA46" s="23"/>
      <c r="AB46" s="6">
        <v>8.0</v>
      </c>
      <c r="AC46" s="6">
        <v>9.0</v>
      </c>
      <c r="AD46" s="6">
        <v>8.5</v>
      </c>
      <c r="AE46" s="23"/>
      <c r="AF46" s="23"/>
      <c r="AG46" s="23"/>
      <c r="AH46" s="6">
        <v>10.0</v>
      </c>
      <c r="AI46" s="6">
        <v>10.0</v>
      </c>
      <c r="AJ46" s="6">
        <v>10.0</v>
      </c>
      <c r="AK46" s="6">
        <v>10.0</v>
      </c>
      <c r="AL46" s="23"/>
      <c r="AM46" s="6">
        <v>6.0</v>
      </c>
      <c r="AN46" s="6">
        <v>9.5</v>
      </c>
      <c r="AO46" s="23"/>
      <c r="AP46" s="23"/>
      <c r="AQ46" s="23"/>
      <c r="AR46" s="6"/>
      <c r="AS46" s="23"/>
      <c r="AT46" s="23"/>
      <c r="AU46" s="23"/>
      <c r="AV46" s="23"/>
      <c r="AW46" s="6">
        <v>10.0</v>
      </c>
      <c r="AX46" s="25">
        <f t="shared" si="1"/>
        <v>8.58</v>
      </c>
      <c r="AY46" s="23"/>
      <c r="AZ46" s="23">
        <f t="shared" si="2"/>
        <v>0</v>
      </c>
      <c r="BA46" s="6">
        <v>52.0</v>
      </c>
      <c r="BB46" s="6">
        <v>0.0</v>
      </c>
      <c r="BC46" s="23">
        <f t="shared" si="3"/>
        <v>52</v>
      </c>
      <c r="BD46" s="6" t="s">
        <v>92</v>
      </c>
      <c r="BE46" s="6" t="s">
        <v>55</v>
      </c>
      <c r="BF46" s="6" t="s">
        <v>55</v>
      </c>
      <c r="BG46" s="6" t="s">
        <v>55</v>
      </c>
      <c r="BH46" s="6" t="s">
        <v>55</v>
      </c>
      <c r="BI46" s="6" t="s">
        <v>92</v>
      </c>
      <c r="BJ46" s="6" t="s">
        <v>55</v>
      </c>
      <c r="BK46" s="23"/>
      <c r="BL46" s="23"/>
      <c r="BM46" s="42"/>
      <c r="BN46" s="42"/>
      <c r="BO46" s="42"/>
    </row>
    <row r="47">
      <c r="A47" s="11">
        <v>43.0</v>
      </c>
      <c r="B47" s="17" t="s">
        <v>419</v>
      </c>
      <c r="C47" s="17" t="s">
        <v>77</v>
      </c>
      <c r="D47" s="17" t="s">
        <v>157</v>
      </c>
      <c r="E47" s="19"/>
      <c r="F47" s="17" t="s">
        <v>79</v>
      </c>
      <c r="G47" s="17" t="s">
        <v>312</v>
      </c>
      <c r="H47" s="11" t="s">
        <v>90</v>
      </c>
      <c r="J47" s="11" t="s">
        <v>91</v>
      </c>
      <c r="K47" s="6" t="s">
        <v>84</v>
      </c>
      <c r="L47" s="33">
        <v>42979.0</v>
      </c>
      <c r="M47" s="11"/>
      <c r="N47" s="23"/>
      <c r="O47" s="23"/>
      <c r="P47" s="23"/>
      <c r="Q47" s="25">
        <v>8.0</v>
      </c>
      <c r="R47" s="25">
        <v>10.0</v>
      </c>
      <c r="S47" s="25">
        <v>9.5</v>
      </c>
      <c r="T47" s="25"/>
      <c r="U47" s="25"/>
      <c r="V47" s="25"/>
      <c r="W47" s="25">
        <v>7.5</v>
      </c>
      <c r="X47" s="25">
        <v>10.0</v>
      </c>
      <c r="Y47" s="25">
        <v>9.0</v>
      </c>
      <c r="Z47" s="25">
        <v>9.0</v>
      </c>
      <c r="AA47" s="25"/>
      <c r="AB47" s="25">
        <v>8.0</v>
      </c>
      <c r="AC47" s="25">
        <v>10.0</v>
      </c>
      <c r="AD47" s="25">
        <v>9.0</v>
      </c>
      <c r="AE47" s="25"/>
      <c r="AF47" s="25"/>
      <c r="AG47" s="25"/>
      <c r="AH47" s="25">
        <v>10.0</v>
      </c>
      <c r="AI47" s="25">
        <v>10.0</v>
      </c>
      <c r="AJ47" s="25">
        <v>10.0</v>
      </c>
      <c r="AK47" s="25">
        <v>10.0</v>
      </c>
      <c r="AL47" s="25"/>
      <c r="AM47" s="25">
        <v>8.5</v>
      </c>
      <c r="AN47" s="25">
        <v>10.0</v>
      </c>
      <c r="AO47" s="25"/>
      <c r="AP47" s="25"/>
      <c r="AQ47" s="25"/>
      <c r="AR47" s="6"/>
      <c r="AS47" s="25"/>
      <c r="AT47" s="25"/>
      <c r="AU47" s="25"/>
      <c r="AV47" s="25"/>
      <c r="AW47" s="25">
        <v>10.0</v>
      </c>
      <c r="AX47" s="25">
        <f t="shared" si="1"/>
        <v>9.32</v>
      </c>
      <c r="AY47" s="23"/>
      <c r="AZ47" s="23">
        <f t="shared" si="2"/>
        <v>0</v>
      </c>
      <c r="BA47" s="6">
        <v>26.0</v>
      </c>
      <c r="BB47" s="6">
        <v>0.0</v>
      </c>
      <c r="BC47" s="23">
        <f t="shared" si="3"/>
        <v>26</v>
      </c>
      <c r="BD47" s="6" t="s">
        <v>92</v>
      </c>
      <c r="BE47" s="6" t="s">
        <v>55</v>
      </c>
      <c r="BF47" s="6" t="s">
        <v>55</v>
      </c>
      <c r="BG47" s="6" t="s">
        <v>55</v>
      </c>
      <c r="BH47" s="6" t="s">
        <v>55</v>
      </c>
      <c r="BI47" s="6" t="s">
        <v>92</v>
      </c>
      <c r="BJ47" s="6" t="s">
        <v>55</v>
      </c>
      <c r="BK47" s="23"/>
      <c r="BL47" s="23"/>
      <c r="BM47" s="42"/>
      <c r="BN47" s="42"/>
      <c r="BO47" s="42"/>
    </row>
    <row r="48">
      <c r="A48" s="11">
        <v>44.0</v>
      </c>
      <c r="B48" s="17" t="s">
        <v>428</v>
      </c>
      <c r="C48" s="17" t="s">
        <v>429</v>
      </c>
      <c r="D48" s="17" t="s">
        <v>115</v>
      </c>
      <c r="E48" s="19"/>
      <c r="F48" s="17" t="s">
        <v>79</v>
      </c>
      <c r="G48" s="17" t="s">
        <v>312</v>
      </c>
      <c r="H48" s="11" t="s">
        <v>90</v>
      </c>
      <c r="J48" s="11" t="s">
        <v>91</v>
      </c>
      <c r="K48" s="6" t="s">
        <v>84</v>
      </c>
      <c r="L48" s="33">
        <v>42979.0</v>
      </c>
      <c r="M48" s="11"/>
      <c r="N48" s="23"/>
      <c r="O48" s="23"/>
      <c r="P48" s="23"/>
      <c r="Q48" s="25">
        <v>9.0</v>
      </c>
      <c r="R48" s="25">
        <v>7.5</v>
      </c>
      <c r="S48" s="25">
        <v>8.5</v>
      </c>
      <c r="T48" s="25"/>
      <c r="U48" s="25"/>
      <c r="V48" s="25"/>
      <c r="W48" s="25">
        <v>6.5</v>
      </c>
      <c r="X48" s="25">
        <v>8.5</v>
      </c>
      <c r="Y48" s="25">
        <v>9.0</v>
      </c>
      <c r="Z48" s="25">
        <v>9.0</v>
      </c>
      <c r="AA48" s="25"/>
      <c r="AB48" s="25">
        <v>8.5</v>
      </c>
      <c r="AC48" s="25">
        <v>8.5</v>
      </c>
      <c r="AD48" s="25">
        <v>9.5</v>
      </c>
      <c r="AE48" s="25"/>
      <c r="AF48" s="25"/>
      <c r="AG48" s="25"/>
      <c r="AH48" s="25">
        <v>10.0</v>
      </c>
      <c r="AI48" s="25">
        <v>10.0</v>
      </c>
      <c r="AJ48" s="25">
        <v>10.0</v>
      </c>
      <c r="AK48" s="25">
        <v>10.0</v>
      </c>
      <c r="AL48" s="25"/>
      <c r="AM48" s="25">
        <v>8.5</v>
      </c>
      <c r="AN48" s="25">
        <v>10.0</v>
      </c>
      <c r="AO48" s="25"/>
      <c r="AP48" s="25"/>
      <c r="AQ48" s="25"/>
      <c r="AR48" s="6"/>
      <c r="AS48" s="25"/>
      <c r="AT48" s="25"/>
      <c r="AU48" s="25"/>
      <c r="AV48" s="25"/>
      <c r="AW48" s="25">
        <v>10.0</v>
      </c>
      <c r="AX48" s="25">
        <f t="shared" si="1"/>
        <v>9</v>
      </c>
      <c r="AY48" s="23"/>
      <c r="AZ48" s="23">
        <f t="shared" si="2"/>
        <v>0</v>
      </c>
      <c r="BA48" s="6">
        <v>28.0</v>
      </c>
      <c r="BB48" s="6">
        <v>0.0</v>
      </c>
      <c r="BC48" s="23">
        <f t="shared" si="3"/>
        <v>28</v>
      </c>
      <c r="BD48" s="6" t="s">
        <v>92</v>
      </c>
      <c r="BE48" s="6" t="s">
        <v>55</v>
      </c>
      <c r="BF48" s="6" t="s">
        <v>55</v>
      </c>
      <c r="BG48" s="6" t="s">
        <v>55</v>
      </c>
      <c r="BH48" s="6" t="s">
        <v>55</v>
      </c>
      <c r="BI48" s="6" t="s">
        <v>92</v>
      </c>
      <c r="BJ48" s="6" t="s">
        <v>55</v>
      </c>
      <c r="BK48" s="23"/>
      <c r="BL48" s="23"/>
      <c r="BM48" s="42"/>
      <c r="BN48" s="42"/>
      <c r="BO48" s="42"/>
    </row>
    <row r="49">
      <c r="A49" s="11">
        <v>45.0</v>
      </c>
      <c r="B49" s="17" t="s">
        <v>433</v>
      </c>
      <c r="C49" s="17" t="s">
        <v>434</v>
      </c>
      <c r="D49" s="17" t="s">
        <v>77</v>
      </c>
      <c r="E49" s="19"/>
      <c r="F49" s="17" t="s">
        <v>79</v>
      </c>
      <c r="G49" s="17" t="s">
        <v>312</v>
      </c>
      <c r="H49" s="11" t="s">
        <v>90</v>
      </c>
      <c r="J49" s="11" t="s">
        <v>91</v>
      </c>
      <c r="K49" s="6" t="s">
        <v>84</v>
      </c>
      <c r="L49" s="33">
        <v>42979.0</v>
      </c>
      <c r="M49" s="11"/>
      <c r="N49" s="23"/>
      <c r="O49" s="23"/>
      <c r="P49" s="23"/>
      <c r="Q49" s="6">
        <v>7.0</v>
      </c>
      <c r="R49" s="6">
        <v>8.5</v>
      </c>
      <c r="S49" s="6">
        <v>8.0</v>
      </c>
      <c r="T49" s="23"/>
      <c r="U49" s="23"/>
      <c r="V49" s="6"/>
      <c r="W49" s="6">
        <v>6.0</v>
      </c>
      <c r="X49" s="6">
        <v>8.0</v>
      </c>
      <c r="Y49" s="6">
        <v>9.0</v>
      </c>
      <c r="Z49" s="6">
        <v>8.0</v>
      </c>
      <c r="AA49" s="23"/>
      <c r="AB49" s="6">
        <v>7.5</v>
      </c>
      <c r="AC49" s="6">
        <v>8.5</v>
      </c>
      <c r="AD49" s="6">
        <v>9.5</v>
      </c>
      <c r="AE49" s="23"/>
      <c r="AF49" s="23"/>
      <c r="AG49" s="23"/>
      <c r="AH49" s="6">
        <v>10.0</v>
      </c>
      <c r="AI49" s="6">
        <v>10.0</v>
      </c>
      <c r="AJ49" s="6">
        <v>10.0</v>
      </c>
      <c r="AK49" s="6">
        <v>10.0</v>
      </c>
      <c r="AL49" s="23"/>
      <c r="AM49" s="6">
        <v>6.5</v>
      </c>
      <c r="AN49" s="6">
        <v>9.0</v>
      </c>
      <c r="AO49" s="23"/>
      <c r="AP49" s="23"/>
      <c r="AQ49" s="23"/>
      <c r="AR49" s="6"/>
      <c r="AS49" s="23"/>
      <c r="AT49" s="23"/>
      <c r="AU49" s="23"/>
      <c r="AV49" s="23"/>
      <c r="AW49" s="6">
        <v>10.0</v>
      </c>
      <c r="AX49" s="25">
        <f t="shared" si="1"/>
        <v>8.55</v>
      </c>
      <c r="AY49" s="23"/>
      <c r="AZ49" s="23">
        <f t="shared" si="2"/>
        <v>0</v>
      </c>
      <c r="BA49" s="6">
        <v>37.0</v>
      </c>
      <c r="BB49" s="6">
        <v>0.0</v>
      </c>
      <c r="BC49" s="23">
        <f t="shared" si="3"/>
        <v>37</v>
      </c>
      <c r="BD49" s="6" t="s">
        <v>92</v>
      </c>
      <c r="BE49" s="6" t="s">
        <v>55</v>
      </c>
      <c r="BF49" s="6" t="s">
        <v>55</v>
      </c>
      <c r="BG49" s="6" t="s">
        <v>55</v>
      </c>
      <c r="BH49" s="6" t="s">
        <v>55</v>
      </c>
      <c r="BI49" s="6" t="s">
        <v>92</v>
      </c>
      <c r="BJ49" s="6" t="s">
        <v>55</v>
      </c>
      <c r="BK49" s="23"/>
      <c r="BL49" s="23"/>
      <c r="BM49" s="42"/>
      <c r="BN49" s="42"/>
      <c r="BO49" s="42"/>
    </row>
    <row r="50">
      <c r="A50" s="11">
        <v>46.0</v>
      </c>
      <c r="B50" s="17" t="s">
        <v>442</v>
      </c>
      <c r="C50" s="17" t="s">
        <v>266</v>
      </c>
      <c r="D50" s="17" t="s">
        <v>444</v>
      </c>
      <c r="E50" s="19"/>
      <c r="F50" s="17" t="s">
        <v>96</v>
      </c>
      <c r="G50" s="17" t="s">
        <v>312</v>
      </c>
      <c r="H50" s="11" t="s">
        <v>90</v>
      </c>
      <c r="J50" s="11" t="s">
        <v>91</v>
      </c>
      <c r="K50" s="6" t="s">
        <v>84</v>
      </c>
      <c r="L50" s="33">
        <v>42979.0</v>
      </c>
      <c r="M50" s="11"/>
      <c r="N50" s="23"/>
      <c r="O50" s="23"/>
      <c r="P50" s="23"/>
      <c r="Q50" s="6">
        <v>8.5</v>
      </c>
      <c r="R50" s="6">
        <v>7.0</v>
      </c>
      <c r="S50" s="6">
        <v>9.0</v>
      </c>
      <c r="T50" s="23"/>
      <c r="U50" s="23"/>
      <c r="V50" s="6"/>
      <c r="W50" s="6">
        <v>6.0</v>
      </c>
      <c r="X50" s="6">
        <v>8.0</v>
      </c>
      <c r="Y50" s="6">
        <v>10.0</v>
      </c>
      <c r="Z50" s="6">
        <v>8.5</v>
      </c>
      <c r="AA50" s="23"/>
      <c r="AB50" s="6">
        <v>9.0</v>
      </c>
      <c r="AC50" s="6">
        <v>9.5</v>
      </c>
      <c r="AD50" s="6">
        <v>10.0</v>
      </c>
      <c r="AE50" s="23"/>
      <c r="AF50" s="23"/>
      <c r="AG50" s="23"/>
      <c r="AH50" s="6">
        <v>10.0</v>
      </c>
      <c r="AI50" s="6">
        <v>10.0</v>
      </c>
      <c r="AJ50" s="6">
        <v>10.0</v>
      </c>
      <c r="AK50" s="6">
        <v>10.0</v>
      </c>
      <c r="AL50" s="23"/>
      <c r="AM50" s="6">
        <v>7.0</v>
      </c>
      <c r="AN50" s="6">
        <v>9.5</v>
      </c>
      <c r="AO50" s="23"/>
      <c r="AP50" s="23"/>
      <c r="AQ50" s="23"/>
      <c r="AR50" s="6"/>
      <c r="AS50" s="23"/>
      <c r="AT50" s="23"/>
      <c r="AU50" s="23"/>
      <c r="AV50" s="23"/>
      <c r="AW50" s="6">
        <v>10.0</v>
      </c>
      <c r="AX50" s="25">
        <f t="shared" si="1"/>
        <v>8.94</v>
      </c>
      <c r="AY50" s="23"/>
      <c r="AZ50" s="23">
        <f t="shared" si="2"/>
        <v>0</v>
      </c>
      <c r="BA50" s="6">
        <v>50.0</v>
      </c>
      <c r="BB50" s="6">
        <v>0.0</v>
      </c>
      <c r="BC50" s="23">
        <f t="shared" si="3"/>
        <v>50</v>
      </c>
      <c r="BD50" s="6" t="s">
        <v>92</v>
      </c>
      <c r="BE50" s="6" t="s">
        <v>55</v>
      </c>
      <c r="BF50" s="6" t="s">
        <v>55</v>
      </c>
      <c r="BG50" s="6" t="s">
        <v>55</v>
      </c>
      <c r="BH50" s="6" t="s">
        <v>55</v>
      </c>
      <c r="BI50" s="6" t="s">
        <v>92</v>
      </c>
      <c r="BJ50" s="6" t="s">
        <v>55</v>
      </c>
      <c r="BK50" s="23"/>
      <c r="BL50" s="23"/>
      <c r="BM50" s="42"/>
      <c r="BN50" s="42"/>
      <c r="BO50" s="42"/>
    </row>
    <row r="51">
      <c r="A51" s="11">
        <v>47.0</v>
      </c>
      <c r="B51" s="17" t="s">
        <v>452</v>
      </c>
      <c r="C51" s="17" t="s">
        <v>453</v>
      </c>
      <c r="D51" s="17" t="s">
        <v>274</v>
      </c>
      <c r="E51" s="19"/>
      <c r="F51" s="17" t="s">
        <v>79</v>
      </c>
      <c r="G51" s="17" t="s">
        <v>312</v>
      </c>
      <c r="H51" s="11" t="s">
        <v>90</v>
      </c>
      <c r="J51" s="11" t="s">
        <v>91</v>
      </c>
      <c r="K51" s="6" t="s">
        <v>84</v>
      </c>
      <c r="L51" s="33">
        <v>42979.0</v>
      </c>
      <c r="M51" s="11"/>
      <c r="N51" s="23"/>
      <c r="O51" s="23"/>
      <c r="P51" s="23"/>
      <c r="Q51" s="6">
        <v>9.5</v>
      </c>
      <c r="R51" s="6">
        <v>9.0</v>
      </c>
      <c r="S51" s="6">
        <v>9.5</v>
      </c>
      <c r="T51" s="23"/>
      <c r="U51" s="23"/>
      <c r="V51" s="6"/>
      <c r="W51" s="6">
        <v>7.0</v>
      </c>
      <c r="X51" s="6">
        <v>8.5</v>
      </c>
      <c r="Y51" s="6">
        <v>9.5</v>
      </c>
      <c r="Z51" s="6">
        <v>9.0</v>
      </c>
      <c r="AA51" s="23"/>
      <c r="AB51" s="6">
        <v>9.0</v>
      </c>
      <c r="AC51" s="6">
        <v>9.5</v>
      </c>
      <c r="AD51" s="6">
        <v>9.5</v>
      </c>
      <c r="AE51" s="23"/>
      <c r="AF51" s="23"/>
      <c r="AG51" s="23"/>
      <c r="AH51" s="6">
        <v>10.0</v>
      </c>
      <c r="AI51" s="6">
        <v>10.0</v>
      </c>
      <c r="AJ51" s="6">
        <v>10.0</v>
      </c>
      <c r="AK51" s="6">
        <v>10.0</v>
      </c>
      <c r="AL51" s="23"/>
      <c r="AM51" s="6">
        <v>5.5</v>
      </c>
      <c r="AN51" s="6">
        <v>9.5</v>
      </c>
      <c r="AO51" s="23"/>
      <c r="AP51" s="23"/>
      <c r="AQ51" s="23"/>
      <c r="AR51" s="6"/>
      <c r="AS51" s="23"/>
      <c r="AT51" s="23"/>
      <c r="AU51" s="23"/>
      <c r="AV51" s="23"/>
      <c r="AW51" s="6">
        <v>10.0</v>
      </c>
      <c r="AX51" s="25">
        <f t="shared" si="1"/>
        <v>9.11</v>
      </c>
      <c r="AY51" s="23"/>
      <c r="AZ51" s="23">
        <f t="shared" si="2"/>
        <v>0</v>
      </c>
      <c r="BA51" s="6">
        <v>27.0</v>
      </c>
      <c r="BB51" s="6">
        <v>0.0</v>
      </c>
      <c r="BC51" s="23">
        <f t="shared" si="3"/>
        <v>27</v>
      </c>
      <c r="BD51" s="6" t="s">
        <v>92</v>
      </c>
      <c r="BE51" s="6" t="s">
        <v>55</v>
      </c>
      <c r="BF51" s="6" t="s">
        <v>55</v>
      </c>
      <c r="BG51" s="6" t="s">
        <v>55</v>
      </c>
      <c r="BH51" s="6" t="s">
        <v>55</v>
      </c>
      <c r="BI51" s="6" t="s">
        <v>92</v>
      </c>
      <c r="BJ51" s="6" t="s">
        <v>55</v>
      </c>
      <c r="BK51" s="23"/>
      <c r="BL51" s="23"/>
      <c r="BM51" s="42"/>
      <c r="BN51" s="42"/>
      <c r="BO51" s="42"/>
    </row>
    <row r="52">
      <c r="A52" s="11">
        <v>48.0</v>
      </c>
      <c r="B52" s="17" t="s">
        <v>462</v>
      </c>
      <c r="C52" s="17" t="s">
        <v>285</v>
      </c>
      <c r="D52" s="19"/>
      <c r="E52" s="19"/>
      <c r="F52" s="17" t="s">
        <v>96</v>
      </c>
      <c r="G52" s="17" t="s">
        <v>312</v>
      </c>
      <c r="H52" s="11" t="s">
        <v>90</v>
      </c>
      <c r="J52" s="11" t="s">
        <v>91</v>
      </c>
      <c r="K52" s="6" t="s">
        <v>84</v>
      </c>
      <c r="L52" s="33">
        <v>42979.0</v>
      </c>
      <c r="M52" s="11"/>
      <c r="N52" s="23"/>
      <c r="O52" s="23"/>
      <c r="P52" s="23"/>
      <c r="Q52" s="6">
        <v>9.0</v>
      </c>
      <c r="R52" s="6">
        <v>8.5</v>
      </c>
      <c r="S52" s="6">
        <v>8.0</v>
      </c>
      <c r="T52" s="23"/>
      <c r="U52" s="23"/>
      <c r="V52" s="6"/>
      <c r="W52" s="6">
        <v>5.5</v>
      </c>
      <c r="X52" s="6">
        <v>8.0</v>
      </c>
      <c r="Y52" s="6">
        <v>9.0</v>
      </c>
      <c r="Z52" s="6">
        <v>8.5</v>
      </c>
      <c r="AA52" s="23"/>
      <c r="AB52" s="6">
        <v>7.5</v>
      </c>
      <c r="AC52" s="6">
        <v>9.0</v>
      </c>
      <c r="AD52" s="6">
        <v>9.0</v>
      </c>
      <c r="AE52" s="23"/>
      <c r="AF52" s="23"/>
      <c r="AG52" s="23"/>
      <c r="AH52" s="6">
        <v>10.0</v>
      </c>
      <c r="AI52" s="6">
        <v>10.0</v>
      </c>
      <c r="AJ52" s="6">
        <v>10.0</v>
      </c>
      <c r="AK52" s="6">
        <v>10.0</v>
      </c>
      <c r="AL52" s="23"/>
      <c r="AM52" s="6">
        <v>6.0</v>
      </c>
      <c r="AN52" s="6">
        <v>9.0</v>
      </c>
      <c r="AO52" s="23"/>
      <c r="AP52" s="23"/>
      <c r="AQ52" s="23"/>
      <c r="AR52" s="6"/>
      <c r="AS52" s="23"/>
      <c r="AT52" s="23"/>
      <c r="AU52" s="23"/>
      <c r="AV52" s="23"/>
      <c r="AW52" s="6">
        <v>10.0</v>
      </c>
      <c r="AX52" s="25">
        <f t="shared" si="1"/>
        <v>8.64</v>
      </c>
      <c r="AY52" s="23"/>
      <c r="AZ52" s="23">
        <f t="shared" si="2"/>
        <v>0</v>
      </c>
      <c r="BA52" s="6">
        <v>73.0</v>
      </c>
      <c r="BB52" s="6">
        <v>0.0</v>
      </c>
      <c r="BC52" s="23">
        <f t="shared" si="3"/>
        <v>73</v>
      </c>
      <c r="BD52" s="6" t="s">
        <v>92</v>
      </c>
      <c r="BE52" s="6" t="s">
        <v>55</v>
      </c>
      <c r="BF52" s="6" t="s">
        <v>55</v>
      </c>
      <c r="BG52" s="6" t="s">
        <v>55</v>
      </c>
      <c r="BH52" s="6" t="s">
        <v>55</v>
      </c>
      <c r="BI52" s="6" t="s">
        <v>92</v>
      </c>
      <c r="BJ52" s="6" t="s">
        <v>55</v>
      </c>
      <c r="BK52" s="23"/>
      <c r="BL52" s="23"/>
      <c r="BM52" s="42"/>
      <c r="BN52" s="42"/>
      <c r="BO52" s="42"/>
    </row>
    <row r="53">
      <c r="A53" s="11">
        <v>49.0</v>
      </c>
      <c r="B53" s="17" t="s">
        <v>305</v>
      </c>
      <c r="C53" s="17" t="s">
        <v>119</v>
      </c>
      <c r="D53" s="17" t="s">
        <v>77</v>
      </c>
      <c r="E53" s="19"/>
      <c r="F53" s="17" t="s">
        <v>79</v>
      </c>
      <c r="G53" s="17" t="s">
        <v>312</v>
      </c>
      <c r="H53" s="11" t="s">
        <v>90</v>
      </c>
      <c r="J53" s="11" t="s">
        <v>91</v>
      </c>
      <c r="K53" s="6" t="s">
        <v>84</v>
      </c>
      <c r="L53" s="33">
        <v>42979.0</v>
      </c>
      <c r="M53" s="11"/>
      <c r="N53" s="23"/>
      <c r="O53" s="23"/>
      <c r="P53" s="23"/>
      <c r="Q53" s="6">
        <v>7.0</v>
      </c>
      <c r="R53" s="6">
        <v>7.0</v>
      </c>
      <c r="S53" s="6">
        <v>7.0</v>
      </c>
      <c r="T53" s="23"/>
      <c r="U53" s="23"/>
      <c r="V53" s="6"/>
      <c r="W53" s="6">
        <v>5.0</v>
      </c>
      <c r="X53" s="6">
        <v>7.5</v>
      </c>
      <c r="Y53" s="6">
        <v>9.0</v>
      </c>
      <c r="Z53" s="6">
        <v>8.5</v>
      </c>
      <c r="AA53" s="23"/>
      <c r="AB53" s="6">
        <v>7.5</v>
      </c>
      <c r="AC53" s="6">
        <v>8.5</v>
      </c>
      <c r="AD53" s="6">
        <v>9.0</v>
      </c>
      <c r="AE53" s="23"/>
      <c r="AF53" s="23"/>
      <c r="AG53" s="23"/>
      <c r="AH53" s="6">
        <v>10.0</v>
      </c>
      <c r="AI53" s="6">
        <v>10.0</v>
      </c>
      <c r="AJ53" s="6">
        <v>10.0</v>
      </c>
      <c r="AK53" s="6">
        <v>10.0</v>
      </c>
      <c r="AL53" s="23"/>
      <c r="AM53" s="6">
        <v>5.5</v>
      </c>
      <c r="AN53" s="6">
        <v>8.0</v>
      </c>
      <c r="AO53" s="23"/>
      <c r="AP53" s="23"/>
      <c r="AQ53" s="23"/>
      <c r="AR53" s="6"/>
      <c r="AS53" s="23"/>
      <c r="AT53" s="23"/>
      <c r="AU53" s="23"/>
      <c r="AV53" s="23"/>
      <c r="AW53" s="6">
        <v>10.0</v>
      </c>
      <c r="AX53" s="25">
        <f t="shared" si="1"/>
        <v>8.2</v>
      </c>
      <c r="AY53" s="23"/>
      <c r="AZ53" s="23">
        <f t="shared" si="2"/>
        <v>0</v>
      </c>
      <c r="BA53" s="6">
        <v>35.0</v>
      </c>
      <c r="BB53" s="6">
        <v>0.0</v>
      </c>
      <c r="BC53" s="23">
        <f t="shared" si="3"/>
        <v>35</v>
      </c>
      <c r="BD53" s="6" t="s">
        <v>92</v>
      </c>
      <c r="BE53" s="6" t="s">
        <v>55</v>
      </c>
      <c r="BF53" s="6" t="s">
        <v>55</v>
      </c>
      <c r="BG53" s="6" t="s">
        <v>55</v>
      </c>
      <c r="BH53" s="6" t="s">
        <v>55</v>
      </c>
      <c r="BI53" s="6" t="s">
        <v>92</v>
      </c>
      <c r="BJ53" s="6" t="s">
        <v>55</v>
      </c>
      <c r="BK53" s="23"/>
      <c r="BL53" s="23"/>
      <c r="BM53" s="42"/>
      <c r="BN53" s="42"/>
      <c r="BO53" s="42"/>
    </row>
    <row r="54">
      <c r="A54" s="11">
        <v>50.0</v>
      </c>
      <c r="B54" s="17" t="s">
        <v>445</v>
      </c>
      <c r="C54" s="17" t="s">
        <v>125</v>
      </c>
      <c r="D54" s="17" t="s">
        <v>76</v>
      </c>
      <c r="E54" s="19"/>
      <c r="F54" s="17" t="s">
        <v>79</v>
      </c>
      <c r="G54" s="17" t="s">
        <v>312</v>
      </c>
      <c r="H54" s="11" t="s">
        <v>90</v>
      </c>
      <c r="J54" s="11" t="s">
        <v>91</v>
      </c>
      <c r="K54" s="6" t="s">
        <v>84</v>
      </c>
      <c r="L54" s="33">
        <v>42979.0</v>
      </c>
      <c r="M54" s="11"/>
      <c r="N54" s="23"/>
      <c r="O54" s="23"/>
      <c r="P54" s="23"/>
      <c r="Q54" s="6">
        <v>7.5</v>
      </c>
      <c r="R54" s="6">
        <v>8.5</v>
      </c>
      <c r="S54" s="68">
        <v>9.0</v>
      </c>
      <c r="T54" s="23"/>
      <c r="U54" s="23"/>
      <c r="V54" s="6"/>
      <c r="W54" s="6">
        <v>9.0</v>
      </c>
      <c r="X54" s="6">
        <v>9.0</v>
      </c>
      <c r="Y54" s="6">
        <v>7.5</v>
      </c>
      <c r="Z54" s="6">
        <v>9.5</v>
      </c>
      <c r="AA54" s="23"/>
      <c r="AB54" s="6">
        <v>8.5</v>
      </c>
      <c r="AC54" s="6">
        <v>9.5</v>
      </c>
      <c r="AD54" s="6">
        <v>9.5</v>
      </c>
      <c r="AE54" s="23"/>
      <c r="AF54" s="23"/>
      <c r="AG54" s="23"/>
      <c r="AH54" s="6">
        <v>10.0</v>
      </c>
      <c r="AI54" s="6">
        <v>10.0</v>
      </c>
      <c r="AJ54" s="6">
        <v>10.0</v>
      </c>
      <c r="AK54" s="6">
        <v>10.0</v>
      </c>
      <c r="AL54" s="23"/>
      <c r="AM54" s="6">
        <v>7.5</v>
      </c>
      <c r="AN54" s="6">
        <v>9.5</v>
      </c>
      <c r="AO54" s="23"/>
      <c r="AP54" s="23"/>
      <c r="AQ54" s="23"/>
      <c r="AR54" s="6"/>
      <c r="AS54" s="23"/>
      <c r="AT54" s="23"/>
      <c r="AU54" s="23"/>
      <c r="AV54" s="23"/>
      <c r="AW54" s="6">
        <v>10.0</v>
      </c>
      <c r="AX54" s="25">
        <f t="shared" si="1"/>
        <v>9.08</v>
      </c>
      <c r="AY54" s="23"/>
      <c r="AZ54" s="23">
        <f t="shared" si="2"/>
        <v>0</v>
      </c>
      <c r="BA54" s="6">
        <v>21.0</v>
      </c>
      <c r="BB54" s="6">
        <v>0.0</v>
      </c>
      <c r="BC54" s="23">
        <f t="shared" si="3"/>
        <v>21</v>
      </c>
      <c r="BD54" s="6" t="s">
        <v>92</v>
      </c>
      <c r="BE54" s="6" t="s">
        <v>55</v>
      </c>
      <c r="BF54" s="6" t="s">
        <v>55</v>
      </c>
      <c r="BG54" s="6" t="s">
        <v>55</v>
      </c>
      <c r="BH54" s="6" t="s">
        <v>55</v>
      </c>
      <c r="BI54" s="6" t="s">
        <v>92</v>
      </c>
      <c r="BJ54" s="6" t="s">
        <v>55</v>
      </c>
      <c r="BK54" s="23"/>
      <c r="BL54" s="23"/>
      <c r="BM54" s="42"/>
      <c r="BN54" s="42"/>
      <c r="BO54" s="42"/>
    </row>
    <row r="55">
      <c r="A55" s="11">
        <v>51.0</v>
      </c>
      <c r="B55" s="17" t="s">
        <v>484</v>
      </c>
      <c r="C55" s="17" t="s">
        <v>237</v>
      </c>
      <c r="D55" s="17" t="s">
        <v>115</v>
      </c>
      <c r="E55" s="19"/>
      <c r="F55" s="17" t="s">
        <v>79</v>
      </c>
      <c r="G55" s="17" t="s">
        <v>312</v>
      </c>
      <c r="H55" s="11" t="s">
        <v>90</v>
      </c>
      <c r="J55" s="11" t="s">
        <v>91</v>
      </c>
      <c r="K55" s="6" t="s">
        <v>84</v>
      </c>
      <c r="L55" s="33">
        <v>42979.0</v>
      </c>
      <c r="M55" s="11"/>
      <c r="N55" s="23"/>
      <c r="O55" s="23"/>
      <c r="P55" s="23"/>
      <c r="Q55" s="25">
        <v>7.5</v>
      </c>
      <c r="R55" s="25">
        <v>9.0</v>
      </c>
      <c r="S55" s="25">
        <v>7.5</v>
      </c>
      <c r="T55" s="25"/>
      <c r="U55" s="25"/>
      <c r="V55" s="25"/>
      <c r="W55" s="25">
        <v>5.5</v>
      </c>
      <c r="X55" s="25">
        <v>8.5</v>
      </c>
      <c r="Y55" s="25">
        <v>9.0</v>
      </c>
      <c r="Z55" s="25">
        <v>9.5</v>
      </c>
      <c r="AA55" s="25"/>
      <c r="AB55" s="25">
        <v>8.0</v>
      </c>
      <c r="AC55" s="25">
        <v>9.5</v>
      </c>
      <c r="AD55" s="25">
        <v>9.0</v>
      </c>
      <c r="AE55" s="25"/>
      <c r="AF55" s="25"/>
      <c r="AG55" s="25"/>
      <c r="AH55" s="25">
        <v>10.0</v>
      </c>
      <c r="AI55" s="25">
        <v>10.0</v>
      </c>
      <c r="AJ55" s="25">
        <v>10.0</v>
      </c>
      <c r="AK55" s="25">
        <v>10.0</v>
      </c>
      <c r="AL55" s="25"/>
      <c r="AM55" s="25">
        <v>6.5</v>
      </c>
      <c r="AN55" s="25">
        <v>10.0</v>
      </c>
      <c r="AO55" s="25"/>
      <c r="AP55" s="25"/>
      <c r="AQ55" s="25"/>
      <c r="AR55" s="6"/>
      <c r="AS55" s="25"/>
      <c r="AT55" s="25"/>
      <c r="AU55" s="25"/>
      <c r="AV55" s="25"/>
      <c r="AW55" s="25">
        <v>10.0</v>
      </c>
      <c r="AX55" s="25">
        <f t="shared" si="1"/>
        <v>8.79</v>
      </c>
      <c r="AY55" s="23"/>
      <c r="AZ55" s="23">
        <f t="shared" si="2"/>
        <v>0</v>
      </c>
      <c r="BA55" s="6">
        <v>101.0</v>
      </c>
      <c r="BB55" s="6">
        <v>4.0</v>
      </c>
      <c r="BC55" s="23">
        <f t="shared" si="3"/>
        <v>97</v>
      </c>
      <c r="BD55" s="6" t="s">
        <v>92</v>
      </c>
      <c r="BE55" s="6" t="s">
        <v>55</v>
      </c>
      <c r="BF55" s="6" t="s">
        <v>55</v>
      </c>
      <c r="BG55" s="6" t="s">
        <v>55</v>
      </c>
      <c r="BH55" s="6" t="s">
        <v>55</v>
      </c>
      <c r="BI55" s="6" t="s">
        <v>92</v>
      </c>
      <c r="BJ55" s="6" t="s">
        <v>55</v>
      </c>
      <c r="BK55" s="23"/>
      <c r="BL55" s="23"/>
      <c r="BM55" s="42"/>
      <c r="BN55" s="42"/>
      <c r="BO55" s="42"/>
    </row>
    <row r="56">
      <c r="A56" s="11">
        <v>52.0</v>
      </c>
      <c r="B56" s="17" t="s">
        <v>489</v>
      </c>
      <c r="C56" s="17" t="s">
        <v>490</v>
      </c>
      <c r="D56" s="17" t="s">
        <v>491</v>
      </c>
      <c r="E56" s="20"/>
      <c r="F56" s="17" t="s">
        <v>79</v>
      </c>
      <c r="G56" s="17" t="s">
        <v>312</v>
      </c>
      <c r="H56" s="11" t="s">
        <v>90</v>
      </c>
      <c r="J56" s="11" t="s">
        <v>91</v>
      </c>
      <c r="K56" s="6" t="s">
        <v>84</v>
      </c>
      <c r="L56" s="33">
        <v>42979.0</v>
      </c>
      <c r="M56" s="11"/>
      <c r="N56" s="23"/>
      <c r="O56" s="23"/>
      <c r="P56" s="23"/>
      <c r="Q56" s="25">
        <v>7.5</v>
      </c>
      <c r="R56" s="25">
        <v>6.5</v>
      </c>
      <c r="S56" s="25">
        <v>9.0</v>
      </c>
      <c r="T56" s="25"/>
      <c r="U56" s="25"/>
      <c r="V56" s="25"/>
      <c r="W56" s="25">
        <v>5.0</v>
      </c>
      <c r="X56" s="25">
        <v>8.0</v>
      </c>
      <c r="Y56" s="25">
        <v>6.5</v>
      </c>
      <c r="Z56" s="25">
        <v>8.5</v>
      </c>
      <c r="AA56" s="25"/>
      <c r="AB56" s="25">
        <v>7.0</v>
      </c>
      <c r="AC56" s="25">
        <v>9.0</v>
      </c>
      <c r="AD56" s="25">
        <v>8.0</v>
      </c>
      <c r="AE56" s="25"/>
      <c r="AF56" s="25"/>
      <c r="AG56" s="25"/>
      <c r="AH56" s="25">
        <v>10.0</v>
      </c>
      <c r="AI56" s="25">
        <v>10.0</v>
      </c>
      <c r="AJ56" s="25">
        <v>10.0</v>
      </c>
      <c r="AK56" s="25">
        <v>10.0</v>
      </c>
      <c r="AL56" s="25"/>
      <c r="AM56" s="25">
        <v>6.0</v>
      </c>
      <c r="AN56" s="25">
        <v>8.5</v>
      </c>
      <c r="AO56" s="25"/>
      <c r="AP56" s="25"/>
      <c r="AQ56" s="25"/>
      <c r="AR56" s="6"/>
      <c r="AS56" s="25"/>
      <c r="AT56" s="25"/>
      <c r="AU56" s="25"/>
      <c r="AV56" s="25"/>
      <c r="AW56" s="25">
        <v>10.0</v>
      </c>
      <c r="AX56" s="25">
        <f t="shared" si="1"/>
        <v>8.2</v>
      </c>
      <c r="AY56" s="23"/>
      <c r="AZ56" s="23">
        <f t="shared" si="2"/>
        <v>0</v>
      </c>
      <c r="BA56" s="6">
        <v>16.0</v>
      </c>
      <c r="BB56" s="6">
        <v>0.0</v>
      </c>
      <c r="BC56" s="23">
        <f t="shared" si="3"/>
        <v>16</v>
      </c>
      <c r="BD56" s="6" t="s">
        <v>92</v>
      </c>
      <c r="BE56" s="6" t="s">
        <v>55</v>
      </c>
      <c r="BF56" s="6" t="s">
        <v>55</v>
      </c>
      <c r="BG56" s="6" t="s">
        <v>55</v>
      </c>
      <c r="BH56" s="6" t="s">
        <v>55</v>
      </c>
      <c r="BI56" s="6" t="s">
        <v>92</v>
      </c>
      <c r="BJ56" s="6" t="s">
        <v>55</v>
      </c>
      <c r="BK56" s="23"/>
      <c r="BL56" s="23"/>
      <c r="BM56" s="42"/>
      <c r="BN56" s="42"/>
      <c r="BO56" s="42"/>
    </row>
    <row r="57">
      <c r="A57" s="11">
        <v>53.0</v>
      </c>
      <c r="B57" s="17" t="s">
        <v>495</v>
      </c>
      <c r="C57" s="17" t="s">
        <v>451</v>
      </c>
      <c r="D57" s="17" t="s">
        <v>338</v>
      </c>
      <c r="E57" s="19"/>
      <c r="F57" s="17" t="s">
        <v>79</v>
      </c>
      <c r="G57" s="17" t="s">
        <v>312</v>
      </c>
      <c r="H57" s="11" t="s">
        <v>90</v>
      </c>
      <c r="J57" s="11" t="s">
        <v>91</v>
      </c>
      <c r="K57" s="6" t="s">
        <v>84</v>
      </c>
      <c r="L57" s="33">
        <v>42979.0</v>
      </c>
      <c r="M57" s="11"/>
      <c r="N57" s="23"/>
      <c r="O57" s="23"/>
      <c r="P57" s="23"/>
      <c r="Q57" s="25">
        <v>9.0</v>
      </c>
      <c r="R57" s="25">
        <v>10.0</v>
      </c>
      <c r="S57" s="25">
        <v>10.0</v>
      </c>
      <c r="T57" s="25"/>
      <c r="U57" s="25"/>
      <c r="V57" s="25"/>
      <c r="W57" s="25">
        <v>9.5</v>
      </c>
      <c r="X57" s="25">
        <v>9.5</v>
      </c>
      <c r="Y57" s="25">
        <v>10.0</v>
      </c>
      <c r="Z57" s="25">
        <v>10.0</v>
      </c>
      <c r="AA57" s="25"/>
      <c r="AB57" s="25">
        <v>9.0</v>
      </c>
      <c r="AC57" s="25">
        <v>10.0</v>
      </c>
      <c r="AD57" s="25">
        <v>10.0</v>
      </c>
      <c r="AE57" s="25"/>
      <c r="AF57" s="25"/>
      <c r="AG57" s="25"/>
      <c r="AH57" s="25">
        <v>10.0</v>
      </c>
      <c r="AI57" s="25">
        <v>10.0</v>
      </c>
      <c r="AJ57" s="25">
        <v>10.0</v>
      </c>
      <c r="AK57" s="25">
        <v>10.0</v>
      </c>
      <c r="AL57" s="25"/>
      <c r="AM57" s="25">
        <v>10.0</v>
      </c>
      <c r="AN57" s="25">
        <v>10.0</v>
      </c>
      <c r="AO57" s="25"/>
      <c r="AP57" s="25"/>
      <c r="AQ57" s="25"/>
      <c r="AR57" s="6"/>
      <c r="AS57" s="25"/>
      <c r="AT57" s="25"/>
      <c r="AU57" s="25"/>
      <c r="AV57" s="25"/>
      <c r="AW57" s="25">
        <v>10.0</v>
      </c>
      <c r="AX57" s="25">
        <f t="shared" si="1"/>
        <v>9.82</v>
      </c>
      <c r="AY57" s="23"/>
      <c r="AZ57" s="23">
        <f t="shared" si="2"/>
        <v>0</v>
      </c>
      <c r="BA57" s="6">
        <v>120.0</v>
      </c>
      <c r="BB57" s="6">
        <v>0.0</v>
      </c>
      <c r="BC57" s="23">
        <f t="shared" si="3"/>
        <v>120</v>
      </c>
      <c r="BD57" s="6" t="s">
        <v>92</v>
      </c>
      <c r="BE57" s="6" t="s">
        <v>55</v>
      </c>
      <c r="BF57" s="6" t="s">
        <v>55</v>
      </c>
      <c r="BG57" s="6" t="s">
        <v>55</v>
      </c>
      <c r="BH57" s="6" t="s">
        <v>55</v>
      </c>
      <c r="BI57" s="6" t="s">
        <v>92</v>
      </c>
      <c r="BJ57" s="6" t="s">
        <v>55</v>
      </c>
      <c r="BK57" s="23"/>
      <c r="BL57" s="23"/>
      <c r="BM57" s="42"/>
      <c r="BN57" s="42"/>
      <c r="BO57" s="42"/>
    </row>
    <row r="58">
      <c r="A58" s="11">
        <v>54.0</v>
      </c>
      <c r="B58" s="17" t="s">
        <v>498</v>
      </c>
      <c r="C58" s="17" t="s">
        <v>338</v>
      </c>
      <c r="D58" s="17" t="s">
        <v>172</v>
      </c>
      <c r="E58" s="19"/>
      <c r="F58" s="17" t="s">
        <v>79</v>
      </c>
      <c r="G58" s="17" t="s">
        <v>312</v>
      </c>
      <c r="H58" s="11" t="s">
        <v>90</v>
      </c>
      <c r="J58" s="11" t="s">
        <v>91</v>
      </c>
      <c r="K58" s="6" t="s">
        <v>84</v>
      </c>
      <c r="L58" s="33">
        <v>42979.0</v>
      </c>
      <c r="M58" s="11"/>
      <c r="N58" s="23"/>
      <c r="O58" s="23"/>
      <c r="P58" s="23"/>
      <c r="Q58" s="25">
        <v>8.5</v>
      </c>
      <c r="R58" s="25">
        <v>9.0</v>
      </c>
      <c r="S58" s="25">
        <v>9.5</v>
      </c>
      <c r="T58" s="25"/>
      <c r="U58" s="25"/>
      <c r="V58" s="25"/>
      <c r="W58" s="25">
        <v>7.5</v>
      </c>
      <c r="X58" s="25">
        <v>9.0</v>
      </c>
      <c r="Y58" s="25">
        <v>8.0</v>
      </c>
      <c r="Z58" s="25">
        <v>9.0</v>
      </c>
      <c r="AA58" s="25"/>
      <c r="AB58" s="25">
        <v>7.0</v>
      </c>
      <c r="AC58" s="25">
        <v>9.5</v>
      </c>
      <c r="AD58" s="25">
        <v>9.5</v>
      </c>
      <c r="AE58" s="25"/>
      <c r="AF58" s="25"/>
      <c r="AG58" s="25"/>
      <c r="AH58" s="25">
        <v>10.0</v>
      </c>
      <c r="AI58" s="25">
        <v>10.0</v>
      </c>
      <c r="AJ58" s="25">
        <v>10.0</v>
      </c>
      <c r="AK58" s="25">
        <v>10.0</v>
      </c>
      <c r="AL58" s="25"/>
      <c r="AM58" s="25">
        <v>7.0</v>
      </c>
      <c r="AN58" s="25">
        <v>10.0</v>
      </c>
      <c r="AO58" s="25"/>
      <c r="AP58" s="25"/>
      <c r="AQ58" s="25"/>
      <c r="AR58" s="6"/>
      <c r="AS58" s="25"/>
      <c r="AT58" s="25"/>
      <c r="AU58" s="25"/>
      <c r="AV58" s="25"/>
      <c r="AW58" s="25">
        <v>10.0</v>
      </c>
      <c r="AX58" s="25">
        <f t="shared" si="1"/>
        <v>9.02</v>
      </c>
      <c r="AY58" s="23"/>
      <c r="AZ58" s="23">
        <f t="shared" si="2"/>
        <v>0</v>
      </c>
      <c r="BA58" s="6">
        <v>69.0</v>
      </c>
      <c r="BB58" s="6">
        <v>0.0</v>
      </c>
      <c r="BC58" s="23">
        <f t="shared" si="3"/>
        <v>69</v>
      </c>
      <c r="BD58" s="6" t="s">
        <v>92</v>
      </c>
      <c r="BE58" s="6" t="s">
        <v>55</v>
      </c>
      <c r="BF58" s="6" t="s">
        <v>55</v>
      </c>
      <c r="BG58" s="6" t="s">
        <v>55</v>
      </c>
      <c r="BH58" s="6" t="s">
        <v>55</v>
      </c>
      <c r="BI58" s="6" t="s">
        <v>92</v>
      </c>
      <c r="BJ58" s="6" t="s">
        <v>55</v>
      </c>
      <c r="BK58" s="23"/>
      <c r="BL58" s="23"/>
      <c r="BM58" s="42"/>
      <c r="BN58" s="42"/>
      <c r="BO58" s="42"/>
    </row>
    <row r="59">
      <c r="A59" s="11">
        <v>55.0</v>
      </c>
      <c r="B59" s="17" t="s">
        <v>503</v>
      </c>
      <c r="C59" s="17" t="s">
        <v>107</v>
      </c>
      <c r="D59" s="17" t="s">
        <v>504</v>
      </c>
      <c r="E59" s="19"/>
      <c r="F59" s="17" t="s">
        <v>79</v>
      </c>
      <c r="G59" s="17" t="s">
        <v>312</v>
      </c>
      <c r="H59" s="11" t="s">
        <v>90</v>
      </c>
      <c r="J59" s="11" t="s">
        <v>91</v>
      </c>
      <c r="K59" s="6" t="s">
        <v>84</v>
      </c>
      <c r="L59" s="33">
        <v>42979.0</v>
      </c>
      <c r="M59" s="11"/>
      <c r="N59" s="23"/>
      <c r="O59" s="23"/>
      <c r="P59" s="23"/>
      <c r="Q59" s="25">
        <v>7.0</v>
      </c>
      <c r="R59" s="25">
        <v>7.0</v>
      </c>
      <c r="S59" s="25">
        <v>7.5</v>
      </c>
      <c r="T59" s="25"/>
      <c r="U59" s="25"/>
      <c r="V59" s="25"/>
      <c r="W59" s="25">
        <v>7.0</v>
      </c>
      <c r="X59" s="25">
        <v>7.5</v>
      </c>
      <c r="Y59" s="25">
        <v>9.5</v>
      </c>
      <c r="Z59" s="25">
        <v>9.0</v>
      </c>
      <c r="AA59" s="25"/>
      <c r="AB59" s="25">
        <v>9.5</v>
      </c>
      <c r="AC59" s="25">
        <v>9.0</v>
      </c>
      <c r="AD59" s="25">
        <v>10.0</v>
      </c>
      <c r="AE59" s="25"/>
      <c r="AF59" s="25"/>
      <c r="AG59" s="25"/>
      <c r="AH59" s="25">
        <v>10.0</v>
      </c>
      <c r="AI59" s="25">
        <v>10.0</v>
      </c>
      <c r="AJ59" s="25">
        <v>10.0</v>
      </c>
      <c r="AK59" s="25">
        <v>10.0</v>
      </c>
      <c r="AL59" s="25"/>
      <c r="AM59" s="25">
        <v>7.5</v>
      </c>
      <c r="AN59" s="25">
        <v>10.0</v>
      </c>
      <c r="AO59" s="25"/>
      <c r="AP59" s="25"/>
      <c r="AQ59" s="25"/>
      <c r="AR59" s="6"/>
      <c r="AS59" s="25"/>
      <c r="AT59" s="25"/>
      <c r="AU59" s="25"/>
      <c r="AV59" s="25"/>
      <c r="AW59" s="25">
        <v>10.0</v>
      </c>
      <c r="AX59" s="25">
        <f t="shared" si="1"/>
        <v>8.85</v>
      </c>
      <c r="AY59" s="23"/>
      <c r="AZ59" s="23">
        <f t="shared" si="2"/>
        <v>0</v>
      </c>
      <c r="BA59" s="6">
        <v>57.0</v>
      </c>
      <c r="BB59" s="6">
        <v>0.0</v>
      </c>
      <c r="BC59" s="23">
        <f t="shared" si="3"/>
        <v>57</v>
      </c>
      <c r="BD59" s="6" t="s">
        <v>92</v>
      </c>
      <c r="BE59" s="6" t="s">
        <v>55</v>
      </c>
      <c r="BF59" s="6" t="s">
        <v>55</v>
      </c>
      <c r="BG59" s="6" t="s">
        <v>55</v>
      </c>
      <c r="BH59" s="6" t="s">
        <v>55</v>
      </c>
      <c r="BI59" s="6" t="s">
        <v>92</v>
      </c>
      <c r="BJ59" s="6" t="s">
        <v>55</v>
      </c>
      <c r="BK59" s="23"/>
      <c r="BL59" s="23"/>
      <c r="BM59" s="42"/>
      <c r="BN59" s="42"/>
      <c r="BO59" s="42"/>
    </row>
    <row r="60">
      <c r="A60" s="11">
        <v>56.0</v>
      </c>
      <c r="B60" s="17" t="s">
        <v>93</v>
      </c>
      <c r="C60" s="17" t="s">
        <v>512</v>
      </c>
      <c r="D60" s="20"/>
      <c r="E60" s="19"/>
      <c r="F60" s="17" t="s">
        <v>96</v>
      </c>
      <c r="G60" s="17" t="s">
        <v>513</v>
      </c>
      <c r="H60" s="11" t="s">
        <v>90</v>
      </c>
      <c r="J60" s="11" t="s">
        <v>91</v>
      </c>
      <c r="K60" s="6" t="s">
        <v>84</v>
      </c>
      <c r="L60" s="33">
        <v>42979.0</v>
      </c>
      <c r="M60" s="11"/>
      <c r="N60" s="23"/>
      <c r="O60" s="23"/>
      <c r="P60" s="23"/>
      <c r="Q60" s="25">
        <v>9.0</v>
      </c>
      <c r="R60" s="25">
        <v>9.0</v>
      </c>
      <c r="S60" s="25">
        <v>9.5</v>
      </c>
      <c r="T60" s="25"/>
      <c r="U60" s="25"/>
      <c r="V60" s="25"/>
      <c r="W60" s="25">
        <v>7.0</v>
      </c>
      <c r="X60" s="25">
        <v>9.0</v>
      </c>
      <c r="Y60" s="25">
        <v>8.0</v>
      </c>
      <c r="Z60" s="25">
        <v>9.0</v>
      </c>
      <c r="AA60" s="25"/>
      <c r="AB60" s="25">
        <v>9.5</v>
      </c>
      <c r="AC60" s="25">
        <v>9.5</v>
      </c>
      <c r="AD60" s="25">
        <v>10.0</v>
      </c>
      <c r="AE60" s="25"/>
      <c r="AF60" s="25"/>
      <c r="AG60" s="25"/>
      <c r="AH60" s="25">
        <v>10.0</v>
      </c>
      <c r="AI60" s="25">
        <v>10.0</v>
      </c>
      <c r="AJ60" s="25">
        <v>10.0</v>
      </c>
      <c r="AK60" s="25">
        <v>10.0</v>
      </c>
      <c r="AL60" s="25"/>
      <c r="AM60" s="25">
        <v>9.5</v>
      </c>
      <c r="AN60" s="25">
        <v>10.0</v>
      </c>
      <c r="AO60" s="25"/>
      <c r="AP60" s="25"/>
      <c r="AQ60" s="25"/>
      <c r="AR60" s="6"/>
      <c r="AS60" s="25"/>
      <c r="AT60" s="25"/>
      <c r="AU60" s="25"/>
      <c r="AV60" s="25"/>
      <c r="AW60" s="25">
        <v>10.0</v>
      </c>
      <c r="AX60" s="25">
        <f t="shared" si="1"/>
        <v>9.35</v>
      </c>
      <c r="AY60" s="23"/>
      <c r="AZ60" s="23">
        <f t="shared" si="2"/>
        <v>0</v>
      </c>
      <c r="BA60" s="6">
        <v>9.0</v>
      </c>
      <c r="BB60" s="6">
        <v>0.0</v>
      </c>
      <c r="BC60" s="23">
        <f t="shared" si="3"/>
        <v>9</v>
      </c>
      <c r="BD60" s="6" t="s">
        <v>92</v>
      </c>
      <c r="BE60" s="6" t="s">
        <v>55</v>
      </c>
      <c r="BF60" s="6" t="s">
        <v>55</v>
      </c>
      <c r="BG60" s="6" t="s">
        <v>55</v>
      </c>
      <c r="BH60" s="6" t="s">
        <v>55</v>
      </c>
      <c r="BI60" s="6" t="s">
        <v>92</v>
      </c>
      <c r="BJ60" s="6" t="s">
        <v>55</v>
      </c>
      <c r="BK60" s="23"/>
      <c r="BL60" s="23"/>
      <c r="BM60" s="42"/>
      <c r="BN60" s="42"/>
      <c r="BO60" s="42"/>
    </row>
    <row r="61">
      <c r="A61" s="11">
        <v>57.0</v>
      </c>
      <c r="B61" s="17" t="s">
        <v>517</v>
      </c>
      <c r="C61" s="17" t="s">
        <v>102</v>
      </c>
      <c r="D61" s="20"/>
      <c r="E61" s="19"/>
      <c r="F61" s="17" t="s">
        <v>96</v>
      </c>
      <c r="G61" s="17" t="s">
        <v>513</v>
      </c>
      <c r="H61" s="11" t="s">
        <v>90</v>
      </c>
      <c r="J61" s="11" t="s">
        <v>91</v>
      </c>
      <c r="K61" s="6" t="s">
        <v>84</v>
      </c>
      <c r="L61" s="33">
        <v>42979.0</v>
      </c>
      <c r="M61" s="11"/>
      <c r="N61" s="23"/>
      <c r="O61" s="23"/>
      <c r="P61" s="23"/>
      <c r="Q61" s="25">
        <v>9.0</v>
      </c>
      <c r="R61" s="25">
        <v>9.0</v>
      </c>
      <c r="S61" s="25">
        <v>10.0</v>
      </c>
      <c r="T61" s="25"/>
      <c r="U61" s="25"/>
      <c r="V61" s="25"/>
      <c r="W61" s="25">
        <v>8.0</v>
      </c>
      <c r="X61" s="25">
        <v>8.0</v>
      </c>
      <c r="Y61" s="25">
        <v>8.0</v>
      </c>
      <c r="Z61" s="25">
        <v>9.5</v>
      </c>
      <c r="AA61" s="25"/>
      <c r="AB61" s="25">
        <v>10.0</v>
      </c>
      <c r="AC61" s="25">
        <v>10.0</v>
      </c>
      <c r="AD61" s="25">
        <v>10.0</v>
      </c>
      <c r="AE61" s="25"/>
      <c r="AF61" s="25"/>
      <c r="AG61" s="25"/>
      <c r="AH61" s="25">
        <v>10.0</v>
      </c>
      <c r="AI61" s="25">
        <v>10.0</v>
      </c>
      <c r="AJ61" s="25">
        <v>10.0</v>
      </c>
      <c r="AK61" s="25">
        <v>10.0</v>
      </c>
      <c r="AL61" s="25"/>
      <c r="AM61" s="25">
        <v>9.5</v>
      </c>
      <c r="AN61" s="25">
        <v>10.0</v>
      </c>
      <c r="AO61" s="25"/>
      <c r="AP61" s="25"/>
      <c r="AQ61" s="25"/>
      <c r="AR61" s="6"/>
      <c r="AS61" s="25"/>
      <c r="AT61" s="25"/>
      <c r="AU61" s="25"/>
      <c r="AV61" s="25"/>
      <c r="AW61" s="25">
        <v>10.0</v>
      </c>
      <c r="AX61" s="25">
        <f t="shared" si="1"/>
        <v>9.47</v>
      </c>
      <c r="AY61" s="23"/>
      <c r="AZ61" s="23">
        <f t="shared" si="2"/>
        <v>0</v>
      </c>
      <c r="BA61" s="6">
        <v>25.0</v>
      </c>
      <c r="BB61" s="6">
        <v>0.0</v>
      </c>
      <c r="BC61" s="23">
        <f t="shared" si="3"/>
        <v>25</v>
      </c>
      <c r="BD61" s="6" t="s">
        <v>92</v>
      </c>
      <c r="BE61" s="6" t="s">
        <v>55</v>
      </c>
      <c r="BF61" s="6" t="s">
        <v>55</v>
      </c>
      <c r="BG61" s="6" t="s">
        <v>55</v>
      </c>
      <c r="BH61" s="6" t="s">
        <v>55</v>
      </c>
      <c r="BI61" s="6" t="s">
        <v>92</v>
      </c>
      <c r="BJ61" s="6" t="s">
        <v>55</v>
      </c>
      <c r="BK61" s="23"/>
      <c r="BL61" s="23"/>
      <c r="BM61" s="42"/>
      <c r="BN61" s="42"/>
      <c r="BO61" s="42"/>
    </row>
    <row r="62">
      <c r="A62" s="11">
        <v>58.0</v>
      </c>
      <c r="B62" s="17" t="s">
        <v>524</v>
      </c>
      <c r="C62" s="17" t="s">
        <v>525</v>
      </c>
      <c r="D62" s="17" t="s">
        <v>314</v>
      </c>
      <c r="E62" s="19"/>
      <c r="F62" s="17" t="s">
        <v>96</v>
      </c>
      <c r="G62" s="17" t="s">
        <v>513</v>
      </c>
      <c r="H62" s="11" t="s">
        <v>90</v>
      </c>
      <c r="J62" s="11" t="s">
        <v>526</v>
      </c>
      <c r="K62" s="6" t="s">
        <v>84</v>
      </c>
      <c r="L62" s="33">
        <v>42979.0</v>
      </c>
      <c r="M62" s="11"/>
      <c r="N62" s="23"/>
      <c r="O62" s="23"/>
      <c r="P62" s="23"/>
      <c r="Q62" s="25">
        <v>8.0</v>
      </c>
      <c r="R62" s="25">
        <v>8.5</v>
      </c>
      <c r="S62" s="25">
        <v>8.0</v>
      </c>
      <c r="T62" s="25"/>
      <c r="U62" s="25"/>
      <c r="V62" s="25"/>
      <c r="W62" s="25">
        <v>5.0</v>
      </c>
      <c r="X62" s="25">
        <v>6.0</v>
      </c>
      <c r="Y62" s="25">
        <v>6.0</v>
      </c>
      <c r="Z62" s="25">
        <v>7.0</v>
      </c>
      <c r="AA62" s="25"/>
      <c r="AB62" s="25">
        <v>7.5</v>
      </c>
      <c r="AC62" s="25">
        <v>8.5</v>
      </c>
      <c r="AD62" s="25">
        <v>8.5</v>
      </c>
      <c r="AE62" s="25"/>
      <c r="AF62" s="25"/>
      <c r="AG62" s="25"/>
      <c r="AH62" s="25">
        <v>10.0</v>
      </c>
      <c r="AI62" s="25">
        <v>10.0</v>
      </c>
      <c r="AJ62" s="25">
        <v>10.0</v>
      </c>
      <c r="AK62" s="25">
        <v>10.0</v>
      </c>
      <c r="AL62" s="25"/>
      <c r="AM62" s="25">
        <v>6.0</v>
      </c>
      <c r="AN62" s="25">
        <v>8.5</v>
      </c>
      <c r="AO62" s="25"/>
      <c r="AP62" s="25"/>
      <c r="AQ62" s="25"/>
      <c r="AR62" s="6"/>
      <c r="AS62" s="25"/>
      <c r="AT62" s="25"/>
      <c r="AU62" s="25"/>
      <c r="AV62" s="25"/>
      <c r="AW62" s="25">
        <v>10.0</v>
      </c>
      <c r="AX62" s="25">
        <f t="shared" si="1"/>
        <v>8.08</v>
      </c>
      <c r="AY62" s="23"/>
      <c r="AZ62" s="23">
        <f t="shared" si="2"/>
        <v>0</v>
      </c>
      <c r="BA62" s="6">
        <v>61.0</v>
      </c>
      <c r="BB62" s="6">
        <v>0.0</v>
      </c>
      <c r="BC62" s="23">
        <f t="shared" si="3"/>
        <v>61</v>
      </c>
      <c r="BD62" s="6" t="s">
        <v>92</v>
      </c>
      <c r="BE62" s="6" t="s">
        <v>55</v>
      </c>
      <c r="BF62" s="6" t="s">
        <v>55</v>
      </c>
      <c r="BG62" s="6" t="s">
        <v>55</v>
      </c>
      <c r="BH62" s="6" t="s">
        <v>55</v>
      </c>
      <c r="BI62" s="6" t="s">
        <v>92</v>
      </c>
      <c r="BJ62" s="6" t="s">
        <v>55</v>
      </c>
      <c r="BK62" s="23"/>
      <c r="BL62" s="23"/>
      <c r="BM62" s="42"/>
      <c r="BN62" s="42"/>
      <c r="BO62" s="42"/>
    </row>
    <row r="63">
      <c r="A63" s="11">
        <v>59.0</v>
      </c>
      <c r="B63" s="17" t="s">
        <v>485</v>
      </c>
      <c r="C63" s="17" t="s">
        <v>261</v>
      </c>
      <c r="D63" s="17" t="s">
        <v>193</v>
      </c>
      <c r="E63" s="19"/>
      <c r="F63" s="17" t="s">
        <v>96</v>
      </c>
      <c r="G63" s="17" t="s">
        <v>513</v>
      </c>
      <c r="H63" s="11" t="s">
        <v>90</v>
      </c>
      <c r="J63" s="11" t="s">
        <v>91</v>
      </c>
      <c r="K63" s="6" t="s">
        <v>84</v>
      </c>
      <c r="L63" s="33">
        <v>42979.0</v>
      </c>
      <c r="M63" s="11"/>
      <c r="N63" s="23"/>
      <c r="O63" s="23"/>
      <c r="P63" s="23"/>
      <c r="Q63" s="25">
        <v>8.5</v>
      </c>
      <c r="R63" s="25">
        <v>7.5</v>
      </c>
      <c r="S63" s="25">
        <v>9.5</v>
      </c>
      <c r="T63" s="25"/>
      <c r="U63" s="25"/>
      <c r="V63" s="25"/>
      <c r="W63" s="25">
        <v>5.5</v>
      </c>
      <c r="X63" s="25">
        <v>8.5</v>
      </c>
      <c r="Y63" s="25">
        <v>8.0</v>
      </c>
      <c r="Z63" s="25">
        <v>7.5</v>
      </c>
      <c r="AA63" s="25"/>
      <c r="AB63" s="25">
        <v>10.0</v>
      </c>
      <c r="AC63" s="25">
        <v>9.0</v>
      </c>
      <c r="AD63" s="25">
        <v>10.0</v>
      </c>
      <c r="AE63" s="25"/>
      <c r="AF63" s="25"/>
      <c r="AG63" s="25"/>
      <c r="AH63" s="25">
        <v>10.0</v>
      </c>
      <c r="AI63" s="25">
        <v>10.0</v>
      </c>
      <c r="AJ63" s="25">
        <v>10.0</v>
      </c>
      <c r="AK63" s="25">
        <v>10.0</v>
      </c>
      <c r="AL63" s="25"/>
      <c r="AM63" s="25">
        <v>9.0</v>
      </c>
      <c r="AN63" s="25">
        <v>9.5</v>
      </c>
      <c r="AO63" s="25"/>
      <c r="AP63" s="25"/>
      <c r="AQ63" s="25"/>
      <c r="AR63" s="6"/>
      <c r="AS63" s="25"/>
      <c r="AT63" s="25"/>
      <c r="AU63" s="25"/>
      <c r="AV63" s="25"/>
      <c r="AW63" s="25">
        <v>10.0</v>
      </c>
      <c r="AX63" s="25">
        <f t="shared" si="1"/>
        <v>8.97</v>
      </c>
      <c r="AY63" s="23"/>
      <c r="AZ63" s="23">
        <f t="shared" si="2"/>
        <v>0</v>
      </c>
      <c r="BA63" s="6">
        <v>14.0</v>
      </c>
      <c r="BB63" s="6">
        <v>0.0</v>
      </c>
      <c r="BC63" s="23">
        <f t="shared" si="3"/>
        <v>14</v>
      </c>
      <c r="BD63" s="6" t="s">
        <v>92</v>
      </c>
      <c r="BE63" s="6" t="s">
        <v>55</v>
      </c>
      <c r="BF63" s="6" t="s">
        <v>55</v>
      </c>
      <c r="BG63" s="6" t="s">
        <v>55</v>
      </c>
      <c r="BH63" s="6" t="s">
        <v>55</v>
      </c>
      <c r="BI63" s="6" t="s">
        <v>92</v>
      </c>
      <c r="BJ63" s="6" t="s">
        <v>55</v>
      </c>
      <c r="BK63" s="23"/>
      <c r="BL63" s="23"/>
      <c r="BM63" s="42"/>
      <c r="BN63" s="42"/>
      <c r="BO63" s="42"/>
    </row>
    <row r="64">
      <c r="A64" s="11">
        <v>60.0</v>
      </c>
      <c r="B64" s="17" t="s">
        <v>537</v>
      </c>
      <c r="C64" s="17" t="s">
        <v>538</v>
      </c>
      <c r="D64" s="17" t="s">
        <v>134</v>
      </c>
      <c r="E64" s="19"/>
      <c r="F64" s="17" t="s">
        <v>96</v>
      </c>
      <c r="G64" s="17" t="s">
        <v>513</v>
      </c>
      <c r="H64" s="11" t="s">
        <v>90</v>
      </c>
      <c r="J64" s="11" t="s">
        <v>91</v>
      </c>
      <c r="K64" s="6" t="s">
        <v>84</v>
      </c>
      <c r="L64" s="33">
        <v>42979.0</v>
      </c>
      <c r="M64" s="11"/>
      <c r="N64" s="23"/>
      <c r="O64" s="23"/>
      <c r="P64" s="23"/>
      <c r="Q64" s="6">
        <v>7.5</v>
      </c>
      <c r="R64" s="6">
        <v>7.0</v>
      </c>
      <c r="S64" s="6">
        <v>8.0</v>
      </c>
      <c r="T64" s="23"/>
      <c r="U64" s="23"/>
      <c r="V64" s="6"/>
      <c r="W64" s="6">
        <v>5.0</v>
      </c>
      <c r="X64" s="6">
        <v>6.0</v>
      </c>
      <c r="Y64" s="6">
        <v>5.5</v>
      </c>
      <c r="Z64" s="6">
        <v>8.0</v>
      </c>
      <c r="AA64" s="23"/>
      <c r="AB64" s="6">
        <v>7.0</v>
      </c>
      <c r="AC64" s="6">
        <v>8.0</v>
      </c>
      <c r="AD64" s="6">
        <v>9.0</v>
      </c>
      <c r="AE64" s="23"/>
      <c r="AF64" s="23"/>
      <c r="AG64" s="23"/>
      <c r="AH64" s="6">
        <v>10.0</v>
      </c>
      <c r="AI64" s="6">
        <v>10.0</v>
      </c>
      <c r="AJ64" s="6">
        <v>10.0</v>
      </c>
      <c r="AK64" s="6">
        <v>10.0</v>
      </c>
      <c r="AL64" s="23"/>
      <c r="AM64" s="6">
        <v>6.0</v>
      </c>
      <c r="AN64" s="6">
        <v>8.5</v>
      </c>
      <c r="AO64" s="23"/>
      <c r="AP64" s="23"/>
      <c r="AQ64" s="23"/>
      <c r="AR64" s="6"/>
      <c r="AS64" s="23"/>
      <c r="AT64" s="23"/>
      <c r="AU64" s="23"/>
      <c r="AV64" s="23"/>
      <c r="AW64" s="6">
        <v>10.0</v>
      </c>
      <c r="AX64" s="25">
        <f t="shared" si="1"/>
        <v>7.97</v>
      </c>
      <c r="AY64" s="23"/>
      <c r="AZ64" s="23">
        <f t="shared" si="2"/>
        <v>0</v>
      </c>
      <c r="BA64" s="6">
        <v>42.0</v>
      </c>
      <c r="BB64" s="6">
        <v>4.0</v>
      </c>
      <c r="BC64" s="23">
        <f t="shared" si="3"/>
        <v>38</v>
      </c>
      <c r="BD64" s="6" t="s">
        <v>92</v>
      </c>
      <c r="BE64" s="6" t="s">
        <v>55</v>
      </c>
      <c r="BF64" s="6" t="s">
        <v>55</v>
      </c>
      <c r="BG64" s="6" t="s">
        <v>55</v>
      </c>
      <c r="BH64" s="6" t="s">
        <v>55</v>
      </c>
      <c r="BI64" s="6" t="s">
        <v>92</v>
      </c>
      <c r="BJ64" s="6" t="s">
        <v>55</v>
      </c>
      <c r="BK64" s="23"/>
      <c r="BL64" s="23"/>
      <c r="BM64" s="42"/>
      <c r="BN64" s="42"/>
      <c r="BO64" s="42"/>
    </row>
    <row r="65">
      <c r="A65" s="11">
        <v>61.0</v>
      </c>
      <c r="B65" s="17" t="s">
        <v>543</v>
      </c>
      <c r="C65" s="17" t="s">
        <v>252</v>
      </c>
      <c r="D65" s="17" t="s">
        <v>544</v>
      </c>
      <c r="E65" s="19"/>
      <c r="F65" s="17" t="s">
        <v>96</v>
      </c>
      <c r="G65" s="17" t="s">
        <v>513</v>
      </c>
      <c r="H65" s="11" t="s">
        <v>90</v>
      </c>
      <c r="J65" s="11" t="s">
        <v>545</v>
      </c>
      <c r="K65" s="6" t="s">
        <v>84</v>
      </c>
      <c r="L65" s="33">
        <v>42979.0</v>
      </c>
      <c r="M65" s="11"/>
      <c r="N65" s="23"/>
      <c r="O65" s="23"/>
      <c r="P65" s="23"/>
      <c r="Q65" s="25">
        <v>9.0</v>
      </c>
      <c r="R65" s="25">
        <v>6.5</v>
      </c>
      <c r="S65" s="25">
        <v>9.5</v>
      </c>
      <c r="T65" s="25"/>
      <c r="U65" s="25"/>
      <c r="V65" s="25"/>
      <c r="W65" s="25">
        <v>7.0</v>
      </c>
      <c r="X65" s="25">
        <v>8.0</v>
      </c>
      <c r="Y65" s="25">
        <v>8.5</v>
      </c>
      <c r="Z65" s="25">
        <v>8.5</v>
      </c>
      <c r="AA65" s="25"/>
      <c r="AB65" s="25">
        <v>10.0</v>
      </c>
      <c r="AC65" s="25">
        <v>10.0</v>
      </c>
      <c r="AD65" s="25">
        <v>8.5</v>
      </c>
      <c r="AE65" s="25"/>
      <c r="AF65" s="25"/>
      <c r="AG65" s="25"/>
      <c r="AH65" s="25">
        <v>10.0</v>
      </c>
      <c r="AI65" s="25">
        <v>10.0</v>
      </c>
      <c r="AJ65" s="25">
        <v>10.0</v>
      </c>
      <c r="AK65" s="25">
        <v>10.0</v>
      </c>
      <c r="AL65" s="25"/>
      <c r="AM65" s="25">
        <v>6.0</v>
      </c>
      <c r="AN65" s="25">
        <v>10.0</v>
      </c>
      <c r="AO65" s="25"/>
      <c r="AP65" s="25"/>
      <c r="AQ65" s="25"/>
      <c r="AR65" s="6"/>
      <c r="AS65" s="25"/>
      <c r="AT65" s="25"/>
      <c r="AU65" s="25"/>
      <c r="AV65" s="25"/>
      <c r="AW65" s="25">
        <v>10.0</v>
      </c>
      <c r="AX65" s="25">
        <f t="shared" si="1"/>
        <v>8.91</v>
      </c>
      <c r="AY65" s="23"/>
      <c r="AZ65" s="23">
        <f t="shared" si="2"/>
        <v>0</v>
      </c>
      <c r="BA65" s="6">
        <v>55.0</v>
      </c>
      <c r="BB65" s="6">
        <v>0.0</v>
      </c>
      <c r="BC65" s="23">
        <f t="shared" si="3"/>
        <v>55</v>
      </c>
      <c r="BD65" s="6" t="s">
        <v>92</v>
      </c>
      <c r="BE65" s="6" t="s">
        <v>55</v>
      </c>
      <c r="BF65" s="6" t="s">
        <v>55</v>
      </c>
      <c r="BG65" s="6" t="s">
        <v>55</v>
      </c>
      <c r="BH65" s="6" t="s">
        <v>55</v>
      </c>
      <c r="BI65" s="6" t="s">
        <v>92</v>
      </c>
      <c r="BJ65" s="6" t="s">
        <v>55</v>
      </c>
      <c r="BK65" s="23"/>
      <c r="BL65" s="23"/>
      <c r="BM65" s="42"/>
      <c r="BN65" s="42"/>
      <c r="BO65" s="42"/>
    </row>
    <row r="66">
      <c r="A66" s="11">
        <v>62.0</v>
      </c>
      <c r="B66" s="17" t="s">
        <v>548</v>
      </c>
      <c r="C66" s="17" t="s">
        <v>259</v>
      </c>
      <c r="D66" s="17" t="s">
        <v>134</v>
      </c>
      <c r="E66" s="19"/>
      <c r="F66" s="17" t="s">
        <v>96</v>
      </c>
      <c r="G66" s="17" t="s">
        <v>513</v>
      </c>
      <c r="H66" s="11" t="s">
        <v>90</v>
      </c>
      <c r="J66" s="11" t="s">
        <v>545</v>
      </c>
      <c r="K66" s="6" t="s">
        <v>84</v>
      </c>
      <c r="L66" s="33">
        <v>42979.0</v>
      </c>
      <c r="M66" s="11"/>
      <c r="N66" s="23"/>
      <c r="O66" s="23"/>
      <c r="P66" s="23"/>
      <c r="Q66" s="25">
        <v>8.5</v>
      </c>
      <c r="R66" s="25">
        <v>8.5</v>
      </c>
      <c r="S66" s="25">
        <v>10.0</v>
      </c>
      <c r="T66" s="25"/>
      <c r="U66" s="25"/>
      <c r="V66" s="25"/>
      <c r="W66" s="25">
        <v>5.5</v>
      </c>
      <c r="X66" s="25">
        <v>8.0</v>
      </c>
      <c r="Y66" s="25">
        <v>7.5</v>
      </c>
      <c r="Z66" s="25">
        <v>9.0</v>
      </c>
      <c r="AA66" s="25"/>
      <c r="AB66" s="25">
        <v>9.5</v>
      </c>
      <c r="AC66" s="25">
        <v>9.0</v>
      </c>
      <c r="AD66" s="25">
        <v>9.0</v>
      </c>
      <c r="AE66" s="25"/>
      <c r="AF66" s="25"/>
      <c r="AG66" s="25"/>
      <c r="AH66" s="25">
        <v>10.0</v>
      </c>
      <c r="AI66" s="25">
        <v>10.0</v>
      </c>
      <c r="AJ66" s="25">
        <v>10.0</v>
      </c>
      <c r="AK66" s="25">
        <v>10.0</v>
      </c>
      <c r="AL66" s="25"/>
      <c r="AM66" s="25">
        <v>8.5</v>
      </c>
      <c r="AN66" s="25">
        <v>9.5</v>
      </c>
      <c r="AO66" s="25"/>
      <c r="AP66" s="25"/>
      <c r="AQ66" s="25"/>
      <c r="AR66" s="6"/>
      <c r="AS66" s="25"/>
      <c r="AT66" s="25"/>
      <c r="AU66" s="25"/>
      <c r="AV66" s="25"/>
      <c r="AW66" s="25">
        <v>10.0</v>
      </c>
      <c r="AX66" s="25">
        <f t="shared" si="1"/>
        <v>8.97</v>
      </c>
      <c r="AY66" s="23"/>
      <c r="AZ66" s="23">
        <f t="shared" si="2"/>
        <v>0</v>
      </c>
      <c r="BA66" s="6">
        <v>9.0</v>
      </c>
      <c r="BB66" s="6">
        <v>0.0</v>
      </c>
      <c r="BC66" s="23">
        <f t="shared" si="3"/>
        <v>9</v>
      </c>
      <c r="BD66" s="6" t="s">
        <v>92</v>
      </c>
      <c r="BE66" s="6" t="s">
        <v>55</v>
      </c>
      <c r="BF66" s="6" t="s">
        <v>55</v>
      </c>
      <c r="BG66" s="6" t="s">
        <v>55</v>
      </c>
      <c r="BH66" s="6" t="s">
        <v>55</v>
      </c>
      <c r="BI66" s="6" t="s">
        <v>92</v>
      </c>
      <c r="BJ66" s="6" t="s">
        <v>55</v>
      </c>
      <c r="BK66" s="23"/>
      <c r="BL66" s="23"/>
      <c r="BM66" s="42"/>
      <c r="BN66" s="42"/>
      <c r="BO66" s="42"/>
    </row>
    <row r="67">
      <c r="A67" s="11">
        <v>63.0</v>
      </c>
      <c r="B67" s="17" t="s">
        <v>554</v>
      </c>
      <c r="C67" s="17" t="s">
        <v>314</v>
      </c>
      <c r="D67" s="17" t="s">
        <v>555</v>
      </c>
      <c r="E67" s="19"/>
      <c r="F67" s="17" t="s">
        <v>96</v>
      </c>
      <c r="G67" s="17" t="s">
        <v>513</v>
      </c>
      <c r="H67" s="11" t="s">
        <v>90</v>
      </c>
      <c r="J67" s="11" t="s">
        <v>545</v>
      </c>
      <c r="K67" s="6" t="s">
        <v>84</v>
      </c>
      <c r="L67" s="33">
        <v>42979.0</v>
      </c>
      <c r="M67" s="11"/>
      <c r="N67" s="23"/>
      <c r="O67" s="23"/>
      <c r="P67" s="23"/>
      <c r="Q67" s="25">
        <v>9.0</v>
      </c>
      <c r="R67" s="25">
        <v>10.0</v>
      </c>
      <c r="S67" s="25">
        <v>9.0</v>
      </c>
      <c r="T67" s="25"/>
      <c r="U67" s="25"/>
      <c r="V67" s="25"/>
      <c r="W67" s="25">
        <v>6.0</v>
      </c>
      <c r="X67" s="25">
        <v>8.5</v>
      </c>
      <c r="Y67" s="25">
        <v>8.5</v>
      </c>
      <c r="Z67" s="25">
        <v>9.5</v>
      </c>
      <c r="AA67" s="25"/>
      <c r="AB67" s="25">
        <v>10.0</v>
      </c>
      <c r="AC67" s="25">
        <v>10.0</v>
      </c>
      <c r="AD67" s="25">
        <v>10.0</v>
      </c>
      <c r="AE67" s="25"/>
      <c r="AF67" s="25"/>
      <c r="AG67" s="25"/>
      <c r="AH67" s="25">
        <v>10.0</v>
      </c>
      <c r="AI67" s="25">
        <v>10.0</v>
      </c>
      <c r="AJ67" s="25">
        <v>10.0</v>
      </c>
      <c r="AK67" s="25">
        <v>10.0</v>
      </c>
      <c r="AL67" s="25"/>
      <c r="AM67" s="25">
        <v>9.5</v>
      </c>
      <c r="AN67" s="25">
        <v>9.5</v>
      </c>
      <c r="AO67" s="25"/>
      <c r="AP67" s="25"/>
      <c r="AQ67" s="25"/>
      <c r="AR67" s="6"/>
      <c r="AS67" s="25"/>
      <c r="AT67" s="25"/>
      <c r="AU67" s="25"/>
      <c r="AV67" s="25"/>
      <c r="AW67" s="25">
        <v>10.0</v>
      </c>
      <c r="AX67" s="25">
        <f t="shared" si="1"/>
        <v>9.38</v>
      </c>
      <c r="AY67" s="23"/>
      <c r="AZ67" s="23">
        <f t="shared" si="2"/>
        <v>0</v>
      </c>
      <c r="BA67" s="6">
        <v>42.0</v>
      </c>
      <c r="BB67" s="6">
        <v>0.0</v>
      </c>
      <c r="BC67" s="23">
        <f t="shared" si="3"/>
        <v>42</v>
      </c>
      <c r="BD67" s="6" t="s">
        <v>92</v>
      </c>
      <c r="BE67" s="6" t="s">
        <v>55</v>
      </c>
      <c r="BF67" s="6" t="s">
        <v>55</v>
      </c>
      <c r="BG67" s="6" t="s">
        <v>55</v>
      </c>
      <c r="BH67" s="6" t="s">
        <v>55</v>
      </c>
      <c r="BI67" s="6" t="s">
        <v>92</v>
      </c>
      <c r="BJ67" s="6" t="s">
        <v>55</v>
      </c>
      <c r="BK67" s="23"/>
      <c r="BL67" s="23"/>
      <c r="BM67" s="42"/>
      <c r="BN67" s="42"/>
      <c r="BO67" s="42"/>
    </row>
    <row r="68">
      <c r="A68" s="11">
        <v>64.0</v>
      </c>
      <c r="B68" s="17" t="s">
        <v>560</v>
      </c>
      <c r="C68" s="17" t="s">
        <v>254</v>
      </c>
      <c r="D68" s="20"/>
      <c r="E68" s="19"/>
      <c r="F68" s="17" t="s">
        <v>96</v>
      </c>
      <c r="G68" s="17" t="s">
        <v>513</v>
      </c>
      <c r="H68" s="11" t="s">
        <v>90</v>
      </c>
      <c r="J68" s="11" t="s">
        <v>545</v>
      </c>
      <c r="K68" s="6" t="s">
        <v>84</v>
      </c>
      <c r="L68" s="33">
        <v>42979.0</v>
      </c>
      <c r="M68" s="11"/>
      <c r="N68" s="23"/>
      <c r="O68" s="23"/>
      <c r="P68" s="23"/>
      <c r="Q68" s="6">
        <v>9.0</v>
      </c>
      <c r="R68" s="6">
        <v>9.0</v>
      </c>
      <c r="S68" s="6">
        <v>10.0</v>
      </c>
      <c r="T68" s="6"/>
      <c r="U68" s="23"/>
      <c r="V68" s="6"/>
      <c r="W68" s="6">
        <v>6.0</v>
      </c>
      <c r="X68" s="6">
        <v>8.5</v>
      </c>
      <c r="Y68" s="6">
        <v>6.5</v>
      </c>
      <c r="Z68" s="6">
        <v>8.5</v>
      </c>
      <c r="AA68" s="23"/>
      <c r="AB68" s="6">
        <v>9.5</v>
      </c>
      <c r="AC68" s="6">
        <v>10.0</v>
      </c>
      <c r="AD68" s="6">
        <v>9.5</v>
      </c>
      <c r="AE68" s="23"/>
      <c r="AF68" s="23"/>
      <c r="AG68" s="23"/>
      <c r="AH68" s="6">
        <v>10.0</v>
      </c>
      <c r="AI68" s="6">
        <v>10.0</v>
      </c>
      <c r="AJ68" s="6">
        <v>10.0</v>
      </c>
      <c r="AK68" s="6">
        <v>10.0</v>
      </c>
      <c r="AL68" s="23"/>
      <c r="AM68" s="6">
        <v>9.5</v>
      </c>
      <c r="AN68" s="6">
        <v>10.0</v>
      </c>
      <c r="AO68" s="23"/>
      <c r="AP68" s="23"/>
      <c r="AQ68" s="23"/>
      <c r="AR68" s="6"/>
      <c r="AS68" s="23"/>
      <c r="AT68" s="23"/>
      <c r="AU68" s="23"/>
      <c r="AV68" s="23"/>
      <c r="AW68" s="25">
        <v>10.0</v>
      </c>
      <c r="AX68" s="25">
        <f t="shared" si="1"/>
        <v>9.17</v>
      </c>
      <c r="AY68" s="23"/>
      <c r="AZ68" s="23">
        <f t="shared" si="2"/>
        <v>0</v>
      </c>
      <c r="BA68" s="6">
        <v>41.0</v>
      </c>
      <c r="BB68" s="6">
        <v>0.0</v>
      </c>
      <c r="BC68" s="23">
        <f t="shared" si="3"/>
        <v>41</v>
      </c>
      <c r="BD68" s="6" t="s">
        <v>92</v>
      </c>
      <c r="BE68" s="6" t="s">
        <v>55</v>
      </c>
      <c r="BF68" s="6" t="s">
        <v>55</v>
      </c>
      <c r="BG68" s="6" t="s">
        <v>55</v>
      </c>
      <c r="BH68" s="6" t="s">
        <v>55</v>
      </c>
      <c r="BI68" s="6" t="s">
        <v>92</v>
      </c>
      <c r="BJ68" s="6" t="s">
        <v>55</v>
      </c>
      <c r="BK68" s="23"/>
      <c r="BL68" s="23"/>
      <c r="BM68" s="42"/>
      <c r="BN68" s="42"/>
      <c r="BO68" s="42"/>
    </row>
    <row r="69">
      <c r="A69" s="11">
        <v>65.0</v>
      </c>
      <c r="B69" s="17" t="s">
        <v>569</v>
      </c>
      <c r="C69" s="17" t="s">
        <v>570</v>
      </c>
      <c r="D69" s="17" t="s">
        <v>571</v>
      </c>
      <c r="E69" s="19"/>
      <c r="F69" s="17" t="s">
        <v>96</v>
      </c>
      <c r="G69" s="17" t="s">
        <v>513</v>
      </c>
      <c r="H69" s="11" t="s">
        <v>90</v>
      </c>
      <c r="J69" s="11" t="s">
        <v>545</v>
      </c>
      <c r="K69" s="6" t="s">
        <v>84</v>
      </c>
      <c r="L69" s="33">
        <v>42979.0</v>
      </c>
      <c r="M69" s="11"/>
      <c r="N69" s="23"/>
      <c r="O69" s="23"/>
      <c r="P69" s="23"/>
      <c r="Q69" s="6">
        <v>9.0</v>
      </c>
      <c r="R69" s="6">
        <v>8.5</v>
      </c>
      <c r="S69" s="6">
        <v>8.0</v>
      </c>
      <c r="T69" s="23"/>
      <c r="U69" s="23"/>
      <c r="V69" s="6"/>
      <c r="W69" s="6">
        <v>7.0</v>
      </c>
      <c r="X69" s="6">
        <v>8.5</v>
      </c>
      <c r="Y69" s="6">
        <v>8.5</v>
      </c>
      <c r="Z69" s="6">
        <v>8.5</v>
      </c>
      <c r="AA69" s="23"/>
      <c r="AB69" s="6">
        <v>10.0</v>
      </c>
      <c r="AC69" s="6">
        <v>9.5</v>
      </c>
      <c r="AD69" s="6">
        <v>10.0</v>
      </c>
      <c r="AE69" s="23"/>
      <c r="AF69" s="23"/>
      <c r="AG69" s="23"/>
      <c r="AH69" s="6">
        <v>10.0</v>
      </c>
      <c r="AI69" s="6">
        <v>10.0</v>
      </c>
      <c r="AJ69" s="6">
        <v>10.0</v>
      </c>
      <c r="AK69" s="6">
        <v>10.0</v>
      </c>
      <c r="AL69" s="23"/>
      <c r="AM69" s="6">
        <v>8.0</v>
      </c>
      <c r="AN69" s="6">
        <v>9.5</v>
      </c>
      <c r="AO69" s="23"/>
      <c r="AP69" s="23"/>
      <c r="AQ69" s="23"/>
      <c r="AR69" s="6"/>
      <c r="AS69" s="23"/>
      <c r="AT69" s="23"/>
      <c r="AU69" s="23"/>
      <c r="AV69" s="23"/>
      <c r="AW69" s="25">
        <v>10.0</v>
      </c>
      <c r="AX69" s="25">
        <f t="shared" si="1"/>
        <v>9.11</v>
      </c>
      <c r="AY69" s="23"/>
      <c r="AZ69" s="23">
        <f t="shared" si="2"/>
        <v>0</v>
      </c>
      <c r="BA69" s="6">
        <v>10.0</v>
      </c>
      <c r="BB69" s="6">
        <v>0.0</v>
      </c>
      <c r="BC69" s="23">
        <f t="shared" si="3"/>
        <v>10</v>
      </c>
      <c r="BD69" s="6" t="s">
        <v>92</v>
      </c>
      <c r="BE69" s="6" t="s">
        <v>55</v>
      </c>
      <c r="BF69" s="6" t="s">
        <v>55</v>
      </c>
      <c r="BG69" s="6" t="s">
        <v>55</v>
      </c>
      <c r="BH69" s="6" t="s">
        <v>55</v>
      </c>
      <c r="BI69" s="6" t="s">
        <v>92</v>
      </c>
      <c r="BJ69" s="6" t="s">
        <v>55</v>
      </c>
      <c r="BK69" s="23"/>
      <c r="BL69" s="23"/>
      <c r="BM69" s="42"/>
      <c r="BN69" s="42"/>
      <c r="BO69" s="42"/>
    </row>
    <row r="70">
      <c r="A70" s="11">
        <v>66.0</v>
      </c>
      <c r="B70" s="17" t="s">
        <v>580</v>
      </c>
      <c r="C70" s="17" t="s">
        <v>200</v>
      </c>
      <c r="D70" s="17" t="s">
        <v>110</v>
      </c>
      <c r="E70" s="20"/>
      <c r="F70" s="17" t="s">
        <v>96</v>
      </c>
      <c r="G70" s="17" t="s">
        <v>513</v>
      </c>
      <c r="H70" s="11" t="s">
        <v>90</v>
      </c>
      <c r="J70" s="11" t="s">
        <v>545</v>
      </c>
      <c r="K70" s="6" t="s">
        <v>84</v>
      </c>
      <c r="L70" s="33">
        <v>42979.0</v>
      </c>
      <c r="M70" s="11"/>
      <c r="N70" s="23"/>
      <c r="O70" s="23"/>
      <c r="P70" s="23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6"/>
      <c r="AS70" s="25"/>
      <c r="AT70" s="25"/>
      <c r="AU70" s="25"/>
      <c r="AV70" s="25"/>
      <c r="AW70" s="25"/>
      <c r="AX70" s="25" t="str">
        <f t="shared" si="1"/>
        <v>#DIV/0!</v>
      </c>
      <c r="AY70" s="23"/>
      <c r="AZ70" s="23">
        <f t="shared" si="2"/>
        <v>0</v>
      </c>
      <c r="BA70" s="6"/>
      <c r="BB70" s="6"/>
      <c r="BC70" s="23">
        <f t="shared" si="3"/>
        <v>0</v>
      </c>
      <c r="BD70" s="6" t="s">
        <v>92</v>
      </c>
      <c r="BE70" s="6" t="s">
        <v>92</v>
      </c>
      <c r="BF70" s="6" t="s">
        <v>55</v>
      </c>
      <c r="BG70" s="6" t="s">
        <v>55</v>
      </c>
      <c r="BH70" s="6" t="s">
        <v>55</v>
      </c>
      <c r="BI70" s="6" t="s">
        <v>55</v>
      </c>
      <c r="BJ70" s="6" t="s">
        <v>55</v>
      </c>
      <c r="BK70" s="23"/>
      <c r="BL70" s="23"/>
      <c r="BM70" s="42"/>
      <c r="BN70" s="42"/>
      <c r="BO70" s="42"/>
    </row>
    <row r="71">
      <c r="A71" s="11">
        <v>67.0</v>
      </c>
      <c r="B71" s="17" t="s">
        <v>582</v>
      </c>
      <c r="C71" s="17" t="s">
        <v>395</v>
      </c>
      <c r="D71" s="17" t="s">
        <v>525</v>
      </c>
      <c r="E71" s="19"/>
      <c r="F71" s="17" t="s">
        <v>96</v>
      </c>
      <c r="G71" s="17" t="s">
        <v>513</v>
      </c>
      <c r="H71" s="11" t="s">
        <v>90</v>
      </c>
      <c r="J71" s="11" t="s">
        <v>545</v>
      </c>
      <c r="K71" s="6" t="s">
        <v>84</v>
      </c>
      <c r="L71" s="33">
        <v>42979.0</v>
      </c>
      <c r="M71" s="11"/>
      <c r="N71" s="23"/>
      <c r="O71" s="23"/>
      <c r="P71" s="23"/>
      <c r="Q71" s="25">
        <v>9.5</v>
      </c>
      <c r="R71" s="25">
        <v>8.5</v>
      </c>
      <c r="S71" s="25">
        <v>10.0</v>
      </c>
      <c r="T71" s="25"/>
      <c r="U71" s="25"/>
      <c r="V71" s="25"/>
      <c r="W71" s="25">
        <v>6.5</v>
      </c>
      <c r="X71" s="25">
        <v>8.5</v>
      </c>
      <c r="Y71" s="25">
        <v>9.5</v>
      </c>
      <c r="Z71" s="25">
        <v>9.5</v>
      </c>
      <c r="AA71" s="25"/>
      <c r="AB71" s="25">
        <v>10.0</v>
      </c>
      <c r="AC71" s="25">
        <v>9.5</v>
      </c>
      <c r="AD71" s="25">
        <v>9.0</v>
      </c>
      <c r="AE71" s="25"/>
      <c r="AF71" s="25"/>
      <c r="AG71" s="25"/>
      <c r="AH71" s="25">
        <v>10.0</v>
      </c>
      <c r="AI71" s="25">
        <v>10.0</v>
      </c>
      <c r="AJ71" s="25">
        <v>10.0</v>
      </c>
      <c r="AK71" s="25">
        <v>10.0</v>
      </c>
      <c r="AL71" s="25"/>
      <c r="AM71" s="25">
        <v>9.0</v>
      </c>
      <c r="AN71" s="25">
        <v>10.0</v>
      </c>
      <c r="AO71" s="25"/>
      <c r="AP71" s="25"/>
      <c r="AQ71" s="25"/>
      <c r="AR71" s="6"/>
      <c r="AS71" s="25"/>
      <c r="AT71" s="25"/>
      <c r="AU71" s="25"/>
      <c r="AV71" s="25"/>
      <c r="AW71" s="25">
        <v>10.0</v>
      </c>
      <c r="AX71" s="25">
        <f t="shared" si="1"/>
        <v>9.38</v>
      </c>
      <c r="AY71" s="23"/>
      <c r="AZ71" s="23">
        <f t="shared" si="2"/>
        <v>0</v>
      </c>
      <c r="BA71" s="6">
        <v>5.0</v>
      </c>
      <c r="BB71" s="6">
        <v>0.0</v>
      </c>
      <c r="BC71" s="23">
        <f t="shared" si="3"/>
        <v>5</v>
      </c>
      <c r="BD71" s="6" t="s">
        <v>92</v>
      </c>
      <c r="BE71" s="6" t="s">
        <v>55</v>
      </c>
      <c r="BF71" s="6" t="s">
        <v>55</v>
      </c>
      <c r="BG71" s="6" t="s">
        <v>55</v>
      </c>
      <c r="BH71" s="6" t="s">
        <v>55</v>
      </c>
      <c r="BI71" s="6" t="s">
        <v>92</v>
      </c>
      <c r="BJ71" s="6" t="s">
        <v>55</v>
      </c>
      <c r="BK71" s="23"/>
      <c r="BL71" s="23"/>
      <c r="BM71" s="42"/>
      <c r="BN71" s="42"/>
      <c r="BO71" s="42"/>
    </row>
    <row r="72">
      <c r="A72" s="11">
        <v>68.0</v>
      </c>
      <c r="B72" s="17" t="s">
        <v>588</v>
      </c>
      <c r="C72" s="17" t="s">
        <v>589</v>
      </c>
      <c r="D72" s="17" t="s">
        <v>591</v>
      </c>
      <c r="E72" s="19"/>
      <c r="F72" s="17" t="s">
        <v>96</v>
      </c>
      <c r="G72" s="17" t="s">
        <v>513</v>
      </c>
      <c r="H72" s="11" t="s">
        <v>90</v>
      </c>
      <c r="J72" s="11" t="s">
        <v>545</v>
      </c>
      <c r="K72" s="6" t="s">
        <v>84</v>
      </c>
      <c r="L72" s="33">
        <v>42979.0</v>
      </c>
      <c r="M72" s="11"/>
      <c r="N72" s="23"/>
      <c r="O72" s="23"/>
      <c r="P72" s="23"/>
      <c r="Q72" s="25">
        <v>9.0</v>
      </c>
      <c r="R72" s="25">
        <v>9.0</v>
      </c>
      <c r="S72" s="25">
        <v>9.5</v>
      </c>
      <c r="T72" s="25"/>
      <c r="U72" s="25"/>
      <c r="V72" s="25"/>
      <c r="W72" s="25">
        <v>9.0</v>
      </c>
      <c r="X72" s="25">
        <v>9.0</v>
      </c>
      <c r="Y72" s="25">
        <v>10.0</v>
      </c>
      <c r="Z72" s="25">
        <v>9.5</v>
      </c>
      <c r="AA72" s="25"/>
      <c r="AB72" s="25">
        <v>10.0</v>
      </c>
      <c r="AC72" s="25">
        <v>10.0</v>
      </c>
      <c r="AD72" s="25">
        <v>10.0</v>
      </c>
      <c r="AE72" s="25"/>
      <c r="AF72" s="25"/>
      <c r="AG72" s="25"/>
      <c r="AH72" s="25">
        <v>10.0</v>
      </c>
      <c r="AI72" s="25">
        <v>10.0</v>
      </c>
      <c r="AJ72" s="25">
        <v>10.0</v>
      </c>
      <c r="AK72" s="25">
        <v>10.0</v>
      </c>
      <c r="AL72" s="25"/>
      <c r="AM72" s="25">
        <v>9.0</v>
      </c>
      <c r="AN72" s="25">
        <v>9.5</v>
      </c>
      <c r="AO72" s="25"/>
      <c r="AP72" s="25"/>
      <c r="AQ72" s="25"/>
      <c r="AR72" s="6"/>
      <c r="AS72" s="25"/>
      <c r="AT72" s="25"/>
      <c r="AU72" s="25"/>
      <c r="AV72" s="25"/>
      <c r="AW72" s="25">
        <v>10.0</v>
      </c>
      <c r="AX72" s="25">
        <f t="shared" si="1"/>
        <v>9.61</v>
      </c>
      <c r="AY72" s="23"/>
      <c r="AZ72" s="23">
        <f t="shared" si="2"/>
        <v>0</v>
      </c>
      <c r="BA72" s="6">
        <v>3.0</v>
      </c>
      <c r="BB72" s="6">
        <v>0.0</v>
      </c>
      <c r="BC72" s="23">
        <f t="shared" si="3"/>
        <v>3</v>
      </c>
      <c r="BD72" s="6" t="s">
        <v>92</v>
      </c>
      <c r="BE72" s="6" t="s">
        <v>55</v>
      </c>
      <c r="BF72" s="6" t="s">
        <v>55</v>
      </c>
      <c r="BG72" s="6" t="s">
        <v>55</v>
      </c>
      <c r="BH72" s="6" t="s">
        <v>55</v>
      </c>
      <c r="BI72" s="6" t="s">
        <v>92</v>
      </c>
      <c r="BJ72" s="6" t="s">
        <v>55</v>
      </c>
      <c r="BK72" s="23"/>
      <c r="BL72" s="23"/>
      <c r="BM72" s="42"/>
      <c r="BN72" s="42"/>
      <c r="BO72" s="42"/>
    </row>
    <row r="73">
      <c r="A73" s="11">
        <v>69.0</v>
      </c>
      <c r="B73" s="17" t="s">
        <v>598</v>
      </c>
      <c r="C73" s="17" t="s">
        <v>404</v>
      </c>
      <c r="D73" s="17" t="s">
        <v>110</v>
      </c>
      <c r="E73" s="19"/>
      <c r="F73" s="17" t="s">
        <v>96</v>
      </c>
      <c r="G73" s="17" t="s">
        <v>513</v>
      </c>
      <c r="H73" s="11" t="s">
        <v>90</v>
      </c>
      <c r="J73" s="11" t="s">
        <v>545</v>
      </c>
      <c r="K73" s="6" t="s">
        <v>84</v>
      </c>
      <c r="L73" s="33">
        <v>42979.0</v>
      </c>
      <c r="M73" s="11"/>
      <c r="N73" s="23"/>
      <c r="O73" s="23"/>
      <c r="P73" s="23"/>
      <c r="Q73" s="25">
        <v>9.5</v>
      </c>
      <c r="R73" s="25">
        <v>9.5</v>
      </c>
      <c r="S73" s="25">
        <v>9.5</v>
      </c>
      <c r="T73" s="25"/>
      <c r="U73" s="25"/>
      <c r="V73" s="25"/>
      <c r="W73" s="25">
        <v>9.5</v>
      </c>
      <c r="X73" s="25">
        <v>9.5</v>
      </c>
      <c r="Y73" s="25">
        <v>10.0</v>
      </c>
      <c r="Z73" s="25">
        <v>10.0</v>
      </c>
      <c r="AA73" s="25"/>
      <c r="AB73" s="25">
        <v>10.0</v>
      </c>
      <c r="AC73" s="25">
        <v>10.0</v>
      </c>
      <c r="AD73" s="25">
        <v>10.0</v>
      </c>
      <c r="AE73" s="25"/>
      <c r="AF73" s="25"/>
      <c r="AG73" s="25"/>
      <c r="AH73" s="25">
        <v>10.0</v>
      </c>
      <c r="AI73" s="25">
        <v>10.0</v>
      </c>
      <c r="AJ73" s="25">
        <v>10.0</v>
      </c>
      <c r="AK73" s="25">
        <v>10.0</v>
      </c>
      <c r="AL73" s="25"/>
      <c r="AM73" s="25">
        <v>10.0</v>
      </c>
      <c r="AN73" s="25">
        <v>10.0</v>
      </c>
      <c r="AO73" s="25"/>
      <c r="AP73" s="25"/>
      <c r="AQ73" s="25"/>
      <c r="AR73" s="6"/>
      <c r="AS73" s="25"/>
      <c r="AT73" s="25"/>
      <c r="AU73" s="25"/>
      <c r="AV73" s="25"/>
      <c r="AW73" s="25">
        <v>10.0</v>
      </c>
      <c r="AX73" s="25">
        <f t="shared" si="1"/>
        <v>9.85</v>
      </c>
      <c r="AY73" s="23"/>
      <c r="AZ73" s="23">
        <f t="shared" si="2"/>
        <v>0</v>
      </c>
      <c r="BA73" s="6">
        <v>9.0</v>
      </c>
      <c r="BB73" s="6">
        <v>0.0</v>
      </c>
      <c r="BC73" s="23">
        <f t="shared" si="3"/>
        <v>9</v>
      </c>
      <c r="BD73" s="6" t="s">
        <v>92</v>
      </c>
      <c r="BE73" s="6" t="s">
        <v>55</v>
      </c>
      <c r="BF73" s="6" t="s">
        <v>55</v>
      </c>
      <c r="BG73" s="6" t="s">
        <v>55</v>
      </c>
      <c r="BH73" s="6" t="s">
        <v>55</v>
      </c>
      <c r="BI73" s="6" t="s">
        <v>92</v>
      </c>
      <c r="BJ73" s="6" t="s">
        <v>55</v>
      </c>
      <c r="BK73" s="23"/>
      <c r="BL73" s="23"/>
      <c r="BM73" s="42"/>
      <c r="BN73" s="42"/>
      <c r="BO73" s="42"/>
    </row>
    <row r="74">
      <c r="A74" s="11">
        <v>70.0</v>
      </c>
      <c r="B74" s="17" t="s">
        <v>602</v>
      </c>
      <c r="C74" s="17" t="s">
        <v>115</v>
      </c>
      <c r="D74" s="17" t="s">
        <v>159</v>
      </c>
      <c r="E74" s="19"/>
      <c r="F74" s="17" t="s">
        <v>79</v>
      </c>
      <c r="G74" s="17" t="s">
        <v>513</v>
      </c>
      <c r="H74" s="11" t="s">
        <v>90</v>
      </c>
      <c r="J74" s="11" t="s">
        <v>545</v>
      </c>
      <c r="K74" s="6" t="s">
        <v>84</v>
      </c>
      <c r="L74" s="33">
        <v>42979.0</v>
      </c>
      <c r="M74" s="11"/>
      <c r="N74" s="23"/>
      <c r="O74" s="23"/>
      <c r="P74" s="23"/>
      <c r="Q74" s="25">
        <v>7.5</v>
      </c>
      <c r="R74" s="25">
        <v>7.0</v>
      </c>
      <c r="S74" s="25">
        <v>8.0</v>
      </c>
      <c r="T74" s="25"/>
      <c r="U74" s="25"/>
      <c r="V74" s="25"/>
      <c r="W74" s="25">
        <v>7.0</v>
      </c>
      <c r="X74" s="25">
        <v>8.0</v>
      </c>
      <c r="Y74" s="25">
        <v>6.0</v>
      </c>
      <c r="Z74" s="25">
        <v>8.0</v>
      </c>
      <c r="AA74" s="25"/>
      <c r="AB74" s="25">
        <v>9.0</v>
      </c>
      <c r="AC74" s="25">
        <v>9.5</v>
      </c>
      <c r="AD74" s="25">
        <v>9.5</v>
      </c>
      <c r="AE74" s="25"/>
      <c r="AF74" s="25"/>
      <c r="AG74" s="25"/>
      <c r="AH74" s="25">
        <v>10.0</v>
      </c>
      <c r="AI74" s="25">
        <v>10.0</v>
      </c>
      <c r="AJ74" s="25">
        <v>10.0</v>
      </c>
      <c r="AK74" s="25">
        <v>10.0</v>
      </c>
      <c r="AL74" s="25"/>
      <c r="AM74" s="25">
        <v>7.0</v>
      </c>
      <c r="AN74" s="25">
        <v>9.5</v>
      </c>
      <c r="AO74" s="25"/>
      <c r="AP74" s="25"/>
      <c r="AQ74" s="25"/>
      <c r="AR74" s="6"/>
      <c r="AS74" s="25"/>
      <c r="AT74" s="25"/>
      <c r="AU74" s="25"/>
      <c r="AV74" s="25"/>
      <c r="AW74" s="25">
        <v>10.0</v>
      </c>
      <c r="AX74" s="25">
        <f t="shared" si="1"/>
        <v>8.58</v>
      </c>
      <c r="AY74" s="23"/>
      <c r="AZ74" s="23">
        <f t="shared" si="2"/>
        <v>0</v>
      </c>
      <c r="BA74" s="6">
        <v>23.0</v>
      </c>
      <c r="BB74" s="6">
        <v>0.0</v>
      </c>
      <c r="BC74" s="23">
        <f t="shared" si="3"/>
        <v>23</v>
      </c>
      <c r="BD74" s="6" t="s">
        <v>92</v>
      </c>
      <c r="BE74" s="6" t="s">
        <v>55</v>
      </c>
      <c r="BF74" s="6" t="s">
        <v>55</v>
      </c>
      <c r="BG74" s="6" t="s">
        <v>55</v>
      </c>
      <c r="BH74" s="6" t="s">
        <v>55</v>
      </c>
      <c r="BI74" s="6" t="s">
        <v>92</v>
      </c>
      <c r="BJ74" s="6" t="s">
        <v>55</v>
      </c>
      <c r="BK74" s="23"/>
      <c r="BL74" s="23"/>
      <c r="BM74" s="42"/>
      <c r="BN74" s="42"/>
      <c r="BO74" s="42"/>
    </row>
    <row r="75">
      <c r="A75" s="11">
        <v>71.0</v>
      </c>
      <c r="B75" s="17" t="s">
        <v>608</v>
      </c>
      <c r="C75" s="17" t="s">
        <v>94</v>
      </c>
      <c r="D75" s="17" t="s">
        <v>209</v>
      </c>
      <c r="E75" s="19"/>
      <c r="F75" s="17" t="s">
        <v>96</v>
      </c>
      <c r="G75" s="17" t="s">
        <v>513</v>
      </c>
      <c r="H75" s="11" t="s">
        <v>90</v>
      </c>
      <c r="J75" s="11" t="s">
        <v>545</v>
      </c>
      <c r="K75" s="6" t="s">
        <v>84</v>
      </c>
      <c r="L75" s="33">
        <v>42979.0</v>
      </c>
      <c r="M75" s="11"/>
      <c r="N75" s="23"/>
      <c r="O75" s="23"/>
      <c r="P75" s="23"/>
      <c r="Q75" s="25">
        <v>9.5</v>
      </c>
      <c r="R75" s="25">
        <v>8.0</v>
      </c>
      <c r="S75" s="25">
        <v>10.0</v>
      </c>
      <c r="T75" s="25"/>
      <c r="U75" s="25"/>
      <c r="V75" s="25"/>
      <c r="W75" s="25">
        <v>5.0</v>
      </c>
      <c r="X75" s="25">
        <v>7.5</v>
      </c>
      <c r="Y75" s="25">
        <v>9.0</v>
      </c>
      <c r="Z75" s="25">
        <v>9.5</v>
      </c>
      <c r="AA75" s="25"/>
      <c r="AB75" s="25">
        <v>9.0</v>
      </c>
      <c r="AC75" s="25">
        <v>9.0</v>
      </c>
      <c r="AD75" s="25">
        <v>9.0</v>
      </c>
      <c r="AE75" s="25"/>
      <c r="AF75" s="25"/>
      <c r="AG75" s="25"/>
      <c r="AH75" s="25">
        <v>10.0</v>
      </c>
      <c r="AI75" s="25">
        <v>10.0</v>
      </c>
      <c r="AJ75" s="25">
        <v>10.0</v>
      </c>
      <c r="AK75" s="25">
        <v>10.0</v>
      </c>
      <c r="AL75" s="25"/>
      <c r="AM75" s="25">
        <v>6.0</v>
      </c>
      <c r="AN75" s="25">
        <v>9.5</v>
      </c>
      <c r="AO75" s="25"/>
      <c r="AP75" s="25"/>
      <c r="AQ75" s="25"/>
      <c r="AR75" s="6"/>
      <c r="AS75" s="25"/>
      <c r="AT75" s="25"/>
      <c r="AU75" s="25"/>
      <c r="AV75" s="25"/>
      <c r="AW75" s="25">
        <v>10.0</v>
      </c>
      <c r="AX75" s="25">
        <f t="shared" si="1"/>
        <v>8.88</v>
      </c>
      <c r="AY75" s="23"/>
      <c r="AZ75" s="23">
        <f t="shared" si="2"/>
        <v>0</v>
      </c>
      <c r="BA75" s="6">
        <v>36.0</v>
      </c>
      <c r="BB75" s="6">
        <v>0.0</v>
      </c>
      <c r="BC75" s="23">
        <f t="shared" si="3"/>
        <v>36</v>
      </c>
      <c r="BD75" s="6" t="s">
        <v>92</v>
      </c>
      <c r="BE75" s="6" t="s">
        <v>55</v>
      </c>
      <c r="BF75" s="6" t="s">
        <v>55</v>
      </c>
      <c r="BG75" s="6" t="s">
        <v>55</v>
      </c>
      <c r="BH75" s="6" t="s">
        <v>55</v>
      </c>
      <c r="BI75" s="6" t="s">
        <v>92</v>
      </c>
      <c r="BJ75" s="6" t="s">
        <v>55</v>
      </c>
      <c r="BK75" s="23"/>
      <c r="BL75" s="23"/>
      <c r="BM75" s="42"/>
      <c r="BN75" s="42"/>
      <c r="BO75" s="42"/>
    </row>
    <row r="76">
      <c r="A76" s="11">
        <v>72.0</v>
      </c>
      <c r="B76" s="17" t="s">
        <v>613</v>
      </c>
      <c r="C76" s="17" t="s">
        <v>252</v>
      </c>
      <c r="D76" s="17" t="s">
        <v>614</v>
      </c>
      <c r="E76" s="19"/>
      <c r="F76" s="17" t="s">
        <v>96</v>
      </c>
      <c r="G76" s="17" t="s">
        <v>513</v>
      </c>
      <c r="H76" s="11" t="s">
        <v>90</v>
      </c>
      <c r="J76" s="11" t="s">
        <v>545</v>
      </c>
      <c r="K76" s="6" t="s">
        <v>84</v>
      </c>
      <c r="L76" s="33">
        <v>42979.0</v>
      </c>
      <c r="M76" s="11"/>
      <c r="N76" s="23"/>
      <c r="O76" s="23"/>
      <c r="P76" s="23"/>
      <c r="Q76" s="6">
        <v>9.0</v>
      </c>
      <c r="R76" s="6">
        <v>9.0</v>
      </c>
      <c r="S76" s="6">
        <v>10.0</v>
      </c>
      <c r="T76" s="23"/>
      <c r="U76" s="23"/>
      <c r="V76" s="6"/>
      <c r="W76" s="6">
        <v>7.0</v>
      </c>
      <c r="X76" s="6">
        <v>9.5</v>
      </c>
      <c r="Y76" s="6">
        <v>8.0</v>
      </c>
      <c r="Z76" s="6">
        <v>9.0</v>
      </c>
      <c r="AA76" s="23"/>
      <c r="AB76" s="6">
        <v>9.0</v>
      </c>
      <c r="AC76" s="6">
        <v>9.5</v>
      </c>
      <c r="AD76" s="6">
        <v>9.0</v>
      </c>
      <c r="AE76" s="23"/>
      <c r="AF76" s="23"/>
      <c r="AG76" s="23"/>
      <c r="AH76" s="6">
        <v>10.0</v>
      </c>
      <c r="AI76" s="6">
        <v>10.0</v>
      </c>
      <c r="AJ76" s="6">
        <v>10.0</v>
      </c>
      <c r="AK76" s="6">
        <v>10.0</v>
      </c>
      <c r="AL76" s="23"/>
      <c r="AM76" s="6">
        <v>9.0</v>
      </c>
      <c r="AN76" s="6">
        <v>9.5</v>
      </c>
      <c r="AO76" s="23"/>
      <c r="AP76" s="23"/>
      <c r="AQ76" s="23"/>
      <c r="AR76" s="6"/>
      <c r="AS76" s="23"/>
      <c r="AT76" s="23"/>
      <c r="AU76" s="23"/>
      <c r="AV76" s="23"/>
      <c r="AW76" s="25">
        <v>10.0</v>
      </c>
      <c r="AX76" s="25">
        <f t="shared" si="1"/>
        <v>9.26</v>
      </c>
      <c r="AY76" s="23"/>
      <c r="AZ76" s="23">
        <f t="shared" si="2"/>
        <v>0</v>
      </c>
      <c r="BA76" s="6">
        <v>4.0</v>
      </c>
      <c r="BB76" s="6">
        <v>0.0</v>
      </c>
      <c r="BC76" s="23">
        <f t="shared" si="3"/>
        <v>4</v>
      </c>
      <c r="BD76" s="6" t="s">
        <v>92</v>
      </c>
      <c r="BE76" s="6" t="s">
        <v>55</v>
      </c>
      <c r="BF76" s="6" t="s">
        <v>55</v>
      </c>
      <c r="BG76" s="6" t="s">
        <v>55</v>
      </c>
      <c r="BH76" s="6" t="s">
        <v>55</v>
      </c>
      <c r="BI76" s="6" t="s">
        <v>92</v>
      </c>
      <c r="BJ76" s="6" t="s">
        <v>55</v>
      </c>
      <c r="BK76" s="23"/>
      <c r="BL76" s="23"/>
      <c r="BM76" s="42"/>
      <c r="BN76" s="42"/>
      <c r="BO76" s="42"/>
    </row>
    <row r="77">
      <c r="A77" s="11">
        <v>73.0</v>
      </c>
      <c r="B77" s="17" t="s">
        <v>374</v>
      </c>
      <c r="C77" s="17" t="s">
        <v>259</v>
      </c>
      <c r="D77" s="17" t="s">
        <v>619</v>
      </c>
      <c r="E77" s="19"/>
      <c r="F77" s="17" t="s">
        <v>96</v>
      </c>
      <c r="G77" s="17" t="s">
        <v>513</v>
      </c>
      <c r="H77" s="11" t="s">
        <v>90</v>
      </c>
      <c r="J77" s="11" t="s">
        <v>545</v>
      </c>
      <c r="K77" s="6" t="s">
        <v>84</v>
      </c>
      <c r="L77" s="33">
        <v>42979.0</v>
      </c>
      <c r="M77" s="11"/>
      <c r="N77" s="23"/>
      <c r="O77" s="23"/>
      <c r="P77" s="23"/>
      <c r="Q77" s="25">
        <v>9.0</v>
      </c>
      <c r="R77" s="25">
        <v>8.5</v>
      </c>
      <c r="S77" s="25">
        <v>10.0</v>
      </c>
      <c r="T77" s="25"/>
      <c r="U77" s="25"/>
      <c r="V77" s="25"/>
      <c r="W77" s="25">
        <v>6.0</v>
      </c>
      <c r="X77" s="25">
        <v>8.5</v>
      </c>
      <c r="Y77" s="25">
        <v>8.5</v>
      </c>
      <c r="Z77" s="25">
        <v>8.5</v>
      </c>
      <c r="AA77" s="25"/>
      <c r="AB77" s="25">
        <v>10.0</v>
      </c>
      <c r="AC77" s="25">
        <v>10.0</v>
      </c>
      <c r="AD77" s="25">
        <v>9.0</v>
      </c>
      <c r="AE77" s="25"/>
      <c r="AF77" s="25"/>
      <c r="AG77" s="25"/>
      <c r="AH77" s="25">
        <v>10.0</v>
      </c>
      <c r="AI77" s="25">
        <v>10.0</v>
      </c>
      <c r="AJ77" s="25">
        <v>10.0</v>
      </c>
      <c r="AK77" s="25">
        <v>10.0</v>
      </c>
      <c r="AL77" s="25"/>
      <c r="AM77" s="25">
        <v>9.0</v>
      </c>
      <c r="AN77" s="25">
        <v>10.0</v>
      </c>
      <c r="AO77" s="25"/>
      <c r="AP77" s="25"/>
      <c r="AQ77" s="25"/>
      <c r="AR77" s="6"/>
      <c r="AS77" s="25"/>
      <c r="AT77" s="25"/>
      <c r="AU77" s="25"/>
      <c r="AV77" s="25"/>
      <c r="AW77" s="25">
        <v>10.0</v>
      </c>
      <c r="AX77" s="25">
        <f t="shared" si="1"/>
        <v>9.23</v>
      </c>
      <c r="AY77" s="23"/>
      <c r="AZ77" s="23">
        <f t="shared" si="2"/>
        <v>0</v>
      </c>
      <c r="BA77" s="6">
        <v>4.0</v>
      </c>
      <c r="BB77" s="6">
        <v>0.0</v>
      </c>
      <c r="BC77" s="23">
        <f t="shared" si="3"/>
        <v>4</v>
      </c>
      <c r="BD77" s="6" t="s">
        <v>92</v>
      </c>
      <c r="BE77" s="6" t="s">
        <v>55</v>
      </c>
      <c r="BF77" s="6" t="s">
        <v>55</v>
      </c>
      <c r="BG77" s="6" t="s">
        <v>55</v>
      </c>
      <c r="BH77" s="6" t="s">
        <v>55</v>
      </c>
      <c r="BI77" s="6" t="s">
        <v>92</v>
      </c>
      <c r="BJ77" s="6" t="s">
        <v>55</v>
      </c>
      <c r="BK77" s="23"/>
      <c r="BL77" s="23"/>
      <c r="BM77" s="42"/>
      <c r="BN77" s="42"/>
      <c r="BO77" s="42"/>
    </row>
    <row r="78">
      <c r="A78" s="11">
        <v>74.0</v>
      </c>
      <c r="B78" s="17" t="s">
        <v>622</v>
      </c>
      <c r="C78" s="17" t="s">
        <v>446</v>
      </c>
      <c r="D78" s="17" t="s">
        <v>623</v>
      </c>
      <c r="E78" s="19"/>
      <c r="F78" s="17" t="s">
        <v>96</v>
      </c>
      <c r="G78" s="17" t="s">
        <v>513</v>
      </c>
      <c r="H78" s="11" t="s">
        <v>90</v>
      </c>
      <c r="J78" s="11" t="s">
        <v>545</v>
      </c>
      <c r="K78" s="6" t="s">
        <v>84</v>
      </c>
      <c r="L78" s="33">
        <v>42979.0</v>
      </c>
      <c r="M78" s="11"/>
      <c r="N78" s="23"/>
      <c r="O78" s="23"/>
      <c r="P78" s="23"/>
      <c r="Q78" s="6">
        <v>10.0</v>
      </c>
      <c r="R78" s="6">
        <v>9.5</v>
      </c>
      <c r="S78" s="6">
        <v>9.5</v>
      </c>
      <c r="T78" s="23"/>
      <c r="U78" s="23"/>
      <c r="V78" s="6"/>
      <c r="W78" s="6">
        <v>8.5</v>
      </c>
      <c r="X78" s="6">
        <v>9.0</v>
      </c>
      <c r="Y78" s="6">
        <v>10.0</v>
      </c>
      <c r="Z78" s="6">
        <v>10.0</v>
      </c>
      <c r="AA78" s="23"/>
      <c r="AB78" s="6">
        <v>10.0</v>
      </c>
      <c r="AC78" s="6">
        <v>10.0</v>
      </c>
      <c r="AD78" s="6">
        <v>10.0</v>
      </c>
      <c r="AE78" s="23"/>
      <c r="AF78" s="23"/>
      <c r="AG78" s="23"/>
      <c r="AH78" s="6">
        <v>10.0</v>
      </c>
      <c r="AI78" s="6">
        <v>10.0</v>
      </c>
      <c r="AJ78" s="6">
        <v>10.0</v>
      </c>
      <c r="AK78" s="6">
        <v>10.0</v>
      </c>
      <c r="AL78" s="23"/>
      <c r="AM78" s="6">
        <v>10.0</v>
      </c>
      <c r="AN78" s="6">
        <v>10.0</v>
      </c>
      <c r="AO78" s="23"/>
      <c r="AP78" s="23"/>
      <c r="AQ78" s="23"/>
      <c r="AR78" s="6"/>
      <c r="AS78" s="23"/>
      <c r="AT78" s="23"/>
      <c r="AU78" s="23"/>
      <c r="AV78" s="23"/>
      <c r="AW78" s="25">
        <v>10.0</v>
      </c>
      <c r="AX78" s="25">
        <f t="shared" si="1"/>
        <v>9.79</v>
      </c>
      <c r="AY78" s="23"/>
      <c r="AZ78" s="23">
        <f t="shared" si="2"/>
        <v>0</v>
      </c>
      <c r="BA78" s="6">
        <v>34.0</v>
      </c>
      <c r="BB78" s="6">
        <v>0.0</v>
      </c>
      <c r="BC78" s="23">
        <f t="shared" si="3"/>
        <v>34</v>
      </c>
      <c r="BD78" s="6" t="s">
        <v>92</v>
      </c>
      <c r="BE78" s="6" t="s">
        <v>55</v>
      </c>
      <c r="BF78" s="6" t="s">
        <v>55</v>
      </c>
      <c r="BG78" s="6" t="s">
        <v>55</v>
      </c>
      <c r="BH78" s="6" t="s">
        <v>55</v>
      </c>
      <c r="BI78" s="6" t="s">
        <v>92</v>
      </c>
      <c r="BJ78" s="6" t="s">
        <v>55</v>
      </c>
      <c r="BK78" s="23"/>
      <c r="BL78" s="23"/>
      <c r="BM78" s="42"/>
      <c r="BN78" s="42"/>
      <c r="BO78" s="42"/>
    </row>
    <row r="79">
      <c r="A79" s="11">
        <v>75.0</v>
      </c>
      <c r="B79" s="17" t="s">
        <v>629</v>
      </c>
      <c r="C79" s="17" t="s">
        <v>630</v>
      </c>
      <c r="D79" s="17" t="s">
        <v>631</v>
      </c>
      <c r="E79" s="17" t="s">
        <v>110</v>
      </c>
      <c r="F79" s="17" t="s">
        <v>96</v>
      </c>
      <c r="G79" s="17" t="s">
        <v>513</v>
      </c>
      <c r="H79" s="11" t="s">
        <v>90</v>
      </c>
      <c r="J79" s="11" t="s">
        <v>545</v>
      </c>
      <c r="K79" s="6" t="s">
        <v>84</v>
      </c>
      <c r="L79" s="33">
        <v>42979.0</v>
      </c>
      <c r="M79" s="11"/>
      <c r="N79" s="23"/>
      <c r="O79" s="23"/>
      <c r="P79" s="23"/>
      <c r="Q79" s="25">
        <v>9.5</v>
      </c>
      <c r="R79" s="25">
        <v>8.0</v>
      </c>
      <c r="S79" s="25">
        <v>9.0</v>
      </c>
      <c r="T79" s="25"/>
      <c r="U79" s="25"/>
      <c r="V79" s="25"/>
      <c r="W79" s="25">
        <v>8.5</v>
      </c>
      <c r="X79" s="25">
        <v>9.0</v>
      </c>
      <c r="Y79" s="25">
        <v>7.5</v>
      </c>
      <c r="Z79" s="25">
        <v>10.0</v>
      </c>
      <c r="AA79" s="25"/>
      <c r="AB79" s="25">
        <v>8.0</v>
      </c>
      <c r="AC79" s="25">
        <v>10.0</v>
      </c>
      <c r="AD79" s="25">
        <v>9.5</v>
      </c>
      <c r="AE79" s="25"/>
      <c r="AF79" s="25"/>
      <c r="AG79" s="25"/>
      <c r="AH79" s="25">
        <v>10.0</v>
      </c>
      <c r="AI79" s="25">
        <v>10.0</v>
      </c>
      <c r="AJ79" s="25">
        <v>10.0</v>
      </c>
      <c r="AK79" s="25">
        <v>10.0</v>
      </c>
      <c r="AL79" s="25"/>
      <c r="AM79" s="25">
        <v>9.0</v>
      </c>
      <c r="AN79" s="25">
        <v>10.0</v>
      </c>
      <c r="AO79" s="25"/>
      <c r="AP79" s="25"/>
      <c r="AQ79" s="25"/>
      <c r="AR79" s="6"/>
      <c r="AS79" s="25"/>
      <c r="AT79" s="25"/>
      <c r="AU79" s="25"/>
      <c r="AV79" s="25"/>
      <c r="AW79" s="25">
        <v>10.0</v>
      </c>
      <c r="AX79" s="25">
        <f t="shared" si="1"/>
        <v>9.29</v>
      </c>
      <c r="AY79" s="23"/>
      <c r="AZ79" s="23">
        <f t="shared" si="2"/>
        <v>0</v>
      </c>
      <c r="BA79" s="6">
        <v>34.0</v>
      </c>
      <c r="BB79" s="6">
        <v>0.0</v>
      </c>
      <c r="BC79" s="23">
        <f t="shared" si="3"/>
        <v>34</v>
      </c>
      <c r="BD79" s="6" t="s">
        <v>92</v>
      </c>
      <c r="BE79" s="6" t="s">
        <v>55</v>
      </c>
      <c r="BF79" s="6" t="s">
        <v>55</v>
      </c>
      <c r="BG79" s="6" t="s">
        <v>55</v>
      </c>
      <c r="BH79" s="6" t="s">
        <v>55</v>
      </c>
      <c r="BI79" s="6" t="s">
        <v>92</v>
      </c>
      <c r="BJ79" s="6" t="s">
        <v>55</v>
      </c>
      <c r="BK79" s="23"/>
      <c r="BL79" s="23"/>
      <c r="BM79" s="42"/>
      <c r="BN79" s="42"/>
      <c r="BO79" s="42"/>
    </row>
    <row r="80">
      <c r="A80" s="11">
        <v>76.0</v>
      </c>
      <c r="B80" s="17" t="s">
        <v>640</v>
      </c>
      <c r="C80" s="17" t="s">
        <v>77</v>
      </c>
      <c r="D80" s="17" t="s">
        <v>157</v>
      </c>
      <c r="E80" s="19"/>
      <c r="F80" s="17" t="s">
        <v>79</v>
      </c>
      <c r="G80" s="17" t="s">
        <v>513</v>
      </c>
      <c r="H80" s="11" t="s">
        <v>90</v>
      </c>
      <c r="J80" s="11" t="s">
        <v>545</v>
      </c>
      <c r="K80" s="6" t="s">
        <v>84</v>
      </c>
      <c r="L80" s="33">
        <v>42979.0</v>
      </c>
      <c r="M80" s="11"/>
      <c r="N80" s="23"/>
      <c r="O80" s="23"/>
      <c r="P80" s="23"/>
      <c r="Q80" s="6">
        <v>8.0</v>
      </c>
      <c r="R80" s="6">
        <v>9.0</v>
      </c>
      <c r="S80" s="6">
        <v>8.5</v>
      </c>
      <c r="T80" s="23"/>
      <c r="U80" s="23"/>
      <c r="V80" s="6"/>
      <c r="W80" s="6">
        <v>5.0</v>
      </c>
      <c r="X80" s="6">
        <v>7.0</v>
      </c>
      <c r="Y80" s="6">
        <v>5.0</v>
      </c>
      <c r="Z80" s="6">
        <v>7.0</v>
      </c>
      <c r="AA80" s="23"/>
      <c r="AB80" s="6">
        <v>6.0</v>
      </c>
      <c r="AC80" s="6">
        <v>7.5</v>
      </c>
      <c r="AD80" s="6">
        <v>8.5</v>
      </c>
      <c r="AE80" s="23"/>
      <c r="AF80" s="23"/>
      <c r="AG80" s="23"/>
      <c r="AH80" s="6">
        <v>10.0</v>
      </c>
      <c r="AI80" s="6">
        <v>10.0</v>
      </c>
      <c r="AJ80" s="6">
        <v>10.0</v>
      </c>
      <c r="AK80" s="6">
        <v>10.0</v>
      </c>
      <c r="AL80" s="23"/>
      <c r="AM80" s="6">
        <v>5.5</v>
      </c>
      <c r="AN80" s="6">
        <v>8.5</v>
      </c>
      <c r="AO80" s="23"/>
      <c r="AP80" s="23"/>
      <c r="AQ80" s="23"/>
      <c r="AR80" s="6"/>
      <c r="AS80" s="23"/>
      <c r="AT80" s="23"/>
      <c r="AU80" s="23"/>
      <c r="AV80" s="23"/>
      <c r="AW80" s="25">
        <v>10.0</v>
      </c>
      <c r="AX80" s="25">
        <f t="shared" si="1"/>
        <v>7.97</v>
      </c>
      <c r="AY80" s="23"/>
      <c r="AZ80" s="23">
        <f t="shared" si="2"/>
        <v>0</v>
      </c>
      <c r="BA80" s="6">
        <v>20.0</v>
      </c>
      <c r="BB80" s="6">
        <v>0.0</v>
      </c>
      <c r="BC80" s="23">
        <f t="shared" si="3"/>
        <v>20</v>
      </c>
      <c r="BD80" s="6" t="s">
        <v>92</v>
      </c>
      <c r="BE80" s="6" t="s">
        <v>55</v>
      </c>
      <c r="BF80" s="6" t="s">
        <v>55</v>
      </c>
      <c r="BG80" s="6" t="s">
        <v>55</v>
      </c>
      <c r="BH80" s="6" t="s">
        <v>55</v>
      </c>
      <c r="BI80" s="6" t="s">
        <v>92</v>
      </c>
      <c r="BJ80" s="6" t="s">
        <v>55</v>
      </c>
      <c r="BK80" s="23"/>
      <c r="BL80" s="23"/>
      <c r="BM80" s="42"/>
      <c r="BN80" s="42"/>
      <c r="BO80" s="42"/>
    </row>
    <row r="81">
      <c r="A81" s="11">
        <v>77.0</v>
      </c>
      <c r="B81" s="17" t="s">
        <v>643</v>
      </c>
      <c r="C81" s="17" t="s">
        <v>236</v>
      </c>
      <c r="D81" s="17" t="s">
        <v>192</v>
      </c>
      <c r="E81" s="20"/>
      <c r="F81" s="17" t="s">
        <v>96</v>
      </c>
      <c r="G81" s="17" t="s">
        <v>513</v>
      </c>
      <c r="H81" s="11" t="s">
        <v>90</v>
      </c>
      <c r="J81" s="11" t="s">
        <v>545</v>
      </c>
      <c r="K81" s="6" t="s">
        <v>84</v>
      </c>
      <c r="L81" s="33">
        <v>42979.0</v>
      </c>
      <c r="M81" s="11"/>
      <c r="N81" s="23"/>
      <c r="O81" s="23"/>
      <c r="P81" s="23"/>
      <c r="Q81" s="25">
        <v>9.0</v>
      </c>
      <c r="R81" s="25">
        <v>8.0</v>
      </c>
      <c r="S81" s="25">
        <v>9.5</v>
      </c>
      <c r="T81" s="25"/>
      <c r="U81" s="25"/>
      <c r="V81" s="25"/>
      <c r="W81" s="25">
        <v>7.0</v>
      </c>
      <c r="X81" s="25">
        <v>9.0</v>
      </c>
      <c r="Y81" s="25">
        <v>8.5</v>
      </c>
      <c r="Z81" s="25">
        <v>9.0</v>
      </c>
      <c r="AA81" s="25"/>
      <c r="AB81" s="25">
        <v>10.0</v>
      </c>
      <c r="AC81" s="25">
        <v>10.0</v>
      </c>
      <c r="AD81" s="25">
        <v>10.0</v>
      </c>
      <c r="AE81" s="25"/>
      <c r="AF81" s="25"/>
      <c r="AG81" s="25"/>
      <c r="AH81" s="25">
        <v>10.0</v>
      </c>
      <c r="AI81" s="25">
        <v>10.0</v>
      </c>
      <c r="AJ81" s="25">
        <v>10.0</v>
      </c>
      <c r="AK81" s="25">
        <v>10.0</v>
      </c>
      <c r="AL81" s="25"/>
      <c r="AM81" s="25">
        <v>8.5</v>
      </c>
      <c r="AN81" s="25">
        <v>10.0</v>
      </c>
      <c r="AO81" s="25"/>
      <c r="AP81" s="25"/>
      <c r="AQ81" s="25"/>
      <c r="AR81" s="6"/>
      <c r="AS81" s="25"/>
      <c r="AT81" s="25"/>
      <c r="AU81" s="25"/>
      <c r="AV81" s="25"/>
      <c r="AW81" s="25">
        <v>10.0</v>
      </c>
      <c r="AX81" s="25">
        <f t="shared" si="1"/>
        <v>9.32</v>
      </c>
      <c r="AY81" s="23"/>
      <c r="AZ81" s="23">
        <f t="shared" si="2"/>
        <v>0</v>
      </c>
      <c r="BA81" s="6">
        <v>20.0</v>
      </c>
      <c r="BB81" s="6">
        <v>2.0</v>
      </c>
      <c r="BC81" s="23">
        <f t="shared" si="3"/>
        <v>18</v>
      </c>
      <c r="BD81" s="6" t="s">
        <v>92</v>
      </c>
      <c r="BE81" s="6" t="s">
        <v>55</v>
      </c>
      <c r="BF81" s="6" t="s">
        <v>55</v>
      </c>
      <c r="BG81" s="6" t="s">
        <v>55</v>
      </c>
      <c r="BH81" s="6" t="s">
        <v>55</v>
      </c>
      <c r="BI81" s="6" t="s">
        <v>92</v>
      </c>
      <c r="BJ81" s="6" t="s">
        <v>55</v>
      </c>
      <c r="BK81" s="23"/>
      <c r="BL81" s="23"/>
      <c r="BM81" s="42"/>
      <c r="BN81" s="42"/>
      <c r="BO81" s="42"/>
    </row>
    <row r="82">
      <c r="A82" s="11">
        <v>78.0</v>
      </c>
      <c r="B82" s="17" t="s">
        <v>647</v>
      </c>
      <c r="C82" s="17" t="s">
        <v>115</v>
      </c>
      <c r="D82" s="19"/>
      <c r="E82" s="19"/>
      <c r="F82" s="17" t="s">
        <v>79</v>
      </c>
      <c r="G82" s="17" t="s">
        <v>513</v>
      </c>
      <c r="H82" s="11" t="s">
        <v>90</v>
      </c>
      <c r="J82" s="11" t="s">
        <v>545</v>
      </c>
      <c r="K82" s="6" t="s">
        <v>84</v>
      </c>
      <c r="L82" s="33">
        <v>42979.0</v>
      </c>
      <c r="M82" s="11"/>
      <c r="N82" s="23"/>
      <c r="O82" s="23"/>
      <c r="P82" s="23"/>
      <c r="Q82" s="6">
        <v>10.0</v>
      </c>
      <c r="R82" s="6">
        <v>10.0</v>
      </c>
      <c r="S82" s="6">
        <v>10.0</v>
      </c>
      <c r="T82" s="23"/>
      <c r="U82" s="23"/>
      <c r="V82" s="6"/>
      <c r="W82" s="6">
        <v>7.0</v>
      </c>
      <c r="X82" s="6">
        <v>9.5</v>
      </c>
      <c r="Y82" s="6">
        <v>10.0</v>
      </c>
      <c r="Z82" s="6">
        <v>9.0</v>
      </c>
      <c r="AA82" s="23"/>
      <c r="AB82" s="6">
        <v>10.0</v>
      </c>
      <c r="AC82" s="6">
        <v>10.0</v>
      </c>
      <c r="AD82" s="6">
        <v>10.0</v>
      </c>
      <c r="AE82" s="23"/>
      <c r="AF82" s="23"/>
      <c r="AG82" s="23"/>
      <c r="AH82" s="6">
        <v>10.0</v>
      </c>
      <c r="AI82" s="6">
        <v>10.0</v>
      </c>
      <c r="AJ82" s="6">
        <v>10.0</v>
      </c>
      <c r="AK82" s="6">
        <v>10.0</v>
      </c>
      <c r="AL82" s="23"/>
      <c r="AM82" s="6">
        <v>9.0</v>
      </c>
      <c r="AN82" s="6">
        <v>10.0</v>
      </c>
      <c r="AO82" s="23"/>
      <c r="AP82" s="23"/>
      <c r="AQ82" s="23"/>
      <c r="AR82" s="6"/>
      <c r="AS82" s="23"/>
      <c r="AT82" s="23"/>
      <c r="AU82" s="23"/>
      <c r="AV82" s="23"/>
      <c r="AW82" s="25">
        <v>10.0</v>
      </c>
      <c r="AX82" s="25">
        <f t="shared" si="1"/>
        <v>9.67</v>
      </c>
      <c r="AY82" s="23"/>
      <c r="AZ82" s="23">
        <f t="shared" si="2"/>
        <v>0</v>
      </c>
      <c r="BA82" s="6">
        <v>7.0</v>
      </c>
      <c r="BB82" s="6">
        <v>0.0</v>
      </c>
      <c r="BC82" s="23">
        <f t="shared" si="3"/>
        <v>7</v>
      </c>
      <c r="BD82" s="6" t="s">
        <v>92</v>
      </c>
      <c r="BE82" s="6" t="s">
        <v>55</v>
      </c>
      <c r="BF82" s="6" t="s">
        <v>55</v>
      </c>
      <c r="BG82" s="6" t="s">
        <v>55</v>
      </c>
      <c r="BH82" s="6" t="s">
        <v>55</v>
      </c>
      <c r="BI82" s="6" t="s">
        <v>92</v>
      </c>
      <c r="BJ82" s="6" t="s">
        <v>55</v>
      </c>
      <c r="BK82" s="23"/>
      <c r="BL82" s="23"/>
      <c r="BM82" s="42"/>
      <c r="BN82" s="42"/>
      <c r="BO82" s="42"/>
    </row>
    <row r="83">
      <c r="A83" s="11">
        <v>79.0</v>
      </c>
      <c r="B83" s="17" t="s">
        <v>649</v>
      </c>
      <c r="C83" s="17" t="s">
        <v>101</v>
      </c>
      <c r="D83" s="17" t="s">
        <v>200</v>
      </c>
      <c r="E83" s="19"/>
      <c r="F83" s="17" t="s">
        <v>96</v>
      </c>
      <c r="G83" s="17" t="s">
        <v>513</v>
      </c>
      <c r="H83" s="11" t="s">
        <v>90</v>
      </c>
      <c r="J83" s="11" t="s">
        <v>545</v>
      </c>
      <c r="K83" s="6" t="s">
        <v>84</v>
      </c>
      <c r="L83" s="33">
        <v>42979.0</v>
      </c>
      <c r="M83" s="11"/>
      <c r="N83" s="23"/>
      <c r="O83" s="23"/>
      <c r="P83" s="23"/>
      <c r="Q83" s="6">
        <v>8.5</v>
      </c>
      <c r="R83" s="6">
        <v>5.0</v>
      </c>
      <c r="S83" s="6">
        <v>9.0</v>
      </c>
      <c r="T83" s="23"/>
      <c r="U83" s="23"/>
      <c r="V83" s="6"/>
      <c r="W83" s="6">
        <v>5.5</v>
      </c>
      <c r="X83" s="6">
        <v>7.5</v>
      </c>
      <c r="Y83" s="6">
        <v>5.5</v>
      </c>
      <c r="Z83" s="6">
        <v>7.0</v>
      </c>
      <c r="AA83" s="23"/>
      <c r="AB83" s="6">
        <v>8.0</v>
      </c>
      <c r="AC83" s="6">
        <v>8.0</v>
      </c>
      <c r="AD83" s="6">
        <v>9.0</v>
      </c>
      <c r="AE83" s="23"/>
      <c r="AF83" s="23"/>
      <c r="AG83" s="23"/>
      <c r="AH83" s="6">
        <v>10.0</v>
      </c>
      <c r="AI83" s="6">
        <v>10.0</v>
      </c>
      <c r="AJ83" s="6">
        <v>10.0</v>
      </c>
      <c r="AK83" s="6">
        <v>10.0</v>
      </c>
      <c r="AL83" s="23"/>
      <c r="AM83" s="6">
        <v>6.0</v>
      </c>
      <c r="AN83" s="6">
        <v>8.5</v>
      </c>
      <c r="AO83" s="23"/>
      <c r="AP83" s="23"/>
      <c r="AQ83" s="23"/>
      <c r="AR83" s="6"/>
      <c r="AS83" s="23"/>
      <c r="AT83" s="23"/>
      <c r="AU83" s="23"/>
      <c r="AV83" s="23"/>
      <c r="AW83" s="25">
        <v>10.0</v>
      </c>
      <c r="AX83" s="25">
        <f t="shared" si="1"/>
        <v>8.08</v>
      </c>
      <c r="AY83" s="23"/>
      <c r="AZ83" s="23">
        <f t="shared" si="2"/>
        <v>0</v>
      </c>
      <c r="BA83" s="6">
        <v>54.0</v>
      </c>
      <c r="BB83" s="6">
        <v>1.0</v>
      </c>
      <c r="BC83" s="23">
        <f t="shared" si="3"/>
        <v>53</v>
      </c>
      <c r="BD83" s="6" t="s">
        <v>92</v>
      </c>
      <c r="BE83" s="6" t="s">
        <v>55</v>
      </c>
      <c r="BF83" s="6" t="s">
        <v>55</v>
      </c>
      <c r="BG83" s="6" t="s">
        <v>55</v>
      </c>
      <c r="BH83" s="6" t="s">
        <v>55</v>
      </c>
      <c r="BI83" s="6" t="s">
        <v>92</v>
      </c>
      <c r="BJ83" s="6" t="s">
        <v>55</v>
      </c>
      <c r="BK83" s="23"/>
      <c r="BL83" s="23"/>
      <c r="BM83" s="42"/>
      <c r="BN83" s="42"/>
      <c r="BO83" s="42"/>
    </row>
    <row r="84">
      <c r="A84" s="11">
        <v>80.0</v>
      </c>
      <c r="B84" s="17" t="s">
        <v>655</v>
      </c>
      <c r="C84" s="17" t="s">
        <v>656</v>
      </c>
      <c r="D84" s="17" t="s">
        <v>110</v>
      </c>
      <c r="E84" s="19"/>
      <c r="F84" s="17" t="s">
        <v>96</v>
      </c>
      <c r="G84" s="17" t="s">
        <v>513</v>
      </c>
      <c r="H84" s="11" t="s">
        <v>90</v>
      </c>
      <c r="J84" s="11" t="s">
        <v>545</v>
      </c>
      <c r="K84" s="6" t="s">
        <v>84</v>
      </c>
      <c r="L84" s="33">
        <v>42979.0</v>
      </c>
      <c r="M84" s="11"/>
      <c r="N84" s="23"/>
      <c r="O84" s="23"/>
      <c r="P84" s="23"/>
      <c r="Q84" s="25">
        <v>9.5</v>
      </c>
      <c r="R84" s="25">
        <v>9.0</v>
      </c>
      <c r="S84" s="25">
        <v>10.0</v>
      </c>
      <c r="T84" s="25"/>
      <c r="U84" s="25"/>
      <c r="V84" s="25"/>
      <c r="W84" s="25">
        <v>5.0</v>
      </c>
      <c r="X84" s="25">
        <v>8.0</v>
      </c>
      <c r="Y84" s="25">
        <v>5.5</v>
      </c>
      <c r="Z84" s="25">
        <v>9.0</v>
      </c>
      <c r="AA84" s="25"/>
      <c r="AB84" s="25">
        <v>10.0</v>
      </c>
      <c r="AC84" s="25">
        <v>10.0</v>
      </c>
      <c r="AD84" s="25">
        <v>9.5</v>
      </c>
      <c r="AE84" s="25"/>
      <c r="AF84" s="25"/>
      <c r="AG84" s="25"/>
      <c r="AH84" s="25">
        <v>10.0</v>
      </c>
      <c r="AI84" s="25">
        <v>10.0</v>
      </c>
      <c r="AJ84" s="25">
        <v>10.0</v>
      </c>
      <c r="AK84" s="25">
        <v>10.0</v>
      </c>
      <c r="AL84" s="25"/>
      <c r="AM84" s="25">
        <v>7.5</v>
      </c>
      <c r="AN84" s="25">
        <v>10.0</v>
      </c>
      <c r="AO84" s="25"/>
      <c r="AP84" s="25"/>
      <c r="AQ84" s="25"/>
      <c r="AR84" s="6"/>
      <c r="AS84" s="25"/>
      <c r="AT84" s="25"/>
      <c r="AU84" s="25"/>
      <c r="AV84" s="25"/>
      <c r="AW84" s="25">
        <v>10.0</v>
      </c>
      <c r="AX84" s="25">
        <f t="shared" si="1"/>
        <v>9</v>
      </c>
      <c r="AY84" s="23"/>
      <c r="AZ84" s="23">
        <f t="shared" si="2"/>
        <v>0</v>
      </c>
      <c r="BA84" s="6">
        <v>35.0</v>
      </c>
      <c r="BB84" s="6">
        <v>2.0</v>
      </c>
      <c r="BC84" s="23">
        <f t="shared" si="3"/>
        <v>33</v>
      </c>
      <c r="BD84" s="6" t="s">
        <v>92</v>
      </c>
      <c r="BE84" s="6" t="s">
        <v>55</v>
      </c>
      <c r="BF84" s="6" t="s">
        <v>55</v>
      </c>
      <c r="BG84" s="6" t="s">
        <v>55</v>
      </c>
      <c r="BH84" s="6" t="s">
        <v>55</v>
      </c>
      <c r="BI84" s="6" t="s">
        <v>92</v>
      </c>
      <c r="BJ84" s="6" t="s">
        <v>55</v>
      </c>
      <c r="BK84" s="23"/>
      <c r="BL84" s="23"/>
      <c r="BM84" s="42"/>
      <c r="BN84" s="42"/>
      <c r="BO84" s="42"/>
    </row>
    <row r="85">
      <c r="A85" s="11">
        <v>81.0</v>
      </c>
      <c r="B85" s="17" t="s">
        <v>663</v>
      </c>
      <c r="C85" s="17" t="s">
        <v>412</v>
      </c>
      <c r="D85" s="17" t="s">
        <v>664</v>
      </c>
      <c r="E85" s="19"/>
      <c r="F85" s="17" t="s">
        <v>96</v>
      </c>
      <c r="G85" s="17" t="s">
        <v>513</v>
      </c>
      <c r="H85" s="11" t="s">
        <v>90</v>
      </c>
      <c r="J85" s="11" t="s">
        <v>545</v>
      </c>
      <c r="K85" s="6" t="s">
        <v>84</v>
      </c>
      <c r="L85" s="33">
        <v>42979.0</v>
      </c>
      <c r="M85" s="11"/>
      <c r="N85" s="23"/>
      <c r="O85" s="23"/>
      <c r="P85" s="23"/>
      <c r="Q85" s="6">
        <v>9.0</v>
      </c>
      <c r="R85" s="6">
        <v>9.0</v>
      </c>
      <c r="S85" s="6">
        <v>9.0</v>
      </c>
      <c r="T85" s="23"/>
      <c r="U85" s="23"/>
      <c r="V85" s="6"/>
      <c r="W85" s="6">
        <v>7.5</v>
      </c>
      <c r="X85" s="6">
        <v>9.0</v>
      </c>
      <c r="Y85" s="6">
        <v>9.0</v>
      </c>
      <c r="Z85" s="6">
        <v>8.5</v>
      </c>
      <c r="AA85" s="6"/>
      <c r="AB85" s="6">
        <v>10.0</v>
      </c>
      <c r="AC85" s="6">
        <v>9.5</v>
      </c>
      <c r="AD85" s="6">
        <v>9.5</v>
      </c>
      <c r="AE85" s="23"/>
      <c r="AF85" s="23"/>
      <c r="AG85" s="23"/>
      <c r="AH85" s="6">
        <v>10.0</v>
      </c>
      <c r="AI85" s="6">
        <v>10.0</v>
      </c>
      <c r="AJ85" s="6">
        <v>10.0</v>
      </c>
      <c r="AK85" s="6">
        <v>10.0</v>
      </c>
      <c r="AL85" s="23"/>
      <c r="AM85" s="6">
        <v>8.5</v>
      </c>
      <c r="AN85" s="6">
        <v>9.5</v>
      </c>
      <c r="AO85" s="23"/>
      <c r="AP85" s="23"/>
      <c r="AQ85" s="23"/>
      <c r="AR85" s="6"/>
      <c r="AS85" s="23"/>
      <c r="AT85" s="23"/>
      <c r="AU85" s="23"/>
      <c r="AV85" s="23"/>
      <c r="AW85" s="25">
        <v>10.0</v>
      </c>
      <c r="AX85" s="25">
        <f t="shared" si="1"/>
        <v>9.29</v>
      </c>
      <c r="AY85" s="23"/>
      <c r="AZ85" s="23">
        <f t="shared" si="2"/>
        <v>0</v>
      </c>
      <c r="BA85" s="6">
        <v>5.0</v>
      </c>
      <c r="BB85" s="6">
        <v>0.0</v>
      </c>
      <c r="BC85" s="23">
        <f t="shared" si="3"/>
        <v>5</v>
      </c>
      <c r="BD85" s="6" t="s">
        <v>92</v>
      </c>
      <c r="BE85" s="6" t="s">
        <v>55</v>
      </c>
      <c r="BF85" s="6" t="s">
        <v>55</v>
      </c>
      <c r="BG85" s="6" t="s">
        <v>55</v>
      </c>
      <c r="BH85" s="6" t="s">
        <v>55</v>
      </c>
      <c r="BI85" s="6" t="s">
        <v>92</v>
      </c>
      <c r="BJ85" s="6" t="s">
        <v>55</v>
      </c>
      <c r="BK85" s="23"/>
      <c r="BL85" s="23"/>
      <c r="BM85" s="42"/>
      <c r="BN85" s="42"/>
      <c r="BO85" s="42"/>
    </row>
    <row r="86">
      <c r="A86" s="11">
        <v>82.0</v>
      </c>
      <c r="B86" s="17" t="s">
        <v>668</v>
      </c>
      <c r="C86" s="17" t="s">
        <v>589</v>
      </c>
      <c r="D86" s="17" t="s">
        <v>670</v>
      </c>
      <c r="E86" s="19"/>
      <c r="F86" s="17" t="s">
        <v>96</v>
      </c>
      <c r="G86" s="17" t="s">
        <v>513</v>
      </c>
      <c r="H86" s="11" t="s">
        <v>90</v>
      </c>
      <c r="J86" s="11" t="s">
        <v>545</v>
      </c>
      <c r="K86" s="6" t="s">
        <v>84</v>
      </c>
      <c r="L86" s="33">
        <v>42979.0</v>
      </c>
      <c r="M86" s="11"/>
      <c r="N86" s="23"/>
      <c r="O86" s="23"/>
      <c r="P86" s="23"/>
      <c r="Q86" s="6">
        <v>8.5</v>
      </c>
      <c r="R86" s="6">
        <v>9.0</v>
      </c>
      <c r="S86" s="6">
        <v>8.0</v>
      </c>
      <c r="T86" s="23"/>
      <c r="U86" s="23"/>
      <c r="V86" s="6"/>
      <c r="W86" s="6">
        <v>6.0</v>
      </c>
      <c r="X86" s="6">
        <v>7.0</v>
      </c>
      <c r="Y86" s="6">
        <v>8.5</v>
      </c>
      <c r="Z86" s="6">
        <v>9.0</v>
      </c>
      <c r="AA86" s="23"/>
      <c r="AB86" s="6">
        <v>7.5</v>
      </c>
      <c r="AC86" s="6">
        <v>9.0</v>
      </c>
      <c r="AD86" s="6">
        <v>9.5</v>
      </c>
      <c r="AE86" s="23"/>
      <c r="AF86" s="23"/>
      <c r="AG86" s="23"/>
      <c r="AH86" s="6">
        <v>10.0</v>
      </c>
      <c r="AI86" s="6">
        <v>10.0</v>
      </c>
      <c r="AJ86" s="6">
        <v>10.0</v>
      </c>
      <c r="AK86" s="6">
        <v>10.0</v>
      </c>
      <c r="AL86" s="23"/>
      <c r="AM86" s="6">
        <v>5.5</v>
      </c>
      <c r="AN86" s="6">
        <v>7.5</v>
      </c>
      <c r="AO86" s="23"/>
      <c r="AP86" s="23"/>
      <c r="AQ86" s="23"/>
      <c r="AR86" s="6"/>
      <c r="AS86" s="23"/>
      <c r="AT86" s="23"/>
      <c r="AU86" s="23"/>
      <c r="AV86" s="23"/>
      <c r="AW86" s="25">
        <v>10.0</v>
      </c>
      <c r="AX86" s="25">
        <f t="shared" si="1"/>
        <v>8.52</v>
      </c>
      <c r="AY86" s="23"/>
      <c r="AZ86" s="23">
        <f t="shared" si="2"/>
        <v>0</v>
      </c>
      <c r="BA86" s="6">
        <v>9.0</v>
      </c>
      <c r="BB86" s="6">
        <v>0.0</v>
      </c>
      <c r="BC86" s="23">
        <f t="shared" si="3"/>
        <v>9</v>
      </c>
      <c r="BD86" s="6" t="s">
        <v>92</v>
      </c>
      <c r="BE86" s="6" t="s">
        <v>55</v>
      </c>
      <c r="BF86" s="6" t="s">
        <v>55</v>
      </c>
      <c r="BG86" s="6" t="s">
        <v>55</v>
      </c>
      <c r="BH86" s="6" t="s">
        <v>55</v>
      </c>
      <c r="BI86" s="6" t="s">
        <v>92</v>
      </c>
      <c r="BJ86" s="6" t="s">
        <v>55</v>
      </c>
      <c r="BK86" s="23"/>
      <c r="BL86" s="23"/>
      <c r="BM86" s="42"/>
      <c r="BN86" s="42"/>
      <c r="BO86" s="42"/>
    </row>
    <row r="87">
      <c r="A87" s="11">
        <v>83.0</v>
      </c>
      <c r="B87" s="17" t="s">
        <v>301</v>
      </c>
      <c r="C87" s="17" t="s">
        <v>272</v>
      </c>
      <c r="D87" s="17" t="s">
        <v>78</v>
      </c>
      <c r="E87" s="19"/>
      <c r="F87" s="17" t="s">
        <v>79</v>
      </c>
      <c r="G87" s="17" t="s">
        <v>513</v>
      </c>
      <c r="H87" s="11" t="s">
        <v>90</v>
      </c>
      <c r="J87" s="11" t="s">
        <v>545</v>
      </c>
      <c r="K87" s="6" t="s">
        <v>84</v>
      </c>
      <c r="L87" s="33">
        <v>42979.0</v>
      </c>
      <c r="M87" s="11"/>
      <c r="N87" s="23"/>
      <c r="O87" s="23"/>
      <c r="P87" s="23"/>
      <c r="Q87" s="25">
        <v>8.0</v>
      </c>
      <c r="R87" s="25">
        <v>9.0</v>
      </c>
      <c r="S87" s="25">
        <v>7.5</v>
      </c>
      <c r="T87" s="25"/>
      <c r="U87" s="25"/>
      <c r="V87" s="25"/>
      <c r="W87" s="25">
        <v>8.0</v>
      </c>
      <c r="X87" s="25">
        <v>9.0</v>
      </c>
      <c r="Y87" s="25">
        <v>10.0</v>
      </c>
      <c r="Z87" s="25">
        <v>8.5</v>
      </c>
      <c r="AA87" s="25"/>
      <c r="AB87" s="25">
        <v>6.5</v>
      </c>
      <c r="AC87" s="25">
        <v>10.0</v>
      </c>
      <c r="AD87" s="25">
        <v>9.0</v>
      </c>
      <c r="AE87" s="25"/>
      <c r="AF87" s="25"/>
      <c r="AG87" s="25"/>
      <c r="AH87" s="25">
        <v>10.0</v>
      </c>
      <c r="AI87" s="25">
        <v>10.0</v>
      </c>
      <c r="AJ87" s="25">
        <v>10.0</v>
      </c>
      <c r="AK87" s="25">
        <v>10.0</v>
      </c>
      <c r="AL87" s="25"/>
      <c r="AM87" s="25">
        <v>9.0</v>
      </c>
      <c r="AN87" s="25">
        <v>9.5</v>
      </c>
      <c r="AO87" s="25"/>
      <c r="AP87" s="25"/>
      <c r="AQ87" s="25"/>
      <c r="AR87" s="6"/>
      <c r="AS87" s="25"/>
      <c r="AT87" s="25"/>
      <c r="AU87" s="25"/>
      <c r="AV87" s="25"/>
      <c r="AW87" s="25">
        <v>10.0</v>
      </c>
      <c r="AX87" s="25">
        <f t="shared" si="1"/>
        <v>9.05</v>
      </c>
      <c r="AY87" s="23"/>
      <c r="AZ87" s="23">
        <f t="shared" si="2"/>
        <v>0</v>
      </c>
      <c r="BA87" s="6">
        <v>31.0</v>
      </c>
      <c r="BB87" s="6">
        <v>0.0</v>
      </c>
      <c r="BC87" s="23">
        <f t="shared" si="3"/>
        <v>31</v>
      </c>
      <c r="BD87" s="6" t="s">
        <v>92</v>
      </c>
      <c r="BE87" s="6" t="s">
        <v>55</v>
      </c>
      <c r="BF87" s="6" t="s">
        <v>55</v>
      </c>
      <c r="BG87" s="6" t="s">
        <v>55</v>
      </c>
      <c r="BH87" s="6" t="s">
        <v>55</v>
      </c>
      <c r="BI87" s="6" t="s">
        <v>92</v>
      </c>
      <c r="BJ87" s="6" t="s">
        <v>55</v>
      </c>
      <c r="BK87" s="23"/>
      <c r="BL87" s="23"/>
      <c r="BM87" s="42"/>
      <c r="BN87" s="42"/>
      <c r="BO87" s="42"/>
    </row>
    <row r="88">
      <c r="A88" s="11">
        <v>84.0</v>
      </c>
      <c r="B88" s="17" t="s">
        <v>678</v>
      </c>
      <c r="C88" s="17" t="s">
        <v>78</v>
      </c>
      <c r="D88" s="20"/>
      <c r="E88" s="19"/>
      <c r="F88" s="17" t="s">
        <v>79</v>
      </c>
      <c r="G88" s="17" t="s">
        <v>679</v>
      </c>
      <c r="H88" s="11" t="s">
        <v>90</v>
      </c>
      <c r="J88" s="11" t="s">
        <v>545</v>
      </c>
      <c r="K88" s="6" t="s">
        <v>84</v>
      </c>
      <c r="L88" s="33">
        <v>42979.0</v>
      </c>
      <c r="M88" s="11"/>
      <c r="N88" s="23"/>
      <c r="O88" s="23"/>
      <c r="P88" s="23"/>
      <c r="Q88" s="6">
        <v>7.0</v>
      </c>
      <c r="R88" s="6">
        <v>9.0</v>
      </c>
      <c r="S88" s="6">
        <v>8.5</v>
      </c>
      <c r="T88" s="6">
        <v>10.0</v>
      </c>
      <c r="U88" s="6">
        <v>7.5</v>
      </c>
      <c r="V88" s="23"/>
      <c r="W88" s="6">
        <v>6.0</v>
      </c>
      <c r="X88" s="6">
        <v>8.0</v>
      </c>
      <c r="Y88" s="6">
        <v>8.5</v>
      </c>
      <c r="Z88" s="68">
        <v>6.5</v>
      </c>
      <c r="AA88" s="6"/>
      <c r="AB88" s="6">
        <v>5.5</v>
      </c>
      <c r="AC88" s="6">
        <v>8.5</v>
      </c>
      <c r="AD88" s="6">
        <v>9.5</v>
      </c>
      <c r="AE88" s="23"/>
      <c r="AF88" s="23"/>
      <c r="AG88" s="23"/>
      <c r="AH88" s="6">
        <v>10.0</v>
      </c>
      <c r="AI88" s="6">
        <v>10.0</v>
      </c>
      <c r="AJ88" s="6">
        <v>10.0</v>
      </c>
      <c r="AK88" s="6">
        <v>10.0</v>
      </c>
      <c r="AL88" s="23"/>
      <c r="AM88" s="6"/>
      <c r="AN88" s="6">
        <v>8.0</v>
      </c>
      <c r="AO88" s="23"/>
      <c r="AP88" s="23"/>
      <c r="AQ88" s="23"/>
      <c r="AR88" s="6"/>
      <c r="AS88" s="23"/>
      <c r="AT88" s="23"/>
      <c r="AU88" s="23"/>
      <c r="AV88" s="23"/>
      <c r="AW88" s="25">
        <v>10.0</v>
      </c>
      <c r="AX88" s="25">
        <f t="shared" si="1"/>
        <v>8.47</v>
      </c>
      <c r="AY88" s="23"/>
      <c r="AZ88" s="23">
        <f t="shared" si="2"/>
        <v>0</v>
      </c>
      <c r="BA88" s="6">
        <v>16.0</v>
      </c>
      <c r="BB88" s="6">
        <v>0.0</v>
      </c>
      <c r="BC88" s="23">
        <f t="shared" si="3"/>
        <v>16</v>
      </c>
      <c r="BD88" s="6" t="s">
        <v>92</v>
      </c>
      <c r="BE88" s="6" t="s">
        <v>55</v>
      </c>
      <c r="BF88" s="6" t="s">
        <v>55</v>
      </c>
      <c r="BG88" s="6" t="s">
        <v>55</v>
      </c>
      <c r="BH88" s="6" t="s">
        <v>55</v>
      </c>
      <c r="BI88" s="6" t="s">
        <v>92</v>
      </c>
      <c r="BJ88" s="6" t="s">
        <v>55</v>
      </c>
      <c r="BK88" s="23"/>
      <c r="BL88" s="23"/>
      <c r="BM88" s="42"/>
      <c r="BN88" s="42"/>
      <c r="BO88" s="42"/>
    </row>
    <row r="89">
      <c r="A89" s="11">
        <v>85.0</v>
      </c>
      <c r="B89" s="17" t="s">
        <v>685</v>
      </c>
      <c r="C89" s="17" t="s">
        <v>619</v>
      </c>
      <c r="D89" s="17" t="s">
        <v>112</v>
      </c>
      <c r="E89" s="17" t="s">
        <v>110</v>
      </c>
      <c r="F89" s="17" t="s">
        <v>96</v>
      </c>
      <c r="G89" s="17" t="s">
        <v>679</v>
      </c>
      <c r="H89" s="11" t="s">
        <v>90</v>
      </c>
      <c r="J89" s="11" t="s">
        <v>545</v>
      </c>
      <c r="K89" s="6" t="s">
        <v>84</v>
      </c>
      <c r="L89" s="33">
        <v>42979.0</v>
      </c>
      <c r="M89" s="11"/>
      <c r="N89" s="23"/>
      <c r="O89" s="23"/>
      <c r="P89" s="23"/>
      <c r="Q89" s="6"/>
      <c r="R89" s="6"/>
      <c r="S89" s="6"/>
      <c r="T89" s="23"/>
      <c r="U89" s="23"/>
      <c r="V89" s="23"/>
      <c r="W89" s="6"/>
      <c r="X89" s="6"/>
      <c r="Y89" s="6"/>
      <c r="Z89" s="6"/>
      <c r="AA89" s="23"/>
      <c r="AB89" s="6"/>
      <c r="AC89" s="6"/>
      <c r="AD89" s="6"/>
      <c r="AE89" s="23"/>
      <c r="AF89" s="23"/>
      <c r="AG89" s="23"/>
      <c r="AH89" s="6"/>
      <c r="AI89" s="6"/>
      <c r="AJ89" s="6"/>
      <c r="AK89" s="6"/>
      <c r="AL89" s="23"/>
      <c r="AM89" s="6"/>
      <c r="AN89" s="6"/>
      <c r="AO89" s="23"/>
      <c r="AP89" s="23"/>
      <c r="AQ89" s="23"/>
      <c r="AR89" s="6"/>
      <c r="AS89" s="23"/>
      <c r="AT89" s="23"/>
      <c r="AU89" s="23"/>
      <c r="AV89" s="23"/>
      <c r="AW89" s="25"/>
      <c r="AX89" s="25" t="str">
        <f t="shared" si="1"/>
        <v>#DIV/0!</v>
      </c>
      <c r="AY89" s="23"/>
      <c r="AZ89" s="23">
        <f t="shared" si="2"/>
        <v>0</v>
      </c>
      <c r="BA89" s="6">
        <v>0.0</v>
      </c>
      <c r="BB89" s="6">
        <v>0.0</v>
      </c>
      <c r="BC89" s="23">
        <f t="shared" si="3"/>
        <v>0</v>
      </c>
      <c r="BD89" s="6" t="s">
        <v>92</v>
      </c>
      <c r="BE89" s="6" t="s">
        <v>92</v>
      </c>
      <c r="BF89" s="6" t="s">
        <v>55</v>
      </c>
      <c r="BG89" s="6" t="s">
        <v>55</v>
      </c>
      <c r="BH89" s="6" t="s">
        <v>55</v>
      </c>
      <c r="BI89" s="6" t="s">
        <v>55</v>
      </c>
      <c r="BJ89" s="6" t="s">
        <v>55</v>
      </c>
      <c r="BK89" s="23"/>
      <c r="BL89" s="23"/>
      <c r="BM89" s="42"/>
      <c r="BN89" s="42"/>
      <c r="BO89" s="42"/>
    </row>
    <row r="90">
      <c r="A90" s="11">
        <v>86.0</v>
      </c>
      <c r="B90" s="17" t="s">
        <v>692</v>
      </c>
      <c r="C90" s="17" t="s">
        <v>338</v>
      </c>
      <c r="D90" s="17" t="s">
        <v>214</v>
      </c>
      <c r="E90" s="19"/>
      <c r="F90" s="17" t="s">
        <v>79</v>
      </c>
      <c r="G90" s="17" t="s">
        <v>679</v>
      </c>
      <c r="H90" s="11" t="s">
        <v>90</v>
      </c>
      <c r="J90" s="11" t="s">
        <v>545</v>
      </c>
      <c r="K90" s="6" t="s">
        <v>84</v>
      </c>
      <c r="L90" s="33">
        <v>42979.0</v>
      </c>
      <c r="M90" s="11"/>
      <c r="N90" s="23"/>
      <c r="O90" s="23"/>
      <c r="P90" s="23"/>
      <c r="Q90" s="25">
        <v>8.5</v>
      </c>
      <c r="R90" s="25">
        <v>8.0</v>
      </c>
      <c r="S90" s="25">
        <v>8.5</v>
      </c>
      <c r="T90" s="25">
        <v>10.0</v>
      </c>
      <c r="U90" s="25">
        <v>9.5</v>
      </c>
      <c r="V90" s="25"/>
      <c r="W90" s="25">
        <v>7.0</v>
      </c>
      <c r="X90" s="25">
        <v>9.5</v>
      </c>
      <c r="Y90" s="25">
        <v>9.5</v>
      </c>
      <c r="Z90" s="25">
        <v>9.5</v>
      </c>
      <c r="AA90" s="25"/>
      <c r="AB90" s="25">
        <v>8.0</v>
      </c>
      <c r="AC90" s="25">
        <v>10.0</v>
      </c>
      <c r="AD90" s="25">
        <v>10.0</v>
      </c>
      <c r="AE90" s="25"/>
      <c r="AF90" s="25"/>
      <c r="AG90" s="25"/>
      <c r="AH90" s="25">
        <v>10.0</v>
      </c>
      <c r="AI90" s="25">
        <v>10.0</v>
      </c>
      <c r="AJ90" s="25">
        <v>10.0</v>
      </c>
      <c r="AK90" s="25">
        <v>10.0</v>
      </c>
      <c r="AL90" s="25"/>
      <c r="AM90" s="25"/>
      <c r="AN90" s="25">
        <v>10.0</v>
      </c>
      <c r="AO90" s="25"/>
      <c r="AP90" s="25"/>
      <c r="AQ90" s="25"/>
      <c r="AR90" s="6"/>
      <c r="AS90" s="25"/>
      <c r="AT90" s="25"/>
      <c r="AU90" s="25"/>
      <c r="AV90" s="25"/>
      <c r="AW90" s="25">
        <v>10.0</v>
      </c>
      <c r="AX90" s="25">
        <f t="shared" si="1"/>
        <v>9.33</v>
      </c>
      <c r="AY90" s="23"/>
      <c r="AZ90" s="23">
        <f t="shared" si="2"/>
        <v>0</v>
      </c>
      <c r="BA90" s="6">
        <v>27.0</v>
      </c>
      <c r="BB90" s="6">
        <v>0.0</v>
      </c>
      <c r="BC90" s="23">
        <f t="shared" si="3"/>
        <v>27</v>
      </c>
      <c r="BD90" s="6" t="s">
        <v>92</v>
      </c>
      <c r="BE90" s="6" t="s">
        <v>55</v>
      </c>
      <c r="BF90" s="6" t="s">
        <v>55</v>
      </c>
      <c r="BG90" s="6" t="s">
        <v>55</v>
      </c>
      <c r="BH90" s="6" t="s">
        <v>55</v>
      </c>
      <c r="BI90" s="6" t="s">
        <v>92</v>
      </c>
      <c r="BJ90" s="6" t="s">
        <v>55</v>
      </c>
      <c r="BK90" s="23"/>
      <c r="BL90" s="23"/>
      <c r="BM90" s="42"/>
      <c r="BN90" s="42"/>
      <c r="BO90" s="42"/>
    </row>
    <row r="91">
      <c r="A91" s="11">
        <v>87.0</v>
      </c>
      <c r="B91" s="17" t="s">
        <v>692</v>
      </c>
      <c r="C91" s="17" t="s">
        <v>345</v>
      </c>
      <c r="D91" s="17" t="s">
        <v>355</v>
      </c>
      <c r="E91" s="19"/>
      <c r="F91" s="17" t="s">
        <v>96</v>
      </c>
      <c r="G91" s="17" t="s">
        <v>679</v>
      </c>
      <c r="H91" s="11" t="s">
        <v>90</v>
      </c>
      <c r="J91" s="11" t="s">
        <v>545</v>
      </c>
      <c r="K91" s="6" t="s">
        <v>84</v>
      </c>
      <c r="L91" s="33">
        <v>42979.0</v>
      </c>
      <c r="M91" s="11"/>
      <c r="N91" s="23"/>
      <c r="O91" s="23"/>
      <c r="P91" s="23"/>
      <c r="Q91" s="6">
        <v>8.0</v>
      </c>
      <c r="R91" s="6">
        <v>9.0</v>
      </c>
      <c r="S91" s="6">
        <v>9.5</v>
      </c>
      <c r="T91" s="6">
        <v>10.0</v>
      </c>
      <c r="U91" s="6">
        <v>8.5</v>
      </c>
      <c r="V91" s="23"/>
      <c r="W91" s="6">
        <v>6.5</v>
      </c>
      <c r="X91" s="6">
        <v>9.0</v>
      </c>
      <c r="Y91" s="6">
        <v>10.0</v>
      </c>
      <c r="Z91" s="6">
        <v>9.0</v>
      </c>
      <c r="AA91" s="23"/>
      <c r="AB91" s="6">
        <v>5.5</v>
      </c>
      <c r="AC91" s="6">
        <v>8.0</v>
      </c>
      <c r="AD91" s="6">
        <v>10.0</v>
      </c>
      <c r="AE91" s="23"/>
      <c r="AF91" s="23"/>
      <c r="AG91" s="23"/>
      <c r="AH91" s="6">
        <v>10.0</v>
      </c>
      <c r="AI91" s="6">
        <v>10.0</v>
      </c>
      <c r="AJ91" s="6">
        <v>10.0</v>
      </c>
      <c r="AK91" s="6">
        <v>10.0</v>
      </c>
      <c r="AL91" s="23"/>
      <c r="AM91" s="6"/>
      <c r="AN91" s="6">
        <v>9.0</v>
      </c>
      <c r="AO91" s="23"/>
      <c r="AP91" s="23"/>
      <c r="AQ91" s="23"/>
      <c r="AR91" s="6"/>
      <c r="AS91" s="23"/>
      <c r="AT91" s="23"/>
      <c r="AU91" s="23"/>
      <c r="AV91" s="23"/>
      <c r="AW91" s="25">
        <v>10.0</v>
      </c>
      <c r="AX91" s="25">
        <f t="shared" si="1"/>
        <v>9</v>
      </c>
      <c r="AY91" s="23"/>
      <c r="AZ91" s="23">
        <f t="shared" si="2"/>
        <v>0</v>
      </c>
      <c r="BA91" s="6">
        <v>31.0</v>
      </c>
      <c r="BB91" s="6">
        <v>0.0</v>
      </c>
      <c r="BC91" s="23">
        <f t="shared" si="3"/>
        <v>31</v>
      </c>
      <c r="BD91" s="6" t="s">
        <v>92</v>
      </c>
      <c r="BE91" s="6" t="s">
        <v>55</v>
      </c>
      <c r="BF91" s="6" t="s">
        <v>55</v>
      </c>
      <c r="BG91" s="6" t="s">
        <v>55</v>
      </c>
      <c r="BH91" s="6" t="s">
        <v>55</v>
      </c>
      <c r="BI91" s="6" t="s">
        <v>92</v>
      </c>
      <c r="BJ91" s="6" t="s">
        <v>55</v>
      </c>
      <c r="BK91" s="23"/>
      <c r="BL91" s="23"/>
      <c r="BM91" s="42"/>
      <c r="BN91" s="42"/>
      <c r="BO91" s="42"/>
    </row>
    <row r="92">
      <c r="A92" s="11">
        <v>88.0</v>
      </c>
      <c r="B92" s="17" t="s">
        <v>410</v>
      </c>
      <c r="C92" s="17" t="s">
        <v>283</v>
      </c>
      <c r="D92" s="17" t="s">
        <v>478</v>
      </c>
      <c r="E92" s="19"/>
      <c r="F92" s="17" t="s">
        <v>96</v>
      </c>
      <c r="G92" s="17" t="s">
        <v>679</v>
      </c>
      <c r="H92" s="11" t="s">
        <v>90</v>
      </c>
      <c r="J92" s="11" t="s">
        <v>545</v>
      </c>
      <c r="K92" s="6" t="s">
        <v>84</v>
      </c>
      <c r="L92" s="33">
        <v>42979.0</v>
      </c>
      <c r="M92" s="11"/>
      <c r="N92" s="23"/>
      <c r="O92" s="23"/>
      <c r="P92" s="23"/>
      <c r="Q92" s="25">
        <v>9.0</v>
      </c>
      <c r="R92" s="25">
        <v>7.0</v>
      </c>
      <c r="S92" s="25">
        <v>10.0</v>
      </c>
      <c r="T92" s="25">
        <v>10.0</v>
      </c>
      <c r="U92" s="25">
        <v>9.0</v>
      </c>
      <c r="V92" s="25"/>
      <c r="W92" s="25">
        <v>6.0</v>
      </c>
      <c r="X92" s="25">
        <v>9.0</v>
      </c>
      <c r="Y92" s="25">
        <v>10.0</v>
      </c>
      <c r="Z92" s="25">
        <v>9.0</v>
      </c>
      <c r="AA92" s="25"/>
      <c r="AB92" s="25">
        <v>7.5</v>
      </c>
      <c r="AC92" s="25">
        <v>9.0</v>
      </c>
      <c r="AD92" s="25">
        <v>9.5</v>
      </c>
      <c r="AE92" s="25"/>
      <c r="AF92" s="25"/>
      <c r="AG92" s="25"/>
      <c r="AH92" s="25">
        <v>10.0</v>
      </c>
      <c r="AI92" s="25">
        <v>10.0</v>
      </c>
      <c r="AJ92" s="25">
        <v>10.0</v>
      </c>
      <c r="AK92" s="25">
        <v>10.0</v>
      </c>
      <c r="AL92" s="25"/>
      <c r="AM92" s="25"/>
      <c r="AN92" s="25">
        <v>8.0</v>
      </c>
      <c r="AO92" s="25"/>
      <c r="AP92" s="25"/>
      <c r="AQ92" s="25"/>
      <c r="AR92" s="6"/>
      <c r="AS92" s="25"/>
      <c r="AT92" s="25"/>
      <c r="AU92" s="25"/>
      <c r="AV92" s="25"/>
      <c r="AW92" s="25"/>
      <c r="AX92" s="25">
        <f t="shared" si="1"/>
        <v>9</v>
      </c>
      <c r="AY92" s="23"/>
      <c r="AZ92" s="23">
        <f t="shared" si="2"/>
        <v>0</v>
      </c>
      <c r="BA92" s="6">
        <v>16.0</v>
      </c>
      <c r="BB92" s="6">
        <v>0.0</v>
      </c>
      <c r="BC92" s="23">
        <f t="shared" si="3"/>
        <v>16</v>
      </c>
      <c r="BD92" s="6" t="s">
        <v>92</v>
      </c>
      <c r="BE92" s="6" t="s">
        <v>55</v>
      </c>
      <c r="BF92" s="6" t="s">
        <v>55</v>
      </c>
      <c r="BG92" s="6" t="s">
        <v>55</v>
      </c>
      <c r="BH92" s="6" t="s">
        <v>55</v>
      </c>
      <c r="BI92" s="6" t="s">
        <v>92</v>
      </c>
      <c r="BJ92" s="6" t="s">
        <v>55</v>
      </c>
      <c r="BK92" s="23"/>
      <c r="BL92" s="23"/>
      <c r="BM92" s="42"/>
      <c r="BN92" s="42"/>
      <c r="BO92" s="42"/>
    </row>
    <row r="93">
      <c r="A93" s="11">
        <v>89.0</v>
      </c>
      <c r="B93" s="17" t="s">
        <v>715</v>
      </c>
      <c r="C93" s="17" t="s">
        <v>716</v>
      </c>
      <c r="D93" s="17" t="s">
        <v>149</v>
      </c>
      <c r="E93" s="19"/>
      <c r="F93" s="17" t="s">
        <v>79</v>
      </c>
      <c r="G93" s="17" t="s">
        <v>679</v>
      </c>
      <c r="H93" s="11" t="s">
        <v>90</v>
      </c>
      <c r="J93" s="11" t="s">
        <v>526</v>
      </c>
      <c r="K93" s="6" t="s">
        <v>84</v>
      </c>
      <c r="L93" s="33">
        <v>42979.0</v>
      </c>
      <c r="M93" s="11"/>
      <c r="N93" s="23"/>
      <c r="O93" s="23"/>
      <c r="P93" s="23"/>
      <c r="Q93" s="25">
        <v>7.0</v>
      </c>
      <c r="R93" s="25">
        <v>8.0</v>
      </c>
      <c r="S93" s="25">
        <v>7.5</v>
      </c>
      <c r="T93" s="25">
        <v>10.0</v>
      </c>
      <c r="U93" s="25">
        <v>7.5</v>
      </c>
      <c r="V93" s="25"/>
      <c r="W93" s="25">
        <v>6.0</v>
      </c>
      <c r="X93" s="25">
        <v>7.5</v>
      </c>
      <c r="Y93" s="25">
        <v>6.5</v>
      </c>
      <c r="Z93" s="25">
        <v>8.0</v>
      </c>
      <c r="AA93" s="25"/>
      <c r="AB93" s="25">
        <v>5.5</v>
      </c>
      <c r="AC93" s="25">
        <v>8.5</v>
      </c>
      <c r="AD93" s="25">
        <v>8.5</v>
      </c>
      <c r="AE93" s="25"/>
      <c r="AF93" s="25"/>
      <c r="AG93" s="25"/>
      <c r="AH93" s="25">
        <v>10.0</v>
      </c>
      <c r="AI93" s="25">
        <v>10.0</v>
      </c>
      <c r="AJ93" s="25">
        <v>10.0</v>
      </c>
      <c r="AK93" s="25">
        <v>10.0</v>
      </c>
      <c r="AL93" s="25"/>
      <c r="AM93" s="25"/>
      <c r="AN93" s="25">
        <v>8.5</v>
      </c>
      <c r="AO93" s="25"/>
      <c r="AP93" s="25"/>
      <c r="AQ93" s="25"/>
      <c r="AR93" s="6"/>
      <c r="AS93" s="25"/>
      <c r="AT93" s="25"/>
      <c r="AU93" s="25"/>
      <c r="AV93" s="25"/>
      <c r="AW93" s="25">
        <v>10.0</v>
      </c>
      <c r="AX93" s="25">
        <f t="shared" si="1"/>
        <v>8.27</v>
      </c>
      <c r="AY93" s="23"/>
      <c r="AZ93" s="23">
        <f t="shared" si="2"/>
        <v>0</v>
      </c>
      <c r="BA93" s="6">
        <v>39.0</v>
      </c>
      <c r="BB93" s="6">
        <v>2.0</v>
      </c>
      <c r="BC93" s="23">
        <f t="shared" si="3"/>
        <v>37</v>
      </c>
      <c r="BD93" s="6" t="s">
        <v>92</v>
      </c>
      <c r="BE93" s="6" t="s">
        <v>55</v>
      </c>
      <c r="BF93" s="6" t="s">
        <v>55</v>
      </c>
      <c r="BG93" s="6" t="s">
        <v>55</v>
      </c>
      <c r="BH93" s="6" t="s">
        <v>55</v>
      </c>
      <c r="BI93" s="6" t="s">
        <v>92</v>
      </c>
      <c r="BJ93" s="6" t="s">
        <v>55</v>
      </c>
      <c r="BK93" s="23"/>
      <c r="BL93" s="23"/>
      <c r="BM93" s="42"/>
      <c r="BN93" s="42"/>
      <c r="BO93" s="42"/>
    </row>
    <row r="94">
      <c r="A94" s="11">
        <v>90.0</v>
      </c>
      <c r="B94" s="17" t="s">
        <v>724</v>
      </c>
      <c r="C94" s="17" t="s">
        <v>252</v>
      </c>
      <c r="D94" s="17" t="s">
        <v>110</v>
      </c>
      <c r="E94" s="19"/>
      <c r="F94" s="17" t="s">
        <v>96</v>
      </c>
      <c r="G94" s="17" t="s">
        <v>679</v>
      </c>
      <c r="H94" s="11" t="s">
        <v>90</v>
      </c>
      <c r="J94" s="11" t="s">
        <v>526</v>
      </c>
      <c r="K94" s="6" t="s">
        <v>84</v>
      </c>
      <c r="L94" s="33">
        <v>42979.0</v>
      </c>
      <c r="M94" s="11"/>
      <c r="N94" s="23"/>
      <c r="O94" s="23"/>
      <c r="P94" s="23"/>
      <c r="Q94" s="25">
        <v>9.5</v>
      </c>
      <c r="R94" s="25">
        <v>7.5</v>
      </c>
      <c r="S94" s="25">
        <v>10.0</v>
      </c>
      <c r="T94" s="25">
        <v>10.0</v>
      </c>
      <c r="U94" s="25">
        <v>9.0</v>
      </c>
      <c r="V94" s="25"/>
      <c r="W94" s="25">
        <v>6.5</v>
      </c>
      <c r="X94" s="25">
        <v>8.0</v>
      </c>
      <c r="Y94" s="25">
        <v>10.0</v>
      </c>
      <c r="Z94" s="25">
        <v>9.0</v>
      </c>
      <c r="AA94" s="25"/>
      <c r="AB94" s="25">
        <v>7.5</v>
      </c>
      <c r="AC94" s="25">
        <v>10.0</v>
      </c>
      <c r="AD94" s="25">
        <v>10.0</v>
      </c>
      <c r="AE94" s="25"/>
      <c r="AF94" s="25"/>
      <c r="AG94" s="25"/>
      <c r="AH94" s="25">
        <v>10.0</v>
      </c>
      <c r="AI94" s="25">
        <v>10.0</v>
      </c>
      <c r="AJ94" s="25">
        <v>10.0</v>
      </c>
      <c r="AK94" s="25">
        <v>10.0</v>
      </c>
      <c r="AL94" s="25"/>
      <c r="AM94" s="25"/>
      <c r="AN94" s="25">
        <v>7.5</v>
      </c>
      <c r="AO94" s="25"/>
      <c r="AP94" s="25"/>
      <c r="AQ94" s="25"/>
      <c r="AR94" s="6"/>
      <c r="AS94" s="25"/>
      <c r="AT94" s="25"/>
      <c r="AU94" s="25"/>
      <c r="AV94" s="25"/>
      <c r="AW94" s="25">
        <v>10.0</v>
      </c>
      <c r="AX94" s="25">
        <f t="shared" si="1"/>
        <v>9.13</v>
      </c>
      <c r="AY94" s="23"/>
      <c r="AZ94" s="23">
        <f t="shared" si="2"/>
        <v>0</v>
      </c>
      <c r="BA94" s="6">
        <v>24.0</v>
      </c>
      <c r="BB94" s="6">
        <v>0.0</v>
      </c>
      <c r="BC94" s="23">
        <f t="shared" si="3"/>
        <v>24</v>
      </c>
      <c r="BD94" s="6" t="s">
        <v>92</v>
      </c>
      <c r="BE94" s="6" t="s">
        <v>55</v>
      </c>
      <c r="BF94" s="6" t="s">
        <v>55</v>
      </c>
      <c r="BG94" s="6" t="s">
        <v>55</v>
      </c>
      <c r="BH94" s="6" t="s">
        <v>55</v>
      </c>
      <c r="BI94" s="6" t="s">
        <v>92</v>
      </c>
      <c r="BJ94" s="6" t="s">
        <v>55</v>
      </c>
      <c r="BK94" s="23"/>
      <c r="BL94" s="23"/>
      <c r="BM94" s="42"/>
      <c r="BN94" s="42"/>
      <c r="BO94" s="42"/>
    </row>
    <row r="95">
      <c r="A95" s="11">
        <v>91.0</v>
      </c>
      <c r="B95" s="17" t="s">
        <v>727</v>
      </c>
      <c r="C95" s="17" t="s">
        <v>728</v>
      </c>
      <c r="D95" s="17" t="s">
        <v>200</v>
      </c>
      <c r="E95" s="19"/>
      <c r="F95" s="17" t="s">
        <v>96</v>
      </c>
      <c r="G95" s="17" t="s">
        <v>679</v>
      </c>
      <c r="H95" s="11" t="s">
        <v>90</v>
      </c>
      <c r="J95" s="11"/>
      <c r="K95" s="6"/>
      <c r="L95" s="33"/>
      <c r="M95" s="11"/>
      <c r="N95" s="23"/>
      <c r="O95" s="23"/>
      <c r="P95" s="23"/>
      <c r="Q95" s="6">
        <v>9.0</v>
      </c>
      <c r="R95" s="6">
        <v>9.0</v>
      </c>
      <c r="S95" s="6">
        <v>8.5</v>
      </c>
      <c r="T95" s="6">
        <v>10.0</v>
      </c>
      <c r="U95" s="6">
        <v>9.0</v>
      </c>
      <c r="V95" s="6"/>
      <c r="W95" s="6">
        <v>6.5</v>
      </c>
      <c r="X95" s="6">
        <v>7.0</v>
      </c>
      <c r="Y95" s="6">
        <v>9.0</v>
      </c>
      <c r="Z95" s="6">
        <v>9.0</v>
      </c>
      <c r="AA95" s="23"/>
      <c r="AB95" s="6">
        <v>8.0</v>
      </c>
      <c r="AC95" s="6">
        <v>10.0</v>
      </c>
      <c r="AD95" s="6">
        <v>8.5</v>
      </c>
      <c r="AE95" s="23"/>
      <c r="AF95" s="23"/>
      <c r="AG95" s="23"/>
      <c r="AH95" s="6">
        <v>10.0</v>
      </c>
      <c r="AI95" s="6">
        <v>10.0</v>
      </c>
      <c r="AJ95" s="6">
        <v>10.0</v>
      </c>
      <c r="AK95" s="6">
        <v>10.0</v>
      </c>
      <c r="AL95" s="23"/>
      <c r="AM95" s="23"/>
      <c r="AN95" s="6">
        <v>10.0</v>
      </c>
      <c r="AO95" s="23"/>
      <c r="AP95" s="23"/>
      <c r="AQ95" s="23"/>
      <c r="AR95" s="6"/>
      <c r="AS95" s="23"/>
      <c r="AT95" s="23"/>
      <c r="AU95" s="23"/>
      <c r="AV95" s="23"/>
      <c r="AW95" s="25">
        <v>10.0</v>
      </c>
      <c r="AX95" s="25">
        <f t="shared" si="1"/>
        <v>9.08</v>
      </c>
      <c r="AY95" s="23"/>
      <c r="AZ95" s="23">
        <f t="shared" si="2"/>
        <v>0</v>
      </c>
      <c r="BA95" s="6">
        <v>40.0</v>
      </c>
      <c r="BB95" s="6">
        <v>3.0</v>
      </c>
      <c r="BC95" s="23">
        <f t="shared" si="3"/>
        <v>37</v>
      </c>
      <c r="BD95" s="6" t="s">
        <v>55</v>
      </c>
      <c r="BE95" s="6" t="s">
        <v>55</v>
      </c>
      <c r="BF95" s="6" t="s">
        <v>55</v>
      </c>
      <c r="BG95" s="6" t="s">
        <v>55</v>
      </c>
      <c r="BH95" s="6" t="s">
        <v>92</v>
      </c>
      <c r="BI95" s="6" t="s">
        <v>92</v>
      </c>
      <c r="BJ95" s="6" t="s">
        <v>55</v>
      </c>
      <c r="BK95" s="23"/>
      <c r="BL95" s="23"/>
      <c r="BM95" s="42"/>
      <c r="BN95" s="42"/>
      <c r="BO95" s="42"/>
    </row>
    <row r="96">
      <c r="A96" s="11">
        <v>92.0</v>
      </c>
      <c r="B96" s="17" t="s">
        <v>736</v>
      </c>
      <c r="C96" s="17" t="s">
        <v>132</v>
      </c>
      <c r="D96" s="17" t="s">
        <v>157</v>
      </c>
      <c r="E96" s="19"/>
      <c r="F96" s="17" t="s">
        <v>79</v>
      </c>
      <c r="G96" s="17" t="s">
        <v>679</v>
      </c>
      <c r="H96" s="11" t="s">
        <v>90</v>
      </c>
      <c r="J96" s="11" t="s">
        <v>526</v>
      </c>
      <c r="K96" s="6" t="s">
        <v>84</v>
      </c>
      <c r="L96" s="33">
        <v>42979.0</v>
      </c>
      <c r="M96" s="11"/>
      <c r="N96" s="23"/>
      <c r="O96" s="23"/>
      <c r="P96" s="23"/>
      <c r="Q96" s="6">
        <v>7.0</v>
      </c>
      <c r="R96" s="6">
        <v>6.5</v>
      </c>
      <c r="S96" s="6">
        <v>9.0</v>
      </c>
      <c r="T96" s="6">
        <v>10.0</v>
      </c>
      <c r="U96" s="6">
        <v>7.5</v>
      </c>
      <c r="V96" s="6"/>
      <c r="W96" s="6">
        <v>6.5</v>
      </c>
      <c r="X96" s="6">
        <v>7.5</v>
      </c>
      <c r="Y96" s="6">
        <v>10.0</v>
      </c>
      <c r="Z96" s="6">
        <v>8.5</v>
      </c>
      <c r="AA96" s="23"/>
      <c r="AB96" s="6">
        <v>7.0</v>
      </c>
      <c r="AC96" s="6">
        <v>8.5</v>
      </c>
      <c r="AD96" s="6">
        <v>10.0</v>
      </c>
      <c r="AE96" s="23"/>
      <c r="AF96" s="23"/>
      <c r="AG96" s="23"/>
      <c r="AH96" s="6">
        <v>10.0</v>
      </c>
      <c r="AI96" s="6">
        <v>10.0</v>
      </c>
      <c r="AJ96" s="6">
        <v>10.0</v>
      </c>
      <c r="AK96" s="6">
        <v>10.0</v>
      </c>
      <c r="AL96" s="23"/>
      <c r="AM96" s="23"/>
      <c r="AN96" s="6">
        <v>9.0</v>
      </c>
      <c r="AO96" s="23"/>
      <c r="AP96" s="23"/>
      <c r="AQ96" s="23"/>
      <c r="AR96" s="6"/>
      <c r="AS96" s="23"/>
      <c r="AT96" s="23"/>
      <c r="AU96" s="23"/>
      <c r="AV96" s="23"/>
      <c r="AW96" s="25">
        <v>10.0</v>
      </c>
      <c r="AX96" s="25">
        <f t="shared" si="1"/>
        <v>8.72</v>
      </c>
      <c r="AY96" s="23"/>
      <c r="AZ96" s="23">
        <f t="shared" si="2"/>
        <v>0</v>
      </c>
      <c r="BA96" s="6">
        <v>22.0</v>
      </c>
      <c r="BB96" s="6">
        <v>0.0</v>
      </c>
      <c r="BC96" s="23">
        <f t="shared" si="3"/>
        <v>22</v>
      </c>
      <c r="BD96" s="6" t="s">
        <v>92</v>
      </c>
      <c r="BE96" s="6" t="s">
        <v>55</v>
      </c>
      <c r="BF96" s="6" t="s">
        <v>55</v>
      </c>
      <c r="BG96" s="6" t="s">
        <v>55</v>
      </c>
      <c r="BH96" s="6" t="s">
        <v>55</v>
      </c>
      <c r="BI96" s="6" t="s">
        <v>92</v>
      </c>
      <c r="BJ96" s="6" t="s">
        <v>55</v>
      </c>
      <c r="BK96" s="23"/>
      <c r="BL96" s="23"/>
      <c r="BM96" s="42"/>
      <c r="BN96" s="42"/>
      <c r="BO96" s="42"/>
    </row>
    <row r="97">
      <c r="A97" s="11">
        <v>93.0</v>
      </c>
      <c r="B97" s="17" t="s">
        <v>742</v>
      </c>
      <c r="C97" s="17" t="s">
        <v>404</v>
      </c>
      <c r="D97" s="17" t="s">
        <v>457</v>
      </c>
      <c r="E97" s="19"/>
      <c r="F97" s="17" t="s">
        <v>96</v>
      </c>
      <c r="G97" s="17" t="s">
        <v>679</v>
      </c>
      <c r="H97" s="11" t="s">
        <v>90</v>
      </c>
      <c r="J97" s="11" t="s">
        <v>526</v>
      </c>
      <c r="K97" s="6" t="s">
        <v>84</v>
      </c>
      <c r="L97" s="33">
        <v>42979.0</v>
      </c>
      <c r="M97" s="11"/>
      <c r="N97" s="23"/>
      <c r="O97" s="23"/>
      <c r="P97" s="23"/>
      <c r="Q97" s="25">
        <v>9.0</v>
      </c>
      <c r="R97" s="25">
        <v>7.5</v>
      </c>
      <c r="S97" s="25">
        <v>9.0</v>
      </c>
      <c r="T97" s="25">
        <v>10.0</v>
      </c>
      <c r="U97" s="25">
        <v>8.5</v>
      </c>
      <c r="V97" s="25"/>
      <c r="W97" s="25">
        <v>6.0</v>
      </c>
      <c r="X97" s="25">
        <v>8.0</v>
      </c>
      <c r="Y97" s="25">
        <v>9.0</v>
      </c>
      <c r="Z97" s="25">
        <v>9.0</v>
      </c>
      <c r="AA97" s="25"/>
      <c r="AB97" s="25">
        <v>7.5</v>
      </c>
      <c r="AC97" s="25">
        <v>8.5</v>
      </c>
      <c r="AD97" s="25">
        <v>9.0</v>
      </c>
      <c r="AE97" s="25"/>
      <c r="AF97" s="25"/>
      <c r="AG97" s="25"/>
      <c r="AH97" s="25">
        <v>10.0</v>
      </c>
      <c r="AI97" s="25">
        <v>10.0</v>
      </c>
      <c r="AJ97" s="25">
        <v>10.0</v>
      </c>
      <c r="AK97" s="25">
        <v>10.0</v>
      </c>
      <c r="AL97" s="25"/>
      <c r="AM97" s="25"/>
      <c r="AN97" s="25">
        <v>8.5</v>
      </c>
      <c r="AO97" s="25"/>
      <c r="AP97" s="25"/>
      <c r="AQ97" s="25"/>
      <c r="AR97" s="6"/>
      <c r="AS97" s="25"/>
      <c r="AT97" s="25"/>
      <c r="AU97" s="25"/>
      <c r="AV97" s="25"/>
      <c r="AW97" s="25">
        <v>10.0</v>
      </c>
      <c r="AX97" s="25">
        <f t="shared" si="1"/>
        <v>8.86</v>
      </c>
      <c r="AY97" s="23"/>
      <c r="AZ97" s="23">
        <f t="shared" si="2"/>
        <v>0</v>
      </c>
      <c r="BA97" s="6">
        <v>163.0</v>
      </c>
      <c r="BB97" s="6">
        <v>8.0</v>
      </c>
      <c r="BC97" s="23">
        <f t="shared" si="3"/>
        <v>155</v>
      </c>
      <c r="BD97" s="6" t="s">
        <v>92</v>
      </c>
      <c r="BE97" s="6" t="s">
        <v>55</v>
      </c>
      <c r="BF97" s="6" t="s">
        <v>55</v>
      </c>
      <c r="BG97" s="6" t="s">
        <v>55</v>
      </c>
      <c r="BH97" s="6" t="s">
        <v>55</v>
      </c>
      <c r="BI97" s="6" t="s">
        <v>92</v>
      </c>
      <c r="BJ97" s="6" t="s">
        <v>55</v>
      </c>
      <c r="BK97" s="23"/>
      <c r="BL97" s="23"/>
      <c r="BM97" s="42"/>
      <c r="BN97" s="42"/>
      <c r="BO97" s="42"/>
    </row>
    <row r="98">
      <c r="A98" s="11">
        <v>94.0</v>
      </c>
      <c r="B98" s="17" t="s">
        <v>748</v>
      </c>
      <c r="C98" s="17" t="s">
        <v>749</v>
      </c>
      <c r="D98" s="17" t="s">
        <v>528</v>
      </c>
      <c r="E98" s="19"/>
      <c r="F98" s="17" t="s">
        <v>96</v>
      </c>
      <c r="G98" s="17" t="s">
        <v>679</v>
      </c>
      <c r="H98" s="11" t="s">
        <v>90</v>
      </c>
      <c r="J98" s="11" t="s">
        <v>526</v>
      </c>
      <c r="K98" s="6" t="s">
        <v>84</v>
      </c>
      <c r="L98" s="33">
        <v>42979.0</v>
      </c>
      <c r="M98" s="11"/>
      <c r="N98" s="23"/>
      <c r="O98" s="23"/>
      <c r="P98" s="23"/>
      <c r="Q98" s="6">
        <v>8.5</v>
      </c>
      <c r="R98" s="6">
        <v>6.0</v>
      </c>
      <c r="S98" s="6">
        <v>7.5</v>
      </c>
      <c r="T98" s="6">
        <v>10.0</v>
      </c>
      <c r="U98" s="6">
        <v>9.5</v>
      </c>
      <c r="V98" s="6"/>
      <c r="W98" s="6">
        <v>7.0</v>
      </c>
      <c r="X98" s="6">
        <v>9.0</v>
      </c>
      <c r="Y98" s="6">
        <v>10.0</v>
      </c>
      <c r="Z98" s="6">
        <v>10.0</v>
      </c>
      <c r="AA98" s="23"/>
      <c r="AB98" s="6">
        <v>8.5</v>
      </c>
      <c r="AC98" s="6">
        <v>10.0</v>
      </c>
      <c r="AD98" s="6">
        <v>10.0</v>
      </c>
      <c r="AE98" s="23"/>
      <c r="AF98" s="23"/>
      <c r="AG98" s="23"/>
      <c r="AH98" s="6">
        <v>10.0</v>
      </c>
      <c r="AI98" s="6">
        <v>10.0</v>
      </c>
      <c r="AJ98" s="6">
        <v>10.0</v>
      </c>
      <c r="AK98" s="6">
        <v>10.0</v>
      </c>
      <c r="AL98" s="23"/>
      <c r="AM98" s="23"/>
      <c r="AN98" s="6">
        <v>9.0</v>
      </c>
      <c r="AO98" s="23"/>
      <c r="AP98" s="23"/>
      <c r="AQ98" s="23"/>
      <c r="AR98" s="6"/>
      <c r="AS98" s="23"/>
      <c r="AT98" s="23"/>
      <c r="AU98" s="23"/>
      <c r="AV98" s="23"/>
      <c r="AW98" s="25">
        <v>10.0</v>
      </c>
      <c r="AX98" s="25">
        <f t="shared" si="1"/>
        <v>9.16</v>
      </c>
      <c r="AY98" s="23"/>
      <c r="AZ98" s="23">
        <f t="shared" si="2"/>
        <v>0</v>
      </c>
      <c r="BA98" s="6">
        <v>113.0</v>
      </c>
      <c r="BB98" s="6">
        <v>0.0</v>
      </c>
      <c r="BC98" s="23">
        <f t="shared" si="3"/>
        <v>113</v>
      </c>
      <c r="BD98" s="6" t="s">
        <v>92</v>
      </c>
      <c r="BE98" s="6" t="s">
        <v>55</v>
      </c>
      <c r="BF98" s="6" t="s">
        <v>55</v>
      </c>
      <c r="BG98" s="6" t="s">
        <v>55</v>
      </c>
      <c r="BH98" s="6" t="s">
        <v>55</v>
      </c>
      <c r="BI98" s="6" t="s">
        <v>92</v>
      </c>
      <c r="BJ98" s="6" t="s">
        <v>55</v>
      </c>
      <c r="BK98" s="23"/>
      <c r="BL98" s="23"/>
      <c r="BM98" s="42"/>
      <c r="BN98" s="42"/>
      <c r="BO98" s="42"/>
    </row>
    <row r="99">
      <c r="A99" s="11">
        <v>95.0</v>
      </c>
      <c r="B99" s="17" t="s">
        <v>754</v>
      </c>
      <c r="C99" s="17" t="s">
        <v>310</v>
      </c>
      <c r="D99" s="20"/>
      <c r="E99" s="19"/>
      <c r="F99" s="17" t="s">
        <v>96</v>
      </c>
      <c r="G99" s="17" t="s">
        <v>679</v>
      </c>
      <c r="H99" s="11" t="s">
        <v>90</v>
      </c>
      <c r="J99" s="11" t="s">
        <v>526</v>
      </c>
      <c r="K99" s="6" t="s">
        <v>84</v>
      </c>
      <c r="L99" s="33">
        <v>42979.0</v>
      </c>
      <c r="M99" s="11"/>
      <c r="N99" s="23"/>
      <c r="O99" s="23"/>
      <c r="P99" s="23"/>
      <c r="Q99" s="6">
        <v>8.5</v>
      </c>
      <c r="R99" s="6">
        <v>8.0</v>
      </c>
      <c r="S99" s="6">
        <v>8.5</v>
      </c>
      <c r="T99" s="71">
        <v>10.0</v>
      </c>
      <c r="U99" s="6">
        <v>8.0</v>
      </c>
      <c r="V99" s="6"/>
      <c r="W99" s="6">
        <v>7.0</v>
      </c>
      <c r="X99" s="6">
        <v>7.5</v>
      </c>
      <c r="Y99" s="6">
        <v>9.5</v>
      </c>
      <c r="Z99" s="6">
        <v>8.0</v>
      </c>
      <c r="AA99" s="23"/>
      <c r="AB99" s="6">
        <v>7.0</v>
      </c>
      <c r="AC99" s="6">
        <v>8.0</v>
      </c>
      <c r="AD99" s="6">
        <v>9.0</v>
      </c>
      <c r="AE99" s="23"/>
      <c r="AF99" s="23"/>
      <c r="AG99" s="23"/>
      <c r="AH99" s="6">
        <v>10.0</v>
      </c>
      <c r="AI99" s="6">
        <v>10.0</v>
      </c>
      <c r="AJ99" s="6">
        <v>10.0</v>
      </c>
      <c r="AK99" s="6">
        <v>10.0</v>
      </c>
      <c r="AL99" s="23"/>
      <c r="AM99" s="23"/>
      <c r="AN99" s="6">
        <v>9.5</v>
      </c>
      <c r="AO99" s="23"/>
      <c r="AP99" s="23"/>
      <c r="AQ99" s="23"/>
      <c r="AR99" s="6"/>
      <c r="AS99" s="23"/>
      <c r="AT99" s="23"/>
      <c r="AU99" s="23"/>
      <c r="AV99" s="23"/>
      <c r="AW99" s="25">
        <v>10.0</v>
      </c>
      <c r="AX99" s="25">
        <f t="shared" si="1"/>
        <v>8.8</v>
      </c>
      <c r="AY99" s="23"/>
      <c r="AZ99" s="23">
        <f t="shared" si="2"/>
        <v>0</v>
      </c>
      <c r="BA99" s="6">
        <v>112.0</v>
      </c>
      <c r="BB99" s="6">
        <v>5.0</v>
      </c>
      <c r="BC99" s="23">
        <f t="shared" si="3"/>
        <v>107</v>
      </c>
      <c r="BD99" s="6" t="s">
        <v>92</v>
      </c>
      <c r="BE99" s="6" t="s">
        <v>55</v>
      </c>
      <c r="BF99" s="6" t="s">
        <v>55</v>
      </c>
      <c r="BG99" s="6" t="s">
        <v>55</v>
      </c>
      <c r="BH99" s="6" t="s">
        <v>55</v>
      </c>
      <c r="BI99" s="6" t="s">
        <v>92</v>
      </c>
      <c r="BJ99" s="6" t="s">
        <v>55</v>
      </c>
      <c r="BK99" s="23"/>
      <c r="BL99" s="23"/>
      <c r="BM99" s="42"/>
      <c r="BN99" s="42"/>
      <c r="BO99" s="42"/>
    </row>
    <row r="100">
      <c r="A100" s="11">
        <v>96.0</v>
      </c>
      <c r="B100" s="17" t="s">
        <v>759</v>
      </c>
      <c r="C100" s="17" t="s">
        <v>252</v>
      </c>
      <c r="D100" s="17" t="s">
        <v>591</v>
      </c>
      <c r="E100" s="19"/>
      <c r="F100" s="17" t="s">
        <v>96</v>
      </c>
      <c r="G100" s="17" t="s">
        <v>679</v>
      </c>
      <c r="H100" s="11" t="s">
        <v>90</v>
      </c>
      <c r="J100" s="11" t="s">
        <v>526</v>
      </c>
      <c r="K100" s="6" t="s">
        <v>84</v>
      </c>
      <c r="L100" s="33">
        <v>42979.0</v>
      </c>
      <c r="M100" s="11"/>
      <c r="N100" s="23"/>
      <c r="O100" s="23"/>
      <c r="P100" s="23"/>
      <c r="Q100" s="6">
        <v>9.0</v>
      </c>
      <c r="R100" s="6">
        <v>7.0</v>
      </c>
      <c r="S100" s="6">
        <v>8.5</v>
      </c>
      <c r="T100" s="6">
        <v>10.0</v>
      </c>
      <c r="U100" s="6">
        <v>9.0</v>
      </c>
      <c r="V100" s="6"/>
      <c r="W100" s="6">
        <v>8.0</v>
      </c>
      <c r="X100" s="6">
        <v>8.5</v>
      </c>
      <c r="Y100" s="6">
        <v>10.0</v>
      </c>
      <c r="Z100" s="6">
        <v>9.5</v>
      </c>
      <c r="AA100" s="23"/>
      <c r="AB100" s="6">
        <v>7.5</v>
      </c>
      <c r="AC100" s="6">
        <v>9.0</v>
      </c>
      <c r="AD100" s="6">
        <v>10.0</v>
      </c>
      <c r="AE100" s="23"/>
      <c r="AF100" s="23"/>
      <c r="AG100" s="23"/>
      <c r="AH100" s="6">
        <v>10.0</v>
      </c>
      <c r="AI100" s="6">
        <v>10.0</v>
      </c>
      <c r="AJ100" s="6">
        <v>10.0</v>
      </c>
      <c r="AK100" s="6">
        <v>10.0</v>
      </c>
      <c r="AL100" s="23"/>
      <c r="AM100" s="23"/>
      <c r="AN100" s="6">
        <v>8.5</v>
      </c>
      <c r="AO100" s="23"/>
      <c r="AP100" s="23"/>
      <c r="AQ100" s="23"/>
      <c r="AR100" s="6"/>
      <c r="AS100" s="23"/>
      <c r="AT100" s="23"/>
      <c r="AU100" s="23"/>
      <c r="AV100" s="23"/>
      <c r="AW100" s="6">
        <v>10.0</v>
      </c>
      <c r="AX100" s="25">
        <f t="shared" si="1"/>
        <v>9.13</v>
      </c>
      <c r="AY100" s="23"/>
      <c r="AZ100" s="23">
        <f t="shared" si="2"/>
        <v>0</v>
      </c>
      <c r="BA100" s="6">
        <v>26.0</v>
      </c>
      <c r="BB100" s="6">
        <v>0.0</v>
      </c>
      <c r="BC100" s="23">
        <f t="shared" si="3"/>
        <v>26</v>
      </c>
      <c r="BD100" s="6" t="s">
        <v>92</v>
      </c>
      <c r="BE100" s="6" t="s">
        <v>55</v>
      </c>
      <c r="BF100" s="6" t="s">
        <v>55</v>
      </c>
      <c r="BG100" s="6" t="s">
        <v>55</v>
      </c>
      <c r="BH100" s="6" t="s">
        <v>55</v>
      </c>
      <c r="BI100" s="6" t="s">
        <v>92</v>
      </c>
      <c r="BJ100" s="6" t="s">
        <v>55</v>
      </c>
      <c r="BK100" s="23"/>
      <c r="BL100" s="23"/>
      <c r="BM100" s="42"/>
      <c r="BN100" s="42"/>
      <c r="BO100" s="42"/>
    </row>
    <row r="101">
      <c r="A101" s="11">
        <v>97.0</v>
      </c>
      <c r="B101" s="17" t="s">
        <v>765</v>
      </c>
      <c r="C101" s="17" t="s">
        <v>611</v>
      </c>
      <c r="D101" s="17" t="s">
        <v>87</v>
      </c>
      <c r="E101" s="19"/>
      <c r="F101" s="17" t="s">
        <v>79</v>
      </c>
      <c r="G101" s="17" t="s">
        <v>679</v>
      </c>
      <c r="H101" s="11" t="s">
        <v>90</v>
      </c>
      <c r="J101" s="11" t="s">
        <v>526</v>
      </c>
      <c r="K101" s="6" t="s">
        <v>84</v>
      </c>
      <c r="L101" s="33">
        <v>42979.0</v>
      </c>
      <c r="M101" s="11"/>
      <c r="N101" s="23"/>
      <c r="O101" s="23"/>
      <c r="P101" s="23"/>
      <c r="Q101" s="6">
        <v>7.5</v>
      </c>
      <c r="R101" s="6">
        <v>8.0</v>
      </c>
      <c r="S101" s="6">
        <v>9.0</v>
      </c>
      <c r="T101" s="6">
        <v>10.0</v>
      </c>
      <c r="U101" s="6">
        <v>9.0</v>
      </c>
      <c r="V101" s="6"/>
      <c r="W101" s="6">
        <v>7.0</v>
      </c>
      <c r="X101" s="6">
        <v>8.5</v>
      </c>
      <c r="Y101" s="6">
        <v>10.0</v>
      </c>
      <c r="Z101" s="6">
        <v>8.0</v>
      </c>
      <c r="AA101" s="23"/>
      <c r="AB101" s="6">
        <v>8.5</v>
      </c>
      <c r="AC101" s="6">
        <v>9.0</v>
      </c>
      <c r="AD101" s="6">
        <v>10.0</v>
      </c>
      <c r="AE101" s="23"/>
      <c r="AF101" s="23"/>
      <c r="AG101" s="23"/>
      <c r="AH101" s="6">
        <v>10.0</v>
      </c>
      <c r="AI101" s="6">
        <v>10.0</v>
      </c>
      <c r="AJ101" s="6">
        <v>10.0</v>
      </c>
      <c r="AK101" s="6">
        <v>10.0</v>
      </c>
      <c r="AL101" s="23"/>
      <c r="AM101" s="23"/>
      <c r="AN101" s="6">
        <v>9.0</v>
      </c>
      <c r="AO101" s="23"/>
      <c r="AP101" s="23"/>
      <c r="AQ101" s="23"/>
      <c r="AR101" s="6"/>
      <c r="AS101" s="23"/>
      <c r="AT101" s="23"/>
      <c r="AU101" s="23"/>
      <c r="AV101" s="23"/>
      <c r="AW101" s="6">
        <v>10.0</v>
      </c>
      <c r="AX101" s="25">
        <f t="shared" si="1"/>
        <v>9.08</v>
      </c>
      <c r="AY101" s="23"/>
      <c r="AZ101" s="23">
        <f t="shared" si="2"/>
        <v>0</v>
      </c>
      <c r="BA101" s="6">
        <v>3.0</v>
      </c>
      <c r="BB101" s="6">
        <v>0.0</v>
      </c>
      <c r="BC101" s="23">
        <f t="shared" si="3"/>
        <v>3</v>
      </c>
      <c r="BD101" s="6" t="s">
        <v>92</v>
      </c>
      <c r="BE101" s="6" t="s">
        <v>55</v>
      </c>
      <c r="BF101" s="6" t="s">
        <v>55</v>
      </c>
      <c r="BG101" s="6" t="s">
        <v>55</v>
      </c>
      <c r="BH101" s="6" t="s">
        <v>55</v>
      </c>
      <c r="BI101" s="6" t="s">
        <v>92</v>
      </c>
      <c r="BJ101" s="6" t="s">
        <v>55</v>
      </c>
      <c r="BK101" s="23"/>
      <c r="BL101" s="23"/>
      <c r="BM101" s="42"/>
      <c r="BN101" s="42"/>
      <c r="BO101" s="42"/>
    </row>
    <row r="102">
      <c r="A102" s="11">
        <v>98.0</v>
      </c>
      <c r="B102" s="17" t="s">
        <v>769</v>
      </c>
      <c r="C102" s="17" t="s">
        <v>770</v>
      </c>
      <c r="D102" s="17" t="s">
        <v>200</v>
      </c>
      <c r="E102" s="19"/>
      <c r="F102" s="17" t="s">
        <v>96</v>
      </c>
      <c r="G102" s="17" t="s">
        <v>679</v>
      </c>
      <c r="H102" s="11" t="s">
        <v>90</v>
      </c>
      <c r="J102" s="11" t="s">
        <v>526</v>
      </c>
      <c r="K102" s="6" t="s">
        <v>84</v>
      </c>
      <c r="L102" s="33">
        <v>42979.0</v>
      </c>
      <c r="M102" s="11"/>
      <c r="N102" s="23"/>
      <c r="O102" s="23"/>
      <c r="P102" s="23"/>
      <c r="Q102" s="6">
        <v>8.0</v>
      </c>
      <c r="R102" s="6">
        <v>7.5</v>
      </c>
      <c r="S102" s="6">
        <v>9.0</v>
      </c>
      <c r="T102" s="6">
        <v>10.0</v>
      </c>
      <c r="U102" s="6">
        <v>9.0</v>
      </c>
      <c r="V102" s="6"/>
      <c r="W102" s="6">
        <v>8.0</v>
      </c>
      <c r="X102" s="6">
        <v>9.5</v>
      </c>
      <c r="Y102" s="6">
        <v>10.0</v>
      </c>
      <c r="Z102" s="6">
        <v>9.5</v>
      </c>
      <c r="AA102" s="23"/>
      <c r="AB102" s="6">
        <v>6.5</v>
      </c>
      <c r="AC102" s="6">
        <v>9.5</v>
      </c>
      <c r="AD102" s="6">
        <v>10.0</v>
      </c>
      <c r="AE102" s="23"/>
      <c r="AF102" s="23"/>
      <c r="AG102" s="23"/>
      <c r="AH102" s="6">
        <v>10.0</v>
      </c>
      <c r="AI102" s="6">
        <v>10.0</v>
      </c>
      <c r="AJ102" s="6">
        <v>10.0</v>
      </c>
      <c r="AK102" s="6">
        <v>10.0</v>
      </c>
      <c r="AL102" s="23"/>
      <c r="AM102" s="23"/>
      <c r="AN102" s="6">
        <v>9.0</v>
      </c>
      <c r="AO102" s="23"/>
      <c r="AP102" s="23"/>
      <c r="AQ102" s="23"/>
      <c r="AR102" s="6"/>
      <c r="AS102" s="23"/>
      <c r="AT102" s="23"/>
      <c r="AU102" s="23"/>
      <c r="AV102" s="23"/>
      <c r="AW102" s="6">
        <v>10.0</v>
      </c>
      <c r="AX102" s="25">
        <f t="shared" si="1"/>
        <v>9.19</v>
      </c>
      <c r="AY102" s="23"/>
      <c r="AZ102" s="23">
        <f t="shared" si="2"/>
        <v>0</v>
      </c>
      <c r="BA102" s="6">
        <v>9.0</v>
      </c>
      <c r="BB102" s="6">
        <v>0.0</v>
      </c>
      <c r="BC102" s="23">
        <f t="shared" si="3"/>
        <v>9</v>
      </c>
      <c r="BD102" s="6" t="s">
        <v>92</v>
      </c>
      <c r="BE102" s="6" t="s">
        <v>55</v>
      </c>
      <c r="BF102" s="6" t="s">
        <v>55</v>
      </c>
      <c r="BG102" s="6" t="s">
        <v>55</v>
      </c>
      <c r="BH102" s="6" t="s">
        <v>55</v>
      </c>
      <c r="BI102" s="6" t="s">
        <v>92</v>
      </c>
      <c r="BJ102" s="6" t="s">
        <v>55</v>
      </c>
      <c r="BK102" s="23"/>
      <c r="BL102" s="23"/>
      <c r="BM102" s="42"/>
      <c r="BN102" s="42"/>
      <c r="BO102" s="42"/>
    </row>
    <row r="103">
      <c r="A103" s="11">
        <v>99.0</v>
      </c>
      <c r="B103" s="17" t="s">
        <v>499</v>
      </c>
      <c r="C103" s="17" t="s">
        <v>251</v>
      </c>
      <c r="D103" s="17" t="s">
        <v>774</v>
      </c>
      <c r="E103" s="19"/>
      <c r="F103" s="17" t="s">
        <v>96</v>
      </c>
      <c r="G103" s="17" t="s">
        <v>679</v>
      </c>
      <c r="H103" s="11" t="s">
        <v>90</v>
      </c>
      <c r="J103" s="11" t="s">
        <v>526</v>
      </c>
      <c r="K103" s="6" t="s">
        <v>84</v>
      </c>
      <c r="L103" s="33">
        <v>42979.0</v>
      </c>
      <c r="M103" s="11"/>
      <c r="N103" s="23"/>
      <c r="O103" s="23"/>
      <c r="P103" s="23"/>
      <c r="Q103" s="25">
        <v>9.0</v>
      </c>
      <c r="R103" s="25">
        <v>8.0</v>
      </c>
      <c r="S103" s="25">
        <v>7.0</v>
      </c>
      <c r="T103" s="25">
        <v>10.0</v>
      </c>
      <c r="U103" s="25">
        <v>8.0</v>
      </c>
      <c r="V103" s="25"/>
      <c r="W103" s="25">
        <v>6.0</v>
      </c>
      <c r="X103" s="25">
        <v>7.5</v>
      </c>
      <c r="Y103" s="25">
        <v>9.5</v>
      </c>
      <c r="Z103" s="25">
        <v>9.5</v>
      </c>
      <c r="AA103" s="25"/>
      <c r="AB103" s="25">
        <v>5.5</v>
      </c>
      <c r="AC103" s="25">
        <v>9.0</v>
      </c>
      <c r="AD103" s="25">
        <v>10.0</v>
      </c>
      <c r="AE103" s="25"/>
      <c r="AF103" s="25"/>
      <c r="AG103" s="25"/>
      <c r="AH103" s="25">
        <v>10.0</v>
      </c>
      <c r="AI103" s="25">
        <v>10.0</v>
      </c>
      <c r="AJ103" s="25">
        <v>10.0</v>
      </c>
      <c r="AK103" s="25">
        <v>10.0</v>
      </c>
      <c r="AL103" s="25"/>
      <c r="AM103" s="25"/>
      <c r="AN103" s="25">
        <v>8.5</v>
      </c>
      <c r="AO103" s="25"/>
      <c r="AP103" s="25"/>
      <c r="AQ103" s="25"/>
      <c r="AR103" s="6"/>
      <c r="AS103" s="25"/>
      <c r="AT103" s="25"/>
      <c r="AU103" s="25"/>
      <c r="AV103" s="25"/>
      <c r="AW103" s="25">
        <v>10.0</v>
      </c>
      <c r="AX103" s="25">
        <f t="shared" si="1"/>
        <v>8.75</v>
      </c>
      <c r="AY103" s="23"/>
      <c r="AZ103" s="23">
        <f t="shared" si="2"/>
        <v>0</v>
      </c>
      <c r="BA103" s="6">
        <v>14.0</v>
      </c>
      <c r="BB103" s="6">
        <v>0.0</v>
      </c>
      <c r="BC103" s="23">
        <f t="shared" si="3"/>
        <v>14</v>
      </c>
      <c r="BD103" s="6" t="s">
        <v>92</v>
      </c>
      <c r="BE103" s="6" t="s">
        <v>55</v>
      </c>
      <c r="BF103" s="6" t="s">
        <v>55</v>
      </c>
      <c r="BG103" s="6" t="s">
        <v>55</v>
      </c>
      <c r="BH103" s="6" t="s">
        <v>55</v>
      </c>
      <c r="BI103" s="6" t="s">
        <v>92</v>
      </c>
      <c r="BJ103" s="6" t="s">
        <v>55</v>
      </c>
      <c r="BK103" s="23"/>
      <c r="BL103" s="23"/>
      <c r="BM103" s="42"/>
      <c r="BN103" s="42"/>
      <c r="BO103" s="42"/>
    </row>
    <row r="104">
      <c r="A104" s="11">
        <v>100.0</v>
      </c>
      <c r="B104" s="17" t="s">
        <v>196</v>
      </c>
      <c r="C104" s="17" t="s">
        <v>149</v>
      </c>
      <c r="D104" s="17" t="s">
        <v>153</v>
      </c>
      <c r="E104" s="19"/>
      <c r="F104" s="17" t="s">
        <v>79</v>
      </c>
      <c r="G104" s="17" t="s">
        <v>679</v>
      </c>
      <c r="H104" s="11" t="s">
        <v>90</v>
      </c>
      <c r="J104" s="11" t="s">
        <v>526</v>
      </c>
      <c r="K104" s="6" t="s">
        <v>84</v>
      </c>
      <c r="L104" s="33">
        <v>42979.0</v>
      </c>
      <c r="M104" s="11"/>
      <c r="N104" s="23"/>
      <c r="O104" s="23"/>
      <c r="P104" s="23"/>
      <c r="Q104" s="6">
        <v>8.0</v>
      </c>
      <c r="R104" s="6">
        <v>8.5</v>
      </c>
      <c r="S104" s="6">
        <v>8.5</v>
      </c>
      <c r="T104" s="6">
        <v>10.0</v>
      </c>
      <c r="U104" s="6">
        <v>6.5</v>
      </c>
      <c r="V104" s="6"/>
      <c r="W104" s="6">
        <v>5.5</v>
      </c>
      <c r="X104" s="6">
        <v>8.0</v>
      </c>
      <c r="Y104" s="6">
        <v>7.5</v>
      </c>
      <c r="Z104" s="6">
        <v>9.0</v>
      </c>
      <c r="AA104" s="23"/>
      <c r="AB104" s="6">
        <v>7.0</v>
      </c>
      <c r="AC104" s="6">
        <v>8.0</v>
      </c>
      <c r="AD104" s="6">
        <v>10.0</v>
      </c>
      <c r="AE104" s="23"/>
      <c r="AF104" s="23"/>
      <c r="AG104" s="23"/>
      <c r="AH104" s="6">
        <v>10.0</v>
      </c>
      <c r="AI104" s="6">
        <v>10.0</v>
      </c>
      <c r="AJ104" s="6">
        <v>10.0</v>
      </c>
      <c r="AK104" s="6">
        <v>10.0</v>
      </c>
      <c r="AL104" s="23"/>
      <c r="AM104" s="23"/>
      <c r="AN104" s="6">
        <v>8.5</v>
      </c>
      <c r="AO104" s="23"/>
      <c r="AP104" s="23"/>
      <c r="AQ104" s="23"/>
      <c r="AR104" s="6"/>
      <c r="AS104" s="23"/>
      <c r="AT104" s="23"/>
      <c r="AU104" s="23"/>
      <c r="AV104" s="23"/>
      <c r="AW104" s="6">
        <v>10.0</v>
      </c>
      <c r="AX104" s="25">
        <f t="shared" si="1"/>
        <v>8.61</v>
      </c>
      <c r="AY104" s="23"/>
      <c r="AZ104" s="23">
        <f t="shared" si="2"/>
        <v>0</v>
      </c>
      <c r="BA104" s="6">
        <v>81.0</v>
      </c>
      <c r="BB104" s="6">
        <v>8.0</v>
      </c>
      <c r="BC104" s="23">
        <f t="shared" si="3"/>
        <v>73</v>
      </c>
      <c r="BD104" s="6" t="s">
        <v>92</v>
      </c>
      <c r="BE104" s="6" t="s">
        <v>55</v>
      </c>
      <c r="BF104" s="6" t="s">
        <v>55</v>
      </c>
      <c r="BG104" s="6" t="s">
        <v>55</v>
      </c>
      <c r="BH104" s="6" t="s">
        <v>55</v>
      </c>
      <c r="BI104" s="6" t="s">
        <v>92</v>
      </c>
      <c r="BJ104" s="6" t="s">
        <v>55</v>
      </c>
      <c r="BK104" s="23"/>
      <c r="BL104" s="23"/>
      <c r="BM104" s="42"/>
      <c r="BN104" s="42"/>
      <c r="BO104" s="42"/>
    </row>
    <row r="105">
      <c r="A105" s="11">
        <v>101.0</v>
      </c>
      <c r="B105" s="17" t="s">
        <v>778</v>
      </c>
      <c r="C105" s="17" t="s">
        <v>107</v>
      </c>
      <c r="D105" s="17" t="s">
        <v>77</v>
      </c>
      <c r="E105" s="19"/>
      <c r="F105" s="17" t="s">
        <v>79</v>
      </c>
      <c r="G105" s="17" t="s">
        <v>679</v>
      </c>
      <c r="H105" s="11" t="s">
        <v>90</v>
      </c>
      <c r="J105" s="11" t="s">
        <v>526</v>
      </c>
      <c r="K105" s="6" t="s">
        <v>84</v>
      </c>
      <c r="L105" s="33">
        <v>42979.0</v>
      </c>
      <c r="M105" s="11"/>
      <c r="N105" s="23"/>
      <c r="O105" s="23"/>
      <c r="P105" s="23"/>
      <c r="Q105" s="25">
        <v>7.0</v>
      </c>
      <c r="R105" s="25">
        <v>5.5</v>
      </c>
      <c r="S105" s="25">
        <v>8.5</v>
      </c>
      <c r="T105" s="25">
        <v>10.0</v>
      </c>
      <c r="U105" s="25">
        <v>9.0</v>
      </c>
      <c r="V105" s="25"/>
      <c r="W105" s="25">
        <v>7.0</v>
      </c>
      <c r="X105" s="25">
        <v>9.5</v>
      </c>
      <c r="Y105" s="25">
        <v>9.0</v>
      </c>
      <c r="Z105" s="25">
        <v>9.0</v>
      </c>
      <c r="AA105" s="25"/>
      <c r="AB105" s="25">
        <v>8.5</v>
      </c>
      <c r="AC105" s="25">
        <v>9.0</v>
      </c>
      <c r="AD105" s="25">
        <v>10.0</v>
      </c>
      <c r="AE105" s="25"/>
      <c r="AF105" s="25"/>
      <c r="AG105" s="25"/>
      <c r="AH105" s="25">
        <v>10.0</v>
      </c>
      <c r="AI105" s="25">
        <v>10.0</v>
      </c>
      <c r="AJ105" s="25">
        <v>10.0</v>
      </c>
      <c r="AK105" s="25"/>
      <c r="AL105" s="25"/>
      <c r="AM105" s="25"/>
      <c r="AN105" s="25">
        <v>9.5</v>
      </c>
      <c r="AO105" s="25"/>
      <c r="AP105" s="25"/>
      <c r="AQ105" s="25"/>
      <c r="AR105" s="6"/>
      <c r="AS105" s="25"/>
      <c r="AT105" s="25"/>
      <c r="AU105" s="25"/>
      <c r="AV105" s="25"/>
      <c r="AW105" s="25">
        <v>10.0</v>
      </c>
      <c r="AX105" s="25">
        <f t="shared" si="1"/>
        <v>8.91</v>
      </c>
      <c r="AY105" s="23"/>
      <c r="AZ105" s="23">
        <f t="shared" si="2"/>
        <v>0</v>
      </c>
      <c r="BA105" s="6">
        <v>113.0</v>
      </c>
      <c r="BB105" s="6">
        <v>0.0</v>
      </c>
      <c r="BC105" s="23">
        <f t="shared" si="3"/>
        <v>113</v>
      </c>
      <c r="BD105" s="6" t="s">
        <v>92</v>
      </c>
      <c r="BE105" s="6" t="s">
        <v>55</v>
      </c>
      <c r="BF105" s="6" t="s">
        <v>55</v>
      </c>
      <c r="BG105" s="6" t="s">
        <v>55</v>
      </c>
      <c r="BH105" s="6" t="s">
        <v>55</v>
      </c>
      <c r="BI105" s="6" t="s">
        <v>92</v>
      </c>
      <c r="BJ105" s="6" t="s">
        <v>55</v>
      </c>
      <c r="BK105" s="23"/>
      <c r="BL105" s="23"/>
      <c r="BM105" s="42"/>
      <c r="BN105" s="42"/>
      <c r="BO105" s="42"/>
    </row>
    <row r="106">
      <c r="A106" s="11">
        <v>102.0</v>
      </c>
      <c r="B106" s="17" t="s">
        <v>226</v>
      </c>
      <c r="C106" s="17" t="s">
        <v>192</v>
      </c>
      <c r="D106" s="17" t="s">
        <v>784</v>
      </c>
      <c r="E106" s="19"/>
      <c r="F106" s="17" t="s">
        <v>96</v>
      </c>
      <c r="G106" s="17" t="s">
        <v>679</v>
      </c>
      <c r="H106" s="11" t="s">
        <v>90</v>
      </c>
      <c r="J106" s="11" t="s">
        <v>526</v>
      </c>
      <c r="K106" s="6" t="s">
        <v>84</v>
      </c>
      <c r="L106" s="33">
        <v>42979.0</v>
      </c>
      <c r="M106" s="11"/>
      <c r="N106" s="23"/>
      <c r="O106" s="23"/>
      <c r="P106" s="23"/>
      <c r="Q106" s="6">
        <v>9.0</v>
      </c>
      <c r="R106" s="6">
        <v>7.0</v>
      </c>
      <c r="S106" s="6">
        <v>6.5</v>
      </c>
      <c r="T106" s="6">
        <v>10.0</v>
      </c>
      <c r="U106" s="6">
        <v>8.5</v>
      </c>
      <c r="V106" s="6"/>
      <c r="W106" s="6">
        <v>6.5</v>
      </c>
      <c r="X106" s="6">
        <v>9.5</v>
      </c>
      <c r="Y106" s="6">
        <v>10.0</v>
      </c>
      <c r="Z106" s="6">
        <v>8.5</v>
      </c>
      <c r="AA106" s="23"/>
      <c r="AB106" s="6">
        <v>8.0</v>
      </c>
      <c r="AC106" s="6">
        <v>10.0</v>
      </c>
      <c r="AD106" s="6">
        <v>10.0</v>
      </c>
      <c r="AE106" s="23"/>
      <c r="AF106" s="23"/>
      <c r="AG106" s="23"/>
      <c r="AH106" s="6">
        <v>10.0</v>
      </c>
      <c r="AI106" s="6">
        <v>10.0</v>
      </c>
      <c r="AJ106" s="6">
        <v>10.0</v>
      </c>
      <c r="AK106" s="6">
        <v>10.0</v>
      </c>
      <c r="AL106" s="23"/>
      <c r="AM106" s="23"/>
      <c r="AN106" s="6">
        <v>9.0</v>
      </c>
      <c r="AO106" s="23"/>
      <c r="AP106" s="23"/>
      <c r="AQ106" s="23"/>
      <c r="AR106" s="6"/>
      <c r="AS106" s="23"/>
      <c r="AT106" s="23"/>
      <c r="AU106" s="23"/>
      <c r="AV106" s="23"/>
      <c r="AW106" s="6">
        <v>10.0</v>
      </c>
      <c r="AX106" s="25">
        <f t="shared" si="1"/>
        <v>9.02</v>
      </c>
      <c r="AY106" s="23"/>
      <c r="AZ106" s="23">
        <f t="shared" si="2"/>
        <v>0</v>
      </c>
      <c r="BA106" s="6">
        <v>14.0</v>
      </c>
      <c r="BB106" s="6">
        <v>0.0</v>
      </c>
      <c r="BC106" s="23">
        <f t="shared" si="3"/>
        <v>14</v>
      </c>
      <c r="BD106" s="6" t="s">
        <v>92</v>
      </c>
      <c r="BE106" s="6" t="s">
        <v>55</v>
      </c>
      <c r="BF106" s="6" t="s">
        <v>55</v>
      </c>
      <c r="BG106" s="6" t="s">
        <v>55</v>
      </c>
      <c r="BH106" s="6" t="s">
        <v>55</v>
      </c>
      <c r="BI106" s="6" t="s">
        <v>92</v>
      </c>
      <c r="BJ106" s="6" t="s">
        <v>55</v>
      </c>
      <c r="BK106" s="23"/>
      <c r="BL106" s="23"/>
      <c r="BM106" s="42"/>
      <c r="BN106" s="42"/>
      <c r="BO106" s="42"/>
    </row>
    <row r="107">
      <c r="A107" s="11">
        <v>103.0</v>
      </c>
      <c r="B107" s="17" t="s">
        <v>698</v>
      </c>
      <c r="C107" s="17" t="s">
        <v>404</v>
      </c>
      <c r="D107" s="17" t="s">
        <v>252</v>
      </c>
      <c r="E107" s="19"/>
      <c r="F107" s="17" t="s">
        <v>96</v>
      </c>
      <c r="G107" s="17" t="s">
        <v>679</v>
      </c>
      <c r="H107" s="11" t="s">
        <v>90</v>
      </c>
      <c r="J107" s="11" t="s">
        <v>526</v>
      </c>
      <c r="K107" s="6" t="s">
        <v>84</v>
      </c>
      <c r="L107" s="33">
        <v>42979.0</v>
      </c>
      <c r="M107" s="11"/>
      <c r="N107" s="23"/>
      <c r="O107" s="23"/>
      <c r="P107" s="23"/>
      <c r="Q107" s="6">
        <v>9.0</v>
      </c>
      <c r="R107" s="6">
        <v>6.0</v>
      </c>
      <c r="S107" s="6">
        <v>7.5</v>
      </c>
      <c r="T107" s="6">
        <v>10.0</v>
      </c>
      <c r="U107" s="6">
        <v>10.0</v>
      </c>
      <c r="V107" s="6"/>
      <c r="W107" s="6">
        <v>7.5</v>
      </c>
      <c r="X107" s="6">
        <v>9.0</v>
      </c>
      <c r="Y107" s="6">
        <v>10.0</v>
      </c>
      <c r="Z107" s="6">
        <v>10.0</v>
      </c>
      <c r="AA107" s="23"/>
      <c r="AB107" s="6">
        <v>10.0</v>
      </c>
      <c r="AC107" s="6">
        <v>9.0</v>
      </c>
      <c r="AD107" s="6">
        <v>10.0</v>
      </c>
      <c r="AE107" s="23"/>
      <c r="AF107" s="23"/>
      <c r="AG107" s="23"/>
      <c r="AH107" s="6">
        <v>10.0</v>
      </c>
      <c r="AI107" s="6">
        <v>10.0</v>
      </c>
      <c r="AJ107" s="6">
        <v>10.0</v>
      </c>
      <c r="AK107" s="6">
        <v>10.0</v>
      </c>
      <c r="AL107" s="23"/>
      <c r="AM107" s="23"/>
      <c r="AN107" s="6">
        <v>9.5</v>
      </c>
      <c r="AO107" s="23"/>
      <c r="AP107" s="23"/>
      <c r="AQ107" s="23"/>
      <c r="AR107" s="6"/>
      <c r="AS107" s="23"/>
      <c r="AT107" s="23"/>
      <c r="AU107" s="23"/>
      <c r="AV107" s="23"/>
      <c r="AW107" s="6">
        <v>10.0</v>
      </c>
      <c r="AX107" s="25">
        <f t="shared" si="1"/>
        <v>9.3</v>
      </c>
      <c r="AY107" s="23"/>
      <c r="AZ107" s="23">
        <f t="shared" si="2"/>
        <v>0</v>
      </c>
      <c r="BA107" s="6">
        <v>9.0</v>
      </c>
      <c r="BB107" s="6">
        <v>0.0</v>
      </c>
      <c r="BC107" s="23">
        <f t="shared" si="3"/>
        <v>9</v>
      </c>
      <c r="BD107" s="6" t="s">
        <v>92</v>
      </c>
      <c r="BE107" s="6" t="s">
        <v>55</v>
      </c>
      <c r="BF107" s="6" t="s">
        <v>55</v>
      </c>
      <c r="BG107" s="6" t="s">
        <v>55</v>
      </c>
      <c r="BH107" s="6" t="s">
        <v>55</v>
      </c>
      <c r="BI107" s="6" t="s">
        <v>92</v>
      </c>
      <c r="BJ107" s="6" t="s">
        <v>55</v>
      </c>
      <c r="BK107" s="23"/>
      <c r="BL107" s="23"/>
      <c r="BM107" s="42"/>
      <c r="BN107" s="42"/>
      <c r="BO107" s="42"/>
    </row>
    <row r="108">
      <c r="A108" s="11">
        <v>104.0</v>
      </c>
      <c r="B108" s="17" t="s">
        <v>790</v>
      </c>
      <c r="C108" s="17" t="s">
        <v>252</v>
      </c>
      <c r="D108" s="17" t="s">
        <v>791</v>
      </c>
      <c r="E108" s="19"/>
      <c r="F108" s="17" t="s">
        <v>96</v>
      </c>
      <c r="G108" s="17" t="s">
        <v>679</v>
      </c>
      <c r="H108" s="11" t="s">
        <v>90</v>
      </c>
      <c r="J108" s="11"/>
      <c r="K108" s="6"/>
      <c r="L108" s="33"/>
      <c r="M108" s="11"/>
      <c r="N108" s="23"/>
      <c r="O108" s="23"/>
      <c r="P108" s="23"/>
      <c r="Q108" s="6">
        <v>9.0</v>
      </c>
      <c r="R108" s="6">
        <v>8.0</v>
      </c>
      <c r="S108" s="71">
        <v>9.5</v>
      </c>
      <c r="T108" s="6">
        <v>10.0</v>
      </c>
      <c r="U108" s="71">
        <v>9.5</v>
      </c>
      <c r="V108" s="6"/>
      <c r="W108" s="6">
        <v>8.0</v>
      </c>
      <c r="X108" s="6">
        <v>9.0</v>
      </c>
      <c r="Y108" s="6">
        <v>10.0</v>
      </c>
      <c r="Z108" s="6">
        <v>9.5</v>
      </c>
      <c r="AA108" s="23"/>
      <c r="AB108" s="6">
        <v>9.5</v>
      </c>
      <c r="AC108" s="6">
        <v>10.0</v>
      </c>
      <c r="AD108" s="71">
        <v>9.5</v>
      </c>
      <c r="AE108" s="23"/>
      <c r="AF108" s="23"/>
      <c r="AG108" s="23"/>
      <c r="AH108" s="6">
        <v>10.0</v>
      </c>
      <c r="AI108" s="6">
        <v>10.0</v>
      </c>
      <c r="AJ108" s="6">
        <v>10.0</v>
      </c>
      <c r="AK108" s="6">
        <v>10.0</v>
      </c>
      <c r="AL108" s="6"/>
      <c r="AM108" s="23"/>
      <c r="AN108" s="6">
        <v>9.5</v>
      </c>
      <c r="AO108" s="23"/>
      <c r="AP108" s="23"/>
      <c r="AQ108" s="23"/>
      <c r="AR108" s="6"/>
      <c r="AS108" s="23"/>
      <c r="AT108" s="23"/>
      <c r="AU108" s="23"/>
      <c r="AV108" s="23"/>
      <c r="AW108" s="6">
        <v>10.0</v>
      </c>
      <c r="AX108" s="25">
        <f t="shared" si="1"/>
        <v>9.5</v>
      </c>
      <c r="AY108" s="23"/>
      <c r="AZ108" s="23">
        <f t="shared" si="2"/>
        <v>0</v>
      </c>
      <c r="BA108" s="6">
        <v>91.0</v>
      </c>
      <c r="BB108" s="6">
        <v>5.0</v>
      </c>
      <c r="BC108" s="23">
        <f t="shared" si="3"/>
        <v>86</v>
      </c>
      <c r="BD108" s="6" t="s">
        <v>92</v>
      </c>
      <c r="BE108" s="6" t="s">
        <v>55</v>
      </c>
      <c r="BF108" s="6" t="s">
        <v>55</v>
      </c>
      <c r="BG108" s="6" t="s">
        <v>55</v>
      </c>
      <c r="BH108" s="6" t="s">
        <v>55</v>
      </c>
      <c r="BI108" s="6" t="s">
        <v>92</v>
      </c>
      <c r="BJ108" s="6" t="s">
        <v>55</v>
      </c>
      <c r="BK108" s="23"/>
      <c r="BL108" s="23"/>
      <c r="BM108" s="42"/>
      <c r="BN108" s="42"/>
      <c r="BO108" s="42"/>
    </row>
    <row r="109">
      <c r="A109" s="11">
        <v>105.0</v>
      </c>
      <c r="B109" s="17" t="s">
        <v>437</v>
      </c>
      <c r="C109" s="17" t="s">
        <v>796</v>
      </c>
      <c r="D109" s="17" t="s">
        <v>200</v>
      </c>
      <c r="E109" s="19"/>
      <c r="F109" s="17" t="s">
        <v>96</v>
      </c>
      <c r="G109" s="17" t="s">
        <v>679</v>
      </c>
      <c r="H109" s="11" t="s">
        <v>90</v>
      </c>
      <c r="J109" s="11" t="s">
        <v>526</v>
      </c>
      <c r="K109" s="6" t="s">
        <v>84</v>
      </c>
      <c r="L109" s="33">
        <v>42979.0</v>
      </c>
      <c r="M109" s="11"/>
      <c r="N109" s="23"/>
      <c r="O109" s="23"/>
      <c r="P109" s="23"/>
      <c r="Q109" s="6">
        <v>8.0</v>
      </c>
      <c r="R109" s="6">
        <v>9.0</v>
      </c>
      <c r="S109" s="6">
        <v>10.0</v>
      </c>
      <c r="T109" s="6">
        <v>10.0</v>
      </c>
      <c r="U109" s="6">
        <v>5.0</v>
      </c>
      <c r="V109" s="6"/>
      <c r="W109" s="6">
        <v>6.0</v>
      </c>
      <c r="X109" s="6">
        <v>7.0</v>
      </c>
      <c r="Y109" s="6">
        <v>10.0</v>
      </c>
      <c r="Z109" s="6">
        <v>7.0</v>
      </c>
      <c r="AA109" s="23"/>
      <c r="AB109" s="6">
        <v>5.0</v>
      </c>
      <c r="AC109" s="6">
        <v>7.0</v>
      </c>
      <c r="AD109" s="6">
        <v>10.0</v>
      </c>
      <c r="AE109" s="23"/>
      <c r="AF109" s="23"/>
      <c r="AG109" s="23"/>
      <c r="AH109" s="6">
        <v>10.0</v>
      </c>
      <c r="AI109" s="6">
        <v>10.0</v>
      </c>
      <c r="AJ109" s="6">
        <v>10.0</v>
      </c>
      <c r="AK109" s="6">
        <v>10.0</v>
      </c>
      <c r="AL109" s="23"/>
      <c r="AM109" s="23"/>
      <c r="AN109" s="6">
        <v>10.0</v>
      </c>
      <c r="AO109" s="23"/>
      <c r="AP109" s="23"/>
      <c r="AQ109" s="23"/>
      <c r="AR109" s="6"/>
      <c r="AS109" s="23"/>
      <c r="AT109" s="23"/>
      <c r="AU109" s="23"/>
      <c r="AV109" s="6"/>
      <c r="AW109" s="6">
        <v>10.0</v>
      </c>
      <c r="AX109" s="25">
        <f t="shared" si="1"/>
        <v>8.55</v>
      </c>
      <c r="AY109" s="23"/>
      <c r="AZ109" s="23">
        <f t="shared" si="2"/>
        <v>0</v>
      </c>
      <c r="BA109" s="6">
        <v>73.0</v>
      </c>
      <c r="BB109" s="6">
        <v>0.0</v>
      </c>
      <c r="BC109" s="23">
        <f t="shared" si="3"/>
        <v>73</v>
      </c>
      <c r="BD109" s="6" t="s">
        <v>55</v>
      </c>
      <c r="BE109" s="6" t="s">
        <v>55</v>
      </c>
      <c r="BF109" s="6" t="s">
        <v>55</v>
      </c>
      <c r="BG109" s="6" t="s">
        <v>55</v>
      </c>
      <c r="BH109" s="6" t="s">
        <v>92</v>
      </c>
      <c r="BI109" s="6" t="s">
        <v>92</v>
      </c>
      <c r="BJ109" s="6" t="s">
        <v>55</v>
      </c>
      <c r="BK109" s="23"/>
      <c r="BL109" s="23"/>
      <c r="BM109" s="42"/>
      <c r="BN109" s="42"/>
      <c r="BO109" s="42"/>
    </row>
    <row r="110">
      <c r="A110" s="11">
        <v>106.0</v>
      </c>
      <c r="B110" s="17" t="s">
        <v>181</v>
      </c>
      <c r="C110" s="17" t="s">
        <v>265</v>
      </c>
      <c r="D110" s="17" t="s">
        <v>110</v>
      </c>
      <c r="E110" s="19"/>
      <c r="F110" s="17" t="s">
        <v>96</v>
      </c>
      <c r="G110" s="17" t="s">
        <v>679</v>
      </c>
      <c r="H110" s="11" t="s">
        <v>90</v>
      </c>
      <c r="J110" s="11" t="s">
        <v>526</v>
      </c>
      <c r="K110" s="6" t="s">
        <v>84</v>
      </c>
      <c r="L110" s="33">
        <v>42979.0</v>
      </c>
      <c r="M110" s="11"/>
      <c r="N110" s="23"/>
      <c r="O110" s="23"/>
      <c r="P110" s="23"/>
      <c r="Q110" s="6">
        <v>9.0</v>
      </c>
      <c r="R110" s="6">
        <v>8.0</v>
      </c>
      <c r="S110" s="6">
        <v>8.5</v>
      </c>
      <c r="T110" s="6">
        <v>10.0</v>
      </c>
      <c r="U110" s="6">
        <v>8.5</v>
      </c>
      <c r="V110" s="6"/>
      <c r="W110" s="6">
        <v>5.5</v>
      </c>
      <c r="X110" s="71">
        <v>9.5</v>
      </c>
      <c r="Y110" s="6">
        <v>10.0</v>
      </c>
      <c r="Z110" s="6">
        <v>10.0</v>
      </c>
      <c r="AA110" s="23"/>
      <c r="AB110" s="6">
        <v>8.5</v>
      </c>
      <c r="AC110" s="6">
        <v>9.0</v>
      </c>
      <c r="AD110" s="6">
        <v>10.0</v>
      </c>
      <c r="AE110" s="23"/>
      <c r="AF110" s="6"/>
      <c r="AG110" s="23"/>
      <c r="AH110" s="6">
        <v>10.0</v>
      </c>
      <c r="AI110" s="6">
        <v>10.0</v>
      </c>
      <c r="AJ110" s="6">
        <v>10.0</v>
      </c>
      <c r="AK110" s="6">
        <v>10.0</v>
      </c>
      <c r="AL110" s="23"/>
      <c r="AM110" s="23"/>
      <c r="AN110" s="6">
        <v>9.0</v>
      </c>
      <c r="AO110" s="23"/>
      <c r="AP110" s="23"/>
      <c r="AQ110" s="23"/>
      <c r="AR110" s="6"/>
      <c r="AS110" s="23"/>
      <c r="AT110" s="23"/>
      <c r="AU110" s="23"/>
      <c r="AV110" s="23"/>
      <c r="AW110" s="6">
        <v>10.0</v>
      </c>
      <c r="AX110" s="25">
        <f t="shared" si="1"/>
        <v>9.19</v>
      </c>
      <c r="AY110" s="23"/>
      <c r="AZ110" s="23">
        <f t="shared" si="2"/>
        <v>0</v>
      </c>
      <c r="BA110" s="6">
        <v>46.0</v>
      </c>
      <c r="BB110" s="6">
        <v>0.0</v>
      </c>
      <c r="BC110" s="23">
        <f t="shared" si="3"/>
        <v>46</v>
      </c>
      <c r="BD110" s="6" t="s">
        <v>92</v>
      </c>
      <c r="BE110" s="6" t="s">
        <v>55</v>
      </c>
      <c r="BF110" s="6" t="s">
        <v>55</v>
      </c>
      <c r="BG110" s="6" t="s">
        <v>55</v>
      </c>
      <c r="BH110" s="6" t="s">
        <v>55</v>
      </c>
      <c r="BI110" s="6" t="s">
        <v>92</v>
      </c>
      <c r="BJ110" s="6" t="s">
        <v>55</v>
      </c>
      <c r="BK110" s="23"/>
      <c r="BL110" s="23"/>
      <c r="BM110" s="42"/>
      <c r="BN110" s="42"/>
      <c r="BO110" s="42"/>
    </row>
    <row r="111">
      <c r="A111" s="11">
        <v>107.0</v>
      </c>
      <c r="B111" s="17" t="s">
        <v>436</v>
      </c>
      <c r="C111" s="17" t="s">
        <v>798</v>
      </c>
      <c r="D111" s="20"/>
      <c r="E111" s="19"/>
      <c r="F111" s="17" t="s">
        <v>79</v>
      </c>
      <c r="G111" s="17" t="s">
        <v>679</v>
      </c>
      <c r="H111" s="11" t="s">
        <v>90</v>
      </c>
      <c r="J111" s="11" t="s">
        <v>526</v>
      </c>
      <c r="K111" s="6" t="s">
        <v>84</v>
      </c>
      <c r="L111" s="33">
        <v>42979.0</v>
      </c>
      <c r="M111" s="11"/>
      <c r="N111" s="23"/>
      <c r="O111" s="23"/>
      <c r="P111" s="23"/>
      <c r="Q111" s="6">
        <v>7.5</v>
      </c>
      <c r="R111" s="6">
        <v>7.0</v>
      </c>
      <c r="S111" s="6">
        <v>9.0</v>
      </c>
      <c r="T111" s="6">
        <v>10.0</v>
      </c>
      <c r="U111" s="6">
        <v>9.0</v>
      </c>
      <c r="V111" s="6"/>
      <c r="W111" s="6">
        <v>7.0</v>
      </c>
      <c r="X111" s="6">
        <v>9.0</v>
      </c>
      <c r="Y111" s="6">
        <v>9.5</v>
      </c>
      <c r="Z111" s="6">
        <v>8.0</v>
      </c>
      <c r="AA111" s="23"/>
      <c r="AB111" s="6">
        <v>8.0</v>
      </c>
      <c r="AC111" s="6">
        <v>9.0</v>
      </c>
      <c r="AD111" s="6">
        <v>9.0</v>
      </c>
      <c r="AE111" s="23"/>
      <c r="AF111" s="23"/>
      <c r="AG111" s="23"/>
      <c r="AH111" s="6">
        <v>10.0</v>
      </c>
      <c r="AI111" s="6">
        <v>10.0</v>
      </c>
      <c r="AJ111" s="6">
        <v>10.0</v>
      </c>
      <c r="AK111" s="6">
        <v>10.0</v>
      </c>
      <c r="AL111" s="23"/>
      <c r="AM111" s="23"/>
      <c r="AN111" s="6">
        <v>9.0</v>
      </c>
      <c r="AO111" s="23"/>
      <c r="AP111" s="23"/>
      <c r="AQ111" s="23"/>
      <c r="AR111" s="6"/>
      <c r="AS111" s="23"/>
      <c r="AT111" s="23"/>
      <c r="AU111" s="23"/>
      <c r="AV111" s="23"/>
      <c r="AW111" s="6">
        <v>10.0</v>
      </c>
      <c r="AX111" s="25">
        <f t="shared" si="1"/>
        <v>8.94</v>
      </c>
      <c r="AY111" s="23"/>
      <c r="AZ111" s="23">
        <f t="shared" si="2"/>
        <v>0</v>
      </c>
      <c r="BA111" s="6">
        <v>39.0</v>
      </c>
      <c r="BB111" s="6">
        <v>0.0</v>
      </c>
      <c r="BC111" s="23">
        <f t="shared" si="3"/>
        <v>39</v>
      </c>
      <c r="BD111" s="6" t="s">
        <v>92</v>
      </c>
      <c r="BE111" s="6" t="s">
        <v>55</v>
      </c>
      <c r="BF111" s="6" t="s">
        <v>55</v>
      </c>
      <c r="BG111" s="6" t="s">
        <v>55</v>
      </c>
      <c r="BH111" s="6" t="s">
        <v>55</v>
      </c>
      <c r="BI111" s="6" t="s">
        <v>92</v>
      </c>
      <c r="BJ111" s="6" t="s">
        <v>55</v>
      </c>
      <c r="BK111" s="23"/>
      <c r="BL111" s="23"/>
      <c r="BM111" s="42"/>
      <c r="BN111" s="42"/>
      <c r="BO111" s="42"/>
    </row>
    <row r="112">
      <c r="A112" s="11">
        <v>108.0</v>
      </c>
      <c r="B112" s="17" t="s">
        <v>805</v>
      </c>
      <c r="C112" s="17" t="s">
        <v>625</v>
      </c>
      <c r="D112" s="17" t="s">
        <v>236</v>
      </c>
      <c r="E112" s="19"/>
      <c r="F112" s="17" t="s">
        <v>96</v>
      </c>
      <c r="G112" s="17" t="s">
        <v>679</v>
      </c>
      <c r="H112" s="11" t="s">
        <v>90</v>
      </c>
      <c r="J112" s="11" t="s">
        <v>526</v>
      </c>
      <c r="K112" s="6" t="s">
        <v>84</v>
      </c>
      <c r="L112" s="33">
        <v>42979.0</v>
      </c>
      <c r="M112" s="11"/>
      <c r="N112" s="23"/>
      <c r="O112" s="23"/>
      <c r="P112" s="23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6"/>
      <c r="AS112" s="25"/>
      <c r="AT112" s="25"/>
      <c r="AU112" s="25"/>
      <c r="AV112" s="25"/>
      <c r="AW112" s="25"/>
      <c r="AX112" s="25" t="str">
        <f t="shared" si="1"/>
        <v>#DIV/0!</v>
      </c>
      <c r="AY112" s="23"/>
      <c r="AZ112" s="23">
        <f t="shared" si="2"/>
        <v>0</v>
      </c>
      <c r="BA112" s="6">
        <v>0.0</v>
      </c>
      <c r="BB112" s="6">
        <v>0.0</v>
      </c>
      <c r="BC112" s="23">
        <f t="shared" si="3"/>
        <v>0</v>
      </c>
      <c r="BD112" s="6" t="s">
        <v>92</v>
      </c>
      <c r="BE112" s="6" t="s">
        <v>92</v>
      </c>
      <c r="BF112" s="6" t="s">
        <v>55</v>
      </c>
      <c r="BG112" s="6" t="s">
        <v>55</v>
      </c>
      <c r="BH112" s="6" t="s">
        <v>55</v>
      </c>
      <c r="BI112" s="6" t="s">
        <v>55</v>
      </c>
      <c r="BJ112" s="6" t="s">
        <v>55</v>
      </c>
      <c r="BK112" s="23"/>
      <c r="BL112" s="23"/>
      <c r="BM112" s="42"/>
      <c r="BN112" s="42"/>
      <c r="BO112" s="42"/>
    </row>
    <row r="113">
      <c r="A113" s="11">
        <v>109.0</v>
      </c>
      <c r="B113" s="17" t="s">
        <v>811</v>
      </c>
      <c r="C113" s="17" t="s">
        <v>617</v>
      </c>
      <c r="D113" s="17" t="s">
        <v>589</v>
      </c>
      <c r="E113" s="19"/>
      <c r="F113" s="17" t="s">
        <v>96</v>
      </c>
      <c r="G113" s="17" t="s">
        <v>679</v>
      </c>
      <c r="H113" s="11" t="s">
        <v>90</v>
      </c>
      <c r="J113" s="11" t="s">
        <v>526</v>
      </c>
      <c r="K113" s="6" t="s">
        <v>84</v>
      </c>
      <c r="L113" s="33">
        <v>42979.0</v>
      </c>
      <c r="M113" s="11"/>
      <c r="N113" s="23"/>
      <c r="O113" s="23"/>
      <c r="P113" s="23"/>
      <c r="Q113" s="6">
        <v>9.5</v>
      </c>
      <c r="R113" s="6">
        <v>8.0</v>
      </c>
      <c r="S113" s="6">
        <v>8.5</v>
      </c>
      <c r="T113" s="6">
        <v>10.0</v>
      </c>
      <c r="U113" s="6">
        <v>9.0</v>
      </c>
      <c r="V113" s="6"/>
      <c r="W113" s="6">
        <v>6.0</v>
      </c>
      <c r="X113" s="6">
        <v>8.0</v>
      </c>
      <c r="Y113" s="6">
        <v>10.0</v>
      </c>
      <c r="Z113" s="6">
        <v>9.5</v>
      </c>
      <c r="AA113" s="23"/>
      <c r="AB113" s="6">
        <v>7.5</v>
      </c>
      <c r="AC113" s="6">
        <v>9.5</v>
      </c>
      <c r="AD113" s="6">
        <v>9.0</v>
      </c>
      <c r="AE113" s="23"/>
      <c r="AF113" s="23"/>
      <c r="AG113" s="23"/>
      <c r="AH113" s="6">
        <v>10.0</v>
      </c>
      <c r="AI113" s="6">
        <v>10.0</v>
      </c>
      <c r="AJ113" s="6">
        <v>10.0</v>
      </c>
      <c r="AK113" s="6">
        <v>10.0</v>
      </c>
      <c r="AL113" s="23"/>
      <c r="AM113" s="23"/>
      <c r="AN113" s="6">
        <v>9.5</v>
      </c>
      <c r="AO113" s="23"/>
      <c r="AP113" s="23"/>
      <c r="AQ113" s="23"/>
      <c r="AR113" s="6"/>
      <c r="AS113" s="23"/>
      <c r="AT113" s="23"/>
      <c r="AU113" s="23"/>
      <c r="AV113" s="23"/>
      <c r="AW113" s="6">
        <v>10.0</v>
      </c>
      <c r="AX113" s="25">
        <f t="shared" si="1"/>
        <v>9.11</v>
      </c>
      <c r="AY113" s="23"/>
      <c r="AZ113" s="23">
        <f t="shared" si="2"/>
        <v>0</v>
      </c>
      <c r="BA113" s="6">
        <v>41.0</v>
      </c>
      <c r="BB113" s="6">
        <v>0.0</v>
      </c>
      <c r="BC113" s="23">
        <f t="shared" si="3"/>
        <v>41</v>
      </c>
      <c r="BD113" s="6" t="s">
        <v>92</v>
      </c>
      <c r="BE113" s="6" t="s">
        <v>55</v>
      </c>
      <c r="BF113" s="6" t="s">
        <v>55</v>
      </c>
      <c r="BG113" s="6" t="s">
        <v>55</v>
      </c>
      <c r="BH113" s="6" t="s">
        <v>55</v>
      </c>
      <c r="BI113" s="6" t="s">
        <v>92</v>
      </c>
      <c r="BJ113" s="6" t="s">
        <v>55</v>
      </c>
      <c r="BK113" s="23"/>
      <c r="BL113" s="23"/>
      <c r="BM113" s="42"/>
      <c r="BN113" s="42"/>
      <c r="BO113" s="42"/>
    </row>
    <row r="114">
      <c r="A114" s="11">
        <v>110.0</v>
      </c>
      <c r="B114" s="17" t="s">
        <v>817</v>
      </c>
      <c r="C114" s="17" t="s">
        <v>818</v>
      </c>
      <c r="D114" s="17" t="s">
        <v>223</v>
      </c>
      <c r="E114" s="17" t="s">
        <v>819</v>
      </c>
      <c r="F114" s="17" t="s">
        <v>96</v>
      </c>
      <c r="G114" s="17" t="s">
        <v>679</v>
      </c>
      <c r="H114" s="11" t="s">
        <v>90</v>
      </c>
      <c r="J114" s="11" t="s">
        <v>526</v>
      </c>
      <c r="K114" s="6" t="s">
        <v>84</v>
      </c>
      <c r="L114" s="33">
        <v>42979.0</v>
      </c>
      <c r="M114" s="11"/>
      <c r="N114" s="23"/>
      <c r="O114" s="23"/>
      <c r="P114" s="23"/>
      <c r="Q114" s="25">
        <v>9.5</v>
      </c>
      <c r="R114" s="25">
        <v>9.0</v>
      </c>
      <c r="S114" s="25">
        <v>10.0</v>
      </c>
      <c r="T114" s="25">
        <v>10.0</v>
      </c>
      <c r="U114" s="25">
        <v>10.0</v>
      </c>
      <c r="V114" s="25"/>
      <c r="W114" s="25">
        <v>9.0</v>
      </c>
      <c r="X114" s="25">
        <v>10.0</v>
      </c>
      <c r="Y114" s="25">
        <v>10.0</v>
      </c>
      <c r="Z114" s="25">
        <v>9.0</v>
      </c>
      <c r="AA114" s="25"/>
      <c r="AB114" s="25">
        <v>9.0</v>
      </c>
      <c r="AC114" s="25">
        <v>10.0</v>
      </c>
      <c r="AD114" s="25">
        <v>10.0</v>
      </c>
      <c r="AE114" s="25"/>
      <c r="AF114" s="25"/>
      <c r="AG114" s="25"/>
      <c r="AH114" s="25">
        <v>10.0</v>
      </c>
      <c r="AI114" s="25">
        <v>10.0</v>
      </c>
      <c r="AJ114" s="25">
        <v>10.0</v>
      </c>
      <c r="AK114" s="25">
        <v>10.0</v>
      </c>
      <c r="AL114" s="25"/>
      <c r="AM114" s="25"/>
      <c r="AN114" s="25">
        <v>10.0</v>
      </c>
      <c r="AO114" s="25"/>
      <c r="AP114" s="25"/>
      <c r="AQ114" s="25"/>
      <c r="AR114" s="6"/>
      <c r="AS114" s="25"/>
      <c r="AT114" s="25"/>
      <c r="AU114" s="25"/>
      <c r="AV114" s="25"/>
      <c r="AW114" s="25">
        <v>10.0</v>
      </c>
      <c r="AX114" s="25">
        <f t="shared" si="1"/>
        <v>9.75</v>
      </c>
      <c r="AY114" s="23"/>
      <c r="AZ114" s="23">
        <f t="shared" si="2"/>
        <v>0</v>
      </c>
      <c r="BA114" s="6">
        <v>17.0</v>
      </c>
      <c r="BB114" s="6">
        <v>0.0</v>
      </c>
      <c r="BC114" s="23">
        <f t="shared" si="3"/>
        <v>17</v>
      </c>
      <c r="BD114" s="6" t="s">
        <v>92</v>
      </c>
      <c r="BE114" s="6" t="s">
        <v>55</v>
      </c>
      <c r="BF114" s="6" t="s">
        <v>55</v>
      </c>
      <c r="BG114" s="6" t="s">
        <v>55</v>
      </c>
      <c r="BH114" s="6" t="s">
        <v>55</v>
      </c>
      <c r="BI114" s="6" t="s">
        <v>92</v>
      </c>
      <c r="BJ114" s="6" t="s">
        <v>55</v>
      </c>
      <c r="BK114" s="23"/>
      <c r="BL114" s="23"/>
      <c r="BM114" s="42"/>
      <c r="BN114" s="42"/>
      <c r="BO114" s="42"/>
    </row>
    <row r="115">
      <c r="A115" s="11">
        <v>111.0</v>
      </c>
      <c r="B115" s="17" t="s">
        <v>822</v>
      </c>
      <c r="C115" s="17" t="s">
        <v>823</v>
      </c>
      <c r="D115" s="17" t="s">
        <v>145</v>
      </c>
      <c r="E115" s="19"/>
      <c r="F115" s="17" t="s">
        <v>79</v>
      </c>
      <c r="G115" s="17" t="s">
        <v>679</v>
      </c>
      <c r="H115" s="11" t="s">
        <v>90</v>
      </c>
      <c r="J115" s="11" t="s">
        <v>526</v>
      </c>
      <c r="K115" s="6" t="s">
        <v>84</v>
      </c>
      <c r="L115" s="33">
        <v>42979.0</v>
      </c>
      <c r="M115" s="11"/>
      <c r="N115" s="23"/>
      <c r="O115" s="23"/>
      <c r="P115" s="23"/>
      <c r="Q115" s="6">
        <v>7.0</v>
      </c>
      <c r="R115" s="6">
        <v>7.5</v>
      </c>
      <c r="S115" s="6">
        <v>7.0</v>
      </c>
      <c r="T115" s="71">
        <v>10.0</v>
      </c>
      <c r="U115" s="6">
        <v>6.0</v>
      </c>
      <c r="V115" s="6"/>
      <c r="W115" s="6">
        <v>5.0</v>
      </c>
      <c r="X115" s="6">
        <v>8.0</v>
      </c>
      <c r="Y115" s="6">
        <v>9.5</v>
      </c>
      <c r="Z115" s="6">
        <v>8.5</v>
      </c>
      <c r="AA115" s="6"/>
      <c r="AB115" s="6">
        <v>7.5</v>
      </c>
      <c r="AC115" s="6">
        <v>9.0</v>
      </c>
      <c r="AD115" s="6">
        <v>10.0</v>
      </c>
      <c r="AE115" s="23"/>
      <c r="AF115" s="23"/>
      <c r="AG115" s="23"/>
      <c r="AH115" s="6">
        <v>10.0</v>
      </c>
      <c r="AI115" s="6">
        <v>10.0</v>
      </c>
      <c r="AJ115" s="6">
        <v>10.0</v>
      </c>
      <c r="AK115" s="6">
        <v>10.0</v>
      </c>
      <c r="AL115" s="23"/>
      <c r="AM115" s="23"/>
      <c r="AN115" s="6">
        <v>8.5</v>
      </c>
      <c r="AO115" s="23"/>
      <c r="AP115" s="23"/>
      <c r="AQ115" s="23"/>
      <c r="AR115" s="6"/>
      <c r="AS115" s="23"/>
      <c r="AT115" s="23"/>
      <c r="AU115" s="23"/>
      <c r="AV115" s="23"/>
      <c r="AW115" s="6">
        <v>10.0</v>
      </c>
      <c r="AX115" s="25">
        <f t="shared" si="1"/>
        <v>8.52</v>
      </c>
      <c r="AY115" s="23"/>
      <c r="AZ115" s="23">
        <f t="shared" si="2"/>
        <v>0</v>
      </c>
      <c r="BA115" s="6">
        <v>15.0</v>
      </c>
      <c r="BB115" s="6">
        <v>0.0</v>
      </c>
      <c r="BC115" s="23">
        <f t="shared" si="3"/>
        <v>15</v>
      </c>
      <c r="BD115" s="6" t="s">
        <v>92</v>
      </c>
      <c r="BE115" s="6" t="s">
        <v>55</v>
      </c>
      <c r="BF115" s="6" t="s">
        <v>55</v>
      </c>
      <c r="BG115" s="6" t="s">
        <v>55</v>
      </c>
      <c r="BH115" s="6" t="s">
        <v>55</v>
      </c>
      <c r="BI115" s="6" t="s">
        <v>92</v>
      </c>
      <c r="BJ115" s="6" t="s">
        <v>55</v>
      </c>
      <c r="BK115" s="23"/>
      <c r="BL115" s="23"/>
      <c r="BM115" s="42"/>
      <c r="BN115" s="42"/>
      <c r="BO115" s="42"/>
    </row>
    <row r="116">
      <c r="A116" s="11">
        <v>112.0</v>
      </c>
      <c r="B116" s="17" t="s">
        <v>463</v>
      </c>
      <c r="C116" s="17" t="s">
        <v>355</v>
      </c>
      <c r="D116" s="17" t="s">
        <v>316</v>
      </c>
      <c r="E116" s="19"/>
      <c r="F116" s="17" t="s">
        <v>96</v>
      </c>
      <c r="G116" s="17" t="s">
        <v>679</v>
      </c>
      <c r="H116" s="11" t="s">
        <v>90</v>
      </c>
      <c r="J116" s="11" t="s">
        <v>526</v>
      </c>
      <c r="K116" s="6" t="s">
        <v>84</v>
      </c>
      <c r="L116" s="33">
        <v>42979.0</v>
      </c>
      <c r="M116" s="11"/>
      <c r="N116" s="23"/>
      <c r="O116" s="23"/>
      <c r="P116" s="23"/>
      <c r="Q116" s="6">
        <v>9.0</v>
      </c>
      <c r="R116" s="6">
        <v>8.5</v>
      </c>
      <c r="S116" s="6">
        <v>9.0</v>
      </c>
      <c r="T116" s="6">
        <v>10.0</v>
      </c>
      <c r="U116" s="6">
        <v>10.0</v>
      </c>
      <c r="V116" s="6"/>
      <c r="W116" s="6">
        <v>8.0</v>
      </c>
      <c r="X116" s="6">
        <v>9.5</v>
      </c>
      <c r="Y116" s="6">
        <v>9.5</v>
      </c>
      <c r="Z116" s="6">
        <v>10.0</v>
      </c>
      <c r="AA116" s="23"/>
      <c r="AB116" s="6">
        <v>8.5</v>
      </c>
      <c r="AC116" s="6">
        <v>9.5</v>
      </c>
      <c r="AD116" s="6">
        <v>9.5</v>
      </c>
      <c r="AE116" s="23"/>
      <c r="AF116" s="23"/>
      <c r="AG116" s="23"/>
      <c r="AH116" s="6">
        <v>10.0</v>
      </c>
      <c r="AI116" s="6">
        <v>10.0</v>
      </c>
      <c r="AJ116" s="6">
        <v>10.0</v>
      </c>
      <c r="AK116" s="6">
        <v>10.0</v>
      </c>
      <c r="AL116" s="23"/>
      <c r="AM116" s="23"/>
      <c r="AN116" s="6">
        <v>9.5</v>
      </c>
      <c r="AO116" s="23"/>
      <c r="AP116" s="23"/>
      <c r="AQ116" s="23"/>
      <c r="AR116" s="6"/>
      <c r="AS116" s="23"/>
      <c r="AT116" s="23"/>
      <c r="AU116" s="23"/>
      <c r="AV116" s="23"/>
      <c r="AW116" s="6">
        <v>10.0</v>
      </c>
      <c r="AX116" s="25">
        <f t="shared" si="1"/>
        <v>9.47</v>
      </c>
      <c r="AY116" s="23"/>
      <c r="AZ116" s="23">
        <f t="shared" si="2"/>
        <v>0</v>
      </c>
      <c r="BA116" s="6">
        <v>4.0</v>
      </c>
      <c r="BB116" s="6">
        <v>0.0</v>
      </c>
      <c r="BC116" s="23">
        <f t="shared" si="3"/>
        <v>4</v>
      </c>
      <c r="BD116" s="6" t="s">
        <v>92</v>
      </c>
      <c r="BE116" s="6" t="s">
        <v>55</v>
      </c>
      <c r="BF116" s="6" t="s">
        <v>55</v>
      </c>
      <c r="BG116" s="6" t="s">
        <v>55</v>
      </c>
      <c r="BH116" s="6" t="s">
        <v>55</v>
      </c>
      <c r="BI116" s="6" t="s">
        <v>92</v>
      </c>
      <c r="BJ116" s="6" t="s">
        <v>55</v>
      </c>
      <c r="BK116" s="23"/>
      <c r="BL116" s="23"/>
      <c r="BM116" s="42"/>
      <c r="BN116" s="42"/>
      <c r="BO116" s="42"/>
    </row>
    <row r="117">
      <c r="A117" s="11">
        <v>113.0</v>
      </c>
      <c r="B117" s="17" t="s">
        <v>831</v>
      </c>
      <c r="C117" s="17" t="s">
        <v>832</v>
      </c>
      <c r="D117" s="19"/>
      <c r="E117" s="19"/>
      <c r="F117" s="17" t="s">
        <v>79</v>
      </c>
      <c r="G117" s="17" t="s">
        <v>679</v>
      </c>
      <c r="H117" s="11" t="s">
        <v>90</v>
      </c>
      <c r="J117" s="11" t="s">
        <v>526</v>
      </c>
      <c r="K117" s="6" t="s">
        <v>84</v>
      </c>
      <c r="L117" s="33">
        <v>42979.0</v>
      </c>
      <c r="M117" s="11"/>
      <c r="N117" s="23"/>
      <c r="O117" s="23"/>
      <c r="P117" s="23"/>
      <c r="Q117" s="25">
        <v>5.5</v>
      </c>
      <c r="R117" s="25">
        <v>7.0</v>
      </c>
      <c r="S117" s="25">
        <v>5.0</v>
      </c>
      <c r="T117" s="70">
        <v>8.0</v>
      </c>
      <c r="U117" s="25">
        <v>5.0</v>
      </c>
      <c r="V117" s="25"/>
      <c r="W117" s="25">
        <v>5.0</v>
      </c>
      <c r="X117" s="25">
        <v>5.5</v>
      </c>
      <c r="Y117" s="25">
        <v>6.0</v>
      </c>
      <c r="Z117" s="25">
        <v>6.5</v>
      </c>
      <c r="AA117" s="25"/>
      <c r="AB117" s="25">
        <v>5.0</v>
      </c>
      <c r="AC117" s="25">
        <v>5.0</v>
      </c>
      <c r="AD117" s="25">
        <v>7.5</v>
      </c>
      <c r="AE117" s="25"/>
      <c r="AF117" s="25"/>
      <c r="AG117" s="25"/>
      <c r="AH117" s="25"/>
      <c r="AI117" s="25">
        <v>10.0</v>
      </c>
      <c r="AJ117" s="25">
        <v>10.0</v>
      </c>
      <c r="AK117" s="25">
        <v>10.0</v>
      </c>
      <c r="AL117" s="25"/>
      <c r="AM117" s="25"/>
      <c r="AN117" s="25">
        <v>7.0</v>
      </c>
      <c r="AO117" s="25"/>
      <c r="AP117" s="25"/>
      <c r="AQ117" s="25"/>
      <c r="AR117" s="6"/>
      <c r="AS117" s="25"/>
      <c r="AT117" s="25"/>
      <c r="AU117" s="25"/>
      <c r="AV117" s="25"/>
      <c r="AW117" s="25">
        <v>10.0</v>
      </c>
      <c r="AX117" s="25">
        <f t="shared" si="1"/>
        <v>6.94</v>
      </c>
      <c r="AY117" s="23"/>
      <c r="AZ117" s="23">
        <f t="shared" si="2"/>
        <v>0</v>
      </c>
      <c r="BA117" s="6">
        <v>2.0</v>
      </c>
      <c r="BB117" s="6">
        <v>0.0</v>
      </c>
      <c r="BC117" s="23">
        <f t="shared" si="3"/>
        <v>2</v>
      </c>
      <c r="BD117" s="6" t="s">
        <v>92</v>
      </c>
      <c r="BE117" s="6" t="s">
        <v>55</v>
      </c>
      <c r="BF117" s="6" t="s">
        <v>55</v>
      </c>
      <c r="BG117" s="6" t="s">
        <v>55</v>
      </c>
      <c r="BH117" s="6" t="s">
        <v>55</v>
      </c>
      <c r="BI117" s="6" t="s">
        <v>92</v>
      </c>
      <c r="BJ117" s="6" t="s">
        <v>55</v>
      </c>
      <c r="BK117" s="23"/>
      <c r="BL117" s="23"/>
      <c r="BM117" s="42"/>
      <c r="BN117" s="42"/>
      <c r="BO117" s="42"/>
    </row>
    <row r="118">
      <c r="A118" s="11">
        <v>114.0</v>
      </c>
      <c r="B118" s="17" t="s">
        <v>834</v>
      </c>
      <c r="C118" s="17" t="s">
        <v>427</v>
      </c>
      <c r="D118" s="17" t="s">
        <v>835</v>
      </c>
      <c r="E118" s="19"/>
      <c r="F118" s="17" t="s">
        <v>79</v>
      </c>
      <c r="G118" s="17" t="s">
        <v>836</v>
      </c>
      <c r="H118" s="11" t="s">
        <v>90</v>
      </c>
      <c r="J118" s="11" t="s">
        <v>526</v>
      </c>
      <c r="K118" s="6" t="s">
        <v>84</v>
      </c>
      <c r="L118" s="33">
        <v>42979.0</v>
      </c>
      <c r="M118" s="11"/>
      <c r="N118" s="23"/>
      <c r="O118" s="23"/>
      <c r="P118" s="23"/>
      <c r="Q118" s="25">
        <v>8.5</v>
      </c>
      <c r="R118" s="25">
        <v>7.0</v>
      </c>
      <c r="S118" s="25">
        <v>7.5</v>
      </c>
      <c r="T118" s="25"/>
      <c r="U118" s="25">
        <v>9.0</v>
      </c>
      <c r="V118" s="25"/>
      <c r="W118" s="25">
        <v>7.5</v>
      </c>
      <c r="X118" s="25">
        <v>8.0</v>
      </c>
      <c r="Y118" s="25">
        <v>6.0</v>
      </c>
      <c r="Z118" s="25">
        <v>7.5</v>
      </c>
      <c r="AA118" s="25"/>
      <c r="AB118" s="25">
        <v>6.0</v>
      </c>
      <c r="AC118" s="25">
        <v>9.5</v>
      </c>
      <c r="AD118" s="25">
        <v>9.0</v>
      </c>
      <c r="AE118" s="25"/>
      <c r="AF118" s="25"/>
      <c r="AG118" s="25"/>
      <c r="AH118" s="25">
        <v>10.0</v>
      </c>
      <c r="AI118" s="25">
        <v>10.0</v>
      </c>
      <c r="AJ118" s="25">
        <v>10.0</v>
      </c>
      <c r="AK118" s="25">
        <v>10.0</v>
      </c>
      <c r="AL118" s="25"/>
      <c r="AM118" s="25"/>
      <c r="AN118" s="25">
        <v>9.0</v>
      </c>
      <c r="AO118" s="25"/>
      <c r="AP118" s="25"/>
      <c r="AQ118" s="25"/>
      <c r="AR118" s="6"/>
      <c r="AS118" s="25">
        <v>9.0</v>
      </c>
      <c r="AT118" s="25"/>
      <c r="AU118" s="25"/>
      <c r="AV118" s="25"/>
      <c r="AW118" s="25">
        <v>10.0</v>
      </c>
      <c r="AX118" s="25">
        <f t="shared" si="1"/>
        <v>8.52</v>
      </c>
      <c r="AY118" s="23"/>
      <c r="AZ118" s="23">
        <f t="shared" si="2"/>
        <v>0</v>
      </c>
      <c r="BA118" s="6">
        <v>105.0</v>
      </c>
      <c r="BB118" s="6">
        <v>15.0</v>
      </c>
      <c r="BC118" s="23">
        <f t="shared" si="3"/>
        <v>90</v>
      </c>
      <c r="BD118" s="6" t="s">
        <v>92</v>
      </c>
      <c r="BE118" s="6" t="s">
        <v>55</v>
      </c>
      <c r="BF118" s="6" t="s">
        <v>55</v>
      </c>
      <c r="BG118" s="6" t="s">
        <v>55</v>
      </c>
      <c r="BH118" s="6" t="s">
        <v>55</v>
      </c>
      <c r="BI118" s="6" t="s">
        <v>92</v>
      </c>
      <c r="BJ118" s="6" t="s">
        <v>55</v>
      </c>
      <c r="BK118" s="23"/>
      <c r="BL118" s="23"/>
      <c r="BM118" s="42"/>
      <c r="BN118" s="42"/>
      <c r="BO118" s="42"/>
    </row>
    <row r="119">
      <c r="A119" s="11">
        <v>115.0</v>
      </c>
      <c r="B119" s="17" t="s">
        <v>124</v>
      </c>
      <c r="C119" s="17" t="s">
        <v>842</v>
      </c>
      <c r="D119" s="17" t="s">
        <v>113</v>
      </c>
      <c r="E119" s="19"/>
      <c r="F119" s="17" t="s">
        <v>96</v>
      </c>
      <c r="G119" s="17" t="s">
        <v>836</v>
      </c>
      <c r="H119" s="11" t="s">
        <v>90</v>
      </c>
      <c r="J119" s="11" t="s">
        <v>91</v>
      </c>
      <c r="K119" s="6" t="s">
        <v>84</v>
      </c>
      <c r="L119" s="33">
        <v>42979.0</v>
      </c>
      <c r="M119" s="11"/>
      <c r="N119" s="23"/>
      <c r="O119" s="23"/>
      <c r="P119" s="23"/>
      <c r="Q119" s="6">
        <v>10.0</v>
      </c>
      <c r="R119" s="6">
        <v>6.5</v>
      </c>
      <c r="S119" s="6">
        <v>9.5</v>
      </c>
      <c r="T119" s="6"/>
      <c r="U119" s="6">
        <v>10.0</v>
      </c>
      <c r="V119" s="6"/>
      <c r="W119" s="6">
        <v>8.0</v>
      </c>
      <c r="X119" s="6">
        <v>9.0</v>
      </c>
      <c r="Y119" s="6">
        <v>7.5</v>
      </c>
      <c r="Z119" s="6">
        <v>10.0</v>
      </c>
      <c r="AA119" s="23"/>
      <c r="AB119" s="6">
        <v>7.0</v>
      </c>
      <c r="AC119" s="6">
        <v>9.0</v>
      </c>
      <c r="AD119" s="6">
        <v>9.0</v>
      </c>
      <c r="AE119" s="6"/>
      <c r="AF119" s="6"/>
      <c r="AG119" s="6"/>
      <c r="AH119" s="6">
        <v>10.0</v>
      </c>
      <c r="AI119" s="6">
        <v>10.0</v>
      </c>
      <c r="AJ119" s="6">
        <v>10.0</v>
      </c>
      <c r="AK119" s="6">
        <v>10.0</v>
      </c>
      <c r="AL119" s="23"/>
      <c r="AM119" s="6"/>
      <c r="AN119" s="6">
        <v>9.5</v>
      </c>
      <c r="AO119" s="23"/>
      <c r="AP119" s="23"/>
      <c r="AQ119" s="23"/>
      <c r="AR119" s="6"/>
      <c r="AS119" s="6">
        <v>9.5</v>
      </c>
      <c r="AT119" s="23"/>
      <c r="AU119" s="23"/>
      <c r="AV119" s="23"/>
      <c r="AW119" s="6">
        <v>10.0</v>
      </c>
      <c r="AX119" s="25">
        <f t="shared" si="1"/>
        <v>9.13</v>
      </c>
      <c r="AY119" s="23"/>
      <c r="AZ119" s="23">
        <f t="shared" si="2"/>
        <v>0</v>
      </c>
      <c r="BA119" s="6">
        <v>18.0</v>
      </c>
      <c r="BB119" s="6">
        <v>9.0</v>
      </c>
      <c r="BC119" s="23">
        <f t="shared" si="3"/>
        <v>9</v>
      </c>
      <c r="BD119" s="6" t="s">
        <v>92</v>
      </c>
      <c r="BE119" s="6" t="s">
        <v>55</v>
      </c>
      <c r="BF119" s="6" t="s">
        <v>55</v>
      </c>
      <c r="BG119" s="6" t="s">
        <v>55</v>
      </c>
      <c r="BH119" s="6" t="s">
        <v>55</v>
      </c>
      <c r="BI119" s="6" t="s">
        <v>92</v>
      </c>
      <c r="BJ119" s="6" t="s">
        <v>55</v>
      </c>
      <c r="BK119" s="23"/>
      <c r="BL119" s="23"/>
      <c r="BM119" s="42"/>
      <c r="BN119" s="42"/>
      <c r="BO119" s="42"/>
    </row>
    <row r="120">
      <c r="A120" s="11">
        <v>116.0</v>
      </c>
      <c r="B120" s="17" t="s">
        <v>227</v>
      </c>
      <c r="C120" s="17" t="s">
        <v>446</v>
      </c>
      <c r="D120" s="17" t="s">
        <v>110</v>
      </c>
      <c r="E120" s="19"/>
      <c r="F120" s="17" t="s">
        <v>96</v>
      </c>
      <c r="G120" s="17" t="s">
        <v>836</v>
      </c>
      <c r="H120" s="11" t="s">
        <v>90</v>
      </c>
      <c r="J120" s="11" t="s">
        <v>526</v>
      </c>
      <c r="K120" s="6" t="s">
        <v>84</v>
      </c>
      <c r="L120" s="33">
        <v>42979.0</v>
      </c>
      <c r="M120" s="11"/>
      <c r="N120" s="23"/>
      <c r="O120" s="23"/>
      <c r="P120" s="23"/>
      <c r="Q120" s="6">
        <v>10.0</v>
      </c>
      <c r="R120" s="6">
        <v>10.0</v>
      </c>
      <c r="S120" s="6">
        <v>10.0</v>
      </c>
      <c r="T120" s="6"/>
      <c r="U120" s="6">
        <v>10.0</v>
      </c>
      <c r="V120" s="6"/>
      <c r="W120" s="6">
        <v>10.0</v>
      </c>
      <c r="X120" s="6">
        <v>10.0</v>
      </c>
      <c r="Y120" s="6">
        <v>9.0</v>
      </c>
      <c r="Z120" s="6">
        <v>10.0</v>
      </c>
      <c r="AA120" s="23"/>
      <c r="AB120" s="6">
        <v>8.5</v>
      </c>
      <c r="AC120" s="6">
        <v>10.0</v>
      </c>
      <c r="AD120" s="6">
        <v>10.0</v>
      </c>
      <c r="AE120" s="23"/>
      <c r="AF120" s="23"/>
      <c r="AG120" s="23"/>
      <c r="AH120" s="6">
        <v>10.0</v>
      </c>
      <c r="AI120" s="6">
        <v>10.0</v>
      </c>
      <c r="AJ120" s="6">
        <v>10.0</v>
      </c>
      <c r="AK120" s="6">
        <v>10.0</v>
      </c>
      <c r="AL120" s="23"/>
      <c r="AM120" s="23"/>
      <c r="AN120" s="6">
        <v>10.0</v>
      </c>
      <c r="AO120" s="23"/>
      <c r="AP120" s="23"/>
      <c r="AQ120" s="23"/>
      <c r="AR120" s="6"/>
      <c r="AS120" s="6">
        <v>10.0</v>
      </c>
      <c r="AT120" s="23"/>
      <c r="AU120" s="23"/>
      <c r="AV120" s="23"/>
      <c r="AW120" s="6">
        <v>10.0</v>
      </c>
      <c r="AX120" s="25">
        <f t="shared" si="1"/>
        <v>9.86</v>
      </c>
      <c r="AY120" s="23"/>
      <c r="AZ120" s="23">
        <f t="shared" si="2"/>
        <v>0</v>
      </c>
      <c r="BA120" s="6">
        <v>57.0</v>
      </c>
      <c r="BB120" s="6">
        <v>4.0</v>
      </c>
      <c r="BC120" s="23">
        <f t="shared" si="3"/>
        <v>53</v>
      </c>
      <c r="BD120" s="6" t="s">
        <v>92</v>
      </c>
      <c r="BE120" s="6" t="s">
        <v>55</v>
      </c>
      <c r="BF120" s="6" t="s">
        <v>55</v>
      </c>
      <c r="BG120" s="6" t="s">
        <v>55</v>
      </c>
      <c r="BH120" s="6" t="s">
        <v>55</v>
      </c>
      <c r="BI120" s="6" t="s">
        <v>92</v>
      </c>
      <c r="BJ120" s="6" t="s">
        <v>55</v>
      </c>
      <c r="BK120" s="23"/>
      <c r="BL120" s="23"/>
      <c r="BM120" s="42"/>
      <c r="BN120" s="42"/>
      <c r="BO120" s="42"/>
    </row>
    <row r="121">
      <c r="A121" s="11">
        <v>117.0</v>
      </c>
      <c r="B121" s="17" t="s">
        <v>852</v>
      </c>
      <c r="C121" s="17" t="s">
        <v>853</v>
      </c>
      <c r="D121" s="17" t="s">
        <v>236</v>
      </c>
      <c r="E121" s="19"/>
      <c r="F121" s="17" t="s">
        <v>96</v>
      </c>
      <c r="G121" s="17" t="s">
        <v>836</v>
      </c>
      <c r="H121" s="11" t="s">
        <v>90</v>
      </c>
      <c r="J121" s="11" t="s">
        <v>526</v>
      </c>
      <c r="K121" s="6" t="s">
        <v>84</v>
      </c>
      <c r="L121" s="33">
        <v>42979.0</v>
      </c>
      <c r="M121" s="11"/>
      <c r="N121" s="23"/>
      <c r="O121" s="23"/>
      <c r="P121" s="23"/>
      <c r="Q121" s="6">
        <v>10.0</v>
      </c>
      <c r="R121" s="6">
        <v>7.5</v>
      </c>
      <c r="S121" s="6">
        <v>8.0</v>
      </c>
      <c r="T121" s="6"/>
      <c r="U121" s="6">
        <v>9.5</v>
      </c>
      <c r="V121" s="6"/>
      <c r="W121" s="6">
        <v>7.5</v>
      </c>
      <c r="X121" s="6">
        <v>8.5</v>
      </c>
      <c r="Y121" s="6">
        <v>6.5</v>
      </c>
      <c r="Z121" s="6">
        <v>10.0</v>
      </c>
      <c r="AA121" s="23"/>
      <c r="AB121" s="6">
        <v>8.0</v>
      </c>
      <c r="AC121" s="6">
        <v>9.5</v>
      </c>
      <c r="AD121" s="6">
        <v>9.5</v>
      </c>
      <c r="AE121" s="23"/>
      <c r="AF121" s="23"/>
      <c r="AG121" s="23"/>
      <c r="AH121" s="6">
        <v>10.0</v>
      </c>
      <c r="AI121" s="6">
        <v>10.0</v>
      </c>
      <c r="AJ121" s="6">
        <v>10.0</v>
      </c>
      <c r="AK121" s="6">
        <v>10.0</v>
      </c>
      <c r="AL121" s="23"/>
      <c r="AM121" s="6"/>
      <c r="AN121" s="6">
        <v>9.5</v>
      </c>
      <c r="AO121" s="23"/>
      <c r="AP121" s="23"/>
      <c r="AQ121" s="23"/>
      <c r="AR121" s="6"/>
      <c r="AS121" s="6">
        <v>10.0</v>
      </c>
      <c r="AT121" s="23"/>
      <c r="AU121" s="23"/>
      <c r="AV121" s="23"/>
      <c r="AW121" s="6">
        <v>10.0</v>
      </c>
      <c r="AX121" s="25">
        <f t="shared" si="1"/>
        <v>9.11</v>
      </c>
      <c r="AY121" s="23"/>
      <c r="AZ121" s="23">
        <f t="shared" si="2"/>
        <v>0</v>
      </c>
      <c r="BA121" s="6">
        <v>52.0</v>
      </c>
      <c r="BB121" s="6">
        <v>14.0</v>
      </c>
      <c r="BC121" s="23">
        <f t="shared" si="3"/>
        <v>38</v>
      </c>
      <c r="BD121" s="6" t="s">
        <v>92</v>
      </c>
      <c r="BE121" s="6" t="s">
        <v>55</v>
      </c>
      <c r="BF121" s="6" t="s">
        <v>55</v>
      </c>
      <c r="BG121" s="6" t="s">
        <v>55</v>
      </c>
      <c r="BH121" s="6" t="s">
        <v>55</v>
      </c>
      <c r="BI121" s="6" t="s">
        <v>92</v>
      </c>
      <c r="BJ121" s="6" t="s">
        <v>55</v>
      </c>
      <c r="BK121" s="23"/>
      <c r="BL121" s="23"/>
      <c r="BM121" s="42"/>
      <c r="BN121" s="42"/>
      <c r="BO121" s="42"/>
    </row>
    <row r="122">
      <c r="A122" s="11">
        <v>118.0</v>
      </c>
      <c r="B122" s="17" t="s">
        <v>391</v>
      </c>
      <c r="C122" s="17" t="s">
        <v>392</v>
      </c>
      <c r="D122" s="17" t="s">
        <v>393</v>
      </c>
      <c r="E122" s="19"/>
      <c r="F122" s="17" t="s">
        <v>96</v>
      </c>
      <c r="G122" s="17" t="s">
        <v>836</v>
      </c>
      <c r="H122" s="11" t="s">
        <v>90</v>
      </c>
      <c r="I122" s="3"/>
      <c r="J122" s="72"/>
      <c r="K122" s="60"/>
      <c r="L122" s="73"/>
      <c r="M122" s="72"/>
      <c r="N122" s="61"/>
      <c r="O122" s="61"/>
      <c r="P122" s="61"/>
      <c r="Q122" s="74">
        <v>9.5</v>
      </c>
      <c r="R122" s="74">
        <v>7.5</v>
      </c>
      <c r="S122" s="74">
        <v>9.0</v>
      </c>
      <c r="T122" s="74"/>
      <c r="U122" s="74">
        <v>9.0</v>
      </c>
      <c r="V122" s="74"/>
      <c r="W122" s="74">
        <v>7.0</v>
      </c>
      <c r="X122" s="74">
        <v>8.5</v>
      </c>
      <c r="Y122" s="74">
        <v>9.5</v>
      </c>
      <c r="Z122" s="74">
        <v>8.5</v>
      </c>
      <c r="AA122" s="74"/>
      <c r="AB122" s="74">
        <v>6.5</v>
      </c>
      <c r="AC122" s="74">
        <v>9.5</v>
      </c>
      <c r="AD122" s="74">
        <v>10.0</v>
      </c>
      <c r="AE122" s="74"/>
      <c r="AF122" s="74"/>
      <c r="AG122" s="74"/>
      <c r="AH122" s="74">
        <v>10.0</v>
      </c>
      <c r="AI122" s="74">
        <v>10.0</v>
      </c>
      <c r="AJ122" s="74">
        <v>10.0</v>
      </c>
      <c r="AK122" s="74">
        <v>10.0</v>
      </c>
      <c r="AL122" s="74"/>
      <c r="AM122" s="74">
        <v>5.0</v>
      </c>
      <c r="AN122" s="74">
        <v>9.5</v>
      </c>
      <c r="AO122" s="74"/>
      <c r="AP122" s="74"/>
      <c r="AQ122" s="74"/>
      <c r="AR122" s="60"/>
      <c r="AS122" s="74">
        <v>10.0</v>
      </c>
      <c r="AT122" s="74"/>
      <c r="AU122" s="74"/>
      <c r="AV122" s="74"/>
      <c r="AW122" s="74">
        <v>10.0</v>
      </c>
      <c r="AX122" s="25">
        <f t="shared" si="1"/>
        <v>8.89</v>
      </c>
      <c r="AY122" s="61"/>
      <c r="AZ122" s="23">
        <f t="shared" si="2"/>
        <v>0</v>
      </c>
      <c r="BA122" s="60">
        <v>42.0</v>
      </c>
      <c r="BB122" s="60">
        <v>4.0</v>
      </c>
      <c r="BC122" s="23">
        <f t="shared" si="3"/>
        <v>38</v>
      </c>
      <c r="BD122" s="60" t="s">
        <v>55</v>
      </c>
      <c r="BE122" s="60" t="s">
        <v>55</v>
      </c>
      <c r="BF122" s="60" t="s">
        <v>55</v>
      </c>
      <c r="BG122" s="60" t="s">
        <v>55</v>
      </c>
      <c r="BH122" s="60" t="s">
        <v>92</v>
      </c>
      <c r="BI122" s="60" t="s">
        <v>92</v>
      </c>
      <c r="BJ122" s="60" t="s">
        <v>55</v>
      </c>
      <c r="BK122" s="23"/>
      <c r="BL122" s="23"/>
      <c r="BM122" s="42"/>
      <c r="BN122" s="42"/>
      <c r="BO122" s="42"/>
    </row>
    <row r="123">
      <c r="A123" s="11">
        <v>119.0</v>
      </c>
      <c r="B123" s="17" t="s">
        <v>867</v>
      </c>
      <c r="C123" s="17" t="s">
        <v>868</v>
      </c>
      <c r="D123" s="17" t="s">
        <v>869</v>
      </c>
      <c r="E123" s="19"/>
      <c r="F123" s="17" t="s">
        <v>79</v>
      </c>
      <c r="G123" s="17" t="s">
        <v>836</v>
      </c>
      <c r="H123" s="72" t="s">
        <v>90</v>
      </c>
      <c r="I123" s="3"/>
      <c r="J123" s="72"/>
      <c r="K123" s="60"/>
      <c r="L123" s="73"/>
      <c r="M123" s="72"/>
      <c r="N123" s="61"/>
      <c r="O123" s="61"/>
      <c r="P123" s="61"/>
      <c r="Q123" s="74">
        <v>9.0</v>
      </c>
      <c r="R123" s="74">
        <v>9.5</v>
      </c>
      <c r="S123" s="74">
        <v>6.5</v>
      </c>
      <c r="T123" s="74"/>
      <c r="U123" s="74">
        <v>7.5</v>
      </c>
      <c r="V123" s="74"/>
      <c r="W123" s="74">
        <v>6.0</v>
      </c>
      <c r="X123" s="74">
        <v>7.5</v>
      </c>
      <c r="Y123" s="74">
        <v>6.0</v>
      </c>
      <c r="Z123" s="74">
        <v>9.0</v>
      </c>
      <c r="AA123" s="74"/>
      <c r="AB123" s="74">
        <v>5.0</v>
      </c>
      <c r="AC123" s="74">
        <v>7.5</v>
      </c>
      <c r="AD123" s="74">
        <v>8.0</v>
      </c>
      <c r="AE123" s="74"/>
      <c r="AF123" s="74"/>
      <c r="AG123" s="74"/>
      <c r="AH123" s="74">
        <v>10.0</v>
      </c>
      <c r="AI123" s="74">
        <v>10.0</v>
      </c>
      <c r="AJ123" s="74">
        <v>10.0</v>
      </c>
      <c r="AK123" s="74">
        <v>10.0</v>
      </c>
      <c r="AL123" s="74"/>
      <c r="AM123" s="74"/>
      <c r="AN123" s="74">
        <v>8.5</v>
      </c>
      <c r="AO123" s="74"/>
      <c r="AP123" s="74"/>
      <c r="AQ123" s="74"/>
      <c r="AR123" s="60"/>
      <c r="AS123" s="74">
        <v>9.5</v>
      </c>
      <c r="AT123" s="74"/>
      <c r="AU123" s="74"/>
      <c r="AV123" s="74"/>
      <c r="AW123" s="74">
        <v>10.0</v>
      </c>
      <c r="AX123" s="25">
        <f t="shared" si="1"/>
        <v>8.3</v>
      </c>
      <c r="AY123" s="61"/>
      <c r="AZ123" s="23">
        <f t="shared" si="2"/>
        <v>0</v>
      </c>
      <c r="BA123" s="60">
        <v>25.0</v>
      </c>
      <c r="BB123" s="60">
        <v>7.0</v>
      </c>
      <c r="BC123" s="23">
        <f t="shared" si="3"/>
        <v>18</v>
      </c>
      <c r="BD123" s="60" t="s">
        <v>92</v>
      </c>
      <c r="BE123" s="60" t="s">
        <v>55</v>
      </c>
      <c r="BF123" s="60" t="s">
        <v>55</v>
      </c>
      <c r="BG123" s="60" t="s">
        <v>55</v>
      </c>
      <c r="BH123" s="60" t="s">
        <v>55</v>
      </c>
      <c r="BI123" s="60" t="s">
        <v>92</v>
      </c>
      <c r="BJ123" s="60" t="s">
        <v>55</v>
      </c>
      <c r="BK123" s="23"/>
      <c r="BL123" s="23"/>
      <c r="BM123" s="42"/>
      <c r="BN123" s="42"/>
      <c r="BO123" s="42"/>
    </row>
    <row r="124">
      <c r="A124" s="11">
        <v>120.0</v>
      </c>
      <c r="B124" s="17" t="s">
        <v>871</v>
      </c>
      <c r="C124" s="17" t="s">
        <v>623</v>
      </c>
      <c r="D124" s="17" t="s">
        <v>842</v>
      </c>
      <c r="E124" s="19"/>
      <c r="F124" s="17" t="s">
        <v>96</v>
      </c>
      <c r="G124" s="17" t="s">
        <v>836</v>
      </c>
      <c r="H124" s="72" t="s">
        <v>90</v>
      </c>
      <c r="I124" s="3"/>
      <c r="J124" s="72" t="s">
        <v>526</v>
      </c>
      <c r="K124" s="60" t="s">
        <v>84</v>
      </c>
      <c r="L124" s="73">
        <v>42979.0</v>
      </c>
      <c r="M124" s="72"/>
      <c r="N124" s="61"/>
      <c r="O124" s="61"/>
      <c r="P124" s="61"/>
      <c r="Q124" s="74">
        <v>9.0</v>
      </c>
      <c r="R124" s="74">
        <v>7.0</v>
      </c>
      <c r="S124" s="74">
        <v>9.0</v>
      </c>
      <c r="T124" s="74"/>
      <c r="U124" s="74">
        <v>7.0</v>
      </c>
      <c r="V124" s="74"/>
      <c r="W124" s="74">
        <v>7.0</v>
      </c>
      <c r="X124" s="74">
        <v>9.0</v>
      </c>
      <c r="Y124" s="74">
        <v>6.5</v>
      </c>
      <c r="Z124" s="74">
        <v>9.5</v>
      </c>
      <c r="AA124" s="74"/>
      <c r="AB124" s="74">
        <v>6.5</v>
      </c>
      <c r="AC124" s="74">
        <v>7.0</v>
      </c>
      <c r="AD124" s="74">
        <v>8.0</v>
      </c>
      <c r="AE124" s="74"/>
      <c r="AF124" s="74"/>
      <c r="AG124" s="74"/>
      <c r="AH124" s="74">
        <v>10.0</v>
      </c>
      <c r="AI124" s="74">
        <v>10.0</v>
      </c>
      <c r="AJ124" s="74">
        <v>10.0</v>
      </c>
      <c r="AK124" s="74">
        <v>10.0</v>
      </c>
      <c r="AL124" s="74"/>
      <c r="AM124" s="74"/>
      <c r="AN124" s="74">
        <v>9.5</v>
      </c>
      <c r="AO124" s="74"/>
      <c r="AP124" s="74"/>
      <c r="AQ124" s="74"/>
      <c r="AR124" s="60"/>
      <c r="AS124" s="74">
        <v>9.5</v>
      </c>
      <c r="AT124" s="74"/>
      <c r="AU124" s="74"/>
      <c r="AV124" s="74"/>
      <c r="AW124" s="74">
        <v>10.0</v>
      </c>
      <c r="AX124" s="25">
        <f t="shared" si="1"/>
        <v>8.58</v>
      </c>
      <c r="AY124" s="61"/>
      <c r="AZ124" s="23">
        <f t="shared" si="2"/>
        <v>0</v>
      </c>
      <c r="BA124" s="60">
        <v>147.0</v>
      </c>
      <c r="BB124" s="60">
        <v>13.0</v>
      </c>
      <c r="BC124" s="23">
        <f t="shared" si="3"/>
        <v>134</v>
      </c>
      <c r="BD124" s="60" t="s">
        <v>92</v>
      </c>
      <c r="BE124" s="60" t="s">
        <v>55</v>
      </c>
      <c r="BF124" s="60" t="s">
        <v>55</v>
      </c>
      <c r="BG124" s="60" t="s">
        <v>55</v>
      </c>
      <c r="BH124" s="60" t="s">
        <v>55</v>
      </c>
      <c r="BI124" s="60" t="s">
        <v>92</v>
      </c>
      <c r="BJ124" s="60" t="s">
        <v>55</v>
      </c>
      <c r="BK124" s="23"/>
      <c r="BL124" s="23"/>
      <c r="BM124" s="42"/>
      <c r="BN124" s="42"/>
      <c r="BO124" s="42"/>
    </row>
    <row r="125">
      <c r="A125" s="11">
        <v>121.0</v>
      </c>
      <c r="B125" s="17" t="s">
        <v>876</v>
      </c>
      <c r="C125" s="17" t="s">
        <v>251</v>
      </c>
      <c r="D125" s="17" t="s">
        <v>122</v>
      </c>
      <c r="E125" s="19"/>
      <c r="F125" s="17" t="s">
        <v>96</v>
      </c>
      <c r="G125" s="17" t="s">
        <v>836</v>
      </c>
      <c r="H125" s="72" t="s">
        <v>90</v>
      </c>
      <c r="I125" s="3"/>
      <c r="J125" s="72" t="s">
        <v>526</v>
      </c>
      <c r="K125" s="60" t="s">
        <v>84</v>
      </c>
      <c r="L125" s="73">
        <v>42979.0</v>
      </c>
      <c r="M125" s="72"/>
      <c r="N125" s="61"/>
      <c r="O125" s="61"/>
      <c r="P125" s="61"/>
      <c r="Q125" s="74">
        <v>10.0</v>
      </c>
      <c r="R125" s="74">
        <v>8.0</v>
      </c>
      <c r="S125" s="74">
        <v>9.5</v>
      </c>
      <c r="T125" s="74"/>
      <c r="U125" s="74">
        <v>10.0</v>
      </c>
      <c r="V125" s="74"/>
      <c r="W125" s="74">
        <v>9.5</v>
      </c>
      <c r="X125" s="74">
        <v>9.0</v>
      </c>
      <c r="Y125" s="74">
        <v>7.0</v>
      </c>
      <c r="Z125" s="74">
        <v>9.5</v>
      </c>
      <c r="AA125" s="74"/>
      <c r="AB125" s="74">
        <v>9.5</v>
      </c>
      <c r="AC125" s="74">
        <v>9.5</v>
      </c>
      <c r="AD125" s="74">
        <v>9.5</v>
      </c>
      <c r="AE125" s="74"/>
      <c r="AF125" s="74"/>
      <c r="AG125" s="74"/>
      <c r="AH125" s="74">
        <v>10.0</v>
      </c>
      <c r="AI125" s="74">
        <v>10.0</v>
      </c>
      <c r="AJ125" s="74">
        <v>10.0</v>
      </c>
      <c r="AK125" s="74">
        <v>10.0</v>
      </c>
      <c r="AL125" s="74"/>
      <c r="AM125" s="74"/>
      <c r="AN125" s="74">
        <v>9.5</v>
      </c>
      <c r="AO125" s="74"/>
      <c r="AP125" s="74"/>
      <c r="AQ125" s="74"/>
      <c r="AR125" s="60"/>
      <c r="AS125" s="74">
        <v>10.0</v>
      </c>
      <c r="AT125" s="74"/>
      <c r="AU125" s="74"/>
      <c r="AV125" s="74"/>
      <c r="AW125" s="74">
        <v>10.0</v>
      </c>
      <c r="AX125" s="25">
        <f t="shared" si="1"/>
        <v>9.47</v>
      </c>
      <c r="AY125" s="61"/>
      <c r="AZ125" s="23">
        <f t="shared" si="2"/>
        <v>0</v>
      </c>
      <c r="BA125" s="60">
        <v>20.0</v>
      </c>
      <c r="BB125" s="60">
        <v>8.0</v>
      </c>
      <c r="BC125" s="23">
        <f t="shared" si="3"/>
        <v>12</v>
      </c>
      <c r="BD125" s="60" t="s">
        <v>92</v>
      </c>
      <c r="BE125" s="60" t="s">
        <v>55</v>
      </c>
      <c r="BF125" s="60" t="s">
        <v>55</v>
      </c>
      <c r="BG125" s="60" t="s">
        <v>55</v>
      </c>
      <c r="BH125" s="60" t="s">
        <v>55</v>
      </c>
      <c r="BI125" s="60" t="s">
        <v>92</v>
      </c>
      <c r="BJ125" s="60" t="s">
        <v>55</v>
      </c>
      <c r="BK125" s="23"/>
      <c r="BL125" s="23"/>
      <c r="BM125" s="42"/>
      <c r="BN125" s="42"/>
      <c r="BO125" s="42"/>
    </row>
    <row r="126">
      <c r="A126" s="11">
        <v>122.0</v>
      </c>
      <c r="B126" s="17" t="s">
        <v>877</v>
      </c>
      <c r="C126" s="17" t="s">
        <v>773</v>
      </c>
      <c r="D126" s="20"/>
      <c r="E126" s="19"/>
      <c r="F126" s="17" t="s">
        <v>96</v>
      </c>
      <c r="G126" s="17" t="s">
        <v>836</v>
      </c>
      <c r="H126" s="72" t="s">
        <v>90</v>
      </c>
      <c r="I126" s="3"/>
      <c r="J126" s="72" t="s">
        <v>526</v>
      </c>
      <c r="K126" s="60" t="s">
        <v>84</v>
      </c>
      <c r="L126" s="73">
        <v>42979.0</v>
      </c>
      <c r="M126" s="72"/>
      <c r="N126" s="61"/>
      <c r="O126" s="61"/>
      <c r="P126" s="61"/>
      <c r="Q126" s="74">
        <v>9.0</v>
      </c>
      <c r="R126" s="74">
        <v>9.0</v>
      </c>
      <c r="S126" s="74">
        <v>9.0</v>
      </c>
      <c r="T126" s="74"/>
      <c r="U126" s="74">
        <v>10.0</v>
      </c>
      <c r="V126" s="74"/>
      <c r="W126" s="74">
        <v>10.0</v>
      </c>
      <c r="X126" s="74">
        <v>9.0</v>
      </c>
      <c r="Y126" s="74">
        <v>7.5</v>
      </c>
      <c r="Z126" s="74">
        <v>9.0</v>
      </c>
      <c r="AA126" s="74"/>
      <c r="AB126" s="74">
        <v>9.5</v>
      </c>
      <c r="AC126" s="74">
        <v>10.0</v>
      </c>
      <c r="AD126" s="74">
        <v>10.0</v>
      </c>
      <c r="AE126" s="74"/>
      <c r="AF126" s="74"/>
      <c r="AG126" s="74"/>
      <c r="AH126" s="74">
        <v>10.0</v>
      </c>
      <c r="AI126" s="74">
        <v>10.0</v>
      </c>
      <c r="AJ126" s="74">
        <v>10.0</v>
      </c>
      <c r="AK126" s="74">
        <v>10.0</v>
      </c>
      <c r="AL126" s="74"/>
      <c r="AM126" s="74"/>
      <c r="AN126" s="74">
        <v>10.0</v>
      </c>
      <c r="AO126" s="74"/>
      <c r="AP126" s="74"/>
      <c r="AQ126" s="74"/>
      <c r="AR126" s="60"/>
      <c r="AS126" s="74">
        <v>10.0</v>
      </c>
      <c r="AT126" s="74"/>
      <c r="AU126" s="74"/>
      <c r="AV126" s="74"/>
      <c r="AW126" s="74">
        <v>10.0</v>
      </c>
      <c r="AX126" s="25">
        <f t="shared" si="1"/>
        <v>9.55</v>
      </c>
      <c r="AY126" s="61"/>
      <c r="AZ126" s="23">
        <f t="shared" si="2"/>
        <v>0</v>
      </c>
      <c r="BA126" s="60">
        <v>110.0</v>
      </c>
      <c r="BB126" s="60">
        <v>13.0</v>
      </c>
      <c r="BC126" s="23">
        <f t="shared" si="3"/>
        <v>97</v>
      </c>
      <c r="BD126" s="60" t="s">
        <v>92</v>
      </c>
      <c r="BE126" s="60" t="s">
        <v>55</v>
      </c>
      <c r="BF126" s="60" t="s">
        <v>55</v>
      </c>
      <c r="BG126" s="60" t="s">
        <v>55</v>
      </c>
      <c r="BH126" s="60" t="s">
        <v>55</v>
      </c>
      <c r="BI126" s="60" t="s">
        <v>92</v>
      </c>
      <c r="BJ126" s="60" t="s">
        <v>55</v>
      </c>
      <c r="BK126" s="23"/>
      <c r="BL126" s="23"/>
      <c r="BM126" s="42"/>
      <c r="BN126" s="42"/>
      <c r="BO126" s="42"/>
    </row>
    <row r="127">
      <c r="A127" s="11">
        <v>123.0</v>
      </c>
      <c r="B127" s="17" t="s">
        <v>813</v>
      </c>
      <c r="C127" s="17" t="s">
        <v>203</v>
      </c>
      <c r="D127" s="20"/>
      <c r="E127" s="19"/>
      <c r="F127" s="17" t="s">
        <v>96</v>
      </c>
      <c r="G127" s="17" t="s">
        <v>836</v>
      </c>
      <c r="H127" s="72" t="s">
        <v>90</v>
      </c>
      <c r="I127" s="3"/>
      <c r="J127" s="72"/>
      <c r="K127" s="60"/>
      <c r="L127" s="73"/>
      <c r="M127" s="72"/>
      <c r="N127" s="61"/>
      <c r="O127" s="61"/>
      <c r="P127" s="61"/>
      <c r="Q127" s="74">
        <v>10.0</v>
      </c>
      <c r="R127" s="74">
        <v>7.0</v>
      </c>
      <c r="S127" s="74">
        <v>9.5</v>
      </c>
      <c r="T127" s="74"/>
      <c r="U127" s="74">
        <v>9.0</v>
      </c>
      <c r="V127" s="74"/>
      <c r="W127" s="74">
        <v>8.0</v>
      </c>
      <c r="X127" s="74">
        <v>8.5</v>
      </c>
      <c r="Y127" s="74">
        <v>7.0</v>
      </c>
      <c r="Z127" s="74">
        <v>10.0</v>
      </c>
      <c r="AA127" s="74"/>
      <c r="AB127" s="74">
        <v>8.5</v>
      </c>
      <c r="AC127" s="74">
        <v>9.0</v>
      </c>
      <c r="AD127" s="74">
        <v>9.5</v>
      </c>
      <c r="AE127" s="74"/>
      <c r="AF127" s="74"/>
      <c r="AG127" s="74"/>
      <c r="AH127" s="74">
        <v>10.0</v>
      </c>
      <c r="AI127" s="74">
        <v>10.0</v>
      </c>
      <c r="AJ127" s="74">
        <v>10.0</v>
      </c>
      <c r="AK127" s="74">
        <v>10.0</v>
      </c>
      <c r="AL127" s="74"/>
      <c r="AM127" s="74"/>
      <c r="AN127" s="74">
        <v>9.5</v>
      </c>
      <c r="AO127" s="74"/>
      <c r="AP127" s="74"/>
      <c r="AQ127" s="74"/>
      <c r="AR127" s="60"/>
      <c r="AS127" s="74">
        <v>10.0</v>
      </c>
      <c r="AT127" s="74"/>
      <c r="AU127" s="74"/>
      <c r="AV127" s="74"/>
      <c r="AW127" s="74">
        <v>10.0</v>
      </c>
      <c r="AX127" s="25">
        <f t="shared" si="1"/>
        <v>9.19</v>
      </c>
      <c r="AY127" s="61"/>
      <c r="AZ127" s="23">
        <f t="shared" si="2"/>
        <v>0</v>
      </c>
      <c r="BA127" s="60">
        <v>51.0</v>
      </c>
      <c r="BB127" s="60">
        <v>6.0</v>
      </c>
      <c r="BC127" s="23">
        <f t="shared" si="3"/>
        <v>45</v>
      </c>
      <c r="BD127" s="60" t="s">
        <v>92</v>
      </c>
      <c r="BE127" s="60" t="s">
        <v>55</v>
      </c>
      <c r="BF127" s="60" t="s">
        <v>55</v>
      </c>
      <c r="BG127" s="60" t="s">
        <v>55</v>
      </c>
      <c r="BH127" s="60" t="s">
        <v>55</v>
      </c>
      <c r="BI127" s="60" t="s">
        <v>92</v>
      </c>
      <c r="BJ127" s="60" t="s">
        <v>55</v>
      </c>
      <c r="BK127" s="23"/>
      <c r="BL127" s="23"/>
      <c r="BM127" s="42"/>
      <c r="BN127" s="42"/>
      <c r="BO127" s="42"/>
    </row>
    <row r="128">
      <c r="A128" s="11">
        <v>124.0</v>
      </c>
      <c r="B128" s="17" t="s">
        <v>890</v>
      </c>
      <c r="C128" s="17" t="s">
        <v>891</v>
      </c>
      <c r="D128" s="17" t="s">
        <v>235</v>
      </c>
      <c r="E128" s="19"/>
      <c r="F128" s="17" t="s">
        <v>96</v>
      </c>
      <c r="G128" s="17" t="s">
        <v>836</v>
      </c>
      <c r="H128" s="11" t="s">
        <v>90</v>
      </c>
      <c r="J128" s="11" t="s">
        <v>526</v>
      </c>
      <c r="K128" s="6" t="s">
        <v>84</v>
      </c>
      <c r="L128" s="33">
        <v>42979.0</v>
      </c>
      <c r="M128" s="11"/>
      <c r="N128" s="23"/>
      <c r="O128" s="23"/>
      <c r="P128" s="23"/>
      <c r="Q128" s="25">
        <v>10.0</v>
      </c>
      <c r="R128" s="25">
        <v>9.0</v>
      </c>
      <c r="S128" s="25">
        <v>9.5</v>
      </c>
      <c r="T128" s="25"/>
      <c r="U128" s="25">
        <v>9.5</v>
      </c>
      <c r="V128" s="25"/>
      <c r="W128" s="25">
        <v>8.0</v>
      </c>
      <c r="X128" s="25">
        <v>9.0</v>
      </c>
      <c r="Y128" s="25">
        <v>8.0</v>
      </c>
      <c r="Z128" s="25">
        <v>10.0</v>
      </c>
      <c r="AA128" s="25"/>
      <c r="AB128" s="25">
        <v>9.5</v>
      </c>
      <c r="AC128" s="25">
        <v>9.5</v>
      </c>
      <c r="AD128" s="25">
        <v>9.5</v>
      </c>
      <c r="AE128" s="25"/>
      <c r="AF128" s="25"/>
      <c r="AG128" s="25"/>
      <c r="AH128" s="25">
        <v>10.0</v>
      </c>
      <c r="AI128" s="25">
        <v>10.0</v>
      </c>
      <c r="AJ128" s="25">
        <v>10.0</v>
      </c>
      <c r="AK128" s="25">
        <v>10.0</v>
      </c>
      <c r="AL128" s="25"/>
      <c r="AM128" s="25"/>
      <c r="AN128" s="25">
        <v>9.5</v>
      </c>
      <c r="AO128" s="25"/>
      <c r="AP128" s="25"/>
      <c r="AQ128" s="25"/>
      <c r="AR128" s="6"/>
      <c r="AS128" s="25">
        <v>10.0</v>
      </c>
      <c r="AT128" s="25"/>
      <c r="AU128" s="25"/>
      <c r="AV128" s="25"/>
      <c r="AW128" s="25">
        <v>10.0</v>
      </c>
      <c r="AX128" s="25">
        <f t="shared" si="1"/>
        <v>9.5</v>
      </c>
      <c r="AY128" s="23"/>
      <c r="AZ128" s="23">
        <f t="shared" si="2"/>
        <v>0</v>
      </c>
      <c r="BA128" s="6">
        <v>34.0</v>
      </c>
      <c r="BB128" s="6">
        <v>7.0</v>
      </c>
      <c r="BC128" s="23">
        <f t="shared" si="3"/>
        <v>27</v>
      </c>
      <c r="BD128" s="6" t="s">
        <v>92</v>
      </c>
      <c r="BE128" s="6" t="s">
        <v>55</v>
      </c>
      <c r="BF128" s="6" t="s">
        <v>55</v>
      </c>
      <c r="BG128" s="6" t="s">
        <v>55</v>
      </c>
      <c r="BH128" s="6" t="s">
        <v>55</v>
      </c>
      <c r="BI128" s="6" t="s">
        <v>92</v>
      </c>
      <c r="BJ128" s="6" t="s">
        <v>55</v>
      </c>
      <c r="BK128" s="23"/>
      <c r="BL128" s="23"/>
      <c r="BM128" s="42"/>
      <c r="BN128" s="42"/>
      <c r="BO128" s="42"/>
    </row>
    <row r="129">
      <c r="A129" s="11">
        <v>125.0</v>
      </c>
      <c r="B129" s="17" t="s">
        <v>898</v>
      </c>
      <c r="C129" s="17" t="s">
        <v>899</v>
      </c>
      <c r="D129" s="20"/>
      <c r="E129" s="19"/>
      <c r="F129" s="17" t="s">
        <v>96</v>
      </c>
      <c r="G129" s="17" t="s">
        <v>836</v>
      </c>
      <c r="H129" s="11" t="s">
        <v>90</v>
      </c>
      <c r="J129" s="11" t="s">
        <v>526</v>
      </c>
      <c r="K129" s="6" t="s">
        <v>84</v>
      </c>
      <c r="L129" s="33">
        <v>42979.0</v>
      </c>
      <c r="M129" s="11"/>
      <c r="N129" s="23"/>
      <c r="O129" s="23"/>
      <c r="P129" s="23"/>
      <c r="Q129" s="25">
        <v>9.5</v>
      </c>
      <c r="R129" s="25">
        <v>8.5</v>
      </c>
      <c r="S129" s="25">
        <v>7.5</v>
      </c>
      <c r="T129" s="25"/>
      <c r="U129" s="25">
        <v>10.0</v>
      </c>
      <c r="V129" s="25"/>
      <c r="W129" s="25">
        <v>7.5</v>
      </c>
      <c r="X129" s="25">
        <v>7.5</v>
      </c>
      <c r="Y129" s="25">
        <v>7.5</v>
      </c>
      <c r="Z129" s="25">
        <v>10.0</v>
      </c>
      <c r="AA129" s="25"/>
      <c r="AB129" s="25">
        <v>6.5</v>
      </c>
      <c r="AC129" s="25">
        <v>8.5</v>
      </c>
      <c r="AD129" s="25">
        <v>10.0</v>
      </c>
      <c r="AE129" s="25"/>
      <c r="AF129" s="25"/>
      <c r="AG129" s="25"/>
      <c r="AH129" s="25">
        <v>10.0</v>
      </c>
      <c r="AI129" s="25">
        <v>10.0</v>
      </c>
      <c r="AJ129" s="25">
        <v>10.0</v>
      </c>
      <c r="AK129" s="25">
        <v>10.0</v>
      </c>
      <c r="AL129" s="25"/>
      <c r="AM129" s="25"/>
      <c r="AN129" s="25">
        <v>9.5</v>
      </c>
      <c r="AO129" s="25"/>
      <c r="AP129" s="25"/>
      <c r="AQ129" s="25"/>
      <c r="AR129" s="6"/>
      <c r="AS129" s="25">
        <v>10.0</v>
      </c>
      <c r="AT129" s="25"/>
      <c r="AU129" s="25"/>
      <c r="AV129" s="25"/>
      <c r="AW129" s="25">
        <v>10.0</v>
      </c>
      <c r="AX129" s="25">
        <f t="shared" si="1"/>
        <v>9.02</v>
      </c>
      <c r="AY129" s="23"/>
      <c r="AZ129" s="23">
        <f t="shared" si="2"/>
        <v>0</v>
      </c>
      <c r="BA129" s="6">
        <v>28.0</v>
      </c>
      <c r="BB129" s="6">
        <v>5.0</v>
      </c>
      <c r="BC129" s="23">
        <f t="shared" si="3"/>
        <v>23</v>
      </c>
      <c r="BD129" s="6" t="s">
        <v>92</v>
      </c>
      <c r="BE129" s="6" t="s">
        <v>55</v>
      </c>
      <c r="BF129" s="6" t="s">
        <v>55</v>
      </c>
      <c r="BG129" s="6" t="s">
        <v>55</v>
      </c>
      <c r="BH129" s="6" t="s">
        <v>55</v>
      </c>
      <c r="BI129" s="6" t="s">
        <v>92</v>
      </c>
      <c r="BJ129" s="6" t="s">
        <v>55</v>
      </c>
      <c r="BK129" s="23"/>
      <c r="BL129" s="23"/>
      <c r="BM129" s="42"/>
      <c r="BN129" s="42"/>
      <c r="BO129" s="42"/>
    </row>
    <row r="130">
      <c r="A130" s="11">
        <v>126.0</v>
      </c>
      <c r="B130" s="17" t="s">
        <v>408</v>
      </c>
      <c r="C130" s="17" t="s">
        <v>314</v>
      </c>
      <c r="D130" s="20"/>
      <c r="E130" s="19"/>
      <c r="F130" s="17" t="s">
        <v>96</v>
      </c>
      <c r="G130" s="17" t="s">
        <v>836</v>
      </c>
      <c r="H130" s="11" t="s">
        <v>90</v>
      </c>
      <c r="J130" s="11" t="s">
        <v>526</v>
      </c>
      <c r="K130" s="6" t="s">
        <v>84</v>
      </c>
      <c r="L130" s="33">
        <v>42979.0</v>
      </c>
      <c r="M130" s="11"/>
      <c r="N130" s="23"/>
      <c r="O130" s="23"/>
      <c r="P130" s="23"/>
      <c r="Q130" s="6">
        <v>9.5</v>
      </c>
      <c r="R130" s="6">
        <v>8.5</v>
      </c>
      <c r="S130" s="6">
        <v>9.0</v>
      </c>
      <c r="T130" s="6"/>
      <c r="U130" s="2">
        <v>9.0</v>
      </c>
      <c r="V130" s="23"/>
      <c r="W130" s="6">
        <v>6.5</v>
      </c>
      <c r="X130" s="6">
        <v>9.0</v>
      </c>
      <c r="Y130" s="6">
        <v>6.5</v>
      </c>
      <c r="Z130" s="6">
        <v>9.5</v>
      </c>
      <c r="AA130" s="23"/>
      <c r="AB130" s="6">
        <v>6.5</v>
      </c>
      <c r="AC130" s="6">
        <v>9.0</v>
      </c>
      <c r="AD130" s="6">
        <v>8.5</v>
      </c>
      <c r="AE130" s="23"/>
      <c r="AF130" s="23"/>
      <c r="AG130" s="23"/>
      <c r="AH130" s="6">
        <v>10.0</v>
      </c>
      <c r="AI130" s="6">
        <v>10.0</v>
      </c>
      <c r="AJ130" s="6">
        <v>10.0</v>
      </c>
      <c r="AK130" s="6">
        <v>10.0</v>
      </c>
      <c r="AL130" s="23"/>
      <c r="AM130" s="6"/>
      <c r="AN130" s="6">
        <v>10.0</v>
      </c>
      <c r="AO130" s="23"/>
      <c r="AP130" s="23"/>
      <c r="AQ130" s="23"/>
      <c r="AR130" s="6"/>
      <c r="AS130" s="6">
        <v>9.5</v>
      </c>
      <c r="AT130" s="23"/>
      <c r="AU130" s="23"/>
      <c r="AV130" s="23"/>
      <c r="AW130" s="6">
        <v>10.0</v>
      </c>
      <c r="AX130" s="25">
        <f t="shared" si="1"/>
        <v>8.94</v>
      </c>
      <c r="AY130" s="23"/>
      <c r="AZ130" s="23">
        <f t="shared" si="2"/>
        <v>0</v>
      </c>
      <c r="BA130" s="6">
        <v>112.0</v>
      </c>
      <c r="BB130" s="6">
        <v>10.0</v>
      </c>
      <c r="BC130" s="23">
        <f t="shared" si="3"/>
        <v>102</v>
      </c>
      <c r="BD130" s="6" t="s">
        <v>92</v>
      </c>
      <c r="BE130" s="6" t="s">
        <v>55</v>
      </c>
      <c r="BF130" s="6" t="s">
        <v>55</v>
      </c>
      <c r="BG130" s="6" t="s">
        <v>55</v>
      </c>
      <c r="BH130" s="6" t="s">
        <v>55</v>
      </c>
      <c r="BI130" s="6" t="s">
        <v>92</v>
      </c>
      <c r="BJ130" s="6" t="s">
        <v>55</v>
      </c>
      <c r="BK130" s="23"/>
      <c r="BL130" s="23"/>
      <c r="BM130" s="42"/>
      <c r="BN130" s="42"/>
      <c r="BO130" s="42"/>
    </row>
    <row r="131">
      <c r="A131" s="11">
        <v>127.0</v>
      </c>
      <c r="B131" s="17" t="s">
        <v>909</v>
      </c>
      <c r="C131" s="17" t="s">
        <v>77</v>
      </c>
      <c r="D131" s="17" t="s">
        <v>681</v>
      </c>
      <c r="E131" s="19"/>
      <c r="F131" s="17" t="s">
        <v>79</v>
      </c>
      <c r="G131" s="17" t="s">
        <v>836</v>
      </c>
      <c r="H131" s="11" t="s">
        <v>90</v>
      </c>
      <c r="J131" s="11" t="s">
        <v>526</v>
      </c>
      <c r="K131" s="6" t="s">
        <v>84</v>
      </c>
      <c r="L131" s="33">
        <v>42979.0</v>
      </c>
      <c r="M131" s="11"/>
      <c r="N131" s="23"/>
      <c r="O131" s="23"/>
      <c r="P131" s="23"/>
      <c r="Q131" s="25">
        <v>9.0</v>
      </c>
      <c r="R131" s="25">
        <v>9.0</v>
      </c>
      <c r="S131" s="25">
        <v>9.5</v>
      </c>
      <c r="T131" s="25"/>
      <c r="U131" s="25">
        <v>8.5</v>
      </c>
      <c r="V131" s="25"/>
      <c r="W131" s="25">
        <v>6.0</v>
      </c>
      <c r="X131" s="25">
        <v>7.5</v>
      </c>
      <c r="Y131" s="25">
        <v>6.5</v>
      </c>
      <c r="Z131" s="25">
        <v>9.5</v>
      </c>
      <c r="AA131" s="25"/>
      <c r="AB131" s="25">
        <v>7.5</v>
      </c>
      <c r="AC131" s="25">
        <v>7.0</v>
      </c>
      <c r="AD131" s="25">
        <v>8.5</v>
      </c>
      <c r="AE131" s="25"/>
      <c r="AF131" s="25"/>
      <c r="AG131" s="25"/>
      <c r="AH131" s="25">
        <v>10.0</v>
      </c>
      <c r="AI131" s="25">
        <v>10.0</v>
      </c>
      <c r="AJ131" s="25">
        <v>10.0</v>
      </c>
      <c r="AK131" s="25">
        <v>10.0</v>
      </c>
      <c r="AL131" s="25"/>
      <c r="AM131" s="25"/>
      <c r="AN131" s="25">
        <v>9.0</v>
      </c>
      <c r="AO131" s="25"/>
      <c r="AP131" s="25"/>
      <c r="AQ131" s="25"/>
      <c r="AR131" s="6"/>
      <c r="AS131" s="25">
        <v>10.0</v>
      </c>
      <c r="AT131" s="25"/>
      <c r="AU131" s="25"/>
      <c r="AV131" s="25"/>
      <c r="AW131" s="25">
        <v>10.0</v>
      </c>
      <c r="AX131" s="25">
        <f t="shared" si="1"/>
        <v>8.75</v>
      </c>
      <c r="AY131" s="23"/>
      <c r="AZ131" s="23">
        <f t="shared" si="2"/>
        <v>0</v>
      </c>
      <c r="BA131" s="6">
        <v>134.0</v>
      </c>
      <c r="BB131" s="6">
        <v>16.0</v>
      </c>
      <c r="BC131" s="23">
        <f t="shared" si="3"/>
        <v>118</v>
      </c>
      <c r="BD131" s="6" t="s">
        <v>92</v>
      </c>
      <c r="BE131" s="6" t="s">
        <v>55</v>
      </c>
      <c r="BF131" s="6" t="s">
        <v>55</v>
      </c>
      <c r="BG131" s="6" t="s">
        <v>55</v>
      </c>
      <c r="BH131" s="6" t="s">
        <v>55</v>
      </c>
      <c r="BI131" s="6" t="s">
        <v>92</v>
      </c>
      <c r="BJ131" s="6" t="s">
        <v>55</v>
      </c>
      <c r="BK131" s="23"/>
      <c r="BL131" s="23"/>
      <c r="BM131" s="42"/>
      <c r="BN131" s="42"/>
      <c r="BO131" s="42"/>
    </row>
    <row r="132">
      <c r="A132" s="11">
        <v>128.0</v>
      </c>
      <c r="B132" s="17" t="s">
        <v>915</v>
      </c>
      <c r="C132" s="17" t="s">
        <v>224</v>
      </c>
      <c r="D132" s="17" t="s">
        <v>385</v>
      </c>
      <c r="E132" s="19"/>
      <c r="F132" s="17" t="s">
        <v>96</v>
      </c>
      <c r="G132" s="17" t="s">
        <v>836</v>
      </c>
      <c r="H132" s="11" t="s">
        <v>90</v>
      </c>
      <c r="J132" s="11" t="s">
        <v>526</v>
      </c>
      <c r="K132" s="6" t="s">
        <v>84</v>
      </c>
      <c r="L132" s="33">
        <v>42979.0</v>
      </c>
      <c r="M132" s="11"/>
      <c r="N132" s="23"/>
      <c r="O132" s="23"/>
      <c r="P132" s="23"/>
      <c r="Q132" s="6">
        <v>9.5</v>
      </c>
      <c r="R132" s="6">
        <v>9.0</v>
      </c>
      <c r="S132" s="6">
        <v>7.0</v>
      </c>
      <c r="T132" s="23"/>
      <c r="U132" s="6">
        <v>8.0</v>
      </c>
      <c r="V132" s="23"/>
      <c r="W132" s="6">
        <v>5.5</v>
      </c>
      <c r="X132" s="6">
        <v>7.5</v>
      </c>
      <c r="Y132" s="6">
        <v>6.0</v>
      </c>
      <c r="Z132" s="6">
        <v>9.0</v>
      </c>
      <c r="AA132" s="23"/>
      <c r="AB132" s="6">
        <v>5.0</v>
      </c>
      <c r="AC132" s="6">
        <v>9.0</v>
      </c>
      <c r="AD132" s="6">
        <v>8.0</v>
      </c>
      <c r="AE132" s="23"/>
      <c r="AF132" s="23"/>
      <c r="AG132" s="23"/>
      <c r="AH132" s="6">
        <v>10.0</v>
      </c>
      <c r="AI132" s="6">
        <v>10.0</v>
      </c>
      <c r="AJ132" s="6">
        <v>10.0</v>
      </c>
      <c r="AK132" s="6">
        <v>10.0</v>
      </c>
      <c r="AL132" s="23"/>
      <c r="AM132" s="6"/>
      <c r="AN132" s="6">
        <v>8.5</v>
      </c>
      <c r="AO132" s="23"/>
      <c r="AP132" s="23"/>
      <c r="AQ132" s="23"/>
      <c r="AR132" s="6"/>
      <c r="AS132" s="6">
        <v>10.0</v>
      </c>
      <c r="AT132" s="23"/>
      <c r="AU132" s="23"/>
      <c r="AV132" s="23"/>
      <c r="AW132" s="6">
        <v>10.0</v>
      </c>
      <c r="AX132" s="25">
        <f t="shared" si="1"/>
        <v>8.44</v>
      </c>
      <c r="AY132" s="23"/>
      <c r="AZ132" s="23">
        <f t="shared" si="2"/>
        <v>0</v>
      </c>
      <c r="BA132" s="6">
        <v>9.0</v>
      </c>
      <c r="BB132" s="6">
        <v>6.0</v>
      </c>
      <c r="BC132" s="23">
        <f t="shared" si="3"/>
        <v>3</v>
      </c>
      <c r="BD132" s="6" t="s">
        <v>92</v>
      </c>
      <c r="BE132" s="6" t="s">
        <v>55</v>
      </c>
      <c r="BF132" s="6" t="s">
        <v>55</v>
      </c>
      <c r="BG132" s="6" t="s">
        <v>55</v>
      </c>
      <c r="BH132" s="6" t="s">
        <v>55</v>
      </c>
      <c r="BI132" s="6" t="s">
        <v>92</v>
      </c>
      <c r="BJ132" s="6" t="s">
        <v>55</v>
      </c>
      <c r="BK132" s="23"/>
      <c r="BL132" s="23"/>
      <c r="BM132" s="42"/>
      <c r="BN132" s="42"/>
      <c r="BO132" s="42"/>
    </row>
    <row r="133">
      <c r="A133" s="11">
        <v>129.0</v>
      </c>
      <c r="B133" s="17" t="s">
        <v>922</v>
      </c>
      <c r="C133" s="17" t="s">
        <v>528</v>
      </c>
      <c r="D133" s="17" t="s">
        <v>193</v>
      </c>
      <c r="E133" s="19"/>
      <c r="F133" s="17" t="s">
        <v>96</v>
      </c>
      <c r="G133" s="17" t="s">
        <v>836</v>
      </c>
      <c r="H133" s="11" t="s">
        <v>90</v>
      </c>
      <c r="J133" s="11" t="s">
        <v>526</v>
      </c>
      <c r="K133" s="6" t="s">
        <v>84</v>
      </c>
      <c r="L133" s="33">
        <v>42979.0</v>
      </c>
      <c r="M133" s="11"/>
      <c r="N133" s="23"/>
      <c r="O133" s="23"/>
      <c r="P133" s="23"/>
      <c r="Q133" s="6">
        <v>9.0</v>
      </c>
      <c r="R133" s="6">
        <v>9.0</v>
      </c>
      <c r="S133" s="6">
        <v>8.0</v>
      </c>
      <c r="T133" s="6"/>
      <c r="U133" s="6">
        <v>10.0</v>
      </c>
      <c r="V133" s="23"/>
      <c r="W133" s="6">
        <v>9.5</v>
      </c>
      <c r="X133" s="6">
        <v>10.0</v>
      </c>
      <c r="Y133" s="6">
        <v>8.5</v>
      </c>
      <c r="Z133" s="6">
        <v>9.0</v>
      </c>
      <c r="AA133" s="23"/>
      <c r="AB133" s="6">
        <v>8.0</v>
      </c>
      <c r="AC133" s="6">
        <v>9.5</v>
      </c>
      <c r="AD133" s="6">
        <v>10.0</v>
      </c>
      <c r="AE133" s="23"/>
      <c r="AF133" s="23"/>
      <c r="AG133" s="23"/>
      <c r="AH133" s="6">
        <v>10.0</v>
      </c>
      <c r="AI133" s="6">
        <v>10.0</v>
      </c>
      <c r="AJ133" s="6">
        <v>10.0</v>
      </c>
      <c r="AK133" s="6">
        <v>10.0</v>
      </c>
      <c r="AL133" s="23"/>
      <c r="AM133" s="6"/>
      <c r="AN133" s="6">
        <v>9.0</v>
      </c>
      <c r="AO133" s="23"/>
      <c r="AP133" s="23"/>
      <c r="AQ133" s="23"/>
      <c r="AR133" s="6"/>
      <c r="AS133" s="6">
        <v>10.0</v>
      </c>
      <c r="AT133" s="23"/>
      <c r="AU133" s="23"/>
      <c r="AV133" s="23"/>
      <c r="AW133" s="6">
        <v>10.0</v>
      </c>
      <c r="AX133" s="25">
        <f t="shared" si="1"/>
        <v>9.41</v>
      </c>
      <c r="AY133" s="23"/>
      <c r="AZ133" s="23">
        <f t="shared" si="2"/>
        <v>0</v>
      </c>
      <c r="BA133" s="6">
        <v>34.0</v>
      </c>
      <c r="BB133" s="6">
        <v>12.0</v>
      </c>
      <c r="BC133" s="23">
        <f t="shared" si="3"/>
        <v>22</v>
      </c>
      <c r="BD133" s="6" t="s">
        <v>92</v>
      </c>
      <c r="BE133" s="6" t="s">
        <v>55</v>
      </c>
      <c r="BF133" s="6" t="s">
        <v>55</v>
      </c>
      <c r="BG133" s="6" t="s">
        <v>55</v>
      </c>
      <c r="BH133" s="6" t="s">
        <v>55</v>
      </c>
      <c r="BI133" s="6" t="s">
        <v>92</v>
      </c>
      <c r="BJ133" s="6" t="s">
        <v>55</v>
      </c>
      <c r="BK133" s="23"/>
      <c r="BL133" s="23"/>
      <c r="BM133" s="42"/>
      <c r="BN133" s="42"/>
      <c r="BO133" s="42"/>
    </row>
    <row r="134">
      <c r="A134" s="11">
        <v>130.0</v>
      </c>
      <c r="B134" s="17" t="s">
        <v>928</v>
      </c>
      <c r="C134" s="17" t="s">
        <v>173</v>
      </c>
      <c r="D134" s="17" t="s">
        <v>78</v>
      </c>
      <c r="E134" s="19"/>
      <c r="F134" s="17" t="s">
        <v>79</v>
      </c>
      <c r="G134" s="17" t="s">
        <v>836</v>
      </c>
      <c r="H134" s="11" t="s">
        <v>90</v>
      </c>
      <c r="J134" s="11" t="s">
        <v>526</v>
      </c>
      <c r="K134" s="6" t="s">
        <v>84</v>
      </c>
      <c r="L134" s="33">
        <v>42979.0</v>
      </c>
      <c r="M134" s="11"/>
      <c r="N134" s="23"/>
      <c r="O134" s="23"/>
      <c r="P134" s="23"/>
      <c r="Q134" s="25">
        <v>9.0</v>
      </c>
      <c r="R134" s="25">
        <v>8.0</v>
      </c>
      <c r="S134" s="25">
        <v>9.0</v>
      </c>
      <c r="T134" s="25"/>
      <c r="U134" s="25">
        <v>9.5</v>
      </c>
      <c r="V134" s="25"/>
      <c r="W134" s="25">
        <v>8.0</v>
      </c>
      <c r="X134" s="25">
        <v>9.0</v>
      </c>
      <c r="Y134" s="25">
        <v>8.0</v>
      </c>
      <c r="Z134" s="25">
        <v>10.0</v>
      </c>
      <c r="AA134" s="25"/>
      <c r="AB134" s="25">
        <v>5.0</v>
      </c>
      <c r="AC134" s="25">
        <v>8.0</v>
      </c>
      <c r="AD134" s="25">
        <v>10.0</v>
      </c>
      <c r="AE134" s="25"/>
      <c r="AF134" s="25"/>
      <c r="AG134" s="25"/>
      <c r="AH134" s="25">
        <v>10.0</v>
      </c>
      <c r="AI134" s="25">
        <v>10.0</v>
      </c>
      <c r="AJ134" s="25">
        <v>10.0</v>
      </c>
      <c r="AK134" s="25">
        <v>10.0</v>
      </c>
      <c r="AL134" s="25"/>
      <c r="AM134" s="25"/>
      <c r="AN134" s="25">
        <v>7.5</v>
      </c>
      <c r="AO134" s="25"/>
      <c r="AP134" s="25"/>
      <c r="AQ134" s="25"/>
      <c r="AR134" s="6"/>
      <c r="AS134" s="25">
        <v>10.0</v>
      </c>
      <c r="AT134" s="25"/>
      <c r="AU134" s="25"/>
      <c r="AV134" s="25"/>
      <c r="AW134" s="25">
        <v>10.0</v>
      </c>
      <c r="AX134" s="25">
        <f t="shared" si="1"/>
        <v>8.94</v>
      </c>
      <c r="AY134" s="23"/>
      <c r="AZ134" s="23">
        <f t="shared" si="2"/>
        <v>0</v>
      </c>
      <c r="BA134" s="6">
        <v>21.0</v>
      </c>
      <c r="BB134" s="6">
        <v>7.0</v>
      </c>
      <c r="BC134" s="23">
        <f t="shared" si="3"/>
        <v>14</v>
      </c>
      <c r="BD134" s="6" t="s">
        <v>92</v>
      </c>
      <c r="BE134" s="6" t="s">
        <v>55</v>
      </c>
      <c r="BF134" s="6" t="s">
        <v>55</v>
      </c>
      <c r="BG134" s="6" t="s">
        <v>55</v>
      </c>
      <c r="BH134" s="6" t="s">
        <v>55</v>
      </c>
      <c r="BI134" s="6" t="s">
        <v>92</v>
      </c>
      <c r="BJ134" s="6" t="s">
        <v>55</v>
      </c>
      <c r="BK134" s="23"/>
      <c r="BL134" s="23"/>
      <c r="BM134" s="42"/>
      <c r="BN134" s="42"/>
      <c r="BO134" s="42"/>
    </row>
    <row r="135">
      <c r="A135" s="11">
        <v>131.0</v>
      </c>
      <c r="B135" s="17" t="s">
        <v>373</v>
      </c>
      <c r="C135" s="17" t="s">
        <v>259</v>
      </c>
      <c r="D135" s="17" t="s">
        <v>891</v>
      </c>
      <c r="E135" s="19"/>
      <c r="F135" s="17" t="s">
        <v>96</v>
      </c>
      <c r="G135" s="17" t="s">
        <v>836</v>
      </c>
      <c r="H135" s="11" t="s">
        <v>90</v>
      </c>
      <c r="J135" s="11" t="s">
        <v>526</v>
      </c>
      <c r="K135" s="6" t="s">
        <v>84</v>
      </c>
      <c r="L135" s="33">
        <v>42979.0</v>
      </c>
      <c r="M135" s="11"/>
      <c r="N135" s="23"/>
      <c r="O135" s="23"/>
      <c r="P135" s="23"/>
      <c r="Q135" s="25">
        <v>10.0</v>
      </c>
      <c r="R135" s="25">
        <v>10.0</v>
      </c>
      <c r="S135" s="25">
        <v>9.0</v>
      </c>
      <c r="T135" s="25"/>
      <c r="U135" s="25">
        <v>10.0</v>
      </c>
      <c r="V135" s="25"/>
      <c r="W135" s="25">
        <v>9.5</v>
      </c>
      <c r="X135" s="25">
        <v>10.0</v>
      </c>
      <c r="Y135" s="25">
        <v>8.0</v>
      </c>
      <c r="Z135" s="25">
        <v>10.0</v>
      </c>
      <c r="AA135" s="25"/>
      <c r="AB135" s="25">
        <v>9.5</v>
      </c>
      <c r="AC135" s="25">
        <v>10.0</v>
      </c>
      <c r="AD135" s="25">
        <v>10.0</v>
      </c>
      <c r="AE135" s="25"/>
      <c r="AF135" s="25"/>
      <c r="AG135" s="25"/>
      <c r="AH135" s="25">
        <v>10.0</v>
      </c>
      <c r="AI135" s="25">
        <v>10.0</v>
      </c>
      <c r="AJ135" s="25">
        <v>10.0</v>
      </c>
      <c r="AK135" s="25">
        <v>10.0</v>
      </c>
      <c r="AL135" s="25"/>
      <c r="AM135" s="25"/>
      <c r="AN135" s="25">
        <v>10.0</v>
      </c>
      <c r="AO135" s="25"/>
      <c r="AP135" s="25"/>
      <c r="AQ135" s="25"/>
      <c r="AR135" s="6"/>
      <c r="AS135" s="25">
        <v>10.0</v>
      </c>
      <c r="AT135" s="25"/>
      <c r="AU135" s="25"/>
      <c r="AV135" s="25"/>
      <c r="AW135" s="25">
        <v>10.0</v>
      </c>
      <c r="AX135" s="25">
        <f t="shared" si="1"/>
        <v>9.77</v>
      </c>
      <c r="AY135" s="23"/>
      <c r="AZ135" s="23">
        <f t="shared" si="2"/>
        <v>0</v>
      </c>
      <c r="BA135" s="6">
        <v>20.0</v>
      </c>
      <c r="BB135" s="6">
        <v>8.0</v>
      </c>
      <c r="BC135" s="23">
        <f t="shared" si="3"/>
        <v>12</v>
      </c>
      <c r="BD135" s="6" t="s">
        <v>92</v>
      </c>
      <c r="BE135" s="6" t="s">
        <v>55</v>
      </c>
      <c r="BF135" s="6" t="s">
        <v>55</v>
      </c>
      <c r="BG135" s="6" t="s">
        <v>55</v>
      </c>
      <c r="BH135" s="6" t="s">
        <v>55</v>
      </c>
      <c r="BI135" s="6" t="s">
        <v>92</v>
      </c>
      <c r="BJ135" s="6" t="s">
        <v>55</v>
      </c>
      <c r="BK135" s="23"/>
      <c r="BL135" s="23"/>
      <c r="BM135" s="42"/>
      <c r="BN135" s="42"/>
      <c r="BO135" s="42"/>
    </row>
    <row r="136">
      <c r="A136" s="11">
        <v>132.0</v>
      </c>
      <c r="B136" s="17" t="s">
        <v>938</v>
      </c>
      <c r="C136" s="17" t="s">
        <v>193</v>
      </c>
      <c r="D136" s="17" t="s">
        <v>259</v>
      </c>
      <c r="E136" s="19"/>
      <c r="F136" s="17" t="s">
        <v>96</v>
      </c>
      <c r="G136" s="17" t="s">
        <v>836</v>
      </c>
      <c r="H136" s="11" t="s">
        <v>90</v>
      </c>
      <c r="J136" s="11" t="s">
        <v>526</v>
      </c>
      <c r="K136" s="6" t="s">
        <v>84</v>
      </c>
      <c r="L136" s="33">
        <v>42979.0</v>
      </c>
      <c r="M136" s="11"/>
      <c r="N136" s="23"/>
      <c r="O136" s="23"/>
      <c r="P136" s="23"/>
      <c r="Q136" s="6">
        <v>8.5</v>
      </c>
      <c r="R136" s="6">
        <v>8.0</v>
      </c>
      <c r="S136" s="6">
        <v>9.0</v>
      </c>
      <c r="T136" s="23"/>
      <c r="U136" s="6">
        <v>8.5</v>
      </c>
      <c r="V136" s="23"/>
      <c r="W136" s="6">
        <v>7.5</v>
      </c>
      <c r="X136" s="6">
        <v>9.0</v>
      </c>
      <c r="Y136" s="6">
        <v>6.0</v>
      </c>
      <c r="Z136" s="6">
        <v>9.0</v>
      </c>
      <c r="AA136" s="23"/>
      <c r="AB136" s="6">
        <v>6.0</v>
      </c>
      <c r="AC136" s="6">
        <v>9.5</v>
      </c>
      <c r="AD136" s="6">
        <v>9.0</v>
      </c>
      <c r="AE136" s="23"/>
      <c r="AF136" s="23"/>
      <c r="AG136" s="23"/>
      <c r="AH136" s="6">
        <v>10.0</v>
      </c>
      <c r="AI136" s="6">
        <v>10.0</v>
      </c>
      <c r="AJ136" s="6">
        <v>10.0</v>
      </c>
      <c r="AK136" s="6">
        <v>10.0</v>
      </c>
      <c r="AL136" s="23"/>
      <c r="AM136" s="6"/>
      <c r="AN136" s="6">
        <v>9.5</v>
      </c>
      <c r="AO136" s="23"/>
      <c r="AP136" s="23"/>
      <c r="AQ136" s="23"/>
      <c r="AR136" s="6"/>
      <c r="AS136" s="6">
        <v>9.5</v>
      </c>
      <c r="AT136" s="23"/>
      <c r="AU136" s="23"/>
      <c r="AV136" s="23"/>
      <c r="AW136" s="6">
        <v>10.0</v>
      </c>
      <c r="AX136" s="25">
        <f t="shared" si="1"/>
        <v>8.83</v>
      </c>
      <c r="AY136" s="23"/>
      <c r="AZ136" s="23">
        <f t="shared" si="2"/>
        <v>0</v>
      </c>
      <c r="BA136" s="6">
        <v>6.0</v>
      </c>
      <c r="BB136" s="6">
        <v>2.0</v>
      </c>
      <c r="BC136" s="23">
        <f t="shared" si="3"/>
        <v>4</v>
      </c>
      <c r="BD136" s="6" t="s">
        <v>92</v>
      </c>
      <c r="BE136" s="6" t="s">
        <v>55</v>
      </c>
      <c r="BF136" s="6" t="s">
        <v>55</v>
      </c>
      <c r="BG136" s="6" t="s">
        <v>55</v>
      </c>
      <c r="BH136" s="6" t="s">
        <v>55</v>
      </c>
      <c r="BI136" s="6" t="s">
        <v>92</v>
      </c>
      <c r="BJ136" s="6" t="s">
        <v>55</v>
      </c>
      <c r="BK136" s="23"/>
      <c r="BL136" s="23"/>
      <c r="BM136" s="42"/>
      <c r="BN136" s="42"/>
      <c r="BO136" s="42"/>
    </row>
    <row r="137">
      <c r="A137" s="11">
        <v>133.0</v>
      </c>
      <c r="B137" s="17" t="s">
        <v>944</v>
      </c>
      <c r="C137" s="17" t="s">
        <v>945</v>
      </c>
      <c r="D137" s="20"/>
      <c r="E137" s="19"/>
      <c r="F137" s="17" t="s">
        <v>96</v>
      </c>
      <c r="G137" s="17" t="s">
        <v>836</v>
      </c>
      <c r="H137" s="11" t="s">
        <v>90</v>
      </c>
      <c r="J137" s="11" t="s">
        <v>526</v>
      </c>
      <c r="K137" s="6" t="s">
        <v>84</v>
      </c>
      <c r="L137" s="33">
        <v>42979.0</v>
      </c>
      <c r="M137" s="11"/>
      <c r="N137" s="23"/>
      <c r="O137" s="23"/>
      <c r="P137" s="23"/>
      <c r="Q137" s="6">
        <v>9.0</v>
      </c>
      <c r="R137" s="6">
        <v>7.0</v>
      </c>
      <c r="S137" s="6">
        <v>10.0</v>
      </c>
      <c r="T137" s="23"/>
      <c r="U137" s="6">
        <v>9.0</v>
      </c>
      <c r="V137" s="23"/>
      <c r="W137" s="6">
        <v>7.5</v>
      </c>
      <c r="X137" s="6">
        <v>9.5</v>
      </c>
      <c r="Y137" s="6">
        <v>8.0</v>
      </c>
      <c r="Z137" s="6">
        <v>9.5</v>
      </c>
      <c r="AA137" s="23"/>
      <c r="AB137" s="6">
        <v>8.5</v>
      </c>
      <c r="AC137" s="6">
        <v>9.0</v>
      </c>
      <c r="AD137" s="6">
        <v>9.0</v>
      </c>
      <c r="AE137" s="23"/>
      <c r="AF137" s="23"/>
      <c r="AG137" s="23"/>
      <c r="AH137" s="6">
        <v>10.0</v>
      </c>
      <c r="AI137" s="6">
        <v>10.0</v>
      </c>
      <c r="AJ137" s="6">
        <v>10.0</v>
      </c>
      <c r="AK137" s="6">
        <v>10.0</v>
      </c>
      <c r="AL137" s="23"/>
      <c r="AM137" s="6"/>
      <c r="AN137" s="6">
        <v>10.0</v>
      </c>
      <c r="AO137" s="23"/>
      <c r="AP137" s="23"/>
      <c r="AQ137" s="23"/>
      <c r="AR137" s="6"/>
      <c r="AS137" s="6">
        <v>10.0</v>
      </c>
      <c r="AT137" s="23"/>
      <c r="AU137" s="23"/>
      <c r="AV137" s="23"/>
      <c r="AW137" s="6">
        <v>10.0</v>
      </c>
      <c r="AX137" s="25">
        <f t="shared" si="1"/>
        <v>9.22</v>
      </c>
      <c r="AY137" s="23"/>
      <c r="AZ137" s="23">
        <f t="shared" si="2"/>
        <v>0</v>
      </c>
      <c r="BA137" s="6">
        <v>7.0</v>
      </c>
      <c r="BB137" s="6">
        <v>2.0</v>
      </c>
      <c r="BC137" s="23">
        <f t="shared" si="3"/>
        <v>5</v>
      </c>
      <c r="BD137" s="6" t="s">
        <v>92</v>
      </c>
      <c r="BE137" s="6" t="s">
        <v>55</v>
      </c>
      <c r="BF137" s="6" t="s">
        <v>55</v>
      </c>
      <c r="BG137" s="6" t="s">
        <v>55</v>
      </c>
      <c r="BH137" s="6" t="s">
        <v>55</v>
      </c>
      <c r="BI137" s="6" t="s">
        <v>92</v>
      </c>
      <c r="BJ137" s="6" t="s">
        <v>55</v>
      </c>
      <c r="BK137" s="23"/>
      <c r="BL137" s="23"/>
      <c r="BM137" s="42"/>
      <c r="BN137" s="42"/>
      <c r="BO137" s="42"/>
    </row>
    <row r="138">
      <c r="A138" s="11">
        <v>134.0</v>
      </c>
      <c r="B138" s="17" t="s">
        <v>951</v>
      </c>
      <c r="C138" s="17" t="s">
        <v>240</v>
      </c>
      <c r="D138" s="17" t="s">
        <v>252</v>
      </c>
      <c r="E138" s="19"/>
      <c r="F138" s="17" t="s">
        <v>96</v>
      </c>
      <c r="G138" s="17" t="s">
        <v>836</v>
      </c>
      <c r="H138" s="11" t="s">
        <v>90</v>
      </c>
      <c r="J138" s="11" t="s">
        <v>526</v>
      </c>
      <c r="K138" s="6" t="s">
        <v>84</v>
      </c>
      <c r="L138" s="33">
        <v>42979.0</v>
      </c>
      <c r="M138" s="11"/>
      <c r="N138" s="23"/>
      <c r="O138" s="23"/>
      <c r="P138" s="23"/>
      <c r="Q138" s="25">
        <v>10.0</v>
      </c>
      <c r="R138" s="25">
        <v>9.0</v>
      </c>
      <c r="S138" s="25">
        <v>9.5</v>
      </c>
      <c r="T138" s="25"/>
      <c r="U138" s="25">
        <v>9.5</v>
      </c>
      <c r="V138" s="25"/>
      <c r="W138" s="25">
        <v>8.0</v>
      </c>
      <c r="X138" s="25">
        <v>8.5</v>
      </c>
      <c r="Y138" s="25">
        <v>7.5</v>
      </c>
      <c r="Z138" s="25">
        <v>9.5</v>
      </c>
      <c r="AA138" s="25"/>
      <c r="AB138" s="25">
        <v>7.0</v>
      </c>
      <c r="AC138" s="25">
        <v>8.5</v>
      </c>
      <c r="AD138" s="25">
        <v>10.0</v>
      </c>
      <c r="AE138" s="25"/>
      <c r="AF138" s="25"/>
      <c r="AG138" s="25"/>
      <c r="AH138" s="25">
        <v>10.0</v>
      </c>
      <c r="AI138" s="25">
        <v>10.0</v>
      </c>
      <c r="AJ138" s="25">
        <v>10.0</v>
      </c>
      <c r="AK138" s="25">
        <v>10.0</v>
      </c>
      <c r="AL138" s="25"/>
      <c r="AM138" s="25"/>
      <c r="AN138" s="25">
        <v>9.5</v>
      </c>
      <c r="AO138" s="25"/>
      <c r="AP138" s="25"/>
      <c r="AQ138" s="25"/>
      <c r="AR138" s="6"/>
      <c r="AS138" s="25">
        <v>10.0</v>
      </c>
      <c r="AT138" s="25"/>
      <c r="AU138" s="25"/>
      <c r="AV138" s="25"/>
      <c r="AW138" s="25">
        <v>10.0</v>
      </c>
      <c r="AX138" s="25">
        <f t="shared" si="1"/>
        <v>9.25</v>
      </c>
      <c r="AY138" s="23"/>
      <c r="AZ138" s="23">
        <f t="shared" si="2"/>
        <v>0</v>
      </c>
      <c r="BA138" s="6">
        <v>2.0</v>
      </c>
      <c r="BB138" s="6">
        <v>1.0</v>
      </c>
      <c r="BC138" s="23">
        <f t="shared" si="3"/>
        <v>1</v>
      </c>
      <c r="BD138" s="6" t="s">
        <v>92</v>
      </c>
      <c r="BE138" s="6" t="s">
        <v>55</v>
      </c>
      <c r="BF138" s="6" t="s">
        <v>55</v>
      </c>
      <c r="BG138" s="6" t="s">
        <v>55</v>
      </c>
      <c r="BH138" s="6" t="s">
        <v>55</v>
      </c>
      <c r="BI138" s="6" t="s">
        <v>92</v>
      </c>
      <c r="BJ138" s="6" t="s">
        <v>55</v>
      </c>
      <c r="BK138" s="23"/>
      <c r="BL138" s="23"/>
      <c r="BM138" s="42"/>
      <c r="BN138" s="42"/>
      <c r="BO138" s="42"/>
    </row>
    <row r="139">
      <c r="A139" s="11">
        <v>135.0</v>
      </c>
      <c r="B139" s="17" t="s">
        <v>957</v>
      </c>
      <c r="C139" s="17" t="s">
        <v>270</v>
      </c>
      <c r="D139" s="17" t="s">
        <v>77</v>
      </c>
      <c r="E139" s="19"/>
      <c r="F139" s="17" t="s">
        <v>79</v>
      </c>
      <c r="G139" s="17" t="s">
        <v>836</v>
      </c>
      <c r="H139" s="11" t="s">
        <v>90</v>
      </c>
      <c r="J139" s="11" t="s">
        <v>526</v>
      </c>
      <c r="K139" s="6" t="s">
        <v>84</v>
      </c>
      <c r="L139" s="33">
        <v>42979.0</v>
      </c>
      <c r="M139" s="11"/>
      <c r="N139" s="23"/>
      <c r="O139" s="23"/>
      <c r="P139" s="23"/>
      <c r="Q139" s="6">
        <v>8.5</v>
      </c>
      <c r="R139" s="6">
        <v>8.0</v>
      </c>
      <c r="S139" s="6">
        <v>8.0</v>
      </c>
      <c r="T139" s="23"/>
      <c r="U139" s="6">
        <v>8.5</v>
      </c>
      <c r="V139" s="6"/>
      <c r="W139" s="6">
        <v>6.5</v>
      </c>
      <c r="X139" s="6">
        <v>7.5</v>
      </c>
      <c r="Y139" s="6">
        <v>6.5</v>
      </c>
      <c r="Z139" s="6">
        <v>8.0</v>
      </c>
      <c r="AA139" s="23"/>
      <c r="AB139" s="6">
        <v>5.0</v>
      </c>
      <c r="AC139" s="6">
        <v>7.0</v>
      </c>
      <c r="AD139" s="6">
        <v>8.5</v>
      </c>
      <c r="AE139" s="23"/>
      <c r="AF139" s="23"/>
      <c r="AG139" s="23"/>
      <c r="AH139" s="6">
        <v>10.0</v>
      </c>
      <c r="AI139" s="6">
        <v>10.0</v>
      </c>
      <c r="AJ139" s="6">
        <v>10.0</v>
      </c>
      <c r="AK139" s="6">
        <v>10.0</v>
      </c>
      <c r="AL139" s="23"/>
      <c r="AM139" s="6"/>
      <c r="AN139" s="6">
        <v>7.5</v>
      </c>
      <c r="AO139" s="23"/>
      <c r="AP139" s="23"/>
      <c r="AQ139" s="23"/>
      <c r="AR139" s="6"/>
      <c r="AS139" s="6">
        <v>9.5</v>
      </c>
      <c r="AT139" s="23"/>
      <c r="AU139" s="23"/>
      <c r="AV139" s="23"/>
      <c r="AW139" s="6">
        <v>10.0</v>
      </c>
      <c r="AX139" s="25">
        <f t="shared" si="1"/>
        <v>8.27</v>
      </c>
      <c r="AY139" s="23"/>
      <c r="AZ139" s="23">
        <f t="shared" si="2"/>
        <v>0</v>
      </c>
      <c r="BA139" s="6">
        <v>19.0</v>
      </c>
      <c r="BB139" s="6">
        <v>9.0</v>
      </c>
      <c r="BC139" s="23">
        <f t="shared" si="3"/>
        <v>10</v>
      </c>
      <c r="BD139" s="6" t="s">
        <v>92</v>
      </c>
      <c r="BE139" s="6" t="s">
        <v>55</v>
      </c>
      <c r="BF139" s="6" t="s">
        <v>55</v>
      </c>
      <c r="BG139" s="6" t="s">
        <v>55</v>
      </c>
      <c r="BH139" s="6" t="s">
        <v>55</v>
      </c>
      <c r="BI139" s="6" t="s">
        <v>92</v>
      </c>
      <c r="BJ139" s="6" t="s">
        <v>55</v>
      </c>
      <c r="BK139" s="23"/>
      <c r="BL139" s="23"/>
      <c r="BM139" s="42"/>
      <c r="BN139" s="42"/>
      <c r="BO139" s="42"/>
    </row>
    <row r="140">
      <c r="A140" s="11">
        <v>136.0</v>
      </c>
      <c r="B140" s="17" t="s">
        <v>960</v>
      </c>
      <c r="C140" s="17" t="s">
        <v>110</v>
      </c>
      <c r="D140" s="20"/>
      <c r="E140" s="19"/>
      <c r="F140" s="17" t="s">
        <v>96</v>
      </c>
      <c r="G140" s="17" t="s">
        <v>836</v>
      </c>
      <c r="H140" s="11" t="s">
        <v>90</v>
      </c>
      <c r="J140" s="11" t="s">
        <v>526</v>
      </c>
      <c r="K140" s="6" t="s">
        <v>84</v>
      </c>
      <c r="L140" s="33">
        <v>42979.0</v>
      </c>
      <c r="M140" s="11"/>
      <c r="N140" s="23"/>
      <c r="O140" s="23"/>
      <c r="P140" s="23"/>
      <c r="Q140" s="6">
        <v>9.0</v>
      </c>
      <c r="R140" s="6">
        <v>7.0</v>
      </c>
      <c r="S140" s="6">
        <v>8.0</v>
      </c>
      <c r="T140" s="23"/>
      <c r="U140" s="6">
        <v>8.0</v>
      </c>
      <c r="V140" s="23"/>
      <c r="W140" s="6">
        <v>7.0</v>
      </c>
      <c r="X140" s="6">
        <v>7.0</v>
      </c>
      <c r="Y140" s="6">
        <v>5.0</v>
      </c>
      <c r="Z140" s="6">
        <v>9.0</v>
      </c>
      <c r="AA140" s="23"/>
      <c r="AB140" s="6">
        <v>6.0</v>
      </c>
      <c r="AC140" s="6">
        <v>8.0</v>
      </c>
      <c r="AD140" s="6">
        <v>9.0</v>
      </c>
      <c r="AE140" s="23"/>
      <c r="AF140" s="23"/>
      <c r="AG140" s="23"/>
      <c r="AH140" s="6">
        <v>10.0</v>
      </c>
      <c r="AI140" s="6">
        <v>10.0</v>
      </c>
      <c r="AJ140" s="6">
        <v>10.0</v>
      </c>
      <c r="AK140" s="6">
        <v>10.0</v>
      </c>
      <c r="AL140" s="23"/>
      <c r="AM140" s="6"/>
      <c r="AN140" s="6">
        <v>9.0</v>
      </c>
      <c r="AO140" s="23"/>
      <c r="AP140" s="23"/>
      <c r="AQ140" s="23"/>
      <c r="AR140" s="6"/>
      <c r="AS140" s="6">
        <v>9.5</v>
      </c>
      <c r="AT140" s="23"/>
      <c r="AU140" s="23"/>
      <c r="AV140" s="23"/>
      <c r="AW140" s="6">
        <v>10.0</v>
      </c>
      <c r="AX140" s="25">
        <f t="shared" si="1"/>
        <v>8.41</v>
      </c>
      <c r="AY140" s="23"/>
      <c r="AZ140" s="23">
        <f t="shared" si="2"/>
        <v>0</v>
      </c>
      <c r="BA140" s="6">
        <v>3.0</v>
      </c>
      <c r="BB140" s="6">
        <v>1.0</v>
      </c>
      <c r="BC140" s="23">
        <f t="shared" si="3"/>
        <v>2</v>
      </c>
      <c r="BD140" s="6" t="s">
        <v>92</v>
      </c>
      <c r="BE140" s="6" t="s">
        <v>55</v>
      </c>
      <c r="BF140" s="6" t="s">
        <v>55</v>
      </c>
      <c r="BG140" s="6" t="s">
        <v>55</v>
      </c>
      <c r="BH140" s="6" t="s">
        <v>55</v>
      </c>
      <c r="BI140" s="6" t="s">
        <v>92</v>
      </c>
      <c r="BJ140" s="6" t="s">
        <v>55</v>
      </c>
      <c r="BK140" s="23"/>
      <c r="BL140" s="23"/>
      <c r="BM140" s="42"/>
      <c r="BN140" s="42"/>
      <c r="BO140" s="42"/>
    </row>
    <row r="141">
      <c r="A141" s="11">
        <v>137.0</v>
      </c>
      <c r="B141" s="17" t="s">
        <v>967</v>
      </c>
      <c r="C141" s="17" t="s">
        <v>200</v>
      </c>
      <c r="D141" s="17" t="s">
        <v>808</v>
      </c>
      <c r="E141" s="19"/>
      <c r="F141" s="17" t="s">
        <v>96</v>
      </c>
      <c r="G141" s="17" t="s">
        <v>836</v>
      </c>
      <c r="H141" s="11" t="s">
        <v>90</v>
      </c>
      <c r="J141" s="11" t="s">
        <v>526</v>
      </c>
      <c r="K141" s="6" t="s">
        <v>84</v>
      </c>
      <c r="L141" s="33">
        <v>42979.0</v>
      </c>
      <c r="M141" s="11"/>
      <c r="N141" s="23"/>
      <c r="O141" s="23"/>
      <c r="P141" s="23"/>
      <c r="Q141" s="25">
        <v>9.0</v>
      </c>
      <c r="R141" s="25">
        <v>7.5</v>
      </c>
      <c r="S141" s="25">
        <v>7.0</v>
      </c>
      <c r="T141" s="25"/>
      <c r="U141" s="25">
        <v>8.5</v>
      </c>
      <c r="V141" s="25"/>
      <c r="W141" s="25">
        <v>7.5</v>
      </c>
      <c r="X141" s="25">
        <v>7.0</v>
      </c>
      <c r="Y141" s="25">
        <v>7.0</v>
      </c>
      <c r="Z141" s="25">
        <v>9.5</v>
      </c>
      <c r="AA141" s="25"/>
      <c r="AB141" s="25">
        <v>6.5</v>
      </c>
      <c r="AC141" s="25">
        <v>9.0</v>
      </c>
      <c r="AD141" s="25">
        <v>9.0</v>
      </c>
      <c r="AE141" s="25"/>
      <c r="AF141" s="25"/>
      <c r="AG141" s="25"/>
      <c r="AH141" s="25">
        <v>10.0</v>
      </c>
      <c r="AI141" s="25">
        <v>10.0</v>
      </c>
      <c r="AJ141" s="25">
        <v>10.0</v>
      </c>
      <c r="AK141" s="25">
        <v>10.0</v>
      </c>
      <c r="AL141" s="25"/>
      <c r="AM141" s="25"/>
      <c r="AN141" s="25">
        <v>9.0</v>
      </c>
      <c r="AO141" s="25"/>
      <c r="AP141" s="25"/>
      <c r="AQ141" s="25"/>
      <c r="AR141" s="6"/>
      <c r="AS141" s="25">
        <v>10.0</v>
      </c>
      <c r="AT141" s="25"/>
      <c r="AU141" s="25"/>
      <c r="AV141" s="25"/>
      <c r="AW141" s="25">
        <v>10.0</v>
      </c>
      <c r="AX141" s="25">
        <f t="shared" si="1"/>
        <v>8.69</v>
      </c>
      <c r="AY141" s="23"/>
      <c r="AZ141" s="23">
        <f t="shared" si="2"/>
        <v>0</v>
      </c>
      <c r="BA141" s="6">
        <v>38.0</v>
      </c>
      <c r="BB141" s="6">
        <v>13.0</v>
      </c>
      <c r="BC141" s="23">
        <f t="shared" si="3"/>
        <v>25</v>
      </c>
      <c r="BD141" s="6" t="s">
        <v>92</v>
      </c>
      <c r="BE141" s="6" t="s">
        <v>55</v>
      </c>
      <c r="BF141" s="6" t="s">
        <v>55</v>
      </c>
      <c r="BG141" s="6" t="s">
        <v>55</v>
      </c>
      <c r="BH141" s="6" t="s">
        <v>55</v>
      </c>
      <c r="BI141" s="6" t="s">
        <v>92</v>
      </c>
      <c r="BJ141" s="6" t="s">
        <v>55</v>
      </c>
      <c r="BK141" s="23"/>
      <c r="BL141" s="23"/>
      <c r="BM141" s="42"/>
      <c r="BN141" s="42"/>
      <c r="BO141" s="42"/>
    </row>
    <row r="142">
      <c r="A142" s="11">
        <v>138.0</v>
      </c>
      <c r="B142" s="17" t="s">
        <v>970</v>
      </c>
      <c r="C142" s="17" t="s">
        <v>617</v>
      </c>
      <c r="D142" s="17" t="s">
        <v>110</v>
      </c>
      <c r="E142" s="19"/>
      <c r="F142" s="17" t="s">
        <v>96</v>
      </c>
      <c r="G142" s="17" t="s">
        <v>836</v>
      </c>
      <c r="H142" s="11" t="s">
        <v>90</v>
      </c>
      <c r="J142" s="11" t="s">
        <v>526</v>
      </c>
      <c r="K142" s="6" t="s">
        <v>84</v>
      </c>
      <c r="L142" s="33">
        <v>42979.0</v>
      </c>
      <c r="M142" s="11"/>
      <c r="N142" s="23"/>
      <c r="O142" s="23"/>
      <c r="P142" s="23"/>
      <c r="Q142" s="6">
        <v>10.0</v>
      </c>
      <c r="R142" s="6">
        <v>9.5</v>
      </c>
      <c r="S142" s="6">
        <v>9.5</v>
      </c>
      <c r="T142" s="23"/>
      <c r="U142" s="6">
        <v>10.0</v>
      </c>
      <c r="V142" s="23"/>
      <c r="W142" s="6">
        <v>8.5</v>
      </c>
      <c r="X142" s="6">
        <v>10.0</v>
      </c>
      <c r="Y142" s="6">
        <v>8.0</v>
      </c>
      <c r="Z142" s="6">
        <v>10.0</v>
      </c>
      <c r="AA142" s="23"/>
      <c r="AB142" s="6">
        <v>8.5</v>
      </c>
      <c r="AC142" s="6">
        <v>9.5</v>
      </c>
      <c r="AD142" s="6">
        <v>10.0</v>
      </c>
      <c r="AE142" s="23"/>
      <c r="AF142" s="23"/>
      <c r="AG142" s="23"/>
      <c r="AH142" s="6">
        <v>10.0</v>
      </c>
      <c r="AI142" s="6">
        <v>10.0</v>
      </c>
      <c r="AJ142" s="6">
        <v>10.0</v>
      </c>
      <c r="AK142" s="6">
        <v>10.0</v>
      </c>
      <c r="AL142" s="23"/>
      <c r="AM142" s="6"/>
      <c r="AN142" s="6">
        <v>9.5</v>
      </c>
      <c r="AO142" s="23"/>
      <c r="AP142" s="23"/>
      <c r="AQ142" s="23"/>
      <c r="AR142" s="6"/>
      <c r="AS142" s="6">
        <v>10.0</v>
      </c>
      <c r="AT142" s="23"/>
      <c r="AU142" s="23"/>
      <c r="AV142" s="23"/>
      <c r="AW142" s="6">
        <v>10.0</v>
      </c>
      <c r="AX142" s="25">
        <f t="shared" si="1"/>
        <v>9.61</v>
      </c>
      <c r="AY142" s="23"/>
      <c r="AZ142" s="23">
        <f t="shared" si="2"/>
        <v>0</v>
      </c>
      <c r="BA142" s="6">
        <v>34.0</v>
      </c>
      <c r="BB142" s="6">
        <v>14.0</v>
      </c>
      <c r="BC142" s="23">
        <f t="shared" si="3"/>
        <v>20</v>
      </c>
      <c r="BD142" s="6" t="s">
        <v>92</v>
      </c>
      <c r="BE142" s="6" t="s">
        <v>55</v>
      </c>
      <c r="BF142" s="6" t="s">
        <v>55</v>
      </c>
      <c r="BG142" s="6" t="s">
        <v>55</v>
      </c>
      <c r="BH142" s="6" t="s">
        <v>55</v>
      </c>
      <c r="BI142" s="6" t="s">
        <v>92</v>
      </c>
      <c r="BJ142" s="6" t="s">
        <v>55</v>
      </c>
      <c r="BK142" s="23"/>
      <c r="BL142" s="23"/>
      <c r="BM142" s="42"/>
      <c r="BN142" s="42"/>
      <c r="BO142" s="42"/>
    </row>
    <row r="143">
      <c r="A143" s="11">
        <v>139.0</v>
      </c>
      <c r="B143" s="17" t="s">
        <v>975</v>
      </c>
      <c r="C143" s="17" t="s">
        <v>355</v>
      </c>
      <c r="D143" s="17" t="s">
        <v>976</v>
      </c>
      <c r="E143" s="19"/>
      <c r="F143" s="17" t="s">
        <v>96</v>
      </c>
      <c r="G143" s="17" t="s">
        <v>836</v>
      </c>
      <c r="H143" s="11" t="s">
        <v>90</v>
      </c>
      <c r="J143" s="11" t="s">
        <v>526</v>
      </c>
      <c r="K143" s="6" t="s">
        <v>84</v>
      </c>
      <c r="L143" s="33">
        <v>42979.0</v>
      </c>
      <c r="M143" s="11"/>
      <c r="N143" s="23"/>
      <c r="O143" s="23"/>
      <c r="P143" s="23"/>
      <c r="Q143" s="6">
        <v>9.5</v>
      </c>
      <c r="R143" s="6">
        <v>8.5</v>
      </c>
      <c r="S143" s="6">
        <v>8.0</v>
      </c>
      <c r="T143" s="6"/>
      <c r="U143" s="6">
        <v>7.5</v>
      </c>
      <c r="V143" s="6"/>
      <c r="W143" s="6">
        <v>7.5</v>
      </c>
      <c r="X143" s="6">
        <v>7.0</v>
      </c>
      <c r="Y143" s="6">
        <v>6.0</v>
      </c>
      <c r="Z143" s="6">
        <v>9.0</v>
      </c>
      <c r="AA143" s="23"/>
      <c r="AB143" s="6">
        <v>6.0</v>
      </c>
      <c r="AC143" s="6">
        <v>8.0</v>
      </c>
      <c r="AD143" s="6">
        <v>8.0</v>
      </c>
      <c r="AE143" s="23"/>
      <c r="AF143" s="23"/>
      <c r="AG143" s="23"/>
      <c r="AH143" s="6">
        <v>10.0</v>
      </c>
      <c r="AI143" s="6">
        <v>10.0</v>
      </c>
      <c r="AJ143" s="6">
        <v>10.0</v>
      </c>
      <c r="AK143" s="6">
        <v>10.0</v>
      </c>
      <c r="AL143" s="23"/>
      <c r="AM143" s="6"/>
      <c r="AN143" s="6">
        <v>8.5</v>
      </c>
      <c r="AO143" s="23"/>
      <c r="AP143" s="23"/>
      <c r="AQ143" s="23"/>
      <c r="AR143" s="6"/>
      <c r="AS143" s="6">
        <v>10.0</v>
      </c>
      <c r="AT143" s="23"/>
      <c r="AU143" s="23"/>
      <c r="AV143" s="23"/>
      <c r="AW143" s="6">
        <v>10.0</v>
      </c>
      <c r="AX143" s="25">
        <f t="shared" si="1"/>
        <v>8.52</v>
      </c>
      <c r="AY143" s="23"/>
      <c r="AZ143" s="23">
        <f t="shared" si="2"/>
        <v>0</v>
      </c>
      <c r="BA143" s="6">
        <v>16.0</v>
      </c>
      <c r="BB143" s="6">
        <v>9.0</v>
      </c>
      <c r="BC143" s="23">
        <f t="shared" si="3"/>
        <v>7</v>
      </c>
      <c r="BD143" s="6" t="s">
        <v>92</v>
      </c>
      <c r="BE143" s="6" t="s">
        <v>55</v>
      </c>
      <c r="BF143" s="6" t="s">
        <v>55</v>
      </c>
      <c r="BG143" s="6" t="s">
        <v>55</v>
      </c>
      <c r="BH143" s="6" t="s">
        <v>55</v>
      </c>
      <c r="BI143" s="6" t="s">
        <v>92</v>
      </c>
      <c r="BJ143" s="6" t="s">
        <v>55</v>
      </c>
      <c r="BK143" s="23"/>
      <c r="BL143" s="23"/>
      <c r="BM143" s="42"/>
      <c r="BN143" s="42"/>
      <c r="BO143" s="42"/>
    </row>
    <row r="144">
      <c r="A144" s="11">
        <v>140.0</v>
      </c>
      <c r="B144" s="17" t="s">
        <v>979</v>
      </c>
      <c r="C144" s="17" t="s">
        <v>149</v>
      </c>
      <c r="D144" s="17" t="s">
        <v>981</v>
      </c>
      <c r="E144" s="19"/>
      <c r="F144" s="17" t="s">
        <v>79</v>
      </c>
      <c r="G144" s="17" t="s">
        <v>836</v>
      </c>
      <c r="H144" s="11" t="s">
        <v>90</v>
      </c>
      <c r="J144" s="11" t="s">
        <v>526</v>
      </c>
      <c r="K144" s="6" t="s">
        <v>84</v>
      </c>
      <c r="L144" s="33">
        <v>42979.0</v>
      </c>
      <c r="M144" s="11"/>
      <c r="N144" s="23"/>
      <c r="O144" s="23"/>
      <c r="P144" s="23"/>
      <c r="Q144" s="6">
        <v>9.0</v>
      </c>
      <c r="R144" s="6">
        <v>8.0</v>
      </c>
      <c r="S144" s="6">
        <v>8.5</v>
      </c>
      <c r="T144" s="23"/>
      <c r="U144" s="6">
        <v>10.0</v>
      </c>
      <c r="V144" s="23"/>
      <c r="W144" s="6">
        <v>7.5</v>
      </c>
      <c r="X144" s="6">
        <v>8.5</v>
      </c>
      <c r="Y144" s="6">
        <v>7.5</v>
      </c>
      <c r="Z144" s="6">
        <v>9.5</v>
      </c>
      <c r="AA144" s="23"/>
      <c r="AB144" s="6">
        <v>7.0</v>
      </c>
      <c r="AC144" s="6">
        <v>8.5</v>
      </c>
      <c r="AD144" s="6">
        <v>10.0</v>
      </c>
      <c r="AE144" s="23"/>
      <c r="AF144" s="23"/>
      <c r="AG144" s="23"/>
      <c r="AH144" s="6">
        <v>10.0</v>
      </c>
      <c r="AI144" s="6">
        <v>10.0</v>
      </c>
      <c r="AJ144" s="6">
        <v>10.0</v>
      </c>
      <c r="AK144" s="6">
        <v>10.0</v>
      </c>
      <c r="AL144" s="23"/>
      <c r="AM144" s="6"/>
      <c r="AN144" s="6">
        <v>8.5</v>
      </c>
      <c r="AO144" s="23"/>
      <c r="AP144" s="23"/>
      <c r="AQ144" s="23"/>
      <c r="AR144" s="6"/>
      <c r="AS144" s="6">
        <v>9.5</v>
      </c>
      <c r="AT144" s="23"/>
      <c r="AU144" s="23"/>
      <c r="AV144" s="23"/>
      <c r="AW144" s="6">
        <v>10.0</v>
      </c>
      <c r="AX144" s="25">
        <f t="shared" si="1"/>
        <v>9</v>
      </c>
      <c r="AY144" s="23"/>
      <c r="AZ144" s="23">
        <f t="shared" si="2"/>
        <v>0</v>
      </c>
      <c r="BA144" s="6">
        <v>16.0</v>
      </c>
      <c r="BB144" s="6">
        <v>4.0</v>
      </c>
      <c r="BC144" s="23">
        <f t="shared" si="3"/>
        <v>12</v>
      </c>
      <c r="BD144" s="6" t="s">
        <v>92</v>
      </c>
      <c r="BE144" s="6" t="s">
        <v>55</v>
      </c>
      <c r="BF144" s="6" t="s">
        <v>55</v>
      </c>
      <c r="BG144" s="6" t="s">
        <v>55</v>
      </c>
      <c r="BH144" s="6" t="s">
        <v>55</v>
      </c>
      <c r="BI144" s="6" t="s">
        <v>92</v>
      </c>
      <c r="BJ144" s="6" t="s">
        <v>55</v>
      </c>
      <c r="BK144" s="23"/>
      <c r="BL144" s="23"/>
      <c r="BM144" s="42"/>
      <c r="BN144" s="42"/>
      <c r="BO144" s="42"/>
    </row>
    <row r="145">
      <c r="A145" s="11">
        <v>141.0</v>
      </c>
      <c r="B145" s="17" t="s">
        <v>983</v>
      </c>
      <c r="C145" s="17" t="s">
        <v>314</v>
      </c>
      <c r="D145" s="17" t="s">
        <v>774</v>
      </c>
      <c r="E145" s="19"/>
      <c r="F145" s="17" t="s">
        <v>96</v>
      </c>
      <c r="G145" s="17" t="s">
        <v>836</v>
      </c>
      <c r="H145" s="11" t="s">
        <v>90</v>
      </c>
      <c r="J145" s="11" t="s">
        <v>526</v>
      </c>
      <c r="K145" s="6" t="s">
        <v>84</v>
      </c>
      <c r="L145" s="33">
        <v>42979.0</v>
      </c>
      <c r="M145" s="11"/>
      <c r="N145" s="23"/>
      <c r="O145" s="23"/>
      <c r="P145" s="23"/>
      <c r="Q145" s="6">
        <v>9.5</v>
      </c>
      <c r="R145" s="6">
        <v>6.5</v>
      </c>
      <c r="S145" s="6">
        <v>8.0</v>
      </c>
      <c r="T145" s="23"/>
      <c r="U145" s="6">
        <v>9.5</v>
      </c>
      <c r="V145" s="23"/>
      <c r="W145" s="6">
        <v>8.0</v>
      </c>
      <c r="X145" s="6">
        <v>8.0</v>
      </c>
      <c r="Y145" s="6">
        <v>8.5</v>
      </c>
      <c r="Z145" s="6">
        <v>9.5</v>
      </c>
      <c r="AA145" s="23"/>
      <c r="AB145" s="6">
        <v>7.0</v>
      </c>
      <c r="AC145" s="6">
        <v>9.0</v>
      </c>
      <c r="AD145" s="6">
        <v>9.0</v>
      </c>
      <c r="AE145" s="23"/>
      <c r="AF145" s="23"/>
      <c r="AG145" s="23"/>
      <c r="AH145" s="6">
        <v>10.0</v>
      </c>
      <c r="AI145" s="6">
        <v>10.0</v>
      </c>
      <c r="AJ145" s="6">
        <v>10.0</v>
      </c>
      <c r="AK145" s="6">
        <v>10.0</v>
      </c>
      <c r="AL145" s="23"/>
      <c r="AM145" s="6"/>
      <c r="AN145" s="6">
        <v>10.0</v>
      </c>
      <c r="AO145" s="23"/>
      <c r="AP145" s="23"/>
      <c r="AQ145" s="23"/>
      <c r="AR145" s="6"/>
      <c r="AS145" s="6">
        <v>10.0</v>
      </c>
      <c r="AT145" s="23"/>
      <c r="AU145" s="23"/>
      <c r="AV145" s="23"/>
      <c r="AW145" s="6">
        <v>10.0</v>
      </c>
      <c r="AX145" s="25">
        <f t="shared" si="1"/>
        <v>9.02</v>
      </c>
      <c r="AY145" s="23"/>
      <c r="AZ145" s="23">
        <f t="shared" si="2"/>
        <v>0</v>
      </c>
      <c r="BA145" s="6">
        <v>16.0</v>
      </c>
      <c r="BB145" s="6">
        <v>4.0</v>
      </c>
      <c r="BC145" s="23">
        <f t="shared" si="3"/>
        <v>12</v>
      </c>
      <c r="BD145" s="6" t="s">
        <v>92</v>
      </c>
      <c r="BE145" s="6" t="s">
        <v>55</v>
      </c>
      <c r="BF145" s="6" t="s">
        <v>55</v>
      </c>
      <c r="BG145" s="6" t="s">
        <v>55</v>
      </c>
      <c r="BH145" s="6" t="s">
        <v>55</v>
      </c>
      <c r="BI145" s="6" t="s">
        <v>92</v>
      </c>
      <c r="BJ145" s="6" t="s">
        <v>55</v>
      </c>
      <c r="BK145" s="23"/>
      <c r="BL145" s="23"/>
      <c r="BM145" s="42"/>
      <c r="BN145" s="42"/>
      <c r="BO145" s="42"/>
    </row>
    <row r="146">
      <c r="A146" s="11">
        <v>142.0</v>
      </c>
      <c r="B146" s="17" t="s">
        <v>987</v>
      </c>
      <c r="C146" s="17" t="s">
        <v>153</v>
      </c>
      <c r="D146" s="17" t="s">
        <v>577</v>
      </c>
      <c r="E146" s="19"/>
      <c r="F146" s="17" t="s">
        <v>79</v>
      </c>
      <c r="G146" s="17" t="s">
        <v>836</v>
      </c>
      <c r="H146" s="11" t="s">
        <v>90</v>
      </c>
      <c r="J146" s="11" t="s">
        <v>526</v>
      </c>
      <c r="K146" s="6" t="s">
        <v>84</v>
      </c>
      <c r="L146" s="33">
        <v>42979.0</v>
      </c>
      <c r="M146" s="11"/>
      <c r="N146" s="23"/>
      <c r="O146" s="23"/>
      <c r="P146" s="23"/>
      <c r="Q146" s="6">
        <v>8.0</v>
      </c>
      <c r="R146" s="6">
        <v>6.5</v>
      </c>
      <c r="S146" s="6">
        <v>6.5</v>
      </c>
      <c r="T146" s="23"/>
      <c r="U146" s="6">
        <v>8.5</v>
      </c>
      <c r="V146" s="23"/>
      <c r="W146" s="6">
        <v>7.5</v>
      </c>
      <c r="X146" s="6">
        <v>8.5</v>
      </c>
      <c r="Y146" s="6">
        <v>5.0</v>
      </c>
      <c r="Z146" s="6">
        <v>5.5</v>
      </c>
      <c r="AA146" s="23"/>
      <c r="AB146" s="6">
        <v>5.0</v>
      </c>
      <c r="AC146" s="6">
        <v>7.5</v>
      </c>
      <c r="AD146" s="6">
        <v>8.5</v>
      </c>
      <c r="AE146" s="23"/>
      <c r="AF146" s="23"/>
      <c r="AG146" s="23"/>
      <c r="AH146" s="6">
        <v>10.0</v>
      </c>
      <c r="AI146" s="6">
        <v>10.0</v>
      </c>
      <c r="AJ146" s="6">
        <v>10.0</v>
      </c>
      <c r="AK146" s="6">
        <v>10.0</v>
      </c>
      <c r="AL146" s="23"/>
      <c r="AM146" s="6"/>
      <c r="AN146" s="6">
        <v>6.5</v>
      </c>
      <c r="AO146" s="23"/>
      <c r="AP146" s="23"/>
      <c r="AQ146" s="23"/>
      <c r="AR146" s="6"/>
      <c r="AS146" s="6">
        <v>9.0</v>
      </c>
      <c r="AT146" s="23"/>
      <c r="AU146" s="23"/>
      <c r="AV146" s="23"/>
      <c r="AW146" s="6">
        <v>10.0</v>
      </c>
      <c r="AX146" s="25">
        <f t="shared" si="1"/>
        <v>7.91</v>
      </c>
      <c r="AY146" s="23"/>
      <c r="AZ146" s="23">
        <f t="shared" si="2"/>
        <v>0</v>
      </c>
      <c r="BA146" s="6">
        <v>300.0</v>
      </c>
      <c r="BB146" s="6">
        <v>0.0</v>
      </c>
      <c r="BC146" s="23">
        <f t="shared" si="3"/>
        <v>300</v>
      </c>
      <c r="BD146" s="6" t="s">
        <v>92</v>
      </c>
      <c r="BE146" s="6" t="s">
        <v>55</v>
      </c>
      <c r="BF146" s="6" t="s">
        <v>55</v>
      </c>
      <c r="BG146" s="6" t="s">
        <v>55</v>
      </c>
      <c r="BH146" s="6" t="s">
        <v>55</v>
      </c>
      <c r="BI146" s="6" t="s">
        <v>92</v>
      </c>
      <c r="BJ146" s="6" t="s">
        <v>55</v>
      </c>
      <c r="BK146" s="23"/>
      <c r="BL146" s="23"/>
      <c r="BM146" s="42"/>
      <c r="BN146" s="42"/>
      <c r="BO146" s="42"/>
    </row>
    <row r="147">
      <c r="A147" s="11">
        <v>143.0</v>
      </c>
      <c r="B147" s="17" t="s">
        <v>993</v>
      </c>
      <c r="C147" s="17" t="s">
        <v>240</v>
      </c>
      <c r="D147" s="17" t="s">
        <v>994</v>
      </c>
      <c r="E147" s="19"/>
      <c r="F147" s="17" t="s">
        <v>96</v>
      </c>
      <c r="G147" s="17" t="s">
        <v>995</v>
      </c>
      <c r="H147" s="11" t="s">
        <v>90</v>
      </c>
      <c r="J147" s="11" t="s">
        <v>526</v>
      </c>
      <c r="K147" s="6" t="s">
        <v>84</v>
      </c>
      <c r="L147" s="33">
        <v>42979.0</v>
      </c>
      <c r="M147" s="11"/>
      <c r="N147" s="23"/>
      <c r="O147" s="23"/>
      <c r="P147" s="23"/>
      <c r="Q147" s="6">
        <v>9.0</v>
      </c>
      <c r="R147" s="6">
        <v>9.0</v>
      </c>
      <c r="S147" s="6">
        <v>10.0</v>
      </c>
      <c r="T147" s="23"/>
      <c r="U147" s="6"/>
      <c r="V147" s="23"/>
      <c r="W147" s="6">
        <v>10.0</v>
      </c>
      <c r="X147" s="6">
        <v>8.5</v>
      </c>
      <c r="Y147" s="6">
        <v>10.0</v>
      </c>
      <c r="Z147" s="6">
        <v>10.0</v>
      </c>
      <c r="AA147" s="23"/>
      <c r="AB147" s="6">
        <v>10.0</v>
      </c>
      <c r="AC147" s="6">
        <v>10.0</v>
      </c>
      <c r="AD147" s="6"/>
      <c r="AE147" s="23"/>
      <c r="AF147" s="6">
        <v>10.0</v>
      </c>
      <c r="AG147" s="23"/>
      <c r="AH147" s="6">
        <v>10.0</v>
      </c>
      <c r="AI147" s="6">
        <v>10.0</v>
      </c>
      <c r="AJ147" s="6">
        <v>10.0</v>
      </c>
      <c r="AK147" s="6">
        <v>10.0</v>
      </c>
      <c r="AL147" s="23"/>
      <c r="AM147" s="6">
        <v>7.5</v>
      </c>
      <c r="AN147" s="6">
        <v>9.5</v>
      </c>
      <c r="AO147" s="23"/>
      <c r="AP147" s="6">
        <v>10.0</v>
      </c>
      <c r="AQ147" s="23"/>
      <c r="AR147" s="6"/>
      <c r="AS147" s="23"/>
      <c r="AT147" s="23"/>
      <c r="AU147" s="23"/>
      <c r="AV147" s="23"/>
      <c r="AW147" s="6">
        <v>10.0</v>
      </c>
      <c r="AX147" s="25">
        <f t="shared" si="1"/>
        <v>9.63</v>
      </c>
      <c r="AY147" s="23"/>
      <c r="AZ147" s="23">
        <f t="shared" si="2"/>
        <v>0</v>
      </c>
      <c r="BA147" s="6">
        <v>39.0</v>
      </c>
      <c r="BB147" s="6">
        <v>0.0</v>
      </c>
      <c r="BC147" s="23">
        <f t="shared" si="3"/>
        <v>39</v>
      </c>
      <c r="BD147" s="6" t="s">
        <v>92</v>
      </c>
      <c r="BE147" s="6" t="s">
        <v>55</v>
      </c>
      <c r="BF147" s="6" t="s">
        <v>55</v>
      </c>
      <c r="BG147" s="6" t="s">
        <v>55</v>
      </c>
      <c r="BH147" s="6" t="s">
        <v>55</v>
      </c>
      <c r="BI147" s="6" t="s">
        <v>92</v>
      </c>
      <c r="BJ147" s="6" t="s">
        <v>55</v>
      </c>
      <c r="BK147" s="23"/>
      <c r="BL147" s="23"/>
      <c r="BM147" s="42"/>
      <c r="BN147" s="42"/>
      <c r="BO147" s="42"/>
    </row>
    <row r="148">
      <c r="A148" s="11">
        <v>144.0</v>
      </c>
      <c r="B148" s="17" t="s">
        <v>1000</v>
      </c>
      <c r="C148" s="17" t="s">
        <v>134</v>
      </c>
      <c r="D148" s="17" t="s">
        <v>265</v>
      </c>
      <c r="E148" s="19"/>
      <c r="F148" s="17" t="s">
        <v>96</v>
      </c>
      <c r="G148" s="17" t="s">
        <v>995</v>
      </c>
      <c r="H148" s="11" t="s">
        <v>90</v>
      </c>
      <c r="J148" s="11" t="s">
        <v>526</v>
      </c>
      <c r="K148" s="6" t="s">
        <v>84</v>
      </c>
      <c r="L148" s="33">
        <v>42979.0</v>
      </c>
      <c r="M148" s="11"/>
      <c r="N148" s="23"/>
      <c r="O148" s="23"/>
      <c r="P148" s="23"/>
      <c r="Q148" s="6">
        <v>9.0</v>
      </c>
      <c r="R148" s="6">
        <v>8.5</v>
      </c>
      <c r="S148" s="6">
        <v>10.0</v>
      </c>
      <c r="T148" s="23"/>
      <c r="U148" s="6"/>
      <c r="V148" s="23"/>
      <c r="W148" s="6">
        <v>6.5</v>
      </c>
      <c r="X148" s="6">
        <v>7.5</v>
      </c>
      <c r="Y148" s="6">
        <v>9.5</v>
      </c>
      <c r="Z148" s="6">
        <v>10.0</v>
      </c>
      <c r="AA148" s="23"/>
      <c r="AB148" s="6">
        <v>8.0</v>
      </c>
      <c r="AC148" s="6">
        <v>9.5</v>
      </c>
      <c r="AD148" s="6"/>
      <c r="AE148" s="23"/>
      <c r="AF148" s="6">
        <v>10.0</v>
      </c>
      <c r="AG148" s="23"/>
      <c r="AH148" s="6">
        <v>10.0</v>
      </c>
      <c r="AI148" s="6">
        <v>10.0</v>
      </c>
      <c r="AJ148" s="6">
        <v>10.0</v>
      </c>
      <c r="AK148" s="6">
        <v>10.0</v>
      </c>
      <c r="AL148" s="23"/>
      <c r="AM148" s="6">
        <v>5.5</v>
      </c>
      <c r="AN148" s="6">
        <v>8.5</v>
      </c>
      <c r="AO148" s="23"/>
      <c r="AP148" s="6">
        <v>10.0</v>
      </c>
      <c r="AQ148" s="23"/>
      <c r="AR148" s="6"/>
      <c r="AS148" s="23"/>
      <c r="AT148" s="23"/>
      <c r="AU148" s="23"/>
      <c r="AV148" s="23"/>
      <c r="AW148" s="6">
        <v>10.0</v>
      </c>
      <c r="AX148" s="25">
        <f t="shared" si="1"/>
        <v>9.02</v>
      </c>
      <c r="AY148" s="23"/>
      <c r="AZ148" s="23">
        <f t="shared" si="2"/>
        <v>0</v>
      </c>
      <c r="BA148" s="6">
        <v>11.0</v>
      </c>
      <c r="BB148" s="6">
        <v>0.0</v>
      </c>
      <c r="BC148" s="23">
        <f t="shared" si="3"/>
        <v>11</v>
      </c>
      <c r="BD148" s="6" t="s">
        <v>92</v>
      </c>
      <c r="BE148" s="6" t="s">
        <v>55</v>
      </c>
      <c r="BF148" s="6" t="s">
        <v>55</v>
      </c>
      <c r="BG148" s="6" t="s">
        <v>55</v>
      </c>
      <c r="BH148" s="6" t="s">
        <v>55</v>
      </c>
      <c r="BI148" s="6" t="s">
        <v>92</v>
      </c>
      <c r="BJ148" s="6" t="s">
        <v>55</v>
      </c>
      <c r="BK148" s="23"/>
      <c r="BL148" s="23"/>
      <c r="BM148" s="42"/>
      <c r="BN148" s="42"/>
      <c r="BO148" s="42"/>
    </row>
    <row r="149">
      <c r="A149" s="11">
        <v>145.0</v>
      </c>
      <c r="B149" s="17" t="s">
        <v>1003</v>
      </c>
      <c r="C149" s="17" t="s">
        <v>259</v>
      </c>
      <c r="D149" s="17" t="s">
        <v>101</v>
      </c>
      <c r="E149" s="19"/>
      <c r="F149" s="17" t="s">
        <v>96</v>
      </c>
      <c r="G149" s="17" t="s">
        <v>995</v>
      </c>
      <c r="H149" s="11" t="s">
        <v>90</v>
      </c>
      <c r="J149" s="11" t="s">
        <v>526</v>
      </c>
      <c r="K149" s="6" t="s">
        <v>84</v>
      </c>
      <c r="L149" s="33">
        <v>42979.0</v>
      </c>
      <c r="M149" s="11"/>
      <c r="N149" s="23"/>
      <c r="O149" s="23"/>
      <c r="P149" s="23"/>
      <c r="Q149" s="25">
        <v>8.5</v>
      </c>
      <c r="R149" s="25">
        <v>7.5</v>
      </c>
      <c r="S149" s="25">
        <v>9.0</v>
      </c>
      <c r="T149" s="25"/>
      <c r="U149" s="25"/>
      <c r="V149" s="25"/>
      <c r="W149" s="25">
        <v>7.0</v>
      </c>
      <c r="X149" s="25">
        <v>7.0</v>
      </c>
      <c r="Y149" s="25">
        <v>8.0</v>
      </c>
      <c r="Z149" s="25">
        <v>9.0</v>
      </c>
      <c r="AA149" s="25"/>
      <c r="AB149" s="25">
        <v>8.0</v>
      </c>
      <c r="AC149" s="25">
        <v>10.0</v>
      </c>
      <c r="AD149" s="25"/>
      <c r="AE149" s="25"/>
      <c r="AF149" s="25">
        <v>10.0</v>
      </c>
      <c r="AG149" s="25"/>
      <c r="AH149" s="25">
        <v>10.0</v>
      </c>
      <c r="AI149" s="25">
        <v>10.0</v>
      </c>
      <c r="AJ149" s="25">
        <v>10.0</v>
      </c>
      <c r="AK149" s="25">
        <v>10.0</v>
      </c>
      <c r="AL149" s="25"/>
      <c r="AM149" s="25">
        <v>5.5</v>
      </c>
      <c r="AN149" s="25">
        <v>9.5</v>
      </c>
      <c r="AO149" s="25"/>
      <c r="AP149" s="25">
        <v>10.0</v>
      </c>
      <c r="AQ149" s="25"/>
      <c r="AR149" s="6"/>
      <c r="AS149" s="25"/>
      <c r="AT149" s="25"/>
      <c r="AU149" s="25"/>
      <c r="AV149" s="25"/>
      <c r="AW149" s="6">
        <v>10.0</v>
      </c>
      <c r="AX149" s="25">
        <f t="shared" si="1"/>
        <v>8.83</v>
      </c>
      <c r="AY149" s="23"/>
      <c r="AZ149" s="23">
        <f t="shared" si="2"/>
        <v>0</v>
      </c>
      <c r="BA149" s="6">
        <v>74.0</v>
      </c>
      <c r="BB149" s="6">
        <v>0.0</v>
      </c>
      <c r="BC149" s="23">
        <f t="shared" si="3"/>
        <v>74</v>
      </c>
      <c r="BD149" s="6" t="s">
        <v>92</v>
      </c>
      <c r="BE149" s="6" t="s">
        <v>55</v>
      </c>
      <c r="BF149" s="6" t="s">
        <v>55</v>
      </c>
      <c r="BG149" s="6" t="s">
        <v>55</v>
      </c>
      <c r="BH149" s="6" t="s">
        <v>55</v>
      </c>
      <c r="BI149" s="6" t="s">
        <v>92</v>
      </c>
      <c r="BJ149" s="6" t="s">
        <v>55</v>
      </c>
      <c r="BK149" s="23"/>
      <c r="BL149" s="23"/>
      <c r="BM149" s="42"/>
      <c r="BN149" s="42"/>
      <c r="BO149" s="42"/>
    </row>
    <row r="150">
      <c r="A150" s="11">
        <v>146.0</v>
      </c>
      <c r="B150" s="17" t="s">
        <v>1007</v>
      </c>
      <c r="C150" s="17" t="s">
        <v>345</v>
      </c>
      <c r="D150" s="17" t="s">
        <v>355</v>
      </c>
      <c r="E150" s="19"/>
      <c r="F150" s="17" t="s">
        <v>96</v>
      </c>
      <c r="G150" s="17" t="s">
        <v>995</v>
      </c>
      <c r="H150" s="11" t="s">
        <v>90</v>
      </c>
      <c r="J150" s="11" t="s">
        <v>526</v>
      </c>
      <c r="K150" s="6" t="s">
        <v>84</v>
      </c>
      <c r="L150" s="33">
        <v>42979.0</v>
      </c>
      <c r="M150" s="11"/>
      <c r="N150" s="23"/>
      <c r="O150" s="23"/>
      <c r="P150" s="23"/>
      <c r="Q150" s="25">
        <v>9.0</v>
      </c>
      <c r="R150" s="25">
        <v>7.0</v>
      </c>
      <c r="S150" s="25">
        <v>10.0</v>
      </c>
      <c r="T150" s="25"/>
      <c r="U150" s="25"/>
      <c r="V150" s="25"/>
      <c r="W150" s="25">
        <v>8.0</v>
      </c>
      <c r="X150" s="25">
        <v>8.0</v>
      </c>
      <c r="Y150" s="25">
        <v>9.0</v>
      </c>
      <c r="Z150" s="25">
        <v>10.0</v>
      </c>
      <c r="AA150" s="25"/>
      <c r="AB150" s="25">
        <v>9.5</v>
      </c>
      <c r="AC150" s="25">
        <v>10.0</v>
      </c>
      <c r="AD150" s="25"/>
      <c r="AE150" s="25"/>
      <c r="AF150" s="25">
        <v>10.0</v>
      </c>
      <c r="AG150" s="25"/>
      <c r="AH150" s="25">
        <v>10.0</v>
      </c>
      <c r="AI150" s="25">
        <v>10.0</v>
      </c>
      <c r="AJ150" s="25">
        <v>10.0</v>
      </c>
      <c r="AK150" s="25">
        <v>10.0</v>
      </c>
      <c r="AL150" s="25"/>
      <c r="AM150" s="25">
        <v>6.0</v>
      </c>
      <c r="AN150" s="25">
        <v>10.0</v>
      </c>
      <c r="AO150" s="25"/>
      <c r="AP150" s="25">
        <v>10.0</v>
      </c>
      <c r="AQ150" s="25"/>
      <c r="AR150" s="6"/>
      <c r="AS150" s="25"/>
      <c r="AT150" s="25"/>
      <c r="AU150" s="25"/>
      <c r="AV150" s="25"/>
      <c r="AW150" s="6">
        <v>10.0</v>
      </c>
      <c r="AX150" s="25">
        <f t="shared" si="1"/>
        <v>9.25</v>
      </c>
      <c r="AY150" s="23"/>
      <c r="AZ150" s="23">
        <f t="shared" si="2"/>
        <v>0</v>
      </c>
      <c r="BA150" s="6">
        <v>86.0</v>
      </c>
      <c r="BB150" s="6">
        <v>0.0</v>
      </c>
      <c r="BC150" s="23">
        <f t="shared" si="3"/>
        <v>86</v>
      </c>
      <c r="BD150" s="6" t="s">
        <v>92</v>
      </c>
      <c r="BE150" s="6" t="s">
        <v>55</v>
      </c>
      <c r="BF150" s="6" t="s">
        <v>55</v>
      </c>
      <c r="BG150" s="6" t="s">
        <v>55</v>
      </c>
      <c r="BH150" s="6" t="s">
        <v>55</v>
      </c>
      <c r="BI150" s="6" t="s">
        <v>92</v>
      </c>
      <c r="BJ150" s="6" t="s">
        <v>55</v>
      </c>
      <c r="BK150" s="23"/>
      <c r="BL150" s="23"/>
      <c r="BM150" s="42"/>
      <c r="BN150" s="42"/>
      <c r="BO150" s="42"/>
    </row>
    <row r="151">
      <c r="A151" s="11">
        <v>147.0</v>
      </c>
      <c r="B151" s="17" t="s">
        <v>1014</v>
      </c>
      <c r="C151" s="17" t="s">
        <v>1015</v>
      </c>
      <c r="D151" s="19"/>
      <c r="E151" s="19"/>
      <c r="F151" s="17" t="s">
        <v>96</v>
      </c>
      <c r="G151" s="17" t="s">
        <v>995</v>
      </c>
      <c r="H151" s="11" t="s">
        <v>90</v>
      </c>
      <c r="J151" s="11" t="s">
        <v>526</v>
      </c>
      <c r="K151" s="6" t="s">
        <v>84</v>
      </c>
      <c r="L151" s="33">
        <v>42979.0</v>
      </c>
      <c r="M151" s="11"/>
      <c r="N151" s="23"/>
      <c r="O151" s="23"/>
      <c r="P151" s="23"/>
      <c r="Q151" s="6">
        <v>7.0</v>
      </c>
      <c r="R151" s="6">
        <v>5.5</v>
      </c>
      <c r="S151" s="6">
        <v>7.5</v>
      </c>
      <c r="T151" s="23"/>
      <c r="U151" s="6"/>
      <c r="V151" s="23"/>
      <c r="W151" s="6">
        <v>6.5</v>
      </c>
      <c r="X151" s="6">
        <v>7.0</v>
      </c>
      <c r="Y151" s="6">
        <v>7.0</v>
      </c>
      <c r="Z151" s="6">
        <v>7.0</v>
      </c>
      <c r="AA151" s="23"/>
      <c r="AB151" s="6">
        <v>7.0</v>
      </c>
      <c r="AC151" s="6">
        <v>6.0</v>
      </c>
      <c r="AD151" s="6"/>
      <c r="AE151" s="23"/>
      <c r="AF151" s="25">
        <v>10.0</v>
      </c>
      <c r="AG151" s="23"/>
      <c r="AH151" s="25">
        <v>10.0</v>
      </c>
      <c r="AI151" s="25">
        <v>10.0</v>
      </c>
      <c r="AJ151" s="25">
        <v>10.0</v>
      </c>
      <c r="AK151" s="25">
        <v>10.0</v>
      </c>
      <c r="AL151" s="23"/>
      <c r="AM151" s="6">
        <v>5.0</v>
      </c>
      <c r="AN151" s="6">
        <v>7.5</v>
      </c>
      <c r="AO151" s="23"/>
      <c r="AP151" s="25">
        <v>10.0</v>
      </c>
      <c r="AQ151" s="23"/>
      <c r="AR151" s="6"/>
      <c r="AS151" s="23"/>
      <c r="AT151" s="23"/>
      <c r="AU151" s="23"/>
      <c r="AV151" s="23"/>
      <c r="AW151" s="6">
        <v>9.5</v>
      </c>
      <c r="AX151" s="25">
        <f t="shared" si="1"/>
        <v>7.91</v>
      </c>
      <c r="AY151" s="23"/>
      <c r="AZ151" s="23">
        <f t="shared" si="2"/>
        <v>0</v>
      </c>
      <c r="BA151" s="6">
        <v>155.0</v>
      </c>
      <c r="BB151" s="6">
        <f>155-127</f>
        <v>28</v>
      </c>
      <c r="BC151" s="23">
        <f t="shared" si="3"/>
        <v>127</v>
      </c>
      <c r="BD151" s="6" t="s">
        <v>92</v>
      </c>
      <c r="BE151" s="6" t="s">
        <v>55</v>
      </c>
      <c r="BF151" s="6" t="s">
        <v>55</v>
      </c>
      <c r="BG151" s="6" t="s">
        <v>55</v>
      </c>
      <c r="BH151" s="6" t="s">
        <v>55</v>
      </c>
      <c r="BI151" s="6" t="s">
        <v>92</v>
      </c>
      <c r="BJ151" s="6" t="s">
        <v>55</v>
      </c>
      <c r="BK151" s="23"/>
      <c r="BL151" s="23"/>
      <c r="BM151" s="42"/>
      <c r="BN151" s="42"/>
      <c r="BO151" s="42"/>
    </row>
    <row r="152">
      <c r="A152" s="11">
        <v>148.0</v>
      </c>
      <c r="B152" s="17" t="s">
        <v>1020</v>
      </c>
      <c r="C152" s="17" t="s">
        <v>118</v>
      </c>
      <c r="D152" s="19"/>
      <c r="E152" s="19"/>
      <c r="F152" s="17" t="s">
        <v>79</v>
      </c>
      <c r="G152" s="17" t="s">
        <v>995</v>
      </c>
      <c r="H152" s="11" t="s">
        <v>90</v>
      </c>
      <c r="J152" s="11" t="s">
        <v>526</v>
      </c>
      <c r="K152" s="6" t="s">
        <v>84</v>
      </c>
      <c r="L152" s="33">
        <v>42979.0</v>
      </c>
      <c r="M152" s="11"/>
      <c r="N152" s="23"/>
      <c r="O152" s="23"/>
      <c r="P152" s="23"/>
      <c r="Q152" s="25">
        <v>8.5</v>
      </c>
      <c r="R152" s="25">
        <v>8.0</v>
      </c>
      <c r="S152" s="25">
        <v>9.5</v>
      </c>
      <c r="T152" s="25"/>
      <c r="U152" s="25"/>
      <c r="V152" s="25"/>
      <c r="W152" s="25">
        <v>6.0</v>
      </c>
      <c r="X152" s="25">
        <v>8.0</v>
      </c>
      <c r="Y152" s="25">
        <v>8.5</v>
      </c>
      <c r="Z152" s="25">
        <v>10.0</v>
      </c>
      <c r="AA152" s="25"/>
      <c r="AB152" s="25">
        <v>9.0</v>
      </c>
      <c r="AC152" s="25">
        <v>9.5</v>
      </c>
      <c r="AD152" s="25"/>
      <c r="AE152" s="25"/>
      <c r="AF152" s="25">
        <v>10.0</v>
      </c>
      <c r="AG152" s="25"/>
      <c r="AH152" s="25">
        <v>10.0</v>
      </c>
      <c r="AI152" s="25">
        <v>10.0</v>
      </c>
      <c r="AJ152" s="25">
        <v>10.0</v>
      </c>
      <c r="AK152" s="25">
        <v>10.0</v>
      </c>
      <c r="AL152" s="25"/>
      <c r="AM152" s="25">
        <v>7.0</v>
      </c>
      <c r="AN152" s="25">
        <v>10.0</v>
      </c>
      <c r="AO152" s="25"/>
      <c r="AP152" s="25">
        <v>10.0</v>
      </c>
      <c r="AQ152" s="25"/>
      <c r="AR152" s="6"/>
      <c r="AS152" s="25"/>
      <c r="AT152" s="25"/>
      <c r="AU152" s="25"/>
      <c r="AV152" s="25"/>
      <c r="AW152" s="6">
        <v>10.0</v>
      </c>
      <c r="AX152" s="25">
        <f t="shared" si="1"/>
        <v>9.11</v>
      </c>
      <c r="AY152" s="23"/>
      <c r="AZ152" s="23">
        <f t="shared" si="2"/>
        <v>0</v>
      </c>
      <c r="BA152" s="6">
        <v>53.0</v>
      </c>
      <c r="BB152" s="6">
        <v>0.0</v>
      </c>
      <c r="BC152" s="23">
        <f t="shared" si="3"/>
        <v>53</v>
      </c>
      <c r="BD152" s="6" t="s">
        <v>92</v>
      </c>
      <c r="BE152" s="6" t="s">
        <v>55</v>
      </c>
      <c r="BF152" s="6" t="s">
        <v>55</v>
      </c>
      <c r="BG152" s="6" t="s">
        <v>55</v>
      </c>
      <c r="BH152" s="6" t="s">
        <v>55</v>
      </c>
      <c r="BI152" s="6" t="s">
        <v>92</v>
      </c>
      <c r="BJ152" s="6" t="s">
        <v>55</v>
      </c>
      <c r="BK152" s="23"/>
      <c r="BL152" s="23"/>
      <c r="BM152" s="42"/>
      <c r="BN152" s="42"/>
      <c r="BO152" s="42"/>
    </row>
    <row r="153">
      <c r="A153" s="11">
        <v>149.0</v>
      </c>
      <c r="B153" s="17" t="s">
        <v>114</v>
      </c>
      <c r="C153" s="17" t="s">
        <v>78</v>
      </c>
      <c r="D153" s="17" t="s">
        <v>214</v>
      </c>
      <c r="E153" s="19"/>
      <c r="F153" s="17" t="s">
        <v>79</v>
      </c>
      <c r="G153" s="17" t="s">
        <v>995</v>
      </c>
      <c r="H153" s="11" t="s">
        <v>90</v>
      </c>
      <c r="J153" s="11" t="s">
        <v>526</v>
      </c>
      <c r="K153" s="6" t="s">
        <v>84</v>
      </c>
      <c r="L153" s="33">
        <v>42979.0</v>
      </c>
      <c r="M153" s="11"/>
      <c r="N153" s="23"/>
      <c r="O153" s="23"/>
      <c r="P153" s="23"/>
      <c r="Q153" s="6">
        <v>7.0</v>
      </c>
      <c r="R153" s="6">
        <v>7.0</v>
      </c>
      <c r="S153" s="6">
        <v>7.5</v>
      </c>
      <c r="T153" s="23"/>
      <c r="U153" s="6"/>
      <c r="V153" s="23"/>
      <c r="W153" s="6">
        <v>7.5</v>
      </c>
      <c r="X153" s="6">
        <v>6.5</v>
      </c>
      <c r="Y153" s="6">
        <v>7.5</v>
      </c>
      <c r="Z153" s="6">
        <v>8.0</v>
      </c>
      <c r="AA153" s="23"/>
      <c r="AB153" s="6">
        <v>7.5</v>
      </c>
      <c r="AC153" s="6">
        <v>9.0</v>
      </c>
      <c r="AD153" s="6"/>
      <c r="AE153" s="23"/>
      <c r="AF153" s="25">
        <v>10.0</v>
      </c>
      <c r="AG153" s="23"/>
      <c r="AH153" s="25">
        <v>10.0</v>
      </c>
      <c r="AI153" s="25">
        <v>10.0</v>
      </c>
      <c r="AJ153" s="25">
        <v>10.0</v>
      </c>
      <c r="AK153" s="25">
        <v>10.0</v>
      </c>
      <c r="AL153" s="23"/>
      <c r="AM153" s="6">
        <v>5.0</v>
      </c>
      <c r="AN153" s="6">
        <v>9.0</v>
      </c>
      <c r="AO153" s="23"/>
      <c r="AP153" s="25">
        <v>10.0</v>
      </c>
      <c r="AQ153" s="23"/>
      <c r="AR153" s="6"/>
      <c r="AS153" s="23"/>
      <c r="AT153" s="23"/>
      <c r="AU153" s="23"/>
      <c r="AV153" s="23"/>
      <c r="AW153" s="6">
        <v>10.0</v>
      </c>
      <c r="AX153" s="25">
        <f t="shared" si="1"/>
        <v>8.41</v>
      </c>
      <c r="AY153" s="23"/>
      <c r="AZ153" s="23">
        <f t="shared" si="2"/>
        <v>0</v>
      </c>
      <c r="BA153" s="6">
        <v>47.0</v>
      </c>
      <c r="BB153" s="6">
        <v>9.0</v>
      </c>
      <c r="BC153" s="23">
        <f t="shared" si="3"/>
        <v>38</v>
      </c>
      <c r="BD153" s="6" t="s">
        <v>92</v>
      </c>
      <c r="BE153" s="6" t="s">
        <v>55</v>
      </c>
      <c r="BF153" s="6" t="s">
        <v>55</v>
      </c>
      <c r="BG153" s="6" t="s">
        <v>55</v>
      </c>
      <c r="BH153" s="6" t="s">
        <v>55</v>
      </c>
      <c r="BI153" s="6" t="s">
        <v>92</v>
      </c>
      <c r="BJ153" s="6" t="s">
        <v>55</v>
      </c>
      <c r="BK153" s="23"/>
      <c r="BL153" s="23"/>
      <c r="BM153" s="42"/>
      <c r="BN153" s="42"/>
      <c r="BO153" s="42"/>
    </row>
    <row r="154">
      <c r="A154" s="11">
        <v>150.0</v>
      </c>
      <c r="B154" s="17" t="s">
        <v>370</v>
      </c>
      <c r="C154" s="17" t="s">
        <v>104</v>
      </c>
      <c r="D154" s="17" t="s">
        <v>269</v>
      </c>
      <c r="E154" s="17" t="s">
        <v>118</v>
      </c>
      <c r="F154" s="17" t="s">
        <v>79</v>
      </c>
      <c r="G154" s="17" t="s">
        <v>995</v>
      </c>
      <c r="H154" s="11" t="s">
        <v>90</v>
      </c>
      <c r="J154" s="11" t="s">
        <v>526</v>
      </c>
      <c r="K154" s="6" t="s">
        <v>84</v>
      </c>
      <c r="L154" s="33">
        <v>42979.0</v>
      </c>
      <c r="M154" s="11"/>
      <c r="N154" s="23"/>
      <c r="O154" s="23"/>
      <c r="P154" s="23"/>
      <c r="Q154" s="25">
        <v>8.5</v>
      </c>
      <c r="R154" s="25">
        <v>6.5</v>
      </c>
      <c r="S154" s="25">
        <v>9.5</v>
      </c>
      <c r="T154" s="25"/>
      <c r="U154" s="25"/>
      <c r="V154" s="25"/>
      <c r="W154" s="25">
        <v>9.0</v>
      </c>
      <c r="X154" s="25">
        <v>8.0</v>
      </c>
      <c r="Y154" s="25">
        <v>8.5</v>
      </c>
      <c r="Z154" s="25">
        <v>10.0</v>
      </c>
      <c r="AA154" s="25"/>
      <c r="AB154" s="25">
        <v>9.0</v>
      </c>
      <c r="AC154" s="25">
        <v>9.5</v>
      </c>
      <c r="AD154" s="25"/>
      <c r="AE154" s="25"/>
      <c r="AF154" s="25">
        <v>10.0</v>
      </c>
      <c r="AG154" s="25"/>
      <c r="AH154" s="25">
        <v>10.0</v>
      </c>
      <c r="AI154" s="25">
        <v>10.0</v>
      </c>
      <c r="AJ154" s="25">
        <v>10.0</v>
      </c>
      <c r="AK154" s="25">
        <v>10.0</v>
      </c>
      <c r="AL154" s="25"/>
      <c r="AM154" s="25">
        <v>6.0</v>
      </c>
      <c r="AN154" s="25">
        <v>9.5</v>
      </c>
      <c r="AO154" s="25"/>
      <c r="AP154" s="25">
        <v>10.0</v>
      </c>
      <c r="AQ154" s="25"/>
      <c r="AR154" s="6"/>
      <c r="AS154" s="25"/>
      <c r="AT154" s="25"/>
      <c r="AU154" s="25"/>
      <c r="AV154" s="25"/>
      <c r="AW154" s="6">
        <v>10.0</v>
      </c>
      <c r="AX154" s="25">
        <f t="shared" si="1"/>
        <v>9.11</v>
      </c>
      <c r="AY154" s="23"/>
      <c r="AZ154" s="23">
        <f t="shared" si="2"/>
        <v>0</v>
      </c>
      <c r="BA154" s="6">
        <v>20.0</v>
      </c>
      <c r="BB154" s="6">
        <v>0.0</v>
      </c>
      <c r="BC154" s="23">
        <f t="shared" si="3"/>
        <v>20</v>
      </c>
      <c r="BD154" s="6" t="s">
        <v>92</v>
      </c>
      <c r="BE154" s="6" t="s">
        <v>55</v>
      </c>
      <c r="BF154" s="6" t="s">
        <v>55</v>
      </c>
      <c r="BG154" s="6" t="s">
        <v>55</v>
      </c>
      <c r="BH154" s="6" t="s">
        <v>55</v>
      </c>
      <c r="BI154" s="6" t="s">
        <v>92</v>
      </c>
      <c r="BJ154" s="6" t="s">
        <v>55</v>
      </c>
      <c r="BK154" s="23"/>
      <c r="BL154" s="23"/>
      <c r="BM154" s="42"/>
      <c r="BN154" s="42"/>
      <c r="BO154" s="42"/>
    </row>
    <row r="155">
      <c r="A155" s="11">
        <v>151.0</v>
      </c>
      <c r="B155" s="17" t="s">
        <v>1029</v>
      </c>
      <c r="C155" s="17" t="s">
        <v>77</v>
      </c>
      <c r="D155" s="20"/>
      <c r="E155" s="19"/>
      <c r="F155" s="17" t="s">
        <v>79</v>
      </c>
      <c r="G155" s="17" t="s">
        <v>995</v>
      </c>
      <c r="H155" s="11" t="s">
        <v>90</v>
      </c>
      <c r="J155" s="11" t="s">
        <v>526</v>
      </c>
      <c r="K155" s="6" t="s">
        <v>84</v>
      </c>
      <c r="L155" s="33">
        <v>42979.0</v>
      </c>
      <c r="M155" s="11"/>
      <c r="N155" s="23"/>
      <c r="O155" s="23"/>
      <c r="P155" s="23"/>
      <c r="Q155" s="25">
        <v>7.5</v>
      </c>
      <c r="R155" s="25">
        <v>8.5</v>
      </c>
      <c r="S155" s="25">
        <v>6.0</v>
      </c>
      <c r="T155" s="25"/>
      <c r="U155" s="25"/>
      <c r="V155" s="25"/>
      <c r="W155" s="25">
        <v>7.0</v>
      </c>
      <c r="X155" s="25">
        <v>7.5</v>
      </c>
      <c r="Y155" s="25">
        <v>7.0</v>
      </c>
      <c r="Z155" s="25">
        <v>6.0</v>
      </c>
      <c r="AA155" s="25"/>
      <c r="AB155" s="25">
        <v>8.0</v>
      </c>
      <c r="AC155" s="25">
        <v>8.0</v>
      </c>
      <c r="AD155" s="25"/>
      <c r="AE155" s="25"/>
      <c r="AF155" s="25">
        <v>10.0</v>
      </c>
      <c r="AG155" s="25"/>
      <c r="AH155" s="25">
        <v>10.0</v>
      </c>
      <c r="AI155" s="25">
        <v>10.0</v>
      </c>
      <c r="AJ155" s="25">
        <v>10.0</v>
      </c>
      <c r="AK155" s="25">
        <v>10.0</v>
      </c>
      <c r="AL155" s="25"/>
      <c r="AM155" s="25">
        <v>8.5</v>
      </c>
      <c r="AN155" s="25">
        <v>10.0</v>
      </c>
      <c r="AO155" s="25"/>
      <c r="AP155" s="25">
        <v>10.0</v>
      </c>
      <c r="AQ155" s="25"/>
      <c r="AR155" s="6"/>
      <c r="AS155" s="25"/>
      <c r="AT155" s="25"/>
      <c r="AU155" s="25"/>
      <c r="AV155" s="25"/>
      <c r="AW155" s="6">
        <v>10.0</v>
      </c>
      <c r="AX155" s="25">
        <f t="shared" si="1"/>
        <v>8.55</v>
      </c>
      <c r="AY155" s="23"/>
      <c r="AZ155" s="23">
        <f t="shared" si="2"/>
        <v>0</v>
      </c>
      <c r="BA155" s="6">
        <v>71.0</v>
      </c>
      <c r="BB155" s="6">
        <v>0.0</v>
      </c>
      <c r="BC155" s="23">
        <f t="shared" si="3"/>
        <v>71</v>
      </c>
      <c r="BD155" s="6" t="s">
        <v>92</v>
      </c>
      <c r="BE155" s="6" t="s">
        <v>55</v>
      </c>
      <c r="BF155" s="6" t="s">
        <v>55</v>
      </c>
      <c r="BG155" s="6" t="s">
        <v>55</v>
      </c>
      <c r="BH155" s="6" t="s">
        <v>55</v>
      </c>
      <c r="BI155" s="6" t="s">
        <v>92</v>
      </c>
      <c r="BJ155" s="6" t="s">
        <v>55</v>
      </c>
      <c r="BK155" s="23"/>
      <c r="BL155" s="23"/>
      <c r="BM155" s="42"/>
      <c r="BN155" s="42"/>
      <c r="BO155" s="42"/>
    </row>
    <row r="156">
      <c r="A156" s="11">
        <v>152.0</v>
      </c>
      <c r="B156" s="17" t="s">
        <v>1033</v>
      </c>
      <c r="C156" s="17" t="s">
        <v>1034</v>
      </c>
      <c r="D156" s="17" t="s">
        <v>298</v>
      </c>
      <c r="E156" s="19"/>
      <c r="F156" s="17" t="s">
        <v>79</v>
      </c>
      <c r="G156" s="17" t="s">
        <v>995</v>
      </c>
      <c r="H156" s="48" t="s">
        <v>90</v>
      </c>
      <c r="J156" s="11" t="s">
        <v>91</v>
      </c>
      <c r="K156" s="48" t="s">
        <v>84</v>
      </c>
      <c r="L156" s="49">
        <v>42979.0</v>
      </c>
      <c r="M156" s="52"/>
      <c r="N156" s="50"/>
      <c r="O156" s="50"/>
      <c r="P156" s="50"/>
      <c r="Q156" s="25">
        <v>8.0</v>
      </c>
      <c r="R156" s="25">
        <v>8.0</v>
      </c>
      <c r="S156" s="25">
        <v>8.0</v>
      </c>
      <c r="T156" s="25"/>
      <c r="U156" s="25"/>
      <c r="V156" s="25"/>
      <c r="W156" s="25">
        <v>7.0</v>
      </c>
      <c r="X156" s="25">
        <v>7.5</v>
      </c>
      <c r="Y156" s="25">
        <v>9.0</v>
      </c>
      <c r="Z156" s="25">
        <v>10.0</v>
      </c>
      <c r="AA156" s="25"/>
      <c r="AB156" s="25">
        <v>8.5</v>
      </c>
      <c r="AC156" s="25">
        <v>9.5</v>
      </c>
      <c r="AD156" s="25"/>
      <c r="AE156" s="25"/>
      <c r="AF156" s="25">
        <v>10.0</v>
      </c>
      <c r="AG156" s="25"/>
      <c r="AH156" s="25">
        <v>10.0</v>
      </c>
      <c r="AI156" s="25">
        <v>10.0</v>
      </c>
      <c r="AJ156" s="25">
        <v>10.0</v>
      </c>
      <c r="AK156" s="25">
        <v>10.0</v>
      </c>
      <c r="AL156" s="25"/>
      <c r="AM156" s="25">
        <v>5.0</v>
      </c>
      <c r="AN156" s="25">
        <v>9.5</v>
      </c>
      <c r="AO156" s="25"/>
      <c r="AP156" s="25">
        <v>10.0</v>
      </c>
      <c r="AQ156" s="25"/>
      <c r="AR156" s="6"/>
      <c r="AS156" s="25"/>
      <c r="AT156" s="25"/>
      <c r="AU156" s="25"/>
      <c r="AV156" s="25"/>
      <c r="AW156" s="6">
        <v>10.0</v>
      </c>
      <c r="AX156" s="25">
        <f t="shared" si="1"/>
        <v>8.88</v>
      </c>
      <c r="AY156" s="6" t="s">
        <v>79</v>
      </c>
      <c r="AZ156" s="23">
        <f t="shared" si="2"/>
        <v>0</v>
      </c>
      <c r="BA156" s="25">
        <v>53.0</v>
      </c>
      <c r="BB156" s="25">
        <v>8.0</v>
      </c>
      <c r="BC156" s="23">
        <f t="shared" si="3"/>
        <v>45</v>
      </c>
      <c r="BD156" s="6" t="s">
        <v>92</v>
      </c>
      <c r="BE156" s="6" t="s">
        <v>55</v>
      </c>
      <c r="BF156" s="6" t="s">
        <v>55</v>
      </c>
      <c r="BG156" s="6" t="s">
        <v>55</v>
      </c>
      <c r="BH156" s="6" t="s">
        <v>55</v>
      </c>
      <c r="BI156" s="6" t="s">
        <v>92</v>
      </c>
      <c r="BJ156" s="6" t="s">
        <v>55</v>
      </c>
      <c r="BK156" s="23"/>
      <c r="BL156" s="23"/>
      <c r="BM156" s="42"/>
      <c r="BN156" s="42"/>
      <c r="BO156" s="42"/>
    </row>
    <row r="157">
      <c r="A157" s="11">
        <v>153.0</v>
      </c>
      <c r="B157" s="17" t="s">
        <v>75</v>
      </c>
      <c r="C157" s="17" t="s">
        <v>1039</v>
      </c>
      <c r="D157" s="20"/>
      <c r="E157" s="19"/>
      <c r="F157" s="17" t="s">
        <v>79</v>
      </c>
      <c r="G157" s="17" t="s">
        <v>995</v>
      </c>
      <c r="H157" s="48" t="s">
        <v>90</v>
      </c>
      <c r="J157" s="11" t="s">
        <v>91</v>
      </c>
      <c r="K157" s="48" t="s">
        <v>84</v>
      </c>
      <c r="L157" s="49">
        <v>42979.0</v>
      </c>
      <c r="M157" s="52"/>
      <c r="N157" s="50"/>
      <c r="O157" s="50"/>
      <c r="P157" s="50"/>
      <c r="Q157" s="25">
        <v>9.0</v>
      </c>
      <c r="R157" s="25">
        <v>7.0</v>
      </c>
      <c r="S157" s="25">
        <v>6.5</v>
      </c>
      <c r="T157" s="25"/>
      <c r="U157" s="25"/>
      <c r="V157" s="25"/>
      <c r="W157" s="25">
        <v>9.0</v>
      </c>
      <c r="X157" s="25">
        <v>8.0</v>
      </c>
      <c r="Y157" s="25">
        <v>9.5</v>
      </c>
      <c r="Z157" s="25">
        <v>9.5</v>
      </c>
      <c r="AA157" s="25"/>
      <c r="AB157" s="25">
        <v>9.5</v>
      </c>
      <c r="AC157" s="25">
        <v>8.5</v>
      </c>
      <c r="AD157" s="25"/>
      <c r="AE157" s="25"/>
      <c r="AF157" s="25">
        <v>10.0</v>
      </c>
      <c r="AG157" s="25"/>
      <c r="AH157" s="25">
        <v>10.0</v>
      </c>
      <c r="AI157" s="25">
        <v>10.0</v>
      </c>
      <c r="AJ157" s="25">
        <v>10.0</v>
      </c>
      <c r="AK157" s="25">
        <v>10.0</v>
      </c>
      <c r="AL157" s="25"/>
      <c r="AM157" s="25">
        <v>6.0</v>
      </c>
      <c r="AN157" s="25">
        <v>9.5</v>
      </c>
      <c r="AO157" s="25"/>
      <c r="AP157" s="25">
        <v>10.0</v>
      </c>
      <c r="AQ157" s="25"/>
      <c r="AR157" s="6"/>
      <c r="AS157" s="25"/>
      <c r="AT157" s="25"/>
      <c r="AU157" s="25"/>
      <c r="AV157" s="25"/>
      <c r="AW157" s="6">
        <v>10.0</v>
      </c>
      <c r="AX157" s="25">
        <f t="shared" si="1"/>
        <v>9</v>
      </c>
      <c r="AY157" s="6" t="s">
        <v>79</v>
      </c>
      <c r="AZ157" s="23">
        <f t="shared" si="2"/>
        <v>0</v>
      </c>
      <c r="BA157" s="25">
        <v>112.0</v>
      </c>
      <c r="BB157" s="25">
        <v>2.0</v>
      </c>
      <c r="BC157" s="23">
        <f t="shared" si="3"/>
        <v>110</v>
      </c>
      <c r="BD157" s="6" t="s">
        <v>92</v>
      </c>
      <c r="BE157" s="6" t="s">
        <v>55</v>
      </c>
      <c r="BF157" s="6" t="s">
        <v>55</v>
      </c>
      <c r="BG157" s="6" t="s">
        <v>55</v>
      </c>
      <c r="BH157" s="6" t="s">
        <v>55</v>
      </c>
      <c r="BI157" s="6" t="s">
        <v>92</v>
      </c>
      <c r="BJ157" s="6" t="s">
        <v>55</v>
      </c>
      <c r="BK157" s="23"/>
      <c r="BL157" s="23"/>
      <c r="BM157" s="42"/>
      <c r="BN157" s="42"/>
      <c r="BO157" s="42"/>
    </row>
    <row r="158">
      <c r="A158" s="11">
        <v>154.0</v>
      </c>
      <c r="B158" s="17" t="s">
        <v>1042</v>
      </c>
      <c r="C158" s="17" t="s">
        <v>76</v>
      </c>
      <c r="D158" s="20"/>
      <c r="E158" s="19"/>
      <c r="F158" s="17" t="s">
        <v>79</v>
      </c>
      <c r="G158" s="17" t="s">
        <v>995</v>
      </c>
      <c r="H158" s="48" t="s">
        <v>90</v>
      </c>
      <c r="J158" s="11" t="s">
        <v>91</v>
      </c>
      <c r="K158" s="48" t="s">
        <v>84</v>
      </c>
      <c r="L158" s="49">
        <v>42979.0</v>
      </c>
      <c r="M158" s="52"/>
      <c r="N158" s="50"/>
      <c r="O158" s="50"/>
      <c r="P158" s="50"/>
      <c r="Q158" s="25">
        <v>7.5</v>
      </c>
      <c r="R158" s="25">
        <v>5.5</v>
      </c>
      <c r="S158" s="25">
        <v>8.0</v>
      </c>
      <c r="T158" s="25"/>
      <c r="U158" s="25"/>
      <c r="V158" s="25"/>
      <c r="W158" s="25">
        <v>6.0</v>
      </c>
      <c r="X158" s="25">
        <v>7.0</v>
      </c>
      <c r="Y158" s="25">
        <v>9.0</v>
      </c>
      <c r="Z158" s="25">
        <v>9.0</v>
      </c>
      <c r="AA158" s="25"/>
      <c r="AB158" s="25">
        <v>6.5</v>
      </c>
      <c r="AC158" s="25">
        <v>9.0</v>
      </c>
      <c r="AD158" s="25"/>
      <c r="AE158" s="25"/>
      <c r="AF158" s="25">
        <v>10.0</v>
      </c>
      <c r="AG158" s="25"/>
      <c r="AH158" s="25">
        <v>10.0</v>
      </c>
      <c r="AI158" s="25">
        <v>10.0</v>
      </c>
      <c r="AJ158" s="25">
        <v>10.0</v>
      </c>
      <c r="AK158" s="25">
        <v>10.0</v>
      </c>
      <c r="AL158" s="25"/>
      <c r="AM158" s="25">
        <v>5.0</v>
      </c>
      <c r="AN158" s="25">
        <v>9.0</v>
      </c>
      <c r="AO158" s="25"/>
      <c r="AP158" s="25">
        <v>10.0</v>
      </c>
      <c r="AQ158" s="25"/>
      <c r="AR158" s="6"/>
      <c r="AS158" s="25"/>
      <c r="AT158" s="25"/>
      <c r="AU158" s="25"/>
      <c r="AV158" s="25"/>
      <c r="AW158" s="6">
        <v>10.0</v>
      </c>
      <c r="AX158" s="25">
        <f t="shared" si="1"/>
        <v>8.41</v>
      </c>
      <c r="AY158" s="6" t="s">
        <v>79</v>
      </c>
      <c r="AZ158" s="23">
        <f t="shared" si="2"/>
        <v>0</v>
      </c>
      <c r="BA158" s="25">
        <v>53.0</v>
      </c>
      <c r="BB158" s="25">
        <v>6.0</v>
      </c>
      <c r="BC158" s="23">
        <f t="shared" si="3"/>
        <v>47</v>
      </c>
      <c r="BD158" s="6" t="s">
        <v>92</v>
      </c>
      <c r="BE158" s="6" t="s">
        <v>55</v>
      </c>
      <c r="BF158" s="6" t="s">
        <v>55</v>
      </c>
      <c r="BG158" s="6" t="s">
        <v>55</v>
      </c>
      <c r="BH158" s="6" t="s">
        <v>55</v>
      </c>
      <c r="BI158" s="6" t="s">
        <v>92</v>
      </c>
      <c r="BJ158" s="6" t="s">
        <v>55</v>
      </c>
      <c r="BK158" s="23"/>
      <c r="BL158" s="23"/>
      <c r="BM158" s="42"/>
      <c r="BN158" s="42"/>
      <c r="BO158" s="42"/>
    </row>
    <row r="159">
      <c r="A159" s="11">
        <v>155.0</v>
      </c>
      <c r="B159" s="17" t="s">
        <v>755</v>
      </c>
      <c r="C159" s="17" t="s">
        <v>528</v>
      </c>
      <c r="D159" s="17" t="s">
        <v>200</v>
      </c>
      <c r="E159" s="19"/>
      <c r="F159" s="17" t="s">
        <v>96</v>
      </c>
      <c r="G159" s="17" t="s">
        <v>995</v>
      </c>
      <c r="H159" s="48" t="s">
        <v>90</v>
      </c>
      <c r="J159" s="11" t="s">
        <v>91</v>
      </c>
      <c r="K159" s="48" t="s">
        <v>84</v>
      </c>
      <c r="L159" s="49">
        <v>42979.0</v>
      </c>
      <c r="M159" s="52"/>
      <c r="N159" s="50"/>
      <c r="O159" s="50"/>
      <c r="P159" s="50"/>
      <c r="Q159" s="25">
        <v>9.5</v>
      </c>
      <c r="R159" s="25">
        <v>8.0</v>
      </c>
      <c r="S159" s="25">
        <v>9.0</v>
      </c>
      <c r="T159" s="25"/>
      <c r="U159" s="25"/>
      <c r="V159" s="25"/>
      <c r="W159" s="25">
        <v>9.5</v>
      </c>
      <c r="X159" s="25">
        <v>8.5</v>
      </c>
      <c r="Y159" s="25">
        <v>10.0</v>
      </c>
      <c r="Z159" s="25">
        <v>10.0</v>
      </c>
      <c r="AA159" s="25"/>
      <c r="AB159" s="25">
        <v>10.0</v>
      </c>
      <c r="AC159" s="25">
        <v>10.0</v>
      </c>
      <c r="AD159" s="25"/>
      <c r="AE159" s="25"/>
      <c r="AF159" s="25">
        <v>10.0</v>
      </c>
      <c r="AG159" s="25"/>
      <c r="AH159" s="25">
        <v>10.0</v>
      </c>
      <c r="AI159" s="25">
        <v>10.0</v>
      </c>
      <c r="AJ159" s="25">
        <v>10.0</v>
      </c>
      <c r="AK159" s="25">
        <v>10.0</v>
      </c>
      <c r="AL159" s="25"/>
      <c r="AM159" s="25">
        <v>8.0</v>
      </c>
      <c r="AN159" s="25">
        <v>10.0</v>
      </c>
      <c r="AO159" s="25"/>
      <c r="AP159" s="25">
        <v>10.0</v>
      </c>
      <c r="AQ159" s="25"/>
      <c r="AR159" s="6"/>
      <c r="AS159" s="25"/>
      <c r="AT159" s="25"/>
      <c r="AU159" s="25"/>
      <c r="AV159" s="25"/>
      <c r="AW159" s="6">
        <v>10.0</v>
      </c>
      <c r="AX159" s="25">
        <f t="shared" si="1"/>
        <v>9.58</v>
      </c>
      <c r="AY159" s="6" t="s">
        <v>96</v>
      </c>
      <c r="AZ159" s="23">
        <f t="shared" si="2"/>
        <v>0</v>
      </c>
      <c r="BA159" s="25">
        <v>33.0</v>
      </c>
      <c r="BB159" s="25">
        <v>0.0</v>
      </c>
      <c r="BC159" s="23">
        <f t="shared" si="3"/>
        <v>33</v>
      </c>
      <c r="BD159" s="6" t="s">
        <v>92</v>
      </c>
      <c r="BE159" s="6" t="s">
        <v>55</v>
      </c>
      <c r="BF159" s="6" t="s">
        <v>55</v>
      </c>
      <c r="BG159" s="6" t="s">
        <v>55</v>
      </c>
      <c r="BH159" s="6" t="s">
        <v>55</v>
      </c>
      <c r="BI159" s="6" t="s">
        <v>92</v>
      </c>
      <c r="BJ159" s="6" t="s">
        <v>55</v>
      </c>
      <c r="BK159" s="23"/>
      <c r="BL159" s="23"/>
      <c r="BM159" s="42"/>
      <c r="BN159" s="42"/>
      <c r="BO159" s="42"/>
    </row>
    <row r="160">
      <c r="A160" s="11">
        <v>156.0</v>
      </c>
      <c r="B160" s="17" t="s">
        <v>1049</v>
      </c>
      <c r="C160" s="17" t="s">
        <v>298</v>
      </c>
      <c r="D160" s="20"/>
      <c r="E160" s="19"/>
      <c r="F160" s="17" t="s">
        <v>79</v>
      </c>
      <c r="G160" s="17" t="s">
        <v>995</v>
      </c>
      <c r="H160" s="48" t="s">
        <v>90</v>
      </c>
      <c r="J160" s="11" t="s">
        <v>91</v>
      </c>
      <c r="K160" s="48" t="s">
        <v>84</v>
      </c>
      <c r="L160" s="49">
        <v>42979.0</v>
      </c>
      <c r="M160" s="52"/>
      <c r="N160" s="50"/>
      <c r="O160" s="50"/>
      <c r="P160" s="50"/>
      <c r="Q160" s="25">
        <v>8.5</v>
      </c>
      <c r="R160" s="25">
        <v>7.0</v>
      </c>
      <c r="S160" s="25">
        <v>6.0</v>
      </c>
      <c r="T160" s="25"/>
      <c r="U160" s="25"/>
      <c r="V160" s="25"/>
      <c r="W160" s="25">
        <v>5.5</v>
      </c>
      <c r="X160" s="25">
        <v>7.0</v>
      </c>
      <c r="Y160" s="25">
        <v>7.5</v>
      </c>
      <c r="Z160" s="25">
        <v>9.5</v>
      </c>
      <c r="AA160" s="25"/>
      <c r="AB160" s="25">
        <v>8.0</v>
      </c>
      <c r="AC160" s="25">
        <v>8.0</v>
      </c>
      <c r="AD160" s="25"/>
      <c r="AE160" s="25"/>
      <c r="AF160" s="25">
        <v>10.0</v>
      </c>
      <c r="AG160" s="25"/>
      <c r="AH160" s="25">
        <v>10.0</v>
      </c>
      <c r="AI160" s="25">
        <v>10.0</v>
      </c>
      <c r="AJ160" s="25">
        <v>10.0</v>
      </c>
      <c r="AK160" s="25">
        <v>10.0</v>
      </c>
      <c r="AL160" s="25"/>
      <c r="AM160" s="25">
        <v>5.0</v>
      </c>
      <c r="AN160" s="25">
        <v>8.0</v>
      </c>
      <c r="AO160" s="25"/>
      <c r="AP160" s="25">
        <v>10.0</v>
      </c>
      <c r="AQ160" s="25"/>
      <c r="AR160" s="6"/>
      <c r="AS160" s="25"/>
      <c r="AT160" s="25"/>
      <c r="AU160" s="25"/>
      <c r="AV160" s="25"/>
      <c r="AW160" s="6">
        <v>10.0</v>
      </c>
      <c r="AX160" s="25">
        <f t="shared" si="1"/>
        <v>8.33</v>
      </c>
      <c r="AY160" s="6" t="s">
        <v>96</v>
      </c>
      <c r="AZ160" s="23">
        <f t="shared" si="2"/>
        <v>0</v>
      </c>
      <c r="BA160" s="25">
        <v>97.0</v>
      </c>
      <c r="BB160" s="25">
        <f>97-84</f>
        <v>13</v>
      </c>
      <c r="BC160" s="23">
        <f t="shared" si="3"/>
        <v>84</v>
      </c>
      <c r="BD160" s="6" t="s">
        <v>92</v>
      </c>
      <c r="BE160" s="6" t="s">
        <v>55</v>
      </c>
      <c r="BF160" s="6" t="s">
        <v>55</v>
      </c>
      <c r="BG160" s="6" t="s">
        <v>55</v>
      </c>
      <c r="BH160" s="6" t="s">
        <v>55</v>
      </c>
      <c r="BI160" s="6" t="s">
        <v>92</v>
      </c>
      <c r="BJ160" s="6" t="s">
        <v>55</v>
      </c>
      <c r="BK160" s="23"/>
      <c r="BL160" s="23"/>
      <c r="BM160" s="42"/>
      <c r="BN160" s="42"/>
      <c r="BO160" s="42"/>
    </row>
    <row r="161">
      <c r="A161" s="11">
        <v>157.0</v>
      </c>
      <c r="B161" s="17" t="s">
        <v>1054</v>
      </c>
      <c r="C161" s="17" t="s">
        <v>107</v>
      </c>
      <c r="D161" s="20"/>
      <c r="E161" s="19"/>
      <c r="F161" s="17" t="s">
        <v>79</v>
      </c>
      <c r="G161" s="17" t="s">
        <v>995</v>
      </c>
      <c r="H161" s="48" t="s">
        <v>90</v>
      </c>
      <c r="J161" s="11" t="s">
        <v>91</v>
      </c>
      <c r="K161" s="48" t="s">
        <v>84</v>
      </c>
      <c r="L161" s="49">
        <v>42979.0</v>
      </c>
      <c r="M161" s="52"/>
      <c r="N161" s="50"/>
      <c r="O161" s="50"/>
      <c r="P161" s="50"/>
      <c r="Q161" s="25">
        <v>7.5</v>
      </c>
      <c r="R161" s="25">
        <v>9.0</v>
      </c>
      <c r="S161" s="25">
        <v>7.5</v>
      </c>
      <c r="T161" s="25"/>
      <c r="U161" s="25"/>
      <c r="V161" s="25"/>
      <c r="W161" s="25">
        <v>5.5</v>
      </c>
      <c r="X161" s="25">
        <v>7.5</v>
      </c>
      <c r="Y161" s="25">
        <v>7.0</v>
      </c>
      <c r="Z161" s="25">
        <v>9.0</v>
      </c>
      <c r="AA161" s="25"/>
      <c r="AB161" s="25">
        <v>7.5</v>
      </c>
      <c r="AC161" s="25">
        <v>9.0</v>
      </c>
      <c r="AD161" s="25"/>
      <c r="AE161" s="25"/>
      <c r="AF161" s="25">
        <v>10.0</v>
      </c>
      <c r="AG161" s="25"/>
      <c r="AH161" s="25">
        <v>10.0</v>
      </c>
      <c r="AI161" s="25">
        <v>10.0</v>
      </c>
      <c r="AJ161" s="25">
        <v>10.0</v>
      </c>
      <c r="AK161" s="25">
        <v>10.0</v>
      </c>
      <c r="AL161" s="25"/>
      <c r="AM161" s="25">
        <v>5.5</v>
      </c>
      <c r="AN161" s="25">
        <v>9.5</v>
      </c>
      <c r="AO161" s="25"/>
      <c r="AP161" s="25">
        <v>10.0</v>
      </c>
      <c r="AQ161" s="25"/>
      <c r="AR161" s="6"/>
      <c r="AS161" s="25"/>
      <c r="AT161" s="25"/>
      <c r="AU161" s="25"/>
      <c r="AV161" s="25"/>
      <c r="AW161" s="6">
        <v>10.0</v>
      </c>
      <c r="AX161" s="25">
        <f t="shared" si="1"/>
        <v>8.58</v>
      </c>
      <c r="AY161" s="6" t="s">
        <v>96</v>
      </c>
      <c r="AZ161" s="23">
        <f t="shared" si="2"/>
        <v>0</v>
      </c>
      <c r="BA161" s="25">
        <v>92.0</v>
      </c>
      <c r="BB161" s="25">
        <f>92-74</f>
        <v>18</v>
      </c>
      <c r="BC161" s="23">
        <f t="shared" si="3"/>
        <v>74</v>
      </c>
      <c r="BD161" s="6" t="s">
        <v>92</v>
      </c>
      <c r="BE161" s="6" t="s">
        <v>55</v>
      </c>
      <c r="BF161" s="6" t="s">
        <v>55</v>
      </c>
      <c r="BG161" s="6" t="s">
        <v>55</v>
      </c>
      <c r="BH161" s="6" t="s">
        <v>55</v>
      </c>
      <c r="BI161" s="6" t="s">
        <v>92</v>
      </c>
      <c r="BJ161" s="6" t="s">
        <v>55</v>
      </c>
      <c r="BK161" s="23"/>
      <c r="BL161" s="23"/>
      <c r="BM161" s="42"/>
      <c r="BN161" s="42"/>
      <c r="BO161" s="42"/>
    </row>
    <row r="162">
      <c r="A162" s="11">
        <v>158.0</v>
      </c>
      <c r="B162" s="17" t="s">
        <v>1058</v>
      </c>
      <c r="C162" s="17" t="s">
        <v>132</v>
      </c>
      <c r="D162" s="20"/>
      <c r="E162" s="19"/>
      <c r="F162" s="17" t="s">
        <v>79</v>
      </c>
      <c r="G162" s="17" t="s">
        <v>995</v>
      </c>
      <c r="H162" s="48" t="s">
        <v>90</v>
      </c>
      <c r="J162" s="11" t="s">
        <v>91</v>
      </c>
      <c r="K162" s="48" t="s">
        <v>84</v>
      </c>
      <c r="L162" s="49">
        <v>42979.0</v>
      </c>
      <c r="M162" s="52"/>
      <c r="N162" s="50"/>
      <c r="O162" s="50"/>
      <c r="P162" s="50"/>
      <c r="Q162" s="25">
        <v>9.0</v>
      </c>
      <c r="R162" s="25">
        <v>8.5</v>
      </c>
      <c r="S162" s="25">
        <v>9.5</v>
      </c>
      <c r="T162" s="25"/>
      <c r="U162" s="25"/>
      <c r="V162" s="25"/>
      <c r="W162" s="25">
        <v>8.0</v>
      </c>
      <c r="X162" s="25">
        <v>8.0</v>
      </c>
      <c r="Y162" s="25">
        <v>9.5</v>
      </c>
      <c r="Z162" s="25">
        <v>9.5</v>
      </c>
      <c r="AA162" s="25"/>
      <c r="AB162" s="25">
        <v>9.0</v>
      </c>
      <c r="AC162" s="25">
        <v>10.0</v>
      </c>
      <c r="AD162" s="25"/>
      <c r="AE162" s="25"/>
      <c r="AF162" s="25">
        <v>10.0</v>
      </c>
      <c r="AG162" s="25"/>
      <c r="AH162" s="25">
        <v>10.0</v>
      </c>
      <c r="AI162" s="25">
        <v>10.0</v>
      </c>
      <c r="AJ162" s="25">
        <v>10.0</v>
      </c>
      <c r="AK162" s="25">
        <v>10.0</v>
      </c>
      <c r="AL162" s="25"/>
      <c r="AM162" s="25">
        <v>9.0</v>
      </c>
      <c r="AN162" s="25">
        <v>9.5</v>
      </c>
      <c r="AO162" s="25"/>
      <c r="AP162" s="25">
        <v>10.0</v>
      </c>
      <c r="AQ162" s="25"/>
      <c r="AR162" s="6"/>
      <c r="AS162" s="25"/>
      <c r="AT162" s="25"/>
      <c r="AU162" s="25"/>
      <c r="AV162" s="25"/>
      <c r="AW162" s="6">
        <v>10.0</v>
      </c>
      <c r="AX162" s="25">
        <f t="shared" si="1"/>
        <v>9.41</v>
      </c>
      <c r="AY162" s="6" t="s">
        <v>79</v>
      </c>
      <c r="AZ162" s="23">
        <f t="shared" si="2"/>
        <v>0</v>
      </c>
      <c r="BA162" s="25">
        <v>34.0</v>
      </c>
      <c r="BB162" s="25">
        <v>0.0</v>
      </c>
      <c r="BC162" s="23">
        <f t="shared" si="3"/>
        <v>34</v>
      </c>
      <c r="BD162" s="6" t="s">
        <v>92</v>
      </c>
      <c r="BE162" s="6" t="s">
        <v>55</v>
      </c>
      <c r="BF162" s="6" t="s">
        <v>55</v>
      </c>
      <c r="BG162" s="6" t="s">
        <v>55</v>
      </c>
      <c r="BH162" s="6" t="s">
        <v>55</v>
      </c>
      <c r="BI162" s="6" t="s">
        <v>92</v>
      </c>
      <c r="BJ162" s="6" t="s">
        <v>55</v>
      </c>
      <c r="BK162" s="23"/>
      <c r="BL162" s="23"/>
      <c r="BM162" s="42"/>
      <c r="BN162" s="42"/>
      <c r="BO162" s="42"/>
    </row>
    <row r="163">
      <c r="A163" s="11">
        <v>159.0</v>
      </c>
      <c r="B163" s="17" t="s">
        <v>1058</v>
      </c>
      <c r="C163" s="17" t="s">
        <v>270</v>
      </c>
      <c r="D163" s="20"/>
      <c r="E163" s="19"/>
      <c r="F163" s="17" t="s">
        <v>79</v>
      </c>
      <c r="G163" s="17" t="s">
        <v>995</v>
      </c>
      <c r="H163" s="48" t="s">
        <v>90</v>
      </c>
      <c r="J163" s="11" t="s">
        <v>91</v>
      </c>
      <c r="K163" s="48" t="s">
        <v>84</v>
      </c>
      <c r="L163" s="49">
        <v>42979.0</v>
      </c>
      <c r="M163" s="52"/>
      <c r="N163" s="50"/>
      <c r="O163" s="50"/>
      <c r="P163" s="50"/>
      <c r="Q163" s="25">
        <v>9.0</v>
      </c>
      <c r="R163" s="25">
        <v>9.0</v>
      </c>
      <c r="S163" s="25">
        <v>10.0</v>
      </c>
      <c r="T163" s="25"/>
      <c r="U163" s="25"/>
      <c r="V163" s="25"/>
      <c r="W163" s="25">
        <v>9.0</v>
      </c>
      <c r="X163" s="25">
        <v>8.5</v>
      </c>
      <c r="Y163" s="25">
        <v>9.5</v>
      </c>
      <c r="Z163" s="25">
        <v>10.0</v>
      </c>
      <c r="AA163" s="25"/>
      <c r="AB163" s="25">
        <v>9.5</v>
      </c>
      <c r="AC163" s="25">
        <v>10.0</v>
      </c>
      <c r="AD163" s="25"/>
      <c r="AE163" s="25"/>
      <c r="AF163" s="25">
        <v>10.0</v>
      </c>
      <c r="AG163" s="25"/>
      <c r="AH163" s="25">
        <v>10.0</v>
      </c>
      <c r="AI163" s="25">
        <v>10.0</v>
      </c>
      <c r="AJ163" s="25">
        <v>10.0</v>
      </c>
      <c r="AK163" s="25">
        <v>10.0</v>
      </c>
      <c r="AL163" s="25"/>
      <c r="AM163" s="25">
        <v>9.0</v>
      </c>
      <c r="AN163" s="25">
        <v>10.0</v>
      </c>
      <c r="AO163" s="25"/>
      <c r="AP163" s="25">
        <v>10.0</v>
      </c>
      <c r="AQ163" s="25"/>
      <c r="AR163" s="6"/>
      <c r="AS163" s="25"/>
      <c r="AT163" s="25"/>
      <c r="AU163" s="25"/>
      <c r="AV163" s="25"/>
      <c r="AW163" s="6">
        <v>10.0</v>
      </c>
      <c r="AX163" s="25">
        <f t="shared" si="1"/>
        <v>9.63</v>
      </c>
      <c r="AY163" s="6" t="s">
        <v>79</v>
      </c>
      <c r="AZ163" s="23">
        <f t="shared" si="2"/>
        <v>0</v>
      </c>
      <c r="BA163" s="25">
        <v>29.0</v>
      </c>
      <c r="BB163" s="25">
        <v>0.0</v>
      </c>
      <c r="BC163" s="23">
        <f t="shared" si="3"/>
        <v>29</v>
      </c>
      <c r="BD163" s="6" t="s">
        <v>92</v>
      </c>
      <c r="BE163" s="6" t="s">
        <v>55</v>
      </c>
      <c r="BF163" s="6" t="s">
        <v>55</v>
      </c>
      <c r="BG163" s="6" t="s">
        <v>55</v>
      </c>
      <c r="BH163" s="6" t="s">
        <v>55</v>
      </c>
      <c r="BI163" s="6" t="s">
        <v>92</v>
      </c>
      <c r="BJ163" s="6" t="s">
        <v>55</v>
      </c>
      <c r="BK163" s="23"/>
      <c r="BL163" s="23"/>
      <c r="BM163" s="42"/>
      <c r="BN163" s="42"/>
      <c r="BO163" s="42"/>
    </row>
    <row r="164">
      <c r="A164" s="11">
        <v>160.0</v>
      </c>
      <c r="B164" s="17" t="s">
        <v>1064</v>
      </c>
      <c r="C164" s="17" t="s">
        <v>1065</v>
      </c>
      <c r="D164" s="20"/>
      <c r="E164" s="19"/>
      <c r="F164" s="17" t="s">
        <v>79</v>
      </c>
      <c r="G164" s="17" t="s">
        <v>995</v>
      </c>
      <c r="H164" s="48" t="s">
        <v>90</v>
      </c>
      <c r="J164" s="11" t="s">
        <v>91</v>
      </c>
      <c r="K164" s="48" t="s">
        <v>84</v>
      </c>
      <c r="L164" s="49">
        <v>42979.0</v>
      </c>
      <c r="M164" s="52"/>
      <c r="N164" s="50"/>
      <c r="O164" s="50"/>
      <c r="P164" s="50"/>
      <c r="Q164" s="25">
        <v>7.0</v>
      </c>
      <c r="R164" s="25">
        <v>5.5</v>
      </c>
      <c r="S164" s="25">
        <v>7.5</v>
      </c>
      <c r="T164" s="25"/>
      <c r="U164" s="25"/>
      <c r="V164" s="25"/>
      <c r="W164" s="25">
        <v>5.0</v>
      </c>
      <c r="X164" s="25">
        <v>5.5</v>
      </c>
      <c r="Y164" s="25">
        <v>8.5</v>
      </c>
      <c r="Z164" s="25">
        <v>7.0</v>
      </c>
      <c r="AA164" s="25"/>
      <c r="AB164" s="25">
        <v>7.0</v>
      </c>
      <c r="AC164" s="25">
        <v>9.0</v>
      </c>
      <c r="AD164" s="25"/>
      <c r="AE164" s="25"/>
      <c r="AF164" s="25">
        <v>10.0</v>
      </c>
      <c r="AG164" s="25"/>
      <c r="AH164" s="25">
        <v>10.0</v>
      </c>
      <c r="AI164" s="25">
        <v>10.0</v>
      </c>
      <c r="AJ164" s="25">
        <v>10.0</v>
      </c>
      <c r="AK164" s="25">
        <v>10.0</v>
      </c>
      <c r="AL164" s="25"/>
      <c r="AM164" s="25">
        <v>5.0</v>
      </c>
      <c r="AN164" s="25">
        <v>9.5</v>
      </c>
      <c r="AO164" s="25"/>
      <c r="AP164" s="25">
        <v>10.0</v>
      </c>
      <c r="AQ164" s="25"/>
      <c r="AR164" s="6"/>
      <c r="AS164" s="25"/>
      <c r="AT164" s="25"/>
      <c r="AU164" s="25"/>
      <c r="AV164" s="25"/>
      <c r="AW164" s="6">
        <v>10.0</v>
      </c>
      <c r="AX164" s="25">
        <f t="shared" si="1"/>
        <v>8.13</v>
      </c>
      <c r="AY164" s="6" t="s">
        <v>96</v>
      </c>
      <c r="AZ164" s="23">
        <f t="shared" si="2"/>
        <v>0</v>
      </c>
      <c r="BA164" s="25">
        <v>12.0</v>
      </c>
      <c r="BB164" s="25">
        <v>0.0</v>
      </c>
      <c r="BC164" s="23">
        <f t="shared" si="3"/>
        <v>12</v>
      </c>
      <c r="BD164" s="6" t="s">
        <v>92</v>
      </c>
      <c r="BE164" s="6" t="s">
        <v>55</v>
      </c>
      <c r="BF164" s="6" t="s">
        <v>55</v>
      </c>
      <c r="BG164" s="6" t="s">
        <v>55</v>
      </c>
      <c r="BH164" s="6" t="s">
        <v>55</v>
      </c>
      <c r="BI164" s="6" t="s">
        <v>92</v>
      </c>
      <c r="BJ164" s="6" t="s">
        <v>55</v>
      </c>
      <c r="BK164" s="23"/>
      <c r="BL164" s="23"/>
      <c r="BM164" s="42"/>
      <c r="BN164" s="42"/>
      <c r="BO164" s="42"/>
    </row>
    <row r="165">
      <c r="A165" s="11">
        <v>161.0</v>
      </c>
      <c r="B165" s="17" t="s">
        <v>1072</v>
      </c>
      <c r="C165" s="17" t="s">
        <v>143</v>
      </c>
      <c r="D165" s="17" t="s">
        <v>167</v>
      </c>
      <c r="E165" s="19"/>
      <c r="F165" s="17" t="s">
        <v>79</v>
      </c>
      <c r="G165" s="17" t="s">
        <v>995</v>
      </c>
      <c r="H165" s="48" t="s">
        <v>90</v>
      </c>
      <c r="J165" s="11" t="s">
        <v>91</v>
      </c>
      <c r="K165" s="48" t="s">
        <v>84</v>
      </c>
      <c r="L165" s="49">
        <v>42981.0</v>
      </c>
      <c r="M165" s="52"/>
      <c r="N165" s="50"/>
      <c r="O165" s="50"/>
      <c r="P165" s="50"/>
      <c r="Q165" s="25">
        <v>7.0</v>
      </c>
      <c r="R165" s="25">
        <v>6.0</v>
      </c>
      <c r="S165" s="25">
        <v>6.0</v>
      </c>
      <c r="T165" s="25"/>
      <c r="U165" s="25"/>
      <c r="V165" s="25"/>
      <c r="W165" s="25">
        <v>6.5</v>
      </c>
      <c r="X165" s="25">
        <v>6.5</v>
      </c>
      <c r="Y165" s="25">
        <v>8.0</v>
      </c>
      <c r="Z165" s="25">
        <v>8.0</v>
      </c>
      <c r="AA165" s="25"/>
      <c r="AB165" s="25">
        <v>6.5</v>
      </c>
      <c r="AC165" s="25">
        <v>8.5</v>
      </c>
      <c r="AD165" s="25"/>
      <c r="AE165" s="25"/>
      <c r="AF165" s="25">
        <v>10.0</v>
      </c>
      <c r="AG165" s="25"/>
      <c r="AH165" s="25">
        <v>10.0</v>
      </c>
      <c r="AI165" s="25">
        <v>10.0</v>
      </c>
      <c r="AJ165" s="25">
        <v>10.0</v>
      </c>
      <c r="AK165" s="25">
        <v>10.0</v>
      </c>
      <c r="AL165" s="25"/>
      <c r="AM165" s="25">
        <v>5.0</v>
      </c>
      <c r="AN165" s="25">
        <v>9.0</v>
      </c>
      <c r="AO165" s="25"/>
      <c r="AP165" s="25">
        <v>10.0</v>
      </c>
      <c r="AQ165" s="25"/>
      <c r="AR165" s="6"/>
      <c r="AS165" s="25"/>
      <c r="AT165" s="25"/>
      <c r="AU165" s="25"/>
      <c r="AV165" s="25"/>
      <c r="AW165" s="6">
        <v>10.0</v>
      </c>
      <c r="AX165" s="25">
        <f t="shared" si="1"/>
        <v>8.16</v>
      </c>
      <c r="AY165" s="6" t="s">
        <v>79</v>
      </c>
      <c r="AZ165" s="23">
        <f t="shared" si="2"/>
        <v>0</v>
      </c>
      <c r="BA165" s="25">
        <v>58.0</v>
      </c>
      <c r="BB165" s="25">
        <v>13.0</v>
      </c>
      <c r="BC165" s="23">
        <f t="shared" si="3"/>
        <v>45</v>
      </c>
      <c r="BD165" s="6" t="s">
        <v>92</v>
      </c>
      <c r="BE165" s="6" t="s">
        <v>55</v>
      </c>
      <c r="BF165" s="6" t="s">
        <v>55</v>
      </c>
      <c r="BG165" s="6" t="s">
        <v>55</v>
      </c>
      <c r="BH165" s="6" t="s">
        <v>55</v>
      </c>
      <c r="BI165" s="6" t="s">
        <v>92</v>
      </c>
      <c r="BJ165" s="6" t="s">
        <v>55</v>
      </c>
      <c r="BK165" s="23"/>
      <c r="BL165" s="23"/>
      <c r="BM165" s="42"/>
      <c r="BN165" s="42"/>
      <c r="BO165" s="42"/>
    </row>
    <row r="166">
      <c r="A166" s="11">
        <v>162.0</v>
      </c>
      <c r="B166" s="17" t="s">
        <v>1079</v>
      </c>
      <c r="C166" s="17" t="s">
        <v>119</v>
      </c>
      <c r="D166" s="17" t="s">
        <v>335</v>
      </c>
      <c r="E166" s="19"/>
      <c r="F166" s="17" t="s">
        <v>79</v>
      </c>
      <c r="G166" s="17" t="s">
        <v>995</v>
      </c>
      <c r="H166" s="48" t="s">
        <v>90</v>
      </c>
      <c r="J166" s="11" t="s">
        <v>91</v>
      </c>
      <c r="K166" s="48" t="s">
        <v>84</v>
      </c>
      <c r="L166" s="49">
        <v>42983.0</v>
      </c>
      <c r="M166" s="52"/>
      <c r="N166" s="50"/>
      <c r="O166" s="50"/>
      <c r="P166" s="50"/>
      <c r="Q166" s="25">
        <v>7.5</v>
      </c>
      <c r="R166" s="25">
        <v>8.0</v>
      </c>
      <c r="S166" s="25">
        <v>6.0</v>
      </c>
      <c r="T166" s="25"/>
      <c r="U166" s="25"/>
      <c r="V166" s="25"/>
      <c r="W166" s="25">
        <v>6.0</v>
      </c>
      <c r="X166" s="25">
        <v>6.5</v>
      </c>
      <c r="Y166" s="25">
        <v>7.5</v>
      </c>
      <c r="Z166" s="25">
        <v>8.0</v>
      </c>
      <c r="AA166" s="25"/>
      <c r="AB166" s="25">
        <v>6.5</v>
      </c>
      <c r="AC166" s="25">
        <v>8.5</v>
      </c>
      <c r="AD166" s="25"/>
      <c r="AE166" s="25"/>
      <c r="AF166" s="25">
        <v>10.0</v>
      </c>
      <c r="AG166" s="25"/>
      <c r="AH166" s="25">
        <v>10.0</v>
      </c>
      <c r="AI166" s="25">
        <v>10.0</v>
      </c>
      <c r="AJ166" s="25">
        <v>10.0</v>
      </c>
      <c r="AK166" s="25">
        <v>10.0</v>
      </c>
      <c r="AL166" s="25"/>
      <c r="AM166" s="25">
        <v>6.0</v>
      </c>
      <c r="AN166" s="25">
        <v>8.5</v>
      </c>
      <c r="AO166" s="25"/>
      <c r="AP166" s="25">
        <v>10.0</v>
      </c>
      <c r="AQ166" s="25"/>
      <c r="AR166" s="6"/>
      <c r="AS166" s="25"/>
      <c r="AT166" s="25"/>
      <c r="AU166" s="25"/>
      <c r="AV166" s="25"/>
      <c r="AW166" s="6">
        <v>10.0</v>
      </c>
      <c r="AX166" s="25">
        <f t="shared" si="1"/>
        <v>8.27</v>
      </c>
      <c r="AY166" s="6" t="s">
        <v>79</v>
      </c>
      <c r="AZ166" s="23">
        <f t="shared" si="2"/>
        <v>0</v>
      </c>
      <c r="BA166" s="25">
        <v>44.0</v>
      </c>
      <c r="BB166" s="25">
        <v>4.0</v>
      </c>
      <c r="BC166" s="23">
        <f t="shared" si="3"/>
        <v>40</v>
      </c>
      <c r="BD166" s="6" t="s">
        <v>92</v>
      </c>
      <c r="BE166" s="6" t="s">
        <v>55</v>
      </c>
      <c r="BF166" s="6" t="s">
        <v>55</v>
      </c>
      <c r="BG166" s="6" t="s">
        <v>55</v>
      </c>
      <c r="BH166" s="6" t="s">
        <v>55</v>
      </c>
      <c r="BI166" s="6" t="s">
        <v>92</v>
      </c>
      <c r="BJ166" s="6" t="s">
        <v>55</v>
      </c>
      <c r="BK166" s="23"/>
      <c r="BL166" s="23"/>
      <c r="BM166" s="42"/>
      <c r="BN166" s="42"/>
      <c r="BO166" s="42"/>
    </row>
    <row r="167">
      <c r="A167" s="11">
        <v>163.0</v>
      </c>
      <c r="B167" s="17" t="s">
        <v>1084</v>
      </c>
      <c r="C167" s="17" t="s">
        <v>118</v>
      </c>
      <c r="D167" s="17" t="s">
        <v>1085</v>
      </c>
      <c r="E167" s="19"/>
      <c r="F167" s="17" t="s">
        <v>79</v>
      </c>
      <c r="G167" s="17" t="s">
        <v>995</v>
      </c>
      <c r="H167" s="48" t="s">
        <v>90</v>
      </c>
      <c r="J167" s="11" t="s">
        <v>91</v>
      </c>
      <c r="K167" s="48" t="s">
        <v>84</v>
      </c>
      <c r="L167" s="49">
        <v>42979.0</v>
      </c>
      <c r="M167" s="52"/>
      <c r="N167" s="50"/>
      <c r="O167" s="50"/>
      <c r="P167" s="50"/>
      <c r="Q167" s="25">
        <v>8.5</v>
      </c>
      <c r="R167" s="25">
        <v>9.0</v>
      </c>
      <c r="S167" s="25">
        <v>8.0</v>
      </c>
      <c r="T167" s="25"/>
      <c r="U167" s="25"/>
      <c r="V167" s="25"/>
      <c r="W167" s="25">
        <v>10.0</v>
      </c>
      <c r="X167" s="25">
        <v>9.5</v>
      </c>
      <c r="Y167" s="25">
        <v>9.5</v>
      </c>
      <c r="Z167" s="25">
        <v>10.0</v>
      </c>
      <c r="AA167" s="25"/>
      <c r="AB167" s="25">
        <v>9.0</v>
      </c>
      <c r="AC167" s="25">
        <v>10.0</v>
      </c>
      <c r="AD167" s="25"/>
      <c r="AE167" s="25"/>
      <c r="AF167" s="25">
        <v>10.0</v>
      </c>
      <c r="AG167" s="25"/>
      <c r="AH167" s="25">
        <v>10.0</v>
      </c>
      <c r="AI167" s="25">
        <v>10.0</v>
      </c>
      <c r="AJ167" s="25">
        <v>10.0</v>
      </c>
      <c r="AK167" s="25">
        <v>10.0</v>
      </c>
      <c r="AL167" s="25"/>
      <c r="AM167" s="25">
        <v>9.0</v>
      </c>
      <c r="AN167" s="25">
        <v>9.5</v>
      </c>
      <c r="AO167" s="25"/>
      <c r="AP167" s="25">
        <v>10.0</v>
      </c>
      <c r="AQ167" s="25"/>
      <c r="AR167" s="6"/>
      <c r="AS167" s="25"/>
      <c r="AT167" s="25"/>
      <c r="AU167" s="25"/>
      <c r="AV167" s="25"/>
      <c r="AW167" s="6">
        <v>10.0</v>
      </c>
      <c r="AX167" s="25">
        <f t="shared" si="1"/>
        <v>9.55</v>
      </c>
      <c r="AY167" s="6" t="s">
        <v>96</v>
      </c>
      <c r="AZ167" s="23">
        <f t="shared" si="2"/>
        <v>0</v>
      </c>
      <c r="BA167" s="25">
        <v>6.0</v>
      </c>
      <c r="BB167" s="25">
        <v>0.0</v>
      </c>
      <c r="BC167" s="23">
        <f t="shared" si="3"/>
        <v>6</v>
      </c>
      <c r="BD167" s="6" t="s">
        <v>92</v>
      </c>
      <c r="BE167" s="6" t="s">
        <v>55</v>
      </c>
      <c r="BF167" s="6" t="s">
        <v>55</v>
      </c>
      <c r="BG167" s="6" t="s">
        <v>55</v>
      </c>
      <c r="BH167" s="6" t="s">
        <v>55</v>
      </c>
      <c r="BI167" s="6" t="s">
        <v>92</v>
      </c>
      <c r="BJ167" s="6" t="s">
        <v>55</v>
      </c>
      <c r="BK167" s="23"/>
      <c r="BL167" s="23"/>
      <c r="BM167" s="42"/>
      <c r="BN167" s="42"/>
      <c r="BO167" s="42"/>
    </row>
    <row r="168">
      <c r="A168" s="11">
        <v>164.0</v>
      </c>
      <c r="B168" s="17" t="s">
        <v>1087</v>
      </c>
      <c r="C168" s="17" t="s">
        <v>130</v>
      </c>
      <c r="D168" s="17" t="s">
        <v>159</v>
      </c>
      <c r="E168" s="19"/>
      <c r="F168" s="17" t="s">
        <v>79</v>
      </c>
      <c r="G168" s="17" t="s">
        <v>995</v>
      </c>
      <c r="H168" s="48" t="s">
        <v>90</v>
      </c>
      <c r="J168" s="11" t="s">
        <v>91</v>
      </c>
      <c r="K168" s="48" t="s">
        <v>84</v>
      </c>
      <c r="L168" s="49">
        <v>42979.0</v>
      </c>
      <c r="M168" s="52"/>
      <c r="N168" s="50"/>
      <c r="O168" s="50"/>
      <c r="P168" s="50"/>
      <c r="Q168" s="25">
        <v>7.0</v>
      </c>
      <c r="R168" s="25">
        <v>8.5</v>
      </c>
      <c r="S168" s="25">
        <v>7.0</v>
      </c>
      <c r="T168" s="25"/>
      <c r="U168" s="25"/>
      <c r="V168" s="25"/>
      <c r="W168" s="25">
        <v>6.0</v>
      </c>
      <c r="X168" s="25">
        <v>7.0</v>
      </c>
      <c r="Y168" s="25">
        <v>8.5</v>
      </c>
      <c r="Z168" s="25">
        <v>8.5</v>
      </c>
      <c r="AA168" s="25"/>
      <c r="AB168" s="25">
        <v>7.5</v>
      </c>
      <c r="AC168" s="25">
        <v>8.5</v>
      </c>
      <c r="AD168" s="25"/>
      <c r="AE168" s="25"/>
      <c r="AF168" s="25">
        <v>10.0</v>
      </c>
      <c r="AG168" s="25"/>
      <c r="AH168" s="25">
        <v>10.0</v>
      </c>
      <c r="AI168" s="25">
        <v>10.0</v>
      </c>
      <c r="AJ168" s="25">
        <v>10.0</v>
      </c>
      <c r="AK168" s="25">
        <v>10.0</v>
      </c>
      <c r="AL168" s="25"/>
      <c r="AM168" s="25">
        <v>7.0</v>
      </c>
      <c r="AN168" s="25">
        <v>9.5</v>
      </c>
      <c r="AO168" s="25"/>
      <c r="AP168" s="25">
        <v>10.0</v>
      </c>
      <c r="AQ168" s="25"/>
      <c r="AR168" s="6"/>
      <c r="AS168" s="25"/>
      <c r="AT168" s="25"/>
      <c r="AU168" s="25"/>
      <c r="AV168" s="25"/>
      <c r="AW168" s="6">
        <v>10.0</v>
      </c>
      <c r="AX168" s="25">
        <f t="shared" si="1"/>
        <v>8.61</v>
      </c>
      <c r="AY168" s="6" t="s">
        <v>96</v>
      </c>
      <c r="AZ168" s="23">
        <f t="shared" si="2"/>
        <v>0</v>
      </c>
      <c r="BA168" s="25">
        <v>86.0</v>
      </c>
      <c r="BB168" s="25">
        <v>9.0</v>
      </c>
      <c r="BC168" s="23">
        <f t="shared" si="3"/>
        <v>77</v>
      </c>
      <c r="BD168" s="6" t="s">
        <v>92</v>
      </c>
      <c r="BE168" s="6" t="s">
        <v>55</v>
      </c>
      <c r="BF168" s="6" t="s">
        <v>55</v>
      </c>
      <c r="BG168" s="6" t="s">
        <v>55</v>
      </c>
      <c r="BH168" s="6" t="s">
        <v>55</v>
      </c>
      <c r="BI168" s="6" t="s">
        <v>92</v>
      </c>
      <c r="BJ168" s="6" t="s">
        <v>55</v>
      </c>
      <c r="BK168" s="23"/>
      <c r="BL168" s="23"/>
      <c r="BM168" s="42"/>
      <c r="BN168" s="42"/>
      <c r="BO168" s="42"/>
    </row>
    <row r="169">
      <c r="A169" s="11">
        <v>165.0</v>
      </c>
      <c r="B169" s="17" t="s">
        <v>990</v>
      </c>
      <c r="C169" s="17" t="s">
        <v>404</v>
      </c>
      <c r="D169" s="17" t="s">
        <v>784</v>
      </c>
      <c r="E169" s="19"/>
      <c r="F169" s="17" t="s">
        <v>96</v>
      </c>
      <c r="G169" s="17" t="s">
        <v>995</v>
      </c>
      <c r="H169" s="48" t="s">
        <v>90</v>
      </c>
      <c r="J169" s="11" t="s">
        <v>91</v>
      </c>
      <c r="K169" s="48" t="s">
        <v>84</v>
      </c>
      <c r="L169" s="49">
        <v>42979.0</v>
      </c>
      <c r="M169" s="52"/>
      <c r="N169" s="50"/>
      <c r="O169" s="50"/>
      <c r="P169" s="50"/>
      <c r="Q169" s="25">
        <v>6.0</v>
      </c>
      <c r="R169" s="25">
        <v>7.5</v>
      </c>
      <c r="S169" s="25">
        <v>7.5</v>
      </c>
      <c r="T169" s="25"/>
      <c r="U169" s="25"/>
      <c r="V169" s="25"/>
      <c r="W169" s="25">
        <v>7.0</v>
      </c>
      <c r="X169" s="25">
        <v>7.0</v>
      </c>
      <c r="Y169" s="25">
        <v>8.0</v>
      </c>
      <c r="Z169" s="25">
        <v>8.5</v>
      </c>
      <c r="AA169" s="25"/>
      <c r="AB169" s="25">
        <v>8.0</v>
      </c>
      <c r="AC169" s="25">
        <v>9.0</v>
      </c>
      <c r="AD169" s="25"/>
      <c r="AE169" s="25"/>
      <c r="AF169" s="25">
        <v>10.0</v>
      </c>
      <c r="AG169" s="25"/>
      <c r="AH169" s="25">
        <v>10.0</v>
      </c>
      <c r="AI169" s="25">
        <v>10.0</v>
      </c>
      <c r="AJ169" s="25">
        <v>10.0</v>
      </c>
      <c r="AK169" s="25">
        <v>10.0</v>
      </c>
      <c r="AL169" s="25"/>
      <c r="AM169" s="25">
        <v>5.5</v>
      </c>
      <c r="AN169" s="25">
        <v>8.5</v>
      </c>
      <c r="AO169" s="25"/>
      <c r="AP169" s="25">
        <v>10.0</v>
      </c>
      <c r="AQ169" s="25"/>
      <c r="AR169" s="6"/>
      <c r="AS169" s="25"/>
      <c r="AT169" s="25"/>
      <c r="AU169" s="25"/>
      <c r="AV169" s="25"/>
      <c r="AW169" s="6">
        <v>10.0</v>
      </c>
      <c r="AX169" s="25">
        <f t="shared" si="1"/>
        <v>8.47</v>
      </c>
      <c r="AY169" s="6" t="s">
        <v>79</v>
      </c>
      <c r="AZ169" s="23">
        <f t="shared" si="2"/>
        <v>0</v>
      </c>
      <c r="BA169" s="25">
        <v>29.0</v>
      </c>
      <c r="BB169" s="25">
        <v>0.0</v>
      </c>
      <c r="BC169" s="23">
        <f t="shared" si="3"/>
        <v>29</v>
      </c>
      <c r="BD169" s="6" t="s">
        <v>92</v>
      </c>
      <c r="BE169" s="6" t="s">
        <v>55</v>
      </c>
      <c r="BF169" s="6" t="s">
        <v>55</v>
      </c>
      <c r="BG169" s="6" t="s">
        <v>55</v>
      </c>
      <c r="BH169" s="6" t="s">
        <v>55</v>
      </c>
      <c r="BI169" s="6" t="s">
        <v>92</v>
      </c>
      <c r="BJ169" s="6" t="s">
        <v>55</v>
      </c>
      <c r="BK169" s="23"/>
      <c r="BL169" s="23"/>
      <c r="BM169" s="42"/>
      <c r="BN169" s="42"/>
      <c r="BO169" s="42"/>
    </row>
    <row r="170">
      <c r="A170" s="11">
        <v>166.0</v>
      </c>
      <c r="B170" s="17" t="s">
        <v>436</v>
      </c>
      <c r="C170" s="17" t="s">
        <v>104</v>
      </c>
      <c r="D170" s="17" t="s">
        <v>76</v>
      </c>
      <c r="E170" s="19"/>
      <c r="F170" s="17" t="s">
        <v>79</v>
      </c>
      <c r="G170" s="17" t="s">
        <v>995</v>
      </c>
      <c r="H170" s="48" t="s">
        <v>90</v>
      </c>
      <c r="J170" s="11" t="s">
        <v>91</v>
      </c>
      <c r="K170" s="48" t="s">
        <v>84</v>
      </c>
      <c r="L170" s="49">
        <v>42979.0</v>
      </c>
      <c r="M170" s="52"/>
      <c r="N170" s="50"/>
      <c r="O170" s="50"/>
      <c r="P170" s="50"/>
      <c r="Q170" s="25">
        <v>8.0</v>
      </c>
      <c r="R170" s="25">
        <v>7.5</v>
      </c>
      <c r="S170" s="25">
        <v>7.5</v>
      </c>
      <c r="T170" s="25"/>
      <c r="U170" s="25"/>
      <c r="V170" s="25"/>
      <c r="W170" s="25">
        <v>6.0</v>
      </c>
      <c r="X170" s="25">
        <v>7.0</v>
      </c>
      <c r="Y170" s="25">
        <v>9.0</v>
      </c>
      <c r="Z170" s="25">
        <v>10.0</v>
      </c>
      <c r="AA170" s="25"/>
      <c r="AB170" s="25">
        <v>8.5</v>
      </c>
      <c r="AC170" s="25">
        <v>9.5</v>
      </c>
      <c r="AD170" s="25"/>
      <c r="AE170" s="25"/>
      <c r="AF170" s="25">
        <v>10.0</v>
      </c>
      <c r="AG170" s="25"/>
      <c r="AH170" s="25">
        <v>10.0</v>
      </c>
      <c r="AI170" s="25">
        <v>10.0</v>
      </c>
      <c r="AJ170" s="25">
        <v>10.0</v>
      </c>
      <c r="AK170" s="25">
        <v>10.0</v>
      </c>
      <c r="AL170" s="25"/>
      <c r="AM170" s="25">
        <v>6.0</v>
      </c>
      <c r="AN170" s="25">
        <v>9.0</v>
      </c>
      <c r="AO170" s="25"/>
      <c r="AP170" s="25">
        <v>10.0</v>
      </c>
      <c r="AQ170" s="25"/>
      <c r="AR170" s="6"/>
      <c r="AS170" s="25"/>
      <c r="AT170" s="25"/>
      <c r="AU170" s="25"/>
      <c r="AV170" s="25"/>
      <c r="AW170" s="6">
        <v>10.0</v>
      </c>
      <c r="AX170" s="25">
        <f t="shared" si="1"/>
        <v>8.77</v>
      </c>
      <c r="AY170" s="6" t="s">
        <v>96</v>
      </c>
      <c r="AZ170" s="23">
        <f t="shared" si="2"/>
        <v>0</v>
      </c>
      <c r="BA170" s="25">
        <v>18.0</v>
      </c>
      <c r="BB170" s="25">
        <v>10.0</v>
      </c>
      <c r="BC170" s="23">
        <f t="shared" si="3"/>
        <v>8</v>
      </c>
      <c r="BD170" s="6" t="s">
        <v>92</v>
      </c>
      <c r="BE170" s="6" t="s">
        <v>55</v>
      </c>
      <c r="BF170" s="6" t="s">
        <v>55</v>
      </c>
      <c r="BG170" s="6" t="s">
        <v>55</v>
      </c>
      <c r="BH170" s="6" t="s">
        <v>55</v>
      </c>
      <c r="BI170" s="6" t="s">
        <v>92</v>
      </c>
      <c r="BJ170" s="6" t="s">
        <v>55</v>
      </c>
      <c r="BK170" s="23"/>
      <c r="BL170" s="23"/>
      <c r="BM170" s="42"/>
      <c r="BN170" s="42"/>
      <c r="BO170" s="42"/>
    </row>
    <row r="171">
      <c r="A171" s="11">
        <v>167.0</v>
      </c>
      <c r="B171" s="17" t="s">
        <v>1098</v>
      </c>
      <c r="C171" s="17" t="s">
        <v>274</v>
      </c>
      <c r="D171" s="17" t="s">
        <v>77</v>
      </c>
      <c r="E171" s="19"/>
      <c r="F171" s="17" t="s">
        <v>79</v>
      </c>
      <c r="G171" s="17" t="s">
        <v>995</v>
      </c>
      <c r="H171" s="48" t="s">
        <v>90</v>
      </c>
      <c r="J171" s="11" t="s">
        <v>91</v>
      </c>
      <c r="K171" s="48" t="s">
        <v>84</v>
      </c>
      <c r="L171" s="49">
        <v>42979.0</v>
      </c>
      <c r="M171" s="52"/>
      <c r="N171" s="50"/>
      <c r="O171" s="50"/>
      <c r="P171" s="50"/>
      <c r="Q171" s="25">
        <v>8.0</v>
      </c>
      <c r="R171" s="25">
        <v>7.0</v>
      </c>
      <c r="S171" s="25">
        <v>8.5</v>
      </c>
      <c r="T171" s="25"/>
      <c r="U171" s="25"/>
      <c r="V171" s="25"/>
      <c r="W171" s="25">
        <v>5.0</v>
      </c>
      <c r="X171" s="25">
        <v>7.0</v>
      </c>
      <c r="Y171" s="25">
        <v>9.0</v>
      </c>
      <c r="Z171" s="25">
        <v>7.0</v>
      </c>
      <c r="AA171" s="25"/>
      <c r="AB171" s="25">
        <v>6.5</v>
      </c>
      <c r="AC171" s="25">
        <v>8.5</v>
      </c>
      <c r="AD171" s="25"/>
      <c r="AE171" s="25"/>
      <c r="AF171" s="25">
        <v>10.0</v>
      </c>
      <c r="AG171" s="25"/>
      <c r="AH171" s="25">
        <v>10.0</v>
      </c>
      <c r="AI171" s="25">
        <v>10.0</v>
      </c>
      <c r="AJ171" s="25">
        <v>10.0</v>
      </c>
      <c r="AK171" s="25">
        <v>10.0</v>
      </c>
      <c r="AL171" s="25"/>
      <c r="AM171" s="25">
        <v>5.0</v>
      </c>
      <c r="AN171" s="25">
        <v>9.0</v>
      </c>
      <c r="AO171" s="25"/>
      <c r="AP171" s="25">
        <v>10.0</v>
      </c>
      <c r="AQ171" s="25"/>
      <c r="AR171" s="6"/>
      <c r="AS171" s="25"/>
      <c r="AT171" s="25"/>
      <c r="AU171" s="25"/>
      <c r="AV171" s="25"/>
      <c r="AW171" s="6">
        <v>10.0</v>
      </c>
      <c r="AX171" s="25">
        <f t="shared" si="1"/>
        <v>8.36</v>
      </c>
      <c r="AY171" s="23"/>
      <c r="AZ171" s="23">
        <f t="shared" si="2"/>
        <v>0</v>
      </c>
      <c r="BA171" s="6">
        <v>86.0</v>
      </c>
      <c r="BB171" s="6">
        <v>7.0</v>
      </c>
      <c r="BC171" s="23">
        <f t="shared" si="3"/>
        <v>79</v>
      </c>
      <c r="BD171" s="6" t="s">
        <v>92</v>
      </c>
      <c r="BE171" s="6" t="s">
        <v>55</v>
      </c>
      <c r="BF171" s="6" t="s">
        <v>55</v>
      </c>
      <c r="BG171" s="6" t="s">
        <v>55</v>
      </c>
      <c r="BH171" s="6" t="s">
        <v>55</v>
      </c>
      <c r="BI171" s="6" t="s">
        <v>92</v>
      </c>
      <c r="BJ171" s="6" t="s">
        <v>55</v>
      </c>
      <c r="BK171" s="23"/>
      <c r="BL171" s="23"/>
      <c r="BM171" s="42"/>
      <c r="BN171" s="42"/>
      <c r="BO171" s="42"/>
    </row>
    <row r="172">
      <c r="A172" s="11">
        <v>168.0</v>
      </c>
      <c r="B172" s="17" t="s">
        <v>1101</v>
      </c>
      <c r="C172" s="17" t="s">
        <v>1102</v>
      </c>
      <c r="D172" s="17" t="s">
        <v>76</v>
      </c>
      <c r="E172" s="19"/>
      <c r="F172" s="17" t="s">
        <v>79</v>
      </c>
      <c r="G172" s="17" t="s">
        <v>995</v>
      </c>
      <c r="H172" s="48" t="s">
        <v>90</v>
      </c>
      <c r="J172" s="11" t="s">
        <v>91</v>
      </c>
      <c r="K172" s="48" t="s">
        <v>84</v>
      </c>
      <c r="L172" s="49">
        <v>42979.0</v>
      </c>
      <c r="M172" s="52"/>
      <c r="N172" s="50"/>
      <c r="O172" s="50"/>
      <c r="P172" s="50"/>
      <c r="Q172" s="6">
        <v>8.5</v>
      </c>
      <c r="R172" s="6">
        <v>9.0</v>
      </c>
      <c r="S172" s="6">
        <v>7.5</v>
      </c>
      <c r="T172" s="23"/>
      <c r="U172" s="23"/>
      <c r="V172" s="6"/>
      <c r="W172" s="6">
        <v>8.0</v>
      </c>
      <c r="X172" s="6">
        <v>8.0</v>
      </c>
      <c r="Y172" s="6">
        <v>8.5</v>
      </c>
      <c r="Z172" s="6">
        <v>9.5</v>
      </c>
      <c r="AA172" s="23"/>
      <c r="AB172" s="6">
        <v>9.0</v>
      </c>
      <c r="AC172" s="6">
        <v>10.0</v>
      </c>
      <c r="AD172" s="23"/>
      <c r="AE172" s="23"/>
      <c r="AF172" s="25">
        <v>10.0</v>
      </c>
      <c r="AG172" s="23"/>
      <c r="AH172" s="25">
        <v>10.0</v>
      </c>
      <c r="AI172" s="25">
        <v>10.0</v>
      </c>
      <c r="AJ172" s="25">
        <v>10.0</v>
      </c>
      <c r="AK172" s="25">
        <v>10.0</v>
      </c>
      <c r="AL172" s="23"/>
      <c r="AM172" s="6">
        <v>6.5</v>
      </c>
      <c r="AN172" s="6">
        <v>9.5</v>
      </c>
      <c r="AO172" s="6"/>
      <c r="AP172" s="25">
        <v>10.0</v>
      </c>
      <c r="AQ172" s="6"/>
      <c r="AR172" s="6"/>
      <c r="AS172" s="23"/>
      <c r="AT172" s="23"/>
      <c r="AU172" s="23"/>
      <c r="AV172" s="23"/>
      <c r="AW172" s="6">
        <v>10.0</v>
      </c>
      <c r="AX172" s="25">
        <f t="shared" si="1"/>
        <v>9.11</v>
      </c>
      <c r="AY172" s="23"/>
      <c r="AZ172" s="23">
        <f t="shared" si="2"/>
        <v>0</v>
      </c>
      <c r="BA172" s="6">
        <v>51.0</v>
      </c>
      <c r="BB172" s="6">
        <v>0.0</v>
      </c>
      <c r="BC172" s="23">
        <f t="shared" si="3"/>
        <v>51</v>
      </c>
      <c r="BD172" s="6" t="s">
        <v>92</v>
      </c>
      <c r="BE172" s="6" t="s">
        <v>55</v>
      </c>
      <c r="BF172" s="6" t="s">
        <v>55</v>
      </c>
      <c r="BG172" s="6" t="s">
        <v>55</v>
      </c>
      <c r="BH172" s="6" t="s">
        <v>55</v>
      </c>
      <c r="BI172" s="6" t="s">
        <v>92</v>
      </c>
      <c r="BJ172" s="6" t="s">
        <v>55</v>
      </c>
      <c r="BK172" s="23"/>
      <c r="BL172" s="23"/>
      <c r="BM172" s="42"/>
      <c r="BN172" s="42"/>
      <c r="BO172" s="42"/>
    </row>
    <row r="173">
      <c r="A173" s="11">
        <v>169.0</v>
      </c>
      <c r="B173" s="17" t="s">
        <v>1106</v>
      </c>
      <c r="C173" s="17" t="s">
        <v>355</v>
      </c>
      <c r="D173" s="17" t="s">
        <v>808</v>
      </c>
      <c r="E173" s="19"/>
      <c r="F173" s="17" t="s">
        <v>96</v>
      </c>
      <c r="G173" s="17" t="s">
        <v>995</v>
      </c>
      <c r="H173" s="48" t="s">
        <v>90</v>
      </c>
      <c r="J173" s="11" t="s">
        <v>91</v>
      </c>
      <c r="K173" s="48" t="s">
        <v>84</v>
      </c>
      <c r="L173" s="49">
        <v>42979.0</v>
      </c>
      <c r="M173" s="52"/>
      <c r="N173" s="50"/>
      <c r="O173" s="50"/>
      <c r="P173" s="50"/>
      <c r="Q173" s="6">
        <v>8.5</v>
      </c>
      <c r="R173" s="6">
        <v>9.0</v>
      </c>
      <c r="S173" s="6">
        <v>9.5</v>
      </c>
      <c r="T173" s="23"/>
      <c r="U173" s="23"/>
      <c r="V173" s="6"/>
      <c r="W173" s="6">
        <v>7.0</v>
      </c>
      <c r="X173" s="6">
        <v>7.0</v>
      </c>
      <c r="Y173" s="6">
        <v>8.5</v>
      </c>
      <c r="Z173" s="6">
        <v>9.5</v>
      </c>
      <c r="AA173" s="23"/>
      <c r="AB173" s="6">
        <v>9.0</v>
      </c>
      <c r="AC173" s="6">
        <v>9.5</v>
      </c>
      <c r="AD173" s="23"/>
      <c r="AE173" s="23"/>
      <c r="AF173" s="25">
        <v>10.0</v>
      </c>
      <c r="AG173" s="23"/>
      <c r="AH173" s="25">
        <v>10.0</v>
      </c>
      <c r="AI173" s="25">
        <v>10.0</v>
      </c>
      <c r="AJ173" s="25">
        <v>10.0</v>
      </c>
      <c r="AK173" s="25"/>
      <c r="AL173" s="23"/>
      <c r="AM173" s="6">
        <v>5.5</v>
      </c>
      <c r="AN173" s="6">
        <v>10.0</v>
      </c>
      <c r="AO173" s="6"/>
      <c r="AP173" s="25">
        <v>10.0</v>
      </c>
      <c r="AQ173" s="6"/>
      <c r="AR173" s="6"/>
      <c r="AS173" s="23"/>
      <c r="AT173" s="23"/>
      <c r="AU173" s="23"/>
      <c r="AV173" s="23"/>
      <c r="AW173" s="6">
        <v>10.0</v>
      </c>
      <c r="AX173" s="25">
        <f t="shared" si="1"/>
        <v>9</v>
      </c>
      <c r="AY173" s="23"/>
      <c r="AZ173" s="23">
        <f t="shared" si="2"/>
        <v>0</v>
      </c>
      <c r="BA173" s="6">
        <v>51.0</v>
      </c>
      <c r="BB173" s="6">
        <v>0.0</v>
      </c>
      <c r="BC173" s="23">
        <f t="shared" si="3"/>
        <v>51</v>
      </c>
      <c r="BD173" s="6" t="s">
        <v>92</v>
      </c>
      <c r="BE173" s="6" t="s">
        <v>55</v>
      </c>
      <c r="BF173" s="6" t="s">
        <v>55</v>
      </c>
      <c r="BG173" s="6" t="s">
        <v>55</v>
      </c>
      <c r="BH173" s="6" t="s">
        <v>55</v>
      </c>
      <c r="BI173" s="6" t="s">
        <v>92</v>
      </c>
      <c r="BJ173" s="6" t="s">
        <v>55</v>
      </c>
      <c r="BK173" s="23"/>
      <c r="BL173" s="23"/>
      <c r="BM173" s="42"/>
      <c r="BN173" s="42"/>
      <c r="BO173" s="42"/>
    </row>
    <row r="174">
      <c r="A174" s="11">
        <v>170.0</v>
      </c>
      <c r="B174" s="17" t="s">
        <v>1109</v>
      </c>
      <c r="C174" s="17" t="s">
        <v>149</v>
      </c>
      <c r="D174" s="17" t="s">
        <v>709</v>
      </c>
      <c r="E174" s="19"/>
      <c r="F174" s="17" t="s">
        <v>79</v>
      </c>
      <c r="G174" s="17" t="s">
        <v>995</v>
      </c>
      <c r="H174" s="48" t="s">
        <v>90</v>
      </c>
      <c r="J174" s="11" t="s">
        <v>91</v>
      </c>
      <c r="K174" s="48" t="s">
        <v>84</v>
      </c>
      <c r="L174" s="49">
        <v>42979.0</v>
      </c>
      <c r="M174" s="52"/>
      <c r="N174" s="50"/>
      <c r="O174" s="50"/>
      <c r="P174" s="50"/>
      <c r="Q174" s="25">
        <v>9.0</v>
      </c>
      <c r="R174" s="25">
        <v>9.0</v>
      </c>
      <c r="S174" s="25">
        <v>8.0</v>
      </c>
      <c r="T174" s="25"/>
      <c r="U174" s="25"/>
      <c r="V174" s="25"/>
      <c r="W174" s="25">
        <v>6.5</v>
      </c>
      <c r="X174" s="25">
        <v>8.0</v>
      </c>
      <c r="Y174" s="25">
        <v>8.5</v>
      </c>
      <c r="Z174" s="25">
        <v>9.5</v>
      </c>
      <c r="AA174" s="25"/>
      <c r="AB174" s="25">
        <v>8.5</v>
      </c>
      <c r="AC174" s="25">
        <v>9.0</v>
      </c>
      <c r="AD174" s="25"/>
      <c r="AE174" s="25"/>
      <c r="AF174" s="25">
        <v>10.0</v>
      </c>
      <c r="AG174" s="25"/>
      <c r="AH174" s="25">
        <v>10.0</v>
      </c>
      <c r="AI174" s="25">
        <v>10.0</v>
      </c>
      <c r="AJ174" s="25">
        <v>10.0</v>
      </c>
      <c r="AK174" s="25">
        <v>10.0</v>
      </c>
      <c r="AL174" s="25"/>
      <c r="AM174" s="25">
        <v>8.0</v>
      </c>
      <c r="AN174" s="25">
        <v>9.5</v>
      </c>
      <c r="AO174" s="25"/>
      <c r="AP174" s="25">
        <v>10.0</v>
      </c>
      <c r="AQ174" s="25"/>
      <c r="AR174" s="6"/>
      <c r="AS174" s="25"/>
      <c r="AT174" s="25"/>
      <c r="AU174" s="25"/>
      <c r="AV174" s="25"/>
      <c r="AW174" s="6">
        <v>10.0</v>
      </c>
      <c r="AX174" s="25">
        <f t="shared" si="1"/>
        <v>9.08</v>
      </c>
      <c r="AY174" s="23"/>
      <c r="AZ174" s="23">
        <f t="shared" si="2"/>
        <v>0</v>
      </c>
      <c r="BA174" s="6">
        <v>43.0</v>
      </c>
      <c r="BB174" s="6">
        <v>10.0</v>
      </c>
      <c r="BC174" s="23">
        <f t="shared" si="3"/>
        <v>33</v>
      </c>
      <c r="BD174" s="6" t="s">
        <v>92</v>
      </c>
      <c r="BE174" s="6" t="s">
        <v>55</v>
      </c>
      <c r="BF174" s="6" t="s">
        <v>55</v>
      </c>
      <c r="BG174" s="6" t="s">
        <v>55</v>
      </c>
      <c r="BH174" s="6" t="s">
        <v>55</v>
      </c>
      <c r="BI174" s="6" t="s">
        <v>92</v>
      </c>
      <c r="BJ174" s="6" t="s">
        <v>55</v>
      </c>
      <c r="BK174" s="23"/>
      <c r="BL174" s="23"/>
      <c r="BM174" s="42"/>
      <c r="BN174" s="42"/>
      <c r="BO174" s="42"/>
    </row>
    <row r="175">
      <c r="A175" s="11">
        <v>171.0</v>
      </c>
      <c r="B175" s="17" t="s">
        <v>455</v>
      </c>
      <c r="C175" s="17" t="s">
        <v>427</v>
      </c>
      <c r="D175" s="17" t="s">
        <v>214</v>
      </c>
      <c r="E175" s="17" t="s">
        <v>77</v>
      </c>
      <c r="F175" s="17" t="s">
        <v>79</v>
      </c>
      <c r="G175" s="17" t="s">
        <v>995</v>
      </c>
      <c r="H175" s="48" t="s">
        <v>90</v>
      </c>
      <c r="J175" s="11" t="s">
        <v>91</v>
      </c>
      <c r="K175" s="48" t="s">
        <v>84</v>
      </c>
      <c r="L175" s="49">
        <v>42979.0</v>
      </c>
      <c r="M175" s="52"/>
      <c r="N175" s="50"/>
      <c r="O175" s="50"/>
      <c r="P175" s="50"/>
      <c r="Q175" s="6">
        <v>7.5</v>
      </c>
      <c r="R175" s="6">
        <v>8.0</v>
      </c>
      <c r="S175" s="6">
        <v>8.0</v>
      </c>
      <c r="T175" s="23"/>
      <c r="U175" s="23"/>
      <c r="V175" s="6"/>
      <c r="W175" s="6">
        <v>5.0</v>
      </c>
      <c r="X175" s="6">
        <v>6.5</v>
      </c>
      <c r="Y175" s="6">
        <v>7.5</v>
      </c>
      <c r="Z175" s="6">
        <v>8.0</v>
      </c>
      <c r="AA175" s="23"/>
      <c r="AB175" s="6">
        <v>7.0</v>
      </c>
      <c r="AC175" s="6">
        <v>9.0</v>
      </c>
      <c r="AD175" s="23"/>
      <c r="AE175" s="23"/>
      <c r="AF175" s="25">
        <v>10.0</v>
      </c>
      <c r="AG175" s="23"/>
      <c r="AH175" s="25">
        <v>10.0</v>
      </c>
      <c r="AI175" s="25">
        <v>10.0</v>
      </c>
      <c r="AJ175" s="25">
        <v>10.0</v>
      </c>
      <c r="AK175" s="25">
        <v>10.0</v>
      </c>
      <c r="AL175" s="23"/>
      <c r="AM175" s="6">
        <v>5.0</v>
      </c>
      <c r="AN175" s="6">
        <v>9.5</v>
      </c>
      <c r="AO175" s="6"/>
      <c r="AP175" s="25">
        <v>10.0</v>
      </c>
      <c r="AQ175" s="6"/>
      <c r="AR175" s="6"/>
      <c r="AS175" s="23"/>
      <c r="AT175" s="23"/>
      <c r="AU175" s="23"/>
      <c r="AV175" s="23"/>
      <c r="AW175" s="6">
        <v>10.0</v>
      </c>
      <c r="AX175" s="25">
        <f t="shared" si="1"/>
        <v>8.38</v>
      </c>
      <c r="AY175" s="23"/>
      <c r="AZ175" s="23">
        <f t="shared" si="2"/>
        <v>0</v>
      </c>
      <c r="BA175" s="6">
        <v>88.0</v>
      </c>
      <c r="BB175" s="6">
        <v>10.0</v>
      </c>
      <c r="BC175" s="23">
        <f t="shared" si="3"/>
        <v>78</v>
      </c>
      <c r="BD175" s="6" t="s">
        <v>92</v>
      </c>
      <c r="BE175" s="6" t="s">
        <v>55</v>
      </c>
      <c r="BF175" s="6" t="s">
        <v>55</v>
      </c>
      <c r="BG175" s="6" t="s">
        <v>55</v>
      </c>
      <c r="BH175" s="6" t="s">
        <v>55</v>
      </c>
      <c r="BI175" s="6" t="s">
        <v>92</v>
      </c>
      <c r="BJ175" s="6" t="s">
        <v>55</v>
      </c>
      <c r="BK175" s="23"/>
      <c r="BL175" s="23"/>
      <c r="BM175" s="42"/>
      <c r="BN175" s="42"/>
      <c r="BO175" s="42"/>
    </row>
    <row r="176">
      <c r="A176" s="11">
        <v>172.0</v>
      </c>
      <c r="B176" s="17" t="s">
        <v>207</v>
      </c>
      <c r="C176" s="17" t="s">
        <v>145</v>
      </c>
      <c r="D176" s="17" t="s">
        <v>274</v>
      </c>
      <c r="E176" s="19"/>
      <c r="F176" s="17" t="s">
        <v>79</v>
      </c>
      <c r="G176" s="17" t="s">
        <v>995</v>
      </c>
      <c r="H176" s="48" t="s">
        <v>90</v>
      </c>
      <c r="J176" s="11" t="s">
        <v>91</v>
      </c>
      <c r="K176" s="48" t="s">
        <v>84</v>
      </c>
      <c r="L176" s="49">
        <v>42979.0</v>
      </c>
      <c r="M176" s="52"/>
      <c r="N176" s="50"/>
      <c r="O176" s="50"/>
      <c r="P176" s="50"/>
      <c r="Q176" s="6">
        <v>8.0</v>
      </c>
      <c r="R176" s="6">
        <v>6.0</v>
      </c>
      <c r="S176" s="6">
        <v>7.0</v>
      </c>
      <c r="T176" s="23"/>
      <c r="U176" s="23"/>
      <c r="V176" s="6"/>
      <c r="W176" s="6">
        <v>8.5</v>
      </c>
      <c r="X176" s="6">
        <v>7.5</v>
      </c>
      <c r="Y176" s="6">
        <v>9.5</v>
      </c>
      <c r="Z176" s="6">
        <v>10.0</v>
      </c>
      <c r="AA176" s="23"/>
      <c r="AB176" s="6">
        <v>9.0</v>
      </c>
      <c r="AC176" s="6">
        <v>9.5</v>
      </c>
      <c r="AD176" s="23"/>
      <c r="AE176" s="23"/>
      <c r="AF176" s="25">
        <v>10.0</v>
      </c>
      <c r="AG176" s="23"/>
      <c r="AH176" s="25">
        <v>10.0</v>
      </c>
      <c r="AI176" s="25">
        <v>10.0</v>
      </c>
      <c r="AJ176" s="25">
        <v>10.0</v>
      </c>
      <c r="AK176" s="25">
        <v>10.0</v>
      </c>
      <c r="AL176" s="23"/>
      <c r="AM176" s="6">
        <v>7.0</v>
      </c>
      <c r="AN176" s="6">
        <v>9.5</v>
      </c>
      <c r="AO176" s="6"/>
      <c r="AP176" s="25">
        <v>10.0</v>
      </c>
      <c r="AQ176" s="6"/>
      <c r="AR176" s="6"/>
      <c r="AS176" s="23"/>
      <c r="AT176" s="23"/>
      <c r="AU176" s="23"/>
      <c r="AV176" s="23"/>
      <c r="AW176" s="6">
        <v>10.0</v>
      </c>
      <c r="AX176" s="25">
        <f t="shared" si="1"/>
        <v>8.97</v>
      </c>
      <c r="AY176" s="23"/>
      <c r="AZ176" s="23">
        <f t="shared" si="2"/>
        <v>0</v>
      </c>
      <c r="BA176" s="6">
        <v>4.0</v>
      </c>
      <c r="BB176" s="6">
        <v>0.0</v>
      </c>
      <c r="BC176" s="23">
        <f t="shared" si="3"/>
        <v>4</v>
      </c>
      <c r="BD176" s="6" t="s">
        <v>92</v>
      </c>
      <c r="BE176" s="6" t="s">
        <v>55</v>
      </c>
      <c r="BF176" s="6" t="s">
        <v>55</v>
      </c>
      <c r="BG176" s="6" t="s">
        <v>55</v>
      </c>
      <c r="BH176" s="6" t="s">
        <v>55</v>
      </c>
      <c r="BI176" s="6" t="s">
        <v>92</v>
      </c>
      <c r="BJ176" s="6" t="s">
        <v>55</v>
      </c>
      <c r="BK176" s="23"/>
      <c r="BL176" s="23"/>
      <c r="BM176" s="42"/>
      <c r="BN176" s="42"/>
      <c r="BO176" s="42"/>
    </row>
    <row r="177">
      <c r="A177" s="11">
        <v>173.0</v>
      </c>
      <c r="B177" s="17" t="s">
        <v>1120</v>
      </c>
      <c r="C177" s="17" t="s">
        <v>317</v>
      </c>
      <c r="D177" s="17" t="s">
        <v>94</v>
      </c>
      <c r="E177" s="19"/>
      <c r="F177" s="17" t="s">
        <v>96</v>
      </c>
      <c r="G177" s="17" t="s">
        <v>995</v>
      </c>
      <c r="H177" s="48" t="s">
        <v>90</v>
      </c>
      <c r="J177" s="11" t="s">
        <v>91</v>
      </c>
      <c r="K177" s="48" t="s">
        <v>84</v>
      </c>
      <c r="L177" s="49">
        <v>42979.0</v>
      </c>
      <c r="M177" s="52"/>
      <c r="N177" s="50"/>
      <c r="O177" s="50"/>
      <c r="P177" s="50"/>
      <c r="Q177" s="6">
        <v>8.0</v>
      </c>
      <c r="R177" s="6">
        <v>7.0</v>
      </c>
      <c r="S177" s="6">
        <v>8.5</v>
      </c>
      <c r="T177" s="23"/>
      <c r="U177" s="23"/>
      <c r="V177" s="6"/>
      <c r="W177" s="6">
        <v>7.0</v>
      </c>
      <c r="X177" s="6">
        <v>7.5</v>
      </c>
      <c r="Y177" s="6">
        <v>8.0</v>
      </c>
      <c r="Z177" s="6">
        <v>10.0</v>
      </c>
      <c r="AA177" s="23"/>
      <c r="AB177" s="6">
        <v>6.5</v>
      </c>
      <c r="AC177" s="6">
        <v>8.5</v>
      </c>
      <c r="AD177" s="23"/>
      <c r="AE177" s="23"/>
      <c r="AF177" s="25">
        <v>10.0</v>
      </c>
      <c r="AG177" s="23"/>
      <c r="AH177" s="25">
        <v>10.0</v>
      </c>
      <c r="AI177" s="25">
        <v>10.0</v>
      </c>
      <c r="AJ177" s="25">
        <v>10.0</v>
      </c>
      <c r="AK177" s="25">
        <v>10.0</v>
      </c>
      <c r="AL177" s="23"/>
      <c r="AM177" s="6">
        <v>5.0</v>
      </c>
      <c r="AN177" s="6">
        <v>9.0</v>
      </c>
      <c r="AO177" s="6"/>
      <c r="AP177" s="25">
        <v>10.0</v>
      </c>
      <c r="AQ177" s="6"/>
      <c r="AR177" s="6"/>
      <c r="AS177" s="23"/>
      <c r="AT177" s="23"/>
      <c r="AU177" s="23"/>
      <c r="AV177" s="23"/>
      <c r="AW177" s="6">
        <v>10.0</v>
      </c>
      <c r="AX177" s="25">
        <f t="shared" si="1"/>
        <v>8.61</v>
      </c>
      <c r="AY177" s="23"/>
      <c r="AZ177" s="23">
        <f t="shared" si="2"/>
        <v>0</v>
      </c>
      <c r="BA177" s="6">
        <v>116.0</v>
      </c>
      <c r="BB177" s="6">
        <v>6.0</v>
      </c>
      <c r="BC177" s="23">
        <f t="shared" si="3"/>
        <v>110</v>
      </c>
      <c r="BD177" s="6" t="s">
        <v>92</v>
      </c>
      <c r="BE177" s="6" t="s">
        <v>55</v>
      </c>
      <c r="BF177" s="6" t="s">
        <v>55</v>
      </c>
      <c r="BG177" s="6" t="s">
        <v>55</v>
      </c>
      <c r="BH177" s="6" t="s">
        <v>55</v>
      </c>
      <c r="BI177" s="6" t="s">
        <v>92</v>
      </c>
      <c r="BJ177" s="6" t="s">
        <v>55</v>
      </c>
      <c r="BK177" s="23"/>
      <c r="BL177" s="23"/>
      <c r="BM177" s="42"/>
      <c r="BN177" s="42"/>
      <c r="BO177" s="42"/>
    </row>
    <row r="178">
      <c r="A178" s="11">
        <v>174.0</v>
      </c>
      <c r="B178" s="17" t="s">
        <v>1126</v>
      </c>
      <c r="C178" s="17" t="s">
        <v>1127</v>
      </c>
      <c r="D178" s="20"/>
      <c r="E178" s="19"/>
      <c r="F178" s="17" t="s">
        <v>79</v>
      </c>
      <c r="G178" s="17" t="s">
        <v>995</v>
      </c>
      <c r="H178" s="48" t="s">
        <v>90</v>
      </c>
      <c r="J178" s="11" t="s">
        <v>91</v>
      </c>
      <c r="K178" s="48" t="s">
        <v>84</v>
      </c>
      <c r="L178" s="49">
        <v>42979.0</v>
      </c>
      <c r="M178" s="52"/>
      <c r="N178" s="50"/>
      <c r="O178" s="50"/>
      <c r="P178" s="50"/>
      <c r="Q178" s="25">
        <v>5.0</v>
      </c>
      <c r="R178" s="25">
        <v>5.0</v>
      </c>
      <c r="S178" s="25">
        <v>7.0</v>
      </c>
      <c r="T178" s="25"/>
      <c r="U178" s="25"/>
      <c r="V178" s="25"/>
      <c r="W178" s="25">
        <v>5.0</v>
      </c>
      <c r="X178" s="25">
        <v>5.0</v>
      </c>
      <c r="Y178" s="25">
        <v>6.5</v>
      </c>
      <c r="Z178" s="25">
        <v>6.0</v>
      </c>
      <c r="AA178" s="25"/>
      <c r="AB178" s="25">
        <v>6.0</v>
      </c>
      <c r="AC178" s="25">
        <v>7.5</v>
      </c>
      <c r="AD178" s="25"/>
      <c r="AE178" s="25"/>
      <c r="AF178" s="25">
        <v>10.0</v>
      </c>
      <c r="AG178" s="25"/>
      <c r="AH178" s="25">
        <v>10.0</v>
      </c>
      <c r="AI178" s="25">
        <v>10.0</v>
      </c>
      <c r="AJ178" s="25">
        <v>10.0</v>
      </c>
      <c r="AK178" s="25">
        <v>10.0</v>
      </c>
      <c r="AL178" s="25"/>
      <c r="AM178" s="25">
        <v>5.0</v>
      </c>
      <c r="AN178" s="25">
        <v>9.0</v>
      </c>
      <c r="AO178" s="25"/>
      <c r="AP178" s="25">
        <v>10.0</v>
      </c>
      <c r="AQ178" s="25"/>
      <c r="AR178" s="6"/>
      <c r="AS178" s="25"/>
      <c r="AT178" s="25"/>
      <c r="AU178" s="25"/>
      <c r="AV178" s="25"/>
      <c r="AW178" s="6">
        <v>10.0</v>
      </c>
      <c r="AX178" s="25">
        <f t="shared" si="1"/>
        <v>7.61</v>
      </c>
      <c r="AY178" s="23"/>
      <c r="AZ178" s="23">
        <f t="shared" si="2"/>
        <v>0</v>
      </c>
      <c r="BA178" s="6">
        <v>78.0</v>
      </c>
      <c r="BB178" s="6">
        <v>0.0</v>
      </c>
      <c r="BC178" s="23">
        <f t="shared" si="3"/>
        <v>78</v>
      </c>
      <c r="BD178" s="6" t="s">
        <v>92</v>
      </c>
      <c r="BE178" s="6" t="s">
        <v>55</v>
      </c>
      <c r="BF178" s="6" t="s">
        <v>55</v>
      </c>
      <c r="BG178" s="6" t="s">
        <v>55</v>
      </c>
      <c r="BH178" s="6" t="s">
        <v>55</v>
      </c>
      <c r="BI178" s="6" t="s">
        <v>92</v>
      </c>
      <c r="BJ178" s="6" t="s">
        <v>55</v>
      </c>
      <c r="BK178" s="23"/>
      <c r="BL178" s="23"/>
      <c r="BM178" s="42"/>
      <c r="BN178" s="42"/>
      <c r="BO178" s="42"/>
    </row>
    <row r="179">
      <c r="A179" s="11">
        <v>175.0</v>
      </c>
      <c r="B179" s="17" t="s">
        <v>1135</v>
      </c>
      <c r="C179" s="17" t="s">
        <v>145</v>
      </c>
      <c r="D179" s="17" t="s">
        <v>78</v>
      </c>
      <c r="E179" s="19"/>
      <c r="F179" s="17" t="s">
        <v>79</v>
      </c>
      <c r="G179" s="17" t="s">
        <v>1136</v>
      </c>
      <c r="H179" s="48" t="s">
        <v>90</v>
      </c>
      <c r="J179" s="11" t="s">
        <v>91</v>
      </c>
      <c r="K179" s="48" t="s">
        <v>84</v>
      </c>
      <c r="L179" s="49">
        <v>42983.0</v>
      </c>
      <c r="M179" s="52"/>
      <c r="N179" s="50"/>
      <c r="O179" s="50"/>
      <c r="P179" s="50"/>
      <c r="Q179" s="25">
        <v>8.0</v>
      </c>
      <c r="R179" s="25">
        <v>7.5</v>
      </c>
      <c r="S179" s="25">
        <v>8.0</v>
      </c>
      <c r="T179" s="25"/>
      <c r="U179" s="25"/>
      <c r="V179" s="25"/>
      <c r="W179" s="25">
        <v>8.5</v>
      </c>
      <c r="X179" s="25">
        <v>7.0</v>
      </c>
      <c r="Y179" s="25">
        <v>6.0</v>
      </c>
      <c r="Z179" s="25">
        <v>8.0</v>
      </c>
      <c r="AA179" s="25"/>
      <c r="AB179" s="25">
        <v>10.0</v>
      </c>
      <c r="AC179" s="25">
        <v>10.0</v>
      </c>
      <c r="AD179" s="25"/>
      <c r="AE179" s="25"/>
      <c r="AF179" s="25">
        <v>7.5</v>
      </c>
      <c r="AG179" s="25"/>
      <c r="AH179" s="25">
        <v>10.0</v>
      </c>
      <c r="AI179" s="25">
        <v>10.0</v>
      </c>
      <c r="AJ179" s="25">
        <v>10.0</v>
      </c>
      <c r="AK179" s="25">
        <v>10.0</v>
      </c>
      <c r="AL179" s="25"/>
      <c r="AM179" s="25">
        <v>6.5</v>
      </c>
      <c r="AN179" s="25">
        <v>10.0</v>
      </c>
      <c r="AO179" s="25"/>
      <c r="AP179" s="25">
        <v>10.0</v>
      </c>
      <c r="AQ179" s="25"/>
      <c r="AR179" s="6"/>
      <c r="AS179" s="25"/>
      <c r="AT179" s="25"/>
      <c r="AU179" s="25"/>
      <c r="AV179" s="25"/>
      <c r="AW179" s="25">
        <v>10.0</v>
      </c>
      <c r="AX179" s="25">
        <f t="shared" si="1"/>
        <v>8.72</v>
      </c>
      <c r="AY179" s="23"/>
      <c r="AZ179" s="23">
        <f t="shared" si="2"/>
        <v>0</v>
      </c>
      <c r="BA179" s="6">
        <v>6.0</v>
      </c>
      <c r="BB179" s="6">
        <v>0.0</v>
      </c>
      <c r="BC179" s="23">
        <f t="shared" si="3"/>
        <v>6</v>
      </c>
      <c r="BD179" s="6" t="s">
        <v>92</v>
      </c>
      <c r="BE179" s="6" t="s">
        <v>55</v>
      </c>
      <c r="BF179" s="6" t="s">
        <v>55</v>
      </c>
      <c r="BG179" s="6" t="s">
        <v>55</v>
      </c>
      <c r="BH179" s="6" t="s">
        <v>55</v>
      </c>
      <c r="BI179" s="6" t="s">
        <v>92</v>
      </c>
      <c r="BJ179" s="6" t="s">
        <v>55</v>
      </c>
      <c r="BK179" s="23"/>
      <c r="BL179" s="23"/>
      <c r="BM179" s="42"/>
      <c r="BN179" s="42"/>
      <c r="BO179" s="42"/>
    </row>
    <row r="180">
      <c r="A180" s="11">
        <v>176.0</v>
      </c>
      <c r="B180" s="17" t="s">
        <v>1140</v>
      </c>
      <c r="C180" s="17" t="s">
        <v>285</v>
      </c>
      <c r="D180" s="17" t="s">
        <v>110</v>
      </c>
      <c r="E180" s="19"/>
      <c r="F180" s="17" t="s">
        <v>96</v>
      </c>
      <c r="G180" s="17" t="s">
        <v>1136</v>
      </c>
      <c r="H180" s="48" t="s">
        <v>90</v>
      </c>
      <c r="J180" s="11" t="s">
        <v>91</v>
      </c>
      <c r="K180" s="48" t="s">
        <v>84</v>
      </c>
      <c r="L180" s="49">
        <v>42979.0</v>
      </c>
      <c r="M180" s="52"/>
      <c r="N180" s="50"/>
      <c r="O180" s="50"/>
      <c r="P180" s="50"/>
      <c r="Q180" s="25">
        <v>8.5</v>
      </c>
      <c r="R180" s="25">
        <v>8.0</v>
      </c>
      <c r="S180" s="25">
        <v>8.0</v>
      </c>
      <c r="T180" s="25"/>
      <c r="U180" s="25"/>
      <c r="V180" s="25"/>
      <c r="W180" s="25">
        <v>7.5</v>
      </c>
      <c r="X180" s="25">
        <v>7.5</v>
      </c>
      <c r="Y180" s="25">
        <v>8.0</v>
      </c>
      <c r="Z180" s="25">
        <v>8.0</v>
      </c>
      <c r="AA180" s="25"/>
      <c r="AB180" s="25">
        <v>6.0</v>
      </c>
      <c r="AC180" s="25">
        <v>9.5</v>
      </c>
      <c r="AD180" s="25"/>
      <c r="AE180" s="25"/>
      <c r="AF180" s="25">
        <v>9.0</v>
      </c>
      <c r="AG180" s="25"/>
      <c r="AH180" s="25">
        <v>10.0</v>
      </c>
      <c r="AI180" s="25">
        <v>10.0</v>
      </c>
      <c r="AJ180" s="25">
        <v>10.0</v>
      </c>
      <c r="AK180" s="25">
        <v>10.0</v>
      </c>
      <c r="AL180" s="25"/>
      <c r="AM180" s="25">
        <v>6.0</v>
      </c>
      <c r="AN180" s="25">
        <v>10.0</v>
      </c>
      <c r="AO180" s="25"/>
      <c r="AP180" s="25">
        <v>10.0</v>
      </c>
      <c r="AQ180" s="25"/>
      <c r="AR180" s="6"/>
      <c r="AS180" s="25"/>
      <c r="AT180" s="25"/>
      <c r="AU180" s="25"/>
      <c r="AV180" s="25"/>
      <c r="AW180" s="25">
        <v>10.0</v>
      </c>
      <c r="AX180" s="25">
        <f t="shared" si="1"/>
        <v>8.66</v>
      </c>
      <c r="AY180" s="23"/>
      <c r="AZ180" s="23">
        <f t="shared" si="2"/>
        <v>0</v>
      </c>
      <c r="BA180" s="6">
        <v>78.0</v>
      </c>
      <c r="BB180" s="6">
        <v>0.0</v>
      </c>
      <c r="BC180" s="23">
        <f t="shared" si="3"/>
        <v>78</v>
      </c>
      <c r="BD180" s="6" t="s">
        <v>92</v>
      </c>
      <c r="BE180" s="6" t="s">
        <v>55</v>
      </c>
      <c r="BF180" s="6" t="s">
        <v>55</v>
      </c>
      <c r="BG180" s="6" t="s">
        <v>55</v>
      </c>
      <c r="BH180" s="6" t="s">
        <v>55</v>
      </c>
      <c r="BI180" s="6" t="s">
        <v>92</v>
      </c>
      <c r="BJ180" s="6" t="s">
        <v>55</v>
      </c>
      <c r="BK180" s="23"/>
      <c r="BL180" s="23"/>
      <c r="BM180" s="42"/>
      <c r="BN180" s="42"/>
      <c r="BO180" s="42"/>
    </row>
    <row r="181">
      <c r="A181" s="11">
        <v>177.0</v>
      </c>
      <c r="B181" s="17" t="s">
        <v>1143</v>
      </c>
      <c r="C181" s="17" t="s">
        <v>87</v>
      </c>
      <c r="D181" s="17" t="s">
        <v>159</v>
      </c>
      <c r="E181" s="19"/>
      <c r="F181" s="17" t="s">
        <v>79</v>
      </c>
      <c r="G181" s="17" t="s">
        <v>1136</v>
      </c>
      <c r="H181" s="48" t="s">
        <v>90</v>
      </c>
      <c r="J181" s="11" t="s">
        <v>91</v>
      </c>
      <c r="K181" s="48" t="s">
        <v>84</v>
      </c>
      <c r="L181" s="49">
        <v>42979.0</v>
      </c>
      <c r="M181" s="52"/>
      <c r="N181" s="50"/>
      <c r="O181" s="50"/>
      <c r="P181" s="50"/>
      <c r="Q181" s="25">
        <v>9.0</v>
      </c>
      <c r="R181" s="25">
        <v>9.5</v>
      </c>
      <c r="S181" s="25">
        <v>10.0</v>
      </c>
      <c r="T181" s="25"/>
      <c r="U181" s="25"/>
      <c r="V181" s="25"/>
      <c r="W181" s="25">
        <v>10.0</v>
      </c>
      <c r="X181" s="25">
        <v>9.5</v>
      </c>
      <c r="Y181" s="25">
        <v>8.0</v>
      </c>
      <c r="Z181" s="25">
        <v>9.0</v>
      </c>
      <c r="AA181" s="25"/>
      <c r="AB181" s="25">
        <v>10.0</v>
      </c>
      <c r="AC181" s="25">
        <v>10.0</v>
      </c>
      <c r="AD181" s="25"/>
      <c r="AE181" s="25"/>
      <c r="AF181" s="25">
        <v>9.5</v>
      </c>
      <c r="AG181" s="25"/>
      <c r="AH181" s="25">
        <v>10.0</v>
      </c>
      <c r="AI181" s="25">
        <v>10.0</v>
      </c>
      <c r="AJ181" s="25">
        <v>10.0</v>
      </c>
      <c r="AK181" s="25">
        <v>10.0</v>
      </c>
      <c r="AL181" s="25"/>
      <c r="AM181" s="25">
        <v>8.0</v>
      </c>
      <c r="AN181" s="25">
        <v>10.0</v>
      </c>
      <c r="AO181" s="25"/>
      <c r="AP181" s="25">
        <v>10.0</v>
      </c>
      <c r="AQ181" s="25"/>
      <c r="AR181" s="6"/>
      <c r="AS181" s="25"/>
      <c r="AT181" s="25"/>
      <c r="AU181" s="25"/>
      <c r="AV181" s="25"/>
      <c r="AW181" s="25">
        <v>10.0</v>
      </c>
      <c r="AX181" s="25">
        <f t="shared" si="1"/>
        <v>9.58</v>
      </c>
      <c r="AY181" s="23"/>
      <c r="AZ181" s="23">
        <f t="shared" si="2"/>
        <v>0</v>
      </c>
      <c r="BA181" s="6">
        <v>7.0</v>
      </c>
      <c r="BB181" s="6">
        <v>0.0</v>
      </c>
      <c r="BC181" s="23">
        <f t="shared" si="3"/>
        <v>7</v>
      </c>
      <c r="BD181" s="6" t="s">
        <v>92</v>
      </c>
      <c r="BE181" s="6" t="s">
        <v>55</v>
      </c>
      <c r="BF181" s="6" t="s">
        <v>55</v>
      </c>
      <c r="BG181" s="6" t="s">
        <v>55</v>
      </c>
      <c r="BH181" s="6" t="s">
        <v>55</v>
      </c>
      <c r="BI181" s="6" t="s">
        <v>92</v>
      </c>
      <c r="BJ181" s="6" t="s">
        <v>55</v>
      </c>
      <c r="BK181" s="23"/>
      <c r="BL181" s="23"/>
      <c r="BM181" s="42"/>
      <c r="BN181" s="42"/>
      <c r="BO181" s="42"/>
    </row>
    <row r="182">
      <c r="A182" s="11">
        <v>178.0</v>
      </c>
      <c r="B182" s="17" t="s">
        <v>1147</v>
      </c>
      <c r="C182" s="17" t="s">
        <v>451</v>
      </c>
      <c r="D182" s="17" t="s">
        <v>143</v>
      </c>
      <c r="E182" s="19"/>
      <c r="F182" s="17" t="s">
        <v>79</v>
      </c>
      <c r="G182" s="17" t="s">
        <v>1136</v>
      </c>
      <c r="H182" s="48" t="s">
        <v>90</v>
      </c>
      <c r="J182" s="11" t="s">
        <v>91</v>
      </c>
      <c r="K182" s="48" t="s">
        <v>84</v>
      </c>
      <c r="L182" s="49">
        <v>42979.0</v>
      </c>
      <c r="M182" s="52"/>
      <c r="N182" s="50"/>
      <c r="O182" s="50"/>
      <c r="P182" s="50"/>
      <c r="Q182" s="6">
        <v>7.0</v>
      </c>
      <c r="R182" s="6">
        <v>6.5</v>
      </c>
      <c r="S182" s="6">
        <v>8.0</v>
      </c>
      <c r="T182" s="23"/>
      <c r="U182" s="23"/>
      <c r="V182" s="6"/>
      <c r="W182" s="6">
        <v>8.0</v>
      </c>
      <c r="X182" s="6">
        <v>7.0</v>
      </c>
      <c r="Y182" s="6">
        <v>6.0</v>
      </c>
      <c r="Z182" s="6">
        <v>7.0</v>
      </c>
      <c r="AA182" s="23"/>
      <c r="AB182" s="6">
        <v>9.0</v>
      </c>
      <c r="AC182" s="6">
        <v>9.5</v>
      </c>
      <c r="AD182" s="23"/>
      <c r="AE182" s="23"/>
      <c r="AF182" s="6">
        <v>8.0</v>
      </c>
      <c r="AG182" s="23"/>
      <c r="AH182" s="25">
        <v>10.0</v>
      </c>
      <c r="AI182" s="25">
        <v>10.0</v>
      </c>
      <c r="AJ182" s="25">
        <v>10.0</v>
      </c>
      <c r="AK182" s="25">
        <v>10.0</v>
      </c>
      <c r="AL182" s="23"/>
      <c r="AM182" s="6">
        <v>8.0</v>
      </c>
      <c r="AN182" s="6">
        <v>10.0</v>
      </c>
      <c r="AO182" s="6"/>
      <c r="AP182" s="25">
        <v>10.0</v>
      </c>
      <c r="AQ182" s="6"/>
      <c r="AR182" s="6"/>
      <c r="AS182" s="23"/>
      <c r="AT182" s="23"/>
      <c r="AU182" s="23"/>
      <c r="AV182" s="23"/>
      <c r="AW182" s="6">
        <v>9.5</v>
      </c>
      <c r="AX182" s="25">
        <f t="shared" si="1"/>
        <v>8.52</v>
      </c>
      <c r="AY182" s="23"/>
      <c r="AZ182" s="23">
        <f t="shared" si="2"/>
        <v>0</v>
      </c>
      <c r="BA182" s="6">
        <v>84.0</v>
      </c>
      <c r="BB182" s="6">
        <v>20.0</v>
      </c>
      <c r="BC182" s="23">
        <f t="shared" si="3"/>
        <v>64</v>
      </c>
      <c r="BD182" s="6" t="s">
        <v>92</v>
      </c>
      <c r="BE182" s="6" t="s">
        <v>55</v>
      </c>
      <c r="BF182" s="6" t="s">
        <v>55</v>
      </c>
      <c r="BG182" s="6" t="s">
        <v>55</v>
      </c>
      <c r="BH182" s="6" t="s">
        <v>55</v>
      </c>
      <c r="BI182" s="6" t="s">
        <v>92</v>
      </c>
      <c r="BJ182" s="6" t="s">
        <v>55</v>
      </c>
      <c r="BK182" s="23"/>
      <c r="BL182" s="23"/>
      <c r="BM182" s="42"/>
      <c r="BN182" s="42"/>
      <c r="BO182" s="42"/>
    </row>
    <row r="183">
      <c r="A183" s="11">
        <v>179.0</v>
      </c>
      <c r="B183" s="17" t="s">
        <v>748</v>
      </c>
      <c r="C183" s="17" t="s">
        <v>457</v>
      </c>
      <c r="D183" s="17" t="s">
        <v>200</v>
      </c>
      <c r="E183" s="19"/>
      <c r="F183" s="17" t="s">
        <v>96</v>
      </c>
      <c r="G183" s="17" t="s">
        <v>1136</v>
      </c>
      <c r="H183" s="48" t="s">
        <v>90</v>
      </c>
      <c r="J183" s="11" t="s">
        <v>91</v>
      </c>
      <c r="K183" s="48" t="s">
        <v>84</v>
      </c>
      <c r="L183" s="49">
        <v>42979.0</v>
      </c>
      <c r="M183" s="52"/>
      <c r="N183" s="50"/>
      <c r="O183" s="50"/>
      <c r="P183" s="50"/>
      <c r="Q183" s="6">
        <v>8.0</v>
      </c>
      <c r="R183" s="6">
        <v>9.0</v>
      </c>
      <c r="S183" s="6">
        <v>10.0</v>
      </c>
      <c r="T183" s="23"/>
      <c r="U183" s="23"/>
      <c r="V183" s="6"/>
      <c r="W183" s="6">
        <v>8.0</v>
      </c>
      <c r="X183" s="6">
        <v>9.0</v>
      </c>
      <c r="Y183" s="6">
        <v>7.0</v>
      </c>
      <c r="Z183" s="6">
        <v>9.0</v>
      </c>
      <c r="AA183" s="23"/>
      <c r="AB183" s="6">
        <v>8.5</v>
      </c>
      <c r="AC183" s="6">
        <v>10.0</v>
      </c>
      <c r="AD183" s="23"/>
      <c r="AE183" s="23"/>
      <c r="AF183" s="6">
        <v>9.0</v>
      </c>
      <c r="AG183" s="23"/>
      <c r="AH183" s="25">
        <v>10.0</v>
      </c>
      <c r="AI183" s="25">
        <v>10.0</v>
      </c>
      <c r="AJ183" s="25">
        <v>10.0</v>
      </c>
      <c r="AK183" s="25">
        <v>10.0</v>
      </c>
      <c r="AL183" s="23"/>
      <c r="AM183" s="6">
        <v>6.5</v>
      </c>
      <c r="AN183" s="6">
        <v>10.0</v>
      </c>
      <c r="AO183" s="6"/>
      <c r="AP183" s="25">
        <v>10.0</v>
      </c>
      <c r="AQ183" s="6"/>
      <c r="AR183" s="6"/>
      <c r="AS183" s="23"/>
      <c r="AT183" s="23"/>
      <c r="AU183" s="23"/>
      <c r="AV183" s="23"/>
      <c r="AW183" s="6">
        <v>10.0</v>
      </c>
      <c r="AX183" s="25">
        <f t="shared" si="1"/>
        <v>9.11</v>
      </c>
      <c r="AY183" s="23"/>
      <c r="AZ183" s="23">
        <f t="shared" si="2"/>
        <v>0</v>
      </c>
      <c r="BA183" s="6">
        <v>23.0</v>
      </c>
      <c r="BB183" s="6">
        <v>0.0</v>
      </c>
      <c r="BC183" s="23">
        <f t="shared" si="3"/>
        <v>23</v>
      </c>
      <c r="BD183" s="6" t="s">
        <v>92</v>
      </c>
      <c r="BE183" s="6" t="s">
        <v>55</v>
      </c>
      <c r="BF183" s="6" t="s">
        <v>55</v>
      </c>
      <c r="BG183" s="6" t="s">
        <v>55</v>
      </c>
      <c r="BH183" s="6" t="s">
        <v>55</v>
      </c>
      <c r="BI183" s="6" t="s">
        <v>92</v>
      </c>
      <c r="BJ183" s="6" t="s">
        <v>55</v>
      </c>
      <c r="BK183" s="23"/>
      <c r="BL183" s="23"/>
      <c r="BM183" s="42"/>
      <c r="BN183" s="42"/>
      <c r="BO183" s="42"/>
    </row>
    <row r="184">
      <c r="A184" s="11">
        <v>180.0</v>
      </c>
      <c r="B184" s="17" t="s">
        <v>1153</v>
      </c>
      <c r="C184" s="17" t="s">
        <v>1154</v>
      </c>
      <c r="D184" s="20"/>
      <c r="E184" s="19"/>
      <c r="F184" s="17" t="s">
        <v>79</v>
      </c>
      <c r="G184" s="17" t="s">
        <v>1136</v>
      </c>
      <c r="H184" s="48" t="s">
        <v>90</v>
      </c>
      <c r="J184" s="11" t="s">
        <v>91</v>
      </c>
      <c r="K184" s="48" t="s">
        <v>84</v>
      </c>
      <c r="L184" s="49">
        <v>42979.0</v>
      </c>
      <c r="M184" s="52"/>
      <c r="N184" s="50"/>
      <c r="O184" s="50"/>
      <c r="P184" s="50"/>
      <c r="Q184" s="6">
        <v>8.5</v>
      </c>
      <c r="R184" s="6">
        <v>8.5</v>
      </c>
      <c r="S184" s="6">
        <v>9.5</v>
      </c>
      <c r="T184" s="23"/>
      <c r="U184" s="23"/>
      <c r="V184" s="6"/>
      <c r="W184" s="6">
        <v>8.0</v>
      </c>
      <c r="X184" s="6">
        <v>7.0</v>
      </c>
      <c r="Y184" s="6">
        <v>8.5</v>
      </c>
      <c r="Z184" s="6">
        <v>9.0</v>
      </c>
      <c r="AA184" s="23"/>
      <c r="AB184" s="6">
        <v>9.5</v>
      </c>
      <c r="AC184" s="6">
        <v>9.0</v>
      </c>
      <c r="AD184" s="23"/>
      <c r="AE184" s="23"/>
      <c r="AF184" s="6">
        <v>8.0</v>
      </c>
      <c r="AG184" s="23"/>
      <c r="AH184" s="25">
        <v>10.0</v>
      </c>
      <c r="AI184" s="25">
        <v>10.0</v>
      </c>
      <c r="AJ184" s="25">
        <v>10.0</v>
      </c>
      <c r="AK184" s="25">
        <v>10.0</v>
      </c>
      <c r="AL184" s="23"/>
      <c r="AM184" s="6">
        <v>5.5</v>
      </c>
      <c r="AN184" s="6">
        <v>9.5</v>
      </c>
      <c r="AO184" s="6"/>
      <c r="AP184" s="25">
        <v>10.0</v>
      </c>
      <c r="AQ184" s="6"/>
      <c r="AR184" s="6"/>
      <c r="AS184" s="23"/>
      <c r="AT184" s="23"/>
      <c r="AU184" s="23"/>
      <c r="AV184" s="23"/>
      <c r="AW184" s="6">
        <v>10.0</v>
      </c>
      <c r="AX184" s="25">
        <f t="shared" si="1"/>
        <v>8.91</v>
      </c>
      <c r="AY184" s="23"/>
      <c r="AZ184" s="23">
        <f t="shared" si="2"/>
        <v>0</v>
      </c>
      <c r="BA184" s="6">
        <v>15.0</v>
      </c>
      <c r="BB184" s="6">
        <v>0.0</v>
      </c>
      <c r="BC184" s="23">
        <f t="shared" si="3"/>
        <v>15</v>
      </c>
      <c r="BD184" s="6" t="s">
        <v>92</v>
      </c>
      <c r="BE184" s="6" t="s">
        <v>55</v>
      </c>
      <c r="BF184" s="6" t="s">
        <v>55</v>
      </c>
      <c r="BG184" s="6" t="s">
        <v>55</v>
      </c>
      <c r="BH184" s="6" t="s">
        <v>55</v>
      </c>
      <c r="BI184" s="6" t="s">
        <v>92</v>
      </c>
      <c r="BJ184" s="6" t="s">
        <v>55</v>
      </c>
      <c r="BK184" s="23"/>
      <c r="BL184" s="23"/>
      <c r="BM184" s="42"/>
      <c r="BN184" s="42"/>
      <c r="BO184" s="42"/>
    </row>
    <row r="185">
      <c r="A185" s="11">
        <v>181.0</v>
      </c>
      <c r="B185" s="17" t="s">
        <v>1156</v>
      </c>
      <c r="C185" s="17" t="s">
        <v>625</v>
      </c>
      <c r="D185" s="17" t="s">
        <v>110</v>
      </c>
      <c r="E185" s="20"/>
      <c r="F185" s="17" t="s">
        <v>96</v>
      </c>
      <c r="G185" s="17" t="s">
        <v>1136</v>
      </c>
      <c r="H185" s="48" t="s">
        <v>90</v>
      </c>
      <c r="J185" s="11" t="s">
        <v>91</v>
      </c>
      <c r="K185" s="48" t="s">
        <v>84</v>
      </c>
      <c r="L185" s="49">
        <v>42979.0</v>
      </c>
      <c r="M185" s="52"/>
      <c r="N185" s="50"/>
      <c r="O185" s="50"/>
      <c r="P185" s="50"/>
      <c r="Q185" s="6">
        <v>8.0</v>
      </c>
      <c r="R185" s="6">
        <v>6.5</v>
      </c>
      <c r="S185" s="6">
        <v>7.0</v>
      </c>
      <c r="T185" s="23"/>
      <c r="U185" s="23"/>
      <c r="V185" s="6"/>
      <c r="W185" s="6">
        <v>9.0</v>
      </c>
      <c r="X185" s="6">
        <v>7.5</v>
      </c>
      <c r="Y185" s="6">
        <v>6.0</v>
      </c>
      <c r="Z185" s="6">
        <v>7.5</v>
      </c>
      <c r="AA185" s="23"/>
      <c r="AB185" s="6">
        <v>9.5</v>
      </c>
      <c r="AC185" s="6">
        <v>9.5</v>
      </c>
      <c r="AD185" s="23"/>
      <c r="AE185" s="23"/>
      <c r="AF185" s="6">
        <v>8.5</v>
      </c>
      <c r="AG185" s="23"/>
      <c r="AH185" s="25">
        <v>10.0</v>
      </c>
      <c r="AI185" s="25">
        <v>10.0</v>
      </c>
      <c r="AJ185" s="25">
        <v>10.0</v>
      </c>
      <c r="AK185" s="25">
        <v>10.0</v>
      </c>
      <c r="AL185" s="23"/>
      <c r="AM185" s="6">
        <v>5.5</v>
      </c>
      <c r="AN185" s="6">
        <v>10.0</v>
      </c>
      <c r="AO185" s="6"/>
      <c r="AP185" s="6">
        <v>10.0</v>
      </c>
      <c r="AQ185" s="6"/>
      <c r="AR185" s="6"/>
      <c r="AS185" s="23"/>
      <c r="AT185" s="23"/>
      <c r="AU185" s="23"/>
      <c r="AV185" s="23"/>
      <c r="AW185" s="6">
        <v>10.0</v>
      </c>
      <c r="AX185" s="25">
        <f t="shared" si="1"/>
        <v>8.58</v>
      </c>
      <c r="AY185" s="23"/>
      <c r="AZ185" s="23">
        <f t="shared" si="2"/>
        <v>0</v>
      </c>
      <c r="BA185" s="6">
        <v>27.0</v>
      </c>
      <c r="BB185" s="6">
        <v>0.0</v>
      </c>
      <c r="BC185" s="23">
        <f t="shared" si="3"/>
        <v>27</v>
      </c>
      <c r="BD185" s="6" t="s">
        <v>92</v>
      </c>
      <c r="BE185" s="6" t="s">
        <v>55</v>
      </c>
      <c r="BF185" s="6" t="s">
        <v>55</v>
      </c>
      <c r="BG185" s="6" t="s">
        <v>55</v>
      </c>
      <c r="BH185" s="6" t="s">
        <v>55</v>
      </c>
      <c r="BI185" s="6" t="s">
        <v>92</v>
      </c>
      <c r="BJ185" s="6" t="s">
        <v>55</v>
      </c>
      <c r="BK185" s="23"/>
      <c r="BL185" s="23"/>
      <c r="BM185" s="42"/>
      <c r="BN185" s="42"/>
      <c r="BO185" s="42"/>
    </row>
    <row r="186">
      <c r="A186" s="11">
        <v>182.0</v>
      </c>
      <c r="B186" s="17" t="s">
        <v>867</v>
      </c>
      <c r="C186" s="17" t="s">
        <v>252</v>
      </c>
      <c r="D186" s="17" t="s">
        <v>200</v>
      </c>
      <c r="E186" s="19"/>
      <c r="F186" s="17" t="s">
        <v>96</v>
      </c>
      <c r="G186" s="17" t="s">
        <v>1136</v>
      </c>
      <c r="H186" s="48" t="s">
        <v>90</v>
      </c>
      <c r="J186" s="11" t="s">
        <v>91</v>
      </c>
      <c r="K186" s="48" t="s">
        <v>84</v>
      </c>
      <c r="L186" s="49">
        <v>42979.0</v>
      </c>
      <c r="M186" s="52"/>
      <c r="N186" s="50"/>
      <c r="O186" s="50"/>
      <c r="P186" s="50"/>
      <c r="Q186" s="25">
        <v>9.5</v>
      </c>
      <c r="R186" s="25">
        <v>9.5</v>
      </c>
      <c r="S186" s="25">
        <v>10.0</v>
      </c>
      <c r="T186" s="25"/>
      <c r="U186" s="25"/>
      <c r="V186" s="25"/>
      <c r="W186" s="25">
        <v>10.0</v>
      </c>
      <c r="X186" s="25">
        <v>9.0</v>
      </c>
      <c r="Y186" s="25">
        <v>9.0</v>
      </c>
      <c r="Z186" s="25">
        <v>9.5</v>
      </c>
      <c r="AA186" s="25"/>
      <c r="AB186" s="25">
        <v>10.0</v>
      </c>
      <c r="AC186" s="25">
        <v>10.0</v>
      </c>
      <c r="AD186" s="25"/>
      <c r="AE186" s="25"/>
      <c r="AF186" s="25">
        <v>8.5</v>
      </c>
      <c r="AG186" s="25"/>
      <c r="AH186" s="25">
        <v>10.0</v>
      </c>
      <c r="AI186" s="25">
        <v>10.0</v>
      </c>
      <c r="AJ186" s="25">
        <v>10.0</v>
      </c>
      <c r="AK186" s="25">
        <v>10.0</v>
      </c>
      <c r="AL186" s="25"/>
      <c r="AM186" s="25">
        <v>7.5</v>
      </c>
      <c r="AN186" s="25">
        <v>10.0</v>
      </c>
      <c r="AO186" s="25"/>
      <c r="AP186" s="6">
        <v>10.0</v>
      </c>
      <c r="AQ186" s="25"/>
      <c r="AR186" s="6"/>
      <c r="AS186" s="25"/>
      <c r="AT186" s="25"/>
      <c r="AU186" s="25"/>
      <c r="AV186" s="25"/>
      <c r="AW186" s="25">
        <v>10.0</v>
      </c>
      <c r="AX186" s="25">
        <f t="shared" si="1"/>
        <v>9.58</v>
      </c>
      <c r="AY186" s="23"/>
      <c r="AZ186" s="23">
        <f t="shared" si="2"/>
        <v>0</v>
      </c>
      <c r="BA186" s="6">
        <v>14.0</v>
      </c>
      <c r="BB186" s="6">
        <v>0.0</v>
      </c>
      <c r="BC186" s="23">
        <f t="shared" si="3"/>
        <v>14</v>
      </c>
      <c r="BD186" s="6" t="s">
        <v>92</v>
      </c>
      <c r="BE186" s="6" t="s">
        <v>55</v>
      </c>
      <c r="BF186" s="6" t="s">
        <v>55</v>
      </c>
      <c r="BG186" s="6" t="s">
        <v>55</v>
      </c>
      <c r="BH186" s="6" t="s">
        <v>55</v>
      </c>
      <c r="BI186" s="6" t="s">
        <v>92</v>
      </c>
      <c r="BJ186" s="6" t="s">
        <v>55</v>
      </c>
      <c r="BK186" s="23"/>
      <c r="BL186" s="23"/>
      <c r="BM186" s="42"/>
      <c r="BN186" s="42"/>
      <c r="BO186" s="42"/>
    </row>
    <row r="187">
      <c r="A187" s="11">
        <v>183.0</v>
      </c>
      <c r="B187" s="17" t="s">
        <v>1157</v>
      </c>
      <c r="C187" s="17" t="s">
        <v>1158</v>
      </c>
      <c r="D187" s="20"/>
      <c r="E187" s="19"/>
      <c r="F187" s="17" t="s">
        <v>79</v>
      </c>
      <c r="G187" s="17" t="s">
        <v>1136</v>
      </c>
      <c r="H187" s="48" t="s">
        <v>90</v>
      </c>
      <c r="J187" s="11" t="s">
        <v>91</v>
      </c>
      <c r="K187" s="48" t="s">
        <v>84</v>
      </c>
      <c r="L187" s="49">
        <v>42979.0</v>
      </c>
      <c r="M187" s="52"/>
      <c r="N187" s="52"/>
      <c r="O187" s="52"/>
      <c r="P187" s="52"/>
      <c r="Q187" s="6">
        <v>9.0</v>
      </c>
      <c r="R187" s="6">
        <v>6.5</v>
      </c>
      <c r="S187" s="6">
        <v>7.0</v>
      </c>
      <c r="T187" s="23"/>
      <c r="U187" s="23"/>
      <c r="V187" s="6"/>
      <c r="W187" s="6">
        <v>7.0</v>
      </c>
      <c r="X187" s="6">
        <v>6.5</v>
      </c>
      <c r="Y187" s="6">
        <v>6.5</v>
      </c>
      <c r="Z187" s="6">
        <v>6.5</v>
      </c>
      <c r="AA187" s="23"/>
      <c r="AB187" s="6">
        <v>5.0</v>
      </c>
      <c r="AC187" s="6">
        <v>9.5</v>
      </c>
      <c r="AD187" s="23"/>
      <c r="AE187" s="23"/>
      <c r="AF187" s="6">
        <v>9.0</v>
      </c>
      <c r="AG187" s="23"/>
      <c r="AH187" s="25">
        <v>10.0</v>
      </c>
      <c r="AI187" s="25">
        <v>10.0</v>
      </c>
      <c r="AJ187" s="25">
        <v>10.0</v>
      </c>
      <c r="AK187" s="25">
        <v>10.0</v>
      </c>
      <c r="AL187" s="23"/>
      <c r="AM187" s="6">
        <v>9.0</v>
      </c>
      <c r="AN187" s="6">
        <v>10.0</v>
      </c>
      <c r="AO187" s="6"/>
      <c r="AP187" s="6">
        <v>10.0</v>
      </c>
      <c r="AQ187" s="6"/>
      <c r="AR187" s="6"/>
      <c r="AS187" s="23"/>
      <c r="AT187" s="23"/>
      <c r="AU187" s="23"/>
      <c r="AV187" s="23"/>
      <c r="AW187" s="6">
        <v>10.0</v>
      </c>
      <c r="AX187" s="25">
        <f t="shared" si="1"/>
        <v>8.41</v>
      </c>
      <c r="AY187" s="23"/>
      <c r="AZ187" s="23">
        <f t="shared" si="2"/>
        <v>0</v>
      </c>
      <c r="BA187" s="6">
        <v>49.0</v>
      </c>
      <c r="BB187" s="6">
        <v>0.0</v>
      </c>
      <c r="BC187" s="23">
        <f t="shared" si="3"/>
        <v>49</v>
      </c>
      <c r="BD187" s="6" t="s">
        <v>92</v>
      </c>
      <c r="BE187" s="6" t="s">
        <v>55</v>
      </c>
      <c r="BF187" s="6" t="s">
        <v>55</v>
      </c>
      <c r="BG187" s="6" t="s">
        <v>55</v>
      </c>
      <c r="BH187" s="6" t="s">
        <v>55</v>
      </c>
      <c r="BI187" s="6" t="s">
        <v>92</v>
      </c>
      <c r="BJ187" s="6" t="s">
        <v>55</v>
      </c>
      <c r="BK187" s="23"/>
      <c r="BL187" s="23"/>
      <c r="BM187" s="42"/>
      <c r="BN187" s="42"/>
      <c r="BO187" s="42"/>
    </row>
    <row r="188">
      <c r="A188" s="11">
        <v>184.0</v>
      </c>
      <c r="B188" s="17" t="s">
        <v>1161</v>
      </c>
      <c r="C188" s="17" t="s">
        <v>172</v>
      </c>
      <c r="D188" s="20"/>
      <c r="E188" s="19"/>
      <c r="F188" s="17" t="s">
        <v>79</v>
      </c>
      <c r="G188" s="17" t="s">
        <v>1136</v>
      </c>
      <c r="H188" s="48" t="s">
        <v>90</v>
      </c>
      <c r="J188" s="11" t="s">
        <v>91</v>
      </c>
      <c r="K188" s="48" t="s">
        <v>84</v>
      </c>
      <c r="L188" s="49">
        <v>42979.0</v>
      </c>
      <c r="M188" s="52"/>
      <c r="N188" s="50"/>
      <c r="O188" s="50"/>
      <c r="P188" s="50"/>
      <c r="Q188" s="6">
        <v>7.0</v>
      </c>
      <c r="R188" s="6">
        <v>10.0</v>
      </c>
      <c r="S188" s="6">
        <v>7.5</v>
      </c>
      <c r="T188" s="23"/>
      <c r="U188" s="23"/>
      <c r="V188" s="6"/>
      <c r="W188" s="6">
        <v>5.0</v>
      </c>
      <c r="X188" s="6">
        <v>5.5</v>
      </c>
      <c r="Y188" s="6">
        <v>6.0</v>
      </c>
      <c r="Z188" s="6">
        <v>6.5</v>
      </c>
      <c r="AA188" s="23"/>
      <c r="AB188" s="6">
        <v>10.0</v>
      </c>
      <c r="AC188" s="6">
        <v>9.0</v>
      </c>
      <c r="AD188" s="23"/>
      <c r="AE188" s="23"/>
      <c r="AF188" s="6">
        <v>7.5</v>
      </c>
      <c r="AG188" s="23"/>
      <c r="AH188" s="25">
        <v>10.0</v>
      </c>
      <c r="AI188" s="25">
        <v>10.0</v>
      </c>
      <c r="AJ188" s="25">
        <v>10.0</v>
      </c>
      <c r="AK188" s="25">
        <v>10.0</v>
      </c>
      <c r="AL188" s="23"/>
      <c r="AM188" s="6">
        <v>5.0</v>
      </c>
      <c r="AN188" s="6">
        <v>10.0</v>
      </c>
      <c r="AO188" s="6"/>
      <c r="AP188" s="6">
        <v>10.0</v>
      </c>
      <c r="AQ188" s="6"/>
      <c r="AR188" s="6"/>
      <c r="AS188" s="23"/>
      <c r="AT188" s="23"/>
      <c r="AU188" s="23"/>
      <c r="AV188" s="23"/>
      <c r="AW188" s="6">
        <v>10.0</v>
      </c>
      <c r="AX188" s="25">
        <f t="shared" si="1"/>
        <v>8.27</v>
      </c>
      <c r="AY188" s="23"/>
      <c r="AZ188" s="23">
        <f t="shared" si="2"/>
        <v>0</v>
      </c>
      <c r="BA188" s="6">
        <v>34.0</v>
      </c>
      <c r="BB188" s="6">
        <v>9.0</v>
      </c>
      <c r="BC188" s="23">
        <f t="shared" si="3"/>
        <v>25</v>
      </c>
      <c r="BD188" s="6" t="s">
        <v>92</v>
      </c>
      <c r="BE188" s="6" t="s">
        <v>55</v>
      </c>
      <c r="BF188" s="6" t="s">
        <v>55</v>
      </c>
      <c r="BG188" s="6" t="s">
        <v>55</v>
      </c>
      <c r="BH188" s="6" t="s">
        <v>55</v>
      </c>
      <c r="BI188" s="6" t="s">
        <v>92</v>
      </c>
      <c r="BJ188" s="6" t="s">
        <v>55</v>
      </c>
      <c r="BK188" s="23"/>
      <c r="BL188" s="23"/>
      <c r="BM188" s="42"/>
      <c r="BN188" s="42"/>
      <c r="BO188" s="42"/>
    </row>
    <row r="189">
      <c r="A189" s="11">
        <v>185.0</v>
      </c>
      <c r="B189" s="17" t="s">
        <v>1163</v>
      </c>
      <c r="C189" s="17" t="s">
        <v>119</v>
      </c>
      <c r="D189" s="17" t="s">
        <v>77</v>
      </c>
      <c r="E189" s="19"/>
      <c r="F189" s="17" t="s">
        <v>79</v>
      </c>
      <c r="G189" s="17" t="s">
        <v>1136</v>
      </c>
      <c r="H189" s="48" t="s">
        <v>90</v>
      </c>
      <c r="J189" s="11" t="s">
        <v>91</v>
      </c>
      <c r="K189" s="48" t="s">
        <v>84</v>
      </c>
      <c r="L189" s="49">
        <v>42979.0</v>
      </c>
      <c r="M189" s="52"/>
      <c r="N189" s="50"/>
      <c r="O189" s="50"/>
      <c r="P189" s="50"/>
      <c r="Q189" s="25">
        <v>6.0</v>
      </c>
      <c r="R189" s="25">
        <v>8.5</v>
      </c>
      <c r="S189" s="25">
        <v>7.5</v>
      </c>
      <c r="T189" s="25"/>
      <c r="U189" s="25"/>
      <c r="V189" s="25"/>
      <c r="W189" s="25">
        <v>6.0</v>
      </c>
      <c r="X189" s="25">
        <v>6.0</v>
      </c>
      <c r="Y189" s="25">
        <v>5.5</v>
      </c>
      <c r="Z189" s="25">
        <v>7.5</v>
      </c>
      <c r="AA189" s="25"/>
      <c r="AB189" s="25">
        <v>9.0</v>
      </c>
      <c r="AC189" s="25">
        <v>9.5</v>
      </c>
      <c r="AD189" s="25"/>
      <c r="AE189" s="25"/>
      <c r="AF189" s="25">
        <v>7.0</v>
      </c>
      <c r="AG189" s="25"/>
      <c r="AH189" s="25">
        <v>10.0</v>
      </c>
      <c r="AI189" s="25">
        <v>10.0</v>
      </c>
      <c r="AJ189" s="25">
        <v>10.0</v>
      </c>
      <c r="AK189" s="25">
        <v>10.0</v>
      </c>
      <c r="AL189" s="25"/>
      <c r="AM189" s="25">
        <v>5.0</v>
      </c>
      <c r="AN189" s="25">
        <v>10.0</v>
      </c>
      <c r="AO189" s="25"/>
      <c r="AP189" s="6">
        <v>10.0</v>
      </c>
      <c r="AQ189" s="25"/>
      <c r="AR189" s="21"/>
      <c r="AS189" s="25"/>
      <c r="AT189" s="25"/>
      <c r="AU189" s="25"/>
      <c r="AV189" s="25"/>
      <c r="AW189" s="6">
        <v>10.0</v>
      </c>
      <c r="AX189" s="25">
        <f t="shared" si="1"/>
        <v>8.19</v>
      </c>
      <c r="AY189" s="23"/>
      <c r="AZ189" s="23">
        <f t="shared" si="2"/>
        <v>0</v>
      </c>
      <c r="BA189" s="6">
        <v>23.0</v>
      </c>
      <c r="BB189" s="6">
        <v>0.0</v>
      </c>
      <c r="BC189" s="23">
        <f t="shared" si="3"/>
        <v>23</v>
      </c>
      <c r="BD189" s="6" t="s">
        <v>92</v>
      </c>
      <c r="BE189" s="6" t="s">
        <v>55</v>
      </c>
      <c r="BF189" s="6" t="s">
        <v>55</v>
      </c>
      <c r="BG189" s="6" t="s">
        <v>55</v>
      </c>
      <c r="BH189" s="6" t="s">
        <v>55</v>
      </c>
      <c r="BI189" s="6" t="s">
        <v>92</v>
      </c>
      <c r="BJ189" s="6" t="s">
        <v>55</v>
      </c>
      <c r="BK189" s="23"/>
      <c r="BL189" s="23"/>
      <c r="BM189" s="42"/>
      <c r="BN189" s="42"/>
      <c r="BO189" s="42"/>
    </row>
    <row r="190">
      <c r="A190" s="11">
        <v>186.0</v>
      </c>
      <c r="B190" s="17" t="s">
        <v>390</v>
      </c>
      <c r="C190" s="17" t="s">
        <v>99</v>
      </c>
      <c r="D190" s="17" t="s">
        <v>461</v>
      </c>
      <c r="E190" s="19"/>
      <c r="F190" s="17" t="s">
        <v>96</v>
      </c>
      <c r="G190" s="17" t="s">
        <v>1136</v>
      </c>
      <c r="H190" s="48" t="s">
        <v>90</v>
      </c>
      <c r="J190" s="11" t="s">
        <v>91</v>
      </c>
      <c r="K190" s="48" t="s">
        <v>84</v>
      </c>
      <c r="L190" s="49">
        <v>42979.0</v>
      </c>
      <c r="M190" s="52"/>
      <c r="N190" s="50"/>
      <c r="O190" s="50"/>
      <c r="P190" s="50"/>
      <c r="Q190" s="25">
        <v>9.0</v>
      </c>
      <c r="R190" s="25">
        <v>7.5</v>
      </c>
      <c r="S190" s="25">
        <v>7.5</v>
      </c>
      <c r="T190" s="25"/>
      <c r="U190" s="25"/>
      <c r="V190" s="25"/>
      <c r="W190" s="25">
        <v>10.0</v>
      </c>
      <c r="X190" s="25">
        <v>9.0</v>
      </c>
      <c r="Y190" s="25">
        <v>7.0</v>
      </c>
      <c r="Z190" s="25">
        <v>8.5</v>
      </c>
      <c r="AA190" s="25"/>
      <c r="AB190" s="25">
        <v>10.0</v>
      </c>
      <c r="AC190" s="25">
        <v>9.5</v>
      </c>
      <c r="AD190" s="25"/>
      <c r="AE190" s="25"/>
      <c r="AF190" s="25">
        <v>9.0</v>
      </c>
      <c r="AG190" s="25"/>
      <c r="AH190" s="6">
        <v>10.0</v>
      </c>
      <c r="AI190" s="6">
        <v>10.0</v>
      </c>
      <c r="AJ190" s="6">
        <v>10.0</v>
      </c>
      <c r="AK190" s="25">
        <v>10.0</v>
      </c>
      <c r="AL190" s="25"/>
      <c r="AM190" s="25">
        <v>5.5</v>
      </c>
      <c r="AN190" s="25">
        <v>10.0</v>
      </c>
      <c r="AO190" s="25"/>
      <c r="AP190" s="6">
        <v>10.0</v>
      </c>
      <c r="AQ190" s="25"/>
      <c r="AR190" s="21"/>
      <c r="AS190" s="25"/>
      <c r="AT190" s="25"/>
      <c r="AU190" s="25"/>
      <c r="AV190" s="25"/>
      <c r="AW190" s="6">
        <v>10.0</v>
      </c>
      <c r="AX190" s="25">
        <f t="shared" si="1"/>
        <v>9.02</v>
      </c>
      <c r="AY190" s="23"/>
      <c r="AZ190" s="23">
        <f t="shared" si="2"/>
        <v>0</v>
      </c>
      <c r="BA190" s="6">
        <v>16.0</v>
      </c>
      <c r="BB190" s="6">
        <v>0.0</v>
      </c>
      <c r="BC190" s="23">
        <f t="shared" si="3"/>
        <v>16</v>
      </c>
      <c r="BD190" s="6" t="s">
        <v>92</v>
      </c>
      <c r="BE190" s="6" t="s">
        <v>55</v>
      </c>
      <c r="BF190" s="6" t="s">
        <v>55</v>
      </c>
      <c r="BG190" s="6" t="s">
        <v>55</v>
      </c>
      <c r="BH190" s="6" t="s">
        <v>55</v>
      </c>
      <c r="BI190" s="6" t="s">
        <v>92</v>
      </c>
      <c r="BJ190" s="6" t="s">
        <v>55</v>
      </c>
      <c r="BK190" s="23"/>
      <c r="BL190" s="23"/>
      <c r="BM190" s="42"/>
      <c r="BN190" s="42"/>
      <c r="BO190" s="42"/>
    </row>
    <row r="191">
      <c r="A191" s="11">
        <v>187.0</v>
      </c>
      <c r="B191" s="17" t="s">
        <v>390</v>
      </c>
      <c r="C191" s="17" t="s">
        <v>244</v>
      </c>
      <c r="D191" s="17" t="s">
        <v>1166</v>
      </c>
      <c r="E191" s="19"/>
      <c r="F191" s="17" t="s">
        <v>96</v>
      </c>
      <c r="G191" s="17" t="s">
        <v>1136</v>
      </c>
      <c r="H191" s="48" t="s">
        <v>90</v>
      </c>
      <c r="J191" s="11" t="s">
        <v>91</v>
      </c>
      <c r="K191" s="48" t="s">
        <v>84</v>
      </c>
      <c r="L191" s="49">
        <v>42979.0</v>
      </c>
      <c r="M191" s="52"/>
      <c r="N191" s="52"/>
      <c r="O191" s="52"/>
      <c r="P191" s="52"/>
      <c r="Q191" s="25">
        <v>8.5</v>
      </c>
      <c r="R191" s="25">
        <v>9.5</v>
      </c>
      <c r="S191" s="25">
        <v>9.0</v>
      </c>
      <c r="T191" s="25"/>
      <c r="U191" s="25"/>
      <c r="V191" s="25"/>
      <c r="W191" s="25">
        <v>9.5</v>
      </c>
      <c r="X191" s="25">
        <v>9.0</v>
      </c>
      <c r="Y191" s="25">
        <v>10.0</v>
      </c>
      <c r="Z191" s="25">
        <v>9.5</v>
      </c>
      <c r="AA191" s="25"/>
      <c r="AB191" s="25">
        <v>9.0</v>
      </c>
      <c r="AC191" s="25">
        <v>10.0</v>
      </c>
      <c r="AD191" s="25"/>
      <c r="AE191" s="25"/>
      <c r="AF191" s="25">
        <v>9.0</v>
      </c>
      <c r="AG191" s="25"/>
      <c r="AH191" s="6">
        <v>10.0</v>
      </c>
      <c r="AI191" s="6">
        <v>10.0</v>
      </c>
      <c r="AJ191" s="6">
        <v>10.0</v>
      </c>
      <c r="AK191" s="25">
        <v>10.0</v>
      </c>
      <c r="AL191" s="25"/>
      <c r="AM191" s="25">
        <v>9.5</v>
      </c>
      <c r="AN191" s="25">
        <v>10.0</v>
      </c>
      <c r="AO191" s="25"/>
      <c r="AP191" s="6">
        <v>10.0</v>
      </c>
      <c r="AQ191" s="25"/>
      <c r="AR191" s="21"/>
      <c r="AS191" s="25"/>
      <c r="AT191" s="25"/>
      <c r="AU191" s="25"/>
      <c r="AV191" s="25"/>
      <c r="AW191" s="6">
        <v>10.0</v>
      </c>
      <c r="AX191" s="25">
        <f t="shared" si="1"/>
        <v>9.58</v>
      </c>
      <c r="AY191" s="23"/>
      <c r="AZ191" s="23">
        <f t="shared" si="2"/>
        <v>0</v>
      </c>
      <c r="BA191" s="6">
        <v>9.0</v>
      </c>
      <c r="BB191" s="6">
        <v>0.0</v>
      </c>
      <c r="BC191" s="23">
        <f t="shared" si="3"/>
        <v>9</v>
      </c>
      <c r="BD191" s="6" t="s">
        <v>92</v>
      </c>
      <c r="BE191" s="6" t="s">
        <v>55</v>
      </c>
      <c r="BF191" s="6" t="s">
        <v>55</v>
      </c>
      <c r="BG191" s="6" t="s">
        <v>55</v>
      </c>
      <c r="BH191" s="6" t="s">
        <v>55</v>
      </c>
      <c r="BI191" s="6" t="s">
        <v>92</v>
      </c>
      <c r="BJ191" s="6" t="s">
        <v>55</v>
      </c>
      <c r="BK191" s="23"/>
      <c r="BL191" s="23"/>
      <c r="BM191" s="42"/>
      <c r="BN191" s="42"/>
      <c r="BO191" s="42"/>
    </row>
    <row r="192">
      <c r="A192" s="11">
        <v>188.0</v>
      </c>
      <c r="B192" s="17" t="s">
        <v>1170</v>
      </c>
      <c r="C192" s="17" t="s">
        <v>1171</v>
      </c>
      <c r="D192" s="17" t="s">
        <v>784</v>
      </c>
      <c r="E192" s="19"/>
      <c r="F192" s="17" t="s">
        <v>96</v>
      </c>
      <c r="G192" s="17" t="s">
        <v>1136</v>
      </c>
      <c r="H192" s="87" t="s">
        <v>90</v>
      </c>
      <c r="I192" s="3"/>
      <c r="J192" s="72"/>
      <c r="K192" s="87"/>
      <c r="L192" s="88"/>
      <c r="M192" s="89"/>
      <c r="N192" s="90"/>
      <c r="O192" s="90"/>
      <c r="P192" s="90"/>
      <c r="Q192" s="74">
        <v>8.0</v>
      </c>
      <c r="R192" s="74">
        <v>8.5</v>
      </c>
      <c r="S192" s="74">
        <v>8.0</v>
      </c>
      <c r="T192" s="74"/>
      <c r="U192" s="74"/>
      <c r="V192" s="74"/>
      <c r="W192" s="74">
        <v>8.0</v>
      </c>
      <c r="X192" s="74">
        <v>8.0</v>
      </c>
      <c r="Y192" s="74">
        <v>9.0</v>
      </c>
      <c r="Z192" s="74">
        <v>9.0</v>
      </c>
      <c r="AA192" s="74"/>
      <c r="AB192" s="74">
        <v>8.5</v>
      </c>
      <c r="AC192" s="74">
        <v>10.0</v>
      </c>
      <c r="AD192" s="74"/>
      <c r="AE192" s="74"/>
      <c r="AF192" s="74">
        <v>9.5</v>
      </c>
      <c r="AG192" s="74"/>
      <c r="AH192" s="60">
        <v>10.0</v>
      </c>
      <c r="AI192" s="60">
        <v>10.0</v>
      </c>
      <c r="AJ192" s="60">
        <v>10.0</v>
      </c>
      <c r="AK192" s="74">
        <v>10.0</v>
      </c>
      <c r="AL192" s="74"/>
      <c r="AM192" s="74">
        <v>7.0</v>
      </c>
      <c r="AN192" s="74">
        <v>10.0</v>
      </c>
      <c r="AO192" s="74"/>
      <c r="AP192" s="60">
        <v>10.0</v>
      </c>
      <c r="AQ192" s="74"/>
      <c r="AR192" s="91"/>
      <c r="AS192" s="74"/>
      <c r="AT192" s="74"/>
      <c r="AU192" s="74"/>
      <c r="AV192" s="74"/>
      <c r="AW192" s="60">
        <v>10.0</v>
      </c>
      <c r="AX192" s="25">
        <f t="shared" si="1"/>
        <v>9.08</v>
      </c>
      <c r="AY192" s="61"/>
      <c r="AZ192" s="23">
        <f t="shared" si="2"/>
        <v>0</v>
      </c>
      <c r="BA192" s="60">
        <v>39.0</v>
      </c>
      <c r="BB192" s="60">
        <v>0.0</v>
      </c>
      <c r="BC192" s="23">
        <f t="shared" si="3"/>
        <v>39</v>
      </c>
      <c r="BD192" s="60" t="s">
        <v>92</v>
      </c>
      <c r="BE192" s="60" t="s">
        <v>55</v>
      </c>
      <c r="BF192" s="60" t="s">
        <v>55</v>
      </c>
      <c r="BG192" s="60" t="s">
        <v>55</v>
      </c>
      <c r="BH192" s="60" t="s">
        <v>55</v>
      </c>
      <c r="BI192" s="6" t="s">
        <v>92</v>
      </c>
      <c r="BJ192" s="60" t="s">
        <v>55</v>
      </c>
      <c r="BK192" s="23"/>
      <c r="BL192" s="23"/>
      <c r="BM192" s="42"/>
      <c r="BN192" s="42"/>
      <c r="BO192" s="42"/>
    </row>
    <row r="193">
      <c r="A193" s="11">
        <v>189.0</v>
      </c>
      <c r="B193" s="17" t="s">
        <v>1175</v>
      </c>
      <c r="C193" s="17" t="s">
        <v>78</v>
      </c>
      <c r="D193" s="20"/>
      <c r="E193" s="19"/>
      <c r="F193" s="17" t="s">
        <v>79</v>
      </c>
      <c r="G193" s="17" t="s">
        <v>1136</v>
      </c>
      <c r="H193" s="48" t="s">
        <v>90</v>
      </c>
      <c r="J193" s="11" t="s">
        <v>91</v>
      </c>
      <c r="K193" s="48" t="s">
        <v>84</v>
      </c>
      <c r="L193" s="49">
        <v>42979.0</v>
      </c>
      <c r="M193" s="52"/>
      <c r="N193" s="50"/>
      <c r="O193" s="50"/>
      <c r="P193" s="50"/>
      <c r="Q193" s="25">
        <v>8.0</v>
      </c>
      <c r="R193" s="25">
        <v>9.5</v>
      </c>
      <c r="S193" s="25">
        <v>7.0</v>
      </c>
      <c r="T193" s="25"/>
      <c r="U193" s="25"/>
      <c r="V193" s="25"/>
      <c r="W193" s="25">
        <v>8.5</v>
      </c>
      <c r="X193" s="25">
        <v>7.5</v>
      </c>
      <c r="Y193" s="25">
        <v>7.0</v>
      </c>
      <c r="Z193" s="25">
        <v>9.0</v>
      </c>
      <c r="AA193" s="25"/>
      <c r="AB193" s="25">
        <v>6.0</v>
      </c>
      <c r="AC193" s="25">
        <v>10.0</v>
      </c>
      <c r="AD193" s="25"/>
      <c r="AE193" s="25"/>
      <c r="AF193" s="25">
        <v>9.0</v>
      </c>
      <c r="AG193" s="25"/>
      <c r="AH193" s="6">
        <v>10.0</v>
      </c>
      <c r="AI193" s="6">
        <v>10.0</v>
      </c>
      <c r="AJ193" s="6">
        <v>10.0</v>
      </c>
      <c r="AK193" s="25">
        <v>10.0</v>
      </c>
      <c r="AL193" s="25"/>
      <c r="AM193" s="25">
        <v>9.0</v>
      </c>
      <c r="AN193" s="25">
        <v>10.0</v>
      </c>
      <c r="AO193" s="25"/>
      <c r="AP193" s="6">
        <v>10.0</v>
      </c>
      <c r="AQ193" s="25"/>
      <c r="AR193" s="21"/>
      <c r="AS193" s="25"/>
      <c r="AT193" s="25"/>
      <c r="AU193" s="25"/>
      <c r="AV193" s="25"/>
      <c r="AW193" s="6">
        <v>10.0</v>
      </c>
      <c r="AX193" s="25">
        <f t="shared" si="1"/>
        <v>8.91</v>
      </c>
      <c r="AY193" s="23"/>
      <c r="AZ193" s="23">
        <f t="shared" si="2"/>
        <v>0</v>
      </c>
      <c r="BA193" s="6">
        <v>24.0</v>
      </c>
      <c r="BB193" s="6">
        <v>0.0</v>
      </c>
      <c r="BC193" s="23">
        <f t="shared" si="3"/>
        <v>24</v>
      </c>
      <c r="BD193" s="6" t="s">
        <v>92</v>
      </c>
      <c r="BE193" s="6" t="s">
        <v>55</v>
      </c>
      <c r="BF193" s="6" t="s">
        <v>55</v>
      </c>
      <c r="BG193" s="6" t="s">
        <v>55</v>
      </c>
      <c r="BH193" s="6" t="s">
        <v>55</v>
      </c>
      <c r="BI193" s="6" t="s">
        <v>92</v>
      </c>
      <c r="BJ193" s="6" t="s">
        <v>55</v>
      </c>
      <c r="BK193" s="23"/>
      <c r="BL193" s="23"/>
      <c r="BM193" s="42"/>
      <c r="BN193" s="42"/>
      <c r="BO193" s="42"/>
    </row>
    <row r="194">
      <c r="A194" s="11">
        <v>190.0</v>
      </c>
      <c r="B194" s="17" t="s">
        <v>1176</v>
      </c>
      <c r="C194" s="17" t="s">
        <v>1177</v>
      </c>
      <c r="D194" s="17" t="s">
        <v>259</v>
      </c>
      <c r="E194" s="19"/>
      <c r="F194" s="17" t="s">
        <v>96</v>
      </c>
      <c r="G194" s="17" t="s">
        <v>1136</v>
      </c>
      <c r="H194" s="48" t="s">
        <v>90</v>
      </c>
      <c r="J194" s="11" t="s">
        <v>91</v>
      </c>
      <c r="K194" s="48" t="s">
        <v>84</v>
      </c>
      <c r="L194" s="49">
        <v>42979.0</v>
      </c>
      <c r="M194" s="52"/>
      <c r="N194" s="50"/>
      <c r="O194" s="50"/>
      <c r="P194" s="50"/>
      <c r="Q194" s="25">
        <v>9.0</v>
      </c>
      <c r="R194" s="25">
        <v>8.0</v>
      </c>
      <c r="S194" s="25">
        <v>10.0</v>
      </c>
      <c r="T194" s="25"/>
      <c r="U194" s="25"/>
      <c r="V194" s="25"/>
      <c r="W194" s="25">
        <v>7.0</v>
      </c>
      <c r="X194" s="25">
        <v>6.5</v>
      </c>
      <c r="Y194" s="25">
        <v>8.5</v>
      </c>
      <c r="Z194" s="25">
        <v>9.5</v>
      </c>
      <c r="AA194" s="25"/>
      <c r="AB194" s="25">
        <v>9.0</v>
      </c>
      <c r="AC194" s="25">
        <v>9.0</v>
      </c>
      <c r="AD194" s="25"/>
      <c r="AE194" s="25"/>
      <c r="AF194" s="25">
        <v>9.0</v>
      </c>
      <c r="AG194" s="25"/>
      <c r="AH194" s="6">
        <v>10.0</v>
      </c>
      <c r="AI194" s="6">
        <v>10.0</v>
      </c>
      <c r="AJ194" s="6">
        <v>10.0</v>
      </c>
      <c r="AK194" s="25">
        <v>10.0</v>
      </c>
      <c r="AL194" s="25"/>
      <c r="AM194" s="25">
        <v>5.5</v>
      </c>
      <c r="AN194" s="25">
        <v>9.5</v>
      </c>
      <c r="AO194" s="25"/>
      <c r="AP194" s="6">
        <v>10.0</v>
      </c>
      <c r="AQ194" s="25"/>
      <c r="AR194" s="21"/>
      <c r="AS194" s="25"/>
      <c r="AT194" s="25"/>
      <c r="AU194" s="25"/>
      <c r="AV194" s="25"/>
      <c r="AW194" s="6">
        <v>10.0</v>
      </c>
      <c r="AX194" s="25">
        <f t="shared" si="1"/>
        <v>8.91</v>
      </c>
      <c r="AY194" s="23"/>
      <c r="AZ194" s="23">
        <f t="shared" si="2"/>
        <v>0</v>
      </c>
      <c r="BA194" s="6">
        <v>35.0</v>
      </c>
      <c r="BB194" s="6">
        <v>0.0</v>
      </c>
      <c r="BC194" s="23">
        <f t="shared" si="3"/>
        <v>35</v>
      </c>
      <c r="BD194" s="6" t="s">
        <v>92</v>
      </c>
      <c r="BE194" s="6" t="s">
        <v>55</v>
      </c>
      <c r="BF194" s="6" t="s">
        <v>55</v>
      </c>
      <c r="BG194" s="6" t="s">
        <v>55</v>
      </c>
      <c r="BH194" s="6" t="s">
        <v>55</v>
      </c>
      <c r="BI194" s="6" t="s">
        <v>92</v>
      </c>
      <c r="BJ194" s="6" t="s">
        <v>55</v>
      </c>
      <c r="BK194" s="23"/>
      <c r="BL194" s="23"/>
      <c r="BM194" s="42"/>
      <c r="BN194" s="42"/>
      <c r="BO194" s="42"/>
    </row>
    <row r="195">
      <c r="A195" s="11">
        <v>191.0</v>
      </c>
      <c r="B195" s="17" t="s">
        <v>246</v>
      </c>
      <c r="C195" s="17" t="s">
        <v>143</v>
      </c>
      <c r="D195" s="20"/>
      <c r="E195" s="19"/>
      <c r="F195" s="17" t="s">
        <v>79</v>
      </c>
      <c r="G195" s="17" t="s">
        <v>1136</v>
      </c>
      <c r="H195" s="48" t="s">
        <v>90</v>
      </c>
      <c r="J195" s="11" t="s">
        <v>545</v>
      </c>
      <c r="K195" s="48" t="s">
        <v>84</v>
      </c>
      <c r="L195" s="49">
        <v>42979.0</v>
      </c>
      <c r="M195" s="52"/>
      <c r="N195" s="50"/>
      <c r="O195" s="50"/>
      <c r="P195" s="50"/>
      <c r="Q195" s="25">
        <v>6.5</v>
      </c>
      <c r="R195" s="25">
        <v>8.0</v>
      </c>
      <c r="S195" s="25">
        <v>8.5</v>
      </c>
      <c r="T195" s="25"/>
      <c r="U195" s="25"/>
      <c r="V195" s="25"/>
      <c r="W195" s="25">
        <v>6.5</v>
      </c>
      <c r="X195" s="25">
        <v>6.0</v>
      </c>
      <c r="Y195" s="25">
        <v>6.0</v>
      </c>
      <c r="Z195" s="25">
        <v>5.0</v>
      </c>
      <c r="AA195" s="25"/>
      <c r="AB195" s="25">
        <v>6.5</v>
      </c>
      <c r="AC195" s="25">
        <v>9.5</v>
      </c>
      <c r="AD195" s="25"/>
      <c r="AE195" s="25"/>
      <c r="AF195" s="25">
        <v>7.0</v>
      </c>
      <c r="AG195" s="25"/>
      <c r="AH195" s="6">
        <v>10.0</v>
      </c>
      <c r="AI195" s="6">
        <v>10.0</v>
      </c>
      <c r="AJ195" s="6">
        <v>10.0</v>
      </c>
      <c r="AK195" s="25">
        <v>10.0</v>
      </c>
      <c r="AL195" s="25"/>
      <c r="AM195" s="25">
        <v>5.0</v>
      </c>
      <c r="AN195" s="25">
        <v>9.5</v>
      </c>
      <c r="AO195" s="25"/>
      <c r="AP195" s="6">
        <v>10.0</v>
      </c>
      <c r="AQ195" s="25"/>
      <c r="AR195" s="21"/>
      <c r="AS195" s="25"/>
      <c r="AT195" s="25"/>
      <c r="AU195" s="25"/>
      <c r="AV195" s="25"/>
      <c r="AW195" s="6">
        <v>10.0</v>
      </c>
      <c r="AX195" s="25">
        <f t="shared" si="1"/>
        <v>8</v>
      </c>
      <c r="AY195" s="23"/>
      <c r="AZ195" s="23">
        <f t="shared" si="2"/>
        <v>0</v>
      </c>
      <c r="BA195" s="6">
        <v>45.0</v>
      </c>
      <c r="BB195" s="6">
        <v>9.0</v>
      </c>
      <c r="BC195" s="23">
        <f t="shared" si="3"/>
        <v>36</v>
      </c>
      <c r="BD195" s="6" t="s">
        <v>92</v>
      </c>
      <c r="BE195" s="6" t="s">
        <v>55</v>
      </c>
      <c r="BF195" s="6" t="s">
        <v>55</v>
      </c>
      <c r="BG195" s="6" t="s">
        <v>55</v>
      </c>
      <c r="BH195" s="6" t="s">
        <v>55</v>
      </c>
      <c r="BI195" s="6" t="s">
        <v>92</v>
      </c>
      <c r="BJ195" s="6" t="s">
        <v>55</v>
      </c>
      <c r="BK195" s="23"/>
      <c r="BL195" s="23"/>
      <c r="BM195" s="42"/>
      <c r="BN195" s="42"/>
      <c r="BO195" s="42"/>
    </row>
    <row r="196">
      <c r="A196" s="11">
        <v>192.0</v>
      </c>
      <c r="B196" s="17" t="s">
        <v>1183</v>
      </c>
      <c r="C196" s="17" t="s">
        <v>77</v>
      </c>
      <c r="D196" s="20"/>
      <c r="E196" s="19"/>
      <c r="F196" s="17" t="s">
        <v>79</v>
      </c>
      <c r="G196" s="17" t="s">
        <v>1136</v>
      </c>
      <c r="H196" s="48" t="s">
        <v>90</v>
      </c>
      <c r="J196" s="11" t="s">
        <v>545</v>
      </c>
      <c r="K196" s="48" t="s">
        <v>84</v>
      </c>
      <c r="L196" s="49">
        <v>42979.0</v>
      </c>
      <c r="M196" s="52"/>
      <c r="N196" s="50"/>
      <c r="O196" s="50"/>
      <c r="P196" s="50"/>
      <c r="Q196" s="6">
        <v>6.0</v>
      </c>
      <c r="R196" s="6">
        <v>8.0</v>
      </c>
      <c r="S196" s="6">
        <v>6.0</v>
      </c>
      <c r="T196" s="23"/>
      <c r="U196" s="23"/>
      <c r="V196" s="23"/>
      <c r="W196" s="6">
        <v>5.5</v>
      </c>
      <c r="X196" s="6">
        <v>5.0</v>
      </c>
      <c r="Y196" s="6">
        <v>5.0</v>
      </c>
      <c r="Z196" s="6">
        <v>6.0</v>
      </c>
      <c r="AA196" s="23"/>
      <c r="AB196" s="6">
        <v>5.0</v>
      </c>
      <c r="AC196" s="6">
        <v>7.0</v>
      </c>
      <c r="AD196" s="23"/>
      <c r="AE196" s="23"/>
      <c r="AF196" s="6">
        <v>6.5</v>
      </c>
      <c r="AG196" s="23"/>
      <c r="AH196" s="6">
        <v>10.0</v>
      </c>
      <c r="AI196" s="6">
        <v>10.0</v>
      </c>
      <c r="AJ196" s="6">
        <v>10.0</v>
      </c>
      <c r="AK196" s="6">
        <v>10.0</v>
      </c>
      <c r="AL196" s="23"/>
      <c r="AM196" s="6">
        <v>5.0</v>
      </c>
      <c r="AN196" s="25">
        <v>9.5</v>
      </c>
      <c r="AO196" s="23"/>
      <c r="AP196" s="6">
        <v>10.0</v>
      </c>
      <c r="AQ196" s="23"/>
      <c r="AR196" s="21"/>
      <c r="AS196" s="23"/>
      <c r="AT196" s="23"/>
      <c r="AU196" s="23"/>
      <c r="AV196" s="23"/>
      <c r="AW196" s="6">
        <v>9.5</v>
      </c>
      <c r="AX196" s="25">
        <f t="shared" si="1"/>
        <v>7.44</v>
      </c>
      <c r="AY196" s="23"/>
      <c r="AZ196" s="23">
        <f t="shared" si="2"/>
        <v>0</v>
      </c>
      <c r="BA196" s="6">
        <v>105.0</v>
      </c>
      <c r="BB196" s="6">
        <v>29.0</v>
      </c>
      <c r="BC196" s="23">
        <f t="shared" si="3"/>
        <v>76</v>
      </c>
      <c r="BD196" s="6" t="s">
        <v>92</v>
      </c>
      <c r="BE196" s="6" t="s">
        <v>55</v>
      </c>
      <c r="BF196" s="6" t="s">
        <v>55</v>
      </c>
      <c r="BG196" s="6" t="s">
        <v>55</v>
      </c>
      <c r="BH196" s="6" t="s">
        <v>55</v>
      </c>
      <c r="BI196" s="6" t="s">
        <v>92</v>
      </c>
      <c r="BJ196" s="6" t="s">
        <v>55</v>
      </c>
      <c r="BK196" s="23"/>
      <c r="BL196" s="23"/>
      <c r="BM196" s="42"/>
      <c r="BN196" s="42"/>
      <c r="BO196" s="42"/>
    </row>
    <row r="197">
      <c r="A197" s="11">
        <v>193.0</v>
      </c>
      <c r="B197" s="17" t="s">
        <v>1187</v>
      </c>
      <c r="C197" s="17" t="s">
        <v>107</v>
      </c>
      <c r="D197" s="17" t="s">
        <v>491</v>
      </c>
      <c r="E197" s="19"/>
      <c r="F197" s="17" t="s">
        <v>79</v>
      </c>
      <c r="G197" s="17" t="s">
        <v>1136</v>
      </c>
      <c r="H197" s="48" t="s">
        <v>90</v>
      </c>
      <c r="J197" s="11" t="s">
        <v>545</v>
      </c>
      <c r="K197" s="48" t="s">
        <v>84</v>
      </c>
      <c r="L197" s="49">
        <v>42979.0</v>
      </c>
      <c r="M197" s="52"/>
      <c r="N197" s="50"/>
      <c r="O197" s="50"/>
      <c r="P197" s="50"/>
      <c r="Q197" s="25">
        <v>10.0</v>
      </c>
      <c r="R197" s="25">
        <v>10.0</v>
      </c>
      <c r="S197" s="25">
        <v>10.0</v>
      </c>
      <c r="T197" s="25"/>
      <c r="U197" s="25"/>
      <c r="V197" s="25"/>
      <c r="W197" s="25">
        <v>9.0</v>
      </c>
      <c r="X197" s="25">
        <v>9.0</v>
      </c>
      <c r="Y197" s="25">
        <v>10.0</v>
      </c>
      <c r="Z197" s="25">
        <v>10.0</v>
      </c>
      <c r="AA197" s="25"/>
      <c r="AB197" s="25">
        <v>10.0</v>
      </c>
      <c r="AC197" s="25">
        <v>10.0</v>
      </c>
      <c r="AD197" s="25"/>
      <c r="AE197" s="25"/>
      <c r="AF197" s="25">
        <v>10.0</v>
      </c>
      <c r="AG197" s="25"/>
      <c r="AH197" s="6">
        <v>10.0</v>
      </c>
      <c r="AI197" s="6">
        <v>10.0</v>
      </c>
      <c r="AJ197" s="6">
        <v>10.0</v>
      </c>
      <c r="AK197" s="25">
        <v>10.0</v>
      </c>
      <c r="AL197" s="25"/>
      <c r="AM197" s="25">
        <v>8.5</v>
      </c>
      <c r="AN197" s="25">
        <v>10.0</v>
      </c>
      <c r="AO197" s="25"/>
      <c r="AP197" s="6">
        <v>10.0</v>
      </c>
      <c r="AQ197" s="25"/>
      <c r="AR197" s="21"/>
      <c r="AS197" s="25"/>
      <c r="AT197" s="25"/>
      <c r="AU197" s="25"/>
      <c r="AV197" s="25"/>
      <c r="AW197" s="6">
        <v>10.0</v>
      </c>
      <c r="AX197" s="25">
        <f t="shared" si="1"/>
        <v>9.8</v>
      </c>
      <c r="AY197" s="23"/>
      <c r="AZ197" s="23">
        <f t="shared" si="2"/>
        <v>0</v>
      </c>
      <c r="BA197" s="6">
        <v>2.0</v>
      </c>
      <c r="BB197" s="6">
        <v>0.0</v>
      </c>
      <c r="BC197" s="23">
        <f t="shared" si="3"/>
        <v>2</v>
      </c>
      <c r="BD197" s="6" t="s">
        <v>92</v>
      </c>
      <c r="BE197" s="6" t="s">
        <v>55</v>
      </c>
      <c r="BF197" s="6" t="s">
        <v>55</v>
      </c>
      <c r="BG197" s="6" t="s">
        <v>55</v>
      </c>
      <c r="BH197" s="6" t="s">
        <v>55</v>
      </c>
      <c r="BI197" s="6" t="s">
        <v>92</v>
      </c>
      <c r="BJ197" s="6" t="s">
        <v>55</v>
      </c>
      <c r="BK197" s="23"/>
      <c r="BL197" s="23"/>
      <c r="BM197" s="42"/>
      <c r="BN197" s="42"/>
      <c r="BO197" s="42"/>
    </row>
    <row r="198">
      <c r="A198" s="11">
        <v>194.0</v>
      </c>
      <c r="B198" s="17" t="s">
        <v>1188</v>
      </c>
      <c r="C198" s="17" t="s">
        <v>119</v>
      </c>
      <c r="D198" s="17" t="s">
        <v>1189</v>
      </c>
      <c r="E198" s="19"/>
      <c r="F198" s="17" t="s">
        <v>79</v>
      </c>
      <c r="G198" s="17" t="s">
        <v>1136</v>
      </c>
      <c r="H198" s="48" t="s">
        <v>90</v>
      </c>
      <c r="J198" s="11" t="s">
        <v>545</v>
      </c>
      <c r="K198" s="48" t="s">
        <v>84</v>
      </c>
      <c r="L198" s="49">
        <v>42979.0</v>
      </c>
      <c r="M198" s="52"/>
      <c r="N198" s="50"/>
      <c r="O198" s="50"/>
      <c r="P198" s="50"/>
      <c r="Q198" s="25">
        <v>7.5</v>
      </c>
      <c r="R198" s="25">
        <v>9.0</v>
      </c>
      <c r="S198" s="25">
        <v>8.0</v>
      </c>
      <c r="T198" s="25"/>
      <c r="U198" s="25"/>
      <c r="V198" s="25"/>
      <c r="W198" s="25">
        <v>5.5</v>
      </c>
      <c r="X198" s="25">
        <v>6.5</v>
      </c>
      <c r="Y198" s="25">
        <v>6.0</v>
      </c>
      <c r="Z198" s="25">
        <v>8.0</v>
      </c>
      <c r="AA198" s="25"/>
      <c r="AB198" s="25">
        <v>8.5</v>
      </c>
      <c r="AC198" s="25">
        <v>10.0</v>
      </c>
      <c r="AD198" s="25"/>
      <c r="AE198" s="25"/>
      <c r="AF198" s="25">
        <v>7.5</v>
      </c>
      <c r="AG198" s="25"/>
      <c r="AH198" s="6">
        <v>10.0</v>
      </c>
      <c r="AI198" s="6">
        <v>10.0</v>
      </c>
      <c r="AJ198" s="6">
        <v>10.0</v>
      </c>
      <c r="AK198" s="25">
        <v>10.0</v>
      </c>
      <c r="AL198" s="25"/>
      <c r="AM198" s="25">
        <v>6.0</v>
      </c>
      <c r="AN198" s="25">
        <v>10.0</v>
      </c>
      <c r="AO198" s="25"/>
      <c r="AP198" s="6">
        <v>10.0</v>
      </c>
      <c r="AQ198" s="25"/>
      <c r="AR198" s="21"/>
      <c r="AS198" s="25"/>
      <c r="AT198" s="25"/>
      <c r="AU198" s="25"/>
      <c r="AV198" s="25"/>
      <c r="AW198" s="6">
        <v>10.0</v>
      </c>
      <c r="AX198" s="25">
        <f t="shared" si="1"/>
        <v>8.47</v>
      </c>
      <c r="AY198" s="23"/>
      <c r="AZ198" s="23">
        <f t="shared" si="2"/>
        <v>0</v>
      </c>
      <c r="BA198" s="6">
        <v>14.0</v>
      </c>
      <c r="BB198" s="6">
        <v>0.0</v>
      </c>
      <c r="BC198" s="23">
        <f t="shared" si="3"/>
        <v>14</v>
      </c>
      <c r="BD198" s="6" t="s">
        <v>92</v>
      </c>
      <c r="BE198" s="6" t="s">
        <v>55</v>
      </c>
      <c r="BF198" s="6" t="s">
        <v>55</v>
      </c>
      <c r="BG198" s="6" t="s">
        <v>55</v>
      </c>
      <c r="BH198" s="6" t="s">
        <v>55</v>
      </c>
      <c r="BI198" s="6" t="s">
        <v>92</v>
      </c>
      <c r="BJ198" s="6" t="s">
        <v>55</v>
      </c>
      <c r="BK198" s="23"/>
      <c r="BL198" s="23"/>
      <c r="BM198" s="42"/>
      <c r="BN198" s="42"/>
      <c r="BO198" s="42"/>
    </row>
    <row r="199">
      <c r="A199" s="11">
        <v>195.0</v>
      </c>
      <c r="B199" s="17" t="s">
        <v>1192</v>
      </c>
      <c r="C199" s="17" t="s">
        <v>535</v>
      </c>
      <c r="D199" s="17" t="s">
        <v>1193</v>
      </c>
      <c r="E199" s="17" t="s">
        <v>1194</v>
      </c>
      <c r="F199" s="17" t="s">
        <v>79</v>
      </c>
      <c r="G199" s="17" t="s">
        <v>1136</v>
      </c>
      <c r="H199" s="48" t="s">
        <v>90</v>
      </c>
      <c r="J199" s="11" t="s">
        <v>545</v>
      </c>
      <c r="K199" s="48" t="s">
        <v>84</v>
      </c>
      <c r="L199" s="49">
        <v>42979.0</v>
      </c>
      <c r="M199" s="52"/>
      <c r="N199" s="50"/>
      <c r="O199" s="50"/>
      <c r="P199" s="50"/>
      <c r="Q199" s="25">
        <v>7.0</v>
      </c>
      <c r="R199" s="25">
        <v>8.5</v>
      </c>
      <c r="S199" s="25">
        <v>9.5</v>
      </c>
      <c r="T199" s="25"/>
      <c r="U199" s="25"/>
      <c r="V199" s="25"/>
      <c r="W199" s="25">
        <v>6.0</v>
      </c>
      <c r="X199" s="25">
        <v>5.0</v>
      </c>
      <c r="Y199" s="25">
        <v>6.0</v>
      </c>
      <c r="Z199" s="25">
        <v>6.5</v>
      </c>
      <c r="AA199" s="25"/>
      <c r="AB199" s="25">
        <v>6.0</v>
      </c>
      <c r="AC199" s="25">
        <v>8.5</v>
      </c>
      <c r="AD199" s="25"/>
      <c r="AE199" s="25"/>
      <c r="AF199" s="25">
        <v>7.5</v>
      </c>
      <c r="AG199" s="25"/>
      <c r="AH199" s="6">
        <v>10.0</v>
      </c>
      <c r="AI199" s="6">
        <v>10.0</v>
      </c>
      <c r="AJ199" s="6">
        <v>10.0</v>
      </c>
      <c r="AK199" s="25">
        <v>10.0</v>
      </c>
      <c r="AL199" s="25"/>
      <c r="AM199" s="25">
        <v>5.5</v>
      </c>
      <c r="AN199" s="25">
        <v>10.0</v>
      </c>
      <c r="AO199" s="25"/>
      <c r="AP199" s="6">
        <v>10.0</v>
      </c>
      <c r="AQ199" s="25"/>
      <c r="AR199" s="21"/>
      <c r="AS199" s="25"/>
      <c r="AT199" s="25"/>
      <c r="AU199" s="25"/>
      <c r="AV199" s="25"/>
      <c r="AW199" s="6">
        <v>10.0</v>
      </c>
      <c r="AX199" s="25">
        <f t="shared" si="1"/>
        <v>8.11</v>
      </c>
      <c r="AY199" s="23"/>
      <c r="AZ199" s="23">
        <f t="shared" si="2"/>
        <v>0</v>
      </c>
      <c r="BA199" s="6">
        <v>70.0</v>
      </c>
      <c r="BB199" s="6">
        <v>17.0</v>
      </c>
      <c r="BC199" s="23">
        <f t="shared" si="3"/>
        <v>53</v>
      </c>
      <c r="BD199" s="6" t="s">
        <v>92</v>
      </c>
      <c r="BE199" s="6" t="s">
        <v>55</v>
      </c>
      <c r="BF199" s="6" t="s">
        <v>55</v>
      </c>
      <c r="BG199" s="6" t="s">
        <v>55</v>
      </c>
      <c r="BH199" s="6" t="s">
        <v>55</v>
      </c>
      <c r="BI199" s="6" t="s">
        <v>92</v>
      </c>
      <c r="BJ199" s="6" t="s">
        <v>55</v>
      </c>
      <c r="BK199" s="23"/>
      <c r="BL199" s="23"/>
      <c r="BM199" s="42"/>
      <c r="BN199" s="42"/>
      <c r="BO199" s="42"/>
    </row>
    <row r="200">
      <c r="A200" s="11">
        <v>196.0</v>
      </c>
      <c r="B200" s="17" t="s">
        <v>1164</v>
      </c>
      <c r="C200" s="17" t="s">
        <v>1197</v>
      </c>
      <c r="D200" s="17" t="s">
        <v>1198</v>
      </c>
      <c r="E200" s="19"/>
      <c r="F200" s="17" t="s">
        <v>79</v>
      </c>
      <c r="G200" s="17" t="s">
        <v>1136</v>
      </c>
      <c r="H200" s="48" t="s">
        <v>90</v>
      </c>
      <c r="J200" s="11" t="s">
        <v>545</v>
      </c>
      <c r="K200" s="48" t="s">
        <v>84</v>
      </c>
      <c r="L200" s="49">
        <v>42979.0</v>
      </c>
      <c r="M200" s="52"/>
      <c r="N200" s="50"/>
      <c r="O200" s="50"/>
      <c r="P200" s="50"/>
      <c r="Q200" s="25">
        <v>6.0</v>
      </c>
      <c r="R200" s="25">
        <v>8.5</v>
      </c>
      <c r="S200" s="25">
        <v>7.0</v>
      </c>
      <c r="T200" s="25"/>
      <c r="U200" s="25"/>
      <c r="V200" s="25"/>
      <c r="W200" s="25">
        <v>7.0</v>
      </c>
      <c r="X200" s="25">
        <v>5.5</v>
      </c>
      <c r="Y200" s="25">
        <v>5.0</v>
      </c>
      <c r="Z200" s="25">
        <v>6.0</v>
      </c>
      <c r="AA200" s="25"/>
      <c r="AB200" s="25">
        <v>5.5</v>
      </c>
      <c r="AC200" s="25">
        <v>8.0</v>
      </c>
      <c r="AD200" s="25"/>
      <c r="AE200" s="25"/>
      <c r="AF200" s="25">
        <v>8.0</v>
      </c>
      <c r="AG200" s="25"/>
      <c r="AH200" s="6">
        <v>10.0</v>
      </c>
      <c r="AI200" s="6">
        <v>10.0</v>
      </c>
      <c r="AJ200" s="6">
        <v>10.0</v>
      </c>
      <c r="AK200" s="25">
        <v>10.0</v>
      </c>
      <c r="AL200" s="25"/>
      <c r="AM200" s="25">
        <v>8.5</v>
      </c>
      <c r="AN200" s="25">
        <v>10.0</v>
      </c>
      <c r="AO200" s="25"/>
      <c r="AP200" s="6">
        <v>10.0</v>
      </c>
      <c r="AQ200" s="25"/>
      <c r="AR200" s="21"/>
      <c r="AS200" s="25"/>
      <c r="AT200" s="25"/>
      <c r="AU200" s="25"/>
      <c r="AV200" s="25"/>
      <c r="AW200" s="6">
        <v>10.0</v>
      </c>
      <c r="AX200" s="25">
        <f t="shared" si="1"/>
        <v>8.05</v>
      </c>
      <c r="AY200" s="23"/>
      <c r="AZ200" s="23">
        <f t="shared" si="2"/>
        <v>0</v>
      </c>
      <c r="BA200" s="6">
        <v>103.0</v>
      </c>
      <c r="BB200" s="6">
        <v>18.0</v>
      </c>
      <c r="BC200" s="23">
        <f t="shared" si="3"/>
        <v>85</v>
      </c>
      <c r="BD200" s="6" t="s">
        <v>92</v>
      </c>
      <c r="BE200" s="6" t="s">
        <v>55</v>
      </c>
      <c r="BF200" s="6" t="s">
        <v>55</v>
      </c>
      <c r="BG200" s="6" t="s">
        <v>55</v>
      </c>
      <c r="BH200" s="6" t="s">
        <v>55</v>
      </c>
      <c r="BI200" s="6" t="s">
        <v>92</v>
      </c>
      <c r="BJ200" s="6" t="s">
        <v>55</v>
      </c>
      <c r="BK200" s="23"/>
      <c r="BL200" s="23"/>
      <c r="BM200" s="42"/>
      <c r="BN200" s="42"/>
      <c r="BO200" s="42"/>
    </row>
    <row r="201">
      <c r="A201" s="11">
        <v>197.0</v>
      </c>
      <c r="B201" s="17" t="s">
        <v>672</v>
      </c>
      <c r="C201" s="17" t="s">
        <v>521</v>
      </c>
      <c r="D201" s="17" t="s">
        <v>143</v>
      </c>
      <c r="E201" s="19"/>
      <c r="F201" s="17" t="s">
        <v>79</v>
      </c>
      <c r="G201" s="17" t="s">
        <v>1136</v>
      </c>
      <c r="H201" s="48" t="s">
        <v>90</v>
      </c>
      <c r="J201" s="11" t="s">
        <v>545</v>
      </c>
      <c r="K201" s="48" t="s">
        <v>84</v>
      </c>
      <c r="L201" s="49">
        <v>42979.0</v>
      </c>
      <c r="M201" s="52"/>
      <c r="N201" s="50"/>
      <c r="O201" s="50"/>
      <c r="P201" s="50"/>
      <c r="Q201" s="25">
        <v>6.0</v>
      </c>
      <c r="R201" s="25">
        <v>9.0</v>
      </c>
      <c r="S201" s="25">
        <v>7.5</v>
      </c>
      <c r="T201" s="25"/>
      <c r="U201" s="25"/>
      <c r="V201" s="25"/>
      <c r="W201" s="25">
        <v>5.5</v>
      </c>
      <c r="X201" s="25">
        <v>5.5</v>
      </c>
      <c r="Y201" s="25">
        <v>6.0</v>
      </c>
      <c r="Z201" s="25">
        <v>7.0</v>
      </c>
      <c r="AA201" s="25"/>
      <c r="AB201" s="25">
        <v>8.0</v>
      </c>
      <c r="AC201" s="25">
        <v>9.0</v>
      </c>
      <c r="AD201" s="25"/>
      <c r="AE201" s="25"/>
      <c r="AF201" s="25">
        <v>7.5</v>
      </c>
      <c r="AG201" s="25"/>
      <c r="AH201" s="6">
        <v>10.0</v>
      </c>
      <c r="AI201" s="6">
        <v>10.0</v>
      </c>
      <c r="AJ201" s="6">
        <v>10.0</v>
      </c>
      <c r="AK201" s="25">
        <v>10.0</v>
      </c>
      <c r="AL201" s="25"/>
      <c r="AM201" s="25">
        <v>5.0</v>
      </c>
      <c r="AN201" s="25">
        <v>8.5</v>
      </c>
      <c r="AO201" s="25"/>
      <c r="AP201" s="6">
        <v>10.0</v>
      </c>
      <c r="AQ201" s="25"/>
      <c r="AR201" s="21"/>
      <c r="AS201" s="25"/>
      <c r="AT201" s="25"/>
      <c r="AU201" s="25"/>
      <c r="AV201" s="25"/>
      <c r="AW201" s="6">
        <v>10.0</v>
      </c>
      <c r="AX201" s="25">
        <f t="shared" si="1"/>
        <v>8.02</v>
      </c>
      <c r="AY201" s="23"/>
      <c r="AZ201" s="23">
        <f t="shared" si="2"/>
        <v>0</v>
      </c>
      <c r="BA201" s="6">
        <v>53.0</v>
      </c>
      <c r="BB201" s="6">
        <v>0.0</v>
      </c>
      <c r="BC201" s="23">
        <f t="shared" si="3"/>
        <v>53</v>
      </c>
      <c r="BD201" s="6" t="s">
        <v>92</v>
      </c>
      <c r="BE201" s="6" t="s">
        <v>55</v>
      </c>
      <c r="BF201" s="6" t="s">
        <v>55</v>
      </c>
      <c r="BG201" s="6" t="s">
        <v>55</v>
      </c>
      <c r="BH201" s="6" t="s">
        <v>55</v>
      </c>
      <c r="BI201" s="6" t="s">
        <v>92</v>
      </c>
      <c r="BJ201" s="6" t="s">
        <v>55</v>
      </c>
      <c r="BK201" s="23"/>
      <c r="BL201" s="23"/>
      <c r="BM201" s="42"/>
      <c r="BN201" s="42"/>
      <c r="BO201" s="42"/>
    </row>
    <row r="202">
      <c r="A202" s="11">
        <v>198.0</v>
      </c>
      <c r="B202" s="17" t="s">
        <v>1199</v>
      </c>
      <c r="C202" s="17" t="s">
        <v>213</v>
      </c>
      <c r="D202" s="17" t="s">
        <v>540</v>
      </c>
      <c r="E202" s="19"/>
      <c r="F202" s="17" t="s">
        <v>79</v>
      </c>
      <c r="G202" s="17" t="s">
        <v>1136</v>
      </c>
      <c r="H202" s="48" t="s">
        <v>90</v>
      </c>
      <c r="J202" s="11" t="s">
        <v>545</v>
      </c>
      <c r="K202" s="48" t="s">
        <v>84</v>
      </c>
      <c r="L202" s="49">
        <v>42979.0</v>
      </c>
      <c r="M202" s="52"/>
      <c r="N202" s="50"/>
      <c r="O202" s="50"/>
      <c r="P202" s="50"/>
      <c r="Q202" s="25">
        <v>6.0</v>
      </c>
      <c r="R202" s="25">
        <v>7.5</v>
      </c>
      <c r="S202" s="25">
        <v>6.0</v>
      </c>
      <c r="T202" s="25"/>
      <c r="U202" s="25"/>
      <c r="V202" s="25"/>
      <c r="W202" s="25">
        <v>6.5</v>
      </c>
      <c r="X202" s="25">
        <v>5.5</v>
      </c>
      <c r="Y202" s="25">
        <v>5.0</v>
      </c>
      <c r="Z202" s="25">
        <v>5.0</v>
      </c>
      <c r="AA202" s="25"/>
      <c r="AB202" s="25">
        <v>5.0</v>
      </c>
      <c r="AC202" s="25">
        <v>9.0</v>
      </c>
      <c r="AD202" s="25"/>
      <c r="AE202" s="25"/>
      <c r="AF202" s="25">
        <v>7.0</v>
      </c>
      <c r="AG202" s="25"/>
      <c r="AH202" s="6">
        <v>10.0</v>
      </c>
      <c r="AI202" s="6">
        <v>10.0</v>
      </c>
      <c r="AJ202" s="6">
        <v>10.0</v>
      </c>
      <c r="AK202" s="25">
        <v>10.0</v>
      </c>
      <c r="AL202" s="25"/>
      <c r="AM202" s="25">
        <v>6.0</v>
      </c>
      <c r="AN202" s="25">
        <v>8.5</v>
      </c>
      <c r="AO202" s="25"/>
      <c r="AP202" s="6">
        <v>10.0</v>
      </c>
      <c r="AQ202" s="25"/>
      <c r="AR202" s="21"/>
      <c r="AS202" s="25"/>
      <c r="AT202" s="25"/>
      <c r="AU202" s="25"/>
      <c r="AV202" s="25"/>
      <c r="AW202" s="6">
        <v>10.0</v>
      </c>
      <c r="AX202" s="25">
        <f t="shared" si="1"/>
        <v>7.61</v>
      </c>
      <c r="AY202" s="23"/>
      <c r="AZ202" s="23">
        <f t="shared" si="2"/>
        <v>0</v>
      </c>
      <c r="BA202" s="6">
        <v>83.0</v>
      </c>
      <c r="BB202" s="6">
        <v>18.0</v>
      </c>
      <c r="BC202" s="23">
        <f t="shared" si="3"/>
        <v>65</v>
      </c>
      <c r="BD202" s="6" t="s">
        <v>92</v>
      </c>
      <c r="BE202" s="6" t="s">
        <v>55</v>
      </c>
      <c r="BF202" s="6" t="s">
        <v>55</v>
      </c>
      <c r="BG202" s="6" t="s">
        <v>55</v>
      </c>
      <c r="BH202" s="6" t="s">
        <v>55</v>
      </c>
      <c r="BI202" s="6" t="s">
        <v>92</v>
      </c>
      <c r="BJ202" s="6" t="s">
        <v>55</v>
      </c>
      <c r="BK202" s="23"/>
      <c r="BL202" s="23"/>
      <c r="BM202" s="42"/>
      <c r="BN202" s="42"/>
      <c r="BO202" s="42"/>
    </row>
    <row r="203">
      <c r="A203" s="11">
        <v>199.0</v>
      </c>
      <c r="B203" s="17" t="s">
        <v>1201</v>
      </c>
      <c r="C203" s="17" t="s">
        <v>147</v>
      </c>
      <c r="D203" s="17" t="s">
        <v>623</v>
      </c>
      <c r="E203" s="19"/>
      <c r="F203" s="17" t="s">
        <v>96</v>
      </c>
      <c r="G203" s="17" t="s">
        <v>1136</v>
      </c>
      <c r="H203" s="48" t="s">
        <v>90</v>
      </c>
      <c r="J203" s="11" t="s">
        <v>545</v>
      </c>
      <c r="K203" s="48" t="s">
        <v>84</v>
      </c>
      <c r="L203" s="49">
        <v>42979.0</v>
      </c>
      <c r="M203" s="52"/>
      <c r="N203" s="50"/>
      <c r="O203" s="50"/>
      <c r="P203" s="50"/>
      <c r="Q203" s="25">
        <v>9.0</v>
      </c>
      <c r="R203" s="25">
        <v>8.5</v>
      </c>
      <c r="S203" s="25">
        <v>9.5</v>
      </c>
      <c r="T203" s="25"/>
      <c r="U203" s="25"/>
      <c r="V203" s="25"/>
      <c r="W203" s="25">
        <v>8.5</v>
      </c>
      <c r="X203" s="25">
        <v>6.5</v>
      </c>
      <c r="Y203" s="25">
        <v>6.0</v>
      </c>
      <c r="Z203" s="25">
        <v>8.0</v>
      </c>
      <c r="AA203" s="25"/>
      <c r="AB203" s="25">
        <v>9.5</v>
      </c>
      <c r="AC203" s="25">
        <v>10.0</v>
      </c>
      <c r="AD203" s="25"/>
      <c r="AE203" s="25"/>
      <c r="AF203" s="25">
        <v>9.0</v>
      </c>
      <c r="AG203" s="25"/>
      <c r="AH203" s="6">
        <v>10.0</v>
      </c>
      <c r="AI203" s="6">
        <v>10.0</v>
      </c>
      <c r="AJ203" s="6">
        <v>10.0</v>
      </c>
      <c r="AK203" s="25">
        <v>10.0</v>
      </c>
      <c r="AL203" s="25"/>
      <c r="AM203" s="25">
        <v>6.5</v>
      </c>
      <c r="AN203" s="25">
        <v>10.0</v>
      </c>
      <c r="AO203" s="25"/>
      <c r="AP203" s="6">
        <v>10.0</v>
      </c>
      <c r="AQ203" s="25"/>
      <c r="AR203" s="21"/>
      <c r="AS203" s="25"/>
      <c r="AT203" s="25"/>
      <c r="AU203" s="25"/>
      <c r="AV203" s="25"/>
      <c r="AW203" s="6">
        <v>10.0</v>
      </c>
      <c r="AX203" s="25">
        <f t="shared" si="1"/>
        <v>8.94</v>
      </c>
      <c r="AY203" s="23"/>
      <c r="AZ203" s="23">
        <f t="shared" si="2"/>
        <v>0</v>
      </c>
      <c r="BA203" s="6">
        <v>22.0</v>
      </c>
      <c r="BB203" s="6">
        <v>0.0</v>
      </c>
      <c r="BC203" s="23">
        <f t="shared" si="3"/>
        <v>22</v>
      </c>
      <c r="BD203" s="6" t="s">
        <v>92</v>
      </c>
      <c r="BE203" s="6" t="s">
        <v>55</v>
      </c>
      <c r="BF203" s="6" t="s">
        <v>55</v>
      </c>
      <c r="BG203" s="6" t="s">
        <v>55</v>
      </c>
      <c r="BH203" s="6" t="s">
        <v>55</v>
      </c>
      <c r="BI203" s="6" t="s">
        <v>92</v>
      </c>
      <c r="BJ203" s="6" t="s">
        <v>55</v>
      </c>
      <c r="BK203" s="23"/>
      <c r="BL203" s="23"/>
      <c r="BM203" s="42"/>
      <c r="BN203" s="42"/>
      <c r="BO203" s="42"/>
    </row>
    <row r="204">
      <c r="A204" s="11">
        <v>200.0</v>
      </c>
      <c r="B204" s="17" t="s">
        <v>1204</v>
      </c>
      <c r="C204" s="17" t="s">
        <v>78</v>
      </c>
      <c r="D204" s="17" t="s">
        <v>338</v>
      </c>
      <c r="E204" s="20"/>
      <c r="F204" s="17" t="s">
        <v>79</v>
      </c>
      <c r="G204" s="17" t="s">
        <v>1136</v>
      </c>
      <c r="H204" s="48" t="s">
        <v>90</v>
      </c>
      <c r="J204" s="11" t="s">
        <v>545</v>
      </c>
      <c r="K204" s="48" t="s">
        <v>84</v>
      </c>
      <c r="L204" s="49">
        <v>42979.0</v>
      </c>
      <c r="M204" s="52"/>
      <c r="N204" s="50"/>
      <c r="O204" s="50"/>
      <c r="P204" s="50"/>
      <c r="Q204" s="25">
        <v>9.0</v>
      </c>
      <c r="R204" s="25">
        <v>9.5</v>
      </c>
      <c r="S204" s="25">
        <v>6.0</v>
      </c>
      <c r="T204" s="25"/>
      <c r="U204" s="25"/>
      <c r="V204" s="25"/>
      <c r="W204" s="25">
        <v>9.0</v>
      </c>
      <c r="X204" s="25">
        <v>8.5</v>
      </c>
      <c r="Y204" s="25">
        <v>10.0</v>
      </c>
      <c r="Z204" s="25">
        <v>9.5</v>
      </c>
      <c r="AA204" s="25"/>
      <c r="AB204" s="25">
        <v>9.5</v>
      </c>
      <c r="AC204" s="25">
        <v>10.0</v>
      </c>
      <c r="AD204" s="25"/>
      <c r="AE204" s="25"/>
      <c r="AF204" s="25">
        <v>9.5</v>
      </c>
      <c r="AG204" s="25"/>
      <c r="AH204" s="6">
        <v>10.0</v>
      </c>
      <c r="AI204" s="6">
        <v>10.0</v>
      </c>
      <c r="AJ204" s="6">
        <v>10.0</v>
      </c>
      <c r="AK204" s="25">
        <v>10.0</v>
      </c>
      <c r="AL204" s="25"/>
      <c r="AM204" s="25">
        <v>9.0</v>
      </c>
      <c r="AN204" s="25">
        <v>10.0</v>
      </c>
      <c r="AO204" s="25"/>
      <c r="AP204" s="6">
        <v>10.0</v>
      </c>
      <c r="AQ204" s="25"/>
      <c r="AR204" s="21"/>
      <c r="AS204" s="25"/>
      <c r="AT204" s="25"/>
      <c r="AU204" s="25"/>
      <c r="AV204" s="25"/>
      <c r="AW204" s="6">
        <v>10.0</v>
      </c>
      <c r="AX204" s="25">
        <f t="shared" si="1"/>
        <v>9.41</v>
      </c>
      <c r="AY204" s="23"/>
      <c r="AZ204" s="23">
        <f t="shared" si="2"/>
        <v>0</v>
      </c>
      <c r="BA204" s="6">
        <v>0.0</v>
      </c>
      <c r="BB204" s="6">
        <v>0.0</v>
      </c>
      <c r="BC204" s="23">
        <f t="shared" si="3"/>
        <v>0</v>
      </c>
      <c r="BD204" s="6" t="s">
        <v>92</v>
      </c>
      <c r="BE204" s="6" t="s">
        <v>55</v>
      </c>
      <c r="BF204" s="6" t="s">
        <v>55</v>
      </c>
      <c r="BG204" s="6" t="s">
        <v>55</v>
      </c>
      <c r="BH204" s="6" t="s">
        <v>55</v>
      </c>
      <c r="BI204" s="6" t="s">
        <v>92</v>
      </c>
      <c r="BJ204" s="6" t="s">
        <v>55</v>
      </c>
      <c r="BK204" s="23"/>
      <c r="BL204" s="23"/>
      <c r="BM204" s="42"/>
      <c r="BN204" s="42"/>
      <c r="BO204" s="42"/>
    </row>
    <row r="205">
      <c r="A205" s="11">
        <v>201.0</v>
      </c>
      <c r="B205" s="17" t="s">
        <v>309</v>
      </c>
      <c r="C205" s="17" t="s">
        <v>259</v>
      </c>
      <c r="D205" s="17" t="s">
        <v>110</v>
      </c>
      <c r="E205" s="19"/>
      <c r="F205" s="17" t="s">
        <v>96</v>
      </c>
      <c r="G205" s="17" t="s">
        <v>1136</v>
      </c>
      <c r="H205" s="48" t="s">
        <v>90</v>
      </c>
      <c r="J205" s="11" t="s">
        <v>545</v>
      </c>
      <c r="K205" s="48" t="s">
        <v>84</v>
      </c>
      <c r="L205" s="49">
        <v>42979.0</v>
      </c>
      <c r="M205" s="52"/>
      <c r="N205" s="50"/>
      <c r="O205" s="50"/>
      <c r="P205" s="50"/>
      <c r="Q205" s="6">
        <v>7.5</v>
      </c>
      <c r="R205" s="6">
        <v>7.0</v>
      </c>
      <c r="S205" s="6">
        <v>6.5</v>
      </c>
      <c r="T205" s="6"/>
      <c r="U205" s="23"/>
      <c r="V205" s="23"/>
      <c r="W205" s="6">
        <v>8.0</v>
      </c>
      <c r="X205" s="6">
        <v>6.5</v>
      </c>
      <c r="Y205" s="6">
        <v>6.0</v>
      </c>
      <c r="Z205" s="6">
        <v>6.6</v>
      </c>
      <c r="AA205" s="23"/>
      <c r="AB205" s="6">
        <v>8.0</v>
      </c>
      <c r="AC205" s="6">
        <v>10.0</v>
      </c>
      <c r="AD205" s="23"/>
      <c r="AE205" s="23"/>
      <c r="AF205" s="6">
        <v>8.5</v>
      </c>
      <c r="AG205" s="23"/>
      <c r="AH205" s="6">
        <v>10.0</v>
      </c>
      <c r="AI205" s="6">
        <v>10.0</v>
      </c>
      <c r="AJ205" s="6">
        <v>10.0</v>
      </c>
      <c r="AK205" s="6">
        <v>10.0</v>
      </c>
      <c r="AL205" s="6"/>
      <c r="AM205" s="6">
        <v>6.5</v>
      </c>
      <c r="AN205" s="25">
        <v>10.0</v>
      </c>
      <c r="AO205" s="23"/>
      <c r="AP205" s="6">
        <v>10.0</v>
      </c>
      <c r="AQ205" s="23"/>
      <c r="AR205" s="21"/>
      <c r="AS205" s="23"/>
      <c r="AT205" s="23"/>
      <c r="AU205" s="23"/>
      <c r="AV205" s="23"/>
      <c r="AW205" s="6">
        <v>10.0</v>
      </c>
      <c r="AX205" s="25">
        <f t="shared" si="1"/>
        <v>8.39</v>
      </c>
      <c r="AY205" s="23"/>
      <c r="AZ205" s="23">
        <f t="shared" si="2"/>
        <v>0</v>
      </c>
      <c r="BA205" s="6">
        <v>26.0</v>
      </c>
      <c r="BB205" s="6">
        <v>0.0</v>
      </c>
      <c r="BC205" s="23">
        <f t="shared" si="3"/>
        <v>26</v>
      </c>
      <c r="BD205" s="6" t="s">
        <v>92</v>
      </c>
      <c r="BE205" s="6" t="s">
        <v>55</v>
      </c>
      <c r="BF205" s="6" t="s">
        <v>55</v>
      </c>
      <c r="BG205" s="6" t="s">
        <v>55</v>
      </c>
      <c r="BH205" s="6" t="s">
        <v>55</v>
      </c>
      <c r="BI205" s="6" t="s">
        <v>92</v>
      </c>
      <c r="BJ205" s="6" t="s">
        <v>55</v>
      </c>
      <c r="BK205" s="23"/>
      <c r="BL205" s="23"/>
      <c r="BM205" s="42"/>
      <c r="BN205" s="42"/>
      <c r="BO205" s="42"/>
    </row>
    <row r="206">
      <c r="A206" s="11">
        <v>202.0</v>
      </c>
      <c r="B206" s="17" t="s">
        <v>1206</v>
      </c>
      <c r="C206" s="17" t="s">
        <v>259</v>
      </c>
      <c r="D206" s="17" t="s">
        <v>122</v>
      </c>
      <c r="E206" s="19"/>
      <c r="F206" s="17" t="s">
        <v>96</v>
      </c>
      <c r="G206" s="17" t="s">
        <v>1136</v>
      </c>
      <c r="H206" s="48" t="s">
        <v>90</v>
      </c>
      <c r="J206" s="11" t="s">
        <v>545</v>
      </c>
      <c r="K206" s="48" t="s">
        <v>84</v>
      </c>
      <c r="L206" s="49">
        <v>42989.0</v>
      </c>
      <c r="M206" s="52"/>
      <c r="N206" s="48" t="s">
        <v>85</v>
      </c>
      <c r="O206" s="48" t="s">
        <v>483</v>
      </c>
      <c r="P206" s="50"/>
      <c r="Q206" s="6">
        <v>7.6</v>
      </c>
      <c r="R206" s="6">
        <v>8.5</v>
      </c>
      <c r="S206" s="6">
        <v>7.5</v>
      </c>
      <c r="T206" s="6"/>
      <c r="U206" s="23"/>
      <c r="V206" s="23"/>
      <c r="W206" s="6">
        <v>10.0</v>
      </c>
      <c r="X206" s="6">
        <v>8.0</v>
      </c>
      <c r="Y206" s="6">
        <v>6.0</v>
      </c>
      <c r="Z206" s="6">
        <v>8.5</v>
      </c>
      <c r="AA206" s="23"/>
      <c r="AB206" s="6">
        <v>9.0</v>
      </c>
      <c r="AC206" s="6">
        <v>9.5</v>
      </c>
      <c r="AD206" s="23"/>
      <c r="AE206" s="23"/>
      <c r="AF206" s="6">
        <v>8.5</v>
      </c>
      <c r="AG206" s="23"/>
      <c r="AH206" s="6">
        <v>10.0</v>
      </c>
      <c r="AI206" s="6">
        <v>10.0</v>
      </c>
      <c r="AJ206" s="6">
        <v>10.0</v>
      </c>
      <c r="AK206" s="6">
        <v>10.0</v>
      </c>
      <c r="AL206" s="23"/>
      <c r="AM206" s="6">
        <v>6.5</v>
      </c>
      <c r="AN206" s="25">
        <v>10.0</v>
      </c>
      <c r="AO206" s="23"/>
      <c r="AP206" s="6">
        <v>10.0</v>
      </c>
      <c r="AQ206" s="23"/>
      <c r="AR206" s="21"/>
      <c r="AS206" s="23"/>
      <c r="AT206" s="23"/>
      <c r="AU206" s="23"/>
      <c r="AV206" s="23"/>
      <c r="AW206" s="6">
        <v>10.0</v>
      </c>
      <c r="AX206" s="25">
        <f t="shared" si="1"/>
        <v>8.86</v>
      </c>
      <c r="AY206" s="23"/>
      <c r="AZ206" s="23">
        <f t="shared" si="2"/>
        <v>0</v>
      </c>
      <c r="BA206" s="6">
        <v>89.0</v>
      </c>
      <c r="BB206" s="6">
        <v>0.0</v>
      </c>
      <c r="BC206" s="23">
        <f t="shared" si="3"/>
        <v>89</v>
      </c>
      <c r="BD206" s="6" t="s">
        <v>92</v>
      </c>
      <c r="BE206" s="6" t="s">
        <v>55</v>
      </c>
      <c r="BF206" s="6" t="s">
        <v>55</v>
      </c>
      <c r="BG206" s="6" t="s">
        <v>55</v>
      </c>
      <c r="BH206" s="6" t="s">
        <v>55</v>
      </c>
      <c r="BI206" s="6" t="s">
        <v>92</v>
      </c>
      <c r="BJ206" s="6" t="s">
        <v>55</v>
      </c>
      <c r="BK206" s="23"/>
      <c r="BL206" s="23"/>
      <c r="BM206" s="42"/>
      <c r="BN206" s="42"/>
      <c r="BO206" s="42"/>
    </row>
    <row r="207">
      <c r="A207" s="11">
        <v>203.0</v>
      </c>
      <c r="B207" s="17" t="s">
        <v>1208</v>
      </c>
      <c r="C207" s="17" t="s">
        <v>151</v>
      </c>
      <c r="D207" s="17" t="s">
        <v>1004</v>
      </c>
      <c r="E207" s="19"/>
      <c r="F207" s="17" t="s">
        <v>96</v>
      </c>
      <c r="G207" s="17" t="s">
        <v>1136</v>
      </c>
      <c r="H207" s="48" t="s">
        <v>90</v>
      </c>
      <c r="J207" s="11" t="s">
        <v>545</v>
      </c>
      <c r="K207" s="48" t="s">
        <v>84</v>
      </c>
      <c r="L207" s="49">
        <v>42979.0</v>
      </c>
      <c r="M207" s="52"/>
      <c r="N207" s="50"/>
      <c r="O207" s="50"/>
      <c r="P207" s="50"/>
      <c r="Q207" s="6">
        <v>9.0</v>
      </c>
      <c r="R207" s="6">
        <v>7.5</v>
      </c>
      <c r="S207" s="6">
        <v>7.0</v>
      </c>
      <c r="T207" s="23"/>
      <c r="U207" s="23"/>
      <c r="V207" s="23"/>
      <c r="W207" s="6">
        <v>9.0</v>
      </c>
      <c r="X207" s="6">
        <v>8.5</v>
      </c>
      <c r="Y207" s="6">
        <v>8.5</v>
      </c>
      <c r="Z207" s="6">
        <v>10.0</v>
      </c>
      <c r="AA207" s="23"/>
      <c r="AB207" s="6">
        <v>10.0</v>
      </c>
      <c r="AC207" s="6">
        <v>10.0</v>
      </c>
      <c r="AD207" s="23"/>
      <c r="AE207" s="23"/>
      <c r="AF207" s="6">
        <v>9.0</v>
      </c>
      <c r="AG207" s="23"/>
      <c r="AH207" s="6">
        <v>10.0</v>
      </c>
      <c r="AI207" s="6">
        <v>10.0</v>
      </c>
      <c r="AJ207" s="6">
        <v>10.0</v>
      </c>
      <c r="AK207" s="6">
        <v>10.0</v>
      </c>
      <c r="AL207" s="23"/>
      <c r="AM207" s="6">
        <v>5.5</v>
      </c>
      <c r="AN207" s="25">
        <v>10.0</v>
      </c>
      <c r="AO207" s="6"/>
      <c r="AP207" s="6">
        <v>10.0</v>
      </c>
      <c r="AQ207" s="6"/>
      <c r="AR207" s="21"/>
      <c r="AS207" s="23"/>
      <c r="AT207" s="23"/>
      <c r="AU207" s="23"/>
      <c r="AV207" s="23"/>
      <c r="AW207" s="6">
        <v>10.0</v>
      </c>
      <c r="AX207" s="25">
        <f t="shared" si="1"/>
        <v>9.11</v>
      </c>
      <c r="AY207" s="23"/>
      <c r="AZ207" s="23">
        <f t="shared" si="2"/>
        <v>0</v>
      </c>
      <c r="BA207" s="6">
        <v>58.0</v>
      </c>
      <c r="BB207" s="6">
        <v>15.0</v>
      </c>
      <c r="BC207" s="23">
        <f t="shared" si="3"/>
        <v>43</v>
      </c>
      <c r="BD207" s="6" t="s">
        <v>92</v>
      </c>
      <c r="BE207" s="6" t="s">
        <v>55</v>
      </c>
      <c r="BF207" s="6" t="s">
        <v>55</v>
      </c>
      <c r="BG207" s="6" t="s">
        <v>55</v>
      </c>
      <c r="BH207" s="6" t="s">
        <v>55</v>
      </c>
      <c r="BI207" s="6" t="s">
        <v>92</v>
      </c>
      <c r="BJ207" s="6" t="s">
        <v>55</v>
      </c>
      <c r="BK207" s="23"/>
      <c r="BL207" s="23"/>
      <c r="BM207" s="42"/>
      <c r="BN207" s="42"/>
      <c r="BO207" s="42"/>
    </row>
    <row r="208">
      <c r="A208" s="11">
        <v>204.0</v>
      </c>
      <c r="B208" s="17" t="s">
        <v>1210</v>
      </c>
      <c r="C208" s="17" t="s">
        <v>404</v>
      </c>
      <c r="D208" s="20"/>
      <c r="E208" s="19"/>
      <c r="F208" s="17" t="s">
        <v>96</v>
      </c>
      <c r="G208" s="17" t="s">
        <v>1136</v>
      </c>
      <c r="H208" s="48" t="s">
        <v>90</v>
      </c>
      <c r="J208" s="11" t="s">
        <v>545</v>
      </c>
      <c r="K208" s="48" t="s">
        <v>84</v>
      </c>
      <c r="L208" s="49">
        <v>42979.0</v>
      </c>
      <c r="M208" s="52"/>
      <c r="N208" s="50"/>
      <c r="O208" s="50"/>
      <c r="P208" s="50"/>
      <c r="Q208" s="6">
        <v>9.0</v>
      </c>
      <c r="R208" s="6">
        <v>7.0</v>
      </c>
      <c r="S208" s="6">
        <v>7.5</v>
      </c>
      <c r="T208" s="23"/>
      <c r="U208" s="23"/>
      <c r="V208" s="23"/>
      <c r="W208" s="6">
        <v>6.0</v>
      </c>
      <c r="X208" s="6">
        <v>6.0</v>
      </c>
      <c r="Y208" s="6">
        <v>6.0</v>
      </c>
      <c r="Z208" s="6">
        <v>7.5</v>
      </c>
      <c r="AA208" s="23"/>
      <c r="AB208" s="6">
        <v>7.5</v>
      </c>
      <c r="AC208" s="6">
        <v>10.0</v>
      </c>
      <c r="AD208" s="23"/>
      <c r="AE208" s="23"/>
      <c r="AF208" s="6">
        <v>8.5</v>
      </c>
      <c r="AG208" s="23"/>
      <c r="AH208" s="6">
        <v>10.0</v>
      </c>
      <c r="AI208" s="6">
        <v>10.0</v>
      </c>
      <c r="AJ208" s="6">
        <v>10.0</v>
      </c>
      <c r="AK208" s="6">
        <v>10.0</v>
      </c>
      <c r="AL208" s="23"/>
      <c r="AM208" s="6">
        <v>5.0</v>
      </c>
      <c r="AN208" s="25">
        <v>9.5</v>
      </c>
      <c r="AO208" s="23"/>
      <c r="AP208" s="6">
        <v>10.0</v>
      </c>
      <c r="AQ208" s="23"/>
      <c r="AR208" s="21"/>
      <c r="AS208" s="23"/>
      <c r="AT208" s="23"/>
      <c r="AU208" s="23"/>
      <c r="AV208" s="23"/>
      <c r="AW208" s="6">
        <v>10.0</v>
      </c>
      <c r="AX208" s="25">
        <f t="shared" si="1"/>
        <v>8.3</v>
      </c>
      <c r="AY208" s="23"/>
      <c r="AZ208" s="23">
        <f t="shared" si="2"/>
        <v>0</v>
      </c>
      <c r="BA208" s="6">
        <v>55.0</v>
      </c>
      <c r="BB208" s="6">
        <v>0.0</v>
      </c>
      <c r="BC208" s="23">
        <f t="shared" si="3"/>
        <v>55</v>
      </c>
      <c r="BD208" s="6" t="s">
        <v>92</v>
      </c>
      <c r="BE208" s="6" t="s">
        <v>55</v>
      </c>
      <c r="BF208" s="6" t="s">
        <v>55</v>
      </c>
      <c r="BG208" s="6" t="s">
        <v>55</v>
      </c>
      <c r="BH208" s="6" t="s">
        <v>55</v>
      </c>
      <c r="BI208" s="6" t="s">
        <v>92</v>
      </c>
      <c r="BJ208" s="6" t="s">
        <v>55</v>
      </c>
      <c r="BK208" s="23"/>
      <c r="BL208" s="23"/>
      <c r="BM208" s="42"/>
      <c r="BN208" s="42"/>
      <c r="BO208" s="42"/>
    </row>
    <row r="209">
      <c r="A209" s="11">
        <v>205.0</v>
      </c>
      <c r="B209" s="17" t="s">
        <v>1212</v>
      </c>
      <c r="C209" s="17" t="s">
        <v>1213</v>
      </c>
      <c r="D209" s="17" t="s">
        <v>716</v>
      </c>
      <c r="E209" s="20"/>
      <c r="F209" s="17" t="s">
        <v>79</v>
      </c>
      <c r="G209" s="17" t="s">
        <v>1136</v>
      </c>
      <c r="H209" s="48" t="s">
        <v>90</v>
      </c>
      <c r="J209" s="11" t="s">
        <v>545</v>
      </c>
      <c r="K209" s="48" t="s">
        <v>84</v>
      </c>
      <c r="L209" s="49">
        <v>42983.0</v>
      </c>
      <c r="M209" s="52"/>
      <c r="N209" s="50"/>
      <c r="O209" s="50"/>
      <c r="P209" s="50"/>
      <c r="Q209" s="25">
        <v>6.5</v>
      </c>
      <c r="R209" s="25">
        <v>8.0</v>
      </c>
      <c r="S209" s="25">
        <v>7.0</v>
      </c>
      <c r="T209" s="25"/>
      <c r="U209" s="25"/>
      <c r="V209" s="25"/>
      <c r="W209" s="25">
        <v>5.5</v>
      </c>
      <c r="X209" s="25">
        <v>6.0</v>
      </c>
      <c r="Y209" s="25">
        <v>5.0</v>
      </c>
      <c r="Z209" s="25">
        <v>7.0</v>
      </c>
      <c r="AA209" s="25"/>
      <c r="AB209" s="25">
        <v>10.0</v>
      </c>
      <c r="AC209" s="25">
        <v>9.5</v>
      </c>
      <c r="AD209" s="25"/>
      <c r="AE209" s="25"/>
      <c r="AF209" s="25">
        <v>7.5</v>
      </c>
      <c r="AG209" s="25"/>
      <c r="AH209" s="6">
        <v>10.0</v>
      </c>
      <c r="AI209" s="6">
        <v>10.0</v>
      </c>
      <c r="AJ209" s="6">
        <v>10.0</v>
      </c>
      <c r="AK209" s="25">
        <v>10.0</v>
      </c>
      <c r="AL209" s="25"/>
      <c r="AM209" s="25">
        <v>5.0</v>
      </c>
      <c r="AN209" s="25">
        <v>10.0</v>
      </c>
      <c r="AO209" s="25"/>
      <c r="AP209" s="6">
        <v>10.0</v>
      </c>
      <c r="AQ209" s="25"/>
      <c r="AR209" s="21"/>
      <c r="AS209" s="25"/>
      <c r="AT209" s="25"/>
      <c r="AU209" s="25"/>
      <c r="AV209" s="25"/>
      <c r="AW209" s="6">
        <v>10.0</v>
      </c>
      <c r="AX209" s="25">
        <f t="shared" si="1"/>
        <v>8.16</v>
      </c>
      <c r="AY209" s="23"/>
      <c r="AZ209" s="23">
        <f t="shared" si="2"/>
        <v>0</v>
      </c>
      <c r="BA209" s="6">
        <v>43.0</v>
      </c>
      <c r="BB209" s="6">
        <v>18.0</v>
      </c>
      <c r="BC209" s="23">
        <f t="shared" si="3"/>
        <v>25</v>
      </c>
      <c r="BD209" s="6" t="s">
        <v>92</v>
      </c>
      <c r="BE209" s="6" t="s">
        <v>55</v>
      </c>
      <c r="BF209" s="6" t="s">
        <v>55</v>
      </c>
      <c r="BG209" s="6" t="s">
        <v>55</v>
      </c>
      <c r="BH209" s="6" t="s">
        <v>55</v>
      </c>
      <c r="BI209" s="6" t="s">
        <v>92</v>
      </c>
      <c r="BJ209" s="6" t="s">
        <v>55</v>
      </c>
      <c r="BK209" s="23"/>
      <c r="BL209" s="23"/>
      <c r="BM209" s="42"/>
      <c r="BN209" s="42"/>
      <c r="BO209" s="42"/>
    </row>
    <row r="210">
      <c r="A210" s="11">
        <v>206.0</v>
      </c>
      <c r="B210" s="17" t="s">
        <v>1215</v>
      </c>
      <c r="C210" s="17" t="s">
        <v>252</v>
      </c>
      <c r="D210" s="17" t="s">
        <v>224</v>
      </c>
      <c r="E210" s="19"/>
      <c r="F210" s="17" t="s">
        <v>96</v>
      </c>
      <c r="G210" s="17" t="s">
        <v>1216</v>
      </c>
      <c r="H210" s="48" t="s">
        <v>90</v>
      </c>
      <c r="J210" s="11" t="s">
        <v>545</v>
      </c>
      <c r="K210" s="48" t="s">
        <v>84</v>
      </c>
      <c r="L210" s="49">
        <v>42989.0</v>
      </c>
      <c r="M210" s="52"/>
      <c r="N210" s="48" t="s">
        <v>85</v>
      </c>
      <c r="O210" s="48" t="s">
        <v>295</v>
      </c>
      <c r="P210" s="50"/>
      <c r="Q210" s="6">
        <v>10.0</v>
      </c>
      <c r="R210" s="6">
        <v>8.0</v>
      </c>
      <c r="S210" s="6">
        <v>9.5</v>
      </c>
      <c r="T210" s="23"/>
      <c r="U210" s="23"/>
      <c r="V210" s="23"/>
      <c r="W210" s="6">
        <v>7.5</v>
      </c>
      <c r="X210" s="6">
        <v>7.0</v>
      </c>
      <c r="Y210" s="6">
        <v>8.5</v>
      </c>
      <c r="Z210" s="6">
        <v>9.5</v>
      </c>
      <c r="AA210" s="23"/>
      <c r="AB210" s="6">
        <v>10.0</v>
      </c>
      <c r="AC210" s="6">
        <v>10.0</v>
      </c>
      <c r="AD210" s="23"/>
      <c r="AE210" s="23"/>
      <c r="AF210" s="6">
        <v>10.0</v>
      </c>
      <c r="AG210" s="23"/>
      <c r="AH210" s="6">
        <v>10.0</v>
      </c>
      <c r="AI210" s="6">
        <v>10.0</v>
      </c>
      <c r="AJ210" s="6">
        <v>10.0</v>
      </c>
      <c r="AK210" s="6"/>
      <c r="AL210" s="23"/>
      <c r="AM210" s="6">
        <v>9.5</v>
      </c>
      <c r="AN210" s="25">
        <v>10.0</v>
      </c>
      <c r="AO210" s="23"/>
      <c r="AP210" s="6">
        <v>10.0</v>
      </c>
      <c r="AQ210" s="23"/>
      <c r="AR210" s="21"/>
      <c r="AS210" s="23"/>
      <c r="AT210" s="23"/>
      <c r="AU210" s="23"/>
      <c r="AV210" s="23"/>
      <c r="AW210" s="6">
        <v>10.0</v>
      </c>
      <c r="AX210" s="25">
        <f t="shared" si="1"/>
        <v>9.38</v>
      </c>
      <c r="AY210" s="23"/>
      <c r="AZ210" s="23">
        <f t="shared" si="2"/>
        <v>0</v>
      </c>
      <c r="BA210" s="6">
        <v>1.0</v>
      </c>
      <c r="BB210" s="6">
        <v>1.0</v>
      </c>
      <c r="BC210" s="23">
        <f t="shared" si="3"/>
        <v>0</v>
      </c>
      <c r="BD210" s="6" t="s">
        <v>92</v>
      </c>
      <c r="BE210" s="6" t="s">
        <v>55</v>
      </c>
      <c r="BF210" s="6" t="s">
        <v>55</v>
      </c>
      <c r="BG210" s="6" t="s">
        <v>55</v>
      </c>
      <c r="BH210" s="6" t="s">
        <v>55</v>
      </c>
      <c r="BI210" s="6" t="s">
        <v>92</v>
      </c>
      <c r="BJ210" s="6" t="s">
        <v>55</v>
      </c>
      <c r="BK210" s="23"/>
      <c r="BL210" s="23"/>
      <c r="BM210" s="42"/>
      <c r="BN210" s="42"/>
      <c r="BO210" s="42"/>
    </row>
    <row r="211">
      <c r="A211" s="11">
        <v>207.0</v>
      </c>
      <c r="B211" s="17" t="s">
        <v>1217</v>
      </c>
      <c r="C211" s="17" t="s">
        <v>213</v>
      </c>
      <c r="D211" s="17" t="s">
        <v>167</v>
      </c>
      <c r="E211" s="19"/>
      <c r="F211" s="17" t="s">
        <v>79</v>
      </c>
      <c r="G211" s="17" t="s">
        <v>1216</v>
      </c>
      <c r="H211" s="48" t="s">
        <v>90</v>
      </c>
      <c r="J211" s="11" t="s">
        <v>545</v>
      </c>
      <c r="K211" s="48" t="s">
        <v>84</v>
      </c>
      <c r="L211" s="49">
        <v>42979.0</v>
      </c>
      <c r="M211" s="52"/>
      <c r="N211" s="50"/>
      <c r="O211" s="50"/>
      <c r="P211" s="50"/>
      <c r="Q211" s="25">
        <v>10.0</v>
      </c>
      <c r="R211" s="25">
        <v>8.0</v>
      </c>
      <c r="S211" s="25">
        <v>9.5</v>
      </c>
      <c r="T211" s="25"/>
      <c r="U211" s="25"/>
      <c r="V211" s="25"/>
      <c r="W211" s="25">
        <v>6.0</v>
      </c>
      <c r="X211" s="25">
        <v>7.0</v>
      </c>
      <c r="Y211" s="25">
        <v>6.0</v>
      </c>
      <c r="Z211" s="25">
        <v>9.0</v>
      </c>
      <c r="AA211" s="25"/>
      <c r="AB211" s="25">
        <v>10.0</v>
      </c>
      <c r="AC211" s="25">
        <v>10.0</v>
      </c>
      <c r="AD211" s="25"/>
      <c r="AE211" s="25"/>
      <c r="AF211" s="25">
        <v>10.0</v>
      </c>
      <c r="AG211" s="25"/>
      <c r="AH211" s="6">
        <v>10.0</v>
      </c>
      <c r="AI211" s="6">
        <v>10.0</v>
      </c>
      <c r="AJ211" s="6">
        <v>10.0</v>
      </c>
      <c r="AK211" s="25"/>
      <c r="AL211" s="25"/>
      <c r="AM211" s="25">
        <v>9.5</v>
      </c>
      <c r="AN211" s="25">
        <v>10.0</v>
      </c>
      <c r="AO211" s="25"/>
      <c r="AP211" s="6">
        <v>10.0</v>
      </c>
      <c r="AQ211" s="25"/>
      <c r="AR211" s="21"/>
      <c r="AS211" s="25"/>
      <c r="AT211" s="25"/>
      <c r="AU211" s="25"/>
      <c r="AV211" s="25"/>
      <c r="AW211" s="6">
        <v>10.0</v>
      </c>
      <c r="AX211" s="25">
        <f t="shared" si="1"/>
        <v>9.11</v>
      </c>
      <c r="AY211" s="23"/>
      <c r="AZ211" s="23">
        <f t="shared" si="2"/>
        <v>0</v>
      </c>
      <c r="BA211" s="6">
        <v>40.0</v>
      </c>
      <c r="BB211" s="6">
        <v>6.0</v>
      </c>
      <c r="BC211" s="23">
        <f t="shared" si="3"/>
        <v>34</v>
      </c>
      <c r="BD211" s="6" t="s">
        <v>92</v>
      </c>
      <c r="BE211" s="6" t="s">
        <v>55</v>
      </c>
      <c r="BF211" s="6" t="s">
        <v>55</v>
      </c>
      <c r="BG211" s="6" t="s">
        <v>55</v>
      </c>
      <c r="BH211" s="6" t="s">
        <v>55</v>
      </c>
      <c r="BI211" s="6" t="s">
        <v>92</v>
      </c>
      <c r="BJ211" s="6" t="s">
        <v>55</v>
      </c>
      <c r="BK211" s="23"/>
      <c r="BL211" s="23"/>
      <c r="BM211" s="42"/>
      <c r="BN211" s="42"/>
      <c r="BO211" s="42"/>
    </row>
    <row r="212">
      <c r="A212" s="11">
        <v>208.0</v>
      </c>
      <c r="B212" s="17" t="s">
        <v>1219</v>
      </c>
      <c r="C212" s="17" t="s">
        <v>195</v>
      </c>
      <c r="D212" s="17" t="s">
        <v>404</v>
      </c>
      <c r="E212" s="17" t="s">
        <v>110</v>
      </c>
      <c r="F212" s="17" t="s">
        <v>96</v>
      </c>
      <c r="G212" s="17" t="s">
        <v>1216</v>
      </c>
      <c r="H212" s="48" t="s">
        <v>90</v>
      </c>
      <c r="J212" s="11" t="s">
        <v>545</v>
      </c>
      <c r="K212" s="48" t="s">
        <v>84</v>
      </c>
      <c r="L212" s="49">
        <v>42979.0</v>
      </c>
      <c r="M212" s="52"/>
      <c r="N212" s="50"/>
      <c r="O212" s="50"/>
      <c r="P212" s="50"/>
      <c r="Q212" s="6">
        <v>10.0</v>
      </c>
      <c r="R212" s="6">
        <v>9.0</v>
      </c>
      <c r="S212" s="6">
        <v>9.0</v>
      </c>
      <c r="T212" s="23"/>
      <c r="U212" s="23"/>
      <c r="V212" s="23"/>
      <c r="W212" s="6">
        <v>8.0</v>
      </c>
      <c r="X212" s="6">
        <v>7.5</v>
      </c>
      <c r="Y212" s="6">
        <v>6.0</v>
      </c>
      <c r="Z212" s="6">
        <v>8.5</v>
      </c>
      <c r="AA212" s="23"/>
      <c r="AB212" s="6">
        <v>10.0</v>
      </c>
      <c r="AC212" s="6">
        <v>9.5</v>
      </c>
      <c r="AD212" s="23"/>
      <c r="AE212" s="23"/>
      <c r="AF212" s="6">
        <v>9.5</v>
      </c>
      <c r="AG212" s="23"/>
      <c r="AH212" s="6">
        <v>10.0</v>
      </c>
      <c r="AI212" s="6">
        <v>10.0</v>
      </c>
      <c r="AJ212" s="6">
        <v>10.0</v>
      </c>
      <c r="AK212" s="6">
        <v>10.0</v>
      </c>
      <c r="AL212" s="23"/>
      <c r="AM212" s="6">
        <v>9.0</v>
      </c>
      <c r="AN212" s="25">
        <v>10.0</v>
      </c>
      <c r="AO212" s="23"/>
      <c r="AP212" s="6">
        <v>10.0</v>
      </c>
      <c r="AQ212" s="23"/>
      <c r="AR212" s="21"/>
      <c r="AS212" s="23"/>
      <c r="AT212" s="23"/>
      <c r="AU212" s="23"/>
      <c r="AV212" s="23"/>
      <c r="AW212" s="6">
        <v>10.0</v>
      </c>
      <c r="AX212" s="25">
        <f t="shared" si="1"/>
        <v>9.22</v>
      </c>
      <c r="AY212" s="23"/>
      <c r="AZ212" s="23">
        <f t="shared" si="2"/>
        <v>0</v>
      </c>
      <c r="BA212" s="6">
        <v>30.0</v>
      </c>
      <c r="BB212" s="6">
        <v>6.0</v>
      </c>
      <c r="BC212" s="23">
        <f t="shared" si="3"/>
        <v>24</v>
      </c>
      <c r="BD212" s="6" t="s">
        <v>92</v>
      </c>
      <c r="BE212" s="6" t="s">
        <v>55</v>
      </c>
      <c r="BF212" s="6" t="s">
        <v>55</v>
      </c>
      <c r="BG212" s="6" t="s">
        <v>55</v>
      </c>
      <c r="BH212" s="6" t="s">
        <v>55</v>
      </c>
      <c r="BI212" s="6" t="s">
        <v>92</v>
      </c>
      <c r="BJ212" s="6" t="s">
        <v>55</v>
      </c>
      <c r="BK212" s="23"/>
      <c r="BL212" s="23"/>
      <c r="BM212" s="42"/>
      <c r="BN212" s="42"/>
      <c r="BO212" s="42"/>
    </row>
    <row r="213">
      <c r="A213" s="11">
        <v>209.0</v>
      </c>
      <c r="B213" s="17" t="s">
        <v>1220</v>
      </c>
      <c r="C213" s="17" t="s">
        <v>400</v>
      </c>
      <c r="D213" s="17" t="s">
        <v>1221</v>
      </c>
      <c r="E213" s="19"/>
      <c r="F213" s="17" t="s">
        <v>96</v>
      </c>
      <c r="G213" s="17" t="s">
        <v>1216</v>
      </c>
      <c r="H213" s="48" t="s">
        <v>90</v>
      </c>
      <c r="J213" s="11" t="s">
        <v>545</v>
      </c>
      <c r="K213" s="48" t="s">
        <v>84</v>
      </c>
      <c r="L213" s="49">
        <v>42979.0</v>
      </c>
      <c r="M213" s="52"/>
      <c r="N213" s="50"/>
      <c r="O213" s="50"/>
      <c r="P213" s="50"/>
      <c r="Q213" s="25">
        <v>9.5</v>
      </c>
      <c r="R213" s="25">
        <v>8.5</v>
      </c>
      <c r="S213" s="25">
        <v>10.0</v>
      </c>
      <c r="T213" s="25"/>
      <c r="U213" s="25"/>
      <c r="V213" s="25"/>
      <c r="W213" s="25">
        <v>7.5</v>
      </c>
      <c r="X213" s="25">
        <v>7.5</v>
      </c>
      <c r="Y213" s="25">
        <v>7.5</v>
      </c>
      <c r="Z213" s="25">
        <v>10.0</v>
      </c>
      <c r="AA213" s="25"/>
      <c r="AB213" s="25">
        <v>10.0</v>
      </c>
      <c r="AC213" s="25">
        <v>10.0</v>
      </c>
      <c r="AD213" s="25"/>
      <c r="AE213" s="25"/>
      <c r="AF213" s="25">
        <v>10.0</v>
      </c>
      <c r="AG213" s="25"/>
      <c r="AH213" s="6">
        <v>10.0</v>
      </c>
      <c r="AI213" s="6">
        <v>10.0</v>
      </c>
      <c r="AJ213" s="6">
        <v>10.0</v>
      </c>
      <c r="AK213" s="25">
        <v>10.0</v>
      </c>
      <c r="AL213" s="25"/>
      <c r="AM213" s="25">
        <v>9.5</v>
      </c>
      <c r="AN213" s="25">
        <v>10.0</v>
      </c>
      <c r="AO213" s="25"/>
      <c r="AP213" s="6">
        <v>10.0</v>
      </c>
      <c r="AQ213" s="25"/>
      <c r="AR213" s="21"/>
      <c r="AS213" s="25"/>
      <c r="AT213" s="25"/>
      <c r="AU213" s="25"/>
      <c r="AV213" s="25"/>
      <c r="AW213" s="6">
        <v>10.0</v>
      </c>
      <c r="AX213" s="25">
        <f t="shared" si="1"/>
        <v>9.44</v>
      </c>
      <c r="AY213" s="23"/>
      <c r="AZ213" s="23">
        <f t="shared" si="2"/>
        <v>0</v>
      </c>
      <c r="BA213" s="6">
        <v>1.0</v>
      </c>
      <c r="BB213" s="6">
        <v>1.0</v>
      </c>
      <c r="BC213" s="23">
        <f t="shared" si="3"/>
        <v>0</v>
      </c>
      <c r="BD213" s="6" t="s">
        <v>92</v>
      </c>
      <c r="BE213" s="6" t="s">
        <v>55</v>
      </c>
      <c r="BF213" s="6" t="s">
        <v>55</v>
      </c>
      <c r="BG213" s="6" t="s">
        <v>55</v>
      </c>
      <c r="BH213" s="6" t="s">
        <v>55</v>
      </c>
      <c r="BI213" s="6" t="s">
        <v>92</v>
      </c>
      <c r="BJ213" s="6" t="s">
        <v>55</v>
      </c>
      <c r="BK213" s="23"/>
      <c r="BL213" s="23"/>
      <c r="BM213" s="42"/>
      <c r="BN213" s="42"/>
      <c r="BO213" s="42"/>
    </row>
    <row r="214">
      <c r="A214" s="11">
        <v>210.0</v>
      </c>
      <c r="B214" s="17" t="s">
        <v>496</v>
      </c>
      <c r="C214" s="17" t="s">
        <v>259</v>
      </c>
      <c r="D214" s="17" t="s">
        <v>110</v>
      </c>
      <c r="E214" s="19"/>
      <c r="F214" s="17" t="s">
        <v>96</v>
      </c>
      <c r="G214" s="17" t="s">
        <v>1216</v>
      </c>
      <c r="H214" s="48" t="s">
        <v>90</v>
      </c>
      <c r="J214" s="11" t="s">
        <v>545</v>
      </c>
      <c r="K214" s="48" t="s">
        <v>84</v>
      </c>
      <c r="L214" s="49">
        <v>42979.0</v>
      </c>
      <c r="M214" s="52"/>
      <c r="N214" s="50"/>
      <c r="O214" s="50"/>
      <c r="P214" s="50"/>
      <c r="Q214" s="6">
        <v>10.0</v>
      </c>
      <c r="R214" s="6">
        <v>10.0</v>
      </c>
      <c r="S214" s="6">
        <v>10.0</v>
      </c>
      <c r="T214" s="23"/>
      <c r="U214" s="23"/>
      <c r="V214" s="23"/>
      <c r="W214" s="6">
        <v>9.5</v>
      </c>
      <c r="X214" s="6">
        <v>10.0</v>
      </c>
      <c r="Y214" s="6">
        <v>10.0</v>
      </c>
      <c r="Z214" s="6">
        <v>9.5</v>
      </c>
      <c r="AA214" s="23"/>
      <c r="AB214" s="6">
        <v>10.0</v>
      </c>
      <c r="AC214" s="6">
        <v>10.0</v>
      </c>
      <c r="AD214" s="23"/>
      <c r="AE214" s="23"/>
      <c r="AF214" s="6">
        <v>10.0</v>
      </c>
      <c r="AG214" s="23"/>
      <c r="AH214" s="6">
        <v>10.0</v>
      </c>
      <c r="AI214" s="6">
        <v>10.0</v>
      </c>
      <c r="AJ214" s="6">
        <v>10.0</v>
      </c>
      <c r="AK214" s="6">
        <v>10.0</v>
      </c>
      <c r="AL214" s="23"/>
      <c r="AM214" s="6">
        <v>10.0</v>
      </c>
      <c r="AN214" s="6">
        <v>10.0</v>
      </c>
      <c r="AO214" s="6"/>
      <c r="AP214" s="6">
        <v>10.0</v>
      </c>
      <c r="AQ214" s="23"/>
      <c r="AR214" s="21"/>
      <c r="AS214" s="23"/>
      <c r="AT214" s="23"/>
      <c r="AU214" s="23"/>
      <c r="AV214" s="23"/>
      <c r="AW214" s="6">
        <v>10.0</v>
      </c>
      <c r="AX214" s="25">
        <f t="shared" si="1"/>
        <v>9.94</v>
      </c>
      <c r="AY214" s="23"/>
      <c r="AZ214" s="23">
        <f t="shared" si="2"/>
        <v>0</v>
      </c>
      <c r="BA214" s="6">
        <v>21.0</v>
      </c>
      <c r="BB214" s="6">
        <v>3.0</v>
      </c>
      <c r="BC214" s="23">
        <f t="shared" si="3"/>
        <v>18</v>
      </c>
      <c r="BD214" s="6" t="s">
        <v>92</v>
      </c>
      <c r="BE214" s="6" t="s">
        <v>55</v>
      </c>
      <c r="BF214" s="6" t="s">
        <v>55</v>
      </c>
      <c r="BG214" s="6" t="s">
        <v>55</v>
      </c>
      <c r="BH214" s="6" t="s">
        <v>55</v>
      </c>
      <c r="BI214" s="6" t="s">
        <v>92</v>
      </c>
      <c r="BJ214" s="6" t="s">
        <v>55</v>
      </c>
      <c r="BK214" s="23"/>
      <c r="BL214" s="23"/>
      <c r="BM214" s="42"/>
      <c r="BN214" s="42"/>
      <c r="BO214" s="42"/>
    </row>
    <row r="215">
      <c r="A215" s="11">
        <v>211.0</v>
      </c>
      <c r="B215" s="17" t="s">
        <v>1225</v>
      </c>
      <c r="C215" s="17" t="s">
        <v>816</v>
      </c>
      <c r="D215" s="20"/>
      <c r="E215" s="19"/>
      <c r="F215" s="17" t="s">
        <v>96</v>
      </c>
      <c r="G215" s="17" t="s">
        <v>1216</v>
      </c>
      <c r="H215" s="48" t="s">
        <v>90</v>
      </c>
      <c r="J215" s="11" t="s">
        <v>545</v>
      </c>
      <c r="K215" s="48" t="s">
        <v>84</v>
      </c>
      <c r="L215" s="49">
        <v>42979.0</v>
      </c>
      <c r="M215" s="52"/>
      <c r="N215" s="50"/>
      <c r="O215" s="50"/>
      <c r="P215" s="50"/>
      <c r="Q215" s="25">
        <v>9.5</v>
      </c>
      <c r="R215" s="25">
        <v>8.5</v>
      </c>
      <c r="S215" s="25">
        <v>9.5</v>
      </c>
      <c r="T215" s="25"/>
      <c r="U215" s="25"/>
      <c r="V215" s="25"/>
      <c r="W215" s="25">
        <v>7.0</v>
      </c>
      <c r="X215" s="25">
        <v>6.0</v>
      </c>
      <c r="Y215" s="25">
        <v>9.0</v>
      </c>
      <c r="Z215" s="25">
        <v>9.0</v>
      </c>
      <c r="AA215" s="25"/>
      <c r="AB215" s="25">
        <v>10.0</v>
      </c>
      <c r="AC215" s="25">
        <v>9.5</v>
      </c>
      <c r="AD215" s="25"/>
      <c r="AE215" s="25"/>
      <c r="AF215" s="25">
        <v>9.5</v>
      </c>
      <c r="AG215" s="25"/>
      <c r="AH215" s="25">
        <v>10.0</v>
      </c>
      <c r="AI215" s="25">
        <v>10.0</v>
      </c>
      <c r="AJ215" s="25">
        <v>10.0</v>
      </c>
      <c r="AK215" s="25">
        <v>10.0</v>
      </c>
      <c r="AL215" s="25"/>
      <c r="AM215" s="25">
        <v>9.5</v>
      </c>
      <c r="AN215" s="25">
        <v>10.0</v>
      </c>
      <c r="AO215" s="25"/>
      <c r="AP215" s="6">
        <v>10.0</v>
      </c>
      <c r="AQ215" s="25"/>
      <c r="AR215" s="21"/>
      <c r="AS215" s="25"/>
      <c r="AT215" s="25"/>
      <c r="AU215" s="25"/>
      <c r="AV215" s="25"/>
      <c r="AW215" s="25">
        <v>10.0</v>
      </c>
      <c r="AX215" s="25">
        <f t="shared" si="1"/>
        <v>9.27</v>
      </c>
      <c r="AY215" s="23"/>
      <c r="AZ215" s="23">
        <f t="shared" si="2"/>
        <v>0</v>
      </c>
      <c r="BA215" s="6">
        <v>87.0</v>
      </c>
      <c r="BB215" s="6">
        <v>7.0</v>
      </c>
      <c r="BC215" s="23">
        <f t="shared" si="3"/>
        <v>80</v>
      </c>
      <c r="BD215" s="6" t="s">
        <v>92</v>
      </c>
      <c r="BE215" s="6" t="s">
        <v>55</v>
      </c>
      <c r="BF215" s="6" t="s">
        <v>55</v>
      </c>
      <c r="BG215" s="6" t="s">
        <v>55</v>
      </c>
      <c r="BH215" s="6" t="s">
        <v>55</v>
      </c>
      <c r="BI215" s="6" t="s">
        <v>92</v>
      </c>
      <c r="BJ215" s="6" t="s">
        <v>55</v>
      </c>
      <c r="BK215" s="23"/>
      <c r="BL215" s="23"/>
      <c r="BM215" s="42"/>
      <c r="BN215" s="42"/>
      <c r="BO215" s="42"/>
    </row>
    <row r="216">
      <c r="A216" s="11">
        <v>212.0</v>
      </c>
      <c r="B216" s="17" t="s">
        <v>804</v>
      </c>
      <c r="C216" s="17" t="s">
        <v>1227</v>
      </c>
      <c r="D216" s="17" t="s">
        <v>110</v>
      </c>
      <c r="E216" s="19"/>
      <c r="F216" s="17" t="s">
        <v>96</v>
      </c>
      <c r="G216" s="17" t="s">
        <v>1216</v>
      </c>
      <c r="H216" s="48" t="s">
        <v>90</v>
      </c>
      <c r="J216" s="11" t="s">
        <v>545</v>
      </c>
      <c r="K216" s="48" t="s">
        <v>84</v>
      </c>
      <c r="L216" s="49">
        <v>42979.0</v>
      </c>
      <c r="M216" s="52"/>
      <c r="N216" s="50"/>
      <c r="O216" s="50"/>
      <c r="P216" s="50"/>
      <c r="Q216" s="25">
        <v>7.0</v>
      </c>
      <c r="R216" s="25">
        <v>5.5</v>
      </c>
      <c r="S216" s="25">
        <v>7.5</v>
      </c>
      <c r="T216" s="25"/>
      <c r="U216" s="25"/>
      <c r="V216" s="25"/>
      <c r="W216" s="25">
        <v>5.0</v>
      </c>
      <c r="X216" s="25">
        <v>5.0</v>
      </c>
      <c r="Y216" s="25">
        <v>5.0</v>
      </c>
      <c r="Z216" s="25">
        <v>7.5</v>
      </c>
      <c r="AA216" s="25"/>
      <c r="AB216" s="25">
        <v>8.5</v>
      </c>
      <c r="AC216" s="25">
        <v>9.0</v>
      </c>
      <c r="AD216" s="25"/>
      <c r="AE216" s="25"/>
      <c r="AF216" s="25">
        <v>9.0</v>
      </c>
      <c r="AG216" s="25"/>
      <c r="AH216" s="25">
        <v>10.0</v>
      </c>
      <c r="AI216" s="25">
        <v>10.0</v>
      </c>
      <c r="AJ216" s="25">
        <v>10.0</v>
      </c>
      <c r="AK216" s="25">
        <v>10.0</v>
      </c>
      <c r="AL216" s="25"/>
      <c r="AM216" s="25">
        <v>8.5</v>
      </c>
      <c r="AN216" s="25">
        <v>10.0</v>
      </c>
      <c r="AO216" s="25"/>
      <c r="AP216" s="6">
        <v>10.0</v>
      </c>
      <c r="AQ216" s="25"/>
      <c r="AR216" s="21"/>
      <c r="AS216" s="25"/>
      <c r="AT216" s="25"/>
      <c r="AU216" s="25"/>
      <c r="AV216" s="25"/>
      <c r="AW216" s="25">
        <v>10.0</v>
      </c>
      <c r="AX216" s="25">
        <f t="shared" si="1"/>
        <v>8.19</v>
      </c>
      <c r="AY216" s="23"/>
      <c r="AZ216" s="23">
        <f t="shared" si="2"/>
        <v>0</v>
      </c>
      <c r="BA216" s="6">
        <v>134.0</v>
      </c>
      <c r="BB216" s="6">
        <v>14.0</v>
      </c>
      <c r="BC216" s="23">
        <f t="shared" si="3"/>
        <v>120</v>
      </c>
      <c r="BD216" s="6" t="s">
        <v>92</v>
      </c>
      <c r="BE216" s="6" t="s">
        <v>55</v>
      </c>
      <c r="BF216" s="6" t="s">
        <v>55</v>
      </c>
      <c r="BG216" s="6" t="s">
        <v>55</v>
      </c>
      <c r="BH216" s="6" t="s">
        <v>55</v>
      </c>
      <c r="BI216" s="6" t="s">
        <v>92</v>
      </c>
      <c r="BJ216" s="6" t="s">
        <v>55</v>
      </c>
      <c r="BK216" s="23"/>
      <c r="BL216" s="23"/>
      <c r="BM216" s="42"/>
      <c r="BN216" s="42"/>
      <c r="BO216" s="42"/>
    </row>
    <row r="217">
      <c r="A217" s="11">
        <v>213.0</v>
      </c>
      <c r="B217" s="17" t="s">
        <v>755</v>
      </c>
      <c r="C217" s="17" t="s">
        <v>110</v>
      </c>
      <c r="D217" s="20"/>
      <c r="E217" s="19"/>
      <c r="F217" s="17" t="s">
        <v>96</v>
      </c>
      <c r="G217" s="17" t="s">
        <v>1216</v>
      </c>
      <c r="H217" s="48" t="s">
        <v>90</v>
      </c>
      <c r="J217" s="11" t="s">
        <v>526</v>
      </c>
      <c r="K217" s="48" t="s">
        <v>84</v>
      </c>
      <c r="L217" s="49">
        <v>42979.0</v>
      </c>
      <c r="M217" s="52"/>
      <c r="N217" s="50"/>
      <c r="O217" s="50"/>
      <c r="P217" s="50"/>
      <c r="Q217" s="6">
        <v>9.0</v>
      </c>
      <c r="R217" s="6">
        <v>5.5</v>
      </c>
      <c r="S217" s="6">
        <v>8.0</v>
      </c>
      <c r="T217" s="23"/>
      <c r="U217" s="23"/>
      <c r="V217" s="23"/>
      <c r="W217" s="6">
        <v>5.5</v>
      </c>
      <c r="X217" s="6">
        <v>5.0</v>
      </c>
      <c r="Y217" s="6">
        <v>6.0</v>
      </c>
      <c r="Z217" s="6">
        <v>9.0</v>
      </c>
      <c r="AA217" s="23"/>
      <c r="AB217" s="6">
        <v>8.0</v>
      </c>
      <c r="AC217" s="6">
        <v>9.5</v>
      </c>
      <c r="AD217" s="23"/>
      <c r="AE217" s="23"/>
      <c r="AF217" s="6">
        <v>10.0</v>
      </c>
      <c r="AG217" s="23"/>
      <c r="AH217" s="6">
        <v>10.0</v>
      </c>
      <c r="AI217" s="6">
        <v>10.0</v>
      </c>
      <c r="AJ217" s="6">
        <v>10.0</v>
      </c>
      <c r="AK217" s="6">
        <v>10.0</v>
      </c>
      <c r="AL217" s="23"/>
      <c r="AM217" s="6">
        <v>8.5</v>
      </c>
      <c r="AN217" s="6">
        <v>10.0</v>
      </c>
      <c r="AO217" s="6"/>
      <c r="AP217" s="6">
        <v>10.0</v>
      </c>
      <c r="AQ217" s="23"/>
      <c r="AR217" s="21"/>
      <c r="AS217" s="23"/>
      <c r="AT217" s="23"/>
      <c r="AU217" s="23"/>
      <c r="AV217" s="23"/>
      <c r="AW217" s="6">
        <v>10.0</v>
      </c>
      <c r="AX217" s="25">
        <f t="shared" si="1"/>
        <v>8.55</v>
      </c>
      <c r="AY217" s="23"/>
      <c r="AZ217" s="23">
        <f t="shared" si="2"/>
        <v>0</v>
      </c>
      <c r="BA217" s="6">
        <v>37.0</v>
      </c>
      <c r="BB217" s="6">
        <v>3.0</v>
      </c>
      <c r="BC217" s="23">
        <f t="shared" si="3"/>
        <v>34</v>
      </c>
      <c r="BD217" s="6" t="s">
        <v>92</v>
      </c>
      <c r="BE217" s="6" t="s">
        <v>55</v>
      </c>
      <c r="BF217" s="6" t="s">
        <v>55</v>
      </c>
      <c r="BG217" s="6" t="s">
        <v>55</v>
      </c>
      <c r="BH217" s="6" t="s">
        <v>55</v>
      </c>
      <c r="BI217" s="6" t="s">
        <v>92</v>
      </c>
      <c r="BJ217" s="6" t="s">
        <v>55</v>
      </c>
      <c r="BK217" s="23"/>
      <c r="BL217" s="23"/>
      <c r="BM217" s="42"/>
      <c r="BN217" s="42"/>
      <c r="BO217" s="42"/>
    </row>
    <row r="218">
      <c r="A218" s="11">
        <v>214.0</v>
      </c>
      <c r="B218" s="17" t="s">
        <v>1231</v>
      </c>
      <c r="C218" s="17" t="s">
        <v>151</v>
      </c>
      <c r="D218" s="17" t="s">
        <v>355</v>
      </c>
      <c r="E218" s="20"/>
      <c r="F218" s="17" t="s">
        <v>96</v>
      </c>
      <c r="G218" s="17" t="s">
        <v>1216</v>
      </c>
      <c r="H218" s="48" t="s">
        <v>90</v>
      </c>
      <c r="J218" s="11" t="s">
        <v>526</v>
      </c>
      <c r="K218" s="48" t="s">
        <v>84</v>
      </c>
      <c r="L218" s="49">
        <v>42979.0</v>
      </c>
      <c r="M218" s="52"/>
      <c r="N218" s="50"/>
      <c r="O218" s="50"/>
      <c r="P218" s="50"/>
      <c r="Q218" s="25">
        <v>8.5</v>
      </c>
      <c r="R218" s="25">
        <v>6.0</v>
      </c>
      <c r="S218" s="25">
        <v>9.0</v>
      </c>
      <c r="T218" s="25"/>
      <c r="U218" s="25"/>
      <c r="V218" s="25"/>
      <c r="W218" s="25">
        <v>6.0</v>
      </c>
      <c r="X218" s="25">
        <v>6.0</v>
      </c>
      <c r="Y218" s="25">
        <v>6.5</v>
      </c>
      <c r="Z218" s="25">
        <v>9.0</v>
      </c>
      <c r="AA218" s="25"/>
      <c r="AB218" s="25">
        <v>10.0</v>
      </c>
      <c r="AC218" s="25">
        <v>10.0</v>
      </c>
      <c r="AD218" s="25"/>
      <c r="AE218" s="25"/>
      <c r="AF218" s="25">
        <v>10.0</v>
      </c>
      <c r="AG218" s="25"/>
      <c r="AH218" s="25">
        <v>10.0</v>
      </c>
      <c r="AI218" s="25">
        <v>10.0</v>
      </c>
      <c r="AJ218" s="25">
        <v>10.0</v>
      </c>
      <c r="AK218" s="25">
        <v>10.0</v>
      </c>
      <c r="AL218" s="25"/>
      <c r="AM218" s="25">
        <v>9.5</v>
      </c>
      <c r="AN218" s="25">
        <v>10.0</v>
      </c>
      <c r="AO218" s="25"/>
      <c r="AP218" s="6">
        <v>10.0</v>
      </c>
      <c r="AQ218" s="25"/>
      <c r="AR218" s="21"/>
      <c r="AS218" s="25"/>
      <c r="AT218" s="25"/>
      <c r="AU218" s="25"/>
      <c r="AV218" s="25"/>
      <c r="AW218" s="25">
        <v>10.0</v>
      </c>
      <c r="AX218" s="25">
        <f t="shared" si="1"/>
        <v>8.91</v>
      </c>
      <c r="AY218" s="23"/>
      <c r="AZ218" s="23">
        <f t="shared" si="2"/>
        <v>0</v>
      </c>
      <c r="BA218" s="6">
        <v>38.0</v>
      </c>
      <c r="BB218" s="6">
        <v>4.0</v>
      </c>
      <c r="BC218" s="23">
        <f t="shared" si="3"/>
        <v>34</v>
      </c>
      <c r="BD218" s="6" t="s">
        <v>92</v>
      </c>
      <c r="BE218" s="6" t="s">
        <v>55</v>
      </c>
      <c r="BF218" s="6" t="s">
        <v>55</v>
      </c>
      <c r="BG218" s="6" t="s">
        <v>55</v>
      </c>
      <c r="BH218" s="6" t="s">
        <v>55</v>
      </c>
      <c r="BI218" s="6" t="s">
        <v>92</v>
      </c>
      <c r="BJ218" s="6" t="s">
        <v>55</v>
      </c>
      <c r="BK218" s="23"/>
      <c r="BL218" s="23"/>
      <c r="BM218" s="42"/>
      <c r="BN218" s="42"/>
      <c r="BO218" s="42"/>
    </row>
    <row r="219">
      <c r="A219" s="11">
        <v>215.0</v>
      </c>
      <c r="B219" s="17" t="s">
        <v>1233</v>
      </c>
      <c r="C219" s="17" t="s">
        <v>570</v>
      </c>
      <c r="D219" s="17" t="s">
        <v>1234</v>
      </c>
      <c r="E219" s="19"/>
      <c r="F219" s="17" t="s">
        <v>96</v>
      </c>
      <c r="G219" s="17" t="s">
        <v>1216</v>
      </c>
      <c r="H219" s="48" t="s">
        <v>90</v>
      </c>
      <c r="J219" s="11" t="s">
        <v>526</v>
      </c>
      <c r="K219" s="48" t="s">
        <v>84</v>
      </c>
      <c r="L219" s="49">
        <v>42979.0</v>
      </c>
      <c r="M219" s="52"/>
      <c r="N219" s="50"/>
      <c r="O219" s="50"/>
      <c r="P219" s="50"/>
      <c r="Q219" s="6">
        <v>10.0</v>
      </c>
      <c r="R219" s="6">
        <v>9.0</v>
      </c>
      <c r="S219" s="6">
        <v>9.0</v>
      </c>
      <c r="T219" s="23"/>
      <c r="U219" s="23"/>
      <c r="V219" s="23"/>
      <c r="W219" s="6">
        <v>6.5</v>
      </c>
      <c r="X219" s="6">
        <v>6.5</v>
      </c>
      <c r="Y219" s="6">
        <v>8.5</v>
      </c>
      <c r="Z219" s="6">
        <v>9.0</v>
      </c>
      <c r="AA219" s="23"/>
      <c r="AB219" s="6">
        <v>10.0</v>
      </c>
      <c r="AC219" s="6">
        <v>10.0</v>
      </c>
      <c r="AD219" s="23"/>
      <c r="AE219" s="23"/>
      <c r="AF219" s="6">
        <v>10.0</v>
      </c>
      <c r="AG219" s="23"/>
      <c r="AH219" s="6">
        <v>10.0</v>
      </c>
      <c r="AI219" s="6">
        <v>10.0</v>
      </c>
      <c r="AJ219" s="6">
        <v>10.0</v>
      </c>
      <c r="AK219" s="6">
        <v>10.0</v>
      </c>
      <c r="AL219" s="23"/>
      <c r="AM219" s="6">
        <v>9.5</v>
      </c>
      <c r="AN219" s="6">
        <v>10.0</v>
      </c>
      <c r="AO219" s="6"/>
      <c r="AP219" s="6">
        <v>10.0</v>
      </c>
      <c r="AQ219" s="23"/>
      <c r="AR219" s="21"/>
      <c r="AS219" s="23"/>
      <c r="AT219" s="23"/>
      <c r="AU219" s="23"/>
      <c r="AV219" s="23"/>
      <c r="AW219" s="6">
        <v>10.0</v>
      </c>
      <c r="AX219" s="25">
        <f t="shared" si="1"/>
        <v>9.33</v>
      </c>
      <c r="AY219" s="23"/>
      <c r="AZ219" s="23">
        <f t="shared" si="2"/>
        <v>0</v>
      </c>
      <c r="BA219" s="6">
        <v>6.0</v>
      </c>
      <c r="BB219" s="6">
        <v>2.0</v>
      </c>
      <c r="BC219" s="23">
        <f t="shared" si="3"/>
        <v>4</v>
      </c>
      <c r="BD219" s="6" t="s">
        <v>92</v>
      </c>
      <c r="BE219" s="6" t="s">
        <v>55</v>
      </c>
      <c r="BF219" s="6" t="s">
        <v>55</v>
      </c>
      <c r="BG219" s="6" t="s">
        <v>55</v>
      </c>
      <c r="BH219" s="6" t="s">
        <v>55</v>
      </c>
      <c r="BI219" s="6" t="s">
        <v>92</v>
      </c>
      <c r="BJ219" s="6" t="s">
        <v>55</v>
      </c>
      <c r="BK219" s="23"/>
      <c r="BL219" s="23"/>
      <c r="BM219" s="42"/>
      <c r="BN219" s="42"/>
      <c r="BO219" s="42"/>
    </row>
    <row r="220">
      <c r="A220" s="11">
        <v>216.0</v>
      </c>
      <c r="B220" s="17" t="s">
        <v>1238</v>
      </c>
      <c r="C220" s="17" t="s">
        <v>172</v>
      </c>
      <c r="D220" s="17" t="s">
        <v>596</v>
      </c>
      <c r="E220" s="19"/>
      <c r="F220" s="17" t="s">
        <v>79</v>
      </c>
      <c r="G220" s="17" t="s">
        <v>1216</v>
      </c>
      <c r="H220" s="48" t="s">
        <v>90</v>
      </c>
      <c r="J220" s="11" t="s">
        <v>526</v>
      </c>
      <c r="K220" s="48" t="s">
        <v>84</v>
      </c>
      <c r="L220" s="49">
        <v>42979.0</v>
      </c>
      <c r="M220" s="52"/>
      <c r="N220" s="50"/>
      <c r="O220" s="50"/>
      <c r="P220" s="50"/>
      <c r="Q220" s="6">
        <v>10.0</v>
      </c>
      <c r="R220" s="6">
        <v>10.0</v>
      </c>
      <c r="S220" s="6">
        <v>9.0</v>
      </c>
      <c r="T220" s="23"/>
      <c r="U220" s="23"/>
      <c r="V220" s="23"/>
      <c r="W220" s="6">
        <v>9.0</v>
      </c>
      <c r="X220" s="6">
        <v>9.0</v>
      </c>
      <c r="Y220" s="6">
        <v>10.0</v>
      </c>
      <c r="Z220" s="6">
        <v>9.5</v>
      </c>
      <c r="AA220" s="23"/>
      <c r="AB220" s="6">
        <v>10.0</v>
      </c>
      <c r="AC220" s="6">
        <v>10.0</v>
      </c>
      <c r="AD220" s="23"/>
      <c r="AE220" s="23"/>
      <c r="AF220" s="6">
        <v>10.0</v>
      </c>
      <c r="AG220" s="23"/>
      <c r="AH220" s="6">
        <v>10.0</v>
      </c>
      <c r="AI220" s="6">
        <v>10.0</v>
      </c>
      <c r="AJ220" s="6">
        <v>10.0</v>
      </c>
      <c r="AK220" s="6">
        <v>10.0</v>
      </c>
      <c r="AL220" s="23"/>
      <c r="AM220" s="6">
        <v>10.0</v>
      </c>
      <c r="AN220" s="6">
        <v>10.0</v>
      </c>
      <c r="AO220" s="6"/>
      <c r="AP220" s="6">
        <v>10.0</v>
      </c>
      <c r="AQ220" s="23"/>
      <c r="AR220" s="21"/>
      <c r="AS220" s="23"/>
      <c r="AT220" s="23"/>
      <c r="AU220" s="23"/>
      <c r="AV220" s="23"/>
      <c r="AW220" s="6">
        <v>10.0</v>
      </c>
      <c r="AX220" s="25">
        <f t="shared" si="1"/>
        <v>9.8</v>
      </c>
      <c r="AY220" s="23"/>
      <c r="AZ220" s="23">
        <f t="shared" si="2"/>
        <v>0</v>
      </c>
      <c r="BA220" s="6">
        <v>20.0</v>
      </c>
      <c r="BB220" s="6">
        <v>6.0</v>
      </c>
      <c r="BC220" s="23">
        <f t="shared" si="3"/>
        <v>14</v>
      </c>
      <c r="BD220" s="6" t="s">
        <v>92</v>
      </c>
      <c r="BE220" s="6" t="s">
        <v>55</v>
      </c>
      <c r="BF220" s="6" t="s">
        <v>55</v>
      </c>
      <c r="BG220" s="6" t="s">
        <v>55</v>
      </c>
      <c r="BH220" s="6" t="s">
        <v>55</v>
      </c>
      <c r="BI220" s="6" t="s">
        <v>92</v>
      </c>
      <c r="BJ220" s="6" t="s">
        <v>55</v>
      </c>
      <c r="BK220" s="23"/>
      <c r="BL220" s="23"/>
      <c r="BM220" s="42"/>
      <c r="BN220" s="42"/>
      <c r="BO220" s="42"/>
    </row>
    <row r="221">
      <c r="A221" s="11">
        <v>217.0</v>
      </c>
      <c r="B221" s="17" t="s">
        <v>1240</v>
      </c>
      <c r="C221" s="17" t="s">
        <v>357</v>
      </c>
      <c r="D221" s="20"/>
      <c r="E221" s="19"/>
      <c r="F221" s="17" t="s">
        <v>96</v>
      </c>
      <c r="G221" s="17" t="s">
        <v>1216</v>
      </c>
      <c r="H221" s="48" t="s">
        <v>90</v>
      </c>
      <c r="J221" s="11" t="s">
        <v>526</v>
      </c>
      <c r="K221" s="48" t="s">
        <v>84</v>
      </c>
      <c r="L221" s="49">
        <v>42983.0</v>
      </c>
      <c r="M221" s="52"/>
      <c r="N221" s="50"/>
      <c r="O221" s="50"/>
      <c r="P221" s="50"/>
      <c r="Q221" s="6">
        <v>8.5</v>
      </c>
      <c r="R221" s="6">
        <v>8.0</v>
      </c>
      <c r="S221" s="6">
        <v>9.0</v>
      </c>
      <c r="T221" s="23"/>
      <c r="U221" s="23"/>
      <c r="V221" s="23"/>
      <c r="W221" s="6">
        <v>7.5</v>
      </c>
      <c r="X221" s="6">
        <v>8.5</v>
      </c>
      <c r="Y221" s="6">
        <v>9.0</v>
      </c>
      <c r="Z221" s="6">
        <v>9.5</v>
      </c>
      <c r="AA221" s="23"/>
      <c r="AB221" s="6">
        <v>9.5</v>
      </c>
      <c r="AC221" s="6">
        <v>10.0</v>
      </c>
      <c r="AD221" s="23"/>
      <c r="AE221" s="23"/>
      <c r="AF221" s="6">
        <v>10.0</v>
      </c>
      <c r="AG221" s="23"/>
      <c r="AH221" s="6">
        <v>10.0</v>
      </c>
      <c r="AI221" s="6">
        <v>10.0</v>
      </c>
      <c r="AJ221" s="6">
        <v>10.0</v>
      </c>
      <c r="AK221" s="6">
        <v>10.0</v>
      </c>
      <c r="AL221" s="23"/>
      <c r="AM221" s="6">
        <v>10.0</v>
      </c>
      <c r="AN221" s="6">
        <v>10.0</v>
      </c>
      <c r="AO221" s="6"/>
      <c r="AP221" s="6">
        <v>10.0</v>
      </c>
      <c r="AQ221" s="23"/>
      <c r="AR221" s="21"/>
      <c r="AS221" s="23"/>
      <c r="AT221" s="23"/>
      <c r="AU221" s="23"/>
      <c r="AV221" s="23"/>
      <c r="AW221" s="6">
        <v>10.0</v>
      </c>
      <c r="AX221" s="25">
        <f t="shared" si="1"/>
        <v>9.41</v>
      </c>
      <c r="AY221" s="23"/>
      <c r="AZ221" s="23">
        <f t="shared" si="2"/>
        <v>0</v>
      </c>
      <c r="BA221" s="6">
        <v>26.0</v>
      </c>
      <c r="BB221" s="6">
        <v>3.0</v>
      </c>
      <c r="BC221" s="23">
        <f t="shared" si="3"/>
        <v>23</v>
      </c>
      <c r="BD221" s="6" t="s">
        <v>92</v>
      </c>
      <c r="BE221" s="6" t="s">
        <v>55</v>
      </c>
      <c r="BF221" s="6" t="s">
        <v>55</v>
      </c>
      <c r="BG221" s="6" t="s">
        <v>55</v>
      </c>
      <c r="BH221" s="6" t="s">
        <v>55</v>
      </c>
      <c r="BI221" s="6" t="s">
        <v>92</v>
      </c>
      <c r="BJ221" s="6" t="s">
        <v>55</v>
      </c>
      <c r="BK221" s="23"/>
      <c r="BL221" s="23"/>
      <c r="BM221" s="42"/>
      <c r="BN221" s="42"/>
      <c r="BO221" s="42"/>
    </row>
    <row r="222">
      <c r="A222" s="11">
        <v>218.0</v>
      </c>
      <c r="B222" s="17" t="s">
        <v>1241</v>
      </c>
      <c r="C222" s="17" t="s">
        <v>338</v>
      </c>
      <c r="D222" s="17" t="s">
        <v>76</v>
      </c>
      <c r="E222" s="19"/>
      <c r="F222" s="17" t="s">
        <v>79</v>
      </c>
      <c r="G222" s="17" t="s">
        <v>1216</v>
      </c>
      <c r="H222" s="48" t="s">
        <v>90</v>
      </c>
      <c r="J222" s="11" t="s">
        <v>526</v>
      </c>
      <c r="K222" s="48" t="s">
        <v>84</v>
      </c>
      <c r="L222" s="49">
        <v>42979.0</v>
      </c>
      <c r="M222" s="52"/>
      <c r="N222" s="50"/>
      <c r="O222" s="50"/>
      <c r="P222" s="50"/>
      <c r="Q222" s="25">
        <v>8.5</v>
      </c>
      <c r="R222" s="25">
        <v>9.0</v>
      </c>
      <c r="S222" s="25">
        <v>8.5</v>
      </c>
      <c r="T222" s="25"/>
      <c r="U222" s="25"/>
      <c r="V222" s="25"/>
      <c r="W222" s="25">
        <v>7.5</v>
      </c>
      <c r="X222" s="25">
        <v>7.0</v>
      </c>
      <c r="Y222" s="25">
        <v>6.5</v>
      </c>
      <c r="Z222" s="25">
        <v>8.0</v>
      </c>
      <c r="AA222" s="25"/>
      <c r="AB222" s="25">
        <v>10.0</v>
      </c>
      <c r="AC222" s="25">
        <v>10.0</v>
      </c>
      <c r="AD222" s="25"/>
      <c r="AE222" s="25"/>
      <c r="AF222" s="25">
        <v>9.0</v>
      </c>
      <c r="AG222" s="25"/>
      <c r="AH222" s="25">
        <v>10.0</v>
      </c>
      <c r="AI222" s="25">
        <v>10.0</v>
      </c>
      <c r="AJ222" s="25">
        <v>10.0</v>
      </c>
      <c r="AK222" s="25">
        <v>10.0</v>
      </c>
      <c r="AL222" s="25"/>
      <c r="AM222" s="25">
        <v>9.0</v>
      </c>
      <c r="AN222" s="25">
        <v>10.0</v>
      </c>
      <c r="AO222" s="25"/>
      <c r="AP222" s="6">
        <v>10.0</v>
      </c>
      <c r="AQ222" s="25"/>
      <c r="AR222" s="21"/>
      <c r="AS222" s="25"/>
      <c r="AT222" s="25"/>
      <c r="AU222" s="25"/>
      <c r="AV222" s="25"/>
      <c r="AW222" s="25">
        <v>10.0</v>
      </c>
      <c r="AX222" s="25">
        <f t="shared" si="1"/>
        <v>9.05</v>
      </c>
      <c r="AY222" s="23"/>
      <c r="AZ222" s="23">
        <f t="shared" si="2"/>
        <v>0</v>
      </c>
      <c r="BA222" s="6">
        <v>61.0</v>
      </c>
      <c r="BB222" s="6">
        <v>6.0</v>
      </c>
      <c r="BC222" s="23">
        <f t="shared" si="3"/>
        <v>55</v>
      </c>
      <c r="BD222" s="6" t="s">
        <v>92</v>
      </c>
      <c r="BE222" s="6" t="s">
        <v>55</v>
      </c>
      <c r="BF222" s="6" t="s">
        <v>55</v>
      </c>
      <c r="BG222" s="6" t="s">
        <v>55</v>
      </c>
      <c r="BH222" s="6" t="s">
        <v>55</v>
      </c>
      <c r="BI222" s="6" t="s">
        <v>92</v>
      </c>
      <c r="BJ222" s="6" t="s">
        <v>55</v>
      </c>
      <c r="BK222" s="23"/>
      <c r="BL222" s="23"/>
      <c r="BM222" s="42"/>
      <c r="BN222" s="42"/>
      <c r="BO222" s="42"/>
    </row>
    <row r="223">
      <c r="A223" s="11">
        <v>219.0</v>
      </c>
      <c r="B223" s="17" t="s">
        <v>1243</v>
      </c>
      <c r="C223" s="17" t="s">
        <v>1244</v>
      </c>
      <c r="D223" s="19"/>
      <c r="E223" s="19"/>
      <c r="F223" s="17" t="s">
        <v>79</v>
      </c>
      <c r="G223" s="17" t="s">
        <v>1216</v>
      </c>
      <c r="H223" s="48" t="s">
        <v>90</v>
      </c>
      <c r="J223" s="11" t="s">
        <v>526</v>
      </c>
      <c r="K223" s="48" t="s">
        <v>84</v>
      </c>
      <c r="L223" s="49">
        <v>42979.0</v>
      </c>
      <c r="M223" s="52"/>
      <c r="N223" s="50"/>
      <c r="O223" s="50"/>
      <c r="P223" s="50"/>
      <c r="Q223" s="6">
        <v>9.0</v>
      </c>
      <c r="R223" s="6">
        <v>9.0</v>
      </c>
      <c r="S223" s="6">
        <v>8.0</v>
      </c>
      <c r="T223" s="23"/>
      <c r="U223" s="23"/>
      <c r="V223" s="23"/>
      <c r="W223" s="6">
        <v>9.0</v>
      </c>
      <c r="X223" s="6">
        <v>8.5</v>
      </c>
      <c r="Y223" s="6">
        <v>9.0</v>
      </c>
      <c r="Z223" s="6">
        <v>9.0</v>
      </c>
      <c r="AA223" s="23"/>
      <c r="AB223" s="6">
        <v>9.5</v>
      </c>
      <c r="AC223" s="6">
        <v>10.0</v>
      </c>
      <c r="AD223" s="23"/>
      <c r="AE223" s="23"/>
      <c r="AF223" s="6">
        <v>10.0</v>
      </c>
      <c r="AG223" s="23"/>
      <c r="AH223" s="6">
        <v>10.0</v>
      </c>
      <c r="AI223" s="6">
        <v>10.0</v>
      </c>
      <c r="AJ223" s="6">
        <v>10.0</v>
      </c>
      <c r="AK223" s="6">
        <v>10.0</v>
      </c>
      <c r="AL223" s="23"/>
      <c r="AM223" s="6">
        <v>9.5</v>
      </c>
      <c r="AN223" s="6">
        <v>10.0</v>
      </c>
      <c r="AO223" s="6"/>
      <c r="AP223" s="6">
        <v>10.0</v>
      </c>
      <c r="AQ223" s="23"/>
      <c r="AR223" s="21"/>
      <c r="AS223" s="23"/>
      <c r="AT223" s="23"/>
      <c r="AU223" s="23"/>
      <c r="AV223" s="23"/>
      <c r="AW223" s="6">
        <v>10.0</v>
      </c>
      <c r="AX223" s="25">
        <f t="shared" si="1"/>
        <v>9.47</v>
      </c>
      <c r="AY223" s="23"/>
      <c r="AZ223" s="23">
        <f t="shared" si="2"/>
        <v>0</v>
      </c>
      <c r="BA223" s="6">
        <v>11.0</v>
      </c>
      <c r="BB223" s="6">
        <v>1.0</v>
      </c>
      <c r="BC223" s="23">
        <f t="shared" si="3"/>
        <v>10</v>
      </c>
      <c r="BD223" s="6" t="s">
        <v>92</v>
      </c>
      <c r="BE223" s="6" t="s">
        <v>55</v>
      </c>
      <c r="BF223" s="6" t="s">
        <v>55</v>
      </c>
      <c r="BG223" s="6" t="s">
        <v>55</v>
      </c>
      <c r="BH223" s="6" t="s">
        <v>55</v>
      </c>
      <c r="BI223" s="6" t="s">
        <v>92</v>
      </c>
      <c r="BJ223" s="6" t="s">
        <v>55</v>
      </c>
      <c r="BK223" s="23"/>
      <c r="BL223" s="23"/>
      <c r="BM223" s="42"/>
      <c r="BN223" s="42"/>
      <c r="BO223" s="42"/>
    </row>
    <row r="224">
      <c r="A224" s="11">
        <v>220.0</v>
      </c>
      <c r="B224" s="17" t="s">
        <v>1247</v>
      </c>
      <c r="C224" s="17" t="s">
        <v>110</v>
      </c>
      <c r="D224" s="17" t="s">
        <v>1248</v>
      </c>
      <c r="E224" s="19"/>
      <c r="F224" s="17" t="s">
        <v>96</v>
      </c>
      <c r="G224" s="17" t="s">
        <v>1216</v>
      </c>
      <c r="H224" s="48" t="s">
        <v>90</v>
      </c>
      <c r="J224" s="11" t="s">
        <v>526</v>
      </c>
      <c r="K224" s="48" t="s">
        <v>84</v>
      </c>
      <c r="L224" s="49">
        <v>42979.0</v>
      </c>
      <c r="M224" s="52"/>
      <c r="N224" s="50"/>
      <c r="O224" s="50"/>
      <c r="P224" s="50"/>
      <c r="Q224" s="25">
        <v>8.0</v>
      </c>
      <c r="R224" s="25">
        <v>9.0</v>
      </c>
      <c r="S224" s="25">
        <v>7.5</v>
      </c>
      <c r="T224" s="25"/>
      <c r="U224" s="25"/>
      <c r="V224" s="25"/>
      <c r="W224" s="25">
        <v>5.5</v>
      </c>
      <c r="X224" s="25">
        <v>5.0</v>
      </c>
      <c r="Y224" s="25">
        <v>6.0</v>
      </c>
      <c r="Z224" s="25">
        <v>7.5</v>
      </c>
      <c r="AA224" s="25"/>
      <c r="AB224" s="25">
        <v>5.5</v>
      </c>
      <c r="AC224" s="25">
        <v>9.0</v>
      </c>
      <c r="AD224" s="25"/>
      <c r="AE224" s="25"/>
      <c r="AF224" s="25">
        <v>10.0</v>
      </c>
      <c r="AG224" s="25"/>
      <c r="AH224" s="25">
        <v>10.0</v>
      </c>
      <c r="AI224" s="25">
        <v>10.0</v>
      </c>
      <c r="AJ224" s="25">
        <v>10.0</v>
      </c>
      <c r="AK224" s="25">
        <v>10.0</v>
      </c>
      <c r="AL224" s="25"/>
      <c r="AM224" s="25">
        <v>8.5</v>
      </c>
      <c r="AN224" s="25">
        <v>10.0</v>
      </c>
      <c r="AO224" s="25"/>
      <c r="AP224" s="6">
        <v>10.0</v>
      </c>
      <c r="AQ224" s="25"/>
      <c r="AR224" s="21"/>
      <c r="AS224" s="25"/>
      <c r="AT224" s="25"/>
      <c r="AU224" s="25"/>
      <c r="AV224" s="25"/>
      <c r="AW224" s="25">
        <v>9.0</v>
      </c>
      <c r="AX224" s="25">
        <f t="shared" si="1"/>
        <v>8.36</v>
      </c>
      <c r="AY224" s="23"/>
      <c r="AZ224" s="23">
        <f t="shared" si="2"/>
        <v>0</v>
      </c>
      <c r="BA224" s="6">
        <v>121.0</v>
      </c>
      <c r="BB224" s="6">
        <v>31.0</v>
      </c>
      <c r="BC224" s="23">
        <f t="shared" si="3"/>
        <v>90</v>
      </c>
      <c r="BD224" s="6" t="s">
        <v>92</v>
      </c>
      <c r="BE224" s="6" t="s">
        <v>55</v>
      </c>
      <c r="BF224" s="6" t="s">
        <v>55</v>
      </c>
      <c r="BG224" s="6" t="s">
        <v>55</v>
      </c>
      <c r="BH224" s="6" t="s">
        <v>55</v>
      </c>
      <c r="BI224" s="6" t="s">
        <v>92</v>
      </c>
      <c r="BJ224" s="6" t="s">
        <v>55</v>
      </c>
      <c r="BK224" s="23"/>
      <c r="BL224" s="23"/>
      <c r="BM224" s="42"/>
      <c r="BN224" s="42"/>
      <c r="BO224" s="42"/>
    </row>
    <row r="225">
      <c r="A225" s="11">
        <v>221.0</v>
      </c>
      <c r="B225" s="17" t="s">
        <v>1250</v>
      </c>
      <c r="C225" s="17" t="s">
        <v>112</v>
      </c>
      <c r="D225" s="17" t="s">
        <v>110</v>
      </c>
      <c r="E225" s="17" t="s">
        <v>1251</v>
      </c>
      <c r="F225" s="17" t="s">
        <v>96</v>
      </c>
      <c r="G225" s="17" t="s">
        <v>1216</v>
      </c>
      <c r="H225" s="48" t="s">
        <v>90</v>
      </c>
      <c r="J225" s="11" t="s">
        <v>526</v>
      </c>
      <c r="K225" s="48" t="s">
        <v>84</v>
      </c>
      <c r="L225" s="49">
        <v>42979.0</v>
      </c>
      <c r="M225" s="52"/>
      <c r="N225" s="50"/>
      <c r="O225" s="50"/>
      <c r="P225" s="50"/>
      <c r="Q225" s="25">
        <v>9.0</v>
      </c>
      <c r="R225" s="25">
        <v>7.5</v>
      </c>
      <c r="S225" s="25">
        <v>9.0</v>
      </c>
      <c r="T225" s="25"/>
      <c r="U225" s="25"/>
      <c r="V225" s="25"/>
      <c r="W225" s="25">
        <v>5.5</v>
      </c>
      <c r="X225" s="25">
        <v>6.0</v>
      </c>
      <c r="Y225" s="25">
        <v>7.0</v>
      </c>
      <c r="Z225" s="25">
        <v>8.0</v>
      </c>
      <c r="AA225" s="25"/>
      <c r="AB225" s="25">
        <v>10.0</v>
      </c>
      <c r="AC225" s="25">
        <v>10.0</v>
      </c>
      <c r="AD225" s="25"/>
      <c r="AE225" s="25"/>
      <c r="AF225" s="25">
        <v>10.0</v>
      </c>
      <c r="AG225" s="25"/>
      <c r="AH225" s="25">
        <v>10.0</v>
      </c>
      <c r="AI225" s="25">
        <v>10.0</v>
      </c>
      <c r="AJ225" s="25">
        <v>10.0</v>
      </c>
      <c r="AK225" s="74">
        <v>10.0</v>
      </c>
      <c r="AL225" s="25"/>
      <c r="AM225" s="25">
        <v>9.0</v>
      </c>
      <c r="AN225" s="25">
        <v>10.0</v>
      </c>
      <c r="AO225" s="25"/>
      <c r="AP225" s="6">
        <v>10.0</v>
      </c>
      <c r="AQ225" s="25"/>
      <c r="AR225" s="21"/>
      <c r="AS225" s="25"/>
      <c r="AT225" s="25"/>
      <c r="AU225" s="25"/>
      <c r="AV225" s="25"/>
      <c r="AW225" s="25">
        <v>10.0</v>
      </c>
      <c r="AX225" s="25">
        <f t="shared" si="1"/>
        <v>8.94</v>
      </c>
      <c r="AY225" s="23"/>
      <c r="AZ225" s="23">
        <f t="shared" si="2"/>
        <v>0</v>
      </c>
      <c r="BA225" s="6">
        <v>98.0</v>
      </c>
      <c r="BB225" s="6">
        <v>13.0</v>
      </c>
      <c r="BC225" s="23">
        <f t="shared" si="3"/>
        <v>85</v>
      </c>
      <c r="BD225" s="6" t="s">
        <v>92</v>
      </c>
      <c r="BE225" s="6" t="s">
        <v>55</v>
      </c>
      <c r="BF225" s="6" t="s">
        <v>55</v>
      </c>
      <c r="BG225" s="6" t="s">
        <v>55</v>
      </c>
      <c r="BH225" s="6" t="s">
        <v>55</v>
      </c>
      <c r="BI225" s="6" t="s">
        <v>92</v>
      </c>
      <c r="BJ225" s="6" t="s">
        <v>55</v>
      </c>
      <c r="BK225" s="23"/>
      <c r="BL225" s="23"/>
      <c r="BM225" s="42"/>
      <c r="BN225" s="42"/>
      <c r="BO225" s="42"/>
    </row>
    <row r="226">
      <c r="A226" s="11">
        <v>222.0</v>
      </c>
      <c r="B226" s="17" t="s">
        <v>1253</v>
      </c>
      <c r="C226" s="17" t="s">
        <v>285</v>
      </c>
      <c r="D226" s="20"/>
      <c r="E226" s="19"/>
      <c r="F226" s="17" t="s">
        <v>96</v>
      </c>
      <c r="G226" s="17" t="s">
        <v>1216</v>
      </c>
      <c r="H226" s="48" t="s">
        <v>90</v>
      </c>
      <c r="I226" s="2">
        <v>9.0</v>
      </c>
      <c r="J226" s="11" t="s">
        <v>526</v>
      </c>
      <c r="K226" s="48" t="s">
        <v>84</v>
      </c>
      <c r="L226" s="49">
        <v>42979.0</v>
      </c>
      <c r="M226" s="52"/>
      <c r="N226" s="50"/>
      <c r="O226" s="50"/>
      <c r="P226" s="50"/>
      <c r="Q226" s="25">
        <v>9.5</v>
      </c>
      <c r="R226" s="25">
        <v>9.0</v>
      </c>
      <c r="S226" s="25">
        <v>10.0</v>
      </c>
      <c r="T226" s="25"/>
      <c r="U226" s="25"/>
      <c r="V226" s="25"/>
      <c r="W226" s="25">
        <v>7.0</v>
      </c>
      <c r="X226" s="25">
        <v>8.0</v>
      </c>
      <c r="Y226" s="25">
        <v>7.0</v>
      </c>
      <c r="Z226" s="25">
        <v>10.0</v>
      </c>
      <c r="AA226" s="25"/>
      <c r="AB226" s="25">
        <v>10.0</v>
      </c>
      <c r="AC226" s="25">
        <v>10.0</v>
      </c>
      <c r="AD226" s="25"/>
      <c r="AE226" s="25"/>
      <c r="AF226" s="25">
        <v>10.0</v>
      </c>
      <c r="AG226" s="25"/>
      <c r="AH226" s="25">
        <v>10.0</v>
      </c>
      <c r="AI226" s="25">
        <v>10.0</v>
      </c>
      <c r="AJ226" s="25">
        <v>10.0</v>
      </c>
      <c r="AK226" s="74">
        <v>10.0</v>
      </c>
      <c r="AL226" s="25"/>
      <c r="AM226" s="25">
        <v>9.5</v>
      </c>
      <c r="AN226" s="25">
        <v>10.0</v>
      </c>
      <c r="AO226" s="25"/>
      <c r="AP226" s="6">
        <v>10.0</v>
      </c>
      <c r="AQ226" s="25"/>
      <c r="AR226" s="21"/>
      <c r="AS226" s="25"/>
      <c r="AT226" s="25"/>
      <c r="AU226" s="25"/>
      <c r="AV226" s="25"/>
      <c r="AW226" s="25">
        <v>10.0</v>
      </c>
      <c r="AX226" s="25">
        <f t="shared" si="1"/>
        <v>9.44</v>
      </c>
      <c r="AY226" s="23"/>
      <c r="AZ226" s="23">
        <f t="shared" si="2"/>
        <v>0</v>
      </c>
      <c r="BA226" s="6">
        <v>111.0</v>
      </c>
      <c r="BB226" s="6">
        <v>7.0</v>
      </c>
      <c r="BC226" s="23">
        <f t="shared" si="3"/>
        <v>104</v>
      </c>
      <c r="BD226" s="6" t="s">
        <v>92</v>
      </c>
      <c r="BE226" s="6" t="s">
        <v>55</v>
      </c>
      <c r="BF226" s="6" t="s">
        <v>55</v>
      </c>
      <c r="BG226" s="6" t="s">
        <v>55</v>
      </c>
      <c r="BH226" s="6" t="s">
        <v>55</v>
      </c>
      <c r="BI226" s="6" t="s">
        <v>92</v>
      </c>
      <c r="BJ226" s="6" t="s">
        <v>55</v>
      </c>
      <c r="BK226" s="23"/>
      <c r="BL226" s="23"/>
      <c r="BM226" s="42"/>
      <c r="BN226" s="42"/>
      <c r="BO226" s="42"/>
    </row>
    <row r="227">
      <c r="A227" s="11">
        <v>223.0</v>
      </c>
      <c r="B227" s="17" t="s">
        <v>1255</v>
      </c>
      <c r="C227" s="17" t="s">
        <v>1040</v>
      </c>
      <c r="D227" s="20"/>
      <c r="E227" s="19"/>
      <c r="F227" s="17" t="s">
        <v>79</v>
      </c>
      <c r="G227" s="17" t="s">
        <v>1216</v>
      </c>
      <c r="H227" s="48" t="s">
        <v>90</v>
      </c>
      <c r="J227" s="11" t="s">
        <v>526</v>
      </c>
      <c r="K227" s="48" t="s">
        <v>84</v>
      </c>
      <c r="L227" s="49">
        <v>42984.0</v>
      </c>
      <c r="M227" s="52"/>
      <c r="N227" s="50"/>
      <c r="O227" s="50"/>
      <c r="P227" s="50"/>
      <c r="Q227" s="25">
        <v>7.0</v>
      </c>
      <c r="R227" s="25">
        <v>8.0</v>
      </c>
      <c r="S227" s="25">
        <v>8.5</v>
      </c>
      <c r="T227" s="25"/>
      <c r="U227" s="25"/>
      <c r="V227" s="25"/>
      <c r="W227" s="25">
        <v>5.0</v>
      </c>
      <c r="X227" s="25">
        <v>5.0</v>
      </c>
      <c r="Y227" s="25">
        <v>6.0</v>
      </c>
      <c r="Z227" s="25">
        <v>6.5</v>
      </c>
      <c r="AA227" s="25"/>
      <c r="AB227" s="25">
        <v>7.5</v>
      </c>
      <c r="AC227" s="25">
        <v>9.5</v>
      </c>
      <c r="AD227" s="25"/>
      <c r="AE227" s="25"/>
      <c r="AF227" s="25">
        <v>9.0</v>
      </c>
      <c r="AG227" s="25"/>
      <c r="AH227" s="25">
        <v>10.0</v>
      </c>
      <c r="AI227" s="25">
        <v>10.0</v>
      </c>
      <c r="AJ227" s="25">
        <v>10.0</v>
      </c>
      <c r="AK227" s="74">
        <v>10.0</v>
      </c>
      <c r="AL227" s="25"/>
      <c r="AM227" s="25">
        <v>9.0</v>
      </c>
      <c r="AN227" s="25">
        <v>10.0</v>
      </c>
      <c r="AO227" s="25"/>
      <c r="AP227" s="6">
        <v>10.0</v>
      </c>
      <c r="AQ227" s="25"/>
      <c r="AR227" s="21"/>
      <c r="AS227" s="25"/>
      <c r="AT227" s="25"/>
      <c r="AU227" s="25"/>
      <c r="AV227" s="25"/>
      <c r="AW227" s="25">
        <v>10.0</v>
      </c>
      <c r="AX227" s="25">
        <f t="shared" si="1"/>
        <v>8.38</v>
      </c>
      <c r="AY227" s="23"/>
      <c r="AZ227" s="23">
        <f t="shared" si="2"/>
        <v>0</v>
      </c>
      <c r="BA227" s="6">
        <v>30.0</v>
      </c>
      <c r="BB227" s="6">
        <v>4.0</v>
      </c>
      <c r="BC227" s="23">
        <f t="shared" si="3"/>
        <v>26</v>
      </c>
      <c r="BD227" s="6" t="s">
        <v>92</v>
      </c>
      <c r="BE227" s="6" t="s">
        <v>55</v>
      </c>
      <c r="BF227" s="6" t="s">
        <v>55</v>
      </c>
      <c r="BG227" s="6" t="s">
        <v>55</v>
      </c>
      <c r="BH227" s="6" t="s">
        <v>55</v>
      </c>
      <c r="BI227" s="6" t="s">
        <v>92</v>
      </c>
      <c r="BJ227" s="6" t="s">
        <v>55</v>
      </c>
      <c r="BK227" s="23"/>
      <c r="BL227" s="23"/>
      <c r="BM227" s="42"/>
      <c r="BN227" s="42"/>
      <c r="BO227" s="42"/>
    </row>
    <row r="228">
      <c r="A228" s="11">
        <v>224.0</v>
      </c>
      <c r="B228" s="17" t="s">
        <v>1256</v>
      </c>
      <c r="C228" s="17" t="s">
        <v>270</v>
      </c>
      <c r="D228" s="20"/>
      <c r="E228" s="19"/>
      <c r="F228" s="17" t="s">
        <v>79</v>
      </c>
      <c r="G228" s="17" t="s">
        <v>1216</v>
      </c>
      <c r="H228" s="48" t="s">
        <v>90</v>
      </c>
      <c r="J228" s="11" t="s">
        <v>526</v>
      </c>
      <c r="K228" s="48" t="s">
        <v>84</v>
      </c>
      <c r="L228" s="49">
        <v>42979.0</v>
      </c>
      <c r="M228" s="52"/>
      <c r="N228" s="52"/>
      <c r="O228" s="52"/>
      <c r="P228" s="52"/>
      <c r="Q228" s="6">
        <v>7.5</v>
      </c>
      <c r="R228" s="6">
        <v>5.5</v>
      </c>
      <c r="S228" s="6">
        <v>7.5</v>
      </c>
      <c r="T228" s="23"/>
      <c r="U228" s="23"/>
      <c r="V228" s="23"/>
      <c r="W228" s="6">
        <v>5.5</v>
      </c>
      <c r="X228" s="6">
        <v>5.0</v>
      </c>
      <c r="Y228" s="6">
        <v>5.0</v>
      </c>
      <c r="Z228" s="6">
        <v>6.0</v>
      </c>
      <c r="AA228" s="23"/>
      <c r="AB228" s="6">
        <v>8.5</v>
      </c>
      <c r="AC228" s="6">
        <v>9.5</v>
      </c>
      <c r="AD228" s="23"/>
      <c r="AE228" s="23"/>
      <c r="AF228" s="6">
        <v>9.0</v>
      </c>
      <c r="AG228" s="23"/>
      <c r="AH228" s="6">
        <v>10.0</v>
      </c>
      <c r="AI228" s="6">
        <v>10.0</v>
      </c>
      <c r="AJ228" s="6">
        <v>10.0</v>
      </c>
      <c r="AK228" s="60">
        <v>10.0</v>
      </c>
      <c r="AL228" s="23"/>
      <c r="AM228" s="6">
        <v>9.0</v>
      </c>
      <c r="AN228" s="6">
        <v>10.0</v>
      </c>
      <c r="AO228" s="6"/>
      <c r="AP228" s="6">
        <v>10.0</v>
      </c>
      <c r="AQ228" s="23"/>
      <c r="AR228" s="21"/>
      <c r="AS228" s="23"/>
      <c r="AT228" s="23"/>
      <c r="AU228" s="23"/>
      <c r="AV228" s="23"/>
      <c r="AW228" s="6">
        <v>10.0</v>
      </c>
      <c r="AX228" s="25">
        <f t="shared" si="1"/>
        <v>8.22</v>
      </c>
      <c r="AY228" s="23"/>
      <c r="AZ228" s="23">
        <f t="shared" si="2"/>
        <v>0</v>
      </c>
      <c r="BA228" s="6">
        <v>19.0</v>
      </c>
      <c r="BB228" s="6">
        <v>10.0</v>
      </c>
      <c r="BC228" s="23">
        <f t="shared" si="3"/>
        <v>9</v>
      </c>
      <c r="BD228" s="6" t="s">
        <v>92</v>
      </c>
      <c r="BE228" s="6" t="s">
        <v>55</v>
      </c>
      <c r="BF228" s="6" t="s">
        <v>55</v>
      </c>
      <c r="BG228" s="6" t="s">
        <v>55</v>
      </c>
      <c r="BH228" s="6" t="s">
        <v>55</v>
      </c>
      <c r="BI228" s="6" t="s">
        <v>92</v>
      </c>
      <c r="BJ228" s="6" t="s">
        <v>55</v>
      </c>
      <c r="BK228" s="23"/>
      <c r="BL228" s="23"/>
      <c r="BM228" s="42"/>
      <c r="BN228" s="42"/>
      <c r="BO228" s="42"/>
    </row>
    <row r="229">
      <c r="A229" s="11">
        <v>225.0</v>
      </c>
      <c r="B229" s="17" t="s">
        <v>1258</v>
      </c>
      <c r="C229" s="17" t="s">
        <v>149</v>
      </c>
      <c r="D229" s="17" t="s">
        <v>125</v>
      </c>
      <c r="E229" s="19"/>
      <c r="F229" s="17" t="s">
        <v>79</v>
      </c>
      <c r="G229" s="17" t="s">
        <v>1216</v>
      </c>
      <c r="H229" s="48" t="s">
        <v>90</v>
      </c>
      <c r="J229" s="11" t="s">
        <v>526</v>
      </c>
      <c r="K229" s="48" t="s">
        <v>84</v>
      </c>
      <c r="L229" s="49">
        <v>42979.0</v>
      </c>
      <c r="M229" s="52"/>
      <c r="N229" s="50"/>
      <c r="O229" s="50"/>
      <c r="P229" s="50"/>
      <c r="Q229" s="6">
        <v>10.0</v>
      </c>
      <c r="R229" s="6">
        <v>9.0</v>
      </c>
      <c r="S229" s="6">
        <v>10.0</v>
      </c>
      <c r="T229" s="23"/>
      <c r="U229" s="23"/>
      <c r="V229" s="23"/>
      <c r="W229" s="6">
        <v>9.5</v>
      </c>
      <c r="X229" s="6">
        <v>10.0</v>
      </c>
      <c r="Y229" s="6">
        <v>10.0</v>
      </c>
      <c r="Z229" s="6">
        <v>9.5</v>
      </c>
      <c r="AA229" s="23"/>
      <c r="AB229" s="6">
        <v>10.0</v>
      </c>
      <c r="AC229" s="6">
        <v>10.0</v>
      </c>
      <c r="AD229" s="23"/>
      <c r="AE229" s="23"/>
      <c r="AF229" s="6">
        <v>10.0</v>
      </c>
      <c r="AG229" s="23"/>
      <c r="AH229" s="6">
        <v>10.0</v>
      </c>
      <c r="AI229" s="6">
        <v>10.0</v>
      </c>
      <c r="AJ229" s="6">
        <v>10.0</v>
      </c>
      <c r="AK229" s="60">
        <v>10.0</v>
      </c>
      <c r="AL229" s="23"/>
      <c r="AM229" s="6">
        <v>10.0</v>
      </c>
      <c r="AN229" s="6">
        <v>10.0</v>
      </c>
      <c r="AO229" s="6"/>
      <c r="AP229" s="6">
        <v>10.0</v>
      </c>
      <c r="AQ229" s="23"/>
      <c r="AR229" s="21"/>
      <c r="AS229" s="23"/>
      <c r="AT229" s="23"/>
      <c r="AU229" s="23"/>
      <c r="AV229" s="23"/>
      <c r="AW229" s="6">
        <v>10.0</v>
      </c>
      <c r="AX229" s="25">
        <f t="shared" si="1"/>
        <v>9.88</v>
      </c>
      <c r="AY229" s="23"/>
      <c r="AZ229" s="23">
        <f t="shared" si="2"/>
        <v>0</v>
      </c>
      <c r="BA229" s="6">
        <v>5.0</v>
      </c>
      <c r="BB229" s="6">
        <v>2.0</v>
      </c>
      <c r="BC229" s="23">
        <f t="shared" si="3"/>
        <v>3</v>
      </c>
      <c r="BD229" s="6" t="s">
        <v>92</v>
      </c>
      <c r="BE229" s="6" t="s">
        <v>55</v>
      </c>
      <c r="BF229" s="6" t="s">
        <v>55</v>
      </c>
      <c r="BG229" s="6" t="s">
        <v>55</v>
      </c>
      <c r="BH229" s="6" t="s">
        <v>55</v>
      </c>
      <c r="BI229" s="6" t="s">
        <v>92</v>
      </c>
      <c r="BJ229" s="6" t="s">
        <v>55</v>
      </c>
      <c r="BK229" s="23"/>
      <c r="BL229" s="23"/>
      <c r="BM229" s="42"/>
      <c r="BN229" s="42"/>
      <c r="BO229" s="42"/>
    </row>
    <row r="230">
      <c r="A230" s="11">
        <v>226.0</v>
      </c>
      <c r="B230" s="17" t="s">
        <v>1261</v>
      </c>
      <c r="C230" s="17" t="s">
        <v>110</v>
      </c>
      <c r="D230" s="17" t="s">
        <v>896</v>
      </c>
      <c r="E230" s="19"/>
      <c r="F230" s="17" t="s">
        <v>96</v>
      </c>
      <c r="G230" s="17" t="s">
        <v>1216</v>
      </c>
      <c r="H230" s="48" t="s">
        <v>90</v>
      </c>
      <c r="J230" s="11" t="s">
        <v>526</v>
      </c>
      <c r="K230" s="48" t="s">
        <v>84</v>
      </c>
      <c r="L230" s="49">
        <v>42979.0</v>
      </c>
      <c r="M230" s="52"/>
      <c r="N230" s="50"/>
      <c r="O230" s="50"/>
      <c r="P230" s="50"/>
      <c r="Q230" s="6">
        <v>9.0</v>
      </c>
      <c r="R230" s="6">
        <v>6.0</v>
      </c>
      <c r="S230" s="6">
        <v>10.0</v>
      </c>
      <c r="T230" s="6"/>
      <c r="U230" s="6"/>
      <c r="V230" s="23"/>
      <c r="W230" s="6">
        <v>7.0</v>
      </c>
      <c r="X230" s="6">
        <v>7.0</v>
      </c>
      <c r="Y230" s="6">
        <v>7.5</v>
      </c>
      <c r="Z230" s="6">
        <v>9.0</v>
      </c>
      <c r="AA230" s="23"/>
      <c r="AB230" s="6">
        <v>10.0</v>
      </c>
      <c r="AC230" s="6">
        <v>10.0</v>
      </c>
      <c r="AD230" s="23"/>
      <c r="AE230" s="23"/>
      <c r="AF230" s="6">
        <v>10.0</v>
      </c>
      <c r="AG230" s="23"/>
      <c r="AH230" s="6">
        <v>10.0</v>
      </c>
      <c r="AI230" s="6">
        <v>10.0</v>
      </c>
      <c r="AJ230" s="6">
        <v>10.0</v>
      </c>
      <c r="AK230" s="60">
        <v>10.0</v>
      </c>
      <c r="AL230" s="23"/>
      <c r="AM230" s="6">
        <v>9.5</v>
      </c>
      <c r="AN230" s="6">
        <v>10.0</v>
      </c>
      <c r="AO230" s="6"/>
      <c r="AP230" s="6">
        <v>10.0</v>
      </c>
      <c r="AQ230" s="23"/>
      <c r="AR230" s="21"/>
      <c r="AS230" s="23"/>
      <c r="AT230" s="23"/>
      <c r="AU230" s="23"/>
      <c r="AV230" s="23"/>
      <c r="AW230" s="6">
        <v>10.0</v>
      </c>
      <c r="AX230" s="25">
        <f t="shared" si="1"/>
        <v>9.16</v>
      </c>
      <c r="AY230" s="23"/>
      <c r="AZ230" s="23">
        <f t="shared" si="2"/>
        <v>0</v>
      </c>
      <c r="BA230" s="6">
        <v>6.0</v>
      </c>
      <c r="BB230" s="6">
        <v>2.0</v>
      </c>
      <c r="BC230" s="23">
        <f t="shared" si="3"/>
        <v>4</v>
      </c>
      <c r="BD230" s="6" t="s">
        <v>92</v>
      </c>
      <c r="BE230" s="6" t="s">
        <v>55</v>
      </c>
      <c r="BF230" s="6" t="s">
        <v>55</v>
      </c>
      <c r="BG230" s="6" t="s">
        <v>55</v>
      </c>
      <c r="BH230" s="6" t="s">
        <v>55</v>
      </c>
      <c r="BI230" s="6" t="s">
        <v>92</v>
      </c>
      <c r="BJ230" s="6" t="s">
        <v>55</v>
      </c>
      <c r="BK230" s="23"/>
      <c r="BL230" s="23"/>
      <c r="BM230" s="42"/>
      <c r="BN230" s="42"/>
      <c r="BO230" s="42"/>
    </row>
    <row r="231">
      <c r="A231" s="11">
        <v>227.0</v>
      </c>
      <c r="B231" s="17" t="s">
        <v>708</v>
      </c>
      <c r="C231" s="17" t="s">
        <v>842</v>
      </c>
      <c r="D231" s="17" t="s">
        <v>209</v>
      </c>
      <c r="E231" s="19"/>
      <c r="F231" s="17" t="s">
        <v>96</v>
      </c>
      <c r="G231" s="17" t="s">
        <v>1216</v>
      </c>
      <c r="H231" s="48" t="s">
        <v>90</v>
      </c>
      <c r="J231" s="11" t="s">
        <v>526</v>
      </c>
      <c r="K231" s="48" t="s">
        <v>84</v>
      </c>
      <c r="L231" s="49">
        <v>42979.0</v>
      </c>
      <c r="M231" s="52"/>
      <c r="N231" s="50"/>
      <c r="O231" s="50"/>
      <c r="P231" s="50"/>
      <c r="Q231" s="25">
        <v>8.5</v>
      </c>
      <c r="R231" s="25">
        <v>8.0</v>
      </c>
      <c r="S231" s="25">
        <v>9.5</v>
      </c>
      <c r="T231" s="25"/>
      <c r="U231" s="25"/>
      <c r="V231" s="25"/>
      <c r="W231" s="25">
        <v>7.5</v>
      </c>
      <c r="X231" s="25">
        <v>6.5</v>
      </c>
      <c r="Y231" s="25">
        <v>6.5</v>
      </c>
      <c r="Z231" s="25">
        <v>9.0</v>
      </c>
      <c r="AA231" s="25"/>
      <c r="AB231" s="25">
        <v>10.0</v>
      </c>
      <c r="AC231" s="25">
        <v>10.0</v>
      </c>
      <c r="AD231" s="25"/>
      <c r="AE231" s="25"/>
      <c r="AF231" s="25">
        <v>10.0</v>
      </c>
      <c r="AG231" s="25"/>
      <c r="AH231" s="25">
        <v>10.0</v>
      </c>
      <c r="AI231" s="25">
        <v>10.0</v>
      </c>
      <c r="AJ231" s="25">
        <v>10.0</v>
      </c>
      <c r="AK231" s="74">
        <v>10.0</v>
      </c>
      <c r="AL231" s="25"/>
      <c r="AM231" s="25">
        <v>8.5</v>
      </c>
      <c r="AN231" s="25">
        <v>10.0</v>
      </c>
      <c r="AO231" s="25"/>
      <c r="AP231" s="6">
        <v>10.0</v>
      </c>
      <c r="AQ231" s="25"/>
      <c r="AR231" s="21"/>
      <c r="AS231" s="25"/>
      <c r="AT231" s="25"/>
      <c r="AU231" s="25"/>
      <c r="AV231" s="25"/>
      <c r="AW231" s="25">
        <v>10.0</v>
      </c>
      <c r="AX231" s="25">
        <f t="shared" si="1"/>
        <v>9.11</v>
      </c>
      <c r="AY231" s="23"/>
      <c r="AZ231" s="23">
        <f t="shared" si="2"/>
        <v>0</v>
      </c>
      <c r="BA231" s="6">
        <v>33.0</v>
      </c>
      <c r="BB231" s="6">
        <v>4.0</v>
      </c>
      <c r="BC231" s="23">
        <f t="shared" si="3"/>
        <v>29</v>
      </c>
      <c r="BD231" s="6" t="s">
        <v>92</v>
      </c>
      <c r="BE231" s="6" t="s">
        <v>55</v>
      </c>
      <c r="BF231" s="6" t="s">
        <v>55</v>
      </c>
      <c r="BG231" s="6" t="s">
        <v>55</v>
      </c>
      <c r="BH231" s="6" t="s">
        <v>55</v>
      </c>
      <c r="BI231" s="6" t="s">
        <v>92</v>
      </c>
      <c r="BJ231" s="6" t="s">
        <v>55</v>
      </c>
      <c r="BK231" s="23"/>
      <c r="BL231" s="23"/>
      <c r="BM231" s="42"/>
      <c r="BN231" s="42"/>
      <c r="BO231" s="42"/>
    </row>
    <row r="232">
      <c r="A232" s="11">
        <v>228.0</v>
      </c>
      <c r="B232" s="17" t="s">
        <v>960</v>
      </c>
      <c r="C232" s="17" t="s">
        <v>259</v>
      </c>
      <c r="D232" s="17" t="s">
        <v>591</v>
      </c>
      <c r="E232" s="20"/>
      <c r="F232" s="17" t="s">
        <v>96</v>
      </c>
      <c r="G232" s="17" t="s">
        <v>1216</v>
      </c>
      <c r="H232" s="48" t="s">
        <v>90</v>
      </c>
      <c r="J232" s="11" t="s">
        <v>526</v>
      </c>
      <c r="K232" s="48" t="s">
        <v>84</v>
      </c>
      <c r="L232" s="49">
        <v>42979.0</v>
      </c>
      <c r="M232" s="52"/>
      <c r="N232" s="50"/>
      <c r="O232" s="50"/>
      <c r="P232" s="50"/>
      <c r="Q232" s="6">
        <v>10.0</v>
      </c>
      <c r="R232" s="6">
        <v>10.0</v>
      </c>
      <c r="S232" s="6">
        <v>9.5</v>
      </c>
      <c r="T232" s="23"/>
      <c r="U232" s="23"/>
      <c r="V232" s="23"/>
      <c r="W232" s="6">
        <v>9.0</v>
      </c>
      <c r="X232" s="6">
        <v>9.5</v>
      </c>
      <c r="Y232" s="6">
        <v>9.0</v>
      </c>
      <c r="Z232" s="6">
        <v>9.5</v>
      </c>
      <c r="AA232" s="23"/>
      <c r="AB232" s="6">
        <v>10.0</v>
      </c>
      <c r="AC232" s="6">
        <v>9.5</v>
      </c>
      <c r="AD232" s="23"/>
      <c r="AE232" s="23"/>
      <c r="AF232" s="6">
        <v>9.5</v>
      </c>
      <c r="AG232" s="23"/>
      <c r="AH232" s="6">
        <v>10.0</v>
      </c>
      <c r="AI232" s="6">
        <v>10.0</v>
      </c>
      <c r="AJ232" s="6">
        <v>10.0</v>
      </c>
      <c r="AK232" s="60">
        <v>10.0</v>
      </c>
      <c r="AL232" s="23"/>
      <c r="AM232" s="6">
        <v>10.0</v>
      </c>
      <c r="AN232" s="6">
        <v>10.0</v>
      </c>
      <c r="AO232" s="6"/>
      <c r="AP232" s="6">
        <v>10.0</v>
      </c>
      <c r="AQ232" s="23"/>
      <c r="AR232" s="21"/>
      <c r="AS232" s="23"/>
      <c r="AT232" s="23"/>
      <c r="AU232" s="23"/>
      <c r="AV232" s="23"/>
      <c r="AW232" s="6">
        <v>10.0</v>
      </c>
      <c r="AX232" s="25">
        <f t="shared" si="1"/>
        <v>9.75</v>
      </c>
      <c r="AY232" s="23"/>
      <c r="AZ232" s="23">
        <f t="shared" si="2"/>
        <v>0</v>
      </c>
      <c r="BA232" s="6">
        <v>17.0</v>
      </c>
      <c r="BB232" s="6">
        <v>2.0</v>
      </c>
      <c r="BC232" s="23">
        <f t="shared" si="3"/>
        <v>15</v>
      </c>
      <c r="BD232" s="6" t="s">
        <v>92</v>
      </c>
      <c r="BE232" s="6" t="s">
        <v>55</v>
      </c>
      <c r="BF232" s="6" t="s">
        <v>55</v>
      </c>
      <c r="BG232" s="6" t="s">
        <v>55</v>
      </c>
      <c r="BH232" s="6" t="s">
        <v>55</v>
      </c>
      <c r="BI232" s="6" t="s">
        <v>92</v>
      </c>
      <c r="BJ232" s="6" t="s">
        <v>55</v>
      </c>
      <c r="BK232" s="23"/>
      <c r="BL232" s="23"/>
      <c r="BM232" s="42"/>
      <c r="BN232" s="42"/>
      <c r="BO232" s="42"/>
    </row>
    <row r="233">
      <c r="A233" s="11">
        <v>229.0</v>
      </c>
      <c r="B233" s="17" t="s">
        <v>1264</v>
      </c>
      <c r="C233" s="17" t="s">
        <v>694</v>
      </c>
      <c r="D233" s="17" t="s">
        <v>432</v>
      </c>
      <c r="E233" s="17" t="s">
        <v>1265</v>
      </c>
      <c r="F233" s="17" t="s">
        <v>79</v>
      </c>
      <c r="G233" s="17" t="s">
        <v>1216</v>
      </c>
      <c r="H233" s="48" t="s">
        <v>90</v>
      </c>
      <c r="J233" s="11" t="s">
        <v>526</v>
      </c>
      <c r="K233" s="48" t="s">
        <v>84</v>
      </c>
      <c r="L233" s="49">
        <v>42979.0</v>
      </c>
      <c r="M233" s="52"/>
      <c r="N233" s="50"/>
      <c r="O233" s="50"/>
      <c r="P233" s="50"/>
      <c r="Q233" s="6">
        <v>6.0</v>
      </c>
      <c r="R233" s="6">
        <v>5.0</v>
      </c>
      <c r="S233" s="6">
        <v>5.5</v>
      </c>
      <c r="T233" s="23"/>
      <c r="U233" s="23"/>
      <c r="V233" s="23"/>
      <c r="W233" s="6">
        <v>5.0</v>
      </c>
      <c r="X233" s="6">
        <v>5.0</v>
      </c>
      <c r="Y233" s="6">
        <v>5.0</v>
      </c>
      <c r="Z233" s="6">
        <v>6.5</v>
      </c>
      <c r="AA233" s="23"/>
      <c r="AB233" s="6">
        <v>6.5</v>
      </c>
      <c r="AC233" s="6">
        <v>9.0</v>
      </c>
      <c r="AD233" s="23"/>
      <c r="AE233" s="23"/>
      <c r="AF233" s="6">
        <v>8.5</v>
      </c>
      <c r="AG233" s="23"/>
      <c r="AH233" s="6">
        <v>10.0</v>
      </c>
      <c r="AI233" s="6">
        <v>10.0</v>
      </c>
      <c r="AJ233" s="6">
        <v>10.0</v>
      </c>
      <c r="AK233" s="60">
        <v>10.0</v>
      </c>
      <c r="AL233" s="23"/>
      <c r="AM233" s="6">
        <v>10.0</v>
      </c>
      <c r="AN233" s="6">
        <v>10.0</v>
      </c>
      <c r="AO233" s="6"/>
      <c r="AP233" s="6">
        <v>10.0</v>
      </c>
      <c r="AQ233" s="23"/>
      <c r="AR233" s="21"/>
      <c r="AS233" s="23"/>
      <c r="AT233" s="23"/>
      <c r="AU233" s="23"/>
      <c r="AV233" s="23"/>
      <c r="AW233" s="6">
        <v>10.0</v>
      </c>
      <c r="AX233" s="25">
        <f t="shared" si="1"/>
        <v>7.88</v>
      </c>
      <c r="AY233" s="23"/>
      <c r="AZ233" s="23">
        <f t="shared" si="2"/>
        <v>0</v>
      </c>
      <c r="BA233" s="6">
        <v>67.0</v>
      </c>
      <c r="BB233" s="6">
        <v>16.0</v>
      </c>
      <c r="BC233" s="23">
        <f t="shared" si="3"/>
        <v>51</v>
      </c>
      <c r="BD233" s="6" t="s">
        <v>92</v>
      </c>
      <c r="BE233" s="6" t="s">
        <v>55</v>
      </c>
      <c r="BF233" s="6" t="s">
        <v>55</v>
      </c>
      <c r="BG233" s="6" t="s">
        <v>55</v>
      </c>
      <c r="BH233" s="6" t="s">
        <v>55</v>
      </c>
      <c r="BI233" s="6" t="s">
        <v>92</v>
      </c>
      <c r="BJ233" s="6" t="s">
        <v>55</v>
      </c>
      <c r="BK233" s="23"/>
      <c r="BL233" s="23"/>
      <c r="BM233" s="42"/>
      <c r="BN233" s="42"/>
      <c r="BO233" s="42"/>
    </row>
    <row r="234">
      <c r="A234" s="11">
        <v>230.0</v>
      </c>
      <c r="B234" s="17" t="s">
        <v>1267</v>
      </c>
      <c r="C234" s="17" t="s">
        <v>515</v>
      </c>
      <c r="D234" s="17" t="s">
        <v>213</v>
      </c>
      <c r="E234" s="19"/>
      <c r="F234" s="17" t="s">
        <v>79</v>
      </c>
      <c r="G234" s="17" t="s">
        <v>1216</v>
      </c>
      <c r="H234" s="48" t="s">
        <v>90</v>
      </c>
      <c r="J234" s="11" t="s">
        <v>526</v>
      </c>
      <c r="K234" s="48" t="s">
        <v>84</v>
      </c>
      <c r="L234" s="49">
        <v>42979.0</v>
      </c>
      <c r="M234" s="52"/>
      <c r="N234" s="50"/>
      <c r="O234" s="50"/>
      <c r="P234" s="50"/>
      <c r="Q234" s="6">
        <v>8.5</v>
      </c>
      <c r="R234" s="6">
        <v>7.0</v>
      </c>
      <c r="S234" s="6">
        <v>9.0</v>
      </c>
      <c r="T234" s="23"/>
      <c r="U234" s="23"/>
      <c r="V234" s="23"/>
      <c r="W234" s="6">
        <v>6.0</v>
      </c>
      <c r="X234" s="6">
        <v>5.0</v>
      </c>
      <c r="Y234" s="6">
        <v>5.5</v>
      </c>
      <c r="Z234" s="6">
        <v>7.5</v>
      </c>
      <c r="AA234" s="23"/>
      <c r="AB234" s="6">
        <v>10.0</v>
      </c>
      <c r="AC234" s="6">
        <v>9.5</v>
      </c>
      <c r="AD234" s="23"/>
      <c r="AE234" s="23"/>
      <c r="AF234" s="6">
        <v>10.0</v>
      </c>
      <c r="AG234" s="23"/>
      <c r="AH234" s="6"/>
      <c r="AI234" s="6">
        <v>10.0</v>
      </c>
      <c r="AJ234" s="6">
        <v>10.0</v>
      </c>
      <c r="AK234" s="60">
        <v>10.0</v>
      </c>
      <c r="AL234" s="23"/>
      <c r="AM234" s="6">
        <v>9.0</v>
      </c>
      <c r="AN234" s="6">
        <v>10.0</v>
      </c>
      <c r="AO234" s="6"/>
      <c r="AP234" s="6">
        <v>10.0</v>
      </c>
      <c r="AQ234" s="23"/>
      <c r="AR234" s="21"/>
      <c r="AS234" s="23"/>
      <c r="AT234" s="23"/>
      <c r="AU234" s="23"/>
      <c r="AV234" s="23"/>
      <c r="AW234" s="6">
        <v>10.0</v>
      </c>
      <c r="AX234" s="25">
        <f t="shared" si="1"/>
        <v>8.64</v>
      </c>
      <c r="AY234" s="23"/>
      <c r="AZ234" s="23">
        <f t="shared" si="2"/>
        <v>0</v>
      </c>
      <c r="BA234" s="6">
        <v>17.0</v>
      </c>
      <c r="BB234" s="6">
        <v>7.0</v>
      </c>
      <c r="BC234" s="23">
        <f t="shared" si="3"/>
        <v>10</v>
      </c>
      <c r="BD234" s="6" t="s">
        <v>92</v>
      </c>
      <c r="BE234" s="6" t="s">
        <v>55</v>
      </c>
      <c r="BF234" s="6" t="s">
        <v>55</v>
      </c>
      <c r="BG234" s="6" t="s">
        <v>55</v>
      </c>
      <c r="BH234" s="6" t="s">
        <v>55</v>
      </c>
      <c r="BI234" s="6" t="s">
        <v>92</v>
      </c>
      <c r="BJ234" s="6" t="s">
        <v>55</v>
      </c>
      <c r="BK234" s="23"/>
      <c r="BL234" s="23"/>
      <c r="BM234" s="42"/>
      <c r="BN234" s="42"/>
      <c r="BO234" s="42"/>
    </row>
    <row r="235">
      <c r="A235" s="11">
        <v>231.0</v>
      </c>
      <c r="B235" s="17" t="s">
        <v>1269</v>
      </c>
      <c r="C235" s="17" t="s">
        <v>149</v>
      </c>
      <c r="D235" s="17" t="s">
        <v>143</v>
      </c>
      <c r="E235" s="19"/>
      <c r="F235" s="17" t="s">
        <v>79</v>
      </c>
      <c r="G235" s="17" t="s">
        <v>1216</v>
      </c>
      <c r="H235" s="48" t="s">
        <v>90</v>
      </c>
      <c r="J235" s="11" t="s">
        <v>526</v>
      </c>
      <c r="K235" s="48" t="s">
        <v>84</v>
      </c>
      <c r="L235" s="49">
        <v>42979.0</v>
      </c>
      <c r="M235" s="52"/>
      <c r="N235" s="50"/>
      <c r="O235" s="50"/>
      <c r="P235" s="50"/>
      <c r="Q235" s="25">
        <v>7.5</v>
      </c>
      <c r="R235" s="25">
        <v>7.5</v>
      </c>
      <c r="S235" s="25">
        <v>7.5</v>
      </c>
      <c r="T235" s="25"/>
      <c r="U235" s="25"/>
      <c r="V235" s="25"/>
      <c r="W235" s="25">
        <v>6.0</v>
      </c>
      <c r="X235" s="25">
        <v>6.0</v>
      </c>
      <c r="Y235" s="25">
        <v>7.0</v>
      </c>
      <c r="Z235" s="25">
        <v>8.5</v>
      </c>
      <c r="AA235" s="25"/>
      <c r="AB235" s="25">
        <v>8.0</v>
      </c>
      <c r="AC235" s="25">
        <v>9.5</v>
      </c>
      <c r="AD235" s="25"/>
      <c r="AE235" s="25"/>
      <c r="AF235" s="25">
        <v>8.0</v>
      </c>
      <c r="AG235" s="25"/>
      <c r="AH235" s="25">
        <v>10.0</v>
      </c>
      <c r="AI235" s="25">
        <v>10.0</v>
      </c>
      <c r="AJ235" s="25">
        <v>10.0</v>
      </c>
      <c r="AK235" s="74">
        <v>10.0</v>
      </c>
      <c r="AL235" s="25"/>
      <c r="AM235" s="25">
        <v>9.5</v>
      </c>
      <c r="AN235" s="25">
        <v>10.0</v>
      </c>
      <c r="AO235" s="25"/>
      <c r="AP235" s="6">
        <v>10.0</v>
      </c>
      <c r="AQ235" s="25"/>
      <c r="AR235" s="21"/>
      <c r="AS235" s="25"/>
      <c r="AT235" s="25"/>
      <c r="AU235" s="25"/>
      <c r="AV235" s="25"/>
      <c r="AW235" s="25">
        <v>10.0</v>
      </c>
      <c r="AX235" s="25">
        <f t="shared" si="1"/>
        <v>8.61</v>
      </c>
      <c r="AY235" s="23"/>
      <c r="AZ235" s="23">
        <f t="shared" si="2"/>
        <v>0</v>
      </c>
      <c r="BA235" s="6">
        <v>38.0</v>
      </c>
      <c r="BB235" s="6">
        <v>10.0</v>
      </c>
      <c r="BC235" s="23">
        <f t="shared" si="3"/>
        <v>28</v>
      </c>
      <c r="BD235" s="6" t="s">
        <v>92</v>
      </c>
      <c r="BE235" s="6" t="s">
        <v>55</v>
      </c>
      <c r="BF235" s="6" t="s">
        <v>55</v>
      </c>
      <c r="BG235" s="6" t="s">
        <v>55</v>
      </c>
      <c r="BH235" s="6" t="s">
        <v>55</v>
      </c>
      <c r="BI235" s="6" t="s">
        <v>92</v>
      </c>
      <c r="BJ235" s="6" t="s">
        <v>55</v>
      </c>
      <c r="BK235" s="23"/>
      <c r="BL235" s="23"/>
      <c r="BM235" s="42"/>
      <c r="BN235" s="42"/>
      <c r="BO235" s="42"/>
    </row>
    <row r="236">
      <c r="A236" s="11">
        <v>232.0</v>
      </c>
      <c r="B236" s="17" t="s">
        <v>1271</v>
      </c>
      <c r="C236" s="17" t="s">
        <v>78</v>
      </c>
      <c r="D236" s="20"/>
      <c r="E236" s="19"/>
      <c r="F236" s="17" t="s">
        <v>79</v>
      </c>
      <c r="G236" s="17" t="s">
        <v>1216</v>
      </c>
      <c r="H236" s="48" t="s">
        <v>90</v>
      </c>
      <c r="J236" s="11" t="s">
        <v>526</v>
      </c>
      <c r="K236" s="48" t="s">
        <v>84</v>
      </c>
      <c r="L236" s="49">
        <v>42979.0</v>
      </c>
      <c r="M236" s="52"/>
      <c r="N236" s="52"/>
      <c r="O236" s="52"/>
      <c r="P236" s="52"/>
      <c r="Q236" s="6">
        <v>6.5</v>
      </c>
      <c r="R236" s="6">
        <v>9.0</v>
      </c>
      <c r="S236" s="6">
        <v>9.0</v>
      </c>
      <c r="T236" s="23"/>
      <c r="U236" s="23"/>
      <c r="V236" s="23"/>
      <c r="W236" s="6">
        <v>5.5</v>
      </c>
      <c r="X236" s="6">
        <v>5.0</v>
      </c>
      <c r="Y236" s="6">
        <v>5.5</v>
      </c>
      <c r="Z236" s="6">
        <v>6.5</v>
      </c>
      <c r="AA236" s="23"/>
      <c r="AB236" s="6">
        <v>7.0</v>
      </c>
      <c r="AC236" s="6">
        <v>9.5</v>
      </c>
      <c r="AD236" s="23"/>
      <c r="AE236" s="23"/>
      <c r="AF236" s="6">
        <v>9.5</v>
      </c>
      <c r="AG236" s="23"/>
      <c r="AH236" s="6">
        <v>10.0</v>
      </c>
      <c r="AI236" s="6">
        <v>10.0</v>
      </c>
      <c r="AJ236" s="6">
        <v>10.0</v>
      </c>
      <c r="AK236" s="60">
        <v>10.0</v>
      </c>
      <c r="AL236" s="23"/>
      <c r="AM236" s="6">
        <v>8.5</v>
      </c>
      <c r="AN236" s="6">
        <v>10.0</v>
      </c>
      <c r="AO236" s="6"/>
      <c r="AP236" s="6">
        <v>10.0</v>
      </c>
      <c r="AQ236" s="23"/>
      <c r="AR236" s="21"/>
      <c r="AS236" s="23"/>
      <c r="AT236" s="23"/>
      <c r="AU236" s="23"/>
      <c r="AV236" s="23"/>
      <c r="AW236" s="6">
        <v>10.0</v>
      </c>
      <c r="AX236" s="25">
        <f t="shared" si="1"/>
        <v>8.41</v>
      </c>
      <c r="AY236" s="23"/>
      <c r="AZ236" s="23">
        <f t="shared" si="2"/>
        <v>0</v>
      </c>
      <c r="BA236" s="6">
        <v>63.0</v>
      </c>
      <c r="BB236" s="6">
        <v>4.0</v>
      </c>
      <c r="BC236" s="23">
        <f t="shared" si="3"/>
        <v>59</v>
      </c>
      <c r="BD236" s="6" t="s">
        <v>92</v>
      </c>
      <c r="BE236" s="6" t="s">
        <v>55</v>
      </c>
      <c r="BF236" s="6" t="s">
        <v>55</v>
      </c>
      <c r="BG236" s="6" t="s">
        <v>55</v>
      </c>
      <c r="BH236" s="6" t="s">
        <v>55</v>
      </c>
      <c r="BI236" s="6" t="s">
        <v>92</v>
      </c>
      <c r="BJ236" s="6" t="s">
        <v>55</v>
      </c>
      <c r="BK236" s="23"/>
      <c r="BL236" s="23"/>
      <c r="BM236" s="42"/>
      <c r="BN236" s="42"/>
      <c r="BO236" s="42"/>
    </row>
    <row r="237">
      <c r="A237" s="11">
        <v>233.0</v>
      </c>
      <c r="B237" s="17" t="s">
        <v>210</v>
      </c>
      <c r="C237" s="17" t="s">
        <v>1068</v>
      </c>
      <c r="D237" s="17" t="s">
        <v>446</v>
      </c>
      <c r="E237" s="19"/>
      <c r="F237" s="17" t="s">
        <v>96</v>
      </c>
      <c r="G237" s="17" t="s">
        <v>1216</v>
      </c>
      <c r="H237" s="48" t="s">
        <v>90</v>
      </c>
      <c r="J237" s="11" t="s">
        <v>526</v>
      </c>
      <c r="K237" s="48" t="s">
        <v>84</v>
      </c>
      <c r="L237" s="49">
        <v>42979.0</v>
      </c>
      <c r="M237" s="52"/>
      <c r="N237" s="50"/>
      <c r="O237" s="50"/>
      <c r="P237" s="50"/>
      <c r="Q237" s="25">
        <v>10.0</v>
      </c>
      <c r="R237" s="25">
        <v>10.0</v>
      </c>
      <c r="S237" s="25">
        <v>9.5</v>
      </c>
      <c r="T237" s="25"/>
      <c r="U237" s="25"/>
      <c r="V237" s="25"/>
      <c r="W237" s="25">
        <v>8.0</v>
      </c>
      <c r="X237" s="25">
        <v>8.0</v>
      </c>
      <c r="Y237" s="25">
        <v>8.5</v>
      </c>
      <c r="Z237" s="25">
        <v>9.5</v>
      </c>
      <c r="AA237" s="25"/>
      <c r="AB237" s="25">
        <v>10.0</v>
      </c>
      <c r="AC237" s="25">
        <v>10.0</v>
      </c>
      <c r="AD237" s="25"/>
      <c r="AE237" s="25"/>
      <c r="AF237" s="25">
        <v>10.0</v>
      </c>
      <c r="AG237" s="25"/>
      <c r="AH237" s="25">
        <v>10.0</v>
      </c>
      <c r="AI237" s="25">
        <v>10.0</v>
      </c>
      <c r="AJ237" s="25">
        <v>10.0</v>
      </c>
      <c r="AK237" s="74">
        <v>10.0</v>
      </c>
      <c r="AL237" s="25"/>
      <c r="AM237" s="25">
        <v>9.5</v>
      </c>
      <c r="AN237" s="25">
        <v>10.0</v>
      </c>
      <c r="AO237" s="25"/>
      <c r="AP237" s="6">
        <v>10.0</v>
      </c>
      <c r="AQ237" s="25"/>
      <c r="AR237" s="21"/>
      <c r="AS237" s="25"/>
      <c r="AT237" s="25"/>
      <c r="AU237" s="25"/>
      <c r="AV237" s="25"/>
      <c r="AW237" s="25">
        <v>10.0</v>
      </c>
      <c r="AX237" s="25">
        <f t="shared" si="1"/>
        <v>9.61</v>
      </c>
      <c r="AY237" s="23"/>
      <c r="AZ237" s="23">
        <f t="shared" si="2"/>
        <v>0</v>
      </c>
      <c r="BA237" s="6">
        <v>30.0</v>
      </c>
      <c r="BB237" s="6">
        <v>5.0</v>
      </c>
      <c r="BC237" s="23">
        <f t="shared" si="3"/>
        <v>25</v>
      </c>
      <c r="BD237" s="6" t="s">
        <v>92</v>
      </c>
      <c r="BE237" s="6" t="s">
        <v>55</v>
      </c>
      <c r="BF237" s="6" t="s">
        <v>55</v>
      </c>
      <c r="BG237" s="6" t="s">
        <v>55</v>
      </c>
      <c r="BH237" s="6" t="s">
        <v>55</v>
      </c>
      <c r="BI237" s="6" t="s">
        <v>92</v>
      </c>
      <c r="BJ237" s="6" t="s">
        <v>55</v>
      </c>
      <c r="BK237" s="23"/>
      <c r="BL237" s="23"/>
      <c r="BM237" s="42"/>
      <c r="BN237" s="42"/>
      <c r="BO237" s="42"/>
    </row>
    <row r="238">
      <c r="A238" s="11">
        <v>234.0</v>
      </c>
      <c r="B238" s="17" t="s">
        <v>1275</v>
      </c>
      <c r="C238" s="17" t="s">
        <v>119</v>
      </c>
      <c r="D238" s="17" t="s">
        <v>272</v>
      </c>
      <c r="E238" s="19"/>
      <c r="F238" s="17" t="s">
        <v>79</v>
      </c>
      <c r="G238" s="17" t="s">
        <v>1216</v>
      </c>
      <c r="H238" s="48" t="s">
        <v>90</v>
      </c>
      <c r="J238" s="11" t="s">
        <v>526</v>
      </c>
      <c r="K238" s="48" t="s">
        <v>84</v>
      </c>
      <c r="L238" s="49">
        <v>42979.0</v>
      </c>
      <c r="M238" s="52"/>
      <c r="N238" s="50"/>
      <c r="O238" s="50"/>
      <c r="P238" s="50"/>
      <c r="Q238" s="6">
        <v>7.0</v>
      </c>
      <c r="R238" s="6">
        <v>5.0</v>
      </c>
      <c r="S238" s="6">
        <v>8.0</v>
      </c>
      <c r="T238" s="23"/>
      <c r="U238" s="23"/>
      <c r="V238" s="23"/>
      <c r="W238" s="6">
        <v>5.0</v>
      </c>
      <c r="X238" s="6">
        <v>5.0</v>
      </c>
      <c r="Y238" s="6">
        <v>5.0</v>
      </c>
      <c r="Z238" s="6">
        <v>6.0</v>
      </c>
      <c r="AA238" s="23"/>
      <c r="AB238" s="6">
        <v>5.0</v>
      </c>
      <c r="AC238" s="6">
        <v>8.0</v>
      </c>
      <c r="AD238" s="23"/>
      <c r="AE238" s="23"/>
      <c r="AF238" s="6">
        <v>9.0</v>
      </c>
      <c r="AG238" s="23"/>
      <c r="AH238" s="6">
        <v>10.0</v>
      </c>
      <c r="AI238" s="6">
        <v>10.0</v>
      </c>
      <c r="AJ238" s="6">
        <v>10.0</v>
      </c>
      <c r="AK238" s="60">
        <v>10.0</v>
      </c>
      <c r="AL238" s="23"/>
      <c r="AM238" s="6">
        <v>8.5</v>
      </c>
      <c r="AN238" s="6">
        <v>10.0</v>
      </c>
      <c r="AO238" s="6"/>
      <c r="AP238" s="6">
        <v>10.0</v>
      </c>
      <c r="AQ238" s="23"/>
      <c r="AR238" s="21"/>
      <c r="AS238" s="23"/>
      <c r="AT238" s="23"/>
      <c r="AU238" s="23"/>
      <c r="AV238" s="23"/>
      <c r="AW238" s="6">
        <v>10.0</v>
      </c>
      <c r="AX238" s="25">
        <f t="shared" si="1"/>
        <v>7.86</v>
      </c>
      <c r="AY238" s="23"/>
      <c r="AZ238" s="23">
        <f t="shared" si="2"/>
        <v>0</v>
      </c>
      <c r="BA238" s="6">
        <v>60.0</v>
      </c>
      <c r="BB238" s="6">
        <v>17.0</v>
      </c>
      <c r="BC238" s="23">
        <f t="shared" si="3"/>
        <v>43</v>
      </c>
      <c r="BD238" s="6" t="s">
        <v>55</v>
      </c>
      <c r="BE238" s="6" t="s">
        <v>55</v>
      </c>
      <c r="BF238" s="6" t="s">
        <v>55</v>
      </c>
      <c r="BG238" s="6" t="s">
        <v>55</v>
      </c>
      <c r="BH238" s="6" t="s">
        <v>92</v>
      </c>
      <c r="BI238" s="6" t="s">
        <v>92</v>
      </c>
      <c r="BJ238" s="6" t="s">
        <v>55</v>
      </c>
      <c r="BK238" s="23"/>
      <c r="BL238" s="23"/>
      <c r="BM238" s="42"/>
      <c r="BN238" s="42"/>
      <c r="BO238" s="42"/>
    </row>
    <row r="239">
      <c r="A239" s="11">
        <v>235.0</v>
      </c>
      <c r="B239" s="17" t="s">
        <v>1277</v>
      </c>
      <c r="C239" s="17" t="s">
        <v>285</v>
      </c>
      <c r="D239" s="17" t="s">
        <v>1278</v>
      </c>
      <c r="E239" s="19"/>
      <c r="F239" s="17" t="s">
        <v>96</v>
      </c>
      <c r="G239" s="17" t="s">
        <v>1216</v>
      </c>
      <c r="H239" s="48" t="s">
        <v>90</v>
      </c>
      <c r="J239" s="11" t="s">
        <v>526</v>
      </c>
      <c r="K239" s="48" t="s">
        <v>84</v>
      </c>
      <c r="L239" s="49">
        <v>42979.0</v>
      </c>
      <c r="M239" s="52"/>
      <c r="N239" s="50"/>
      <c r="O239" s="50"/>
      <c r="P239" s="50"/>
      <c r="Q239" s="6">
        <v>9.5</v>
      </c>
      <c r="R239" s="6">
        <v>9.0</v>
      </c>
      <c r="S239" s="6">
        <v>9.5</v>
      </c>
      <c r="T239" s="23"/>
      <c r="U239" s="23"/>
      <c r="V239" s="23"/>
      <c r="W239" s="6">
        <v>7.0</v>
      </c>
      <c r="X239" s="6">
        <v>6.5</v>
      </c>
      <c r="Y239" s="6">
        <v>6.5</v>
      </c>
      <c r="Z239" s="6">
        <v>9.0</v>
      </c>
      <c r="AA239" s="23"/>
      <c r="AB239" s="6">
        <v>9.5</v>
      </c>
      <c r="AC239" s="6">
        <v>9.5</v>
      </c>
      <c r="AD239" s="23"/>
      <c r="AE239" s="23"/>
      <c r="AF239" s="6">
        <v>10.0</v>
      </c>
      <c r="AG239" s="23"/>
      <c r="AH239" s="6">
        <v>10.0</v>
      </c>
      <c r="AI239" s="6">
        <v>10.0</v>
      </c>
      <c r="AJ239" s="6">
        <v>10.0</v>
      </c>
      <c r="AK239" s="60">
        <v>10.0</v>
      </c>
      <c r="AL239" s="23"/>
      <c r="AM239" s="6">
        <v>8.5</v>
      </c>
      <c r="AN239" s="6">
        <v>10.0</v>
      </c>
      <c r="AO239" s="6"/>
      <c r="AP239" s="6">
        <v>10.0</v>
      </c>
      <c r="AQ239" s="23"/>
      <c r="AR239" s="21"/>
      <c r="AS239" s="23"/>
      <c r="AT239" s="23"/>
      <c r="AU239" s="23"/>
      <c r="AV239" s="23"/>
      <c r="AW239" s="6">
        <v>10.0</v>
      </c>
      <c r="AX239" s="25">
        <f t="shared" si="1"/>
        <v>9.13</v>
      </c>
      <c r="AY239" s="23"/>
      <c r="AZ239" s="23">
        <f t="shared" si="2"/>
        <v>0</v>
      </c>
      <c r="BA239" s="6">
        <v>18.0</v>
      </c>
      <c r="BB239" s="6">
        <v>0.0</v>
      </c>
      <c r="BC239" s="23">
        <f t="shared" si="3"/>
        <v>18</v>
      </c>
      <c r="BD239" s="6" t="s">
        <v>92</v>
      </c>
      <c r="BE239" s="6" t="s">
        <v>55</v>
      </c>
      <c r="BF239" s="6" t="s">
        <v>55</v>
      </c>
      <c r="BG239" s="6" t="s">
        <v>55</v>
      </c>
      <c r="BH239" s="6" t="s">
        <v>55</v>
      </c>
      <c r="BI239" s="6" t="s">
        <v>92</v>
      </c>
      <c r="BJ239" s="6" t="s">
        <v>55</v>
      </c>
      <c r="BK239" s="23"/>
      <c r="BL239" s="23"/>
      <c r="BM239" s="42"/>
      <c r="BN239" s="42"/>
      <c r="BO239" s="42"/>
    </row>
    <row r="240">
      <c r="A240" s="11">
        <v>236.0</v>
      </c>
      <c r="B240" s="17" t="s">
        <v>1281</v>
      </c>
      <c r="C240" s="17" t="s">
        <v>1282</v>
      </c>
      <c r="D240" s="20"/>
      <c r="E240" s="19"/>
      <c r="F240" s="17" t="s">
        <v>79</v>
      </c>
      <c r="G240" s="17" t="s">
        <v>1216</v>
      </c>
      <c r="H240" s="48" t="s">
        <v>90</v>
      </c>
      <c r="J240" s="11" t="s">
        <v>526</v>
      </c>
      <c r="K240" s="48" t="s">
        <v>84</v>
      </c>
      <c r="L240" s="49">
        <v>42979.0</v>
      </c>
      <c r="M240" s="52"/>
      <c r="N240" s="52"/>
      <c r="O240" s="52"/>
      <c r="P240" s="52"/>
      <c r="Q240" s="6">
        <v>8.0</v>
      </c>
      <c r="R240" s="6">
        <v>9.5</v>
      </c>
      <c r="S240" s="6">
        <v>7.5</v>
      </c>
      <c r="T240" s="6"/>
      <c r="U240" s="6"/>
      <c r="V240" s="6"/>
      <c r="W240" s="6">
        <v>8.0</v>
      </c>
      <c r="X240" s="6">
        <v>6.0</v>
      </c>
      <c r="Y240" s="6">
        <v>7.5</v>
      </c>
      <c r="Z240" s="6">
        <v>8.5</v>
      </c>
      <c r="AA240" s="6"/>
      <c r="AB240" s="6">
        <v>9.0</v>
      </c>
      <c r="AC240" s="6">
        <v>10.0</v>
      </c>
      <c r="AD240" s="23"/>
      <c r="AE240" s="23"/>
      <c r="AF240" s="6">
        <v>10.0</v>
      </c>
      <c r="AG240" s="23"/>
      <c r="AH240" s="6"/>
      <c r="AI240" s="6">
        <v>10.0</v>
      </c>
      <c r="AJ240" s="6">
        <v>10.0</v>
      </c>
      <c r="AK240" s="60">
        <v>10.0</v>
      </c>
      <c r="AL240" s="23"/>
      <c r="AM240" s="6">
        <v>9.5</v>
      </c>
      <c r="AN240" s="6">
        <v>10.0</v>
      </c>
      <c r="AO240" s="6"/>
      <c r="AP240" s="6">
        <v>10.0</v>
      </c>
      <c r="AQ240" s="6"/>
      <c r="AR240" s="21"/>
      <c r="AS240" s="23"/>
      <c r="AT240" s="23"/>
      <c r="AU240" s="23"/>
      <c r="AV240" s="23"/>
      <c r="AW240" s="6">
        <v>10.0</v>
      </c>
      <c r="AX240" s="25">
        <f t="shared" si="1"/>
        <v>9.02</v>
      </c>
      <c r="AY240" s="23"/>
      <c r="AZ240" s="23">
        <f t="shared" si="2"/>
        <v>0</v>
      </c>
      <c r="BA240" s="6">
        <v>53.0</v>
      </c>
      <c r="BB240" s="6">
        <v>9.0</v>
      </c>
      <c r="BC240" s="23">
        <f t="shared" si="3"/>
        <v>44</v>
      </c>
      <c r="BD240" s="6" t="s">
        <v>92</v>
      </c>
      <c r="BE240" s="6" t="s">
        <v>55</v>
      </c>
      <c r="BF240" s="6" t="s">
        <v>55</v>
      </c>
      <c r="BG240" s="6" t="s">
        <v>55</v>
      </c>
      <c r="BH240" s="6" t="s">
        <v>55</v>
      </c>
      <c r="BI240" s="6" t="s">
        <v>92</v>
      </c>
      <c r="BJ240" s="6" t="s">
        <v>55</v>
      </c>
      <c r="BK240" s="23"/>
      <c r="BL240" s="23"/>
      <c r="BM240" s="42"/>
      <c r="BN240" s="42"/>
      <c r="BO240" s="42"/>
    </row>
    <row r="241">
      <c r="A241" s="11">
        <v>237.0</v>
      </c>
      <c r="B241" s="17" t="s">
        <v>1283</v>
      </c>
      <c r="C241" s="17" t="s">
        <v>314</v>
      </c>
      <c r="D241" s="17" t="s">
        <v>372</v>
      </c>
      <c r="E241" s="20"/>
      <c r="F241" s="17" t="s">
        <v>96</v>
      </c>
      <c r="G241" s="17" t="s">
        <v>1284</v>
      </c>
      <c r="H241" s="48" t="s">
        <v>90</v>
      </c>
      <c r="J241" s="11" t="s">
        <v>526</v>
      </c>
      <c r="K241" s="48" t="s">
        <v>84</v>
      </c>
      <c r="L241" s="49">
        <v>43003.0</v>
      </c>
      <c r="M241" s="52"/>
      <c r="N241" s="50"/>
      <c r="O241" s="50"/>
      <c r="P241" s="50"/>
      <c r="Q241" s="6">
        <v>6.5</v>
      </c>
      <c r="R241" s="6">
        <v>7.5</v>
      </c>
      <c r="S241" s="6">
        <v>7.5</v>
      </c>
      <c r="T241" s="6">
        <v>10.0</v>
      </c>
      <c r="U241" s="6">
        <v>8.0</v>
      </c>
      <c r="V241" s="6"/>
      <c r="W241" s="6">
        <v>7.5</v>
      </c>
      <c r="X241" s="6">
        <v>9.0</v>
      </c>
      <c r="Y241" s="6">
        <v>9.5</v>
      </c>
      <c r="Z241" s="6">
        <v>9.5</v>
      </c>
      <c r="AA241" s="23"/>
      <c r="AB241" s="6">
        <v>7.0</v>
      </c>
      <c r="AC241" s="6">
        <v>7.5</v>
      </c>
      <c r="AD241" s="23"/>
      <c r="AE241" s="23"/>
      <c r="AF241" s="6">
        <v>10.0</v>
      </c>
      <c r="AG241" s="23"/>
      <c r="AH241" s="6">
        <v>10.0</v>
      </c>
      <c r="AI241" s="6">
        <v>10.0</v>
      </c>
      <c r="AJ241" s="6">
        <v>10.0</v>
      </c>
      <c r="AK241" s="60">
        <v>10.0</v>
      </c>
      <c r="AL241" s="23"/>
      <c r="AM241" s="23"/>
      <c r="AN241" s="6">
        <v>10.0</v>
      </c>
      <c r="AO241" s="6"/>
      <c r="AP241" s="6">
        <v>10.0</v>
      </c>
      <c r="AQ241" s="6"/>
      <c r="AR241" s="21"/>
      <c r="AS241" s="23"/>
      <c r="AT241" s="23"/>
      <c r="AU241" s="23"/>
      <c r="AV241" s="23"/>
      <c r="AW241" s="6">
        <v>10.0</v>
      </c>
      <c r="AX241" s="25">
        <f t="shared" si="1"/>
        <v>8.92</v>
      </c>
      <c r="AY241" s="23"/>
      <c r="AZ241" s="23">
        <f t="shared" si="2"/>
        <v>0</v>
      </c>
      <c r="BA241" s="6">
        <v>74.0</v>
      </c>
      <c r="BB241" s="6">
        <v>16.0</v>
      </c>
      <c r="BC241" s="23">
        <f t="shared" si="3"/>
        <v>58</v>
      </c>
      <c r="BD241" s="6" t="s">
        <v>92</v>
      </c>
      <c r="BE241" s="6" t="s">
        <v>55</v>
      </c>
      <c r="BF241" s="6" t="s">
        <v>55</v>
      </c>
      <c r="BG241" s="6" t="s">
        <v>55</v>
      </c>
      <c r="BH241" s="6" t="s">
        <v>55</v>
      </c>
      <c r="BI241" s="6" t="s">
        <v>92</v>
      </c>
      <c r="BJ241" s="6" t="s">
        <v>55</v>
      </c>
      <c r="BK241" s="23"/>
      <c r="BL241" s="23"/>
      <c r="BM241" s="42"/>
      <c r="BN241" s="42"/>
      <c r="BO241" s="42"/>
    </row>
    <row r="242">
      <c r="A242" s="11">
        <v>238.0</v>
      </c>
      <c r="B242" s="17" t="s">
        <v>1286</v>
      </c>
      <c r="C242" s="17" t="s">
        <v>395</v>
      </c>
      <c r="D242" s="17" t="s">
        <v>516</v>
      </c>
      <c r="E242" s="19"/>
      <c r="F242" s="17" t="s">
        <v>96</v>
      </c>
      <c r="G242" s="17" t="s">
        <v>1284</v>
      </c>
      <c r="H242" s="48" t="s">
        <v>90</v>
      </c>
      <c r="J242" s="11" t="s">
        <v>526</v>
      </c>
      <c r="K242" s="48" t="s">
        <v>84</v>
      </c>
      <c r="L242" s="49">
        <v>42979.0</v>
      </c>
      <c r="M242" s="52"/>
      <c r="N242" s="50"/>
      <c r="O242" s="50"/>
      <c r="P242" s="50"/>
      <c r="Q242" s="25">
        <v>9.0</v>
      </c>
      <c r="R242" s="25">
        <v>9.0</v>
      </c>
      <c r="S242" s="25">
        <v>9.0</v>
      </c>
      <c r="T242" s="25">
        <v>10.0</v>
      </c>
      <c r="U242" s="25">
        <v>8.5</v>
      </c>
      <c r="V242" s="25"/>
      <c r="W242" s="25">
        <v>10.0</v>
      </c>
      <c r="X242" s="25">
        <v>10.0</v>
      </c>
      <c r="Y242" s="25">
        <v>10.0</v>
      </c>
      <c r="Z242" s="25">
        <v>9.5</v>
      </c>
      <c r="AA242" s="25"/>
      <c r="AB242" s="25">
        <v>7.5</v>
      </c>
      <c r="AC242" s="25">
        <v>8.0</v>
      </c>
      <c r="AD242" s="25"/>
      <c r="AE242" s="25"/>
      <c r="AF242" s="25">
        <v>10.0</v>
      </c>
      <c r="AG242" s="25"/>
      <c r="AH242" s="25">
        <v>10.0</v>
      </c>
      <c r="AI242" s="25">
        <v>10.0</v>
      </c>
      <c r="AJ242" s="25">
        <v>10.0</v>
      </c>
      <c r="AK242" s="74">
        <v>10.0</v>
      </c>
      <c r="AL242" s="25"/>
      <c r="AM242" s="25"/>
      <c r="AN242" s="25">
        <v>10.0</v>
      </c>
      <c r="AO242" s="25"/>
      <c r="AP242" s="6">
        <v>10.0</v>
      </c>
      <c r="AQ242" s="25"/>
      <c r="AR242" s="21"/>
      <c r="AS242" s="25"/>
      <c r="AT242" s="25"/>
      <c r="AU242" s="25"/>
      <c r="AV242" s="25"/>
      <c r="AW242" s="25">
        <v>10.0</v>
      </c>
      <c r="AX242" s="25">
        <f t="shared" si="1"/>
        <v>9.5</v>
      </c>
      <c r="AY242" s="23"/>
      <c r="AZ242" s="23">
        <f t="shared" si="2"/>
        <v>0</v>
      </c>
      <c r="BA242" s="6">
        <v>21.0</v>
      </c>
      <c r="BB242" s="6">
        <v>6.0</v>
      </c>
      <c r="BC242" s="23">
        <f t="shared" si="3"/>
        <v>15</v>
      </c>
      <c r="BD242" s="6" t="s">
        <v>92</v>
      </c>
      <c r="BE242" s="6" t="s">
        <v>55</v>
      </c>
      <c r="BF242" s="6" t="s">
        <v>55</v>
      </c>
      <c r="BG242" s="6" t="s">
        <v>55</v>
      </c>
      <c r="BH242" s="6" t="s">
        <v>55</v>
      </c>
      <c r="BI242" s="6" t="s">
        <v>92</v>
      </c>
      <c r="BJ242" s="6" t="s">
        <v>55</v>
      </c>
      <c r="BK242" s="23"/>
      <c r="BL242" s="23"/>
      <c r="BM242" s="42"/>
      <c r="BN242" s="42"/>
      <c r="BO242" s="42"/>
    </row>
    <row r="243">
      <c r="A243" s="11">
        <v>239.0</v>
      </c>
      <c r="B243" s="17" t="s">
        <v>1288</v>
      </c>
      <c r="C243" s="17" t="s">
        <v>266</v>
      </c>
      <c r="D243" s="17" t="s">
        <v>412</v>
      </c>
      <c r="E243" s="19"/>
      <c r="F243" s="17" t="s">
        <v>96</v>
      </c>
      <c r="G243" s="17" t="s">
        <v>1284</v>
      </c>
      <c r="H243" s="48" t="s">
        <v>90</v>
      </c>
      <c r="J243" s="11" t="s">
        <v>526</v>
      </c>
      <c r="K243" s="48" t="s">
        <v>84</v>
      </c>
      <c r="L243" s="49">
        <v>42979.0</v>
      </c>
      <c r="M243" s="52"/>
      <c r="N243" s="50"/>
      <c r="O243" s="50"/>
      <c r="P243" s="50"/>
      <c r="Q243" s="25">
        <v>8.5</v>
      </c>
      <c r="R243" s="25">
        <v>9.0</v>
      </c>
      <c r="S243" s="25">
        <v>7.0</v>
      </c>
      <c r="T243" s="25">
        <v>10.0</v>
      </c>
      <c r="U243" s="25">
        <v>8.5</v>
      </c>
      <c r="V243" s="25"/>
      <c r="W243" s="25">
        <v>8.0</v>
      </c>
      <c r="X243" s="25">
        <v>9.5</v>
      </c>
      <c r="Y243" s="25">
        <v>10.0</v>
      </c>
      <c r="Z243" s="25">
        <v>10.0</v>
      </c>
      <c r="AA243" s="25"/>
      <c r="AB243" s="25">
        <v>8.0</v>
      </c>
      <c r="AC243" s="25">
        <v>8.0</v>
      </c>
      <c r="AD243" s="25"/>
      <c r="AE243" s="25"/>
      <c r="AF243" s="25">
        <v>10.0</v>
      </c>
      <c r="AG243" s="25"/>
      <c r="AH243" s="25">
        <v>10.0</v>
      </c>
      <c r="AI243" s="25">
        <v>10.0</v>
      </c>
      <c r="AJ243" s="25">
        <v>10.0</v>
      </c>
      <c r="AK243" s="74">
        <v>10.0</v>
      </c>
      <c r="AL243" s="25"/>
      <c r="AM243" s="25"/>
      <c r="AN243" s="25">
        <v>10.0</v>
      </c>
      <c r="AO243" s="25"/>
      <c r="AP243" s="6">
        <v>10.0</v>
      </c>
      <c r="AQ243" s="25"/>
      <c r="AR243" s="21"/>
      <c r="AS243" s="25"/>
      <c r="AT243" s="25"/>
      <c r="AU243" s="25"/>
      <c r="AV243" s="25"/>
      <c r="AW243" s="25">
        <v>10.0</v>
      </c>
      <c r="AX243" s="25">
        <f t="shared" si="1"/>
        <v>9.28</v>
      </c>
      <c r="AY243" s="23"/>
      <c r="AZ243" s="23">
        <f t="shared" si="2"/>
        <v>0</v>
      </c>
      <c r="BA243" s="6">
        <v>38.0</v>
      </c>
      <c r="BB243" s="6">
        <v>10.0</v>
      </c>
      <c r="BC243" s="23">
        <f t="shared" si="3"/>
        <v>28</v>
      </c>
      <c r="BD243" s="6" t="s">
        <v>92</v>
      </c>
      <c r="BE243" s="6" t="s">
        <v>55</v>
      </c>
      <c r="BF243" s="6" t="s">
        <v>55</v>
      </c>
      <c r="BG243" s="6" t="s">
        <v>55</v>
      </c>
      <c r="BH243" s="6" t="s">
        <v>55</v>
      </c>
      <c r="BI243" s="6" t="s">
        <v>92</v>
      </c>
      <c r="BJ243" s="6" t="s">
        <v>55</v>
      </c>
      <c r="BK243" s="23"/>
      <c r="BL243" s="23"/>
      <c r="BM243" s="42"/>
      <c r="BN243" s="42"/>
      <c r="BO243" s="42"/>
    </row>
    <row r="244">
      <c r="A244" s="11">
        <v>240.0</v>
      </c>
      <c r="B244" s="17" t="s">
        <v>1290</v>
      </c>
      <c r="C244" s="17" t="s">
        <v>345</v>
      </c>
      <c r="D244" s="20"/>
      <c r="E244" s="19"/>
      <c r="F244" s="17" t="s">
        <v>96</v>
      </c>
      <c r="G244" s="17" t="s">
        <v>1284</v>
      </c>
      <c r="H244" s="48" t="s">
        <v>90</v>
      </c>
      <c r="J244" s="11" t="s">
        <v>526</v>
      </c>
      <c r="K244" s="48" t="s">
        <v>84</v>
      </c>
      <c r="L244" s="49">
        <v>42979.0</v>
      </c>
      <c r="M244" s="52"/>
      <c r="N244" s="50"/>
      <c r="O244" s="50"/>
      <c r="P244" s="50"/>
      <c r="Q244" s="25">
        <v>9.5</v>
      </c>
      <c r="R244" s="25">
        <v>9.0</v>
      </c>
      <c r="S244" s="25">
        <v>9.5</v>
      </c>
      <c r="T244" s="25">
        <v>10.0</v>
      </c>
      <c r="U244" s="25">
        <v>10.0</v>
      </c>
      <c r="V244" s="25"/>
      <c r="W244" s="25">
        <v>7.5</v>
      </c>
      <c r="X244" s="25">
        <v>9.5</v>
      </c>
      <c r="Y244" s="25">
        <v>10.0</v>
      </c>
      <c r="Z244" s="25">
        <v>10.0</v>
      </c>
      <c r="AA244" s="25"/>
      <c r="AB244" s="25">
        <v>8.0</v>
      </c>
      <c r="AC244" s="25">
        <v>9.0</v>
      </c>
      <c r="AD244" s="25"/>
      <c r="AE244" s="25"/>
      <c r="AF244" s="25">
        <v>10.0</v>
      </c>
      <c r="AG244" s="25"/>
      <c r="AH244" s="25">
        <v>10.0</v>
      </c>
      <c r="AI244" s="25">
        <v>10.0</v>
      </c>
      <c r="AJ244" s="25">
        <v>10.0</v>
      </c>
      <c r="AK244" s="74">
        <v>10.0</v>
      </c>
      <c r="AL244" s="25"/>
      <c r="AM244" s="25"/>
      <c r="AN244" s="25">
        <v>10.0</v>
      </c>
      <c r="AO244" s="25"/>
      <c r="AP244" s="6">
        <v>10.0</v>
      </c>
      <c r="AQ244" s="25"/>
      <c r="AR244" s="21"/>
      <c r="AS244" s="25"/>
      <c r="AT244" s="25"/>
      <c r="AU244" s="25"/>
      <c r="AV244" s="25"/>
      <c r="AW244" s="25">
        <v>10.0</v>
      </c>
      <c r="AX244" s="25">
        <f t="shared" si="1"/>
        <v>9.57</v>
      </c>
      <c r="AY244" s="23"/>
      <c r="AZ244" s="23">
        <f t="shared" si="2"/>
        <v>0</v>
      </c>
      <c r="BA244" s="6">
        <v>3.0</v>
      </c>
      <c r="BB244" s="6">
        <v>0.0</v>
      </c>
      <c r="BC244" s="23">
        <f t="shared" si="3"/>
        <v>3</v>
      </c>
      <c r="BD244" s="6" t="s">
        <v>92</v>
      </c>
      <c r="BE244" s="6" t="s">
        <v>55</v>
      </c>
      <c r="BF244" s="6" t="s">
        <v>55</v>
      </c>
      <c r="BG244" s="6" t="s">
        <v>55</v>
      </c>
      <c r="BH244" s="6" t="s">
        <v>55</v>
      </c>
      <c r="BI244" s="6" t="s">
        <v>92</v>
      </c>
      <c r="BJ244" s="6" t="s">
        <v>55</v>
      </c>
      <c r="BK244" s="23"/>
      <c r="BL244" s="23"/>
      <c r="BM244" s="42"/>
      <c r="BN244" s="42"/>
      <c r="BO244" s="42"/>
    </row>
    <row r="245">
      <c r="A245" s="11">
        <v>241.0</v>
      </c>
      <c r="B245" s="17" t="s">
        <v>1292</v>
      </c>
      <c r="C245" s="17" t="s">
        <v>1293</v>
      </c>
      <c r="D245" s="17" t="s">
        <v>303</v>
      </c>
      <c r="E245" s="19"/>
      <c r="F245" s="17" t="s">
        <v>96</v>
      </c>
      <c r="G245" s="17" t="s">
        <v>1284</v>
      </c>
      <c r="H245" s="48" t="s">
        <v>90</v>
      </c>
      <c r="J245" s="11" t="s">
        <v>526</v>
      </c>
      <c r="K245" s="48" t="s">
        <v>84</v>
      </c>
      <c r="L245" s="49">
        <v>42979.0</v>
      </c>
      <c r="M245" s="52"/>
      <c r="N245" s="50"/>
      <c r="O245" s="50"/>
      <c r="P245" s="50"/>
      <c r="Q245" s="6">
        <v>10.0</v>
      </c>
      <c r="R245" s="6">
        <v>9.5</v>
      </c>
      <c r="S245" s="6">
        <v>9.5</v>
      </c>
      <c r="T245" s="6">
        <v>10.0</v>
      </c>
      <c r="U245" s="6">
        <v>9.5</v>
      </c>
      <c r="V245" s="6"/>
      <c r="W245" s="6">
        <v>10.0</v>
      </c>
      <c r="X245" s="6">
        <v>10.0</v>
      </c>
      <c r="Y245" s="6">
        <v>10.0</v>
      </c>
      <c r="Z245" s="6">
        <v>10.0</v>
      </c>
      <c r="AA245" s="23"/>
      <c r="AB245" s="6">
        <v>9.0</v>
      </c>
      <c r="AC245" s="6">
        <v>10.0</v>
      </c>
      <c r="AD245" s="23"/>
      <c r="AE245" s="23"/>
      <c r="AF245" s="6">
        <v>10.0</v>
      </c>
      <c r="AG245" s="23"/>
      <c r="AH245" s="6">
        <v>10.0</v>
      </c>
      <c r="AI245" s="6">
        <v>10.0</v>
      </c>
      <c r="AJ245" s="6">
        <v>10.0</v>
      </c>
      <c r="AK245" s="60">
        <v>10.0</v>
      </c>
      <c r="AL245" s="23"/>
      <c r="AM245" s="23"/>
      <c r="AN245" s="6">
        <v>10.0</v>
      </c>
      <c r="AO245" s="6"/>
      <c r="AP245" s="6">
        <v>10.0</v>
      </c>
      <c r="AQ245" s="6"/>
      <c r="AR245" s="21"/>
      <c r="AS245" s="23"/>
      <c r="AT245" s="23"/>
      <c r="AU245" s="23"/>
      <c r="AV245" s="23"/>
      <c r="AW245" s="6">
        <v>10.0</v>
      </c>
      <c r="AX245" s="25">
        <f t="shared" si="1"/>
        <v>9.86</v>
      </c>
      <c r="AY245" s="23"/>
      <c r="AZ245" s="23">
        <f t="shared" si="2"/>
        <v>0</v>
      </c>
      <c r="BA245" s="6">
        <v>4.0</v>
      </c>
      <c r="BB245" s="6">
        <v>0.0</v>
      </c>
      <c r="BC245" s="23">
        <f t="shared" si="3"/>
        <v>4</v>
      </c>
      <c r="BD245" s="6" t="s">
        <v>92</v>
      </c>
      <c r="BE245" s="6" t="s">
        <v>55</v>
      </c>
      <c r="BF245" s="6" t="s">
        <v>55</v>
      </c>
      <c r="BG245" s="6" t="s">
        <v>55</v>
      </c>
      <c r="BH245" s="6" t="s">
        <v>55</v>
      </c>
      <c r="BI245" s="6" t="s">
        <v>92</v>
      </c>
      <c r="BJ245" s="6" t="s">
        <v>55</v>
      </c>
      <c r="BK245" s="23"/>
      <c r="BL245" s="23"/>
      <c r="BM245" s="42"/>
      <c r="BN245" s="42"/>
      <c r="BO245" s="42"/>
    </row>
    <row r="246">
      <c r="A246" s="11">
        <v>242.0</v>
      </c>
      <c r="B246" s="17" t="s">
        <v>1297</v>
      </c>
      <c r="C246" s="17" t="s">
        <v>266</v>
      </c>
      <c r="D246" s="17" t="s">
        <v>314</v>
      </c>
      <c r="E246" s="19"/>
      <c r="F246" s="17" t="s">
        <v>96</v>
      </c>
      <c r="G246" s="17" t="s">
        <v>1284</v>
      </c>
      <c r="H246" s="48" t="s">
        <v>90</v>
      </c>
      <c r="J246" s="11" t="s">
        <v>526</v>
      </c>
      <c r="K246" s="48" t="s">
        <v>84</v>
      </c>
      <c r="L246" s="49">
        <v>42979.0</v>
      </c>
      <c r="M246" s="52"/>
      <c r="N246" s="50"/>
      <c r="O246" s="50"/>
      <c r="P246" s="50"/>
      <c r="Q246" s="6">
        <v>7.5</v>
      </c>
      <c r="R246" s="6">
        <v>8.0</v>
      </c>
      <c r="S246" s="6">
        <v>6.0</v>
      </c>
      <c r="T246" s="6">
        <v>10.0</v>
      </c>
      <c r="U246" s="6">
        <v>8.0</v>
      </c>
      <c r="V246" s="6"/>
      <c r="W246" s="6">
        <v>9.0</v>
      </c>
      <c r="X246" s="6">
        <v>9.5</v>
      </c>
      <c r="Y246" s="6">
        <v>9.0</v>
      </c>
      <c r="Z246" s="6">
        <v>6.5</v>
      </c>
      <c r="AA246" s="23"/>
      <c r="AB246" s="6">
        <v>6.5</v>
      </c>
      <c r="AC246" s="6">
        <v>7.5</v>
      </c>
      <c r="AD246" s="23"/>
      <c r="AE246" s="23"/>
      <c r="AF246" s="6">
        <v>10.0</v>
      </c>
      <c r="AG246" s="23"/>
      <c r="AH246" s="6">
        <v>10.0</v>
      </c>
      <c r="AI246" s="6">
        <v>10.0</v>
      </c>
      <c r="AJ246" s="6">
        <v>10.0</v>
      </c>
      <c r="AK246" s="60">
        <v>10.0</v>
      </c>
      <c r="AL246" s="23"/>
      <c r="AM246" s="23"/>
      <c r="AN246" s="6">
        <v>9.5</v>
      </c>
      <c r="AO246" s="6"/>
      <c r="AP246" s="6">
        <v>10.0</v>
      </c>
      <c r="AQ246" s="6"/>
      <c r="AR246" s="21"/>
      <c r="AS246" s="23"/>
      <c r="AT246" s="23"/>
      <c r="AU246" s="23"/>
      <c r="AV246" s="23"/>
      <c r="AW246" s="6">
        <v>10.0</v>
      </c>
      <c r="AX246" s="25">
        <f t="shared" si="1"/>
        <v>8.78</v>
      </c>
      <c r="AY246" s="23"/>
      <c r="AZ246" s="23">
        <f t="shared" si="2"/>
        <v>0</v>
      </c>
      <c r="BA246" s="6">
        <v>112.0</v>
      </c>
      <c r="BB246" s="6">
        <v>7.0</v>
      </c>
      <c r="BC246" s="23">
        <f t="shared" si="3"/>
        <v>105</v>
      </c>
      <c r="BD246" s="6" t="s">
        <v>92</v>
      </c>
      <c r="BE246" s="6" t="s">
        <v>55</v>
      </c>
      <c r="BF246" s="6" t="s">
        <v>55</v>
      </c>
      <c r="BG246" s="6" t="s">
        <v>55</v>
      </c>
      <c r="BH246" s="6" t="s">
        <v>55</v>
      </c>
      <c r="BI246" s="6" t="s">
        <v>92</v>
      </c>
      <c r="BJ246" s="6" t="s">
        <v>55</v>
      </c>
      <c r="BK246" s="23"/>
      <c r="BL246" s="23"/>
      <c r="BM246" s="42"/>
      <c r="BN246" s="42"/>
      <c r="BO246" s="42"/>
    </row>
    <row r="247">
      <c r="A247" s="11">
        <v>243.0</v>
      </c>
      <c r="B247" s="17" t="s">
        <v>1298</v>
      </c>
      <c r="C247" s="17" t="s">
        <v>224</v>
      </c>
      <c r="D247" s="20"/>
      <c r="E247" s="19"/>
      <c r="F247" s="17" t="s">
        <v>96</v>
      </c>
      <c r="G247" s="17" t="s">
        <v>1284</v>
      </c>
      <c r="H247" s="48" t="s">
        <v>90</v>
      </c>
      <c r="J247" s="11" t="s">
        <v>526</v>
      </c>
      <c r="K247" s="48" t="s">
        <v>84</v>
      </c>
      <c r="L247" s="49">
        <v>42979.0</v>
      </c>
      <c r="M247" s="52"/>
      <c r="N247" s="50"/>
      <c r="O247" s="50"/>
      <c r="P247" s="50"/>
      <c r="Q247" s="25">
        <v>8.0</v>
      </c>
      <c r="R247" s="25">
        <v>9.5</v>
      </c>
      <c r="S247" s="25">
        <v>8.5</v>
      </c>
      <c r="T247" s="25">
        <v>10.0</v>
      </c>
      <c r="U247" s="25">
        <v>9.0</v>
      </c>
      <c r="V247" s="25"/>
      <c r="W247" s="25">
        <v>9.5</v>
      </c>
      <c r="X247" s="25">
        <v>9.5</v>
      </c>
      <c r="Y247" s="25">
        <v>10.0</v>
      </c>
      <c r="Z247" s="25">
        <v>10.0</v>
      </c>
      <c r="AA247" s="25"/>
      <c r="AB247" s="25">
        <v>6.5</v>
      </c>
      <c r="AC247" s="25">
        <v>7.5</v>
      </c>
      <c r="AD247" s="25"/>
      <c r="AE247" s="25"/>
      <c r="AF247" s="25">
        <v>10.0</v>
      </c>
      <c r="AG247" s="25"/>
      <c r="AH247" s="25">
        <v>10.0</v>
      </c>
      <c r="AI247" s="25">
        <v>10.0</v>
      </c>
      <c r="AJ247" s="25">
        <v>10.0</v>
      </c>
      <c r="AK247" s="74">
        <v>10.0</v>
      </c>
      <c r="AL247" s="25"/>
      <c r="AM247" s="25"/>
      <c r="AN247" s="25">
        <v>10.0</v>
      </c>
      <c r="AO247" s="25"/>
      <c r="AP247" s="6">
        <v>10.0</v>
      </c>
      <c r="AQ247" s="25"/>
      <c r="AR247" s="21"/>
      <c r="AS247" s="25"/>
      <c r="AT247" s="25"/>
      <c r="AU247" s="25"/>
      <c r="AV247" s="25"/>
      <c r="AW247" s="25">
        <v>10.0</v>
      </c>
      <c r="AX247" s="25">
        <f t="shared" si="1"/>
        <v>9.36</v>
      </c>
      <c r="AY247" s="23"/>
      <c r="AZ247" s="23">
        <f t="shared" si="2"/>
        <v>0</v>
      </c>
      <c r="BA247" s="6">
        <v>64.0</v>
      </c>
      <c r="BB247" s="6">
        <v>13.0</v>
      </c>
      <c r="BC247" s="23">
        <f t="shared" si="3"/>
        <v>51</v>
      </c>
      <c r="BD247" s="6" t="s">
        <v>92</v>
      </c>
      <c r="BE247" s="6" t="s">
        <v>55</v>
      </c>
      <c r="BF247" s="6" t="s">
        <v>55</v>
      </c>
      <c r="BG247" s="6" t="s">
        <v>55</v>
      </c>
      <c r="BH247" s="6" t="s">
        <v>55</v>
      </c>
      <c r="BI247" s="6" t="s">
        <v>92</v>
      </c>
      <c r="BJ247" s="6" t="s">
        <v>55</v>
      </c>
      <c r="BK247" s="23"/>
      <c r="BL247" s="23"/>
      <c r="BM247" s="42"/>
      <c r="BN247" s="42"/>
      <c r="BO247" s="42"/>
    </row>
    <row r="248">
      <c r="A248" s="11">
        <v>244.0</v>
      </c>
      <c r="B248" s="17" t="s">
        <v>129</v>
      </c>
      <c r="C248" s="17" t="s">
        <v>220</v>
      </c>
      <c r="D248" s="17" t="s">
        <v>1300</v>
      </c>
      <c r="E248" s="20"/>
      <c r="F248" s="17" t="s">
        <v>96</v>
      </c>
      <c r="G248" s="17" t="s">
        <v>1284</v>
      </c>
      <c r="H248" s="48" t="s">
        <v>90</v>
      </c>
      <c r="J248" s="11" t="s">
        <v>526</v>
      </c>
      <c r="K248" s="48" t="s">
        <v>84</v>
      </c>
      <c r="L248" s="49">
        <v>42979.0</v>
      </c>
      <c r="M248" s="52"/>
      <c r="N248" s="50"/>
      <c r="O248" s="50"/>
      <c r="P248" s="50"/>
      <c r="Q248" s="6">
        <v>8.0</v>
      </c>
      <c r="R248" s="6">
        <v>7.5</v>
      </c>
      <c r="S248" s="6">
        <v>6.0</v>
      </c>
      <c r="T248" s="6">
        <v>10.0</v>
      </c>
      <c r="U248" s="6">
        <v>7.0</v>
      </c>
      <c r="V248" s="6"/>
      <c r="W248" s="6">
        <v>6.5</v>
      </c>
      <c r="X248" s="6">
        <v>9.0</v>
      </c>
      <c r="Y248" s="6">
        <v>10.0</v>
      </c>
      <c r="Z248" s="6">
        <v>10.0</v>
      </c>
      <c r="AA248" s="23"/>
      <c r="AB248" s="6">
        <v>7.0</v>
      </c>
      <c r="AC248" s="6">
        <v>6.5</v>
      </c>
      <c r="AD248" s="23"/>
      <c r="AE248" s="23"/>
      <c r="AF248" s="6">
        <v>10.0</v>
      </c>
      <c r="AG248" s="23"/>
      <c r="AH248" s="6">
        <v>10.0</v>
      </c>
      <c r="AI248" s="6">
        <v>10.0</v>
      </c>
      <c r="AJ248" s="6">
        <v>10.0</v>
      </c>
      <c r="AK248" s="6">
        <v>10.0</v>
      </c>
      <c r="AL248" s="23"/>
      <c r="AM248" s="23"/>
      <c r="AN248" s="6">
        <v>10.0</v>
      </c>
      <c r="AO248" s="6"/>
      <c r="AP248" s="6">
        <v>10.0</v>
      </c>
      <c r="AQ248" s="6"/>
      <c r="AR248" s="21"/>
      <c r="AS248" s="23"/>
      <c r="AT248" s="23"/>
      <c r="AU248" s="23"/>
      <c r="AV248" s="23"/>
      <c r="AW248" s="6">
        <v>10.0</v>
      </c>
      <c r="AX248" s="25">
        <f t="shared" si="1"/>
        <v>8.81</v>
      </c>
      <c r="AY248" s="23"/>
      <c r="AZ248" s="23">
        <f t="shared" si="2"/>
        <v>0</v>
      </c>
      <c r="BA248" s="6">
        <v>14.0</v>
      </c>
      <c r="BB248" s="6">
        <v>0.0</v>
      </c>
      <c r="BC248" s="23">
        <f t="shared" si="3"/>
        <v>14</v>
      </c>
      <c r="BD248" s="6" t="s">
        <v>92</v>
      </c>
      <c r="BE248" s="6" t="s">
        <v>55</v>
      </c>
      <c r="BF248" s="6" t="s">
        <v>55</v>
      </c>
      <c r="BG248" s="6" t="s">
        <v>55</v>
      </c>
      <c r="BH248" s="6" t="s">
        <v>55</v>
      </c>
      <c r="BI248" s="6" t="s">
        <v>92</v>
      </c>
      <c r="BJ248" s="6" t="s">
        <v>55</v>
      </c>
      <c r="BK248" s="23"/>
      <c r="BL248" s="23"/>
      <c r="BM248" s="42"/>
      <c r="BN248" s="42"/>
      <c r="BO248" s="42"/>
    </row>
    <row r="249">
      <c r="A249" s="11">
        <v>245.0</v>
      </c>
      <c r="B249" s="17" t="s">
        <v>304</v>
      </c>
      <c r="C249" s="17" t="s">
        <v>446</v>
      </c>
      <c r="D249" s="20"/>
      <c r="E249" s="19"/>
      <c r="F249" s="17" t="s">
        <v>96</v>
      </c>
      <c r="G249" s="17" t="s">
        <v>1284</v>
      </c>
      <c r="H249" s="48" t="s">
        <v>90</v>
      </c>
      <c r="J249" s="11" t="s">
        <v>526</v>
      </c>
      <c r="K249" s="48" t="s">
        <v>84</v>
      </c>
      <c r="L249" s="49">
        <v>42979.0</v>
      </c>
      <c r="M249" s="52"/>
      <c r="N249" s="50"/>
      <c r="O249" s="50"/>
      <c r="P249" s="50"/>
      <c r="Q249" s="6">
        <v>9.0</v>
      </c>
      <c r="R249" s="6">
        <v>7.5</v>
      </c>
      <c r="S249" s="6">
        <v>7.5</v>
      </c>
      <c r="T249" s="6">
        <v>10.0</v>
      </c>
      <c r="U249" s="6">
        <v>9.5</v>
      </c>
      <c r="V249" s="6"/>
      <c r="W249" s="6">
        <v>8.0</v>
      </c>
      <c r="X249" s="6">
        <v>9.0</v>
      </c>
      <c r="Y249" s="6">
        <v>10.0</v>
      </c>
      <c r="Z249" s="6">
        <v>10.0</v>
      </c>
      <c r="AA249" s="23"/>
      <c r="AB249" s="6">
        <v>8.0</v>
      </c>
      <c r="AC249" s="6">
        <v>8.5</v>
      </c>
      <c r="AD249" s="23"/>
      <c r="AE249" s="23"/>
      <c r="AF249" s="6">
        <v>10.0</v>
      </c>
      <c r="AG249" s="23"/>
      <c r="AH249" s="6">
        <v>10.0</v>
      </c>
      <c r="AI249" s="6">
        <v>10.0</v>
      </c>
      <c r="AJ249" s="6">
        <v>10.0</v>
      </c>
      <c r="AK249" s="6">
        <v>10.0</v>
      </c>
      <c r="AL249" s="23"/>
      <c r="AM249" s="23"/>
      <c r="AN249" s="6">
        <v>10.0</v>
      </c>
      <c r="AO249" s="6"/>
      <c r="AP249" s="6">
        <v>10.0</v>
      </c>
      <c r="AQ249" s="6"/>
      <c r="AR249" s="21"/>
      <c r="AS249" s="23"/>
      <c r="AT249" s="23"/>
      <c r="AU249" s="23"/>
      <c r="AV249" s="23"/>
      <c r="AW249" s="6">
        <v>10.0</v>
      </c>
      <c r="AX249" s="25">
        <f t="shared" si="1"/>
        <v>9.31</v>
      </c>
      <c r="AY249" s="23"/>
      <c r="AZ249" s="23">
        <f t="shared" si="2"/>
        <v>0</v>
      </c>
      <c r="BA249" s="6">
        <v>47.0</v>
      </c>
      <c r="BB249" s="6">
        <v>6.0</v>
      </c>
      <c r="BC249" s="23">
        <f t="shared" si="3"/>
        <v>41</v>
      </c>
      <c r="BD249" s="6" t="s">
        <v>92</v>
      </c>
      <c r="BE249" s="6" t="s">
        <v>55</v>
      </c>
      <c r="BF249" s="6" t="s">
        <v>55</v>
      </c>
      <c r="BG249" s="6" t="s">
        <v>55</v>
      </c>
      <c r="BH249" s="6" t="s">
        <v>55</v>
      </c>
      <c r="BI249" s="6" t="s">
        <v>92</v>
      </c>
      <c r="BJ249" s="6" t="s">
        <v>55</v>
      </c>
      <c r="BK249" s="23"/>
      <c r="BL249" s="23"/>
      <c r="BM249" s="42"/>
      <c r="BN249" s="42"/>
      <c r="BO249" s="42"/>
    </row>
    <row r="250">
      <c r="A250" s="11">
        <v>246.0</v>
      </c>
      <c r="B250" s="17" t="s">
        <v>1303</v>
      </c>
      <c r="C250" s="17" t="s">
        <v>784</v>
      </c>
      <c r="D250" s="17" t="s">
        <v>110</v>
      </c>
      <c r="E250" s="19"/>
      <c r="F250" s="17" t="s">
        <v>96</v>
      </c>
      <c r="G250" s="17" t="s">
        <v>1284</v>
      </c>
      <c r="H250" s="48" t="s">
        <v>90</v>
      </c>
      <c r="J250" s="11" t="s">
        <v>526</v>
      </c>
      <c r="K250" s="48" t="s">
        <v>84</v>
      </c>
      <c r="L250" s="49">
        <v>42979.0</v>
      </c>
      <c r="M250" s="52"/>
      <c r="N250" s="50"/>
      <c r="O250" s="50"/>
      <c r="P250" s="50"/>
      <c r="Q250" s="25">
        <v>8.5</v>
      </c>
      <c r="R250" s="25">
        <v>8.0</v>
      </c>
      <c r="S250" s="25">
        <v>7.5</v>
      </c>
      <c r="T250" s="25">
        <v>10.0</v>
      </c>
      <c r="U250" s="25">
        <v>9.0</v>
      </c>
      <c r="V250" s="25"/>
      <c r="W250" s="25">
        <v>7.0</v>
      </c>
      <c r="X250" s="25">
        <v>10.0</v>
      </c>
      <c r="Y250" s="25">
        <v>9.5</v>
      </c>
      <c r="Z250" s="25">
        <v>10.0</v>
      </c>
      <c r="AA250" s="25"/>
      <c r="AB250" s="25">
        <v>7.0</v>
      </c>
      <c r="AC250" s="25">
        <v>8.0</v>
      </c>
      <c r="AD250" s="25"/>
      <c r="AE250" s="25"/>
      <c r="AF250" s="25">
        <v>10.0</v>
      </c>
      <c r="AG250" s="25"/>
      <c r="AH250" s="25">
        <v>10.0</v>
      </c>
      <c r="AI250" s="25">
        <v>10.0</v>
      </c>
      <c r="AJ250" s="25">
        <v>10.0</v>
      </c>
      <c r="AK250" s="25">
        <v>10.0</v>
      </c>
      <c r="AL250" s="25"/>
      <c r="AM250" s="25"/>
      <c r="AN250" s="25">
        <v>10.0</v>
      </c>
      <c r="AO250" s="25"/>
      <c r="AP250" s="6">
        <v>10.0</v>
      </c>
      <c r="AQ250" s="25"/>
      <c r="AR250" s="21"/>
      <c r="AS250" s="25"/>
      <c r="AT250" s="25"/>
      <c r="AU250" s="25"/>
      <c r="AV250" s="25"/>
      <c r="AW250" s="25">
        <v>10.0</v>
      </c>
      <c r="AX250" s="25">
        <f t="shared" si="1"/>
        <v>9.18</v>
      </c>
      <c r="AY250" s="23"/>
      <c r="AZ250" s="23">
        <f t="shared" si="2"/>
        <v>0</v>
      </c>
      <c r="BA250" s="6">
        <v>96.0</v>
      </c>
      <c r="BB250" s="6">
        <v>15.0</v>
      </c>
      <c r="BC250" s="23">
        <f t="shared" si="3"/>
        <v>81</v>
      </c>
      <c r="BD250" s="6" t="s">
        <v>92</v>
      </c>
      <c r="BE250" s="6" t="s">
        <v>55</v>
      </c>
      <c r="BF250" s="6" t="s">
        <v>55</v>
      </c>
      <c r="BG250" s="6" t="s">
        <v>55</v>
      </c>
      <c r="BH250" s="6" t="s">
        <v>55</v>
      </c>
      <c r="BI250" s="6" t="s">
        <v>92</v>
      </c>
      <c r="BJ250" s="6" t="s">
        <v>55</v>
      </c>
      <c r="BK250" s="23"/>
      <c r="BL250" s="23"/>
      <c r="BM250" s="42"/>
      <c r="BN250" s="42"/>
      <c r="BO250" s="42"/>
    </row>
    <row r="251">
      <c r="A251" s="11">
        <v>247.0</v>
      </c>
      <c r="B251" s="17" t="s">
        <v>1304</v>
      </c>
      <c r="C251" s="17" t="s">
        <v>625</v>
      </c>
      <c r="D251" s="20"/>
      <c r="E251" s="19"/>
      <c r="F251" s="17" t="s">
        <v>96</v>
      </c>
      <c r="G251" s="17" t="s">
        <v>1284</v>
      </c>
      <c r="H251" s="48" t="s">
        <v>90</v>
      </c>
      <c r="J251" s="11" t="s">
        <v>526</v>
      </c>
      <c r="K251" s="48" t="s">
        <v>84</v>
      </c>
      <c r="L251" s="49">
        <v>42979.0</v>
      </c>
      <c r="M251" s="52"/>
      <c r="N251" s="50"/>
      <c r="O251" s="50"/>
      <c r="P251" s="50"/>
      <c r="Q251" s="25">
        <v>9.5</v>
      </c>
      <c r="R251" s="25">
        <v>9.0</v>
      </c>
      <c r="S251" s="25">
        <v>10.0</v>
      </c>
      <c r="T251" s="25">
        <v>10.0</v>
      </c>
      <c r="U251" s="25">
        <v>10.0</v>
      </c>
      <c r="V251" s="25"/>
      <c r="W251" s="25">
        <v>8.5</v>
      </c>
      <c r="X251" s="25">
        <v>10.0</v>
      </c>
      <c r="Y251" s="25">
        <v>10.0</v>
      </c>
      <c r="Z251" s="25">
        <v>10.0</v>
      </c>
      <c r="AA251" s="25"/>
      <c r="AB251" s="25">
        <v>8.0</v>
      </c>
      <c r="AC251" s="25">
        <v>8.5</v>
      </c>
      <c r="AD251" s="25"/>
      <c r="AE251" s="25"/>
      <c r="AF251" s="25">
        <v>10.0</v>
      </c>
      <c r="AG251" s="25"/>
      <c r="AH251" s="25">
        <v>10.0</v>
      </c>
      <c r="AI251" s="25">
        <v>10.0</v>
      </c>
      <c r="AJ251" s="25">
        <v>10.0</v>
      </c>
      <c r="AK251" s="25">
        <v>10.0</v>
      </c>
      <c r="AL251" s="25"/>
      <c r="AM251" s="25"/>
      <c r="AN251" s="25">
        <v>10.0</v>
      </c>
      <c r="AO251" s="25"/>
      <c r="AP251" s="6">
        <v>10.0</v>
      </c>
      <c r="AQ251" s="25"/>
      <c r="AR251" s="21"/>
      <c r="AS251" s="25"/>
      <c r="AT251" s="25"/>
      <c r="AU251" s="25"/>
      <c r="AV251" s="25"/>
      <c r="AW251" s="25">
        <v>10.0</v>
      </c>
      <c r="AX251" s="25">
        <f t="shared" si="1"/>
        <v>9.65</v>
      </c>
      <c r="AY251" s="23"/>
      <c r="AZ251" s="23">
        <f t="shared" si="2"/>
        <v>0</v>
      </c>
      <c r="BA251" s="6">
        <v>3.0</v>
      </c>
      <c r="BB251" s="6">
        <v>0.0</v>
      </c>
      <c r="BC251" s="23">
        <f t="shared" si="3"/>
        <v>3</v>
      </c>
      <c r="BD251" s="6" t="s">
        <v>92</v>
      </c>
      <c r="BE251" s="6" t="s">
        <v>55</v>
      </c>
      <c r="BF251" s="6" t="s">
        <v>55</v>
      </c>
      <c r="BG251" s="6" t="s">
        <v>55</v>
      </c>
      <c r="BH251" s="6" t="s">
        <v>55</v>
      </c>
      <c r="BI251" s="6" t="s">
        <v>92</v>
      </c>
      <c r="BJ251" s="6" t="s">
        <v>55</v>
      </c>
      <c r="BK251" s="23"/>
      <c r="BL251" s="23"/>
      <c r="BM251" s="42"/>
      <c r="BN251" s="42"/>
      <c r="BO251" s="42"/>
    </row>
    <row r="252">
      <c r="A252" s="11">
        <v>248.0</v>
      </c>
      <c r="B252" s="17" t="s">
        <v>1307</v>
      </c>
      <c r="C252" s="17" t="s">
        <v>1191</v>
      </c>
      <c r="D252" s="17" t="s">
        <v>355</v>
      </c>
      <c r="E252" s="19"/>
      <c r="F252" s="17" t="s">
        <v>96</v>
      </c>
      <c r="G252" s="17" t="s">
        <v>1284</v>
      </c>
      <c r="H252" s="48" t="s">
        <v>90</v>
      </c>
      <c r="J252" s="11" t="s">
        <v>526</v>
      </c>
      <c r="K252" s="48" t="s">
        <v>84</v>
      </c>
      <c r="L252" s="49">
        <v>42979.0</v>
      </c>
      <c r="M252" s="52"/>
      <c r="N252" s="50"/>
      <c r="O252" s="50"/>
      <c r="P252" s="50"/>
      <c r="Q252" s="25">
        <v>5.5</v>
      </c>
      <c r="R252" s="25">
        <v>7.5</v>
      </c>
      <c r="S252" s="25">
        <v>5.5</v>
      </c>
      <c r="T252" s="25">
        <v>10.0</v>
      </c>
      <c r="U252" s="25">
        <v>8.0</v>
      </c>
      <c r="V252" s="25"/>
      <c r="W252" s="25">
        <v>7.5</v>
      </c>
      <c r="X252" s="25">
        <v>8.5</v>
      </c>
      <c r="Y252" s="25">
        <v>9.5</v>
      </c>
      <c r="Z252" s="25">
        <v>9.0</v>
      </c>
      <c r="AA252" s="25"/>
      <c r="AB252" s="25">
        <v>5.5</v>
      </c>
      <c r="AC252" s="25">
        <v>7.0</v>
      </c>
      <c r="AD252" s="25"/>
      <c r="AE252" s="25"/>
      <c r="AF252" s="25">
        <v>10.0</v>
      </c>
      <c r="AG252" s="25"/>
      <c r="AH252" s="25">
        <v>10.0</v>
      </c>
      <c r="AI252" s="25">
        <v>10.0</v>
      </c>
      <c r="AJ252" s="25">
        <v>10.0</v>
      </c>
      <c r="AK252" s="25">
        <v>10.0</v>
      </c>
      <c r="AL252" s="25"/>
      <c r="AM252" s="25"/>
      <c r="AN252" s="25">
        <v>10.0</v>
      </c>
      <c r="AO252" s="25"/>
      <c r="AP252" s="6">
        <v>10.0</v>
      </c>
      <c r="AQ252" s="25"/>
      <c r="AR252" s="21"/>
      <c r="AS252" s="25"/>
      <c r="AT252" s="25"/>
      <c r="AU252" s="25"/>
      <c r="AV252" s="25"/>
      <c r="AW252" s="25">
        <v>10.0</v>
      </c>
      <c r="AX252" s="25">
        <f t="shared" si="1"/>
        <v>8.6</v>
      </c>
      <c r="AY252" s="23"/>
      <c r="AZ252" s="23">
        <f t="shared" si="2"/>
        <v>0</v>
      </c>
      <c r="BA252" s="6">
        <v>106.0</v>
      </c>
      <c r="BB252" s="6">
        <v>15.0</v>
      </c>
      <c r="BC252" s="23">
        <f t="shared" si="3"/>
        <v>91</v>
      </c>
      <c r="BD252" s="6" t="s">
        <v>92</v>
      </c>
      <c r="BE252" s="6" t="s">
        <v>55</v>
      </c>
      <c r="BF252" s="6" t="s">
        <v>55</v>
      </c>
      <c r="BG252" s="6" t="s">
        <v>55</v>
      </c>
      <c r="BH252" s="6" t="s">
        <v>55</v>
      </c>
      <c r="BI252" s="6" t="s">
        <v>92</v>
      </c>
      <c r="BJ252" s="6" t="s">
        <v>55</v>
      </c>
      <c r="BK252" s="23"/>
      <c r="BL252" s="23"/>
      <c r="BM252" s="42"/>
      <c r="BN252" s="42"/>
      <c r="BO252" s="42"/>
    </row>
    <row r="253">
      <c r="A253" s="11">
        <v>249.0</v>
      </c>
      <c r="B253" s="17" t="s">
        <v>1309</v>
      </c>
      <c r="C253" s="17" t="s">
        <v>235</v>
      </c>
      <c r="D253" s="17" t="s">
        <v>200</v>
      </c>
      <c r="E253" s="19"/>
      <c r="F253" s="17" t="s">
        <v>96</v>
      </c>
      <c r="G253" s="17" t="s">
        <v>1284</v>
      </c>
      <c r="H253" s="48" t="s">
        <v>90</v>
      </c>
      <c r="J253" s="11" t="s">
        <v>526</v>
      </c>
      <c r="K253" s="48" t="s">
        <v>84</v>
      </c>
      <c r="L253" s="49">
        <v>42979.0</v>
      </c>
      <c r="M253" s="52"/>
      <c r="N253" s="50"/>
      <c r="O253" s="50"/>
      <c r="P253" s="50"/>
      <c r="Q253" s="6">
        <v>9.0</v>
      </c>
      <c r="R253" s="6">
        <v>10.0</v>
      </c>
      <c r="S253" s="6">
        <v>8.5</v>
      </c>
      <c r="T253" s="6">
        <v>10.0</v>
      </c>
      <c r="U253" s="6">
        <v>8.0</v>
      </c>
      <c r="V253" s="6"/>
      <c r="W253" s="6">
        <v>7.5</v>
      </c>
      <c r="X253" s="6">
        <v>9.0</v>
      </c>
      <c r="Y253" s="6">
        <v>10.0</v>
      </c>
      <c r="Z253" s="6">
        <v>9.5</v>
      </c>
      <c r="AA253" s="23"/>
      <c r="AB253" s="6">
        <v>7.5</v>
      </c>
      <c r="AC253" s="6">
        <v>7.5</v>
      </c>
      <c r="AD253" s="23"/>
      <c r="AE253" s="23"/>
      <c r="AF253" s="6">
        <v>10.0</v>
      </c>
      <c r="AG253" s="23"/>
      <c r="AH253" s="6">
        <v>10.0</v>
      </c>
      <c r="AI253" s="6">
        <v>10.0</v>
      </c>
      <c r="AJ253" s="6">
        <v>10.0</v>
      </c>
      <c r="AK253" s="6">
        <v>10.0</v>
      </c>
      <c r="AL253" s="23"/>
      <c r="AM253" s="23"/>
      <c r="AN253" s="6">
        <v>10.0</v>
      </c>
      <c r="AO253" s="6"/>
      <c r="AP253" s="6">
        <v>10.0</v>
      </c>
      <c r="AQ253" s="6"/>
      <c r="AR253" s="21"/>
      <c r="AS253" s="23"/>
      <c r="AT253" s="23"/>
      <c r="AU253" s="23"/>
      <c r="AV253" s="23"/>
      <c r="AW253" s="6">
        <v>10.0</v>
      </c>
      <c r="AX253" s="25">
        <f t="shared" si="1"/>
        <v>9.28</v>
      </c>
      <c r="AY253" s="23"/>
      <c r="AZ253" s="23">
        <f t="shared" si="2"/>
        <v>0</v>
      </c>
      <c r="BA253" s="6">
        <v>96.0</v>
      </c>
      <c r="BB253" s="6">
        <v>15.0</v>
      </c>
      <c r="BC253" s="23">
        <f t="shared" si="3"/>
        <v>81</v>
      </c>
      <c r="BD253" s="6" t="s">
        <v>92</v>
      </c>
      <c r="BE253" s="6" t="s">
        <v>55</v>
      </c>
      <c r="BF253" s="6" t="s">
        <v>55</v>
      </c>
      <c r="BG253" s="6" t="s">
        <v>55</v>
      </c>
      <c r="BH253" s="6" t="s">
        <v>55</v>
      </c>
      <c r="BI253" s="6" t="s">
        <v>92</v>
      </c>
      <c r="BJ253" s="6" t="s">
        <v>55</v>
      </c>
      <c r="BK253" s="23"/>
      <c r="BL253" s="23"/>
      <c r="BM253" s="42"/>
      <c r="BN253" s="42"/>
      <c r="BO253" s="42"/>
    </row>
    <row r="254">
      <c r="A254" s="11">
        <v>250.0</v>
      </c>
      <c r="B254" s="17" t="s">
        <v>1310</v>
      </c>
      <c r="C254" s="17" t="s">
        <v>528</v>
      </c>
      <c r="D254" s="17" t="s">
        <v>140</v>
      </c>
      <c r="E254" s="19"/>
      <c r="F254" s="17" t="s">
        <v>96</v>
      </c>
      <c r="G254" s="17" t="s">
        <v>1284</v>
      </c>
      <c r="H254" s="48" t="s">
        <v>90</v>
      </c>
      <c r="J254" s="11" t="s">
        <v>526</v>
      </c>
      <c r="K254" s="48" t="s">
        <v>84</v>
      </c>
      <c r="L254" s="49">
        <v>42979.0</v>
      </c>
      <c r="M254" s="52"/>
      <c r="N254" s="50"/>
      <c r="O254" s="50"/>
      <c r="P254" s="50"/>
      <c r="Q254" s="25">
        <v>7.5</v>
      </c>
      <c r="R254" s="25">
        <v>8.5</v>
      </c>
      <c r="S254" s="25">
        <v>7.0</v>
      </c>
      <c r="T254" s="25">
        <v>10.0</v>
      </c>
      <c r="U254" s="25">
        <v>8.0</v>
      </c>
      <c r="V254" s="25"/>
      <c r="W254" s="25">
        <v>7.5</v>
      </c>
      <c r="X254" s="25">
        <v>9.0</v>
      </c>
      <c r="Y254" s="25">
        <v>9.5</v>
      </c>
      <c r="Z254" s="25">
        <v>9.5</v>
      </c>
      <c r="AA254" s="25"/>
      <c r="AB254" s="25">
        <v>6.0</v>
      </c>
      <c r="AC254" s="25">
        <v>7.0</v>
      </c>
      <c r="AD254" s="25"/>
      <c r="AE254" s="25"/>
      <c r="AF254" s="25">
        <v>10.0</v>
      </c>
      <c r="AG254" s="25"/>
      <c r="AH254" s="25">
        <v>10.0</v>
      </c>
      <c r="AI254" s="25">
        <v>10.0</v>
      </c>
      <c r="AJ254" s="25">
        <v>10.0</v>
      </c>
      <c r="AK254" s="25">
        <v>10.0</v>
      </c>
      <c r="AL254" s="25"/>
      <c r="AM254" s="25"/>
      <c r="AN254" s="25">
        <v>10.0</v>
      </c>
      <c r="AO254" s="25"/>
      <c r="AP254" s="6">
        <v>10.0</v>
      </c>
      <c r="AQ254" s="25"/>
      <c r="AR254" s="21"/>
      <c r="AS254" s="25"/>
      <c r="AT254" s="25"/>
      <c r="AU254" s="25"/>
      <c r="AV254" s="25"/>
      <c r="AW254" s="25">
        <v>10.0</v>
      </c>
      <c r="AX254" s="25">
        <f t="shared" si="1"/>
        <v>8.92</v>
      </c>
      <c r="AY254" s="23"/>
      <c r="AZ254" s="23">
        <f t="shared" si="2"/>
        <v>0</v>
      </c>
      <c r="BA254" s="6">
        <v>100.0</v>
      </c>
      <c r="BB254" s="6">
        <v>12.0</v>
      </c>
      <c r="BC254" s="23">
        <f t="shared" si="3"/>
        <v>88</v>
      </c>
      <c r="BD254" s="6" t="s">
        <v>92</v>
      </c>
      <c r="BE254" s="6" t="s">
        <v>55</v>
      </c>
      <c r="BF254" s="6" t="s">
        <v>55</v>
      </c>
      <c r="BG254" s="6" t="s">
        <v>55</v>
      </c>
      <c r="BH254" s="6" t="s">
        <v>55</v>
      </c>
      <c r="BI254" s="6" t="s">
        <v>92</v>
      </c>
      <c r="BJ254" s="6" t="s">
        <v>55</v>
      </c>
      <c r="BK254" s="23"/>
      <c r="BL254" s="23"/>
      <c r="BM254" s="42"/>
      <c r="BN254" s="42"/>
      <c r="BO254" s="42"/>
    </row>
    <row r="255">
      <c r="A255" s="11">
        <v>251.0</v>
      </c>
      <c r="B255" s="17" t="s">
        <v>1312</v>
      </c>
      <c r="C255" s="17" t="s">
        <v>784</v>
      </c>
      <c r="D255" s="17" t="s">
        <v>251</v>
      </c>
      <c r="E255" s="19"/>
      <c r="F255" s="17" t="s">
        <v>96</v>
      </c>
      <c r="G255" s="17" t="s">
        <v>1284</v>
      </c>
      <c r="H255" s="48" t="s">
        <v>90</v>
      </c>
      <c r="J255" s="11" t="s">
        <v>526</v>
      </c>
      <c r="K255" s="48" t="s">
        <v>84</v>
      </c>
      <c r="L255" s="49">
        <v>42979.0</v>
      </c>
      <c r="M255" s="52"/>
      <c r="N255" s="50"/>
      <c r="O255" s="50"/>
      <c r="P255" s="50"/>
      <c r="Q255" s="6">
        <v>10.0</v>
      </c>
      <c r="R255" s="6">
        <v>10.0</v>
      </c>
      <c r="S255" s="6">
        <v>9.0</v>
      </c>
      <c r="T255" s="6">
        <v>10.0</v>
      </c>
      <c r="U255" s="6">
        <v>9.0</v>
      </c>
      <c r="V255" s="6"/>
      <c r="W255" s="6">
        <v>8.5</v>
      </c>
      <c r="X255" s="6">
        <v>9.0</v>
      </c>
      <c r="Y255" s="6">
        <v>10.0</v>
      </c>
      <c r="Z255" s="6">
        <v>10.0</v>
      </c>
      <c r="AA255" s="23"/>
      <c r="AB255" s="6">
        <v>8.0</v>
      </c>
      <c r="AC255" s="6">
        <v>9.0</v>
      </c>
      <c r="AD255" s="23"/>
      <c r="AE255" s="23"/>
      <c r="AF255" s="6">
        <v>10.0</v>
      </c>
      <c r="AG255" s="23"/>
      <c r="AH255" s="6">
        <v>10.0</v>
      </c>
      <c r="AI255" s="6">
        <v>10.0</v>
      </c>
      <c r="AJ255" s="6">
        <v>10.0</v>
      </c>
      <c r="AK255" s="6">
        <v>10.0</v>
      </c>
      <c r="AL255" s="23"/>
      <c r="AM255" s="23"/>
      <c r="AN255" s="6">
        <v>10.0</v>
      </c>
      <c r="AO255" s="6"/>
      <c r="AP255" s="6">
        <v>10.0</v>
      </c>
      <c r="AQ255" s="6"/>
      <c r="AR255" s="21"/>
      <c r="AS255" s="23"/>
      <c r="AT255" s="23"/>
      <c r="AU255" s="23"/>
      <c r="AV255" s="23"/>
      <c r="AW255" s="6">
        <v>10.0</v>
      </c>
      <c r="AX255" s="25">
        <f t="shared" si="1"/>
        <v>9.6</v>
      </c>
      <c r="AY255" s="23"/>
      <c r="AZ255" s="23">
        <f t="shared" si="2"/>
        <v>0</v>
      </c>
      <c r="BA255" s="6">
        <v>82.0</v>
      </c>
      <c r="BB255" s="6">
        <v>9.0</v>
      </c>
      <c r="BC255" s="23">
        <f t="shared" si="3"/>
        <v>73</v>
      </c>
      <c r="BD255" s="6" t="s">
        <v>92</v>
      </c>
      <c r="BE255" s="6" t="s">
        <v>55</v>
      </c>
      <c r="BF255" s="6" t="s">
        <v>55</v>
      </c>
      <c r="BG255" s="6" t="s">
        <v>55</v>
      </c>
      <c r="BH255" s="6" t="s">
        <v>55</v>
      </c>
      <c r="BI255" s="6" t="s">
        <v>92</v>
      </c>
      <c r="BJ255" s="6" t="s">
        <v>55</v>
      </c>
      <c r="BK255" s="23"/>
      <c r="BL255" s="23"/>
      <c r="BM255" s="42"/>
      <c r="BN255" s="42"/>
      <c r="BO255" s="42"/>
    </row>
    <row r="256">
      <c r="A256" s="11">
        <v>252.0</v>
      </c>
      <c r="B256" s="17" t="s">
        <v>1315</v>
      </c>
      <c r="C256" s="17" t="s">
        <v>662</v>
      </c>
      <c r="D256" s="17" t="s">
        <v>209</v>
      </c>
      <c r="E256" s="19"/>
      <c r="F256" s="17" t="s">
        <v>96</v>
      </c>
      <c r="G256" s="17" t="s">
        <v>1284</v>
      </c>
      <c r="H256" s="48" t="s">
        <v>90</v>
      </c>
      <c r="J256" s="11" t="s">
        <v>526</v>
      </c>
      <c r="K256" s="48" t="s">
        <v>84</v>
      </c>
      <c r="L256" s="49">
        <v>42979.0</v>
      </c>
      <c r="M256" s="52"/>
      <c r="N256" s="50"/>
      <c r="O256" s="50"/>
      <c r="P256" s="50"/>
      <c r="Q256" s="6">
        <v>7.5</v>
      </c>
      <c r="R256" s="6">
        <v>8.5</v>
      </c>
      <c r="S256" s="6">
        <v>6.0</v>
      </c>
      <c r="T256" s="6">
        <v>10.0</v>
      </c>
      <c r="U256" s="6">
        <v>5.5</v>
      </c>
      <c r="V256" s="6"/>
      <c r="W256" s="6">
        <v>7.0</v>
      </c>
      <c r="X256" s="6">
        <v>9.5</v>
      </c>
      <c r="Y256" s="6">
        <v>9.5</v>
      </c>
      <c r="Z256" s="6">
        <v>9.0</v>
      </c>
      <c r="AA256" s="23"/>
      <c r="AB256" s="6">
        <v>7.0</v>
      </c>
      <c r="AC256" s="6">
        <v>7.5</v>
      </c>
      <c r="AD256" s="23"/>
      <c r="AE256" s="23"/>
      <c r="AF256" s="6">
        <v>10.0</v>
      </c>
      <c r="AG256" s="23"/>
      <c r="AH256" s="6">
        <v>10.0</v>
      </c>
      <c r="AI256" s="6">
        <v>10.0</v>
      </c>
      <c r="AJ256" s="6">
        <v>10.0</v>
      </c>
      <c r="AK256" s="6">
        <v>10.0</v>
      </c>
      <c r="AL256" s="23"/>
      <c r="AM256" s="23"/>
      <c r="AN256" s="6">
        <v>9.5</v>
      </c>
      <c r="AO256" s="6"/>
      <c r="AP256" s="6">
        <v>10.0</v>
      </c>
      <c r="AQ256" s="6"/>
      <c r="AR256" s="21"/>
      <c r="AS256" s="23"/>
      <c r="AT256" s="23"/>
      <c r="AU256" s="23"/>
      <c r="AV256" s="23"/>
      <c r="AW256" s="6">
        <v>10.0</v>
      </c>
      <c r="AX256" s="25">
        <f t="shared" si="1"/>
        <v>8.76</v>
      </c>
      <c r="AY256" s="23"/>
      <c r="AZ256" s="23">
        <f t="shared" si="2"/>
        <v>0</v>
      </c>
      <c r="BA256" s="6">
        <v>136.0</v>
      </c>
      <c r="BB256" s="6">
        <v>13.0</v>
      </c>
      <c r="BC256" s="23">
        <f t="shared" si="3"/>
        <v>123</v>
      </c>
      <c r="BD256" s="6" t="s">
        <v>92</v>
      </c>
      <c r="BE256" s="6" t="s">
        <v>55</v>
      </c>
      <c r="BF256" s="6" t="s">
        <v>55</v>
      </c>
      <c r="BG256" s="6" t="s">
        <v>55</v>
      </c>
      <c r="BH256" s="6" t="s">
        <v>55</v>
      </c>
      <c r="BI256" s="6" t="s">
        <v>92</v>
      </c>
      <c r="BJ256" s="6" t="s">
        <v>55</v>
      </c>
      <c r="BK256" s="23"/>
      <c r="BL256" s="23"/>
      <c r="BM256" s="42"/>
      <c r="BN256" s="42"/>
      <c r="BO256" s="42"/>
    </row>
    <row r="257">
      <c r="A257" s="11">
        <v>253.0</v>
      </c>
      <c r="B257" s="17" t="s">
        <v>1316</v>
      </c>
      <c r="C257" s="17" t="s">
        <v>404</v>
      </c>
      <c r="D257" s="17" t="s">
        <v>896</v>
      </c>
      <c r="E257" s="19"/>
      <c r="F257" s="17" t="s">
        <v>96</v>
      </c>
      <c r="G257" s="17" t="s">
        <v>1284</v>
      </c>
      <c r="H257" s="48" t="s">
        <v>90</v>
      </c>
      <c r="J257" s="11" t="s">
        <v>526</v>
      </c>
      <c r="K257" s="48" t="s">
        <v>84</v>
      </c>
      <c r="L257" s="49">
        <v>42979.0</v>
      </c>
      <c r="M257" s="52"/>
      <c r="N257" s="50"/>
      <c r="O257" s="50"/>
      <c r="P257" s="50"/>
      <c r="Q257" s="6">
        <v>8.5</v>
      </c>
      <c r="R257" s="6">
        <v>9.0</v>
      </c>
      <c r="S257" s="6">
        <v>10.0</v>
      </c>
      <c r="T257" s="6">
        <v>10.0</v>
      </c>
      <c r="U257" s="6">
        <v>8.5</v>
      </c>
      <c r="V257" s="6"/>
      <c r="W257" s="6">
        <v>7.5</v>
      </c>
      <c r="X257" s="6">
        <v>8.5</v>
      </c>
      <c r="Y257" s="6">
        <v>9.5</v>
      </c>
      <c r="Z257" s="6">
        <v>10.0</v>
      </c>
      <c r="AA257" s="23"/>
      <c r="AB257" s="6">
        <v>8.0</v>
      </c>
      <c r="AC257" s="6">
        <v>8.0</v>
      </c>
      <c r="AD257" s="23"/>
      <c r="AE257" s="23"/>
      <c r="AF257" s="6">
        <v>10.0</v>
      </c>
      <c r="AG257" s="23"/>
      <c r="AH257" s="6">
        <v>10.0</v>
      </c>
      <c r="AI257" s="6">
        <v>10.0</v>
      </c>
      <c r="AJ257" s="6">
        <v>10.0</v>
      </c>
      <c r="AK257" s="6">
        <v>10.0</v>
      </c>
      <c r="AL257" s="23"/>
      <c r="AM257" s="23"/>
      <c r="AN257" s="6">
        <v>9.5</v>
      </c>
      <c r="AO257" s="6"/>
      <c r="AP257" s="6">
        <v>10.0</v>
      </c>
      <c r="AQ257" s="6"/>
      <c r="AR257" s="21"/>
      <c r="AS257" s="23"/>
      <c r="AT257" s="23"/>
      <c r="AU257" s="23"/>
      <c r="AV257" s="23"/>
      <c r="AW257" s="6">
        <v>10.0</v>
      </c>
      <c r="AX257" s="25">
        <f t="shared" si="1"/>
        <v>9.31</v>
      </c>
      <c r="AY257" s="23"/>
      <c r="AZ257" s="23">
        <f t="shared" si="2"/>
        <v>0</v>
      </c>
      <c r="BA257" s="6">
        <v>66.0</v>
      </c>
      <c r="BB257" s="6">
        <v>12.0</v>
      </c>
      <c r="BC257" s="23">
        <f t="shared" si="3"/>
        <v>54</v>
      </c>
      <c r="BD257" s="6" t="s">
        <v>92</v>
      </c>
      <c r="BE257" s="6" t="s">
        <v>55</v>
      </c>
      <c r="BF257" s="6" t="s">
        <v>55</v>
      </c>
      <c r="BG257" s="6" t="s">
        <v>55</v>
      </c>
      <c r="BH257" s="6" t="s">
        <v>55</v>
      </c>
      <c r="BI257" s="6" t="s">
        <v>92</v>
      </c>
      <c r="BJ257" s="6" t="s">
        <v>55</v>
      </c>
      <c r="BK257" s="23"/>
      <c r="BL257" s="23"/>
      <c r="BM257" s="42"/>
      <c r="BN257" s="42"/>
      <c r="BO257" s="42"/>
    </row>
    <row r="258">
      <c r="A258" s="11">
        <v>254.0</v>
      </c>
      <c r="B258" s="17" t="s">
        <v>1317</v>
      </c>
      <c r="C258" s="17" t="s">
        <v>314</v>
      </c>
      <c r="D258" s="17" t="s">
        <v>140</v>
      </c>
      <c r="E258" s="19"/>
      <c r="F258" s="17" t="s">
        <v>96</v>
      </c>
      <c r="G258" s="17" t="s">
        <v>1284</v>
      </c>
      <c r="H258" s="48" t="s">
        <v>90</v>
      </c>
      <c r="J258" s="11" t="s">
        <v>526</v>
      </c>
      <c r="K258" s="48" t="s">
        <v>84</v>
      </c>
      <c r="L258" s="49">
        <v>42979.0</v>
      </c>
      <c r="M258" s="52"/>
      <c r="N258" s="50"/>
      <c r="O258" s="50"/>
      <c r="P258" s="50"/>
      <c r="Q258" s="6">
        <v>7.5</v>
      </c>
      <c r="R258" s="6">
        <v>8.0</v>
      </c>
      <c r="S258" s="6">
        <v>8.0</v>
      </c>
      <c r="T258" s="6">
        <v>10.0</v>
      </c>
      <c r="U258" s="6">
        <v>6.5</v>
      </c>
      <c r="V258" s="6"/>
      <c r="W258" s="6">
        <v>8.0</v>
      </c>
      <c r="X258" s="6">
        <v>9.0</v>
      </c>
      <c r="Y258" s="6">
        <v>10.0</v>
      </c>
      <c r="Z258" s="6">
        <v>10.0</v>
      </c>
      <c r="AA258" s="23"/>
      <c r="AB258" s="6">
        <v>7.0</v>
      </c>
      <c r="AC258" s="6">
        <v>7.5</v>
      </c>
      <c r="AD258" s="23"/>
      <c r="AE258" s="23"/>
      <c r="AF258" s="6">
        <v>10.0</v>
      </c>
      <c r="AG258" s="23"/>
      <c r="AH258" s="6">
        <v>10.0</v>
      </c>
      <c r="AI258" s="6">
        <v>10.0</v>
      </c>
      <c r="AJ258" s="6">
        <v>10.0</v>
      </c>
      <c r="AK258" s="6">
        <v>10.0</v>
      </c>
      <c r="AL258" s="23"/>
      <c r="AM258" s="23"/>
      <c r="AN258" s="6">
        <v>10.0</v>
      </c>
      <c r="AO258" s="6"/>
      <c r="AP258" s="6">
        <v>10.0</v>
      </c>
      <c r="AQ258" s="6"/>
      <c r="AR258" s="21"/>
      <c r="AS258" s="23"/>
      <c r="AT258" s="23"/>
      <c r="AU258" s="23"/>
      <c r="AV258" s="23"/>
      <c r="AW258" s="6">
        <v>10.0</v>
      </c>
      <c r="AX258" s="25">
        <f t="shared" si="1"/>
        <v>9.02</v>
      </c>
      <c r="AY258" s="23"/>
      <c r="AZ258" s="23">
        <f t="shared" si="2"/>
        <v>0</v>
      </c>
      <c r="BA258" s="6">
        <v>127.0</v>
      </c>
      <c r="BB258" s="6">
        <v>16.0</v>
      </c>
      <c r="BC258" s="23">
        <f t="shared" si="3"/>
        <v>111</v>
      </c>
      <c r="BD258" s="6" t="s">
        <v>92</v>
      </c>
      <c r="BE258" s="6" t="s">
        <v>55</v>
      </c>
      <c r="BF258" s="6" t="s">
        <v>55</v>
      </c>
      <c r="BG258" s="6" t="s">
        <v>55</v>
      </c>
      <c r="BH258" s="6" t="s">
        <v>55</v>
      </c>
      <c r="BI258" s="6" t="s">
        <v>92</v>
      </c>
      <c r="BJ258" s="6" t="s">
        <v>55</v>
      </c>
      <c r="BK258" s="23"/>
      <c r="BL258" s="23"/>
      <c r="BM258" s="42"/>
      <c r="BN258" s="42"/>
      <c r="BO258" s="42"/>
    </row>
    <row r="259">
      <c r="A259" s="11">
        <v>255.0</v>
      </c>
      <c r="B259" s="17" t="s">
        <v>1320</v>
      </c>
      <c r="C259" s="17" t="s">
        <v>1321</v>
      </c>
      <c r="D259" s="17" t="s">
        <v>1322</v>
      </c>
      <c r="E259" s="19"/>
      <c r="F259" s="17" t="s">
        <v>79</v>
      </c>
      <c r="G259" s="17" t="s">
        <v>1284</v>
      </c>
      <c r="H259" s="48" t="s">
        <v>90</v>
      </c>
      <c r="J259" s="11" t="s">
        <v>526</v>
      </c>
      <c r="K259" s="48" t="s">
        <v>84</v>
      </c>
      <c r="L259" s="49">
        <v>42979.0</v>
      </c>
      <c r="M259" s="52"/>
      <c r="N259" s="50"/>
      <c r="O259" s="50"/>
      <c r="P259" s="50"/>
      <c r="Q259" s="6">
        <v>6.0</v>
      </c>
      <c r="R259" s="6">
        <v>9.0</v>
      </c>
      <c r="S259" s="6">
        <v>7.5</v>
      </c>
      <c r="T259" s="6">
        <v>10.0</v>
      </c>
      <c r="U259" s="6">
        <v>6.0</v>
      </c>
      <c r="V259" s="6"/>
      <c r="W259" s="6">
        <v>6.5</v>
      </c>
      <c r="X259" s="6">
        <v>7.5</v>
      </c>
      <c r="Y259" s="6">
        <v>9.5</v>
      </c>
      <c r="Z259" s="6">
        <v>10.0</v>
      </c>
      <c r="AA259" s="23"/>
      <c r="AB259" s="6">
        <v>8.5</v>
      </c>
      <c r="AC259" s="6">
        <v>8.0</v>
      </c>
      <c r="AD259" s="23"/>
      <c r="AE259" s="23"/>
      <c r="AF259" s="6">
        <v>10.0</v>
      </c>
      <c r="AG259" s="23"/>
      <c r="AH259" s="6">
        <v>10.0</v>
      </c>
      <c r="AI259" s="6">
        <v>10.0</v>
      </c>
      <c r="AJ259" s="6">
        <v>10.0</v>
      </c>
      <c r="AK259" s="6">
        <v>10.0</v>
      </c>
      <c r="AL259" s="23"/>
      <c r="AM259" s="23"/>
      <c r="AN259" s="6">
        <v>10.0</v>
      </c>
      <c r="AO259" s="6"/>
      <c r="AP259" s="6">
        <v>10.0</v>
      </c>
      <c r="AQ259" s="6"/>
      <c r="AR259" s="21"/>
      <c r="AS259" s="23"/>
      <c r="AT259" s="23"/>
      <c r="AU259" s="23"/>
      <c r="AV259" s="23"/>
      <c r="AW259" s="6">
        <v>10.0</v>
      </c>
      <c r="AX259" s="25">
        <f t="shared" si="1"/>
        <v>8.86</v>
      </c>
      <c r="AY259" s="23"/>
      <c r="AZ259" s="23">
        <f t="shared" si="2"/>
        <v>0</v>
      </c>
      <c r="BA259" s="6">
        <v>147.0</v>
      </c>
      <c r="BB259" s="6">
        <v>17.0</v>
      </c>
      <c r="BC259" s="23">
        <f t="shared" si="3"/>
        <v>130</v>
      </c>
      <c r="BD259" s="6" t="s">
        <v>92</v>
      </c>
      <c r="BE259" s="6" t="s">
        <v>55</v>
      </c>
      <c r="BF259" s="6" t="s">
        <v>55</v>
      </c>
      <c r="BG259" s="6" t="s">
        <v>55</v>
      </c>
      <c r="BH259" s="6" t="s">
        <v>55</v>
      </c>
      <c r="BI259" s="6" t="s">
        <v>92</v>
      </c>
      <c r="BJ259" s="6" t="s">
        <v>55</v>
      </c>
      <c r="BK259" s="23"/>
      <c r="BL259" s="23"/>
      <c r="BM259" s="42"/>
      <c r="BN259" s="42"/>
      <c r="BO259" s="42"/>
    </row>
    <row r="260">
      <c r="A260" s="11">
        <v>256.0</v>
      </c>
      <c r="B260" s="17" t="s">
        <v>1276</v>
      </c>
      <c r="C260" s="17" t="s">
        <v>252</v>
      </c>
      <c r="D260" s="17" t="s">
        <v>341</v>
      </c>
      <c r="E260" s="19"/>
      <c r="F260" s="17" t="s">
        <v>96</v>
      </c>
      <c r="G260" s="17" t="s">
        <v>1284</v>
      </c>
      <c r="H260" s="48" t="s">
        <v>90</v>
      </c>
      <c r="J260" s="11" t="s">
        <v>526</v>
      </c>
      <c r="K260" s="48" t="s">
        <v>84</v>
      </c>
      <c r="L260" s="49">
        <v>42999.0</v>
      </c>
      <c r="M260" s="52"/>
      <c r="N260" s="48" t="s">
        <v>85</v>
      </c>
      <c r="O260" s="48" t="s">
        <v>483</v>
      </c>
      <c r="P260" s="50"/>
      <c r="Q260" s="6">
        <v>8.0</v>
      </c>
      <c r="R260" s="6">
        <v>8.5</v>
      </c>
      <c r="S260" s="6">
        <v>7.0</v>
      </c>
      <c r="T260" s="6">
        <v>10.0</v>
      </c>
      <c r="U260" s="6">
        <v>7.5</v>
      </c>
      <c r="V260" s="6"/>
      <c r="W260" s="6">
        <v>7.0</v>
      </c>
      <c r="X260" s="6">
        <v>9.0</v>
      </c>
      <c r="Y260" s="6">
        <v>10.0</v>
      </c>
      <c r="Z260" s="6">
        <v>9.5</v>
      </c>
      <c r="AA260" s="23"/>
      <c r="AB260" s="6">
        <v>8.0</v>
      </c>
      <c r="AC260" s="6">
        <v>8.0</v>
      </c>
      <c r="AD260" s="23"/>
      <c r="AE260" s="23"/>
      <c r="AF260" s="6">
        <v>10.0</v>
      </c>
      <c r="AG260" s="23"/>
      <c r="AH260" s="6">
        <v>10.0</v>
      </c>
      <c r="AI260" s="6">
        <v>10.0</v>
      </c>
      <c r="AJ260" s="6">
        <v>10.0</v>
      </c>
      <c r="AK260" s="6">
        <v>10.0</v>
      </c>
      <c r="AL260" s="23"/>
      <c r="AM260" s="23"/>
      <c r="AN260" s="6">
        <v>10.0</v>
      </c>
      <c r="AO260" s="6"/>
      <c r="AP260" s="6">
        <v>10.0</v>
      </c>
      <c r="AQ260" s="6"/>
      <c r="AR260" s="21"/>
      <c r="AS260" s="23"/>
      <c r="AT260" s="23"/>
      <c r="AU260" s="23"/>
      <c r="AV260" s="23"/>
      <c r="AW260" s="6">
        <v>10.0</v>
      </c>
      <c r="AX260" s="25">
        <f t="shared" si="1"/>
        <v>9.07</v>
      </c>
      <c r="AY260" s="23"/>
      <c r="AZ260" s="23">
        <f t="shared" si="2"/>
        <v>0</v>
      </c>
      <c r="BA260" s="6">
        <v>42.0</v>
      </c>
      <c r="BB260" s="6">
        <v>7.0</v>
      </c>
      <c r="BC260" s="23">
        <f t="shared" si="3"/>
        <v>35</v>
      </c>
      <c r="BD260" s="6" t="s">
        <v>92</v>
      </c>
      <c r="BE260" s="6" t="s">
        <v>55</v>
      </c>
      <c r="BF260" s="6" t="s">
        <v>55</v>
      </c>
      <c r="BG260" s="6" t="s">
        <v>55</v>
      </c>
      <c r="BH260" s="6" t="s">
        <v>55</v>
      </c>
      <c r="BI260" s="6" t="s">
        <v>92</v>
      </c>
      <c r="BJ260" s="6" t="s">
        <v>55</v>
      </c>
      <c r="BK260" s="23"/>
      <c r="BL260" s="23"/>
      <c r="BM260" s="42"/>
      <c r="BN260" s="42"/>
      <c r="BO260" s="42"/>
    </row>
    <row r="261">
      <c r="A261" s="11">
        <v>257.0</v>
      </c>
      <c r="B261" s="17" t="s">
        <v>1323</v>
      </c>
      <c r="C261" s="17" t="s">
        <v>172</v>
      </c>
      <c r="D261" s="17" t="s">
        <v>577</v>
      </c>
      <c r="E261" s="19"/>
      <c r="F261" s="17" t="s">
        <v>79</v>
      </c>
      <c r="G261" s="17" t="s">
        <v>1284</v>
      </c>
      <c r="H261" s="48" t="s">
        <v>90</v>
      </c>
      <c r="J261" s="11" t="s">
        <v>526</v>
      </c>
      <c r="K261" s="48" t="s">
        <v>84</v>
      </c>
      <c r="L261" s="49">
        <v>42979.0</v>
      </c>
      <c r="M261" s="52"/>
      <c r="N261" s="50"/>
      <c r="O261" s="50"/>
      <c r="P261" s="50"/>
      <c r="Q261" s="6">
        <v>6.0</v>
      </c>
      <c r="R261" s="6">
        <v>8.5</v>
      </c>
      <c r="S261" s="6">
        <v>7.5</v>
      </c>
      <c r="T261" s="6">
        <v>10.0</v>
      </c>
      <c r="U261" s="6">
        <v>8.5</v>
      </c>
      <c r="V261" s="6"/>
      <c r="W261" s="6">
        <v>6.0</v>
      </c>
      <c r="X261" s="6">
        <v>9.0</v>
      </c>
      <c r="Y261" s="6">
        <v>8.5</v>
      </c>
      <c r="Z261" s="6">
        <v>9.5</v>
      </c>
      <c r="AA261" s="23"/>
      <c r="AB261" s="6">
        <v>7.0</v>
      </c>
      <c r="AC261" s="6">
        <v>8.0</v>
      </c>
      <c r="AD261" s="23"/>
      <c r="AE261" s="23"/>
      <c r="AF261" s="6">
        <v>10.0</v>
      </c>
      <c r="AG261" s="23"/>
      <c r="AH261" s="6">
        <v>10.0</v>
      </c>
      <c r="AI261" s="6">
        <v>10.0</v>
      </c>
      <c r="AJ261" s="6">
        <v>10.0</v>
      </c>
      <c r="AK261" s="6">
        <v>10.0</v>
      </c>
      <c r="AL261" s="23"/>
      <c r="AM261" s="23"/>
      <c r="AN261" s="6">
        <v>10.0</v>
      </c>
      <c r="AO261" s="6"/>
      <c r="AP261" s="6">
        <v>10.0</v>
      </c>
      <c r="AQ261" s="6"/>
      <c r="AR261" s="21"/>
      <c r="AS261" s="23"/>
      <c r="AT261" s="23"/>
      <c r="AU261" s="23"/>
      <c r="AV261" s="23"/>
      <c r="AW261" s="6">
        <v>10.0</v>
      </c>
      <c r="AX261" s="25">
        <f t="shared" si="1"/>
        <v>8.86</v>
      </c>
      <c r="AY261" s="23"/>
      <c r="AZ261" s="23">
        <f t="shared" si="2"/>
        <v>0</v>
      </c>
      <c r="BA261" s="6">
        <v>106.0</v>
      </c>
      <c r="BB261" s="6">
        <v>14.0</v>
      </c>
      <c r="BC261" s="23">
        <f t="shared" si="3"/>
        <v>92</v>
      </c>
      <c r="BD261" s="6" t="s">
        <v>92</v>
      </c>
      <c r="BE261" s="6" t="s">
        <v>55</v>
      </c>
      <c r="BF261" s="6" t="s">
        <v>55</v>
      </c>
      <c r="BG261" s="6" t="s">
        <v>55</v>
      </c>
      <c r="BH261" s="6" t="s">
        <v>55</v>
      </c>
      <c r="BI261" s="6" t="s">
        <v>92</v>
      </c>
      <c r="BJ261" s="6" t="s">
        <v>55</v>
      </c>
      <c r="BK261" s="23"/>
      <c r="BL261" s="23"/>
      <c r="BM261" s="42"/>
      <c r="BN261" s="42"/>
      <c r="BO261" s="42"/>
    </row>
    <row r="262">
      <c r="A262" s="11">
        <v>258.0</v>
      </c>
      <c r="B262" s="17" t="s">
        <v>1324</v>
      </c>
      <c r="C262" s="17" t="s">
        <v>112</v>
      </c>
      <c r="D262" s="17" t="s">
        <v>110</v>
      </c>
      <c r="E262" s="17" t="s">
        <v>1325</v>
      </c>
      <c r="F262" s="17" t="s">
        <v>96</v>
      </c>
      <c r="G262" s="17" t="s">
        <v>1284</v>
      </c>
      <c r="H262" s="48" t="s">
        <v>90</v>
      </c>
      <c r="J262" s="11" t="s">
        <v>526</v>
      </c>
      <c r="K262" s="48" t="s">
        <v>84</v>
      </c>
      <c r="L262" s="49">
        <v>42979.0</v>
      </c>
      <c r="M262" s="52"/>
      <c r="N262" s="50"/>
      <c r="O262" s="50"/>
      <c r="P262" s="50"/>
      <c r="Q262" s="25">
        <v>8.5</v>
      </c>
      <c r="R262" s="25">
        <v>8.0</v>
      </c>
      <c r="S262" s="25">
        <v>8.0</v>
      </c>
      <c r="T262" s="25">
        <v>10.0</v>
      </c>
      <c r="U262" s="25">
        <v>9.0</v>
      </c>
      <c r="V262" s="25"/>
      <c r="W262" s="25">
        <v>8.0</v>
      </c>
      <c r="X262" s="25">
        <v>9.0</v>
      </c>
      <c r="Y262" s="25">
        <v>10.0</v>
      </c>
      <c r="Z262" s="25">
        <v>9.5</v>
      </c>
      <c r="AA262" s="25"/>
      <c r="AB262" s="25">
        <v>9.0</v>
      </c>
      <c r="AC262" s="25">
        <v>8.0</v>
      </c>
      <c r="AD262" s="25"/>
      <c r="AE262" s="25"/>
      <c r="AF262" s="25">
        <v>10.0</v>
      </c>
      <c r="AG262" s="25"/>
      <c r="AH262" s="25">
        <v>10.0</v>
      </c>
      <c r="AI262" s="25">
        <v>10.0</v>
      </c>
      <c r="AJ262" s="25">
        <v>10.0</v>
      </c>
      <c r="AK262" s="25">
        <v>10.0</v>
      </c>
      <c r="AL262" s="25"/>
      <c r="AM262" s="25"/>
      <c r="AN262" s="25">
        <v>10.0</v>
      </c>
      <c r="AO262" s="25"/>
      <c r="AP262" s="6">
        <v>10.0</v>
      </c>
      <c r="AQ262" s="25"/>
      <c r="AR262" s="21"/>
      <c r="AS262" s="25"/>
      <c r="AT262" s="25"/>
      <c r="AU262" s="25"/>
      <c r="AV262" s="25"/>
      <c r="AW262" s="25">
        <v>10.0</v>
      </c>
      <c r="AX262" s="25">
        <f t="shared" si="1"/>
        <v>9.31</v>
      </c>
      <c r="AY262" s="23"/>
      <c r="AZ262" s="23">
        <f t="shared" si="2"/>
        <v>0</v>
      </c>
      <c r="BA262" s="6">
        <v>7.0</v>
      </c>
      <c r="BB262" s="6">
        <v>0.0</v>
      </c>
      <c r="BC262" s="23">
        <f t="shared" si="3"/>
        <v>7</v>
      </c>
      <c r="BD262" s="6" t="s">
        <v>92</v>
      </c>
      <c r="BE262" s="6" t="s">
        <v>55</v>
      </c>
      <c r="BF262" s="6" t="s">
        <v>55</v>
      </c>
      <c r="BG262" s="6" t="s">
        <v>55</v>
      </c>
      <c r="BH262" s="6" t="s">
        <v>55</v>
      </c>
      <c r="BI262" s="6" t="s">
        <v>92</v>
      </c>
      <c r="BJ262" s="6" t="s">
        <v>55</v>
      </c>
      <c r="BK262" s="23"/>
      <c r="BL262" s="23"/>
      <c r="BM262" s="42"/>
      <c r="BN262" s="42"/>
      <c r="BO262" s="42"/>
    </row>
    <row r="263">
      <c r="A263" s="11">
        <v>259.0</v>
      </c>
      <c r="B263" s="17" t="s">
        <v>1100</v>
      </c>
      <c r="C263" s="17" t="s">
        <v>157</v>
      </c>
      <c r="D263" s="17" t="s">
        <v>1327</v>
      </c>
      <c r="E263" s="19"/>
      <c r="F263" s="17" t="s">
        <v>79</v>
      </c>
      <c r="G263" s="17" t="s">
        <v>1284</v>
      </c>
      <c r="H263" s="48" t="s">
        <v>90</v>
      </c>
      <c r="J263" s="11" t="s">
        <v>526</v>
      </c>
      <c r="K263" s="48" t="s">
        <v>84</v>
      </c>
      <c r="L263" s="49">
        <v>42980.0</v>
      </c>
      <c r="M263" s="52"/>
      <c r="N263" s="50"/>
      <c r="O263" s="50"/>
      <c r="P263" s="50"/>
      <c r="Q263" s="25">
        <v>5.5</v>
      </c>
      <c r="R263" s="25">
        <v>7.5</v>
      </c>
      <c r="S263" s="25">
        <v>6.0</v>
      </c>
      <c r="T263" s="25">
        <v>10.0</v>
      </c>
      <c r="U263" s="25">
        <v>6.5</v>
      </c>
      <c r="V263" s="25"/>
      <c r="W263" s="25">
        <v>6.0</v>
      </c>
      <c r="X263" s="25">
        <v>9.0</v>
      </c>
      <c r="Y263" s="25">
        <v>9.0</v>
      </c>
      <c r="Z263" s="25">
        <v>8.0</v>
      </c>
      <c r="AA263" s="25"/>
      <c r="AB263" s="25">
        <v>6.5</v>
      </c>
      <c r="AC263" s="25">
        <v>6.5</v>
      </c>
      <c r="AD263" s="25"/>
      <c r="AE263" s="25"/>
      <c r="AF263" s="25">
        <v>10.0</v>
      </c>
      <c r="AG263" s="25"/>
      <c r="AH263" s="25">
        <v>10.0</v>
      </c>
      <c r="AI263" s="25">
        <v>10.0</v>
      </c>
      <c r="AJ263" s="25">
        <v>10.0</v>
      </c>
      <c r="AK263" s="25">
        <v>10.0</v>
      </c>
      <c r="AL263" s="25"/>
      <c r="AM263" s="25"/>
      <c r="AN263" s="25">
        <v>10.0</v>
      </c>
      <c r="AO263" s="25"/>
      <c r="AP263" s="6">
        <v>10.0</v>
      </c>
      <c r="AQ263" s="25"/>
      <c r="AR263" s="21"/>
      <c r="AS263" s="25"/>
      <c r="AT263" s="25"/>
      <c r="AU263" s="25"/>
      <c r="AV263" s="25"/>
      <c r="AW263" s="25">
        <v>10.0</v>
      </c>
      <c r="AX263" s="25">
        <f t="shared" si="1"/>
        <v>8.44</v>
      </c>
      <c r="AY263" s="23"/>
      <c r="AZ263" s="23">
        <f t="shared" si="2"/>
        <v>0</v>
      </c>
      <c r="BA263" s="6">
        <v>107.0</v>
      </c>
      <c r="BB263" s="6">
        <v>10.0</v>
      </c>
      <c r="BC263" s="23">
        <f t="shared" si="3"/>
        <v>97</v>
      </c>
      <c r="BD263" s="6" t="s">
        <v>92</v>
      </c>
      <c r="BE263" s="6" t="s">
        <v>55</v>
      </c>
      <c r="BF263" s="6" t="s">
        <v>55</v>
      </c>
      <c r="BG263" s="6" t="s">
        <v>55</v>
      </c>
      <c r="BH263" s="6" t="s">
        <v>55</v>
      </c>
      <c r="BI263" s="6" t="s">
        <v>92</v>
      </c>
      <c r="BJ263" s="6" t="s">
        <v>55</v>
      </c>
      <c r="BK263" s="23"/>
      <c r="BL263" s="23"/>
      <c r="BM263" s="42"/>
      <c r="BN263" s="42"/>
      <c r="BO263" s="42"/>
    </row>
    <row r="264">
      <c r="A264" s="11">
        <v>260.0</v>
      </c>
      <c r="B264" s="17" t="s">
        <v>1329</v>
      </c>
      <c r="C264" s="17" t="s">
        <v>1330</v>
      </c>
      <c r="D264" s="20"/>
      <c r="E264" s="19"/>
      <c r="F264" s="17" t="s">
        <v>96</v>
      </c>
      <c r="G264" s="17" t="s">
        <v>1284</v>
      </c>
      <c r="H264" s="48" t="s">
        <v>90</v>
      </c>
      <c r="J264" s="11" t="s">
        <v>526</v>
      </c>
      <c r="K264" s="48" t="s">
        <v>84</v>
      </c>
      <c r="L264" s="49">
        <v>42979.0</v>
      </c>
      <c r="M264" s="52"/>
      <c r="N264" s="50"/>
      <c r="O264" s="50"/>
      <c r="P264" s="50"/>
      <c r="Q264" s="6">
        <v>9.0</v>
      </c>
      <c r="R264" s="6">
        <v>7.5</v>
      </c>
      <c r="S264" s="6">
        <v>6.5</v>
      </c>
      <c r="T264" s="6">
        <v>10.0</v>
      </c>
      <c r="U264" s="6">
        <v>9.0</v>
      </c>
      <c r="V264" s="6"/>
      <c r="W264" s="6">
        <v>9.0</v>
      </c>
      <c r="X264" s="6">
        <v>9.0</v>
      </c>
      <c r="Y264" s="6">
        <v>10.0</v>
      </c>
      <c r="Z264" s="6">
        <v>10.0</v>
      </c>
      <c r="AA264" s="23"/>
      <c r="AB264" s="6">
        <v>8.5</v>
      </c>
      <c r="AC264" s="6">
        <v>8.0</v>
      </c>
      <c r="AD264" s="23"/>
      <c r="AE264" s="23"/>
      <c r="AF264" s="6">
        <v>10.0</v>
      </c>
      <c r="AG264" s="23"/>
      <c r="AH264" s="6">
        <v>10.0</v>
      </c>
      <c r="AI264" s="6">
        <v>10.0</v>
      </c>
      <c r="AJ264" s="6">
        <v>10.0</v>
      </c>
      <c r="AK264" s="6">
        <v>10.0</v>
      </c>
      <c r="AL264" s="23"/>
      <c r="AM264" s="23"/>
      <c r="AN264" s="6">
        <v>10.0</v>
      </c>
      <c r="AO264" s="6"/>
      <c r="AP264" s="6">
        <v>10.0</v>
      </c>
      <c r="AQ264" s="6"/>
      <c r="AR264" s="21"/>
      <c r="AS264" s="23"/>
      <c r="AT264" s="23"/>
      <c r="AU264" s="23"/>
      <c r="AV264" s="23"/>
      <c r="AW264" s="6">
        <v>10.0</v>
      </c>
      <c r="AX264" s="25">
        <f t="shared" si="1"/>
        <v>9.28</v>
      </c>
      <c r="AY264" s="23"/>
      <c r="AZ264" s="23">
        <f t="shared" si="2"/>
        <v>0</v>
      </c>
      <c r="BA264" s="6">
        <v>32.0</v>
      </c>
      <c r="BB264" s="6">
        <v>0.0</v>
      </c>
      <c r="BC264" s="23">
        <f t="shared" si="3"/>
        <v>32</v>
      </c>
      <c r="BD264" s="6" t="s">
        <v>92</v>
      </c>
      <c r="BE264" s="6" t="s">
        <v>55</v>
      </c>
      <c r="BF264" s="6" t="s">
        <v>55</v>
      </c>
      <c r="BG264" s="6" t="s">
        <v>55</v>
      </c>
      <c r="BH264" s="6" t="s">
        <v>55</v>
      </c>
      <c r="BI264" s="6" t="s">
        <v>92</v>
      </c>
      <c r="BJ264" s="6" t="s">
        <v>55</v>
      </c>
      <c r="BK264" s="23"/>
      <c r="BL264" s="23"/>
      <c r="BM264" s="42"/>
      <c r="BN264" s="42"/>
      <c r="BO264" s="42"/>
    </row>
    <row r="265">
      <c r="A265" s="11">
        <v>261.0</v>
      </c>
      <c r="B265" s="17" t="s">
        <v>280</v>
      </c>
      <c r="C265" s="17" t="s">
        <v>446</v>
      </c>
      <c r="D265" s="20"/>
      <c r="E265" s="19"/>
      <c r="F265" s="17" t="s">
        <v>96</v>
      </c>
      <c r="G265" s="17" t="s">
        <v>1284</v>
      </c>
      <c r="H265" s="48" t="s">
        <v>90</v>
      </c>
      <c r="J265" s="11" t="s">
        <v>526</v>
      </c>
      <c r="K265" s="48" t="s">
        <v>84</v>
      </c>
      <c r="L265" s="49">
        <v>42989.0</v>
      </c>
      <c r="M265" s="52"/>
      <c r="N265" s="48" t="s">
        <v>85</v>
      </c>
      <c r="O265" s="48" t="s">
        <v>295</v>
      </c>
      <c r="P265" s="50"/>
      <c r="Q265" s="25">
        <v>6.0</v>
      </c>
      <c r="R265" s="25">
        <v>7.0</v>
      </c>
      <c r="S265" s="25">
        <v>5.0</v>
      </c>
      <c r="T265" s="25">
        <v>10.0</v>
      </c>
      <c r="U265" s="25">
        <v>6.5</v>
      </c>
      <c r="V265" s="25"/>
      <c r="W265" s="25">
        <v>8.5</v>
      </c>
      <c r="X265" s="25">
        <v>9.0</v>
      </c>
      <c r="Y265" s="25">
        <v>9.0</v>
      </c>
      <c r="Z265" s="25">
        <v>6.5</v>
      </c>
      <c r="AA265" s="25"/>
      <c r="AB265" s="25">
        <v>6.5</v>
      </c>
      <c r="AC265" s="25">
        <v>6.5</v>
      </c>
      <c r="AD265" s="25"/>
      <c r="AE265" s="25"/>
      <c r="AF265" s="25">
        <v>10.0</v>
      </c>
      <c r="AG265" s="25"/>
      <c r="AH265" s="25">
        <v>10.0</v>
      </c>
      <c r="AI265" s="25">
        <v>10.0</v>
      </c>
      <c r="AJ265" s="25">
        <v>10.0</v>
      </c>
      <c r="AK265" s="25">
        <v>10.0</v>
      </c>
      <c r="AL265" s="25"/>
      <c r="AM265" s="25"/>
      <c r="AN265" s="25">
        <v>10.0</v>
      </c>
      <c r="AO265" s="25"/>
      <c r="AP265" s="6">
        <v>10.0</v>
      </c>
      <c r="AQ265" s="25"/>
      <c r="AR265" s="21"/>
      <c r="AS265" s="25"/>
      <c r="AT265" s="25"/>
      <c r="AU265" s="25"/>
      <c r="AV265" s="25"/>
      <c r="AW265" s="25">
        <v>10.0</v>
      </c>
      <c r="AX265" s="25">
        <f t="shared" si="1"/>
        <v>8.44</v>
      </c>
      <c r="AY265" s="23"/>
      <c r="AZ265" s="23">
        <f t="shared" si="2"/>
        <v>0</v>
      </c>
      <c r="BA265" s="6">
        <v>68.0</v>
      </c>
      <c r="BB265" s="6">
        <v>15.0</v>
      </c>
      <c r="BC265" s="23">
        <f t="shared" si="3"/>
        <v>53</v>
      </c>
      <c r="BD265" s="6" t="s">
        <v>92</v>
      </c>
      <c r="BE265" s="6" t="s">
        <v>55</v>
      </c>
      <c r="BF265" s="6" t="s">
        <v>55</v>
      </c>
      <c r="BG265" s="6" t="s">
        <v>55</v>
      </c>
      <c r="BH265" s="6" t="s">
        <v>55</v>
      </c>
      <c r="BI265" s="6" t="s">
        <v>92</v>
      </c>
      <c r="BJ265" s="6" t="s">
        <v>55</v>
      </c>
      <c r="BK265" s="23"/>
      <c r="BL265" s="23"/>
      <c r="BM265" s="42"/>
      <c r="BN265" s="42"/>
      <c r="BO265" s="42"/>
    </row>
    <row r="266">
      <c r="A266" s="11">
        <v>262.0</v>
      </c>
      <c r="B266" s="17" t="s">
        <v>280</v>
      </c>
      <c r="C266" s="17" t="s">
        <v>341</v>
      </c>
      <c r="D266" s="20"/>
      <c r="E266" s="19"/>
      <c r="F266" s="17" t="s">
        <v>96</v>
      </c>
      <c r="G266" s="17" t="s">
        <v>1284</v>
      </c>
      <c r="H266" s="48" t="s">
        <v>90</v>
      </c>
      <c r="J266" s="11" t="s">
        <v>526</v>
      </c>
      <c r="K266" s="48" t="s">
        <v>84</v>
      </c>
      <c r="L266" s="49">
        <v>42979.0</v>
      </c>
      <c r="M266" s="52"/>
      <c r="N266" s="50"/>
      <c r="O266" s="50"/>
      <c r="P266" s="50"/>
      <c r="Q266" s="6">
        <v>6.0</v>
      </c>
      <c r="R266" s="6">
        <v>6.5</v>
      </c>
      <c r="S266" s="6">
        <v>5.0</v>
      </c>
      <c r="T266" s="6">
        <v>10.0</v>
      </c>
      <c r="U266" s="6">
        <v>7.0</v>
      </c>
      <c r="V266" s="6"/>
      <c r="W266" s="6">
        <v>7.0</v>
      </c>
      <c r="X266" s="6">
        <v>8.5</v>
      </c>
      <c r="Y266" s="6">
        <v>9.0</v>
      </c>
      <c r="Z266" s="6">
        <v>7.5</v>
      </c>
      <c r="AA266" s="23"/>
      <c r="AB266" s="6">
        <v>6.0</v>
      </c>
      <c r="AC266" s="6">
        <v>6.5</v>
      </c>
      <c r="AD266" s="23"/>
      <c r="AE266" s="23"/>
      <c r="AF266" s="6">
        <v>10.0</v>
      </c>
      <c r="AG266" s="23"/>
      <c r="AH266" s="6">
        <v>10.0</v>
      </c>
      <c r="AI266" s="6">
        <v>10.0</v>
      </c>
      <c r="AJ266" s="6">
        <v>10.0</v>
      </c>
      <c r="AK266" s="6">
        <v>10.0</v>
      </c>
      <c r="AL266" s="23"/>
      <c r="AM266" s="23"/>
      <c r="AN266" s="6">
        <v>10.0</v>
      </c>
      <c r="AO266" s="6"/>
      <c r="AP266" s="6">
        <v>10.0</v>
      </c>
      <c r="AQ266" s="6"/>
      <c r="AR266" s="21"/>
      <c r="AS266" s="23"/>
      <c r="AT266" s="23"/>
      <c r="AU266" s="23"/>
      <c r="AV266" s="23"/>
      <c r="AW266" s="6">
        <v>10.0</v>
      </c>
      <c r="AX266" s="25">
        <f t="shared" si="1"/>
        <v>8.36</v>
      </c>
      <c r="AY266" s="23"/>
      <c r="AZ266" s="23">
        <f t="shared" si="2"/>
        <v>0</v>
      </c>
      <c r="BA266" s="6">
        <v>88.0</v>
      </c>
      <c r="BB266" s="6">
        <v>16.0</v>
      </c>
      <c r="BC266" s="23">
        <f t="shared" si="3"/>
        <v>72</v>
      </c>
      <c r="BD266" s="6" t="s">
        <v>92</v>
      </c>
      <c r="BE266" s="6" t="s">
        <v>55</v>
      </c>
      <c r="BF266" s="6" t="s">
        <v>55</v>
      </c>
      <c r="BG266" s="6" t="s">
        <v>55</v>
      </c>
      <c r="BH266" s="6" t="s">
        <v>55</v>
      </c>
      <c r="BI266" s="6" t="s">
        <v>92</v>
      </c>
      <c r="BJ266" s="6" t="s">
        <v>55</v>
      </c>
      <c r="BK266" s="23"/>
      <c r="BL266" s="23"/>
      <c r="BM266" s="42"/>
      <c r="BN266" s="42"/>
      <c r="BO266" s="42"/>
    </row>
    <row r="267">
      <c r="A267" s="11">
        <v>263.0</v>
      </c>
      <c r="B267" s="17" t="s">
        <v>207</v>
      </c>
      <c r="C267" s="17" t="s">
        <v>259</v>
      </c>
      <c r="D267" s="17" t="s">
        <v>617</v>
      </c>
      <c r="E267" s="19"/>
      <c r="F267" s="17" t="s">
        <v>96</v>
      </c>
      <c r="G267" s="17" t="s">
        <v>1284</v>
      </c>
      <c r="H267" s="48" t="s">
        <v>90</v>
      </c>
      <c r="J267" s="11" t="s">
        <v>526</v>
      </c>
      <c r="K267" s="48" t="s">
        <v>84</v>
      </c>
      <c r="L267" s="49">
        <v>42979.0</v>
      </c>
      <c r="M267" s="52"/>
      <c r="N267" s="50"/>
      <c r="O267" s="50"/>
      <c r="P267" s="50"/>
      <c r="Q267" s="25">
        <v>9.0</v>
      </c>
      <c r="R267" s="25">
        <v>9.0</v>
      </c>
      <c r="S267" s="25">
        <v>7.0</v>
      </c>
      <c r="T267" s="25">
        <v>10.0</v>
      </c>
      <c r="U267" s="25">
        <v>7.5</v>
      </c>
      <c r="V267" s="25"/>
      <c r="W267" s="25">
        <v>7.5</v>
      </c>
      <c r="X267" s="25">
        <v>9.5</v>
      </c>
      <c r="Y267" s="25">
        <v>10.0</v>
      </c>
      <c r="Z267" s="25">
        <v>9.5</v>
      </c>
      <c r="AA267" s="25"/>
      <c r="AB267" s="25">
        <v>7.5</v>
      </c>
      <c r="AC267" s="25">
        <v>8.0</v>
      </c>
      <c r="AD267" s="25"/>
      <c r="AE267" s="25"/>
      <c r="AF267" s="25">
        <v>10.0</v>
      </c>
      <c r="AG267" s="25"/>
      <c r="AH267" s="25">
        <v>10.0</v>
      </c>
      <c r="AI267" s="25">
        <v>10.0</v>
      </c>
      <c r="AJ267" s="25">
        <v>10.0</v>
      </c>
      <c r="AK267" s="25">
        <v>10.0</v>
      </c>
      <c r="AL267" s="25"/>
      <c r="AM267" s="25"/>
      <c r="AN267" s="25">
        <v>10.0</v>
      </c>
      <c r="AO267" s="25"/>
      <c r="AP267" s="6">
        <v>10.0</v>
      </c>
      <c r="AQ267" s="25"/>
      <c r="AR267" s="21"/>
      <c r="AS267" s="25"/>
      <c r="AT267" s="25"/>
      <c r="AU267" s="25"/>
      <c r="AV267" s="25"/>
      <c r="AW267" s="25">
        <v>10.0</v>
      </c>
      <c r="AX267" s="25">
        <f t="shared" si="1"/>
        <v>9.18</v>
      </c>
      <c r="AY267" s="23"/>
      <c r="AZ267" s="23">
        <f t="shared" si="2"/>
        <v>0</v>
      </c>
      <c r="BA267" s="6">
        <v>66.0</v>
      </c>
      <c r="BB267" s="6">
        <v>6.0</v>
      </c>
      <c r="BC267" s="23">
        <f t="shared" si="3"/>
        <v>60</v>
      </c>
      <c r="BD267" s="6" t="s">
        <v>92</v>
      </c>
      <c r="BE267" s="6" t="s">
        <v>55</v>
      </c>
      <c r="BF267" s="6" t="s">
        <v>55</v>
      </c>
      <c r="BG267" s="6" t="s">
        <v>55</v>
      </c>
      <c r="BH267" s="6" t="s">
        <v>55</v>
      </c>
      <c r="BI267" s="6" t="s">
        <v>92</v>
      </c>
      <c r="BJ267" s="6" t="s">
        <v>55</v>
      </c>
      <c r="BK267" s="23"/>
      <c r="BL267" s="23"/>
      <c r="BM267" s="42"/>
      <c r="BN267" s="42"/>
      <c r="BO267" s="42"/>
    </row>
    <row r="268">
      <c r="A268" s="11">
        <v>264.0</v>
      </c>
      <c r="B268" s="17" t="s">
        <v>207</v>
      </c>
      <c r="C268" s="17" t="s">
        <v>252</v>
      </c>
      <c r="D268" s="20"/>
      <c r="E268" s="19"/>
      <c r="F268" s="17" t="s">
        <v>96</v>
      </c>
      <c r="G268" s="17" t="s">
        <v>1284</v>
      </c>
      <c r="H268" s="48" t="s">
        <v>90</v>
      </c>
      <c r="J268" s="11" t="s">
        <v>526</v>
      </c>
      <c r="K268" s="48" t="s">
        <v>84</v>
      </c>
      <c r="L268" s="49">
        <v>42979.0</v>
      </c>
      <c r="M268" s="52"/>
      <c r="N268" s="50"/>
      <c r="O268" s="50"/>
      <c r="P268" s="50"/>
      <c r="Q268" s="6">
        <v>7.5</v>
      </c>
      <c r="R268" s="6">
        <v>9.5</v>
      </c>
      <c r="S268" s="6">
        <v>5.5</v>
      </c>
      <c r="T268" s="6">
        <v>10.0</v>
      </c>
      <c r="U268" s="6">
        <v>7.5</v>
      </c>
      <c r="V268" s="6"/>
      <c r="W268" s="6">
        <v>8.0</v>
      </c>
      <c r="X268" s="6">
        <v>9.5</v>
      </c>
      <c r="Y268" s="6">
        <v>9.0</v>
      </c>
      <c r="Z268" s="6">
        <v>9.5</v>
      </c>
      <c r="AA268" s="6"/>
      <c r="AB268" s="6">
        <v>6.5</v>
      </c>
      <c r="AC268" s="6">
        <v>7.5</v>
      </c>
      <c r="AD268" s="23"/>
      <c r="AE268" s="23"/>
      <c r="AF268" s="6">
        <v>10.0</v>
      </c>
      <c r="AG268" s="23"/>
      <c r="AH268" s="6">
        <v>10.0</v>
      </c>
      <c r="AI268" s="6">
        <v>10.0</v>
      </c>
      <c r="AJ268" s="6">
        <v>10.0</v>
      </c>
      <c r="AK268" s="6">
        <v>10.0</v>
      </c>
      <c r="AL268" s="23"/>
      <c r="AM268" s="23"/>
      <c r="AN268" s="6">
        <v>9.5</v>
      </c>
      <c r="AO268" s="6"/>
      <c r="AP268" s="6">
        <v>10.0</v>
      </c>
      <c r="AQ268" s="6"/>
      <c r="AR268" s="21"/>
      <c r="AS268" s="23"/>
      <c r="AT268" s="23"/>
      <c r="AU268" s="23"/>
      <c r="AV268" s="23"/>
      <c r="AW268" s="6">
        <v>10.0</v>
      </c>
      <c r="AX268" s="25">
        <f t="shared" si="1"/>
        <v>8.92</v>
      </c>
      <c r="AY268" s="23"/>
      <c r="AZ268" s="23">
        <f t="shared" si="2"/>
        <v>0</v>
      </c>
      <c r="BA268" s="6">
        <v>117.0</v>
      </c>
      <c r="BB268" s="6">
        <v>14.0</v>
      </c>
      <c r="BC268" s="23">
        <f t="shared" si="3"/>
        <v>103</v>
      </c>
      <c r="BD268" s="6" t="s">
        <v>92</v>
      </c>
      <c r="BE268" s="6" t="s">
        <v>55</v>
      </c>
      <c r="BF268" s="6" t="s">
        <v>55</v>
      </c>
      <c r="BG268" s="6" t="s">
        <v>55</v>
      </c>
      <c r="BH268" s="6" t="s">
        <v>55</v>
      </c>
      <c r="BI268" s="6" t="s">
        <v>92</v>
      </c>
      <c r="BJ268" s="6" t="s">
        <v>55</v>
      </c>
      <c r="BK268" s="23"/>
      <c r="BL268" s="23"/>
      <c r="BM268" s="42"/>
      <c r="BN268" s="42"/>
      <c r="BO268" s="42"/>
    </row>
    <row r="269">
      <c r="A269" s="11">
        <v>265.0</v>
      </c>
      <c r="B269" s="17" t="s">
        <v>1228</v>
      </c>
      <c r="C269" s="17" t="s">
        <v>1335</v>
      </c>
      <c r="D269" s="17" t="s">
        <v>259</v>
      </c>
      <c r="E269" s="19"/>
      <c r="F269" s="17" t="s">
        <v>96</v>
      </c>
      <c r="G269" s="17" t="s">
        <v>1284</v>
      </c>
      <c r="H269" s="48" t="s">
        <v>90</v>
      </c>
      <c r="J269" s="11" t="s">
        <v>526</v>
      </c>
      <c r="K269" s="48" t="s">
        <v>84</v>
      </c>
      <c r="L269" s="49">
        <v>42979.0</v>
      </c>
      <c r="M269" s="52"/>
      <c r="N269" s="50"/>
      <c r="O269" s="50"/>
      <c r="P269" s="50"/>
      <c r="Q269" s="6">
        <v>7.5</v>
      </c>
      <c r="R269" s="6">
        <v>9.5</v>
      </c>
      <c r="S269" s="6">
        <v>7.0</v>
      </c>
      <c r="T269" s="6">
        <v>10.0</v>
      </c>
      <c r="U269" s="6">
        <v>8.5</v>
      </c>
      <c r="V269" s="6"/>
      <c r="W269" s="6">
        <v>8.0</v>
      </c>
      <c r="X269" s="6">
        <v>9.0</v>
      </c>
      <c r="Y269" s="6">
        <v>10.0</v>
      </c>
      <c r="Z269" s="6">
        <v>9.5</v>
      </c>
      <c r="AA269" s="23"/>
      <c r="AB269" s="6">
        <v>7.0</v>
      </c>
      <c r="AC269" s="6">
        <v>7.5</v>
      </c>
      <c r="AD269" s="23"/>
      <c r="AE269" s="23"/>
      <c r="AF269" s="6">
        <v>10.0</v>
      </c>
      <c r="AG269" s="23"/>
      <c r="AH269" s="6">
        <v>10.0</v>
      </c>
      <c r="AI269" s="6">
        <v>10.0</v>
      </c>
      <c r="AJ269" s="6">
        <v>10.0</v>
      </c>
      <c r="AK269" s="6">
        <v>10.0</v>
      </c>
      <c r="AL269" s="23"/>
      <c r="AM269" s="23"/>
      <c r="AN269" s="6">
        <v>10.0</v>
      </c>
      <c r="AO269" s="6"/>
      <c r="AP269" s="6">
        <v>10.0</v>
      </c>
      <c r="AQ269" s="6"/>
      <c r="AR269" s="21"/>
      <c r="AS269" s="23"/>
      <c r="AT269" s="23"/>
      <c r="AU269" s="23"/>
      <c r="AV269" s="23"/>
      <c r="AW269" s="6">
        <v>10.0</v>
      </c>
      <c r="AX269" s="25">
        <f t="shared" si="1"/>
        <v>9.13</v>
      </c>
      <c r="AY269" s="23"/>
      <c r="AZ269" s="23">
        <f t="shared" si="2"/>
        <v>0</v>
      </c>
      <c r="BA269" s="6">
        <v>93.0</v>
      </c>
      <c r="BB269" s="6">
        <v>16.0</v>
      </c>
      <c r="BC269" s="23">
        <f t="shared" si="3"/>
        <v>77</v>
      </c>
      <c r="BD269" s="6" t="s">
        <v>92</v>
      </c>
      <c r="BE269" s="6" t="s">
        <v>55</v>
      </c>
      <c r="BF269" s="6" t="s">
        <v>55</v>
      </c>
      <c r="BG269" s="6" t="s">
        <v>55</v>
      </c>
      <c r="BH269" s="6" t="s">
        <v>55</v>
      </c>
      <c r="BI269" s="6" t="s">
        <v>92</v>
      </c>
      <c r="BJ269" s="6" t="s">
        <v>55</v>
      </c>
      <c r="BK269" s="23"/>
      <c r="BL269" s="23"/>
      <c r="BM269" s="42"/>
      <c r="BN269" s="42"/>
      <c r="BO269" s="42"/>
    </row>
    <row r="270">
      <c r="A270" s="11">
        <v>266.0</v>
      </c>
      <c r="B270" s="17" t="s">
        <v>1338</v>
      </c>
      <c r="C270" s="17" t="s">
        <v>577</v>
      </c>
      <c r="D270" s="17" t="s">
        <v>75</v>
      </c>
      <c r="E270" s="19"/>
      <c r="F270" s="17" t="s">
        <v>79</v>
      </c>
      <c r="G270" s="17" t="s">
        <v>1284</v>
      </c>
      <c r="H270" s="48" t="s">
        <v>90</v>
      </c>
      <c r="J270" s="11" t="s">
        <v>526</v>
      </c>
      <c r="K270" s="48" t="s">
        <v>84</v>
      </c>
      <c r="L270" s="49">
        <v>43003.0</v>
      </c>
      <c r="M270" s="52"/>
      <c r="N270" s="50"/>
      <c r="O270" s="50"/>
      <c r="P270" s="50"/>
      <c r="Q270" s="6">
        <v>7.5</v>
      </c>
      <c r="R270" s="6">
        <v>10.0</v>
      </c>
      <c r="S270" s="6">
        <v>10.0</v>
      </c>
      <c r="T270" s="6">
        <v>10.0</v>
      </c>
      <c r="U270" s="6">
        <v>6.5</v>
      </c>
      <c r="V270" s="6"/>
      <c r="W270" s="6">
        <v>7.5</v>
      </c>
      <c r="X270" s="6">
        <v>8.5</v>
      </c>
      <c r="Y270" s="6">
        <v>10.0</v>
      </c>
      <c r="Z270" s="6">
        <v>9.5</v>
      </c>
      <c r="AA270" s="23"/>
      <c r="AB270" s="6">
        <v>7.5</v>
      </c>
      <c r="AC270" s="6">
        <v>9.0</v>
      </c>
      <c r="AD270" s="23"/>
      <c r="AE270" s="23"/>
      <c r="AF270" s="6">
        <v>10.0</v>
      </c>
      <c r="AG270" s="23"/>
      <c r="AH270" s="6">
        <v>10.0</v>
      </c>
      <c r="AI270" s="6">
        <v>10.0</v>
      </c>
      <c r="AJ270" s="6">
        <v>10.0</v>
      </c>
      <c r="AK270" s="6">
        <v>10.0</v>
      </c>
      <c r="AL270" s="23"/>
      <c r="AM270" s="23"/>
      <c r="AN270" s="6">
        <v>10.0</v>
      </c>
      <c r="AO270" s="6"/>
      <c r="AP270" s="6">
        <v>10.0</v>
      </c>
      <c r="AQ270" s="6"/>
      <c r="AR270" s="21"/>
      <c r="AS270" s="23"/>
      <c r="AT270" s="23"/>
      <c r="AU270" s="23"/>
      <c r="AV270" s="23"/>
      <c r="AW270" s="6">
        <v>10.0</v>
      </c>
      <c r="AX270" s="25">
        <f t="shared" si="1"/>
        <v>9.26</v>
      </c>
      <c r="AY270" s="23"/>
      <c r="AZ270" s="23">
        <f t="shared" si="2"/>
        <v>0</v>
      </c>
      <c r="BA270" s="6">
        <v>24.0</v>
      </c>
      <c r="BB270" s="6">
        <v>2.0</v>
      </c>
      <c r="BC270" s="23">
        <f t="shared" si="3"/>
        <v>22</v>
      </c>
      <c r="BD270" s="6" t="s">
        <v>92</v>
      </c>
      <c r="BE270" s="6" t="s">
        <v>55</v>
      </c>
      <c r="BF270" s="6" t="s">
        <v>55</v>
      </c>
      <c r="BG270" s="6" t="s">
        <v>55</v>
      </c>
      <c r="BH270" s="6" t="s">
        <v>55</v>
      </c>
      <c r="BI270" s="6" t="s">
        <v>92</v>
      </c>
      <c r="BJ270" s="6" t="s">
        <v>55</v>
      </c>
      <c r="BK270" s="23"/>
      <c r="BL270" s="23"/>
      <c r="BM270" s="42"/>
      <c r="BN270" s="42"/>
      <c r="BO270" s="42"/>
    </row>
    <row r="271">
      <c r="A271" s="11">
        <v>267.0</v>
      </c>
      <c r="B271" s="17" t="s">
        <v>1339</v>
      </c>
      <c r="C271" s="17" t="s">
        <v>1340</v>
      </c>
      <c r="D271" s="17" t="s">
        <v>98</v>
      </c>
      <c r="E271" s="20"/>
      <c r="F271" s="17" t="s">
        <v>96</v>
      </c>
      <c r="G271" s="17" t="s">
        <v>1284</v>
      </c>
      <c r="H271" s="48" t="s">
        <v>90</v>
      </c>
      <c r="J271" s="11" t="s">
        <v>526</v>
      </c>
      <c r="K271" s="48" t="s">
        <v>84</v>
      </c>
      <c r="L271" s="49">
        <v>42979.0</v>
      </c>
      <c r="M271" s="52"/>
      <c r="N271" s="50"/>
      <c r="O271" s="50"/>
      <c r="P271" s="50"/>
      <c r="Q271" s="6"/>
      <c r="R271" s="6"/>
      <c r="S271" s="6"/>
      <c r="T271" s="6"/>
      <c r="U271" s="6"/>
      <c r="V271" s="23"/>
      <c r="W271" s="6"/>
      <c r="X271" s="6"/>
      <c r="Y271" s="6"/>
      <c r="Z271" s="6"/>
      <c r="AA271" s="23"/>
      <c r="AB271" s="6"/>
      <c r="AC271" s="6"/>
      <c r="AD271" s="23"/>
      <c r="AE271" s="23"/>
      <c r="AF271" s="6"/>
      <c r="AG271" s="23"/>
      <c r="AH271" s="6"/>
      <c r="AI271" s="6"/>
      <c r="AJ271" s="6"/>
      <c r="AK271" s="6"/>
      <c r="AL271" s="23"/>
      <c r="AM271" s="23"/>
      <c r="AN271" s="6"/>
      <c r="AO271" s="23"/>
      <c r="AP271" s="6"/>
      <c r="AQ271" s="23"/>
      <c r="AR271" s="11"/>
      <c r="AS271" s="6"/>
      <c r="AT271" s="23"/>
      <c r="AU271" s="23"/>
      <c r="AV271" s="23"/>
      <c r="AW271" s="6"/>
      <c r="AX271" s="25" t="str">
        <f t="shared" si="1"/>
        <v>#DIV/0!</v>
      </c>
      <c r="AY271" s="23"/>
      <c r="AZ271" s="23">
        <f t="shared" si="2"/>
        <v>0</v>
      </c>
      <c r="BA271" s="6"/>
      <c r="BB271" s="6"/>
      <c r="BC271" s="23">
        <f t="shared" si="3"/>
        <v>0</v>
      </c>
      <c r="BD271" s="6" t="s">
        <v>92</v>
      </c>
      <c r="BE271" s="6" t="s">
        <v>92</v>
      </c>
      <c r="BF271" s="6" t="s">
        <v>55</v>
      </c>
      <c r="BG271" s="6" t="s">
        <v>55</v>
      </c>
      <c r="BH271" s="6" t="s">
        <v>55</v>
      </c>
      <c r="BI271" s="6" t="s">
        <v>55</v>
      </c>
      <c r="BJ271" s="6" t="s">
        <v>55</v>
      </c>
      <c r="BK271" s="23"/>
      <c r="BL271" s="23"/>
      <c r="BM271" s="42"/>
      <c r="BN271" s="42"/>
      <c r="BO271" s="42"/>
    </row>
    <row r="272">
      <c r="A272" s="11">
        <v>268.0</v>
      </c>
      <c r="B272" s="17" t="s">
        <v>1342</v>
      </c>
      <c r="C272" s="17" t="s">
        <v>274</v>
      </c>
      <c r="D272" s="17" t="s">
        <v>298</v>
      </c>
      <c r="E272" s="19"/>
      <c r="F272" s="17" t="s">
        <v>79</v>
      </c>
      <c r="G272" s="17" t="s">
        <v>1284</v>
      </c>
      <c r="H272" s="48" t="s">
        <v>90</v>
      </c>
      <c r="J272" s="11"/>
      <c r="K272" s="48"/>
      <c r="L272" s="49"/>
      <c r="M272" s="52"/>
      <c r="N272" s="50"/>
      <c r="O272" s="50"/>
      <c r="P272" s="50"/>
      <c r="Q272" s="6">
        <v>5.5</v>
      </c>
      <c r="R272" s="6">
        <v>7.0</v>
      </c>
      <c r="S272" s="6">
        <v>5.5</v>
      </c>
      <c r="T272" s="6">
        <v>10.0</v>
      </c>
      <c r="U272" s="6">
        <v>8.0</v>
      </c>
      <c r="V272" s="23"/>
      <c r="W272" s="6">
        <v>8.0</v>
      </c>
      <c r="X272" s="6">
        <v>9.0</v>
      </c>
      <c r="Y272" s="6">
        <v>8.5</v>
      </c>
      <c r="Z272" s="6">
        <v>9.5</v>
      </c>
      <c r="AA272" s="23"/>
      <c r="AB272" s="6">
        <v>7.5</v>
      </c>
      <c r="AC272" s="6">
        <v>7.5</v>
      </c>
      <c r="AD272" s="23"/>
      <c r="AE272" s="23"/>
      <c r="AF272" s="6">
        <v>10.0</v>
      </c>
      <c r="AG272" s="23"/>
      <c r="AH272" s="6">
        <v>10.0</v>
      </c>
      <c r="AI272" s="6">
        <v>10.0</v>
      </c>
      <c r="AJ272" s="6">
        <v>10.0</v>
      </c>
      <c r="AK272" s="6">
        <v>10.0</v>
      </c>
      <c r="AL272" s="23"/>
      <c r="AM272" s="23"/>
      <c r="AN272" s="6">
        <v>10.0</v>
      </c>
      <c r="AO272" s="23"/>
      <c r="AP272" s="6">
        <v>10.0</v>
      </c>
      <c r="AQ272" s="23"/>
      <c r="AR272" s="11"/>
      <c r="AS272" s="6"/>
      <c r="AT272" s="23"/>
      <c r="AU272" s="23"/>
      <c r="AV272" s="23"/>
      <c r="AW272" s="6">
        <v>10.0</v>
      </c>
      <c r="AX272" s="25">
        <f t="shared" si="1"/>
        <v>8.73</v>
      </c>
      <c r="AY272" s="23"/>
      <c r="AZ272" s="23">
        <f t="shared" si="2"/>
        <v>0</v>
      </c>
      <c r="BA272" s="6">
        <v>98.0</v>
      </c>
      <c r="BB272" s="6">
        <v>13.0</v>
      </c>
      <c r="BC272" s="23">
        <f t="shared" si="3"/>
        <v>85</v>
      </c>
      <c r="BD272" s="6" t="s">
        <v>92</v>
      </c>
      <c r="BE272" s="6" t="s">
        <v>55</v>
      </c>
      <c r="BF272" s="6" t="s">
        <v>55</v>
      </c>
      <c r="BG272" s="6" t="s">
        <v>55</v>
      </c>
      <c r="BH272" s="6" t="s">
        <v>55</v>
      </c>
      <c r="BI272" s="6" t="s">
        <v>92</v>
      </c>
      <c r="BJ272" s="6" t="s">
        <v>55</v>
      </c>
      <c r="BK272" s="23"/>
      <c r="BL272" s="23"/>
      <c r="BM272" s="42"/>
      <c r="BN272" s="42"/>
      <c r="BO272" s="42"/>
    </row>
    <row r="273">
      <c r="A273" s="11">
        <v>269.0</v>
      </c>
      <c r="B273" s="17" t="s">
        <v>692</v>
      </c>
      <c r="C273" s="17" t="s">
        <v>252</v>
      </c>
      <c r="D273" s="17" t="s">
        <v>110</v>
      </c>
      <c r="E273" s="19"/>
      <c r="F273" s="17" t="s">
        <v>96</v>
      </c>
      <c r="G273" s="17" t="s">
        <v>1343</v>
      </c>
      <c r="H273" s="48" t="s">
        <v>90</v>
      </c>
      <c r="J273" s="11" t="s">
        <v>526</v>
      </c>
      <c r="K273" s="48" t="s">
        <v>84</v>
      </c>
      <c r="L273" s="49">
        <v>42979.0</v>
      </c>
      <c r="M273" s="52"/>
      <c r="N273" s="50"/>
      <c r="O273" s="50"/>
      <c r="P273" s="50"/>
      <c r="Q273" s="6">
        <v>8.5</v>
      </c>
      <c r="R273" s="6">
        <v>9.5</v>
      </c>
      <c r="S273" s="6">
        <v>6.5</v>
      </c>
      <c r="T273" s="23"/>
      <c r="U273" s="6">
        <v>8.5</v>
      </c>
      <c r="V273" s="23"/>
      <c r="W273" s="6">
        <v>7.0</v>
      </c>
      <c r="X273" s="6">
        <v>8.0</v>
      </c>
      <c r="Y273" s="6">
        <v>6.5</v>
      </c>
      <c r="Z273" s="6">
        <v>8.0</v>
      </c>
      <c r="AA273" s="23"/>
      <c r="AB273" s="6">
        <v>6.0</v>
      </c>
      <c r="AC273" s="6">
        <v>8.5</v>
      </c>
      <c r="AD273" s="23"/>
      <c r="AE273" s="23"/>
      <c r="AF273" s="6">
        <v>8.5</v>
      </c>
      <c r="AG273" s="23"/>
      <c r="AH273" s="6">
        <v>10.0</v>
      </c>
      <c r="AI273" s="6">
        <v>10.0</v>
      </c>
      <c r="AJ273" s="6">
        <v>10.0</v>
      </c>
      <c r="AK273" s="6">
        <v>10.0</v>
      </c>
      <c r="AL273" s="23"/>
      <c r="AM273" s="23"/>
      <c r="AN273" s="6">
        <v>10.0</v>
      </c>
      <c r="AO273" s="23"/>
      <c r="AP273" s="6">
        <v>10.0</v>
      </c>
      <c r="AQ273" s="23"/>
      <c r="AR273" s="11"/>
      <c r="AS273" s="6">
        <v>10.0</v>
      </c>
      <c r="AT273" s="23"/>
      <c r="AU273" s="23"/>
      <c r="AV273" s="23"/>
      <c r="AW273" s="6">
        <v>10.0</v>
      </c>
      <c r="AX273" s="25">
        <f t="shared" si="1"/>
        <v>8.71</v>
      </c>
      <c r="AY273" s="23"/>
      <c r="AZ273" s="23">
        <f t="shared" si="2"/>
        <v>0</v>
      </c>
      <c r="BA273" s="6">
        <v>42.0</v>
      </c>
      <c r="BB273" s="6">
        <v>0.0</v>
      </c>
      <c r="BC273" s="23">
        <f t="shared" si="3"/>
        <v>42</v>
      </c>
      <c r="BD273" s="6" t="s">
        <v>92</v>
      </c>
      <c r="BE273" s="6" t="s">
        <v>55</v>
      </c>
      <c r="BF273" s="6" t="s">
        <v>55</v>
      </c>
      <c r="BG273" s="6" t="s">
        <v>55</v>
      </c>
      <c r="BH273" s="6" t="s">
        <v>55</v>
      </c>
      <c r="BI273" s="6" t="s">
        <v>92</v>
      </c>
      <c r="BJ273" s="6" t="s">
        <v>55</v>
      </c>
      <c r="BK273" s="23"/>
      <c r="BL273" s="23"/>
      <c r="BM273" s="42"/>
      <c r="BN273" s="42"/>
      <c r="BO273" s="42"/>
    </row>
    <row r="274">
      <c r="A274" s="11">
        <v>270.0</v>
      </c>
      <c r="B274" s="17" t="s">
        <v>1345</v>
      </c>
      <c r="C274" s="17" t="s">
        <v>577</v>
      </c>
      <c r="D274" s="17" t="s">
        <v>78</v>
      </c>
      <c r="E274" s="19"/>
      <c r="F274" s="17" t="s">
        <v>79</v>
      </c>
      <c r="G274" s="17" t="s">
        <v>1343</v>
      </c>
      <c r="H274" s="48" t="s">
        <v>90</v>
      </c>
      <c r="J274" s="11" t="s">
        <v>526</v>
      </c>
      <c r="K274" s="48" t="s">
        <v>84</v>
      </c>
      <c r="L274" s="49">
        <v>42979.0</v>
      </c>
      <c r="M274" s="52"/>
      <c r="N274" s="50"/>
      <c r="O274" s="50"/>
      <c r="P274" s="50"/>
      <c r="Q274" s="25">
        <v>9.0</v>
      </c>
      <c r="R274" s="25">
        <v>6.0</v>
      </c>
      <c r="S274" s="25">
        <v>6.0</v>
      </c>
      <c r="T274" s="25"/>
      <c r="U274" s="25">
        <v>9.0</v>
      </c>
      <c r="V274" s="25"/>
      <c r="W274" s="25">
        <v>8.5</v>
      </c>
      <c r="X274" s="25">
        <v>9.5</v>
      </c>
      <c r="Y274" s="25">
        <v>7.5</v>
      </c>
      <c r="Z274" s="25">
        <v>9.0</v>
      </c>
      <c r="AA274" s="25"/>
      <c r="AB274" s="25">
        <v>9.5</v>
      </c>
      <c r="AC274" s="25">
        <v>9.5</v>
      </c>
      <c r="AD274" s="25"/>
      <c r="AE274" s="25"/>
      <c r="AF274" s="25">
        <v>9.0</v>
      </c>
      <c r="AG274" s="25"/>
      <c r="AH274" s="25">
        <v>10.0</v>
      </c>
      <c r="AI274" s="25">
        <v>10.0</v>
      </c>
      <c r="AJ274" s="25">
        <v>10.0</v>
      </c>
      <c r="AK274" s="25">
        <v>10.0</v>
      </c>
      <c r="AL274" s="25"/>
      <c r="AM274" s="25"/>
      <c r="AN274" s="25">
        <v>10.0</v>
      </c>
      <c r="AO274" s="25"/>
      <c r="AP274" s="6">
        <v>10.0</v>
      </c>
      <c r="AQ274" s="25"/>
      <c r="AR274" s="11"/>
      <c r="AS274" s="25">
        <v>10.0</v>
      </c>
      <c r="AT274" s="25"/>
      <c r="AU274" s="25"/>
      <c r="AV274" s="25"/>
      <c r="AW274" s="25">
        <v>10.0</v>
      </c>
      <c r="AX274" s="25">
        <f t="shared" si="1"/>
        <v>9.07</v>
      </c>
      <c r="AY274" s="23"/>
      <c r="AZ274" s="23">
        <f t="shared" si="2"/>
        <v>0</v>
      </c>
      <c r="BA274" s="6">
        <v>33.0</v>
      </c>
      <c r="BB274" s="6">
        <v>0.0</v>
      </c>
      <c r="BC274" s="23">
        <f t="shared" si="3"/>
        <v>33</v>
      </c>
      <c r="BD274" s="6" t="s">
        <v>92</v>
      </c>
      <c r="BE274" s="6" t="s">
        <v>55</v>
      </c>
      <c r="BF274" s="6" t="s">
        <v>55</v>
      </c>
      <c r="BG274" s="6" t="s">
        <v>55</v>
      </c>
      <c r="BH274" s="6" t="s">
        <v>55</v>
      </c>
      <c r="BI274" s="6" t="s">
        <v>92</v>
      </c>
      <c r="BJ274" s="6" t="s">
        <v>55</v>
      </c>
      <c r="BK274" s="23"/>
      <c r="BL274" s="23"/>
      <c r="BM274" s="42"/>
      <c r="BN274" s="42"/>
      <c r="BO274" s="42"/>
    </row>
    <row r="275">
      <c r="A275" s="11">
        <v>271.0</v>
      </c>
      <c r="B275" s="17" t="s">
        <v>1347</v>
      </c>
      <c r="C275" s="17" t="s">
        <v>774</v>
      </c>
      <c r="D275" s="17" t="s">
        <v>1348</v>
      </c>
      <c r="E275" s="19"/>
      <c r="F275" s="17" t="s">
        <v>96</v>
      </c>
      <c r="G275" s="17" t="s">
        <v>1343</v>
      </c>
      <c r="H275" s="48" t="s">
        <v>90</v>
      </c>
      <c r="J275" s="11" t="s">
        <v>526</v>
      </c>
      <c r="K275" s="48" t="s">
        <v>84</v>
      </c>
      <c r="L275" s="49">
        <v>42979.0</v>
      </c>
      <c r="M275" s="52"/>
      <c r="N275" s="50"/>
      <c r="O275" s="50"/>
      <c r="P275" s="50"/>
      <c r="Q275" s="25">
        <v>10.0</v>
      </c>
      <c r="R275" s="25">
        <v>9.0</v>
      </c>
      <c r="S275" s="25">
        <v>9.5</v>
      </c>
      <c r="T275" s="25"/>
      <c r="U275" s="25">
        <v>9.0</v>
      </c>
      <c r="V275" s="25"/>
      <c r="W275" s="25">
        <v>8.0</v>
      </c>
      <c r="X275" s="25">
        <v>9.5</v>
      </c>
      <c r="Y275" s="25">
        <v>9.5</v>
      </c>
      <c r="Z275" s="25">
        <v>10.0</v>
      </c>
      <c r="AA275" s="25"/>
      <c r="AB275" s="25">
        <v>10.0</v>
      </c>
      <c r="AC275" s="25">
        <v>10.0</v>
      </c>
      <c r="AD275" s="25"/>
      <c r="AE275" s="25"/>
      <c r="AF275" s="25">
        <v>10.0</v>
      </c>
      <c r="AG275" s="25"/>
      <c r="AH275" s="25">
        <v>10.0</v>
      </c>
      <c r="AI275" s="25">
        <v>10.0</v>
      </c>
      <c r="AJ275" s="25">
        <v>10.0</v>
      </c>
      <c r="AK275" s="25">
        <v>10.0</v>
      </c>
      <c r="AL275" s="25"/>
      <c r="AM275" s="25"/>
      <c r="AN275" s="25">
        <v>10.0</v>
      </c>
      <c r="AO275" s="25"/>
      <c r="AP275" s="6">
        <v>10.0</v>
      </c>
      <c r="AQ275" s="25"/>
      <c r="AR275" s="11"/>
      <c r="AS275" s="25">
        <v>10.0</v>
      </c>
      <c r="AT275" s="25"/>
      <c r="AU275" s="25"/>
      <c r="AV275" s="25"/>
      <c r="AW275" s="25">
        <v>10.0</v>
      </c>
      <c r="AX275" s="25">
        <f t="shared" si="1"/>
        <v>9.71</v>
      </c>
      <c r="AY275" s="23"/>
      <c r="AZ275" s="23">
        <f t="shared" si="2"/>
        <v>0</v>
      </c>
      <c r="BA275" s="6">
        <v>5.0</v>
      </c>
      <c r="BB275" s="6">
        <v>0.0</v>
      </c>
      <c r="BC275" s="23">
        <f t="shared" si="3"/>
        <v>5</v>
      </c>
      <c r="BD275" s="6" t="s">
        <v>92</v>
      </c>
      <c r="BE275" s="6" t="s">
        <v>55</v>
      </c>
      <c r="BF275" s="6" t="s">
        <v>55</v>
      </c>
      <c r="BG275" s="6" t="s">
        <v>55</v>
      </c>
      <c r="BH275" s="6" t="s">
        <v>55</v>
      </c>
      <c r="BI275" s="6" t="s">
        <v>92</v>
      </c>
      <c r="BJ275" s="6" t="s">
        <v>55</v>
      </c>
      <c r="BK275" s="23"/>
      <c r="BL275" s="23"/>
      <c r="BM275" s="42"/>
      <c r="BN275" s="42"/>
      <c r="BO275" s="42"/>
    </row>
    <row r="276">
      <c r="A276" s="11">
        <v>272.0</v>
      </c>
      <c r="B276" s="17" t="s">
        <v>1349</v>
      </c>
      <c r="C276" s="17" t="s">
        <v>145</v>
      </c>
      <c r="D276" s="17" t="s">
        <v>335</v>
      </c>
      <c r="E276" s="19"/>
      <c r="F276" s="17" t="s">
        <v>79</v>
      </c>
      <c r="G276" s="17" t="s">
        <v>1343</v>
      </c>
      <c r="H276" s="48" t="s">
        <v>90</v>
      </c>
      <c r="J276" s="11" t="s">
        <v>91</v>
      </c>
      <c r="K276" s="48" t="s">
        <v>84</v>
      </c>
      <c r="L276" s="49">
        <v>42979.0</v>
      </c>
      <c r="M276" s="52"/>
      <c r="N276" s="52"/>
      <c r="O276" s="50"/>
      <c r="P276" s="50"/>
      <c r="Q276" s="25">
        <v>8.0</v>
      </c>
      <c r="R276" s="25">
        <v>9.0</v>
      </c>
      <c r="S276" s="25">
        <v>6.0</v>
      </c>
      <c r="T276" s="25"/>
      <c r="U276" s="25">
        <v>6.0</v>
      </c>
      <c r="V276" s="25"/>
      <c r="W276" s="25">
        <v>7.0</v>
      </c>
      <c r="X276" s="25">
        <v>9.0</v>
      </c>
      <c r="Y276" s="25">
        <v>6.5</v>
      </c>
      <c r="Z276" s="25">
        <v>8.5</v>
      </c>
      <c r="AA276" s="25"/>
      <c r="AB276" s="25">
        <v>6.5</v>
      </c>
      <c r="AC276" s="25">
        <v>8.0</v>
      </c>
      <c r="AD276" s="25"/>
      <c r="AE276" s="25"/>
      <c r="AF276" s="25">
        <v>8.5</v>
      </c>
      <c r="AG276" s="25"/>
      <c r="AH276" s="25">
        <v>10.0</v>
      </c>
      <c r="AI276" s="25">
        <v>10.0</v>
      </c>
      <c r="AJ276" s="25">
        <v>10.0</v>
      </c>
      <c r="AK276" s="25">
        <v>10.0</v>
      </c>
      <c r="AL276" s="25"/>
      <c r="AM276" s="25"/>
      <c r="AN276" s="25">
        <v>10.0</v>
      </c>
      <c r="AO276" s="25"/>
      <c r="AP276" s="6">
        <v>10.0</v>
      </c>
      <c r="AQ276" s="25"/>
      <c r="AR276" s="11"/>
      <c r="AS276" s="25">
        <v>10.0</v>
      </c>
      <c r="AT276" s="25"/>
      <c r="AU276" s="25"/>
      <c r="AV276" s="25"/>
      <c r="AW276" s="25">
        <v>10.0</v>
      </c>
      <c r="AX276" s="25">
        <f t="shared" si="1"/>
        <v>8.57</v>
      </c>
      <c r="AY276" s="23"/>
      <c r="AZ276" s="23">
        <f t="shared" si="2"/>
        <v>0</v>
      </c>
      <c r="BA276" s="6">
        <v>75.0</v>
      </c>
      <c r="BB276" s="6">
        <v>5.0</v>
      </c>
      <c r="BC276" s="23">
        <f t="shared" si="3"/>
        <v>70</v>
      </c>
      <c r="BD276" s="6" t="s">
        <v>92</v>
      </c>
      <c r="BE276" s="6" t="s">
        <v>55</v>
      </c>
      <c r="BF276" s="6" t="s">
        <v>55</v>
      </c>
      <c r="BG276" s="6" t="s">
        <v>55</v>
      </c>
      <c r="BH276" s="6" t="s">
        <v>55</v>
      </c>
      <c r="BI276" s="6" t="s">
        <v>92</v>
      </c>
      <c r="BJ276" s="6" t="s">
        <v>55</v>
      </c>
      <c r="BK276" s="23"/>
      <c r="BL276" s="23"/>
      <c r="BM276" s="42"/>
      <c r="BN276" s="42"/>
      <c r="BO276" s="42"/>
    </row>
    <row r="277">
      <c r="A277" s="11">
        <v>273.0</v>
      </c>
      <c r="B277" s="17" t="s">
        <v>230</v>
      </c>
      <c r="C277" s="17" t="s">
        <v>101</v>
      </c>
      <c r="D277" s="17" t="s">
        <v>151</v>
      </c>
      <c r="E277" s="19"/>
      <c r="F277" s="17" t="s">
        <v>96</v>
      </c>
      <c r="G277" s="17" t="s">
        <v>1343</v>
      </c>
      <c r="H277" s="48" t="s">
        <v>90</v>
      </c>
      <c r="J277" s="11" t="s">
        <v>91</v>
      </c>
      <c r="K277" s="48" t="s">
        <v>84</v>
      </c>
      <c r="L277" s="49">
        <v>42979.0</v>
      </c>
      <c r="M277" s="52"/>
      <c r="N277" s="52"/>
      <c r="O277" s="50"/>
      <c r="P277" s="50"/>
      <c r="Q277" s="25">
        <v>10.0</v>
      </c>
      <c r="R277" s="25">
        <v>9.0</v>
      </c>
      <c r="S277" s="25">
        <v>9.0</v>
      </c>
      <c r="T277" s="25"/>
      <c r="U277" s="25">
        <v>10.0</v>
      </c>
      <c r="V277" s="25"/>
      <c r="W277" s="25">
        <v>9.5</v>
      </c>
      <c r="X277" s="25">
        <v>10.0</v>
      </c>
      <c r="Y277" s="25">
        <v>10.0</v>
      </c>
      <c r="Z277" s="25">
        <v>10.0</v>
      </c>
      <c r="AA277" s="25"/>
      <c r="AB277" s="25">
        <v>9.5</v>
      </c>
      <c r="AC277" s="25">
        <v>10.0</v>
      </c>
      <c r="AD277" s="25"/>
      <c r="AE277" s="25"/>
      <c r="AF277" s="25">
        <v>10.0</v>
      </c>
      <c r="AG277" s="25"/>
      <c r="AH277" s="25">
        <v>10.0</v>
      </c>
      <c r="AI277" s="25">
        <v>10.0</v>
      </c>
      <c r="AJ277" s="25">
        <v>10.0</v>
      </c>
      <c r="AK277" s="25">
        <v>10.0</v>
      </c>
      <c r="AL277" s="25"/>
      <c r="AM277" s="25"/>
      <c r="AN277" s="25">
        <v>10.0</v>
      </c>
      <c r="AO277" s="25"/>
      <c r="AP277" s="6">
        <v>10.0</v>
      </c>
      <c r="AQ277" s="25"/>
      <c r="AR277" s="11"/>
      <c r="AS277" s="25">
        <v>10.0</v>
      </c>
      <c r="AT277" s="25"/>
      <c r="AU277" s="25"/>
      <c r="AV277" s="25"/>
      <c r="AW277" s="25">
        <v>10.0</v>
      </c>
      <c r="AX277" s="25">
        <f t="shared" si="1"/>
        <v>9.84</v>
      </c>
      <c r="AY277" s="23"/>
      <c r="AZ277" s="23">
        <f t="shared" si="2"/>
        <v>0</v>
      </c>
      <c r="BA277" s="6">
        <v>19.0</v>
      </c>
      <c r="BB277" s="6">
        <v>0.0</v>
      </c>
      <c r="BC277" s="23">
        <f t="shared" si="3"/>
        <v>19</v>
      </c>
      <c r="BD277" s="6" t="s">
        <v>92</v>
      </c>
      <c r="BE277" s="6" t="s">
        <v>55</v>
      </c>
      <c r="BF277" s="6" t="s">
        <v>55</v>
      </c>
      <c r="BG277" s="6" t="s">
        <v>55</v>
      </c>
      <c r="BH277" s="6" t="s">
        <v>55</v>
      </c>
      <c r="BI277" s="6" t="s">
        <v>92</v>
      </c>
      <c r="BJ277" s="6" t="s">
        <v>55</v>
      </c>
      <c r="BK277" s="23"/>
      <c r="BL277" s="23"/>
      <c r="BM277" s="42"/>
      <c r="BN277" s="42"/>
      <c r="BO277" s="42"/>
    </row>
    <row r="278">
      <c r="A278" s="11">
        <v>274.0</v>
      </c>
      <c r="B278" s="17" t="s">
        <v>1354</v>
      </c>
      <c r="C278" s="17" t="s">
        <v>193</v>
      </c>
      <c r="D278" s="17" t="s">
        <v>259</v>
      </c>
      <c r="E278" s="19"/>
      <c r="F278" s="17" t="s">
        <v>96</v>
      </c>
      <c r="G278" s="17" t="s">
        <v>1343</v>
      </c>
      <c r="H278" s="48" t="s">
        <v>90</v>
      </c>
      <c r="J278" s="11" t="s">
        <v>91</v>
      </c>
      <c r="K278" s="48" t="s">
        <v>84</v>
      </c>
      <c r="L278" s="49">
        <v>42979.0</v>
      </c>
      <c r="M278" s="52"/>
      <c r="N278" s="52"/>
      <c r="O278" s="50"/>
      <c r="P278" s="50"/>
      <c r="Q278" s="25">
        <v>9.0</v>
      </c>
      <c r="R278" s="25">
        <v>8.0</v>
      </c>
      <c r="S278" s="25">
        <v>8.0</v>
      </c>
      <c r="T278" s="25"/>
      <c r="U278" s="25">
        <v>9.5</v>
      </c>
      <c r="V278" s="25"/>
      <c r="W278" s="25">
        <v>7.5</v>
      </c>
      <c r="X278" s="25">
        <v>9.5</v>
      </c>
      <c r="Y278" s="25">
        <v>7.5</v>
      </c>
      <c r="Z278" s="25">
        <v>8.5</v>
      </c>
      <c r="AA278" s="25"/>
      <c r="AB278" s="25">
        <v>5.5</v>
      </c>
      <c r="AC278" s="25">
        <v>7.5</v>
      </c>
      <c r="AD278" s="25"/>
      <c r="AE278" s="25"/>
      <c r="AF278" s="25">
        <v>9.0</v>
      </c>
      <c r="AG278" s="25"/>
      <c r="AH278" s="25">
        <v>10.0</v>
      </c>
      <c r="AI278" s="25">
        <v>10.0</v>
      </c>
      <c r="AJ278" s="25">
        <v>10.0</v>
      </c>
      <c r="AK278" s="25">
        <v>10.0</v>
      </c>
      <c r="AL278" s="25"/>
      <c r="AM278" s="25"/>
      <c r="AN278" s="25">
        <v>10.0</v>
      </c>
      <c r="AO278" s="25"/>
      <c r="AP278" s="6">
        <v>10.0</v>
      </c>
      <c r="AQ278" s="25"/>
      <c r="AR278" s="11"/>
      <c r="AS278" s="25">
        <v>10.0</v>
      </c>
      <c r="AT278" s="25"/>
      <c r="AU278" s="25"/>
      <c r="AV278" s="25"/>
      <c r="AW278" s="25">
        <v>10.0</v>
      </c>
      <c r="AX278" s="25">
        <f t="shared" si="1"/>
        <v>8.92</v>
      </c>
      <c r="AY278" s="23"/>
      <c r="AZ278" s="23">
        <f t="shared" si="2"/>
        <v>0</v>
      </c>
      <c r="BA278" s="6">
        <v>105.0</v>
      </c>
      <c r="BB278" s="6">
        <v>14.0</v>
      </c>
      <c r="BC278" s="23">
        <f t="shared" si="3"/>
        <v>91</v>
      </c>
      <c r="BD278" s="6" t="s">
        <v>92</v>
      </c>
      <c r="BE278" s="6" t="s">
        <v>55</v>
      </c>
      <c r="BF278" s="6" t="s">
        <v>55</v>
      </c>
      <c r="BG278" s="6" t="s">
        <v>55</v>
      </c>
      <c r="BH278" s="6" t="s">
        <v>55</v>
      </c>
      <c r="BI278" s="6" t="s">
        <v>92</v>
      </c>
      <c r="BJ278" s="6" t="s">
        <v>55</v>
      </c>
      <c r="BK278" s="23"/>
      <c r="BL278" s="23"/>
      <c r="BM278" s="42"/>
      <c r="BN278" s="42"/>
      <c r="BO278" s="42"/>
    </row>
    <row r="279">
      <c r="A279" s="11">
        <v>275.0</v>
      </c>
      <c r="B279" s="17" t="s">
        <v>1356</v>
      </c>
      <c r="C279" s="17" t="s">
        <v>577</v>
      </c>
      <c r="D279" s="17" t="s">
        <v>1357</v>
      </c>
      <c r="E279" s="19"/>
      <c r="F279" s="17" t="s">
        <v>79</v>
      </c>
      <c r="G279" s="17" t="s">
        <v>1343</v>
      </c>
      <c r="H279" s="87" t="s">
        <v>90</v>
      </c>
      <c r="I279" s="3"/>
      <c r="J279" s="72"/>
      <c r="K279" s="87"/>
      <c r="L279" s="88"/>
      <c r="M279" s="89"/>
      <c r="N279" s="89"/>
      <c r="O279" s="90"/>
      <c r="P279" s="90"/>
      <c r="Q279" s="60">
        <v>7.0</v>
      </c>
      <c r="R279" s="60">
        <v>8.0</v>
      </c>
      <c r="S279" s="60">
        <v>6.5</v>
      </c>
      <c r="T279" s="60"/>
      <c r="U279" s="60">
        <v>7.5</v>
      </c>
      <c r="V279" s="61"/>
      <c r="W279" s="60">
        <v>7.0</v>
      </c>
      <c r="X279" s="60">
        <v>8.5</v>
      </c>
      <c r="Y279" s="60">
        <v>5.5</v>
      </c>
      <c r="Z279" s="60">
        <v>9.0</v>
      </c>
      <c r="AA279" s="61"/>
      <c r="AB279" s="60">
        <v>8.0</v>
      </c>
      <c r="AC279" s="60">
        <v>10.0</v>
      </c>
      <c r="AD279" s="61"/>
      <c r="AE279" s="61"/>
      <c r="AF279" s="60">
        <v>6.5</v>
      </c>
      <c r="AG279" s="61"/>
      <c r="AH279" s="60">
        <v>10.0</v>
      </c>
      <c r="AI279" s="60">
        <v>10.0</v>
      </c>
      <c r="AJ279" s="60">
        <v>10.0</v>
      </c>
      <c r="AK279" s="60">
        <v>10.0</v>
      </c>
      <c r="AL279" s="61"/>
      <c r="AM279" s="61"/>
      <c r="AN279" s="60">
        <v>10.0</v>
      </c>
      <c r="AO279" s="61"/>
      <c r="AP279" s="60">
        <v>10.0</v>
      </c>
      <c r="AQ279" s="61"/>
      <c r="AR279" s="91"/>
      <c r="AS279" s="60">
        <v>10.0</v>
      </c>
      <c r="AT279" s="61"/>
      <c r="AU279" s="61"/>
      <c r="AV279" s="61"/>
      <c r="AW279" s="60">
        <v>10.0</v>
      </c>
      <c r="AX279" s="25">
        <f t="shared" si="1"/>
        <v>8.6</v>
      </c>
      <c r="AY279" s="61"/>
      <c r="AZ279" s="23">
        <f t="shared" si="2"/>
        <v>0</v>
      </c>
      <c r="BA279" s="60">
        <v>93.0</v>
      </c>
      <c r="BB279" s="60">
        <v>11.0</v>
      </c>
      <c r="BC279" s="23">
        <f t="shared" si="3"/>
        <v>82</v>
      </c>
      <c r="BD279" s="60" t="s">
        <v>92</v>
      </c>
      <c r="BE279" s="60" t="s">
        <v>55</v>
      </c>
      <c r="BF279" s="60" t="s">
        <v>55</v>
      </c>
      <c r="BG279" s="60" t="s">
        <v>55</v>
      </c>
      <c r="BH279" s="60" t="s">
        <v>55</v>
      </c>
      <c r="BI279" s="60" t="s">
        <v>92</v>
      </c>
      <c r="BJ279" s="60" t="s">
        <v>55</v>
      </c>
      <c r="BK279" s="23"/>
      <c r="BL279" s="23"/>
      <c r="BM279" s="42"/>
      <c r="BN279" s="42"/>
      <c r="BO279" s="42"/>
    </row>
    <row r="280">
      <c r="A280" s="11">
        <v>276.0</v>
      </c>
      <c r="B280" s="17" t="s">
        <v>1359</v>
      </c>
      <c r="C280" s="17" t="s">
        <v>136</v>
      </c>
      <c r="D280" s="17" t="s">
        <v>235</v>
      </c>
      <c r="E280" s="19"/>
      <c r="F280" s="17" t="s">
        <v>96</v>
      </c>
      <c r="G280" s="17" t="s">
        <v>1343</v>
      </c>
      <c r="H280" s="87" t="s">
        <v>90</v>
      </c>
      <c r="I280" s="3"/>
      <c r="J280" s="72"/>
      <c r="K280" s="87"/>
      <c r="L280" s="88"/>
      <c r="M280" s="89"/>
      <c r="N280" s="89"/>
      <c r="O280" s="90"/>
      <c r="P280" s="90"/>
      <c r="Q280" s="60">
        <v>9.0</v>
      </c>
      <c r="R280" s="60">
        <v>9.5</v>
      </c>
      <c r="S280" s="60">
        <v>7.5</v>
      </c>
      <c r="T280" s="61"/>
      <c r="U280" s="60">
        <v>8.5</v>
      </c>
      <c r="V280" s="61"/>
      <c r="W280" s="60">
        <v>8.0</v>
      </c>
      <c r="X280" s="60">
        <v>9.5</v>
      </c>
      <c r="Y280" s="60">
        <v>7.0</v>
      </c>
      <c r="Z280" s="60">
        <v>9.5</v>
      </c>
      <c r="AA280" s="61"/>
      <c r="AB280" s="60">
        <v>7.5</v>
      </c>
      <c r="AC280" s="60">
        <v>9.5</v>
      </c>
      <c r="AD280" s="61"/>
      <c r="AE280" s="61"/>
      <c r="AF280" s="60">
        <v>8.0</v>
      </c>
      <c r="AG280" s="60"/>
      <c r="AH280" s="60">
        <v>10.0</v>
      </c>
      <c r="AI280" s="60">
        <v>10.0</v>
      </c>
      <c r="AJ280" s="60">
        <v>10.0</v>
      </c>
      <c r="AK280" s="60">
        <v>10.0</v>
      </c>
      <c r="AL280" s="61"/>
      <c r="AM280" s="61"/>
      <c r="AN280" s="60">
        <v>10.0</v>
      </c>
      <c r="AO280" s="61"/>
      <c r="AP280" s="60">
        <v>10.0</v>
      </c>
      <c r="AQ280" s="61"/>
      <c r="AR280" s="91"/>
      <c r="AS280" s="60">
        <v>10.0</v>
      </c>
      <c r="AT280" s="61"/>
      <c r="AU280" s="61"/>
      <c r="AV280" s="61"/>
      <c r="AW280" s="60">
        <v>10.0</v>
      </c>
      <c r="AX280" s="25">
        <f t="shared" si="1"/>
        <v>9.13</v>
      </c>
      <c r="AY280" s="61"/>
      <c r="AZ280" s="23">
        <f t="shared" si="2"/>
        <v>0</v>
      </c>
      <c r="BA280" s="60">
        <v>100.0</v>
      </c>
      <c r="BB280" s="60">
        <v>3.0</v>
      </c>
      <c r="BC280" s="23">
        <f t="shared" si="3"/>
        <v>97</v>
      </c>
      <c r="BD280" s="60" t="s">
        <v>92</v>
      </c>
      <c r="BE280" s="60" t="s">
        <v>55</v>
      </c>
      <c r="BF280" s="60" t="s">
        <v>55</v>
      </c>
      <c r="BG280" s="60" t="s">
        <v>55</v>
      </c>
      <c r="BH280" s="60" t="s">
        <v>55</v>
      </c>
      <c r="BI280" s="60" t="s">
        <v>92</v>
      </c>
      <c r="BJ280" s="60" t="s">
        <v>55</v>
      </c>
      <c r="BK280" s="23"/>
      <c r="BL280" s="23"/>
      <c r="BM280" s="42"/>
      <c r="BN280" s="42"/>
      <c r="BO280" s="42"/>
    </row>
    <row r="281">
      <c r="A281" s="11">
        <v>277.0</v>
      </c>
      <c r="B281" s="17" t="s">
        <v>1361</v>
      </c>
      <c r="C281" s="17" t="s">
        <v>132</v>
      </c>
      <c r="D281" s="20"/>
      <c r="E281" s="19"/>
      <c r="F281" s="17" t="s">
        <v>79</v>
      </c>
      <c r="G281" s="17" t="s">
        <v>1343</v>
      </c>
      <c r="H281" s="48" t="s">
        <v>90</v>
      </c>
      <c r="J281" s="11" t="s">
        <v>91</v>
      </c>
      <c r="K281" s="48" t="s">
        <v>84</v>
      </c>
      <c r="L281" s="49">
        <v>42979.0</v>
      </c>
      <c r="M281" s="52"/>
      <c r="N281" s="52"/>
      <c r="O281" s="50"/>
      <c r="P281" s="50"/>
      <c r="Q281" s="6">
        <v>8.0</v>
      </c>
      <c r="R281" s="6">
        <v>6.5</v>
      </c>
      <c r="S281" s="6">
        <v>5.5</v>
      </c>
      <c r="T281" s="23"/>
      <c r="U281" s="6">
        <v>8.5</v>
      </c>
      <c r="V281" s="23"/>
      <c r="W281" s="6">
        <v>5.5</v>
      </c>
      <c r="X281" s="6">
        <v>9.0</v>
      </c>
      <c r="Y281" s="6">
        <v>7.0</v>
      </c>
      <c r="Z281" s="6">
        <v>8.5</v>
      </c>
      <c r="AA281" s="23"/>
      <c r="AB281" s="6">
        <v>7.0</v>
      </c>
      <c r="AC281" s="6">
        <v>8.0</v>
      </c>
      <c r="AD281" s="23"/>
      <c r="AE281" s="23"/>
      <c r="AF281" s="6">
        <v>7.0</v>
      </c>
      <c r="AG281" s="23"/>
      <c r="AH281" s="6">
        <v>10.0</v>
      </c>
      <c r="AI281" s="6">
        <v>10.0</v>
      </c>
      <c r="AJ281" s="6">
        <v>10.0</v>
      </c>
      <c r="AK281" s="6">
        <v>10.0</v>
      </c>
      <c r="AL281" s="23"/>
      <c r="AM281" s="23"/>
      <c r="AN281" s="6">
        <v>10.0</v>
      </c>
      <c r="AO281" s="23"/>
      <c r="AP281" s="6">
        <v>10.0</v>
      </c>
      <c r="AQ281" s="23"/>
      <c r="AR281" s="11"/>
      <c r="AS281" s="6">
        <v>10.0</v>
      </c>
      <c r="AT281" s="23"/>
      <c r="AU281" s="23"/>
      <c r="AV281" s="23"/>
      <c r="AW281" s="6">
        <v>10.0</v>
      </c>
      <c r="AX281" s="25">
        <f t="shared" si="1"/>
        <v>8.44</v>
      </c>
      <c r="AY281" s="23"/>
      <c r="AZ281" s="23">
        <f t="shared" si="2"/>
        <v>0</v>
      </c>
      <c r="BA281" s="6">
        <v>36.0</v>
      </c>
      <c r="BB281" s="6">
        <v>0.0</v>
      </c>
      <c r="BC281" s="23">
        <f t="shared" si="3"/>
        <v>36</v>
      </c>
      <c r="BD281" s="6" t="s">
        <v>92</v>
      </c>
      <c r="BE281" s="6" t="s">
        <v>55</v>
      </c>
      <c r="BF281" s="6" t="s">
        <v>55</v>
      </c>
      <c r="BG281" s="6" t="s">
        <v>55</v>
      </c>
      <c r="BH281" s="6" t="s">
        <v>55</v>
      </c>
      <c r="BI281" s="6" t="s">
        <v>92</v>
      </c>
      <c r="BJ281" s="6" t="s">
        <v>55</v>
      </c>
      <c r="BK281" s="23"/>
      <c r="BL281" s="23"/>
      <c r="BM281" s="42"/>
      <c r="BN281" s="42"/>
      <c r="BO281" s="42"/>
    </row>
    <row r="282">
      <c r="A282" s="11">
        <v>278.0</v>
      </c>
      <c r="B282" s="17" t="s">
        <v>1363</v>
      </c>
      <c r="C282" s="17" t="s">
        <v>607</v>
      </c>
      <c r="D282" s="17" t="s">
        <v>1364</v>
      </c>
      <c r="E282" s="19"/>
      <c r="F282" s="17" t="s">
        <v>96</v>
      </c>
      <c r="G282" s="17" t="s">
        <v>1343</v>
      </c>
      <c r="H282" s="48" t="s">
        <v>90</v>
      </c>
      <c r="J282" s="11" t="s">
        <v>91</v>
      </c>
      <c r="K282" s="48" t="s">
        <v>84</v>
      </c>
      <c r="L282" s="49">
        <v>42979.0</v>
      </c>
      <c r="M282" s="52"/>
      <c r="N282" s="52"/>
      <c r="O282" s="50"/>
      <c r="P282" s="50"/>
      <c r="Q282" s="25">
        <v>8.5</v>
      </c>
      <c r="R282" s="25">
        <v>6.0</v>
      </c>
      <c r="S282" s="25">
        <v>6.0</v>
      </c>
      <c r="T282" s="25"/>
      <c r="U282" s="25">
        <v>8.5</v>
      </c>
      <c r="V282" s="25"/>
      <c r="W282" s="25">
        <v>7.0</v>
      </c>
      <c r="X282" s="25">
        <v>9.0</v>
      </c>
      <c r="Y282" s="25">
        <v>6.0</v>
      </c>
      <c r="Z282" s="25">
        <v>8.5</v>
      </c>
      <c r="AA282" s="25"/>
      <c r="AB282" s="25">
        <v>7.5</v>
      </c>
      <c r="AC282" s="25">
        <v>9.0</v>
      </c>
      <c r="AD282" s="25"/>
      <c r="AE282" s="25"/>
      <c r="AF282" s="25">
        <v>9.0</v>
      </c>
      <c r="AG282" s="25"/>
      <c r="AH282" s="25">
        <v>10.0</v>
      </c>
      <c r="AI282" s="25">
        <v>10.0</v>
      </c>
      <c r="AJ282" s="25">
        <v>10.0</v>
      </c>
      <c r="AK282" s="25">
        <v>10.0</v>
      </c>
      <c r="AL282" s="25"/>
      <c r="AM282" s="25"/>
      <c r="AN282" s="25">
        <v>10.0</v>
      </c>
      <c r="AO282" s="25"/>
      <c r="AP282" s="6">
        <v>10.0</v>
      </c>
      <c r="AQ282" s="25"/>
      <c r="AR282" s="11"/>
      <c r="AS282" s="25">
        <v>10.0</v>
      </c>
      <c r="AT282" s="25"/>
      <c r="AU282" s="25"/>
      <c r="AV282" s="25"/>
      <c r="AW282" s="25">
        <v>10.0</v>
      </c>
      <c r="AX282" s="25">
        <f t="shared" si="1"/>
        <v>8.68</v>
      </c>
      <c r="AY282" s="23"/>
      <c r="AZ282" s="23">
        <f t="shared" si="2"/>
        <v>0</v>
      </c>
      <c r="BA282" s="6">
        <v>52.0</v>
      </c>
      <c r="BB282" s="6">
        <v>0.0</v>
      </c>
      <c r="BC282" s="23">
        <f t="shared" si="3"/>
        <v>52</v>
      </c>
      <c r="BD282" s="6" t="s">
        <v>92</v>
      </c>
      <c r="BE282" s="6" t="s">
        <v>55</v>
      </c>
      <c r="BF282" s="6" t="s">
        <v>55</v>
      </c>
      <c r="BG282" s="6" t="s">
        <v>55</v>
      </c>
      <c r="BH282" s="6" t="s">
        <v>55</v>
      </c>
      <c r="BI282" s="6" t="s">
        <v>92</v>
      </c>
      <c r="BJ282" s="6" t="s">
        <v>55</v>
      </c>
      <c r="BK282" s="23"/>
      <c r="BL282" s="23"/>
      <c r="BM282" s="42"/>
      <c r="BN282" s="42"/>
      <c r="BO282" s="42"/>
    </row>
    <row r="283">
      <c r="A283" s="11">
        <v>279.0</v>
      </c>
      <c r="B283" s="17" t="s">
        <v>1366</v>
      </c>
      <c r="C283" s="17" t="s">
        <v>662</v>
      </c>
      <c r="D283" s="17" t="s">
        <v>200</v>
      </c>
      <c r="E283" s="19"/>
      <c r="F283" s="17" t="s">
        <v>96</v>
      </c>
      <c r="G283" s="17" t="s">
        <v>1343</v>
      </c>
      <c r="H283" s="48" t="s">
        <v>90</v>
      </c>
      <c r="J283" s="11" t="s">
        <v>91</v>
      </c>
      <c r="K283" s="48" t="s">
        <v>84</v>
      </c>
      <c r="L283" s="49">
        <v>42979.0</v>
      </c>
      <c r="M283" s="52"/>
      <c r="N283" s="52"/>
      <c r="O283" s="50"/>
      <c r="P283" s="50"/>
      <c r="Q283" s="25">
        <v>8.5</v>
      </c>
      <c r="R283" s="25">
        <v>9.0</v>
      </c>
      <c r="S283" s="25">
        <v>7.0</v>
      </c>
      <c r="T283" s="25"/>
      <c r="U283" s="25">
        <v>9.5</v>
      </c>
      <c r="V283" s="25"/>
      <c r="W283" s="25">
        <v>6.0</v>
      </c>
      <c r="X283" s="25">
        <v>10.0</v>
      </c>
      <c r="Y283" s="25">
        <v>9.5</v>
      </c>
      <c r="Z283" s="25">
        <v>9.5</v>
      </c>
      <c r="AA283" s="25"/>
      <c r="AB283" s="25">
        <v>8.5</v>
      </c>
      <c r="AC283" s="25">
        <v>8.5</v>
      </c>
      <c r="AD283" s="25"/>
      <c r="AE283" s="25"/>
      <c r="AF283" s="25">
        <v>8.5</v>
      </c>
      <c r="AG283" s="25"/>
      <c r="AH283" s="25">
        <v>10.0</v>
      </c>
      <c r="AI283" s="25">
        <v>10.0</v>
      </c>
      <c r="AJ283" s="25">
        <v>10.0</v>
      </c>
      <c r="AK283" s="25">
        <v>10.0</v>
      </c>
      <c r="AL283" s="25"/>
      <c r="AM283" s="25"/>
      <c r="AN283" s="25">
        <v>10.0</v>
      </c>
      <c r="AO283" s="25"/>
      <c r="AP283" s="6">
        <v>10.0</v>
      </c>
      <c r="AQ283" s="25"/>
      <c r="AR283" s="11"/>
      <c r="AS283" s="25">
        <v>10.0</v>
      </c>
      <c r="AT283" s="25"/>
      <c r="AU283" s="25"/>
      <c r="AV283" s="25"/>
      <c r="AW283" s="25">
        <v>10.0</v>
      </c>
      <c r="AX283" s="25">
        <f t="shared" si="1"/>
        <v>9.18</v>
      </c>
      <c r="AY283" s="23"/>
      <c r="AZ283" s="23">
        <f t="shared" si="2"/>
        <v>0</v>
      </c>
      <c r="BA283" s="6">
        <v>62.0</v>
      </c>
      <c r="BB283" s="6">
        <v>0.0</v>
      </c>
      <c r="BC283" s="23">
        <f t="shared" si="3"/>
        <v>62</v>
      </c>
      <c r="BD283" s="6" t="s">
        <v>92</v>
      </c>
      <c r="BE283" s="6" t="s">
        <v>55</v>
      </c>
      <c r="BF283" s="6" t="s">
        <v>55</v>
      </c>
      <c r="BG283" s="6" t="s">
        <v>55</v>
      </c>
      <c r="BH283" s="6" t="s">
        <v>55</v>
      </c>
      <c r="BI283" s="6" t="s">
        <v>92</v>
      </c>
      <c r="BJ283" s="6" t="s">
        <v>55</v>
      </c>
      <c r="BK283" s="23"/>
      <c r="BL283" s="23"/>
      <c r="BM283" s="42"/>
      <c r="BN283" s="42"/>
      <c r="BO283" s="42"/>
    </row>
    <row r="284">
      <c r="A284" s="11">
        <v>280.0</v>
      </c>
      <c r="B284" s="17" t="s">
        <v>1368</v>
      </c>
      <c r="C284" s="17" t="s">
        <v>102</v>
      </c>
      <c r="D284" s="20"/>
      <c r="E284" s="19"/>
      <c r="F284" s="17" t="s">
        <v>96</v>
      </c>
      <c r="G284" s="17" t="s">
        <v>1343</v>
      </c>
      <c r="H284" s="48" t="s">
        <v>90</v>
      </c>
      <c r="J284" s="11" t="s">
        <v>91</v>
      </c>
      <c r="K284" s="48" t="s">
        <v>84</v>
      </c>
      <c r="L284" s="49">
        <v>42979.0</v>
      </c>
      <c r="M284" s="52"/>
      <c r="N284" s="52"/>
      <c r="O284" s="50"/>
      <c r="P284" s="50"/>
      <c r="Q284" s="25">
        <v>9.0</v>
      </c>
      <c r="R284" s="25">
        <v>10.0</v>
      </c>
      <c r="S284" s="25">
        <v>8.0</v>
      </c>
      <c r="T284" s="25"/>
      <c r="U284" s="25">
        <v>8.5</v>
      </c>
      <c r="V284" s="25"/>
      <c r="W284" s="25">
        <v>7.0</v>
      </c>
      <c r="X284" s="25">
        <v>8.5</v>
      </c>
      <c r="Y284" s="25">
        <v>7.5</v>
      </c>
      <c r="Z284" s="25">
        <v>10.0</v>
      </c>
      <c r="AA284" s="25"/>
      <c r="AB284" s="25">
        <v>8.5</v>
      </c>
      <c r="AC284" s="25">
        <v>8.0</v>
      </c>
      <c r="AD284" s="25"/>
      <c r="AE284" s="25"/>
      <c r="AF284" s="25">
        <v>9.0</v>
      </c>
      <c r="AG284" s="25"/>
      <c r="AH284" s="25">
        <v>10.0</v>
      </c>
      <c r="AI284" s="25">
        <v>10.0</v>
      </c>
      <c r="AJ284" s="25">
        <v>10.0</v>
      </c>
      <c r="AK284" s="25">
        <v>10.0</v>
      </c>
      <c r="AL284" s="25"/>
      <c r="AM284" s="25"/>
      <c r="AN284" s="25">
        <v>10.0</v>
      </c>
      <c r="AO284" s="25"/>
      <c r="AP284" s="6">
        <v>10.0</v>
      </c>
      <c r="AQ284" s="25"/>
      <c r="AR284" s="11"/>
      <c r="AS284" s="25">
        <v>10.0</v>
      </c>
      <c r="AT284" s="25"/>
      <c r="AU284" s="25"/>
      <c r="AV284" s="25"/>
      <c r="AW284" s="25">
        <v>10.0</v>
      </c>
      <c r="AX284" s="25">
        <f t="shared" si="1"/>
        <v>9.15</v>
      </c>
      <c r="AY284" s="23"/>
      <c r="AZ284" s="23">
        <f t="shared" si="2"/>
        <v>0</v>
      </c>
      <c r="BA284" s="6">
        <v>85.0</v>
      </c>
      <c r="BB284" s="6">
        <v>2.0</v>
      </c>
      <c r="BC284" s="23">
        <f t="shared" si="3"/>
        <v>83</v>
      </c>
      <c r="BD284" s="6" t="s">
        <v>92</v>
      </c>
      <c r="BE284" s="6" t="s">
        <v>55</v>
      </c>
      <c r="BF284" s="6" t="s">
        <v>55</v>
      </c>
      <c r="BG284" s="6" t="s">
        <v>55</v>
      </c>
      <c r="BH284" s="6" t="s">
        <v>55</v>
      </c>
      <c r="BI284" s="6" t="s">
        <v>92</v>
      </c>
      <c r="BJ284" s="6" t="s">
        <v>55</v>
      </c>
      <c r="BK284" s="23"/>
      <c r="BL284" s="23"/>
      <c r="BM284" s="42"/>
      <c r="BN284" s="42"/>
      <c r="BO284" s="42"/>
    </row>
    <row r="285">
      <c r="A285" s="11">
        <v>281.0</v>
      </c>
      <c r="B285" s="17" t="s">
        <v>150</v>
      </c>
      <c r="C285" s="17" t="s">
        <v>107</v>
      </c>
      <c r="D285" s="17" t="s">
        <v>87</v>
      </c>
      <c r="E285" s="19"/>
      <c r="F285" s="17" t="s">
        <v>79</v>
      </c>
      <c r="G285" s="17" t="s">
        <v>1343</v>
      </c>
      <c r="H285" s="48" t="s">
        <v>90</v>
      </c>
      <c r="J285" s="11" t="s">
        <v>91</v>
      </c>
      <c r="K285" s="48" t="s">
        <v>84</v>
      </c>
      <c r="L285" s="49">
        <v>42979.0</v>
      </c>
      <c r="M285" s="52"/>
      <c r="N285" s="52"/>
      <c r="O285" s="50"/>
      <c r="P285" s="50"/>
      <c r="Q285" s="25">
        <v>7.5</v>
      </c>
      <c r="R285" s="25">
        <v>8.0</v>
      </c>
      <c r="S285" s="25">
        <v>7.0</v>
      </c>
      <c r="T285" s="25"/>
      <c r="U285" s="25">
        <v>7.5</v>
      </c>
      <c r="V285" s="25"/>
      <c r="W285" s="25">
        <v>6.0</v>
      </c>
      <c r="X285" s="25">
        <v>9.0</v>
      </c>
      <c r="Y285" s="25">
        <v>6.0</v>
      </c>
      <c r="Z285" s="25">
        <v>9.0</v>
      </c>
      <c r="AA285" s="25"/>
      <c r="AB285" s="25">
        <v>6.0</v>
      </c>
      <c r="AC285" s="25">
        <v>8.5</v>
      </c>
      <c r="AD285" s="25"/>
      <c r="AE285" s="25"/>
      <c r="AF285" s="25">
        <v>7.5</v>
      </c>
      <c r="AG285" s="25"/>
      <c r="AH285" s="25">
        <v>10.0</v>
      </c>
      <c r="AI285" s="25">
        <v>10.0</v>
      </c>
      <c r="AJ285" s="25">
        <v>10.0</v>
      </c>
      <c r="AK285" s="25">
        <v>10.0</v>
      </c>
      <c r="AL285" s="25"/>
      <c r="AM285" s="25"/>
      <c r="AN285" s="25">
        <v>10.0</v>
      </c>
      <c r="AO285" s="25"/>
      <c r="AP285" s="6">
        <v>10.0</v>
      </c>
      <c r="AQ285" s="25"/>
      <c r="AR285" s="11"/>
      <c r="AS285" s="25">
        <v>10.0</v>
      </c>
      <c r="AT285" s="25"/>
      <c r="AU285" s="25"/>
      <c r="AV285" s="25"/>
      <c r="AW285" s="25">
        <v>10.0</v>
      </c>
      <c r="AX285" s="25">
        <f t="shared" si="1"/>
        <v>8.52</v>
      </c>
      <c r="AY285" s="23"/>
      <c r="AZ285" s="23">
        <f t="shared" si="2"/>
        <v>0</v>
      </c>
      <c r="BA285" s="6">
        <v>68.0</v>
      </c>
      <c r="BB285" s="6">
        <v>4.0</v>
      </c>
      <c r="BC285" s="23">
        <f t="shared" si="3"/>
        <v>64</v>
      </c>
      <c r="BD285" s="6" t="s">
        <v>92</v>
      </c>
      <c r="BE285" s="6" t="s">
        <v>55</v>
      </c>
      <c r="BF285" s="6" t="s">
        <v>55</v>
      </c>
      <c r="BG285" s="6" t="s">
        <v>55</v>
      </c>
      <c r="BH285" s="6" t="s">
        <v>55</v>
      </c>
      <c r="BI285" s="6" t="s">
        <v>92</v>
      </c>
      <c r="BJ285" s="6" t="s">
        <v>55</v>
      </c>
      <c r="BK285" s="23"/>
      <c r="BL285" s="23"/>
      <c r="BM285" s="42"/>
      <c r="BN285" s="42"/>
      <c r="BO285" s="42"/>
    </row>
    <row r="286">
      <c r="A286" s="11">
        <v>282.0</v>
      </c>
      <c r="B286" s="17" t="s">
        <v>813</v>
      </c>
      <c r="C286" s="17" t="s">
        <v>662</v>
      </c>
      <c r="D286" s="17" t="s">
        <v>395</v>
      </c>
      <c r="E286" s="19"/>
      <c r="F286" s="17" t="s">
        <v>96</v>
      </c>
      <c r="G286" s="17" t="s">
        <v>1343</v>
      </c>
      <c r="H286" s="48" t="s">
        <v>90</v>
      </c>
      <c r="J286" s="11" t="s">
        <v>91</v>
      </c>
      <c r="K286" s="48" t="s">
        <v>84</v>
      </c>
      <c r="L286" s="49">
        <v>42979.0</v>
      </c>
      <c r="M286" s="52"/>
      <c r="N286" s="52"/>
      <c r="O286" s="50"/>
      <c r="P286" s="50"/>
      <c r="Q286" s="25">
        <v>10.0</v>
      </c>
      <c r="R286" s="25">
        <v>9.5</v>
      </c>
      <c r="S286" s="25">
        <v>9.5</v>
      </c>
      <c r="T286" s="25"/>
      <c r="U286" s="25">
        <v>9.0</v>
      </c>
      <c r="V286" s="25"/>
      <c r="W286" s="25">
        <v>9.5</v>
      </c>
      <c r="X286" s="25">
        <v>10.0</v>
      </c>
      <c r="Y286" s="25">
        <v>10.0</v>
      </c>
      <c r="Z286" s="25">
        <v>10.0</v>
      </c>
      <c r="AA286" s="25"/>
      <c r="AB286" s="25">
        <v>9.5</v>
      </c>
      <c r="AC286" s="25">
        <v>10.0</v>
      </c>
      <c r="AD286" s="25"/>
      <c r="AE286" s="25"/>
      <c r="AF286" s="25">
        <v>10.0</v>
      </c>
      <c r="AG286" s="25"/>
      <c r="AH286" s="25">
        <v>10.0</v>
      </c>
      <c r="AI286" s="25">
        <v>10.0</v>
      </c>
      <c r="AJ286" s="25">
        <v>10.0</v>
      </c>
      <c r="AK286" s="25">
        <v>10.0</v>
      </c>
      <c r="AL286" s="25"/>
      <c r="AM286" s="25"/>
      <c r="AN286" s="25">
        <v>10.0</v>
      </c>
      <c r="AO286" s="25"/>
      <c r="AP286" s="6">
        <v>10.0</v>
      </c>
      <c r="AQ286" s="25"/>
      <c r="AR286" s="11"/>
      <c r="AS286" s="25">
        <v>10.0</v>
      </c>
      <c r="AT286" s="25"/>
      <c r="AU286" s="25"/>
      <c r="AV286" s="25"/>
      <c r="AW286" s="25">
        <v>10.0</v>
      </c>
      <c r="AX286" s="25">
        <f t="shared" si="1"/>
        <v>9.84</v>
      </c>
      <c r="AY286" s="23"/>
      <c r="AZ286" s="23">
        <f t="shared" si="2"/>
        <v>0</v>
      </c>
      <c r="BA286" s="6">
        <v>51.0</v>
      </c>
      <c r="BB286" s="6">
        <v>0.0</v>
      </c>
      <c r="BC286" s="23">
        <f t="shared" si="3"/>
        <v>51</v>
      </c>
      <c r="BD286" s="6" t="s">
        <v>92</v>
      </c>
      <c r="BE286" s="6" t="s">
        <v>55</v>
      </c>
      <c r="BF286" s="6" t="s">
        <v>55</v>
      </c>
      <c r="BG286" s="6" t="s">
        <v>55</v>
      </c>
      <c r="BH286" s="6" t="s">
        <v>55</v>
      </c>
      <c r="BI286" s="6" t="s">
        <v>92</v>
      </c>
      <c r="BJ286" s="6" t="s">
        <v>55</v>
      </c>
      <c r="BK286" s="23"/>
      <c r="BL286" s="23"/>
      <c r="BM286" s="42"/>
      <c r="BN286" s="42"/>
      <c r="BO286" s="42"/>
    </row>
    <row r="287">
      <c r="A287" s="11">
        <v>283.0</v>
      </c>
      <c r="B287" s="17" t="s">
        <v>1373</v>
      </c>
      <c r="C287" s="17" t="s">
        <v>211</v>
      </c>
      <c r="D287" s="17"/>
      <c r="E287" s="19"/>
      <c r="F287" s="17" t="s">
        <v>96</v>
      </c>
      <c r="G287" s="17" t="s">
        <v>1343</v>
      </c>
      <c r="H287" s="48" t="s">
        <v>90</v>
      </c>
      <c r="J287" s="11"/>
      <c r="K287" s="48"/>
      <c r="L287" s="49"/>
      <c r="M287" s="52"/>
      <c r="N287" s="52"/>
      <c r="O287" s="50"/>
      <c r="P287" s="50"/>
      <c r="Q287" s="6">
        <v>9.0</v>
      </c>
      <c r="R287" s="6">
        <v>7.5</v>
      </c>
      <c r="S287" s="6">
        <v>7.5</v>
      </c>
      <c r="T287" s="23"/>
      <c r="U287" s="6">
        <v>9.0</v>
      </c>
      <c r="V287" s="23"/>
      <c r="W287" s="6">
        <v>6.0</v>
      </c>
      <c r="X287" s="6">
        <v>8.0</v>
      </c>
      <c r="Y287" s="6">
        <v>5.5</v>
      </c>
      <c r="Z287" s="6">
        <v>9.5</v>
      </c>
      <c r="AA287" s="23"/>
      <c r="AB287" s="6">
        <v>6.0</v>
      </c>
      <c r="AC287" s="6">
        <v>9.0</v>
      </c>
      <c r="AD287" s="23"/>
      <c r="AE287" s="23"/>
      <c r="AF287" s="6">
        <v>10.0</v>
      </c>
      <c r="AG287" s="23"/>
      <c r="AH287" s="6">
        <v>10.0</v>
      </c>
      <c r="AI287" s="6">
        <v>10.0</v>
      </c>
      <c r="AJ287" s="6">
        <v>10.0</v>
      </c>
      <c r="AK287" s="6">
        <v>10.0</v>
      </c>
      <c r="AL287" s="23"/>
      <c r="AM287" s="23"/>
      <c r="AN287" s="6">
        <v>10.0</v>
      </c>
      <c r="AO287" s="23"/>
      <c r="AP287" s="6">
        <v>10.0</v>
      </c>
      <c r="AQ287" s="23"/>
      <c r="AR287" s="11"/>
      <c r="AS287" s="6">
        <v>10.0</v>
      </c>
      <c r="AT287" s="23"/>
      <c r="AU287" s="23"/>
      <c r="AV287" s="23"/>
      <c r="AW287" s="6">
        <v>10.0</v>
      </c>
      <c r="AX287" s="25">
        <f t="shared" si="1"/>
        <v>8.78</v>
      </c>
      <c r="AY287" s="23"/>
      <c r="AZ287" s="23">
        <f t="shared" si="2"/>
        <v>0</v>
      </c>
      <c r="BA287" s="6">
        <v>27.0</v>
      </c>
      <c r="BB287" s="6">
        <v>0.0</v>
      </c>
      <c r="BC287" s="23">
        <f t="shared" si="3"/>
        <v>27</v>
      </c>
      <c r="BD287" s="6" t="s">
        <v>55</v>
      </c>
      <c r="BE287" s="6" t="s">
        <v>55</v>
      </c>
      <c r="BF287" s="6" t="s">
        <v>55</v>
      </c>
      <c r="BG287" s="6" t="s">
        <v>55</v>
      </c>
      <c r="BH287" s="6" t="s">
        <v>92</v>
      </c>
      <c r="BI287" s="6" t="s">
        <v>92</v>
      </c>
      <c r="BJ287" s="6" t="s">
        <v>55</v>
      </c>
      <c r="BK287" s="23"/>
      <c r="BL287" s="23"/>
      <c r="BM287" s="42"/>
      <c r="BN287" s="42"/>
      <c r="BO287" s="42"/>
    </row>
    <row r="288">
      <c r="A288" s="11">
        <v>284.0</v>
      </c>
      <c r="B288" s="17" t="s">
        <v>1375</v>
      </c>
      <c r="C288" s="17" t="s">
        <v>573</v>
      </c>
      <c r="D288" s="17" t="s">
        <v>87</v>
      </c>
      <c r="E288" s="19"/>
      <c r="F288" s="17" t="s">
        <v>79</v>
      </c>
      <c r="G288" s="17" t="s">
        <v>1343</v>
      </c>
      <c r="H288" s="48" t="s">
        <v>90</v>
      </c>
      <c r="J288" s="11" t="s">
        <v>91</v>
      </c>
      <c r="K288" s="48" t="s">
        <v>84</v>
      </c>
      <c r="L288" s="49">
        <v>42979.0</v>
      </c>
      <c r="M288" s="52"/>
      <c r="N288" s="52"/>
      <c r="O288" s="50"/>
      <c r="P288" s="50"/>
      <c r="Q288" s="6">
        <v>6.5</v>
      </c>
      <c r="R288" s="6">
        <v>8.5</v>
      </c>
      <c r="S288" s="6">
        <v>5.5</v>
      </c>
      <c r="T288" s="23"/>
      <c r="U288" s="6">
        <v>8.5</v>
      </c>
      <c r="V288" s="23"/>
      <c r="W288" s="6">
        <v>7.0</v>
      </c>
      <c r="X288" s="6">
        <v>7.5</v>
      </c>
      <c r="Y288" s="6">
        <v>6.0</v>
      </c>
      <c r="Z288" s="6">
        <v>10.0</v>
      </c>
      <c r="AA288" s="23"/>
      <c r="AB288" s="6">
        <v>7.0</v>
      </c>
      <c r="AC288" s="6">
        <v>8.5</v>
      </c>
      <c r="AD288" s="23"/>
      <c r="AE288" s="23"/>
      <c r="AF288" s="6">
        <v>8.0</v>
      </c>
      <c r="AG288" s="23"/>
      <c r="AH288" s="6">
        <v>10.0</v>
      </c>
      <c r="AI288" s="6">
        <v>10.0</v>
      </c>
      <c r="AJ288" s="6">
        <v>10.0</v>
      </c>
      <c r="AK288" s="6">
        <v>10.0</v>
      </c>
      <c r="AL288" s="23"/>
      <c r="AM288" s="23"/>
      <c r="AN288" s="6">
        <v>10.0</v>
      </c>
      <c r="AO288" s="23"/>
      <c r="AP288" s="6">
        <v>10.0</v>
      </c>
      <c r="AQ288" s="23"/>
      <c r="AR288" s="11"/>
      <c r="AS288" s="6">
        <v>10.0</v>
      </c>
      <c r="AT288" s="23"/>
      <c r="AU288" s="23"/>
      <c r="AV288" s="23"/>
      <c r="AW288" s="6">
        <v>10.0</v>
      </c>
      <c r="AX288" s="25">
        <f t="shared" si="1"/>
        <v>8.57</v>
      </c>
      <c r="AY288" s="23"/>
      <c r="AZ288" s="23">
        <f t="shared" si="2"/>
        <v>0</v>
      </c>
      <c r="BA288" s="6">
        <v>24.0</v>
      </c>
      <c r="BB288" s="6">
        <v>0.0</v>
      </c>
      <c r="BC288" s="23">
        <f t="shared" si="3"/>
        <v>24</v>
      </c>
      <c r="BD288" s="6" t="s">
        <v>92</v>
      </c>
      <c r="BE288" s="6" t="s">
        <v>55</v>
      </c>
      <c r="BF288" s="6" t="s">
        <v>55</v>
      </c>
      <c r="BG288" s="6" t="s">
        <v>55</v>
      </c>
      <c r="BH288" s="6" t="s">
        <v>55</v>
      </c>
      <c r="BI288" s="6" t="s">
        <v>92</v>
      </c>
      <c r="BJ288" s="6" t="s">
        <v>55</v>
      </c>
      <c r="BK288" s="23"/>
      <c r="BL288" s="23"/>
      <c r="BM288" s="42"/>
      <c r="BN288" s="42"/>
      <c r="BO288" s="42"/>
    </row>
    <row r="289">
      <c r="A289" s="11">
        <v>285.0</v>
      </c>
      <c r="B289" s="17" t="s">
        <v>1376</v>
      </c>
      <c r="C289" s="17" t="s">
        <v>1377</v>
      </c>
      <c r="D289" s="20"/>
      <c r="E289" s="19"/>
      <c r="F289" s="17" t="s">
        <v>96</v>
      </c>
      <c r="G289" s="17" t="s">
        <v>1343</v>
      </c>
      <c r="H289" s="48" t="s">
        <v>90</v>
      </c>
      <c r="J289" s="11" t="s">
        <v>91</v>
      </c>
      <c r="K289" s="48" t="s">
        <v>84</v>
      </c>
      <c r="L289" s="49">
        <v>42979.0</v>
      </c>
      <c r="M289" s="52"/>
      <c r="N289" s="52"/>
      <c r="O289" s="50"/>
      <c r="P289" s="50"/>
      <c r="Q289" s="25">
        <v>10.0</v>
      </c>
      <c r="R289" s="25">
        <v>10.0</v>
      </c>
      <c r="S289" s="25">
        <v>10.0</v>
      </c>
      <c r="T289" s="25"/>
      <c r="U289" s="25">
        <v>10.0</v>
      </c>
      <c r="V289" s="25"/>
      <c r="W289" s="25">
        <v>10.0</v>
      </c>
      <c r="X289" s="25">
        <v>10.0</v>
      </c>
      <c r="Y289" s="25">
        <v>10.0</v>
      </c>
      <c r="Z289" s="25">
        <v>10.0</v>
      </c>
      <c r="AA289" s="25"/>
      <c r="AB289" s="25">
        <v>10.0</v>
      </c>
      <c r="AC289" s="25">
        <v>10.0</v>
      </c>
      <c r="AD289" s="25"/>
      <c r="AE289" s="25"/>
      <c r="AF289" s="25">
        <v>10.0</v>
      </c>
      <c r="AG289" s="25"/>
      <c r="AH289" s="25">
        <v>10.0</v>
      </c>
      <c r="AI289" s="25">
        <v>10.0</v>
      </c>
      <c r="AJ289" s="25">
        <v>10.0</v>
      </c>
      <c r="AK289" s="25">
        <v>10.0</v>
      </c>
      <c r="AL289" s="25"/>
      <c r="AM289" s="25"/>
      <c r="AN289" s="25">
        <v>10.0</v>
      </c>
      <c r="AO289" s="25"/>
      <c r="AP289" s="6">
        <v>10.0</v>
      </c>
      <c r="AQ289" s="25"/>
      <c r="AR289" s="11"/>
      <c r="AS289" s="25">
        <v>10.0</v>
      </c>
      <c r="AT289" s="25"/>
      <c r="AU289" s="25"/>
      <c r="AV289" s="25"/>
      <c r="AW289" s="25">
        <v>10.0</v>
      </c>
      <c r="AX289" s="25">
        <f t="shared" si="1"/>
        <v>10</v>
      </c>
      <c r="AY289" s="23"/>
      <c r="AZ289" s="23">
        <f t="shared" si="2"/>
        <v>0</v>
      </c>
      <c r="BA289" s="6">
        <v>12.0</v>
      </c>
      <c r="BB289" s="6">
        <v>0.0</v>
      </c>
      <c r="BC289" s="23">
        <f t="shared" si="3"/>
        <v>12</v>
      </c>
      <c r="BD289" s="6" t="s">
        <v>92</v>
      </c>
      <c r="BE289" s="6" t="s">
        <v>55</v>
      </c>
      <c r="BF289" s="6" t="s">
        <v>55</v>
      </c>
      <c r="BG289" s="6" t="s">
        <v>55</v>
      </c>
      <c r="BH289" s="6" t="s">
        <v>55</v>
      </c>
      <c r="BI289" s="6" t="s">
        <v>92</v>
      </c>
      <c r="BJ289" s="6" t="s">
        <v>55</v>
      </c>
      <c r="BK289" s="23"/>
      <c r="BL289" s="23"/>
      <c r="BM289" s="42"/>
      <c r="BN289" s="42"/>
      <c r="BO289" s="42"/>
    </row>
    <row r="290">
      <c r="A290" s="11">
        <v>286.0</v>
      </c>
      <c r="B290" s="17" t="s">
        <v>1378</v>
      </c>
      <c r="C290" s="17" t="s">
        <v>1379</v>
      </c>
      <c r="D290" s="17" t="s">
        <v>122</v>
      </c>
      <c r="E290" s="19"/>
      <c r="F290" s="17" t="s">
        <v>96</v>
      </c>
      <c r="G290" s="17" t="s">
        <v>1343</v>
      </c>
      <c r="H290" s="48" t="s">
        <v>90</v>
      </c>
      <c r="J290" s="11" t="s">
        <v>91</v>
      </c>
      <c r="K290" s="48" t="s">
        <v>84</v>
      </c>
      <c r="L290" s="49">
        <v>42979.0</v>
      </c>
      <c r="M290" s="52"/>
      <c r="N290" s="52"/>
      <c r="O290" s="50"/>
      <c r="P290" s="50"/>
      <c r="Q290" s="25">
        <v>10.0</v>
      </c>
      <c r="R290" s="25">
        <v>10.0</v>
      </c>
      <c r="S290" s="25">
        <v>10.0</v>
      </c>
      <c r="T290" s="25"/>
      <c r="U290" s="25">
        <v>9.0</v>
      </c>
      <c r="V290" s="25"/>
      <c r="W290" s="25">
        <v>9.0</v>
      </c>
      <c r="X290" s="25">
        <v>9.5</v>
      </c>
      <c r="Y290" s="25">
        <v>8.5</v>
      </c>
      <c r="Z290" s="25">
        <v>10.0</v>
      </c>
      <c r="AA290" s="25"/>
      <c r="AB290" s="25">
        <v>9.0</v>
      </c>
      <c r="AC290" s="25">
        <v>10.0</v>
      </c>
      <c r="AD290" s="25"/>
      <c r="AE290" s="25"/>
      <c r="AF290" s="25">
        <v>9.5</v>
      </c>
      <c r="AG290" s="25"/>
      <c r="AH290" s="25">
        <v>10.0</v>
      </c>
      <c r="AI290" s="25">
        <v>10.0</v>
      </c>
      <c r="AJ290" s="25">
        <v>10.0</v>
      </c>
      <c r="AK290" s="25">
        <v>10.0</v>
      </c>
      <c r="AL290" s="25"/>
      <c r="AM290" s="25"/>
      <c r="AN290" s="25">
        <v>10.0</v>
      </c>
      <c r="AO290" s="25"/>
      <c r="AP290" s="6">
        <v>10.0</v>
      </c>
      <c r="AQ290" s="25"/>
      <c r="AR290" s="11"/>
      <c r="AS290" s="25">
        <v>10.0</v>
      </c>
      <c r="AT290" s="25"/>
      <c r="AU290" s="25"/>
      <c r="AV290" s="25"/>
      <c r="AW290" s="25">
        <v>10.0</v>
      </c>
      <c r="AX290" s="25">
        <f t="shared" si="1"/>
        <v>9.71</v>
      </c>
      <c r="AY290" s="23"/>
      <c r="AZ290" s="23">
        <f t="shared" si="2"/>
        <v>0</v>
      </c>
      <c r="BA290" s="6">
        <v>37.0</v>
      </c>
      <c r="BB290" s="6">
        <v>0.0</v>
      </c>
      <c r="BC290" s="23">
        <f t="shared" si="3"/>
        <v>37</v>
      </c>
      <c r="BD290" s="6" t="s">
        <v>92</v>
      </c>
      <c r="BE290" s="6" t="s">
        <v>55</v>
      </c>
      <c r="BF290" s="6" t="s">
        <v>55</v>
      </c>
      <c r="BG290" s="6" t="s">
        <v>55</v>
      </c>
      <c r="BH290" s="6" t="s">
        <v>55</v>
      </c>
      <c r="BI290" s="6" t="s">
        <v>92</v>
      </c>
      <c r="BJ290" s="6" t="s">
        <v>55</v>
      </c>
      <c r="BK290" s="23"/>
      <c r="BL290" s="23"/>
      <c r="BM290" s="42"/>
      <c r="BN290" s="42"/>
      <c r="BO290" s="42"/>
    </row>
    <row r="291">
      <c r="A291" s="11">
        <v>287.0</v>
      </c>
      <c r="B291" s="17" t="s">
        <v>155</v>
      </c>
      <c r="C291" s="17" t="s">
        <v>404</v>
      </c>
      <c r="D291" s="17" t="s">
        <v>385</v>
      </c>
      <c r="E291" s="19"/>
      <c r="F291" s="17" t="s">
        <v>96</v>
      </c>
      <c r="G291" s="17" t="s">
        <v>1343</v>
      </c>
      <c r="H291" s="48" t="s">
        <v>90</v>
      </c>
      <c r="J291" s="11" t="s">
        <v>91</v>
      </c>
      <c r="K291" s="48" t="s">
        <v>84</v>
      </c>
      <c r="L291" s="49">
        <v>42979.0</v>
      </c>
      <c r="M291" s="52"/>
      <c r="N291" s="52"/>
      <c r="O291" s="50"/>
      <c r="P291" s="50"/>
      <c r="Q291" s="25">
        <v>9.0</v>
      </c>
      <c r="R291" s="25">
        <v>9.0</v>
      </c>
      <c r="S291" s="25">
        <v>7.5</v>
      </c>
      <c r="T291" s="25"/>
      <c r="U291" s="25">
        <v>9.0</v>
      </c>
      <c r="V291" s="25"/>
      <c r="W291" s="25">
        <v>8.0</v>
      </c>
      <c r="X291" s="25">
        <v>9.5</v>
      </c>
      <c r="Y291" s="25">
        <v>7.5</v>
      </c>
      <c r="Z291" s="25">
        <v>10.0</v>
      </c>
      <c r="AA291" s="25"/>
      <c r="AB291" s="25">
        <v>8.0</v>
      </c>
      <c r="AC291" s="25">
        <v>9.5</v>
      </c>
      <c r="AD291" s="25"/>
      <c r="AE291" s="25"/>
      <c r="AF291" s="25">
        <v>9.5</v>
      </c>
      <c r="AG291" s="25"/>
      <c r="AH291" s="25">
        <v>10.0</v>
      </c>
      <c r="AI291" s="25">
        <v>10.0</v>
      </c>
      <c r="AJ291" s="25">
        <v>10.0</v>
      </c>
      <c r="AK291" s="25">
        <v>10.0</v>
      </c>
      <c r="AL291" s="25"/>
      <c r="AM291" s="25"/>
      <c r="AN291" s="25">
        <v>10.0</v>
      </c>
      <c r="AO291" s="25"/>
      <c r="AP291" s="6">
        <v>10.0</v>
      </c>
      <c r="AQ291" s="25"/>
      <c r="AR291" s="11"/>
      <c r="AS291" s="25">
        <v>10.0</v>
      </c>
      <c r="AT291" s="25"/>
      <c r="AU291" s="25"/>
      <c r="AV291" s="25"/>
      <c r="AW291" s="25">
        <v>10.0</v>
      </c>
      <c r="AX291" s="25">
        <f t="shared" si="1"/>
        <v>9.28</v>
      </c>
      <c r="AY291" s="23"/>
      <c r="AZ291" s="23">
        <f t="shared" si="2"/>
        <v>0</v>
      </c>
      <c r="BA291" s="6">
        <v>27.0</v>
      </c>
      <c r="BB291" s="6">
        <v>0.0</v>
      </c>
      <c r="BC291" s="23">
        <f t="shared" si="3"/>
        <v>27</v>
      </c>
      <c r="BD291" s="6" t="s">
        <v>92</v>
      </c>
      <c r="BE291" s="6" t="s">
        <v>55</v>
      </c>
      <c r="BF291" s="6" t="s">
        <v>55</v>
      </c>
      <c r="BG291" s="6" t="s">
        <v>55</v>
      </c>
      <c r="BH291" s="6" t="s">
        <v>55</v>
      </c>
      <c r="BI291" s="6" t="s">
        <v>92</v>
      </c>
      <c r="BJ291" s="6" t="s">
        <v>55</v>
      </c>
      <c r="BK291" s="23"/>
      <c r="BL291" s="23"/>
      <c r="BM291" s="42"/>
      <c r="BN291" s="42"/>
      <c r="BO291" s="42"/>
    </row>
    <row r="292">
      <c r="A292" s="11">
        <v>288.0</v>
      </c>
      <c r="B292" s="17" t="s">
        <v>267</v>
      </c>
      <c r="C292" s="17" t="s">
        <v>310</v>
      </c>
      <c r="D292" s="17" t="s">
        <v>200</v>
      </c>
      <c r="E292" s="19"/>
      <c r="F292" s="17" t="s">
        <v>96</v>
      </c>
      <c r="G292" s="17" t="s">
        <v>1343</v>
      </c>
      <c r="H292" s="48" t="s">
        <v>90</v>
      </c>
      <c r="J292" s="11" t="s">
        <v>91</v>
      </c>
      <c r="K292" s="48" t="s">
        <v>84</v>
      </c>
      <c r="L292" s="49">
        <v>42979.0</v>
      </c>
      <c r="M292" s="52"/>
      <c r="N292" s="52"/>
      <c r="O292" s="50"/>
      <c r="P292" s="50"/>
      <c r="Q292" s="25">
        <v>10.0</v>
      </c>
      <c r="R292" s="25">
        <v>10.0</v>
      </c>
      <c r="S292" s="25">
        <v>8.5</v>
      </c>
      <c r="T292" s="25"/>
      <c r="U292" s="25">
        <v>9.5</v>
      </c>
      <c r="V292" s="25"/>
      <c r="W292" s="25">
        <v>9.0</v>
      </c>
      <c r="X292" s="25">
        <v>9.5</v>
      </c>
      <c r="Y292" s="25">
        <v>9.0</v>
      </c>
      <c r="Z292" s="25">
        <v>10.0</v>
      </c>
      <c r="AA292" s="25"/>
      <c r="AB292" s="25">
        <v>8.5</v>
      </c>
      <c r="AC292" s="25">
        <v>8.0</v>
      </c>
      <c r="AD292" s="25"/>
      <c r="AE292" s="25"/>
      <c r="AF292" s="25">
        <v>9.0</v>
      </c>
      <c r="AG292" s="25"/>
      <c r="AH292" s="25">
        <v>10.0</v>
      </c>
      <c r="AI292" s="25">
        <v>10.0</v>
      </c>
      <c r="AJ292" s="25">
        <v>10.0</v>
      </c>
      <c r="AK292" s="25">
        <v>10.0</v>
      </c>
      <c r="AL292" s="25"/>
      <c r="AM292" s="25"/>
      <c r="AN292" s="25">
        <v>10.0</v>
      </c>
      <c r="AO292" s="25"/>
      <c r="AP292" s="6">
        <v>10.0</v>
      </c>
      <c r="AQ292" s="25"/>
      <c r="AR292" s="11"/>
      <c r="AS292" s="25">
        <v>10.0</v>
      </c>
      <c r="AT292" s="25"/>
      <c r="AU292" s="25"/>
      <c r="AV292" s="25"/>
      <c r="AW292" s="25">
        <v>10.0</v>
      </c>
      <c r="AX292" s="25">
        <f t="shared" si="1"/>
        <v>9.52</v>
      </c>
      <c r="AY292" s="23"/>
      <c r="AZ292" s="23">
        <f t="shared" si="2"/>
        <v>0</v>
      </c>
      <c r="BA292" s="6">
        <v>60.0</v>
      </c>
      <c r="BB292" s="6">
        <v>0.0</v>
      </c>
      <c r="BC292" s="23">
        <f t="shared" si="3"/>
        <v>60</v>
      </c>
      <c r="BD292" s="6" t="s">
        <v>92</v>
      </c>
      <c r="BE292" s="6" t="s">
        <v>55</v>
      </c>
      <c r="BF292" s="6" t="s">
        <v>55</v>
      </c>
      <c r="BG292" s="6" t="s">
        <v>55</v>
      </c>
      <c r="BH292" s="6" t="s">
        <v>55</v>
      </c>
      <c r="BI292" s="6" t="s">
        <v>92</v>
      </c>
      <c r="BJ292" s="6" t="s">
        <v>55</v>
      </c>
      <c r="BK292" s="23"/>
      <c r="BL292" s="23"/>
      <c r="BM292" s="42"/>
      <c r="BN292" s="42"/>
      <c r="BO292" s="42"/>
    </row>
    <row r="293">
      <c r="A293" s="11">
        <v>289.0</v>
      </c>
      <c r="B293" s="17" t="s">
        <v>1383</v>
      </c>
      <c r="C293" s="17" t="s">
        <v>113</v>
      </c>
      <c r="D293" s="20"/>
      <c r="E293" s="19"/>
      <c r="F293" s="17" t="s">
        <v>96</v>
      </c>
      <c r="G293" s="17" t="s">
        <v>1343</v>
      </c>
      <c r="H293" s="48" t="s">
        <v>90</v>
      </c>
      <c r="J293" s="11" t="s">
        <v>91</v>
      </c>
      <c r="K293" s="48" t="s">
        <v>84</v>
      </c>
      <c r="L293" s="49">
        <v>42979.0</v>
      </c>
      <c r="M293" s="52"/>
      <c r="N293" s="52"/>
      <c r="O293" s="50"/>
      <c r="P293" s="50"/>
      <c r="Q293" s="6">
        <v>10.0</v>
      </c>
      <c r="R293" s="6">
        <v>9.0</v>
      </c>
      <c r="S293" s="6">
        <v>6.5</v>
      </c>
      <c r="T293" s="23"/>
      <c r="U293" s="6">
        <v>9.0</v>
      </c>
      <c r="V293" s="23"/>
      <c r="W293" s="6">
        <v>8.5</v>
      </c>
      <c r="X293" s="6">
        <v>9.5</v>
      </c>
      <c r="Y293" s="6">
        <v>9.5</v>
      </c>
      <c r="Z293" s="6">
        <v>10.0</v>
      </c>
      <c r="AA293" s="23"/>
      <c r="AB293" s="6">
        <v>6.5</v>
      </c>
      <c r="AC293" s="6">
        <v>9.0</v>
      </c>
      <c r="AD293" s="23"/>
      <c r="AE293" s="23"/>
      <c r="AF293" s="6">
        <v>8.5</v>
      </c>
      <c r="AG293" s="23"/>
      <c r="AH293" s="6">
        <v>10.0</v>
      </c>
      <c r="AI293" s="6">
        <v>10.0</v>
      </c>
      <c r="AJ293" s="6">
        <v>10.0</v>
      </c>
      <c r="AK293" s="6">
        <v>10.0</v>
      </c>
      <c r="AL293" s="23"/>
      <c r="AM293" s="23"/>
      <c r="AN293" s="6">
        <v>10.0</v>
      </c>
      <c r="AO293" s="23"/>
      <c r="AP293" s="6">
        <v>10.0</v>
      </c>
      <c r="AQ293" s="23"/>
      <c r="AR293" s="11"/>
      <c r="AS293" s="6">
        <v>10.0</v>
      </c>
      <c r="AT293" s="23"/>
      <c r="AU293" s="23"/>
      <c r="AV293" s="23"/>
      <c r="AW293" s="6">
        <v>10.0</v>
      </c>
      <c r="AX293" s="25">
        <f t="shared" si="1"/>
        <v>9.26</v>
      </c>
      <c r="AY293" s="23"/>
      <c r="AZ293" s="23">
        <f t="shared" si="2"/>
        <v>0</v>
      </c>
      <c r="BA293" s="6">
        <v>74.0</v>
      </c>
      <c r="BB293" s="6">
        <v>12.0</v>
      </c>
      <c r="BC293" s="23">
        <f t="shared" si="3"/>
        <v>62</v>
      </c>
      <c r="BD293" s="6" t="s">
        <v>92</v>
      </c>
      <c r="BE293" s="6" t="s">
        <v>55</v>
      </c>
      <c r="BF293" s="6" t="s">
        <v>55</v>
      </c>
      <c r="BG293" s="6" t="s">
        <v>55</v>
      </c>
      <c r="BH293" s="6" t="s">
        <v>55</v>
      </c>
      <c r="BI293" s="6" t="s">
        <v>92</v>
      </c>
      <c r="BJ293" s="6" t="s">
        <v>55</v>
      </c>
      <c r="BK293" s="23"/>
      <c r="BL293" s="23"/>
      <c r="BM293" s="42"/>
      <c r="BN293" s="42"/>
      <c r="BO293" s="42"/>
    </row>
    <row r="294">
      <c r="A294" s="11">
        <v>290.0</v>
      </c>
      <c r="B294" s="17" t="s">
        <v>1385</v>
      </c>
      <c r="C294" s="17" t="s">
        <v>265</v>
      </c>
      <c r="D294" s="17" t="s">
        <v>1386</v>
      </c>
      <c r="E294" s="19"/>
      <c r="F294" s="17" t="s">
        <v>96</v>
      </c>
      <c r="G294" s="17" t="s">
        <v>1343</v>
      </c>
      <c r="H294" s="48" t="s">
        <v>90</v>
      </c>
      <c r="J294" s="11" t="s">
        <v>91</v>
      </c>
      <c r="K294" s="48" t="s">
        <v>84</v>
      </c>
      <c r="L294" s="49">
        <v>42979.0</v>
      </c>
      <c r="M294" s="52"/>
      <c r="N294" s="52"/>
      <c r="O294" s="50"/>
      <c r="P294" s="50"/>
      <c r="Q294" s="6">
        <v>9.0</v>
      </c>
      <c r="R294" s="6">
        <v>9.0</v>
      </c>
      <c r="S294" s="6">
        <v>8.0</v>
      </c>
      <c r="T294" s="23"/>
      <c r="U294" s="6">
        <v>9.5</v>
      </c>
      <c r="V294" s="23"/>
      <c r="W294" s="6">
        <v>10.0</v>
      </c>
      <c r="X294" s="6">
        <v>9.5</v>
      </c>
      <c r="Y294" s="6">
        <v>8.0</v>
      </c>
      <c r="Z294" s="6">
        <v>10.0</v>
      </c>
      <c r="AA294" s="23"/>
      <c r="AB294" s="6">
        <v>9.0</v>
      </c>
      <c r="AC294" s="6">
        <v>9.5</v>
      </c>
      <c r="AD294" s="23"/>
      <c r="AE294" s="23"/>
      <c r="AF294" s="6">
        <v>9.0</v>
      </c>
      <c r="AG294" s="23"/>
      <c r="AH294" s="6">
        <v>10.0</v>
      </c>
      <c r="AI294" s="6">
        <v>10.0</v>
      </c>
      <c r="AJ294" s="6">
        <v>10.0</v>
      </c>
      <c r="AK294" s="6">
        <v>10.0</v>
      </c>
      <c r="AL294" s="23"/>
      <c r="AM294" s="23"/>
      <c r="AN294" s="6">
        <v>10.0</v>
      </c>
      <c r="AO294" s="23"/>
      <c r="AP294" s="6">
        <v>10.0</v>
      </c>
      <c r="AQ294" s="23"/>
      <c r="AR294" s="11"/>
      <c r="AS294" s="6">
        <v>10.0</v>
      </c>
      <c r="AT294" s="23"/>
      <c r="AU294" s="23"/>
      <c r="AV294" s="23"/>
      <c r="AW294" s="6">
        <v>10.0</v>
      </c>
      <c r="AX294" s="25">
        <f t="shared" si="1"/>
        <v>9.5</v>
      </c>
      <c r="AY294" s="23"/>
      <c r="AZ294" s="23">
        <f t="shared" si="2"/>
        <v>0</v>
      </c>
      <c r="BA294" s="6">
        <v>52.0</v>
      </c>
      <c r="BB294" s="6">
        <v>2.0</v>
      </c>
      <c r="BC294" s="23">
        <f t="shared" si="3"/>
        <v>50</v>
      </c>
      <c r="BD294" s="6" t="s">
        <v>92</v>
      </c>
      <c r="BE294" s="6" t="s">
        <v>55</v>
      </c>
      <c r="BF294" s="6" t="s">
        <v>55</v>
      </c>
      <c r="BG294" s="6" t="s">
        <v>55</v>
      </c>
      <c r="BH294" s="6" t="s">
        <v>55</v>
      </c>
      <c r="BI294" s="6" t="s">
        <v>92</v>
      </c>
      <c r="BJ294" s="6" t="s">
        <v>55</v>
      </c>
      <c r="BK294" s="23"/>
      <c r="BL294" s="23"/>
      <c r="BM294" s="42"/>
      <c r="BN294" s="42"/>
      <c r="BO294" s="42"/>
    </row>
    <row r="295">
      <c r="A295" s="11">
        <v>291.0</v>
      </c>
      <c r="B295" s="17" t="s">
        <v>1388</v>
      </c>
      <c r="C295" s="17" t="s">
        <v>278</v>
      </c>
      <c r="D295" s="17" t="s">
        <v>1389</v>
      </c>
      <c r="E295" s="19"/>
      <c r="F295" s="17" t="s">
        <v>96</v>
      </c>
      <c r="G295" s="17" t="s">
        <v>1343</v>
      </c>
      <c r="H295" s="48" t="s">
        <v>90</v>
      </c>
      <c r="J295" s="11" t="s">
        <v>91</v>
      </c>
      <c r="K295" s="48" t="s">
        <v>138</v>
      </c>
      <c r="L295" s="49">
        <v>42979.0</v>
      </c>
      <c r="M295" s="49">
        <v>42983.0</v>
      </c>
      <c r="N295" s="52"/>
      <c r="O295" s="50"/>
      <c r="P295" s="50"/>
      <c r="Q295" s="6">
        <v>9.0</v>
      </c>
      <c r="R295" s="6">
        <v>7.0</v>
      </c>
      <c r="S295" s="6">
        <v>7.0</v>
      </c>
      <c r="T295" s="23"/>
      <c r="U295" s="6">
        <v>9.5</v>
      </c>
      <c r="V295" s="23"/>
      <c r="W295" s="6">
        <v>8.5</v>
      </c>
      <c r="X295" s="6">
        <v>10.0</v>
      </c>
      <c r="Y295" s="6">
        <v>7.0</v>
      </c>
      <c r="Z295" s="6">
        <v>10.0</v>
      </c>
      <c r="AA295" s="23"/>
      <c r="AB295" s="6">
        <v>8.5</v>
      </c>
      <c r="AC295" s="6">
        <v>10.0</v>
      </c>
      <c r="AD295" s="23"/>
      <c r="AE295" s="23"/>
      <c r="AF295" s="6">
        <v>9.5</v>
      </c>
      <c r="AG295" s="23"/>
      <c r="AH295" s="6">
        <v>10.0</v>
      </c>
      <c r="AI295" s="6">
        <v>10.0</v>
      </c>
      <c r="AJ295" s="6">
        <v>10.0</v>
      </c>
      <c r="AK295" s="6">
        <v>10.0</v>
      </c>
      <c r="AL295" s="23"/>
      <c r="AM295" s="23"/>
      <c r="AN295" s="6">
        <v>10.0</v>
      </c>
      <c r="AO295" s="23"/>
      <c r="AP295" s="6">
        <v>10.0</v>
      </c>
      <c r="AQ295" s="23"/>
      <c r="AR295" s="11"/>
      <c r="AS295" s="6">
        <v>10.0</v>
      </c>
      <c r="AT295" s="23"/>
      <c r="AU295" s="23"/>
      <c r="AV295" s="23"/>
      <c r="AW295" s="6">
        <v>10.0</v>
      </c>
      <c r="AX295" s="25">
        <f t="shared" si="1"/>
        <v>9.26</v>
      </c>
      <c r="AY295" s="23"/>
      <c r="AZ295" s="23">
        <f t="shared" si="2"/>
        <v>0</v>
      </c>
      <c r="BA295" s="6">
        <v>52.0</v>
      </c>
      <c r="BB295" s="6">
        <v>9.0</v>
      </c>
      <c r="BC295" s="23">
        <f t="shared" si="3"/>
        <v>43</v>
      </c>
      <c r="BD295" s="6" t="s">
        <v>92</v>
      </c>
      <c r="BE295" s="6" t="s">
        <v>55</v>
      </c>
      <c r="BF295" s="6" t="s">
        <v>55</v>
      </c>
      <c r="BG295" s="6" t="s">
        <v>55</v>
      </c>
      <c r="BH295" s="6" t="s">
        <v>55</v>
      </c>
      <c r="BI295" s="6" t="s">
        <v>92</v>
      </c>
      <c r="BJ295" s="6" t="s">
        <v>55</v>
      </c>
      <c r="BK295" s="23"/>
      <c r="BL295" s="23"/>
      <c r="BM295" s="42"/>
      <c r="BN295" s="42"/>
      <c r="BO295" s="42"/>
    </row>
    <row r="296">
      <c r="A296" s="11">
        <v>292.0</v>
      </c>
      <c r="B296" s="17" t="s">
        <v>1391</v>
      </c>
      <c r="C296" s="17" t="s">
        <v>214</v>
      </c>
      <c r="D296" s="20"/>
      <c r="E296" s="19"/>
      <c r="F296" s="17" t="s">
        <v>79</v>
      </c>
      <c r="G296" s="17" t="s">
        <v>1343</v>
      </c>
      <c r="H296" s="48" t="s">
        <v>90</v>
      </c>
      <c r="J296" s="11" t="s">
        <v>91</v>
      </c>
      <c r="K296" s="48" t="s">
        <v>84</v>
      </c>
      <c r="L296" s="49">
        <v>42983.0</v>
      </c>
      <c r="M296" s="52"/>
      <c r="N296" s="52"/>
      <c r="O296" s="50"/>
      <c r="P296" s="50"/>
      <c r="Q296" s="6">
        <v>9.0</v>
      </c>
      <c r="R296" s="6">
        <v>8.5</v>
      </c>
      <c r="S296" s="6">
        <v>6.0</v>
      </c>
      <c r="T296" s="23"/>
      <c r="U296" s="6">
        <v>8.5</v>
      </c>
      <c r="V296" s="23"/>
      <c r="W296" s="6">
        <v>8.5</v>
      </c>
      <c r="X296" s="6">
        <v>8.5</v>
      </c>
      <c r="Y296" s="6">
        <v>8.0</v>
      </c>
      <c r="Z296" s="6">
        <v>9.5</v>
      </c>
      <c r="AA296" s="23"/>
      <c r="AB296" s="6">
        <v>7.5</v>
      </c>
      <c r="AC296" s="6">
        <v>10.0</v>
      </c>
      <c r="AD296" s="23"/>
      <c r="AE296" s="23"/>
      <c r="AF296" s="6">
        <v>8.5</v>
      </c>
      <c r="AG296" s="23"/>
      <c r="AH296" s="6">
        <v>10.0</v>
      </c>
      <c r="AI296" s="6">
        <v>10.0</v>
      </c>
      <c r="AJ296" s="6">
        <v>10.0</v>
      </c>
      <c r="AK296" s="6">
        <v>10.0</v>
      </c>
      <c r="AL296" s="6"/>
      <c r="AM296" s="23"/>
      <c r="AN296" s="6">
        <v>10.0</v>
      </c>
      <c r="AO296" s="23"/>
      <c r="AP296" s="6">
        <v>10.0</v>
      </c>
      <c r="AQ296" s="23"/>
      <c r="AR296" s="11"/>
      <c r="AS296" s="6">
        <v>10.0</v>
      </c>
      <c r="AT296" s="23"/>
      <c r="AU296" s="23"/>
      <c r="AV296" s="23"/>
      <c r="AW296" s="6">
        <v>10.0</v>
      </c>
      <c r="AX296" s="25">
        <f t="shared" si="1"/>
        <v>9.07</v>
      </c>
      <c r="AY296" s="23"/>
      <c r="AZ296" s="23">
        <f t="shared" si="2"/>
        <v>0</v>
      </c>
      <c r="BA296" s="6">
        <v>3.0</v>
      </c>
      <c r="BB296" s="6">
        <v>0.0</v>
      </c>
      <c r="BC296" s="23">
        <f t="shared" si="3"/>
        <v>3</v>
      </c>
      <c r="BD296" s="6" t="s">
        <v>92</v>
      </c>
      <c r="BE296" s="6" t="s">
        <v>55</v>
      </c>
      <c r="BF296" s="6" t="s">
        <v>55</v>
      </c>
      <c r="BG296" s="6" t="s">
        <v>55</v>
      </c>
      <c r="BH296" s="6" t="s">
        <v>55</v>
      </c>
      <c r="BI296" s="6" t="s">
        <v>92</v>
      </c>
      <c r="BJ296" s="6" t="s">
        <v>55</v>
      </c>
      <c r="BK296" s="23"/>
      <c r="BL296" s="23"/>
      <c r="BM296" s="42"/>
      <c r="BN296" s="42"/>
      <c r="BO296" s="42"/>
    </row>
    <row r="297">
      <c r="A297" s="11">
        <v>293.0</v>
      </c>
      <c r="B297" s="17" t="s">
        <v>241</v>
      </c>
      <c r="C297" s="17" t="s">
        <v>77</v>
      </c>
      <c r="D297" s="17" t="s">
        <v>456</v>
      </c>
      <c r="E297" s="19"/>
      <c r="F297" s="17" t="s">
        <v>79</v>
      </c>
      <c r="G297" s="17" t="s">
        <v>1343</v>
      </c>
      <c r="H297" s="48" t="s">
        <v>90</v>
      </c>
      <c r="J297" s="11" t="s">
        <v>91</v>
      </c>
      <c r="K297" s="48" t="s">
        <v>84</v>
      </c>
      <c r="L297" s="49">
        <v>42979.0</v>
      </c>
      <c r="M297" s="52"/>
      <c r="N297" s="52"/>
      <c r="O297" s="50"/>
      <c r="P297" s="50"/>
      <c r="Q297" s="25">
        <v>9.0</v>
      </c>
      <c r="R297" s="25">
        <v>8.0</v>
      </c>
      <c r="S297" s="25">
        <v>9.5</v>
      </c>
      <c r="T297" s="25"/>
      <c r="U297" s="25">
        <v>9.5</v>
      </c>
      <c r="V297" s="25"/>
      <c r="W297" s="25">
        <v>8.5</v>
      </c>
      <c r="X297" s="25">
        <v>10.0</v>
      </c>
      <c r="Y297" s="25">
        <v>9.5</v>
      </c>
      <c r="Z297" s="25">
        <v>10.0</v>
      </c>
      <c r="AA297" s="25"/>
      <c r="AB297" s="25">
        <v>8.5</v>
      </c>
      <c r="AC297" s="25">
        <v>9.5</v>
      </c>
      <c r="AD297" s="25"/>
      <c r="AE297" s="25"/>
      <c r="AF297" s="25">
        <v>10.0</v>
      </c>
      <c r="AG297" s="25"/>
      <c r="AH297" s="25">
        <v>10.0</v>
      </c>
      <c r="AI297" s="25">
        <v>10.0</v>
      </c>
      <c r="AJ297" s="25">
        <v>10.0</v>
      </c>
      <c r="AK297" s="25">
        <v>10.0</v>
      </c>
      <c r="AL297" s="25"/>
      <c r="AM297" s="25"/>
      <c r="AN297" s="25">
        <v>10.0</v>
      </c>
      <c r="AO297" s="25"/>
      <c r="AP297" s="6">
        <v>10.0</v>
      </c>
      <c r="AQ297" s="25"/>
      <c r="AR297" s="11"/>
      <c r="AS297" s="25">
        <v>10.0</v>
      </c>
      <c r="AT297" s="25"/>
      <c r="AU297" s="25"/>
      <c r="AV297" s="25"/>
      <c r="AW297" s="25">
        <v>10.0</v>
      </c>
      <c r="AX297" s="25">
        <f t="shared" si="1"/>
        <v>9.57</v>
      </c>
      <c r="AY297" s="23"/>
      <c r="AZ297" s="23">
        <f t="shared" si="2"/>
        <v>0</v>
      </c>
      <c r="BA297" s="6">
        <v>31.0</v>
      </c>
      <c r="BB297" s="6">
        <v>4.0</v>
      </c>
      <c r="BC297" s="23">
        <f t="shared" si="3"/>
        <v>27</v>
      </c>
      <c r="BD297" s="6" t="s">
        <v>92</v>
      </c>
      <c r="BE297" s="6" t="s">
        <v>55</v>
      </c>
      <c r="BF297" s="6" t="s">
        <v>55</v>
      </c>
      <c r="BG297" s="6" t="s">
        <v>55</v>
      </c>
      <c r="BH297" s="6" t="s">
        <v>55</v>
      </c>
      <c r="BI297" s="6" t="s">
        <v>92</v>
      </c>
      <c r="BJ297" s="6" t="s">
        <v>55</v>
      </c>
      <c r="BK297" s="23"/>
      <c r="BL297" s="23"/>
      <c r="BM297" s="42"/>
      <c r="BN297" s="42"/>
      <c r="BO297" s="42"/>
    </row>
    <row r="298">
      <c r="A298" s="11">
        <v>294.0</v>
      </c>
      <c r="B298" s="17" t="s">
        <v>164</v>
      </c>
      <c r="C298" s="17" t="s">
        <v>303</v>
      </c>
      <c r="D298" s="17" t="s">
        <v>888</v>
      </c>
      <c r="E298" s="19"/>
      <c r="F298" s="17" t="s">
        <v>96</v>
      </c>
      <c r="G298" s="17" t="s">
        <v>1343</v>
      </c>
      <c r="H298" s="48" t="s">
        <v>90</v>
      </c>
      <c r="J298" s="11" t="s">
        <v>91</v>
      </c>
      <c r="K298" s="48" t="s">
        <v>84</v>
      </c>
      <c r="L298" s="49">
        <v>42979.0</v>
      </c>
      <c r="M298" s="52"/>
      <c r="N298" s="52"/>
      <c r="O298" s="50"/>
      <c r="P298" s="50"/>
      <c r="Q298" s="6">
        <v>8.5</v>
      </c>
      <c r="R298" s="6">
        <v>7.0</v>
      </c>
      <c r="S298" s="6">
        <v>5.5</v>
      </c>
      <c r="T298" s="23"/>
      <c r="U298" s="6">
        <v>9.5</v>
      </c>
      <c r="V298" s="23"/>
      <c r="W298" s="6">
        <v>7.5</v>
      </c>
      <c r="X298" s="6">
        <v>10.0</v>
      </c>
      <c r="Y298" s="6">
        <v>6.5</v>
      </c>
      <c r="Z298" s="6">
        <v>9.5</v>
      </c>
      <c r="AA298" s="6"/>
      <c r="AB298" s="6">
        <v>6.5</v>
      </c>
      <c r="AC298" s="6">
        <v>9.0</v>
      </c>
      <c r="AD298" s="6"/>
      <c r="AE298" s="23"/>
      <c r="AF298" s="6">
        <v>8.0</v>
      </c>
      <c r="AG298" s="23"/>
      <c r="AH298" s="6">
        <v>10.0</v>
      </c>
      <c r="AI298" s="6">
        <v>10.0</v>
      </c>
      <c r="AJ298" s="6">
        <v>10.0</v>
      </c>
      <c r="AK298" s="6">
        <v>10.0</v>
      </c>
      <c r="AL298" s="23"/>
      <c r="AM298" s="23"/>
      <c r="AN298" s="6">
        <v>10.0</v>
      </c>
      <c r="AO298" s="6"/>
      <c r="AP298" s="6">
        <v>10.0</v>
      </c>
      <c r="AQ298" s="23"/>
      <c r="AR298" s="11"/>
      <c r="AS298" s="6">
        <v>10.0</v>
      </c>
      <c r="AT298" s="23"/>
      <c r="AU298" s="23"/>
      <c r="AV298" s="23"/>
      <c r="AW298" s="6">
        <v>10.0</v>
      </c>
      <c r="AX298" s="25">
        <f t="shared" si="1"/>
        <v>8.81</v>
      </c>
      <c r="AY298" s="23"/>
      <c r="AZ298" s="23">
        <f t="shared" si="2"/>
        <v>0</v>
      </c>
      <c r="BA298" s="6">
        <v>76.0</v>
      </c>
      <c r="BB298" s="6">
        <v>10.0</v>
      </c>
      <c r="BC298" s="23">
        <f t="shared" si="3"/>
        <v>66</v>
      </c>
      <c r="BD298" s="6" t="s">
        <v>92</v>
      </c>
      <c r="BE298" s="6" t="s">
        <v>55</v>
      </c>
      <c r="BF298" s="6" t="s">
        <v>55</v>
      </c>
      <c r="BG298" s="6" t="s">
        <v>55</v>
      </c>
      <c r="BH298" s="6" t="s">
        <v>55</v>
      </c>
      <c r="BI298" s="6" t="s">
        <v>92</v>
      </c>
      <c r="BJ298" s="6" t="s">
        <v>55</v>
      </c>
      <c r="BK298" s="23"/>
      <c r="BL298" s="23"/>
      <c r="BM298" s="42"/>
      <c r="BN298" s="42"/>
      <c r="BO298" s="42"/>
    </row>
    <row r="299">
      <c r="A299" s="11">
        <v>295.0</v>
      </c>
      <c r="B299" s="17" t="s">
        <v>1395</v>
      </c>
      <c r="C299" s="17" t="s">
        <v>78</v>
      </c>
      <c r="D299" s="17" t="s">
        <v>596</v>
      </c>
      <c r="E299" s="19"/>
      <c r="F299" s="17" t="s">
        <v>79</v>
      </c>
      <c r="G299" s="17" t="s">
        <v>1343</v>
      </c>
      <c r="H299" s="48" t="s">
        <v>90</v>
      </c>
      <c r="J299" s="11" t="s">
        <v>91</v>
      </c>
      <c r="K299" s="48" t="s">
        <v>84</v>
      </c>
      <c r="L299" s="49">
        <v>42983.0</v>
      </c>
      <c r="M299" s="52"/>
      <c r="N299" s="48" t="s">
        <v>85</v>
      </c>
      <c r="O299" s="48" t="s">
        <v>295</v>
      </c>
      <c r="P299" s="50"/>
      <c r="Q299" s="25">
        <v>7.0</v>
      </c>
      <c r="R299" s="25">
        <v>6.5</v>
      </c>
      <c r="S299" s="25">
        <v>6.5</v>
      </c>
      <c r="T299" s="25"/>
      <c r="U299" s="25">
        <v>8.5</v>
      </c>
      <c r="V299" s="25"/>
      <c r="W299" s="25">
        <v>6.5</v>
      </c>
      <c r="X299" s="25">
        <v>8.5</v>
      </c>
      <c r="Y299" s="25">
        <v>7.0</v>
      </c>
      <c r="Z299" s="25">
        <v>9.0</v>
      </c>
      <c r="AA299" s="25"/>
      <c r="AB299" s="25">
        <v>6.0</v>
      </c>
      <c r="AC299" s="25">
        <v>8.5</v>
      </c>
      <c r="AD299" s="25"/>
      <c r="AE299" s="25"/>
      <c r="AF299" s="25">
        <v>8.5</v>
      </c>
      <c r="AG299" s="25"/>
      <c r="AH299" s="25">
        <v>10.0</v>
      </c>
      <c r="AI299" s="25">
        <v>10.0</v>
      </c>
      <c r="AJ299" s="25">
        <v>10.0</v>
      </c>
      <c r="AK299" s="25">
        <v>10.0</v>
      </c>
      <c r="AL299" s="25"/>
      <c r="AM299" s="25"/>
      <c r="AN299" s="25">
        <v>10.0</v>
      </c>
      <c r="AO299" s="25"/>
      <c r="AP299" s="6">
        <v>10.0</v>
      </c>
      <c r="AQ299" s="25"/>
      <c r="AR299" s="11"/>
      <c r="AS299" s="25">
        <v>10.0</v>
      </c>
      <c r="AT299" s="25"/>
      <c r="AU299" s="25"/>
      <c r="AV299" s="25"/>
      <c r="AW299" s="25">
        <v>10.0</v>
      </c>
      <c r="AX299" s="25">
        <f t="shared" si="1"/>
        <v>8.55</v>
      </c>
      <c r="AY299" s="23"/>
      <c r="AZ299" s="23">
        <f t="shared" si="2"/>
        <v>0</v>
      </c>
      <c r="BA299" s="6">
        <v>62.0</v>
      </c>
      <c r="BB299" s="6">
        <v>10.0</v>
      </c>
      <c r="BC299" s="23">
        <f t="shared" si="3"/>
        <v>52</v>
      </c>
      <c r="BD299" s="6" t="s">
        <v>92</v>
      </c>
      <c r="BE299" s="6" t="s">
        <v>55</v>
      </c>
      <c r="BF299" s="6" t="s">
        <v>55</v>
      </c>
      <c r="BG299" s="6" t="s">
        <v>55</v>
      </c>
      <c r="BH299" s="6" t="s">
        <v>55</v>
      </c>
      <c r="BI299" s="6" t="s">
        <v>92</v>
      </c>
      <c r="BJ299" s="6" t="s">
        <v>55</v>
      </c>
      <c r="BK299" s="23"/>
      <c r="BL299" s="23"/>
      <c r="BM299" s="42"/>
      <c r="BN299" s="42"/>
      <c r="BO299" s="42"/>
    </row>
    <row r="300">
      <c r="A300" s="11">
        <v>296.0</v>
      </c>
      <c r="B300" s="17" t="s">
        <v>1398</v>
      </c>
      <c r="C300" s="17" t="s">
        <v>623</v>
      </c>
      <c r="D300" s="20"/>
      <c r="E300" s="19"/>
      <c r="F300" s="17" t="s">
        <v>96</v>
      </c>
      <c r="G300" s="17" t="s">
        <v>1343</v>
      </c>
      <c r="H300" s="48" t="s">
        <v>90</v>
      </c>
      <c r="J300" s="11" t="s">
        <v>91</v>
      </c>
      <c r="K300" s="48" t="s">
        <v>84</v>
      </c>
      <c r="L300" s="49">
        <v>42979.0</v>
      </c>
      <c r="M300" s="52"/>
      <c r="N300" s="52"/>
      <c r="O300" s="50"/>
      <c r="P300" s="50"/>
      <c r="Q300" s="25">
        <v>8.5</v>
      </c>
      <c r="R300" s="25">
        <v>9.5</v>
      </c>
      <c r="S300" s="25">
        <v>7.5</v>
      </c>
      <c r="T300" s="25"/>
      <c r="U300" s="25">
        <v>9.0</v>
      </c>
      <c r="V300" s="25"/>
      <c r="W300" s="25">
        <v>8.5</v>
      </c>
      <c r="X300" s="25">
        <v>9.5</v>
      </c>
      <c r="Y300" s="25">
        <v>7.0</v>
      </c>
      <c r="Z300" s="25">
        <v>8.0</v>
      </c>
      <c r="AA300" s="25"/>
      <c r="AB300" s="25">
        <v>8.0</v>
      </c>
      <c r="AC300" s="25">
        <v>9.5</v>
      </c>
      <c r="AD300" s="25"/>
      <c r="AE300" s="25"/>
      <c r="AF300" s="25">
        <v>9.0</v>
      </c>
      <c r="AG300" s="25"/>
      <c r="AH300" s="25">
        <v>10.0</v>
      </c>
      <c r="AI300" s="25">
        <v>10.0</v>
      </c>
      <c r="AJ300" s="25">
        <v>10.0</v>
      </c>
      <c r="AK300" s="25">
        <v>10.0</v>
      </c>
      <c r="AL300" s="25"/>
      <c r="AM300" s="25"/>
      <c r="AN300" s="25">
        <v>10.0</v>
      </c>
      <c r="AO300" s="25"/>
      <c r="AP300" s="6">
        <v>10.0</v>
      </c>
      <c r="AQ300" s="25"/>
      <c r="AR300" s="11"/>
      <c r="AS300" s="25">
        <v>10.0</v>
      </c>
      <c r="AT300" s="25"/>
      <c r="AU300" s="25"/>
      <c r="AV300" s="25"/>
      <c r="AW300" s="25">
        <v>10.0</v>
      </c>
      <c r="AX300" s="25">
        <f t="shared" si="1"/>
        <v>9.15</v>
      </c>
      <c r="AY300" s="23"/>
      <c r="AZ300" s="23">
        <f t="shared" si="2"/>
        <v>0</v>
      </c>
      <c r="BA300" s="6">
        <v>27.0</v>
      </c>
      <c r="BB300" s="6">
        <v>0.0</v>
      </c>
      <c r="BC300" s="23">
        <f t="shared" si="3"/>
        <v>27</v>
      </c>
      <c r="BD300" s="6" t="s">
        <v>92</v>
      </c>
      <c r="BE300" s="6" t="s">
        <v>55</v>
      </c>
      <c r="BF300" s="6" t="s">
        <v>55</v>
      </c>
      <c r="BG300" s="6" t="s">
        <v>55</v>
      </c>
      <c r="BH300" s="6" t="s">
        <v>55</v>
      </c>
      <c r="BI300" s="6" t="s">
        <v>92</v>
      </c>
      <c r="BJ300" s="6" t="s">
        <v>55</v>
      </c>
      <c r="BK300" s="23"/>
      <c r="BL300" s="23"/>
      <c r="BM300" s="42"/>
      <c r="BN300" s="42"/>
      <c r="BO300" s="42"/>
    </row>
    <row r="301">
      <c r="A301" s="11">
        <v>297.0</v>
      </c>
      <c r="B301" s="17" t="s">
        <v>1400</v>
      </c>
      <c r="C301" s="17" t="s">
        <v>369</v>
      </c>
      <c r="D301" s="20"/>
      <c r="E301" s="19"/>
      <c r="F301" s="17" t="s">
        <v>96</v>
      </c>
      <c r="G301" s="17" t="s">
        <v>1343</v>
      </c>
      <c r="H301" s="48" t="s">
        <v>90</v>
      </c>
      <c r="J301" s="11" t="s">
        <v>91</v>
      </c>
      <c r="K301" s="48" t="s">
        <v>84</v>
      </c>
      <c r="L301" s="49">
        <v>42979.0</v>
      </c>
      <c r="M301" s="52"/>
      <c r="N301" s="52"/>
      <c r="O301" s="50"/>
      <c r="P301" s="50"/>
      <c r="Q301" s="25">
        <v>10.0</v>
      </c>
      <c r="R301" s="25">
        <v>9.0</v>
      </c>
      <c r="S301" s="25">
        <v>8.5</v>
      </c>
      <c r="T301" s="25"/>
      <c r="U301" s="25">
        <v>10.0</v>
      </c>
      <c r="V301" s="25"/>
      <c r="W301" s="25">
        <v>10.0</v>
      </c>
      <c r="X301" s="25">
        <v>10.0</v>
      </c>
      <c r="Y301" s="25">
        <v>9.5</v>
      </c>
      <c r="Z301" s="25">
        <v>10.0</v>
      </c>
      <c r="AA301" s="25"/>
      <c r="AB301" s="25">
        <v>9.0</v>
      </c>
      <c r="AC301" s="25">
        <v>10.0</v>
      </c>
      <c r="AD301" s="25"/>
      <c r="AE301" s="25"/>
      <c r="AF301" s="25">
        <v>10.0</v>
      </c>
      <c r="AG301" s="25"/>
      <c r="AH301" s="25">
        <v>10.0</v>
      </c>
      <c r="AI301" s="25">
        <v>10.0</v>
      </c>
      <c r="AJ301" s="25">
        <v>10.0</v>
      </c>
      <c r="AK301" s="25">
        <v>10.0</v>
      </c>
      <c r="AL301" s="25"/>
      <c r="AM301" s="25"/>
      <c r="AN301" s="25">
        <v>10.0</v>
      </c>
      <c r="AO301" s="25"/>
      <c r="AP301" s="6">
        <v>10.0</v>
      </c>
      <c r="AQ301" s="25"/>
      <c r="AR301" s="11"/>
      <c r="AS301" s="25">
        <v>10.0</v>
      </c>
      <c r="AT301" s="25"/>
      <c r="AU301" s="25"/>
      <c r="AV301" s="25"/>
      <c r="AW301" s="25">
        <v>10.0</v>
      </c>
      <c r="AX301" s="25">
        <f t="shared" si="1"/>
        <v>9.78</v>
      </c>
      <c r="AY301" s="23"/>
      <c r="AZ301" s="23">
        <f t="shared" si="2"/>
        <v>0</v>
      </c>
      <c r="BA301" s="6">
        <v>29.0</v>
      </c>
      <c r="BB301" s="6">
        <v>0.0</v>
      </c>
      <c r="BC301" s="23">
        <f t="shared" si="3"/>
        <v>29</v>
      </c>
      <c r="BD301" s="6" t="s">
        <v>92</v>
      </c>
      <c r="BE301" s="6" t="s">
        <v>55</v>
      </c>
      <c r="BF301" s="6" t="s">
        <v>55</v>
      </c>
      <c r="BG301" s="6" t="s">
        <v>55</v>
      </c>
      <c r="BH301" s="6" t="s">
        <v>55</v>
      </c>
      <c r="BI301" s="6" t="s">
        <v>92</v>
      </c>
      <c r="BJ301" s="6" t="s">
        <v>55</v>
      </c>
      <c r="BK301" s="23"/>
      <c r="BL301" s="23"/>
      <c r="BM301" s="42"/>
      <c r="BN301" s="42"/>
      <c r="BO301" s="42"/>
    </row>
    <row r="302">
      <c r="A302" s="11">
        <v>298.0</v>
      </c>
      <c r="B302" s="17" t="s">
        <v>1402</v>
      </c>
      <c r="C302" s="17" t="s">
        <v>355</v>
      </c>
      <c r="D302" s="20"/>
      <c r="E302" s="19"/>
      <c r="F302" s="17" t="s">
        <v>96</v>
      </c>
      <c r="G302" s="17" t="s">
        <v>1343</v>
      </c>
      <c r="H302" s="87" t="s">
        <v>90</v>
      </c>
      <c r="I302" s="3"/>
      <c r="J302" s="72"/>
      <c r="K302" s="87"/>
      <c r="L302" s="88"/>
      <c r="M302" s="89"/>
      <c r="N302" s="89"/>
      <c r="O302" s="90"/>
      <c r="P302" s="90"/>
      <c r="Q302" s="60">
        <v>10.0</v>
      </c>
      <c r="R302" s="60">
        <v>9.0</v>
      </c>
      <c r="S302" s="60">
        <v>9.5</v>
      </c>
      <c r="T302" s="61"/>
      <c r="U302" s="60">
        <v>9.5</v>
      </c>
      <c r="V302" s="61"/>
      <c r="W302" s="60">
        <v>7.5</v>
      </c>
      <c r="X302" s="60">
        <v>9.5</v>
      </c>
      <c r="Y302" s="60">
        <v>7.5</v>
      </c>
      <c r="Z302" s="60">
        <v>10.0</v>
      </c>
      <c r="AA302" s="61"/>
      <c r="AB302" s="60">
        <v>9.0</v>
      </c>
      <c r="AC302" s="60">
        <v>9.0</v>
      </c>
      <c r="AD302" s="61"/>
      <c r="AE302" s="61"/>
      <c r="AF302" s="60">
        <v>10.0</v>
      </c>
      <c r="AG302" s="61"/>
      <c r="AH302" s="60">
        <v>10.0</v>
      </c>
      <c r="AI302" s="60">
        <v>10.0</v>
      </c>
      <c r="AJ302" s="60">
        <v>10.0</v>
      </c>
      <c r="AK302" s="60">
        <v>10.0</v>
      </c>
      <c r="AL302" s="61"/>
      <c r="AM302" s="61"/>
      <c r="AN302" s="60">
        <v>10.0</v>
      </c>
      <c r="AO302" s="61"/>
      <c r="AP302" s="60">
        <v>10.0</v>
      </c>
      <c r="AQ302" s="61"/>
      <c r="AR302" s="91"/>
      <c r="AS302" s="60">
        <v>10.0</v>
      </c>
      <c r="AT302" s="61"/>
      <c r="AU302" s="61"/>
      <c r="AV302" s="61"/>
      <c r="AW302" s="60">
        <v>10.0</v>
      </c>
      <c r="AX302" s="25">
        <f t="shared" si="1"/>
        <v>9.5</v>
      </c>
      <c r="AY302" s="61"/>
      <c r="AZ302" s="23">
        <f t="shared" si="2"/>
        <v>0</v>
      </c>
      <c r="BA302" s="60">
        <v>18.0</v>
      </c>
      <c r="BB302" s="60">
        <v>0.0</v>
      </c>
      <c r="BC302" s="23">
        <f t="shared" si="3"/>
        <v>18</v>
      </c>
      <c r="BD302" s="60" t="s">
        <v>92</v>
      </c>
      <c r="BE302" s="60" t="s">
        <v>55</v>
      </c>
      <c r="BF302" s="60" t="s">
        <v>55</v>
      </c>
      <c r="BG302" s="60" t="s">
        <v>55</v>
      </c>
      <c r="BH302" s="60" t="s">
        <v>55</v>
      </c>
      <c r="BI302" s="60" t="s">
        <v>92</v>
      </c>
      <c r="BJ302" s="60" t="s">
        <v>55</v>
      </c>
      <c r="BK302" s="23"/>
      <c r="BL302" s="23"/>
      <c r="BM302" s="42"/>
      <c r="BN302" s="42"/>
      <c r="BO302" s="42"/>
    </row>
    <row r="303">
      <c r="A303" s="11">
        <v>299.0</v>
      </c>
      <c r="B303" s="17" t="s">
        <v>1405</v>
      </c>
      <c r="C303" s="17" t="s">
        <v>113</v>
      </c>
      <c r="D303" s="17" t="s">
        <v>266</v>
      </c>
      <c r="E303" s="19"/>
      <c r="F303" s="17" t="s">
        <v>96</v>
      </c>
      <c r="G303" s="17" t="s">
        <v>1343</v>
      </c>
      <c r="H303" s="48" t="s">
        <v>90</v>
      </c>
      <c r="J303" s="11" t="s">
        <v>91</v>
      </c>
      <c r="K303" s="48" t="s">
        <v>84</v>
      </c>
      <c r="L303" s="49">
        <v>42979.0</v>
      </c>
      <c r="M303" s="52"/>
      <c r="N303" s="52"/>
      <c r="O303" s="50"/>
      <c r="P303" s="50"/>
      <c r="Q303" s="6">
        <v>9.0</v>
      </c>
      <c r="R303" s="6">
        <v>9.0</v>
      </c>
      <c r="S303" s="6">
        <v>8.0</v>
      </c>
      <c r="T303" s="23"/>
      <c r="U303" s="6">
        <v>8.5</v>
      </c>
      <c r="V303" s="23"/>
      <c r="W303" s="6">
        <v>9.0</v>
      </c>
      <c r="X303" s="6">
        <v>9.0</v>
      </c>
      <c r="Y303" s="6">
        <v>7.5</v>
      </c>
      <c r="Z303" s="6">
        <v>9.5</v>
      </c>
      <c r="AA303" s="23"/>
      <c r="AB303" s="6">
        <v>10.0</v>
      </c>
      <c r="AC303" s="6">
        <v>9.0</v>
      </c>
      <c r="AD303" s="23"/>
      <c r="AE303" s="23"/>
      <c r="AF303" s="6">
        <v>9.0</v>
      </c>
      <c r="AG303" s="23"/>
      <c r="AH303" s="6">
        <v>10.0</v>
      </c>
      <c r="AI303" s="6">
        <v>10.0</v>
      </c>
      <c r="AJ303" s="6">
        <v>10.0</v>
      </c>
      <c r="AK303" s="6">
        <v>10.0</v>
      </c>
      <c r="AL303" s="23"/>
      <c r="AM303" s="23"/>
      <c r="AN303" s="6">
        <v>10.0</v>
      </c>
      <c r="AO303" s="23"/>
      <c r="AP303" s="6">
        <v>10.0</v>
      </c>
      <c r="AQ303" s="23"/>
      <c r="AR303" s="11"/>
      <c r="AS303" s="6">
        <v>10.0</v>
      </c>
      <c r="AT303" s="23"/>
      <c r="AU303" s="23"/>
      <c r="AV303" s="23"/>
      <c r="AW303" s="6">
        <v>10.0</v>
      </c>
      <c r="AX303" s="25">
        <f t="shared" si="1"/>
        <v>9.34</v>
      </c>
      <c r="AY303" s="23"/>
      <c r="AZ303" s="23">
        <f t="shared" si="2"/>
        <v>0</v>
      </c>
      <c r="BA303" s="6">
        <v>24.0</v>
      </c>
      <c r="BB303" s="6">
        <v>0.0</v>
      </c>
      <c r="BC303" s="23">
        <f t="shared" si="3"/>
        <v>24</v>
      </c>
      <c r="BD303" s="6" t="s">
        <v>92</v>
      </c>
      <c r="BE303" s="6" t="s">
        <v>55</v>
      </c>
      <c r="BF303" s="6" t="s">
        <v>55</v>
      </c>
      <c r="BG303" s="6" t="s">
        <v>55</v>
      </c>
      <c r="BH303" s="6" t="s">
        <v>55</v>
      </c>
      <c r="BI303" s="6" t="s">
        <v>92</v>
      </c>
      <c r="BJ303" s="6" t="s">
        <v>55</v>
      </c>
      <c r="BK303" s="23"/>
      <c r="BL303" s="23"/>
      <c r="BM303" s="42"/>
      <c r="BN303" s="42"/>
      <c r="BO303" s="42"/>
    </row>
    <row r="304">
      <c r="A304" s="11">
        <v>300.0</v>
      </c>
      <c r="B304" s="17" t="s">
        <v>1408</v>
      </c>
      <c r="C304" s="17" t="s">
        <v>735</v>
      </c>
      <c r="D304" s="17" t="s">
        <v>1409</v>
      </c>
      <c r="E304" s="19"/>
      <c r="F304" s="17" t="s">
        <v>96</v>
      </c>
      <c r="G304" s="17" t="s">
        <v>1343</v>
      </c>
      <c r="H304" s="48" t="s">
        <v>90</v>
      </c>
      <c r="J304" s="11" t="s">
        <v>91</v>
      </c>
      <c r="K304" s="48" t="s">
        <v>84</v>
      </c>
      <c r="L304" s="49">
        <v>42979.0</v>
      </c>
      <c r="M304" s="52"/>
      <c r="N304" s="52"/>
      <c r="O304" s="50"/>
      <c r="P304" s="50"/>
      <c r="Q304" s="25">
        <v>9.0</v>
      </c>
      <c r="R304" s="25">
        <v>8.0</v>
      </c>
      <c r="S304" s="25">
        <v>7.5</v>
      </c>
      <c r="T304" s="25"/>
      <c r="U304" s="25">
        <v>9.0</v>
      </c>
      <c r="V304" s="25"/>
      <c r="W304" s="25">
        <v>6.0</v>
      </c>
      <c r="X304" s="25">
        <v>8.0</v>
      </c>
      <c r="Y304" s="25">
        <v>6.5</v>
      </c>
      <c r="Z304" s="25">
        <v>8.5</v>
      </c>
      <c r="AA304" s="25"/>
      <c r="AB304" s="25">
        <v>5.0</v>
      </c>
      <c r="AC304" s="25">
        <v>8.0</v>
      </c>
      <c r="AD304" s="25"/>
      <c r="AE304" s="25"/>
      <c r="AF304" s="25">
        <v>8.5</v>
      </c>
      <c r="AG304" s="25"/>
      <c r="AH304" s="25">
        <v>10.0</v>
      </c>
      <c r="AI304" s="25">
        <v>10.0</v>
      </c>
      <c r="AJ304" s="25">
        <v>10.0</v>
      </c>
      <c r="AK304" s="25">
        <v>10.0</v>
      </c>
      <c r="AL304" s="25"/>
      <c r="AM304" s="25"/>
      <c r="AN304" s="25">
        <v>10.0</v>
      </c>
      <c r="AO304" s="25"/>
      <c r="AP304" s="6">
        <v>10.0</v>
      </c>
      <c r="AQ304" s="25"/>
      <c r="AR304" s="11"/>
      <c r="AS304" s="25">
        <v>10.0</v>
      </c>
      <c r="AT304" s="25"/>
      <c r="AU304" s="25"/>
      <c r="AV304" s="25"/>
      <c r="AW304" s="25">
        <v>10.0</v>
      </c>
      <c r="AX304" s="25">
        <f t="shared" si="1"/>
        <v>8.63</v>
      </c>
      <c r="AY304" s="23"/>
      <c r="AZ304" s="23">
        <f t="shared" si="2"/>
        <v>0</v>
      </c>
      <c r="BA304" s="6">
        <v>48.0</v>
      </c>
      <c r="BB304" s="6">
        <v>0.0</v>
      </c>
      <c r="BC304" s="23">
        <f t="shared" si="3"/>
        <v>48</v>
      </c>
      <c r="BD304" s="6" t="s">
        <v>92</v>
      </c>
      <c r="BE304" s="6" t="s">
        <v>55</v>
      </c>
      <c r="BF304" s="6" t="s">
        <v>55</v>
      </c>
      <c r="BG304" s="6" t="s">
        <v>55</v>
      </c>
      <c r="BH304" s="6" t="s">
        <v>55</v>
      </c>
      <c r="BI304" s="6" t="s">
        <v>92</v>
      </c>
      <c r="BJ304" s="6" t="s">
        <v>55</v>
      </c>
      <c r="BK304" s="23"/>
      <c r="BL304" s="23"/>
      <c r="BM304" s="42"/>
      <c r="BN304" s="42"/>
      <c r="BO304" s="42"/>
    </row>
    <row r="305">
      <c r="A305" s="11">
        <v>301.0</v>
      </c>
      <c r="B305" s="17" t="s">
        <v>941</v>
      </c>
      <c r="C305" s="17" t="s">
        <v>528</v>
      </c>
      <c r="D305" s="17" t="s">
        <v>662</v>
      </c>
      <c r="E305" s="19"/>
      <c r="F305" s="17" t="s">
        <v>96</v>
      </c>
      <c r="G305" s="17" t="s">
        <v>1410</v>
      </c>
      <c r="H305" s="48" t="s">
        <v>90</v>
      </c>
      <c r="J305" s="11" t="s">
        <v>91</v>
      </c>
      <c r="K305" s="48" t="s">
        <v>84</v>
      </c>
      <c r="L305" s="49">
        <v>42979.0</v>
      </c>
      <c r="M305" s="52"/>
      <c r="N305" s="50"/>
      <c r="O305" s="50"/>
      <c r="P305" s="50"/>
      <c r="Q305" s="25">
        <v>9.0</v>
      </c>
      <c r="R305" s="25">
        <v>9.0</v>
      </c>
      <c r="S305" s="25">
        <v>9.5</v>
      </c>
      <c r="T305" s="25"/>
      <c r="U305" s="25"/>
      <c r="V305" s="25"/>
      <c r="W305" s="25">
        <v>9.5</v>
      </c>
      <c r="X305" s="25">
        <v>10.0</v>
      </c>
      <c r="Y305" s="25">
        <v>10.0</v>
      </c>
      <c r="Z305" s="25">
        <v>10.0</v>
      </c>
      <c r="AA305" s="25"/>
      <c r="AB305" s="25">
        <v>10.0</v>
      </c>
      <c r="AC305" s="25">
        <v>10.0</v>
      </c>
      <c r="AD305" s="25"/>
      <c r="AE305" s="25">
        <v>10.0</v>
      </c>
      <c r="AF305" s="25"/>
      <c r="AG305" s="25"/>
      <c r="AH305" s="25">
        <v>10.0</v>
      </c>
      <c r="AI305" s="25"/>
      <c r="AJ305" s="25"/>
      <c r="AK305" s="25">
        <v>10.0</v>
      </c>
      <c r="AL305" s="25"/>
      <c r="AM305" s="25">
        <v>8.0</v>
      </c>
      <c r="AN305" s="25"/>
      <c r="AO305" s="25"/>
      <c r="AP305" s="6"/>
      <c r="AQ305" s="25"/>
      <c r="AR305" s="11"/>
      <c r="AS305" s="25"/>
      <c r="AT305" s="25"/>
      <c r="AU305" s="25"/>
      <c r="AV305" s="25"/>
      <c r="AW305" s="25">
        <v>10.0</v>
      </c>
      <c r="AX305" s="25">
        <f t="shared" si="1"/>
        <v>9.64</v>
      </c>
      <c r="AY305" s="23"/>
      <c r="AZ305" s="23">
        <f t="shared" si="2"/>
        <v>0</v>
      </c>
      <c r="BA305" s="6">
        <v>13.0</v>
      </c>
      <c r="BB305" s="6">
        <v>3.0</v>
      </c>
      <c r="BC305" s="23">
        <f t="shared" si="3"/>
        <v>10</v>
      </c>
      <c r="BD305" s="6" t="s">
        <v>92</v>
      </c>
      <c r="BE305" s="6" t="s">
        <v>55</v>
      </c>
      <c r="BF305" s="6" t="s">
        <v>55</v>
      </c>
      <c r="BG305" s="6" t="s">
        <v>55</v>
      </c>
      <c r="BH305" s="6" t="s">
        <v>55</v>
      </c>
      <c r="BI305" s="6" t="s">
        <v>92</v>
      </c>
      <c r="BJ305" s="6" t="s">
        <v>55</v>
      </c>
      <c r="BK305" s="23"/>
      <c r="BL305" s="23"/>
      <c r="BM305" s="42"/>
      <c r="BN305" s="42"/>
      <c r="BO305" s="42"/>
    </row>
    <row r="306">
      <c r="A306" s="11">
        <v>302.0</v>
      </c>
      <c r="B306" s="17" t="s">
        <v>1412</v>
      </c>
      <c r="C306" s="17" t="s">
        <v>173</v>
      </c>
      <c r="D306" s="17" t="s">
        <v>77</v>
      </c>
      <c r="E306" s="19"/>
      <c r="F306" s="17" t="s">
        <v>79</v>
      </c>
      <c r="G306" s="17" t="s">
        <v>1410</v>
      </c>
      <c r="H306" s="48" t="s">
        <v>90</v>
      </c>
      <c r="J306" s="11" t="s">
        <v>91</v>
      </c>
      <c r="K306" s="48" t="s">
        <v>84</v>
      </c>
      <c r="L306" s="49">
        <v>42979.0</v>
      </c>
      <c r="M306" s="52"/>
      <c r="N306" s="48" t="s">
        <v>85</v>
      </c>
      <c r="O306" s="50"/>
      <c r="P306" s="50"/>
      <c r="Q306" s="25">
        <v>7.5</v>
      </c>
      <c r="R306" s="25">
        <v>8.0</v>
      </c>
      <c r="S306" s="25">
        <v>7.0</v>
      </c>
      <c r="T306" s="25"/>
      <c r="U306" s="25"/>
      <c r="V306" s="25"/>
      <c r="W306" s="25">
        <v>8.5</v>
      </c>
      <c r="X306" s="25">
        <v>9.0</v>
      </c>
      <c r="Y306" s="25">
        <v>9.0</v>
      </c>
      <c r="Z306" s="25">
        <v>7.5</v>
      </c>
      <c r="AA306" s="25"/>
      <c r="AB306" s="25">
        <v>6.0</v>
      </c>
      <c r="AC306" s="25">
        <v>8.5</v>
      </c>
      <c r="AD306" s="25"/>
      <c r="AE306" s="25">
        <v>8.5</v>
      </c>
      <c r="AF306" s="25"/>
      <c r="AG306" s="25"/>
      <c r="AH306" s="25">
        <v>10.0</v>
      </c>
      <c r="AI306" s="25"/>
      <c r="AJ306" s="25"/>
      <c r="AK306" s="25">
        <v>10.0</v>
      </c>
      <c r="AL306" s="25"/>
      <c r="AM306" s="25">
        <v>7.5</v>
      </c>
      <c r="AN306" s="25"/>
      <c r="AO306" s="25"/>
      <c r="AP306" s="25"/>
      <c r="AQ306" s="25"/>
      <c r="AR306" s="6"/>
      <c r="AS306" s="25"/>
      <c r="AT306" s="25"/>
      <c r="AU306" s="25"/>
      <c r="AV306" s="25"/>
      <c r="AW306" s="25">
        <v>10.0</v>
      </c>
      <c r="AX306" s="25">
        <f t="shared" si="1"/>
        <v>8.35</v>
      </c>
      <c r="AY306" s="23"/>
      <c r="AZ306" s="23">
        <f t="shared" si="2"/>
        <v>0</v>
      </c>
      <c r="BA306" s="6">
        <v>63.0</v>
      </c>
      <c r="BB306" s="6">
        <v>18.0</v>
      </c>
      <c r="BC306" s="23">
        <f t="shared" si="3"/>
        <v>45</v>
      </c>
      <c r="BD306" s="6" t="s">
        <v>92</v>
      </c>
      <c r="BE306" s="6" t="s">
        <v>55</v>
      </c>
      <c r="BF306" s="6" t="s">
        <v>55</v>
      </c>
      <c r="BG306" s="6" t="s">
        <v>55</v>
      </c>
      <c r="BH306" s="6" t="s">
        <v>55</v>
      </c>
      <c r="BI306" s="6" t="s">
        <v>92</v>
      </c>
      <c r="BJ306" s="6" t="s">
        <v>55</v>
      </c>
      <c r="BK306" s="23"/>
      <c r="BL306" s="23"/>
      <c r="BM306" s="42"/>
      <c r="BN306" s="42"/>
      <c r="BO306" s="42"/>
    </row>
    <row r="307">
      <c r="A307" s="11">
        <v>303.0</v>
      </c>
      <c r="B307" s="17" t="s">
        <v>1415</v>
      </c>
      <c r="C307" s="17" t="s">
        <v>395</v>
      </c>
      <c r="D307" s="20"/>
      <c r="E307" s="19"/>
      <c r="F307" s="17" t="s">
        <v>96</v>
      </c>
      <c r="G307" s="17" t="s">
        <v>1410</v>
      </c>
      <c r="H307" s="48" t="s">
        <v>90</v>
      </c>
      <c r="J307" s="11" t="s">
        <v>91</v>
      </c>
      <c r="K307" s="48" t="s">
        <v>84</v>
      </c>
      <c r="L307" s="49">
        <v>42979.0</v>
      </c>
      <c r="M307" s="52"/>
      <c r="N307" s="48" t="s">
        <v>85</v>
      </c>
      <c r="O307" s="50"/>
      <c r="P307" s="50"/>
      <c r="Q307" s="6">
        <v>7.5</v>
      </c>
      <c r="R307" s="6">
        <v>10.0</v>
      </c>
      <c r="S307" s="6">
        <v>10.0</v>
      </c>
      <c r="T307" s="23"/>
      <c r="U307" s="23"/>
      <c r="V307" s="23"/>
      <c r="W307" s="6">
        <v>8.5</v>
      </c>
      <c r="X307" s="6">
        <v>9.5</v>
      </c>
      <c r="Y307" s="6">
        <v>9.5</v>
      </c>
      <c r="Z307" s="6">
        <v>9.5</v>
      </c>
      <c r="AA307" s="23"/>
      <c r="AB307" s="6">
        <v>9.5</v>
      </c>
      <c r="AC307" s="6">
        <v>9.5</v>
      </c>
      <c r="AD307" s="23"/>
      <c r="AE307" s="6">
        <v>9.0</v>
      </c>
      <c r="AF307" s="23"/>
      <c r="AG307" s="23"/>
      <c r="AH307" s="6">
        <v>10.0</v>
      </c>
      <c r="AI307" s="23"/>
      <c r="AJ307" s="23"/>
      <c r="AK307" s="6">
        <v>10.0</v>
      </c>
      <c r="AL307" s="23"/>
      <c r="AM307" s="6">
        <v>7.5</v>
      </c>
      <c r="AN307" s="23"/>
      <c r="AO307" s="23"/>
      <c r="AP307" s="23"/>
      <c r="AQ307" s="23"/>
      <c r="AR307" s="6"/>
      <c r="AS307" s="23"/>
      <c r="AT307" s="23"/>
      <c r="AU307" s="23"/>
      <c r="AV307" s="23"/>
      <c r="AW307" s="25">
        <v>10.0</v>
      </c>
      <c r="AX307" s="25">
        <f t="shared" si="1"/>
        <v>9.28</v>
      </c>
      <c r="AY307" s="23"/>
      <c r="AZ307" s="23">
        <f t="shared" si="2"/>
        <v>0</v>
      </c>
      <c r="BA307" s="6">
        <v>97.0</v>
      </c>
      <c r="BB307" s="6">
        <v>12.0</v>
      </c>
      <c r="BC307" s="23">
        <f t="shared" si="3"/>
        <v>85</v>
      </c>
      <c r="BD307" s="6" t="s">
        <v>92</v>
      </c>
      <c r="BE307" s="6" t="s">
        <v>55</v>
      </c>
      <c r="BF307" s="6" t="s">
        <v>55</v>
      </c>
      <c r="BG307" s="6" t="s">
        <v>55</v>
      </c>
      <c r="BH307" s="6" t="s">
        <v>55</v>
      </c>
      <c r="BI307" s="6" t="s">
        <v>92</v>
      </c>
      <c r="BJ307" s="6" t="s">
        <v>55</v>
      </c>
      <c r="BK307" s="23"/>
      <c r="BL307" s="23"/>
      <c r="BM307" s="42"/>
      <c r="BN307" s="42"/>
      <c r="BO307" s="42"/>
    </row>
    <row r="308">
      <c r="A308" s="11">
        <v>304.0</v>
      </c>
      <c r="B308" s="17" t="s">
        <v>1417</v>
      </c>
      <c r="C308" s="17" t="s">
        <v>1044</v>
      </c>
      <c r="D308" s="17" t="s">
        <v>525</v>
      </c>
      <c r="E308" s="19"/>
      <c r="F308" s="17" t="s">
        <v>96</v>
      </c>
      <c r="G308" s="17" t="s">
        <v>1410</v>
      </c>
      <c r="H308" s="48" t="s">
        <v>90</v>
      </c>
      <c r="J308" s="11" t="s">
        <v>91</v>
      </c>
      <c r="K308" s="48" t="s">
        <v>84</v>
      </c>
      <c r="L308" s="49">
        <v>42979.0</v>
      </c>
      <c r="M308" s="52"/>
      <c r="N308" s="48" t="s">
        <v>85</v>
      </c>
      <c r="O308" s="50"/>
      <c r="P308" s="50"/>
      <c r="Q308" s="25">
        <v>8.0</v>
      </c>
      <c r="R308" s="25">
        <v>7.5</v>
      </c>
      <c r="S308" s="25">
        <v>9.0</v>
      </c>
      <c r="T308" s="25"/>
      <c r="U308" s="25"/>
      <c r="V308" s="25"/>
      <c r="W308" s="25">
        <v>8.0</v>
      </c>
      <c r="X308" s="25">
        <v>7.0</v>
      </c>
      <c r="Y308" s="25">
        <v>10.0</v>
      </c>
      <c r="Z308" s="25">
        <v>7.0</v>
      </c>
      <c r="AA308" s="25"/>
      <c r="AB308" s="25">
        <v>8.0</v>
      </c>
      <c r="AC308" s="25">
        <v>8.0</v>
      </c>
      <c r="AD308" s="25"/>
      <c r="AE308" s="25">
        <v>9.0</v>
      </c>
      <c r="AF308" s="25"/>
      <c r="AG308" s="25"/>
      <c r="AH308" s="6">
        <v>10.0</v>
      </c>
      <c r="AI308" s="25"/>
      <c r="AJ308" s="25"/>
      <c r="AK308" s="25">
        <v>10.0</v>
      </c>
      <c r="AL308" s="25"/>
      <c r="AM308" s="25">
        <v>7.0</v>
      </c>
      <c r="AN308" s="25"/>
      <c r="AO308" s="25"/>
      <c r="AP308" s="25"/>
      <c r="AQ308" s="25"/>
      <c r="AR308" s="6"/>
      <c r="AS308" s="25"/>
      <c r="AT308" s="25"/>
      <c r="AU308" s="25"/>
      <c r="AV308" s="25"/>
      <c r="AW308" s="25">
        <v>10.0</v>
      </c>
      <c r="AX308" s="25">
        <f t="shared" si="1"/>
        <v>8.46</v>
      </c>
      <c r="AY308" s="23"/>
      <c r="AZ308" s="23">
        <f t="shared" si="2"/>
        <v>0</v>
      </c>
      <c r="BA308" s="6">
        <v>85.0</v>
      </c>
      <c r="BB308" s="6">
        <v>13.0</v>
      </c>
      <c r="BC308" s="23">
        <f t="shared" si="3"/>
        <v>72</v>
      </c>
      <c r="BD308" s="6" t="s">
        <v>92</v>
      </c>
      <c r="BE308" s="6" t="s">
        <v>55</v>
      </c>
      <c r="BF308" s="6" t="s">
        <v>55</v>
      </c>
      <c r="BG308" s="6" t="s">
        <v>55</v>
      </c>
      <c r="BH308" s="6" t="s">
        <v>55</v>
      </c>
      <c r="BI308" s="6" t="s">
        <v>92</v>
      </c>
      <c r="BJ308" s="6" t="s">
        <v>55</v>
      </c>
      <c r="BK308" s="23"/>
      <c r="BL308" s="23"/>
      <c r="BM308" s="42"/>
      <c r="BN308" s="42"/>
      <c r="BO308" s="42"/>
    </row>
    <row r="309">
      <c r="A309" s="11">
        <v>305.0</v>
      </c>
      <c r="B309" s="17" t="s">
        <v>227</v>
      </c>
      <c r="C309" s="17" t="s">
        <v>395</v>
      </c>
      <c r="D309" s="17" t="s">
        <v>102</v>
      </c>
      <c r="E309" s="19"/>
      <c r="F309" s="17" t="s">
        <v>96</v>
      </c>
      <c r="G309" s="17" t="s">
        <v>1410</v>
      </c>
      <c r="H309" s="48" t="s">
        <v>90</v>
      </c>
      <c r="J309" s="11" t="s">
        <v>91</v>
      </c>
      <c r="K309" s="48" t="s">
        <v>84</v>
      </c>
      <c r="L309" s="49">
        <v>42979.0</v>
      </c>
      <c r="M309" s="52"/>
      <c r="N309" s="48" t="s">
        <v>85</v>
      </c>
      <c r="O309" s="50"/>
      <c r="P309" s="50"/>
      <c r="Q309" s="6">
        <v>7.5</v>
      </c>
      <c r="R309" s="6">
        <v>9.0</v>
      </c>
      <c r="S309" s="6">
        <v>10.0</v>
      </c>
      <c r="T309" s="23"/>
      <c r="U309" s="23"/>
      <c r="V309" s="23"/>
      <c r="W309" s="6">
        <v>7.5</v>
      </c>
      <c r="X309" s="6">
        <v>7.5</v>
      </c>
      <c r="Y309" s="6">
        <v>9.5</v>
      </c>
      <c r="Z309" s="6">
        <v>9.0</v>
      </c>
      <c r="AA309" s="23"/>
      <c r="AB309" s="6">
        <v>9.5</v>
      </c>
      <c r="AC309" s="6">
        <v>10.0</v>
      </c>
      <c r="AD309" s="23"/>
      <c r="AE309" s="6">
        <v>10.0</v>
      </c>
      <c r="AF309" s="23"/>
      <c r="AG309" s="23"/>
      <c r="AH309" s="25">
        <v>10.0</v>
      </c>
      <c r="AI309" s="23"/>
      <c r="AJ309" s="23"/>
      <c r="AK309" s="6">
        <v>10.0</v>
      </c>
      <c r="AL309" s="23"/>
      <c r="AM309" s="6">
        <v>8.0</v>
      </c>
      <c r="AN309" s="23"/>
      <c r="AO309" s="23"/>
      <c r="AP309" s="23"/>
      <c r="AQ309" s="23"/>
      <c r="AR309" s="6"/>
      <c r="AS309" s="23"/>
      <c r="AT309" s="23"/>
      <c r="AU309" s="23"/>
      <c r="AV309" s="23"/>
      <c r="AW309" s="25">
        <v>10.0</v>
      </c>
      <c r="AX309" s="25">
        <f t="shared" si="1"/>
        <v>9.1</v>
      </c>
      <c r="AY309" s="23"/>
      <c r="AZ309" s="23">
        <f t="shared" si="2"/>
        <v>0</v>
      </c>
      <c r="BA309" s="6">
        <v>52.0</v>
      </c>
      <c r="BB309" s="6">
        <v>9.0</v>
      </c>
      <c r="BC309" s="23">
        <f t="shared" si="3"/>
        <v>43</v>
      </c>
      <c r="BD309" s="6" t="s">
        <v>92</v>
      </c>
      <c r="BE309" s="6" t="s">
        <v>55</v>
      </c>
      <c r="BF309" s="6" t="s">
        <v>55</v>
      </c>
      <c r="BG309" s="6" t="s">
        <v>55</v>
      </c>
      <c r="BH309" s="6" t="s">
        <v>55</v>
      </c>
      <c r="BI309" s="6" t="s">
        <v>92</v>
      </c>
      <c r="BJ309" s="6" t="s">
        <v>55</v>
      </c>
      <c r="BK309" s="23"/>
      <c r="BL309" s="23"/>
      <c r="BM309" s="42"/>
      <c r="BN309" s="42"/>
      <c r="BO309" s="42"/>
    </row>
    <row r="310">
      <c r="A310" s="11">
        <v>306.0</v>
      </c>
      <c r="B310" s="17" t="s">
        <v>1420</v>
      </c>
      <c r="C310" s="17" t="s">
        <v>521</v>
      </c>
      <c r="D310" s="17" t="s">
        <v>77</v>
      </c>
      <c r="E310" s="19"/>
      <c r="F310" s="17" t="s">
        <v>79</v>
      </c>
      <c r="G310" s="17" t="s">
        <v>1410</v>
      </c>
      <c r="H310" s="48" t="s">
        <v>90</v>
      </c>
      <c r="J310" s="11" t="s">
        <v>91</v>
      </c>
      <c r="K310" s="48" t="s">
        <v>84</v>
      </c>
      <c r="L310" s="49">
        <v>42979.0</v>
      </c>
      <c r="M310" s="52"/>
      <c r="N310" s="48" t="s">
        <v>85</v>
      </c>
      <c r="O310" s="50"/>
      <c r="P310" s="50"/>
      <c r="Q310" s="6">
        <v>7.5</v>
      </c>
      <c r="R310" s="6">
        <v>9.5</v>
      </c>
      <c r="S310" s="6">
        <v>8.0</v>
      </c>
      <c r="T310" s="23"/>
      <c r="U310" s="23"/>
      <c r="V310" s="23"/>
      <c r="W310" s="6">
        <v>8.0</v>
      </c>
      <c r="X310" s="6">
        <v>9.0</v>
      </c>
      <c r="Y310" s="6">
        <v>9.5</v>
      </c>
      <c r="Z310" s="6">
        <v>8.0</v>
      </c>
      <c r="AA310" s="23"/>
      <c r="AB310" s="6">
        <v>8.5</v>
      </c>
      <c r="AC310" s="6">
        <v>10.0</v>
      </c>
      <c r="AD310" s="23"/>
      <c r="AE310" s="6">
        <v>9.5</v>
      </c>
      <c r="AF310" s="23"/>
      <c r="AG310" s="23"/>
      <c r="AH310" s="6">
        <v>10.0</v>
      </c>
      <c r="AI310" s="23"/>
      <c r="AJ310" s="23"/>
      <c r="AK310" s="6">
        <v>10.0</v>
      </c>
      <c r="AL310" s="23"/>
      <c r="AM310" s="6">
        <v>9.0</v>
      </c>
      <c r="AN310" s="23"/>
      <c r="AO310" s="23"/>
      <c r="AP310" s="23"/>
      <c r="AQ310" s="23"/>
      <c r="AR310" s="6"/>
      <c r="AS310" s="23"/>
      <c r="AT310" s="23"/>
      <c r="AU310" s="23"/>
      <c r="AV310" s="23"/>
      <c r="AW310" s="25">
        <v>10.0</v>
      </c>
      <c r="AX310" s="25">
        <f t="shared" si="1"/>
        <v>9.03</v>
      </c>
      <c r="AY310" s="23"/>
      <c r="AZ310" s="23">
        <f t="shared" si="2"/>
        <v>0</v>
      </c>
      <c r="BA310" s="6">
        <v>55.0</v>
      </c>
      <c r="BB310" s="6">
        <v>13.0</v>
      </c>
      <c r="BC310" s="23">
        <f t="shared" si="3"/>
        <v>42</v>
      </c>
      <c r="BD310" s="6" t="s">
        <v>92</v>
      </c>
      <c r="BE310" s="6" t="s">
        <v>55</v>
      </c>
      <c r="BF310" s="6" t="s">
        <v>55</v>
      </c>
      <c r="BG310" s="6" t="s">
        <v>55</v>
      </c>
      <c r="BH310" s="6" t="s">
        <v>55</v>
      </c>
      <c r="BI310" s="6" t="s">
        <v>92</v>
      </c>
      <c r="BJ310" s="6" t="s">
        <v>55</v>
      </c>
      <c r="BK310" s="23"/>
      <c r="BL310" s="23"/>
      <c r="BM310" s="42"/>
      <c r="BN310" s="42"/>
      <c r="BO310" s="42"/>
    </row>
    <row r="311">
      <c r="A311" s="11">
        <v>307.0</v>
      </c>
      <c r="B311" s="17" t="s">
        <v>1424</v>
      </c>
      <c r="C311" s="17" t="s">
        <v>577</v>
      </c>
      <c r="D311" s="17" t="s">
        <v>298</v>
      </c>
      <c r="E311" s="19"/>
      <c r="F311" s="17" t="s">
        <v>79</v>
      </c>
      <c r="G311" s="17" t="s">
        <v>1410</v>
      </c>
      <c r="H311" s="48" t="s">
        <v>90</v>
      </c>
      <c r="J311" s="11" t="s">
        <v>91</v>
      </c>
      <c r="K311" s="48" t="s">
        <v>84</v>
      </c>
      <c r="L311" s="49">
        <v>42979.0</v>
      </c>
      <c r="M311" s="52"/>
      <c r="N311" s="48" t="s">
        <v>85</v>
      </c>
      <c r="O311" s="50"/>
      <c r="P311" s="50"/>
      <c r="Q311" s="6">
        <v>9.0</v>
      </c>
      <c r="R311" s="6">
        <v>10.0</v>
      </c>
      <c r="S311" s="6">
        <v>10.0</v>
      </c>
      <c r="T311" s="23"/>
      <c r="U311" s="23"/>
      <c r="V311" s="23"/>
      <c r="W311" s="6">
        <v>9.5</v>
      </c>
      <c r="X311" s="6">
        <v>9.0</v>
      </c>
      <c r="Y311" s="6">
        <v>10.0</v>
      </c>
      <c r="Z311" s="6">
        <v>10.0</v>
      </c>
      <c r="AA311" s="23"/>
      <c r="AB311" s="6">
        <v>10.0</v>
      </c>
      <c r="AC311" s="6">
        <v>10.0</v>
      </c>
      <c r="AD311" s="23"/>
      <c r="AE311" s="6">
        <v>10.0</v>
      </c>
      <c r="AF311" s="23"/>
      <c r="AG311" s="23"/>
      <c r="AH311" s="6">
        <v>10.0</v>
      </c>
      <c r="AI311" s="23"/>
      <c r="AJ311" s="23"/>
      <c r="AK311" s="6">
        <v>10.0</v>
      </c>
      <c r="AL311" s="23"/>
      <c r="AM311" s="6">
        <v>10.0</v>
      </c>
      <c r="AN311" s="23"/>
      <c r="AO311" s="23"/>
      <c r="AP311" s="23"/>
      <c r="AQ311" s="23"/>
      <c r="AR311" s="6"/>
      <c r="AS311" s="23"/>
      <c r="AT311" s="23"/>
      <c r="AU311" s="23"/>
      <c r="AV311" s="23"/>
      <c r="AW311" s="25">
        <v>10.0</v>
      </c>
      <c r="AX311" s="25">
        <f t="shared" si="1"/>
        <v>9.82</v>
      </c>
      <c r="AY311" s="23"/>
      <c r="AZ311" s="23">
        <f t="shared" si="2"/>
        <v>0</v>
      </c>
      <c r="BA311" s="6">
        <v>9.0</v>
      </c>
      <c r="BB311" s="6">
        <v>0.0</v>
      </c>
      <c r="BC311" s="23">
        <f t="shared" si="3"/>
        <v>9</v>
      </c>
      <c r="BD311" s="6" t="s">
        <v>92</v>
      </c>
      <c r="BE311" s="6" t="s">
        <v>55</v>
      </c>
      <c r="BF311" s="6" t="s">
        <v>55</v>
      </c>
      <c r="BG311" s="6" t="s">
        <v>55</v>
      </c>
      <c r="BH311" s="6" t="s">
        <v>55</v>
      </c>
      <c r="BI311" s="6" t="s">
        <v>92</v>
      </c>
      <c r="BJ311" s="6" t="s">
        <v>55</v>
      </c>
      <c r="BK311" s="23"/>
      <c r="BL311" s="23"/>
      <c r="BM311" s="42"/>
      <c r="BN311" s="42"/>
      <c r="BO311" s="42"/>
    </row>
    <row r="312">
      <c r="A312" s="11">
        <v>308.0</v>
      </c>
      <c r="B312" s="17" t="s">
        <v>1426</v>
      </c>
      <c r="C312" s="17" t="s">
        <v>298</v>
      </c>
      <c r="D312" s="17" t="s">
        <v>709</v>
      </c>
      <c r="E312" s="19"/>
      <c r="F312" s="17" t="s">
        <v>79</v>
      </c>
      <c r="G312" s="17" t="s">
        <v>1410</v>
      </c>
      <c r="H312" s="48" t="s">
        <v>90</v>
      </c>
      <c r="J312" s="11" t="s">
        <v>91</v>
      </c>
      <c r="K312" s="48" t="s">
        <v>84</v>
      </c>
      <c r="L312" s="49">
        <v>42979.0</v>
      </c>
      <c r="M312" s="52"/>
      <c r="N312" s="48" t="s">
        <v>85</v>
      </c>
      <c r="O312" s="50"/>
      <c r="P312" s="50"/>
      <c r="Q312" s="6">
        <v>8.5</v>
      </c>
      <c r="R312" s="6">
        <v>7.5</v>
      </c>
      <c r="S312" s="6">
        <v>10.0</v>
      </c>
      <c r="T312" s="23"/>
      <c r="U312" s="23"/>
      <c r="V312" s="23"/>
      <c r="W312" s="6">
        <v>9.5</v>
      </c>
      <c r="X312" s="6">
        <v>9.5</v>
      </c>
      <c r="Y312" s="6">
        <v>10.0</v>
      </c>
      <c r="Z312" s="6">
        <v>9.0</v>
      </c>
      <c r="AA312" s="23"/>
      <c r="AB312" s="6">
        <v>10.0</v>
      </c>
      <c r="AC312" s="6">
        <v>10.0</v>
      </c>
      <c r="AD312" s="23"/>
      <c r="AE312" s="6">
        <v>9.5</v>
      </c>
      <c r="AF312" s="23"/>
      <c r="AG312" s="23"/>
      <c r="AH312" s="25">
        <v>10.0</v>
      </c>
      <c r="AI312" s="23"/>
      <c r="AJ312" s="23"/>
      <c r="AK312" s="6">
        <v>10.0</v>
      </c>
      <c r="AL312" s="23"/>
      <c r="AM312" s="6">
        <v>8.0</v>
      </c>
      <c r="AN312" s="23"/>
      <c r="AO312" s="23"/>
      <c r="AP312" s="23"/>
      <c r="AQ312" s="23"/>
      <c r="AR312" s="6"/>
      <c r="AS312" s="23"/>
      <c r="AT312" s="23"/>
      <c r="AU312" s="23"/>
      <c r="AV312" s="23"/>
      <c r="AW312" s="25">
        <v>10.0</v>
      </c>
      <c r="AX312" s="25">
        <f t="shared" si="1"/>
        <v>9.39</v>
      </c>
      <c r="AY312" s="23"/>
      <c r="AZ312" s="23">
        <f t="shared" si="2"/>
        <v>0</v>
      </c>
      <c r="BA312" s="6">
        <v>26.0</v>
      </c>
      <c r="BB312" s="6">
        <v>9.0</v>
      </c>
      <c r="BC312" s="23">
        <f t="shared" si="3"/>
        <v>17</v>
      </c>
      <c r="BD312" s="6" t="s">
        <v>92</v>
      </c>
      <c r="BE312" s="6" t="s">
        <v>55</v>
      </c>
      <c r="BF312" s="6" t="s">
        <v>55</v>
      </c>
      <c r="BG312" s="6" t="s">
        <v>55</v>
      </c>
      <c r="BH312" s="6" t="s">
        <v>55</v>
      </c>
      <c r="BI312" s="6" t="s">
        <v>92</v>
      </c>
      <c r="BJ312" s="6" t="s">
        <v>55</v>
      </c>
      <c r="BK312" s="23"/>
      <c r="BL312" s="23"/>
      <c r="BM312" s="42"/>
      <c r="BN312" s="42"/>
      <c r="BO312" s="42"/>
    </row>
    <row r="313">
      <c r="A313" s="11">
        <v>309.0</v>
      </c>
      <c r="B313" s="17" t="s">
        <v>1113</v>
      </c>
      <c r="C313" s="17" t="s">
        <v>107</v>
      </c>
      <c r="D313" s="17" t="s">
        <v>338</v>
      </c>
      <c r="E313" s="19"/>
      <c r="F313" s="17" t="s">
        <v>79</v>
      </c>
      <c r="G313" s="17" t="s">
        <v>1410</v>
      </c>
      <c r="H313" s="48" t="s">
        <v>90</v>
      </c>
      <c r="J313" s="11" t="s">
        <v>91</v>
      </c>
      <c r="K313" s="48" t="s">
        <v>84</v>
      </c>
      <c r="L313" s="49">
        <v>42979.0</v>
      </c>
      <c r="M313" s="52"/>
      <c r="N313" s="48" t="s">
        <v>85</v>
      </c>
      <c r="O313" s="50"/>
      <c r="P313" s="50"/>
      <c r="Q313" s="6">
        <v>8.5</v>
      </c>
      <c r="R313" s="6">
        <v>7.5</v>
      </c>
      <c r="S313" s="6">
        <v>10.0</v>
      </c>
      <c r="T313" s="23"/>
      <c r="U313" s="23"/>
      <c r="V313" s="23"/>
      <c r="W313" s="6">
        <v>7.5</v>
      </c>
      <c r="X313" s="6">
        <v>9.0</v>
      </c>
      <c r="Y313" s="6">
        <v>9.5</v>
      </c>
      <c r="Z313" s="6">
        <v>10.0</v>
      </c>
      <c r="AA313" s="23"/>
      <c r="AB313" s="6">
        <v>10.0</v>
      </c>
      <c r="AC313" s="6">
        <v>9.5</v>
      </c>
      <c r="AD313" s="23"/>
      <c r="AE313" s="6">
        <v>10.0</v>
      </c>
      <c r="AF313" s="23"/>
      <c r="AG313" s="23"/>
      <c r="AH313" s="25">
        <v>10.0</v>
      </c>
      <c r="AI313" s="23"/>
      <c r="AJ313" s="23"/>
      <c r="AK313" s="6">
        <v>10.0</v>
      </c>
      <c r="AL313" s="23"/>
      <c r="AM313" s="6">
        <v>7.5</v>
      </c>
      <c r="AN313" s="23"/>
      <c r="AO313" s="23"/>
      <c r="AP313" s="23"/>
      <c r="AQ313" s="23"/>
      <c r="AR313" s="6"/>
      <c r="AS313" s="23"/>
      <c r="AT313" s="23"/>
      <c r="AU313" s="23"/>
      <c r="AV313" s="23"/>
      <c r="AW313" s="25">
        <v>10.0</v>
      </c>
      <c r="AX313" s="25">
        <f t="shared" si="1"/>
        <v>9.21</v>
      </c>
      <c r="AY313" s="23"/>
      <c r="AZ313" s="23">
        <f t="shared" si="2"/>
        <v>0</v>
      </c>
      <c r="BA313" s="6">
        <v>5.0</v>
      </c>
      <c r="BB313" s="6">
        <v>1.0</v>
      </c>
      <c r="BC313" s="23">
        <f t="shared" si="3"/>
        <v>4</v>
      </c>
      <c r="BD313" s="6" t="s">
        <v>92</v>
      </c>
      <c r="BE313" s="6" t="s">
        <v>55</v>
      </c>
      <c r="BF313" s="6" t="s">
        <v>55</v>
      </c>
      <c r="BG313" s="6" t="s">
        <v>55</v>
      </c>
      <c r="BH313" s="6" t="s">
        <v>55</v>
      </c>
      <c r="BI313" s="6" t="s">
        <v>92</v>
      </c>
      <c r="BJ313" s="6" t="s">
        <v>55</v>
      </c>
      <c r="BK313" s="23"/>
      <c r="BL313" s="23"/>
      <c r="BM313" s="42"/>
      <c r="BN313" s="42"/>
      <c r="BO313" s="42"/>
    </row>
    <row r="314">
      <c r="A314" s="11">
        <v>310.0</v>
      </c>
      <c r="B314" s="17" t="s">
        <v>1428</v>
      </c>
      <c r="C314" s="17" t="s">
        <v>623</v>
      </c>
      <c r="D314" s="17" t="s">
        <v>1401</v>
      </c>
      <c r="E314" s="19"/>
      <c r="F314" s="17" t="s">
        <v>96</v>
      </c>
      <c r="G314" s="17" t="s">
        <v>1410</v>
      </c>
      <c r="H314" s="48" t="s">
        <v>90</v>
      </c>
      <c r="J314" s="11" t="s">
        <v>91</v>
      </c>
      <c r="K314" s="48" t="s">
        <v>84</v>
      </c>
      <c r="L314" s="49">
        <v>42979.0</v>
      </c>
      <c r="M314" s="52"/>
      <c r="N314" s="48" t="s">
        <v>85</v>
      </c>
      <c r="O314" s="50"/>
      <c r="P314" s="50"/>
      <c r="Q314" s="25">
        <v>8.5</v>
      </c>
      <c r="R314" s="25">
        <v>8.5</v>
      </c>
      <c r="S314" s="25">
        <v>8.5</v>
      </c>
      <c r="T314" s="25"/>
      <c r="U314" s="25"/>
      <c r="V314" s="25"/>
      <c r="W314" s="25">
        <v>8.0</v>
      </c>
      <c r="X314" s="25">
        <v>9.5</v>
      </c>
      <c r="Y314" s="25">
        <v>9.5</v>
      </c>
      <c r="Z314" s="25">
        <v>10.0</v>
      </c>
      <c r="AA314" s="25"/>
      <c r="AB314" s="25">
        <v>8.5</v>
      </c>
      <c r="AC314" s="25">
        <v>9.5</v>
      </c>
      <c r="AD314" s="25"/>
      <c r="AE314" s="25">
        <v>9.5</v>
      </c>
      <c r="AF314" s="25"/>
      <c r="AG314" s="25"/>
      <c r="AH314" s="6">
        <v>10.0</v>
      </c>
      <c r="AI314" s="25"/>
      <c r="AJ314" s="25"/>
      <c r="AK314" s="6">
        <v>10.0</v>
      </c>
      <c r="AL314" s="25"/>
      <c r="AM314" s="25">
        <v>6.5</v>
      </c>
      <c r="AN314" s="25"/>
      <c r="AO314" s="25"/>
      <c r="AP314" s="25"/>
      <c r="AQ314" s="25"/>
      <c r="AR314" s="6"/>
      <c r="AS314" s="25"/>
      <c r="AT314" s="25"/>
      <c r="AU314" s="25"/>
      <c r="AV314" s="25"/>
      <c r="AW314" s="25">
        <v>10.0</v>
      </c>
      <c r="AX314" s="25">
        <f t="shared" si="1"/>
        <v>9.03</v>
      </c>
      <c r="AY314" s="23"/>
      <c r="AZ314" s="23">
        <f t="shared" si="2"/>
        <v>0</v>
      </c>
      <c r="BA314" s="6">
        <v>41.0</v>
      </c>
      <c r="BB314" s="6">
        <v>8.0</v>
      </c>
      <c r="BC314" s="23">
        <f t="shared" si="3"/>
        <v>33</v>
      </c>
      <c r="BD314" s="6" t="s">
        <v>92</v>
      </c>
      <c r="BE314" s="6" t="s">
        <v>55</v>
      </c>
      <c r="BF314" s="6" t="s">
        <v>55</v>
      </c>
      <c r="BG314" s="6" t="s">
        <v>55</v>
      </c>
      <c r="BH314" s="6" t="s">
        <v>55</v>
      </c>
      <c r="BI314" s="6" t="s">
        <v>92</v>
      </c>
      <c r="BJ314" s="6" t="s">
        <v>55</v>
      </c>
      <c r="BK314" s="23"/>
      <c r="BL314" s="23"/>
      <c r="BM314" s="42"/>
      <c r="BN314" s="42"/>
      <c r="BO314" s="42"/>
    </row>
    <row r="315">
      <c r="A315" s="11">
        <v>311.0</v>
      </c>
      <c r="B315" s="17" t="s">
        <v>1430</v>
      </c>
      <c r="C315" s="17" t="s">
        <v>577</v>
      </c>
      <c r="D315" s="17" t="s">
        <v>1431</v>
      </c>
      <c r="E315" s="19"/>
      <c r="F315" s="17" t="s">
        <v>79</v>
      </c>
      <c r="G315" s="17" t="s">
        <v>1410</v>
      </c>
      <c r="H315" s="48" t="s">
        <v>90</v>
      </c>
      <c r="J315" s="11" t="s">
        <v>91</v>
      </c>
      <c r="K315" s="48" t="s">
        <v>84</v>
      </c>
      <c r="L315" s="49">
        <v>42979.0</v>
      </c>
      <c r="M315" s="52"/>
      <c r="N315" s="48" t="s">
        <v>85</v>
      </c>
      <c r="O315" s="50"/>
      <c r="P315" s="50"/>
      <c r="Q315" s="25">
        <v>8.5</v>
      </c>
      <c r="R315" s="25">
        <v>9.0</v>
      </c>
      <c r="S315" s="25">
        <v>10.0</v>
      </c>
      <c r="T315" s="25"/>
      <c r="U315" s="25"/>
      <c r="V315" s="25"/>
      <c r="W315" s="25">
        <v>9.0</v>
      </c>
      <c r="X315" s="25">
        <v>9.0</v>
      </c>
      <c r="Y315" s="25">
        <v>10.0</v>
      </c>
      <c r="Z315" s="25">
        <v>10.0</v>
      </c>
      <c r="AA315" s="25"/>
      <c r="AB315" s="25">
        <v>10.0</v>
      </c>
      <c r="AC315" s="25">
        <v>10.0</v>
      </c>
      <c r="AD315" s="25"/>
      <c r="AE315" s="25">
        <v>9.0</v>
      </c>
      <c r="AF315" s="25"/>
      <c r="AG315" s="25"/>
      <c r="AH315" s="6">
        <v>10.0</v>
      </c>
      <c r="AI315" s="25"/>
      <c r="AJ315" s="25"/>
      <c r="AK315" s="6">
        <v>10.0</v>
      </c>
      <c r="AL315" s="25"/>
      <c r="AM315" s="25">
        <v>8.5</v>
      </c>
      <c r="AN315" s="25"/>
      <c r="AO315" s="25"/>
      <c r="AP315" s="25"/>
      <c r="AQ315" s="25"/>
      <c r="AR315" s="6"/>
      <c r="AS315" s="25"/>
      <c r="AT315" s="25"/>
      <c r="AU315" s="25"/>
      <c r="AV315" s="25"/>
      <c r="AW315" s="25">
        <v>10.0</v>
      </c>
      <c r="AX315" s="25">
        <f t="shared" si="1"/>
        <v>9.5</v>
      </c>
      <c r="AY315" s="23"/>
      <c r="AZ315" s="23">
        <f t="shared" si="2"/>
        <v>0</v>
      </c>
      <c r="BA315" s="6">
        <v>1.0</v>
      </c>
      <c r="BB315" s="6">
        <v>0.0</v>
      </c>
      <c r="BC315" s="23">
        <f t="shared" si="3"/>
        <v>1</v>
      </c>
      <c r="BD315" s="6" t="s">
        <v>92</v>
      </c>
      <c r="BE315" s="6" t="s">
        <v>55</v>
      </c>
      <c r="BF315" s="6" t="s">
        <v>55</v>
      </c>
      <c r="BG315" s="6" t="s">
        <v>55</v>
      </c>
      <c r="BH315" s="6" t="s">
        <v>55</v>
      </c>
      <c r="BI315" s="6" t="s">
        <v>92</v>
      </c>
      <c r="BJ315" s="6" t="s">
        <v>55</v>
      </c>
      <c r="BK315" s="23"/>
      <c r="BL315" s="23"/>
      <c r="BM315" s="42"/>
      <c r="BN315" s="42"/>
      <c r="BO315" s="42"/>
    </row>
    <row r="316">
      <c r="A316" s="11">
        <v>312.0</v>
      </c>
      <c r="B316" s="17" t="s">
        <v>1432</v>
      </c>
      <c r="C316" s="17" t="s">
        <v>1433</v>
      </c>
      <c r="D316" s="17" t="s">
        <v>1434</v>
      </c>
      <c r="E316" s="19"/>
      <c r="F316" s="17" t="s">
        <v>96</v>
      </c>
      <c r="G316" s="17" t="s">
        <v>1410</v>
      </c>
      <c r="H316" s="48" t="s">
        <v>90</v>
      </c>
      <c r="J316" s="11" t="s">
        <v>91</v>
      </c>
      <c r="K316" s="48" t="s">
        <v>84</v>
      </c>
      <c r="L316" s="49">
        <v>42979.0</v>
      </c>
      <c r="M316" s="52"/>
      <c r="N316" s="48" t="s">
        <v>85</v>
      </c>
      <c r="O316" s="50"/>
      <c r="P316" s="50"/>
      <c r="Q316" s="25">
        <v>8.5</v>
      </c>
      <c r="R316" s="25">
        <v>7.5</v>
      </c>
      <c r="S316" s="25">
        <v>8.5</v>
      </c>
      <c r="T316" s="25"/>
      <c r="U316" s="25"/>
      <c r="V316" s="25"/>
      <c r="W316" s="25">
        <v>7.5</v>
      </c>
      <c r="X316" s="25">
        <v>9.0</v>
      </c>
      <c r="Y316" s="25">
        <v>9.0</v>
      </c>
      <c r="Z316" s="25">
        <v>9.0</v>
      </c>
      <c r="AA316" s="25"/>
      <c r="AB316" s="25">
        <v>8.5</v>
      </c>
      <c r="AC316" s="25">
        <v>9.0</v>
      </c>
      <c r="AD316" s="25"/>
      <c r="AE316" s="25">
        <v>9.0</v>
      </c>
      <c r="AF316" s="25"/>
      <c r="AG316" s="25"/>
      <c r="AH316" s="25">
        <v>10.0</v>
      </c>
      <c r="AI316" s="25"/>
      <c r="AJ316" s="25"/>
      <c r="AK316" s="6">
        <v>10.0</v>
      </c>
      <c r="AL316" s="25"/>
      <c r="AM316" s="25">
        <v>5.5</v>
      </c>
      <c r="AN316" s="25"/>
      <c r="AO316" s="25"/>
      <c r="AP316" s="25"/>
      <c r="AQ316" s="25"/>
      <c r="AR316" s="6"/>
      <c r="AS316" s="25"/>
      <c r="AT316" s="25"/>
      <c r="AU316" s="25"/>
      <c r="AV316" s="25"/>
      <c r="AW316" s="25">
        <v>10.0</v>
      </c>
      <c r="AX316" s="25">
        <f t="shared" si="1"/>
        <v>8.64</v>
      </c>
      <c r="AY316" s="23"/>
      <c r="AZ316" s="23">
        <f t="shared" si="2"/>
        <v>0</v>
      </c>
      <c r="BA316" s="6">
        <v>39.0</v>
      </c>
      <c r="BB316" s="6">
        <v>15.0</v>
      </c>
      <c r="BC316" s="23">
        <f t="shared" si="3"/>
        <v>24</v>
      </c>
      <c r="BD316" s="6" t="s">
        <v>92</v>
      </c>
      <c r="BE316" s="6" t="s">
        <v>55</v>
      </c>
      <c r="BF316" s="6" t="s">
        <v>55</v>
      </c>
      <c r="BG316" s="6" t="s">
        <v>55</v>
      </c>
      <c r="BH316" s="6" t="s">
        <v>55</v>
      </c>
      <c r="BI316" s="6" t="s">
        <v>92</v>
      </c>
      <c r="BJ316" s="6" t="s">
        <v>55</v>
      </c>
      <c r="BK316" s="23"/>
      <c r="BL316" s="23"/>
      <c r="BM316" s="42"/>
      <c r="BN316" s="42"/>
      <c r="BO316" s="42"/>
    </row>
    <row r="317">
      <c r="A317" s="11">
        <v>313.0</v>
      </c>
      <c r="B317" s="17" t="s">
        <v>1435</v>
      </c>
      <c r="C317" s="17" t="s">
        <v>252</v>
      </c>
      <c r="D317" s="20"/>
      <c r="E317" s="19"/>
      <c r="F317" s="17" t="s">
        <v>96</v>
      </c>
      <c r="G317" s="17" t="s">
        <v>1410</v>
      </c>
      <c r="H317" s="48" t="s">
        <v>90</v>
      </c>
      <c r="J317" s="11" t="s">
        <v>91</v>
      </c>
      <c r="K317" s="48" t="s">
        <v>84</v>
      </c>
      <c r="L317" s="49">
        <v>42979.0</v>
      </c>
      <c r="M317" s="52"/>
      <c r="N317" s="48" t="s">
        <v>85</v>
      </c>
      <c r="O317" s="50"/>
      <c r="P317" s="50"/>
      <c r="Q317" s="25">
        <v>10.0</v>
      </c>
      <c r="R317" s="25">
        <v>9.5</v>
      </c>
      <c r="S317" s="25">
        <v>10.0</v>
      </c>
      <c r="T317" s="25"/>
      <c r="U317" s="25"/>
      <c r="V317" s="25"/>
      <c r="W317" s="25">
        <v>10.0</v>
      </c>
      <c r="X317" s="25">
        <v>10.0</v>
      </c>
      <c r="Y317" s="25">
        <v>10.0</v>
      </c>
      <c r="Z317" s="25">
        <v>10.0</v>
      </c>
      <c r="AA317" s="25"/>
      <c r="AB317" s="25">
        <v>10.0</v>
      </c>
      <c r="AC317" s="25">
        <v>10.0</v>
      </c>
      <c r="AD317" s="25"/>
      <c r="AE317" s="25">
        <v>10.0</v>
      </c>
      <c r="AF317" s="25"/>
      <c r="AG317" s="25"/>
      <c r="AH317" s="6">
        <v>10.0</v>
      </c>
      <c r="AI317" s="25"/>
      <c r="AJ317" s="25"/>
      <c r="AK317" s="6">
        <v>10.0</v>
      </c>
      <c r="AL317" s="25"/>
      <c r="AM317" s="25">
        <v>10.0</v>
      </c>
      <c r="AN317" s="25"/>
      <c r="AO317" s="25"/>
      <c r="AP317" s="25"/>
      <c r="AQ317" s="25"/>
      <c r="AR317" s="6"/>
      <c r="AS317" s="25"/>
      <c r="AT317" s="25"/>
      <c r="AU317" s="25"/>
      <c r="AV317" s="25"/>
      <c r="AW317" s="25">
        <v>10.0</v>
      </c>
      <c r="AX317" s="25">
        <f t="shared" si="1"/>
        <v>9.96</v>
      </c>
      <c r="AY317" s="23"/>
      <c r="AZ317" s="23">
        <f t="shared" si="2"/>
        <v>0</v>
      </c>
      <c r="BA317" s="6">
        <v>3.0</v>
      </c>
      <c r="BB317" s="6">
        <v>0.0</v>
      </c>
      <c r="BC317" s="23">
        <f t="shared" si="3"/>
        <v>3</v>
      </c>
      <c r="BD317" s="6" t="s">
        <v>92</v>
      </c>
      <c r="BE317" s="6" t="s">
        <v>55</v>
      </c>
      <c r="BF317" s="6" t="s">
        <v>55</v>
      </c>
      <c r="BG317" s="6" t="s">
        <v>55</v>
      </c>
      <c r="BH317" s="6" t="s">
        <v>55</v>
      </c>
      <c r="BI317" s="6" t="s">
        <v>92</v>
      </c>
      <c r="BJ317" s="6" t="s">
        <v>55</v>
      </c>
      <c r="BK317" s="23"/>
      <c r="BL317" s="23"/>
      <c r="BM317" s="42"/>
      <c r="BN317" s="42"/>
      <c r="BO317" s="42"/>
    </row>
    <row r="318">
      <c r="A318" s="11">
        <v>314.0</v>
      </c>
      <c r="B318" s="17" t="s">
        <v>1436</v>
      </c>
      <c r="C318" s="17" t="s">
        <v>78</v>
      </c>
      <c r="D318" s="17" t="s">
        <v>1437</v>
      </c>
      <c r="E318" s="19"/>
      <c r="F318" s="17" t="s">
        <v>79</v>
      </c>
      <c r="G318" s="17" t="s">
        <v>1410</v>
      </c>
      <c r="H318" s="48" t="s">
        <v>90</v>
      </c>
      <c r="J318" s="11" t="s">
        <v>91</v>
      </c>
      <c r="K318" s="48" t="s">
        <v>84</v>
      </c>
      <c r="L318" s="49">
        <v>42979.0</v>
      </c>
      <c r="M318" s="52"/>
      <c r="N318" s="48" t="s">
        <v>85</v>
      </c>
      <c r="O318" s="50"/>
      <c r="P318" s="50"/>
      <c r="Q318" s="25">
        <v>8.5</v>
      </c>
      <c r="R318" s="25">
        <v>9.5</v>
      </c>
      <c r="S318" s="25">
        <v>10.0</v>
      </c>
      <c r="T318" s="25"/>
      <c r="U318" s="25"/>
      <c r="V318" s="25"/>
      <c r="W318" s="25">
        <v>9.0</v>
      </c>
      <c r="X318" s="25">
        <v>10.0</v>
      </c>
      <c r="Y318" s="25">
        <v>9.5</v>
      </c>
      <c r="Z318" s="25">
        <v>9.0</v>
      </c>
      <c r="AA318" s="25"/>
      <c r="AB318" s="25">
        <v>10.0</v>
      </c>
      <c r="AC318" s="25">
        <v>10.0</v>
      </c>
      <c r="AD318" s="25"/>
      <c r="AE318" s="25">
        <v>10.0</v>
      </c>
      <c r="AF318" s="25"/>
      <c r="AG318" s="25"/>
      <c r="AH318" s="6">
        <v>10.0</v>
      </c>
      <c r="AI318" s="25"/>
      <c r="AJ318" s="25"/>
      <c r="AK318" s="6">
        <v>10.0</v>
      </c>
      <c r="AL318" s="25"/>
      <c r="AM318" s="25">
        <v>9.0</v>
      </c>
      <c r="AN318" s="25"/>
      <c r="AO318" s="25"/>
      <c r="AP318" s="25"/>
      <c r="AQ318" s="25"/>
      <c r="AR318" s="6"/>
      <c r="AS318" s="25"/>
      <c r="AT318" s="25"/>
      <c r="AU318" s="25"/>
      <c r="AV318" s="25"/>
      <c r="AW318" s="25">
        <v>10.0</v>
      </c>
      <c r="AX318" s="25">
        <f t="shared" si="1"/>
        <v>9.6</v>
      </c>
      <c r="AY318" s="23"/>
      <c r="AZ318" s="23">
        <f t="shared" si="2"/>
        <v>0</v>
      </c>
      <c r="BA318" s="6">
        <v>9.0</v>
      </c>
      <c r="BB318" s="6">
        <v>1.0</v>
      </c>
      <c r="BC318" s="23">
        <f t="shared" si="3"/>
        <v>8</v>
      </c>
      <c r="BD318" s="6" t="s">
        <v>92</v>
      </c>
      <c r="BE318" s="6" t="s">
        <v>55</v>
      </c>
      <c r="BF318" s="6" t="s">
        <v>55</v>
      </c>
      <c r="BG318" s="6" t="s">
        <v>55</v>
      </c>
      <c r="BH318" s="6" t="s">
        <v>55</v>
      </c>
      <c r="BI318" s="6" t="s">
        <v>92</v>
      </c>
      <c r="BJ318" s="6" t="s">
        <v>55</v>
      </c>
      <c r="BK318" s="23"/>
      <c r="BL318" s="23"/>
      <c r="BM318" s="42"/>
      <c r="BN318" s="42"/>
      <c r="BO318" s="42"/>
    </row>
    <row r="319">
      <c r="A319" s="11">
        <v>315.0</v>
      </c>
      <c r="B319" s="17" t="s">
        <v>1439</v>
      </c>
      <c r="C319" s="17" t="s">
        <v>125</v>
      </c>
      <c r="D319" s="17" t="s">
        <v>1440</v>
      </c>
      <c r="E319" s="19"/>
      <c r="F319" s="17" t="s">
        <v>79</v>
      </c>
      <c r="G319" s="17" t="s">
        <v>1410</v>
      </c>
      <c r="H319" s="48" t="s">
        <v>90</v>
      </c>
      <c r="J319" s="11" t="s">
        <v>91</v>
      </c>
      <c r="K319" s="48" t="s">
        <v>84</v>
      </c>
      <c r="L319" s="49">
        <v>42979.0</v>
      </c>
      <c r="M319" s="52"/>
      <c r="N319" s="48" t="s">
        <v>85</v>
      </c>
      <c r="O319" s="50"/>
      <c r="P319" s="50"/>
      <c r="Q319" s="6">
        <v>9.5</v>
      </c>
      <c r="R319" s="6">
        <v>10.0</v>
      </c>
      <c r="S319" s="6">
        <v>10.0</v>
      </c>
      <c r="T319" s="23"/>
      <c r="U319" s="23"/>
      <c r="V319" s="23"/>
      <c r="W319" s="6">
        <v>9.5</v>
      </c>
      <c r="X319" s="6">
        <v>9.0</v>
      </c>
      <c r="Y319" s="6">
        <v>10.0</v>
      </c>
      <c r="Z319" s="6">
        <v>10.0</v>
      </c>
      <c r="AA319" s="23"/>
      <c r="AB319" s="6">
        <v>10.0</v>
      </c>
      <c r="AC319" s="6">
        <v>10.0</v>
      </c>
      <c r="AD319" s="23"/>
      <c r="AE319" s="25">
        <v>10.0</v>
      </c>
      <c r="AF319" s="23"/>
      <c r="AG319" s="23"/>
      <c r="AH319" s="25">
        <v>10.0</v>
      </c>
      <c r="AI319" s="23"/>
      <c r="AJ319" s="23"/>
      <c r="AK319" s="6">
        <v>10.0</v>
      </c>
      <c r="AL319" s="23"/>
      <c r="AM319" s="6">
        <v>9.5</v>
      </c>
      <c r="AN319" s="23"/>
      <c r="AO319" s="23"/>
      <c r="AP319" s="23"/>
      <c r="AQ319" s="23"/>
      <c r="AR319" s="6"/>
      <c r="AS319" s="23"/>
      <c r="AT319" s="23"/>
      <c r="AU319" s="23"/>
      <c r="AV319" s="23"/>
      <c r="AW319" s="25">
        <v>10.0</v>
      </c>
      <c r="AX319" s="25">
        <f t="shared" si="1"/>
        <v>9.82</v>
      </c>
      <c r="AY319" s="23"/>
      <c r="AZ319" s="23">
        <f t="shared" si="2"/>
        <v>0</v>
      </c>
      <c r="BA319" s="6">
        <v>24.0</v>
      </c>
      <c r="BB319" s="6">
        <v>0.0</v>
      </c>
      <c r="BC319" s="23">
        <f t="shared" si="3"/>
        <v>24</v>
      </c>
      <c r="BD319" s="6" t="s">
        <v>92</v>
      </c>
      <c r="BE319" s="6" t="s">
        <v>55</v>
      </c>
      <c r="BF319" s="6" t="s">
        <v>55</v>
      </c>
      <c r="BG319" s="6" t="s">
        <v>55</v>
      </c>
      <c r="BH319" s="6" t="s">
        <v>55</v>
      </c>
      <c r="BI319" s="6" t="s">
        <v>92</v>
      </c>
      <c r="BJ319" s="6" t="s">
        <v>55</v>
      </c>
      <c r="BK319" s="23"/>
      <c r="BL319" s="23"/>
      <c r="BM319" s="42"/>
      <c r="BN319" s="42"/>
      <c r="BO319" s="42"/>
    </row>
    <row r="320">
      <c r="A320" s="11">
        <v>316.0</v>
      </c>
      <c r="B320" s="17" t="s">
        <v>1442</v>
      </c>
      <c r="C320" s="17" t="s">
        <v>87</v>
      </c>
      <c r="D320" s="17" t="s">
        <v>78</v>
      </c>
      <c r="E320" s="19"/>
      <c r="F320" s="17" t="s">
        <v>79</v>
      </c>
      <c r="G320" s="17" t="s">
        <v>1410</v>
      </c>
      <c r="H320" s="48" t="s">
        <v>90</v>
      </c>
      <c r="J320" s="11" t="s">
        <v>91</v>
      </c>
      <c r="K320" s="48" t="s">
        <v>84</v>
      </c>
      <c r="L320" s="49">
        <v>42979.0</v>
      </c>
      <c r="M320" s="52"/>
      <c r="N320" s="48" t="s">
        <v>85</v>
      </c>
      <c r="O320" s="50"/>
      <c r="P320" s="50"/>
      <c r="Q320" s="25">
        <v>8.5</v>
      </c>
      <c r="R320" s="25">
        <v>6.5</v>
      </c>
      <c r="S320" s="25">
        <v>9.0</v>
      </c>
      <c r="T320" s="25"/>
      <c r="U320" s="25"/>
      <c r="V320" s="25"/>
      <c r="W320" s="25">
        <v>8.5</v>
      </c>
      <c r="X320" s="25">
        <v>9.5</v>
      </c>
      <c r="Y320" s="25">
        <v>10.0</v>
      </c>
      <c r="Z320" s="25">
        <v>9.5</v>
      </c>
      <c r="AA320" s="25"/>
      <c r="AB320" s="25">
        <v>10.0</v>
      </c>
      <c r="AC320" s="25">
        <v>10.0</v>
      </c>
      <c r="AD320" s="25"/>
      <c r="AE320" s="25">
        <v>10.0</v>
      </c>
      <c r="AF320" s="25"/>
      <c r="AG320" s="25"/>
      <c r="AH320" s="25">
        <v>10.0</v>
      </c>
      <c r="AI320" s="25"/>
      <c r="AJ320" s="25"/>
      <c r="AK320" s="6">
        <v>10.0</v>
      </c>
      <c r="AL320" s="25"/>
      <c r="AM320" s="25">
        <v>7.5</v>
      </c>
      <c r="AN320" s="25"/>
      <c r="AO320" s="25"/>
      <c r="AP320" s="25"/>
      <c r="AQ320" s="25"/>
      <c r="AR320" s="6"/>
      <c r="AS320" s="25"/>
      <c r="AT320" s="25"/>
      <c r="AU320" s="25"/>
      <c r="AV320" s="25"/>
      <c r="AW320" s="25">
        <v>10.0</v>
      </c>
      <c r="AX320" s="25">
        <f t="shared" si="1"/>
        <v>9.21</v>
      </c>
      <c r="AY320" s="23"/>
      <c r="AZ320" s="23">
        <f t="shared" si="2"/>
        <v>0</v>
      </c>
      <c r="BA320" s="6">
        <v>14.0</v>
      </c>
      <c r="BB320" s="6">
        <v>6.0</v>
      </c>
      <c r="BC320" s="23">
        <f t="shared" si="3"/>
        <v>8</v>
      </c>
      <c r="BD320" s="6" t="s">
        <v>92</v>
      </c>
      <c r="BE320" s="6" t="s">
        <v>55</v>
      </c>
      <c r="BF320" s="6" t="s">
        <v>55</v>
      </c>
      <c r="BG320" s="6" t="s">
        <v>55</v>
      </c>
      <c r="BH320" s="6" t="s">
        <v>55</v>
      </c>
      <c r="BI320" s="6" t="s">
        <v>92</v>
      </c>
      <c r="BJ320" s="6" t="s">
        <v>55</v>
      </c>
      <c r="BK320" s="23"/>
      <c r="BL320" s="23"/>
      <c r="BM320" s="42"/>
      <c r="BN320" s="42"/>
      <c r="BO320" s="42"/>
    </row>
    <row r="321">
      <c r="A321" s="11">
        <v>317.0</v>
      </c>
      <c r="B321" s="17" t="s">
        <v>1443</v>
      </c>
      <c r="C321" s="17" t="s">
        <v>77</v>
      </c>
      <c r="D321" s="17" t="s">
        <v>1444</v>
      </c>
      <c r="E321" s="19"/>
      <c r="F321" s="17" t="s">
        <v>79</v>
      </c>
      <c r="G321" s="17" t="s">
        <v>1410</v>
      </c>
      <c r="H321" s="48" t="s">
        <v>90</v>
      </c>
      <c r="J321" s="11" t="s">
        <v>91</v>
      </c>
      <c r="K321" s="48" t="s">
        <v>84</v>
      </c>
      <c r="L321" s="49">
        <v>42979.0</v>
      </c>
      <c r="M321" s="52"/>
      <c r="N321" s="48" t="s">
        <v>85</v>
      </c>
      <c r="O321" s="50"/>
      <c r="P321" s="50"/>
      <c r="Q321" s="6">
        <v>9.0</v>
      </c>
      <c r="R321" s="6">
        <v>8.0</v>
      </c>
      <c r="S321" s="6">
        <v>9.5</v>
      </c>
      <c r="T321" s="23"/>
      <c r="U321" s="23"/>
      <c r="V321" s="23"/>
      <c r="W321" s="6">
        <v>9.5</v>
      </c>
      <c r="X321" s="6">
        <v>9.0</v>
      </c>
      <c r="Y321" s="6">
        <v>10.0</v>
      </c>
      <c r="Z321" s="6">
        <v>9.0</v>
      </c>
      <c r="AA321" s="6"/>
      <c r="AB321" s="6">
        <v>10.0</v>
      </c>
      <c r="AC321" s="6">
        <v>9.5</v>
      </c>
      <c r="AD321" s="23"/>
      <c r="AE321" s="25">
        <v>10.0</v>
      </c>
      <c r="AF321" s="23"/>
      <c r="AG321" s="23"/>
      <c r="AH321" s="25">
        <v>10.0</v>
      </c>
      <c r="AI321" s="23"/>
      <c r="AJ321" s="23"/>
      <c r="AK321" s="6">
        <v>10.0</v>
      </c>
      <c r="AL321" s="23"/>
      <c r="AM321" s="6">
        <v>7.0</v>
      </c>
      <c r="AN321" s="23"/>
      <c r="AO321" s="23"/>
      <c r="AP321" s="23"/>
      <c r="AQ321" s="23"/>
      <c r="AR321" s="6"/>
      <c r="AS321" s="23"/>
      <c r="AT321" s="23"/>
      <c r="AU321" s="23"/>
      <c r="AV321" s="23"/>
      <c r="AW321" s="25">
        <v>10.0</v>
      </c>
      <c r="AX321" s="25">
        <f t="shared" si="1"/>
        <v>9.32</v>
      </c>
      <c r="AY321" s="23"/>
      <c r="AZ321" s="23">
        <f t="shared" si="2"/>
        <v>0</v>
      </c>
      <c r="BA321" s="6">
        <v>31.0</v>
      </c>
      <c r="BB321" s="6">
        <v>9.0</v>
      </c>
      <c r="BC321" s="23">
        <f t="shared" si="3"/>
        <v>22</v>
      </c>
      <c r="BD321" s="6" t="s">
        <v>92</v>
      </c>
      <c r="BE321" s="6" t="s">
        <v>55</v>
      </c>
      <c r="BF321" s="6" t="s">
        <v>55</v>
      </c>
      <c r="BG321" s="6" t="s">
        <v>55</v>
      </c>
      <c r="BH321" s="6" t="s">
        <v>55</v>
      </c>
      <c r="BI321" s="6" t="s">
        <v>92</v>
      </c>
      <c r="BJ321" s="6" t="s">
        <v>55</v>
      </c>
      <c r="BK321" s="23"/>
      <c r="BL321" s="23"/>
      <c r="BM321" s="42"/>
      <c r="BN321" s="42"/>
      <c r="BO321" s="42"/>
    </row>
    <row r="322">
      <c r="A322" s="11">
        <v>318.0</v>
      </c>
      <c r="B322" s="17" t="s">
        <v>1445</v>
      </c>
      <c r="C322" s="17" t="s">
        <v>173</v>
      </c>
      <c r="D322" s="17" t="s">
        <v>76</v>
      </c>
      <c r="E322" s="19"/>
      <c r="F322" s="17" t="s">
        <v>79</v>
      </c>
      <c r="G322" s="17" t="s">
        <v>1410</v>
      </c>
      <c r="H322" s="48" t="s">
        <v>90</v>
      </c>
      <c r="J322" s="11" t="s">
        <v>91</v>
      </c>
      <c r="K322" s="48" t="s">
        <v>84</v>
      </c>
      <c r="L322" s="49">
        <v>42979.0</v>
      </c>
      <c r="M322" s="52"/>
      <c r="N322" s="48" t="s">
        <v>85</v>
      </c>
      <c r="O322" s="50"/>
      <c r="P322" s="50"/>
      <c r="Q322" s="6">
        <v>7.5</v>
      </c>
      <c r="R322" s="6">
        <v>10.0</v>
      </c>
      <c r="S322" s="6">
        <v>8.5</v>
      </c>
      <c r="T322" s="23"/>
      <c r="U322" s="23"/>
      <c r="V322" s="23"/>
      <c r="W322" s="6">
        <v>9.5</v>
      </c>
      <c r="X322" s="6">
        <v>9.0</v>
      </c>
      <c r="Y322" s="6">
        <v>9.5</v>
      </c>
      <c r="Z322" s="6">
        <v>10.0</v>
      </c>
      <c r="AA322" s="23"/>
      <c r="AB322" s="6">
        <v>10.0</v>
      </c>
      <c r="AC322" s="6">
        <v>10.0</v>
      </c>
      <c r="AD322" s="23"/>
      <c r="AE322" s="25">
        <v>9.0</v>
      </c>
      <c r="AF322" s="23"/>
      <c r="AG322" s="23"/>
      <c r="AH322" s="6">
        <v>10.0</v>
      </c>
      <c r="AI322" s="23"/>
      <c r="AJ322" s="23"/>
      <c r="AK322" s="6">
        <v>10.0</v>
      </c>
      <c r="AL322" s="23"/>
      <c r="AM322" s="6">
        <v>7.0</v>
      </c>
      <c r="AN322" s="23"/>
      <c r="AO322" s="23"/>
      <c r="AP322" s="23"/>
      <c r="AQ322" s="23"/>
      <c r="AR322" s="6"/>
      <c r="AS322" s="23"/>
      <c r="AT322" s="23"/>
      <c r="AU322" s="23"/>
      <c r="AV322" s="23"/>
      <c r="AW322" s="25">
        <v>10.0</v>
      </c>
      <c r="AX322" s="25">
        <f t="shared" si="1"/>
        <v>9.28</v>
      </c>
      <c r="AY322" s="23"/>
      <c r="AZ322" s="23">
        <f t="shared" si="2"/>
        <v>0</v>
      </c>
      <c r="BA322" s="6">
        <v>18.0</v>
      </c>
      <c r="BB322" s="6">
        <v>6.0</v>
      </c>
      <c r="BC322" s="23">
        <f t="shared" si="3"/>
        <v>12</v>
      </c>
      <c r="BD322" s="6" t="s">
        <v>92</v>
      </c>
      <c r="BE322" s="6" t="s">
        <v>55</v>
      </c>
      <c r="BF322" s="6" t="s">
        <v>55</v>
      </c>
      <c r="BG322" s="6" t="s">
        <v>55</v>
      </c>
      <c r="BH322" s="6" t="s">
        <v>55</v>
      </c>
      <c r="BI322" s="6" t="s">
        <v>92</v>
      </c>
      <c r="BJ322" s="6" t="s">
        <v>55</v>
      </c>
      <c r="BK322" s="23"/>
      <c r="BL322" s="23"/>
      <c r="BM322" s="42"/>
      <c r="BN322" s="42"/>
      <c r="BO322" s="42"/>
    </row>
    <row r="323">
      <c r="A323" s="11">
        <v>319.0</v>
      </c>
      <c r="B323" s="17" t="s">
        <v>1446</v>
      </c>
      <c r="C323" s="17" t="s">
        <v>78</v>
      </c>
      <c r="D323" s="17" t="s">
        <v>214</v>
      </c>
      <c r="E323" s="19"/>
      <c r="F323" s="17" t="s">
        <v>79</v>
      </c>
      <c r="G323" s="17" t="s">
        <v>1410</v>
      </c>
      <c r="H323" s="48" t="s">
        <v>90</v>
      </c>
      <c r="I323" s="21"/>
      <c r="J323" s="11" t="s">
        <v>91</v>
      </c>
      <c r="K323" s="48" t="s">
        <v>84</v>
      </c>
      <c r="L323" s="49">
        <v>42979.0</v>
      </c>
      <c r="M323" s="52"/>
      <c r="N323" s="48" t="s">
        <v>85</v>
      </c>
      <c r="O323" s="50"/>
      <c r="P323" s="50"/>
      <c r="Q323" s="11">
        <v>8.5</v>
      </c>
      <c r="R323" s="11">
        <v>10.0</v>
      </c>
      <c r="S323" s="11">
        <v>9.5</v>
      </c>
      <c r="T323" s="21"/>
      <c r="U323" s="21"/>
      <c r="V323" s="21"/>
      <c r="W323" s="11">
        <v>7.0</v>
      </c>
      <c r="X323" s="11">
        <v>9.0</v>
      </c>
      <c r="Y323" s="11">
        <v>9.5</v>
      </c>
      <c r="Z323" s="11">
        <v>9.5</v>
      </c>
      <c r="AA323" s="23"/>
      <c r="AB323" s="11">
        <v>10.0</v>
      </c>
      <c r="AC323" s="11">
        <v>10.0</v>
      </c>
      <c r="AD323" s="23"/>
      <c r="AE323" s="25">
        <v>10.0</v>
      </c>
      <c r="AF323" s="23"/>
      <c r="AG323" s="23"/>
      <c r="AH323" s="6">
        <v>10.0</v>
      </c>
      <c r="AI323" s="23"/>
      <c r="AJ323" s="23"/>
      <c r="AK323" s="6">
        <v>10.0</v>
      </c>
      <c r="AL323" s="23"/>
      <c r="AM323" s="6">
        <v>9.5</v>
      </c>
      <c r="AN323" s="23"/>
      <c r="AO323" s="23"/>
      <c r="AP323" s="23"/>
      <c r="AQ323" s="23"/>
      <c r="AR323" s="6"/>
      <c r="AS323" s="23"/>
      <c r="AT323" s="23"/>
      <c r="AU323" s="23"/>
      <c r="AV323" s="23"/>
      <c r="AW323" s="25">
        <v>10.0</v>
      </c>
      <c r="AX323" s="25">
        <f t="shared" si="1"/>
        <v>9.46</v>
      </c>
      <c r="AY323" s="23"/>
      <c r="AZ323" s="23">
        <f t="shared" si="2"/>
        <v>0</v>
      </c>
      <c r="BA323" s="6">
        <v>15.0</v>
      </c>
      <c r="BB323" s="6">
        <v>1.0</v>
      </c>
      <c r="BC323" s="23">
        <f t="shared" si="3"/>
        <v>14</v>
      </c>
      <c r="BD323" s="6" t="s">
        <v>92</v>
      </c>
      <c r="BE323" s="6" t="s">
        <v>55</v>
      </c>
      <c r="BF323" s="6" t="s">
        <v>55</v>
      </c>
      <c r="BG323" s="6" t="s">
        <v>55</v>
      </c>
      <c r="BH323" s="6" t="s">
        <v>55</v>
      </c>
      <c r="BI323" s="6" t="s">
        <v>92</v>
      </c>
      <c r="BJ323" s="6" t="s">
        <v>55</v>
      </c>
      <c r="BK323" s="23"/>
      <c r="BL323" s="23"/>
      <c r="BM323" s="42"/>
      <c r="BN323" s="42"/>
      <c r="BO323" s="42"/>
    </row>
    <row r="324">
      <c r="A324" s="11">
        <v>320.0</v>
      </c>
      <c r="B324" s="17" t="s">
        <v>1331</v>
      </c>
      <c r="C324" s="17" t="s">
        <v>87</v>
      </c>
      <c r="D324" s="20"/>
      <c r="E324" s="19"/>
      <c r="F324" s="17" t="s">
        <v>79</v>
      </c>
      <c r="G324" s="17" t="s">
        <v>1410</v>
      </c>
      <c r="H324" s="48" t="s">
        <v>90</v>
      </c>
      <c r="J324" s="11" t="s">
        <v>91</v>
      </c>
      <c r="K324" s="48" t="s">
        <v>84</v>
      </c>
      <c r="L324" s="49">
        <v>42979.0</v>
      </c>
      <c r="M324" s="52"/>
      <c r="N324" s="48" t="s">
        <v>85</v>
      </c>
      <c r="O324" s="50"/>
      <c r="P324" s="50"/>
      <c r="Q324" s="6">
        <v>8.5</v>
      </c>
      <c r="R324" s="6">
        <v>9.5</v>
      </c>
      <c r="S324" s="11">
        <v>10.0</v>
      </c>
      <c r="T324" s="23"/>
      <c r="U324" s="23"/>
      <c r="V324" s="23"/>
      <c r="W324" s="6">
        <v>6.5</v>
      </c>
      <c r="X324" s="6">
        <v>7.5</v>
      </c>
      <c r="Y324" s="11">
        <v>9.5</v>
      </c>
      <c r="Z324" s="11">
        <v>9.0</v>
      </c>
      <c r="AA324" s="23"/>
      <c r="AB324" s="6">
        <v>8.5</v>
      </c>
      <c r="AC324" s="11">
        <v>9.5</v>
      </c>
      <c r="AD324" s="23"/>
      <c r="AE324" s="25">
        <v>9.5</v>
      </c>
      <c r="AF324" s="23"/>
      <c r="AG324" s="23"/>
      <c r="AH324" s="25">
        <v>10.0</v>
      </c>
      <c r="AI324" s="23"/>
      <c r="AJ324" s="23"/>
      <c r="AK324" s="6">
        <v>10.0</v>
      </c>
      <c r="AL324" s="23"/>
      <c r="AM324" s="6">
        <v>6.5</v>
      </c>
      <c r="AN324" s="23"/>
      <c r="AO324" s="23"/>
      <c r="AP324" s="23"/>
      <c r="AQ324" s="23"/>
      <c r="AR324" s="6"/>
      <c r="AS324" s="23"/>
      <c r="AT324" s="23"/>
      <c r="AU324" s="23"/>
      <c r="AV324" s="23"/>
      <c r="AW324" s="25">
        <v>10.0</v>
      </c>
      <c r="AX324" s="25">
        <f t="shared" si="1"/>
        <v>8.89</v>
      </c>
      <c r="AY324" s="23"/>
      <c r="AZ324" s="23">
        <f t="shared" si="2"/>
        <v>0</v>
      </c>
      <c r="BA324" s="6">
        <v>14.0</v>
      </c>
      <c r="BB324" s="6">
        <v>5.0</v>
      </c>
      <c r="BC324" s="23">
        <f t="shared" si="3"/>
        <v>9</v>
      </c>
      <c r="BD324" s="6" t="s">
        <v>92</v>
      </c>
      <c r="BE324" s="6" t="s">
        <v>55</v>
      </c>
      <c r="BF324" s="6" t="s">
        <v>55</v>
      </c>
      <c r="BG324" s="6" t="s">
        <v>55</v>
      </c>
      <c r="BH324" s="6" t="s">
        <v>55</v>
      </c>
      <c r="BI324" s="6" t="s">
        <v>92</v>
      </c>
      <c r="BJ324" s="6" t="s">
        <v>55</v>
      </c>
      <c r="BK324" s="23"/>
      <c r="BL324" s="23"/>
      <c r="BM324" s="42"/>
      <c r="BN324" s="42"/>
      <c r="BO324" s="42"/>
    </row>
    <row r="325">
      <c r="A325" s="11">
        <v>321.0</v>
      </c>
      <c r="B325" s="17" t="s">
        <v>1450</v>
      </c>
      <c r="C325" s="17" t="s">
        <v>270</v>
      </c>
      <c r="D325" s="17" t="s">
        <v>335</v>
      </c>
      <c r="E325" s="19"/>
      <c r="F325" s="17" t="s">
        <v>79</v>
      </c>
      <c r="G325" s="17" t="s">
        <v>1410</v>
      </c>
      <c r="H325" s="48" t="s">
        <v>90</v>
      </c>
      <c r="J325" s="11" t="s">
        <v>91</v>
      </c>
      <c r="K325" s="48" t="s">
        <v>84</v>
      </c>
      <c r="L325" s="49">
        <v>42979.0</v>
      </c>
      <c r="M325" s="52"/>
      <c r="N325" s="48" t="s">
        <v>85</v>
      </c>
      <c r="O325" s="50"/>
      <c r="P325" s="50"/>
      <c r="Q325" s="6">
        <v>8.0</v>
      </c>
      <c r="R325" s="6">
        <v>6.5</v>
      </c>
      <c r="S325" s="6">
        <v>7.0</v>
      </c>
      <c r="T325" s="23"/>
      <c r="U325" s="23"/>
      <c r="V325" s="23"/>
      <c r="W325" s="6">
        <v>9.0</v>
      </c>
      <c r="X325" s="6">
        <v>8.5</v>
      </c>
      <c r="Y325" s="6">
        <v>9.5</v>
      </c>
      <c r="Z325" s="6">
        <v>9.0</v>
      </c>
      <c r="AA325" s="23"/>
      <c r="AB325" s="6">
        <v>8.0</v>
      </c>
      <c r="AC325" s="6">
        <v>9.5</v>
      </c>
      <c r="AD325" s="23"/>
      <c r="AE325" s="25">
        <v>10.0</v>
      </c>
      <c r="AF325" s="23"/>
      <c r="AG325" s="23"/>
      <c r="AH325" s="6">
        <v>10.0</v>
      </c>
      <c r="AI325" s="23"/>
      <c r="AJ325" s="23"/>
      <c r="AK325" s="6">
        <v>10.0</v>
      </c>
      <c r="AL325" s="23"/>
      <c r="AM325" s="6">
        <v>7.5</v>
      </c>
      <c r="AN325" s="23"/>
      <c r="AO325" s="23"/>
      <c r="AP325" s="23"/>
      <c r="AQ325" s="23"/>
      <c r="AR325" s="6"/>
      <c r="AS325" s="23"/>
      <c r="AT325" s="23"/>
      <c r="AU325" s="23"/>
      <c r="AV325" s="23"/>
      <c r="AW325" s="25">
        <v>10.0</v>
      </c>
      <c r="AX325" s="25">
        <f t="shared" si="1"/>
        <v>8.75</v>
      </c>
      <c r="AY325" s="23"/>
      <c r="AZ325" s="23">
        <f t="shared" si="2"/>
        <v>0</v>
      </c>
      <c r="BA325" s="6">
        <v>48.0</v>
      </c>
      <c r="BB325" s="6">
        <v>12.0</v>
      </c>
      <c r="BC325" s="23">
        <f t="shared" si="3"/>
        <v>36</v>
      </c>
      <c r="BD325" s="6" t="s">
        <v>92</v>
      </c>
      <c r="BE325" s="6" t="s">
        <v>55</v>
      </c>
      <c r="BF325" s="6" t="s">
        <v>55</v>
      </c>
      <c r="BG325" s="6" t="s">
        <v>55</v>
      </c>
      <c r="BH325" s="6" t="s">
        <v>55</v>
      </c>
      <c r="BI325" s="6" t="s">
        <v>92</v>
      </c>
      <c r="BJ325" s="6" t="s">
        <v>55</v>
      </c>
      <c r="BK325" s="23"/>
      <c r="BL325" s="23"/>
      <c r="BM325" s="42"/>
      <c r="BN325" s="42"/>
      <c r="BO325" s="42"/>
    </row>
    <row r="326">
      <c r="A326" s="11">
        <v>322.0</v>
      </c>
      <c r="B326" s="17" t="s">
        <v>1451</v>
      </c>
      <c r="C326" s="17" t="s">
        <v>412</v>
      </c>
      <c r="D326" s="19"/>
      <c r="E326" s="19"/>
      <c r="F326" s="17" t="s">
        <v>96</v>
      </c>
      <c r="G326" s="17" t="s">
        <v>1410</v>
      </c>
      <c r="H326" s="48" t="s">
        <v>90</v>
      </c>
      <c r="J326" s="11" t="s">
        <v>91</v>
      </c>
      <c r="K326" s="48" t="s">
        <v>84</v>
      </c>
      <c r="L326" s="49">
        <v>42979.0</v>
      </c>
      <c r="M326" s="52"/>
      <c r="N326" s="48" t="s">
        <v>85</v>
      </c>
      <c r="O326" s="50"/>
      <c r="P326" s="50"/>
      <c r="Q326" s="6">
        <v>8.0</v>
      </c>
      <c r="R326" s="6">
        <v>8.5</v>
      </c>
      <c r="S326" s="6">
        <v>9.5</v>
      </c>
      <c r="T326" s="23"/>
      <c r="U326" s="23"/>
      <c r="V326" s="23"/>
      <c r="W326" s="6">
        <v>9.5</v>
      </c>
      <c r="X326" s="6">
        <v>10.0</v>
      </c>
      <c r="Y326" s="6">
        <v>10.0</v>
      </c>
      <c r="Z326" s="6">
        <v>10.0</v>
      </c>
      <c r="AA326" s="23"/>
      <c r="AB326" s="6">
        <v>10.0</v>
      </c>
      <c r="AC326" s="6">
        <v>10.0</v>
      </c>
      <c r="AD326" s="23"/>
      <c r="AE326" s="25">
        <v>10.0</v>
      </c>
      <c r="AF326" s="23"/>
      <c r="AG326" s="23"/>
      <c r="AH326" s="6">
        <v>10.0</v>
      </c>
      <c r="AI326" s="23"/>
      <c r="AJ326" s="23"/>
      <c r="AK326" s="6">
        <v>10.0</v>
      </c>
      <c r="AL326" s="23"/>
      <c r="AM326" s="6">
        <v>7.0</v>
      </c>
      <c r="AN326" s="23"/>
      <c r="AO326" s="23"/>
      <c r="AP326" s="23"/>
      <c r="AQ326" s="23"/>
      <c r="AR326" s="6"/>
      <c r="AS326" s="23"/>
      <c r="AT326" s="23"/>
      <c r="AU326" s="23"/>
      <c r="AV326" s="23"/>
      <c r="AW326" s="25">
        <v>10.0</v>
      </c>
      <c r="AX326" s="25">
        <f t="shared" si="1"/>
        <v>9.46</v>
      </c>
      <c r="AY326" s="23"/>
      <c r="AZ326" s="23">
        <f t="shared" si="2"/>
        <v>0</v>
      </c>
      <c r="BA326" s="6">
        <v>3.0</v>
      </c>
      <c r="BB326" s="6">
        <v>2.0</v>
      </c>
      <c r="BC326" s="23">
        <f t="shared" si="3"/>
        <v>1</v>
      </c>
      <c r="BD326" s="6" t="s">
        <v>92</v>
      </c>
      <c r="BE326" s="6" t="s">
        <v>55</v>
      </c>
      <c r="BF326" s="6" t="s">
        <v>55</v>
      </c>
      <c r="BG326" s="6" t="s">
        <v>55</v>
      </c>
      <c r="BH326" s="6" t="s">
        <v>55</v>
      </c>
      <c r="BI326" s="6" t="s">
        <v>92</v>
      </c>
      <c r="BJ326" s="6" t="s">
        <v>55</v>
      </c>
      <c r="BK326" s="23"/>
      <c r="BL326" s="23"/>
      <c r="BM326" s="42"/>
      <c r="BN326" s="42"/>
      <c r="BO326" s="42"/>
    </row>
    <row r="327">
      <c r="A327" s="11">
        <v>323.0</v>
      </c>
      <c r="B327" s="17" t="s">
        <v>1454</v>
      </c>
      <c r="C327" s="17" t="s">
        <v>192</v>
      </c>
      <c r="D327" s="17" t="s">
        <v>112</v>
      </c>
      <c r="E327" s="19"/>
      <c r="F327" s="17" t="s">
        <v>96</v>
      </c>
      <c r="G327" s="17" t="s">
        <v>1410</v>
      </c>
      <c r="H327" s="48" t="s">
        <v>90</v>
      </c>
      <c r="J327" s="11" t="s">
        <v>91</v>
      </c>
      <c r="K327" s="48" t="s">
        <v>84</v>
      </c>
      <c r="L327" s="49">
        <v>42979.0</v>
      </c>
      <c r="M327" s="52"/>
      <c r="N327" s="48" t="s">
        <v>85</v>
      </c>
      <c r="O327" s="50"/>
      <c r="P327" s="50"/>
      <c r="Q327" s="6">
        <v>9.0</v>
      </c>
      <c r="R327" s="6">
        <v>8.5</v>
      </c>
      <c r="S327" s="6">
        <v>10.0</v>
      </c>
      <c r="T327" s="23"/>
      <c r="U327" s="23"/>
      <c r="V327" s="23"/>
      <c r="W327" s="6">
        <v>10.0</v>
      </c>
      <c r="X327" s="6">
        <v>10.0</v>
      </c>
      <c r="Y327" s="6">
        <v>9.5</v>
      </c>
      <c r="Z327" s="6">
        <v>10.0</v>
      </c>
      <c r="AB327" s="6">
        <v>10.0</v>
      </c>
      <c r="AC327" s="6">
        <v>10.0</v>
      </c>
      <c r="AD327" s="23"/>
      <c r="AE327" s="6">
        <v>10.0</v>
      </c>
      <c r="AF327" s="23"/>
      <c r="AG327" s="23"/>
      <c r="AH327" s="25">
        <v>10.0</v>
      </c>
      <c r="AI327" s="23"/>
      <c r="AJ327" s="23"/>
      <c r="AK327" s="6">
        <v>10.0</v>
      </c>
      <c r="AL327" s="23"/>
      <c r="AM327" s="6">
        <v>8.5</v>
      </c>
      <c r="AN327" s="23"/>
      <c r="AO327" s="23"/>
      <c r="AP327" s="23"/>
      <c r="AQ327" s="23"/>
      <c r="AR327" s="6"/>
      <c r="AS327" s="23"/>
      <c r="AT327" s="23"/>
      <c r="AU327" s="23"/>
      <c r="AV327" s="23"/>
      <c r="AW327" s="25">
        <v>10.0</v>
      </c>
      <c r="AX327" s="25">
        <f t="shared" si="1"/>
        <v>9.67</v>
      </c>
      <c r="AY327" s="23"/>
      <c r="AZ327" s="23">
        <f t="shared" si="2"/>
        <v>0</v>
      </c>
      <c r="BA327" s="6">
        <v>35.0</v>
      </c>
      <c r="BB327" s="6">
        <v>7.0</v>
      </c>
      <c r="BC327" s="23">
        <f t="shared" si="3"/>
        <v>28</v>
      </c>
      <c r="BD327" s="6" t="s">
        <v>92</v>
      </c>
      <c r="BE327" s="6" t="s">
        <v>55</v>
      </c>
      <c r="BF327" s="6" t="s">
        <v>55</v>
      </c>
      <c r="BG327" s="6" t="s">
        <v>55</v>
      </c>
      <c r="BH327" s="6" t="s">
        <v>55</v>
      </c>
      <c r="BI327" s="6" t="s">
        <v>92</v>
      </c>
      <c r="BJ327" s="6" t="s">
        <v>55</v>
      </c>
      <c r="BK327" s="23"/>
      <c r="BL327" s="23"/>
      <c r="BM327" s="42"/>
      <c r="BN327" s="42"/>
      <c r="BO327" s="42"/>
    </row>
    <row r="328">
      <c r="A328" s="11">
        <v>324.0</v>
      </c>
      <c r="B328" s="17" t="s">
        <v>1456</v>
      </c>
      <c r="C328" s="17" t="s">
        <v>1348</v>
      </c>
      <c r="D328" s="17" t="s">
        <v>591</v>
      </c>
      <c r="E328" s="19"/>
      <c r="F328" s="17" t="s">
        <v>96</v>
      </c>
      <c r="G328" s="17" t="s">
        <v>1410</v>
      </c>
      <c r="H328" s="48" t="s">
        <v>90</v>
      </c>
      <c r="J328" s="11" t="s">
        <v>91</v>
      </c>
      <c r="K328" s="48" t="s">
        <v>84</v>
      </c>
      <c r="L328" s="49">
        <v>42979.0</v>
      </c>
      <c r="M328" s="52"/>
      <c r="N328" s="48" t="s">
        <v>85</v>
      </c>
      <c r="O328" s="50"/>
      <c r="P328" s="50"/>
      <c r="Q328" s="6">
        <v>9.5</v>
      </c>
      <c r="R328" s="6">
        <v>10.0</v>
      </c>
      <c r="S328" s="6">
        <v>9.0</v>
      </c>
      <c r="T328" s="23"/>
      <c r="U328" s="23"/>
      <c r="V328" s="23"/>
      <c r="W328" s="6">
        <v>7.5</v>
      </c>
      <c r="X328" s="6">
        <v>9.0</v>
      </c>
      <c r="Y328" s="6">
        <v>10.0</v>
      </c>
      <c r="Z328" s="6">
        <v>9.5</v>
      </c>
      <c r="AA328" s="23"/>
      <c r="AB328" s="6">
        <v>10.0</v>
      </c>
      <c r="AC328" s="6">
        <v>10.0</v>
      </c>
      <c r="AD328" s="23"/>
      <c r="AE328" s="6">
        <v>10.0</v>
      </c>
      <c r="AF328" s="23"/>
      <c r="AG328" s="23"/>
      <c r="AH328" s="25">
        <v>10.0</v>
      </c>
      <c r="AI328" s="23"/>
      <c r="AJ328" s="23"/>
      <c r="AK328" s="6">
        <v>10.0</v>
      </c>
      <c r="AL328" s="23"/>
      <c r="AM328" s="6">
        <v>8.0</v>
      </c>
      <c r="AN328" s="23"/>
      <c r="AO328" s="23"/>
      <c r="AP328" s="23"/>
      <c r="AQ328" s="23"/>
      <c r="AR328" s="6"/>
      <c r="AS328" s="23"/>
      <c r="AT328" s="23"/>
      <c r="AU328" s="23"/>
      <c r="AV328" s="23"/>
      <c r="AW328" s="25">
        <v>10.0</v>
      </c>
      <c r="AX328" s="25">
        <f t="shared" si="1"/>
        <v>9.46</v>
      </c>
      <c r="AY328" s="23"/>
      <c r="AZ328" s="23">
        <f t="shared" si="2"/>
        <v>0</v>
      </c>
      <c r="BA328" s="6">
        <v>54.0</v>
      </c>
      <c r="BB328" s="6">
        <v>13.0</v>
      </c>
      <c r="BC328" s="23">
        <f t="shared" si="3"/>
        <v>41</v>
      </c>
      <c r="BD328" s="6" t="s">
        <v>92</v>
      </c>
      <c r="BE328" s="6" t="s">
        <v>55</v>
      </c>
      <c r="BF328" s="6" t="s">
        <v>55</v>
      </c>
      <c r="BG328" s="6" t="s">
        <v>55</v>
      </c>
      <c r="BH328" s="6" t="s">
        <v>55</v>
      </c>
      <c r="BI328" s="6" t="s">
        <v>92</v>
      </c>
      <c r="BJ328" s="6" t="s">
        <v>55</v>
      </c>
      <c r="BK328" s="23"/>
      <c r="BL328" s="23"/>
      <c r="BM328" s="42"/>
      <c r="BN328" s="42"/>
      <c r="BO328" s="42"/>
    </row>
    <row r="329">
      <c r="A329" s="11">
        <v>325.0</v>
      </c>
      <c r="B329" s="17" t="s">
        <v>1459</v>
      </c>
      <c r="C329" s="17" t="s">
        <v>213</v>
      </c>
      <c r="D329" s="17" t="s">
        <v>1460</v>
      </c>
      <c r="E329" s="19"/>
      <c r="F329" s="17" t="s">
        <v>79</v>
      </c>
      <c r="G329" s="17" t="s">
        <v>1410</v>
      </c>
      <c r="H329" s="48" t="s">
        <v>90</v>
      </c>
      <c r="J329" s="11" t="s">
        <v>91</v>
      </c>
      <c r="K329" s="48" t="s">
        <v>84</v>
      </c>
      <c r="L329" s="49">
        <v>42979.0</v>
      </c>
      <c r="M329" s="52"/>
      <c r="N329" s="48" t="s">
        <v>85</v>
      </c>
      <c r="O329" s="50"/>
      <c r="P329" s="50"/>
      <c r="Q329" s="6">
        <v>6.0</v>
      </c>
      <c r="R329" s="6">
        <v>5.0</v>
      </c>
      <c r="S329" s="6">
        <v>7.0</v>
      </c>
      <c r="T329" s="23"/>
      <c r="U329" s="23"/>
      <c r="V329" s="23"/>
      <c r="W329" s="6">
        <v>6.0</v>
      </c>
      <c r="X329" s="6">
        <v>8.5</v>
      </c>
      <c r="Y329" s="6">
        <v>10.0</v>
      </c>
      <c r="Z329" s="6">
        <v>8.5</v>
      </c>
      <c r="AA329" s="23"/>
      <c r="AB329" s="6">
        <v>5.5</v>
      </c>
      <c r="AC329" s="6">
        <v>8.5</v>
      </c>
      <c r="AD329" s="23"/>
      <c r="AE329" s="6">
        <v>8.5</v>
      </c>
      <c r="AF329" s="23"/>
      <c r="AG329" s="23"/>
      <c r="AH329" s="6">
        <v>10.0</v>
      </c>
      <c r="AI329" s="23"/>
      <c r="AJ329" s="23"/>
      <c r="AK329" s="6">
        <v>10.0</v>
      </c>
      <c r="AL329" s="23"/>
      <c r="AM329" s="6">
        <v>7.5</v>
      </c>
      <c r="AN329" s="23"/>
      <c r="AO329" s="23"/>
      <c r="AP329" s="23"/>
      <c r="AQ329" s="23"/>
      <c r="AR329" s="6"/>
      <c r="AS329" s="23"/>
      <c r="AT329" s="23"/>
      <c r="AU329" s="23"/>
      <c r="AV329" s="23"/>
      <c r="AW329" s="25">
        <v>10.0</v>
      </c>
      <c r="AX329" s="25">
        <f t="shared" si="1"/>
        <v>7.92</v>
      </c>
      <c r="AY329" s="23"/>
      <c r="AZ329" s="23">
        <f t="shared" si="2"/>
        <v>0</v>
      </c>
      <c r="BA329" s="6">
        <v>41.0</v>
      </c>
      <c r="BB329" s="6">
        <v>18.0</v>
      </c>
      <c r="BC329" s="23">
        <f t="shared" si="3"/>
        <v>23</v>
      </c>
      <c r="BD329" s="6" t="s">
        <v>92</v>
      </c>
      <c r="BE329" s="6" t="s">
        <v>55</v>
      </c>
      <c r="BF329" s="6" t="s">
        <v>55</v>
      </c>
      <c r="BG329" s="6" t="s">
        <v>55</v>
      </c>
      <c r="BH329" s="6" t="s">
        <v>55</v>
      </c>
      <c r="BI329" s="6" t="s">
        <v>92</v>
      </c>
      <c r="BJ329" s="6" t="s">
        <v>55</v>
      </c>
      <c r="BK329" s="23"/>
      <c r="BL329" s="23"/>
      <c r="BM329" s="42"/>
      <c r="BN329" s="42"/>
      <c r="BO329" s="42"/>
    </row>
    <row r="330">
      <c r="A330" s="11">
        <v>326.0</v>
      </c>
      <c r="B330" s="17" t="s">
        <v>436</v>
      </c>
      <c r="C330" s="17" t="s">
        <v>338</v>
      </c>
      <c r="D330" s="17" t="s">
        <v>746</v>
      </c>
      <c r="E330" s="19"/>
      <c r="F330" s="17" t="s">
        <v>79</v>
      </c>
      <c r="G330" s="17" t="s">
        <v>1410</v>
      </c>
      <c r="H330" s="48" t="s">
        <v>90</v>
      </c>
      <c r="J330" s="11" t="s">
        <v>91</v>
      </c>
      <c r="K330" s="48" t="s">
        <v>84</v>
      </c>
      <c r="L330" s="49">
        <v>42979.0</v>
      </c>
      <c r="M330" s="52"/>
      <c r="N330" s="48" t="s">
        <v>85</v>
      </c>
      <c r="O330" s="50"/>
      <c r="P330" s="50"/>
      <c r="Q330" s="6">
        <v>8.5</v>
      </c>
      <c r="R330" s="6">
        <v>8.5</v>
      </c>
      <c r="S330" s="6">
        <v>9.0</v>
      </c>
      <c r="T330" s="23"/>
      <c r="U330" s="23"/>
      <c r="V330" s="23"/>
      <c r="W330" s="6">
        <v>7.0</v>
      </c>
      <c r="X330" s="6">
        <v>8.0</v>
      </c>
      <c r="Y330" s="6">
        <v>10.0</v>
      </c>
      <c r="Z330" s="68">
        <v>9.5</v>
      </c>
      <c r="AA330" s="23"/>
      <c r="AB330" s="6">
        <v>10.0</v>
      </c>
      <c r="AC330" s="6">
        <v>10.0</v>
      </c>
      <c r="AD330" s="23"/>
      <c r="AE330" s="6">
        <v>10.0</v>
      </c>
      <c r="AF330" s="23"/>
      <c r="AG330" s="23"/>
      <c r="AH330" s="6">
        <v>10.0</v>
      </c>
      <c r="AI330" s="23"/>
      <c r="AJ330" s="23"/>
      <c r="AK330" s="6">
        <v>10.0</v>
      </c>
      <c r="AL330" s="23"/>
      <c r="AM330" s="6">
        <v>7.5</v>
      </c>
      <c r="AN330" s="23"/>
      <c r="AO330" s="23"/>
      <c r="AP330" s="23"/>
      <c r="AQ330" s="23"/>
      <c r="AR330" s="6"/>
      <c r="AS330" s="23"/>
      <c r="AT330" s="23"/>
      <c r="AU330" s="23"/>
      <c r="AV330" s="23"/>
      <c r="AW330" s="25">
        <v>10.0</v>
      </c>
      <c r="AX330" s="25">
        <f t="shared" si="1"/>
        <v>9.14</v>
      </c>
      <c r="AY330" s="23"/>
      <c r="AZ330" s="23">
        <f t="shared" si="2"/>
        <v>0</v>
      </c>
      <c r="BA330" s="6">
        <v>25.0</v>
      </c>
      <c r="BB330" s="6">
        <v>7.0</v>
      </c>
      <c r="BC330" s="23">
        <f t="shared" si="3"/>
        <v>18</v>
      </c>
      <c r="BD330" s="6" t="s">
        <v>92</v>
      </c>
      <c r="BE330" s="6" t="s">
        <v>55</v>
      </c>
      <c r="BF330" s="6" t="s">
        <v>55</v>
      </c>
      <c r="BG330" s="6" t="s">
        <v>55</v>
      </c>
      <c r="BH330" s="6" t="s">
        <v>55</v>
      </c>
      <c r="BI330" s="6" t="s">
        <v>92</v>
      </c>
      <c r="BJ330" s="6" t="s">
        <v>55</v>
      </c>
      <c r="BK330" s="23"/>
      <c r="BL330" s="23"/>
      <c r="BM330" s="42"/>
      <c r="BN330" s="42"/>
      <c r="BO330" s="42"/>
    </row>
    <row r="331">
      <c r="A331" s="11">
        <v>327.0</v>
      </c>
      <c r="B331" s="17" t="s">
        <v>1463</v>
      </c>
      <c r="C331" s="17" t="s">
        <v>656</v>
      </c>
      <c r="D331" s="17" t="s">
        <v>662</v>
      </c>
      <c r="E331" s="19"/>
      <c r="F331" s="17" t="s">
        <v>96</v>
      </c>
      <c r="G331" s="17" t="s">
        <v>1410</v>
      </c>
      <c r="H331" s="48" t="s">
        <v>90</v>
      </c>
      <c r="J331" s="11" t="s">
        <v>91</v>
      </c>
      <c r="K331" s="48" t="s">
        <v>84</v>
      </c>
      <c r="L331" s="49">
        <v>42979.0</v>
      </c>
      <c r="M331" s="52"/>
      <c r="N331" s="48" t="s">
        <v>85</v>
      </c>
      <c r="O331" s="50"/>
      <c r="P331" s="50"/>
      <c r="Q331" s="6">
        <v>9.0</v>
      </c>
      <c r="R331" s="6">
        <v>9.5</v>
      </c>
      <c r="S331" s="6">
        <v>8.5</v>
      </c>
      <c r="T331" s="23"/>
      <c r="U331" s="23"/>
      <c r="V331" s="23"/>
      <c r="W331" s="6">
        <v>9.5</v>
      </c>
      <c r="X331" s="6">
        <v>10.0</v>
      </c>
      <c r="Y331" s="6">
        <v>10.0</v>
      </c>
      <c r="Z331" s="6">
        <v>9.5</v>
      </c>
      <c r="AA331" s="23"/>
      <c r="AB331" s="6">
        <v>10.0</v>
      </c>
      <c r="AC331" s="6">
        <v>10.0</v>
      </c>
      <c r="AD331" s="23"/>
      <c r="AE331" s="6">
        <v>10.0</v>
      </c>
      <c r="AF331" s="23"/>
      <c r="AG331" s="23"/>
      <c r="AH331" s="25">
        <v>10.0</v>
      </c>
      <c r="AI331" s="23"/>
      <c r="AJ331" s="23"/>
      <c r="AK331" s="6">
        <v>10.0</v>
      </c>
      <c r="AL331" s="23"/>
      <c r="AM331" s="6">
        <v>8.5</v>
      </c>
      <c r="AN331" s="23"/>
      <c r="AO331" s="23"/>
      <c r="AP331" s="23"/>
      <c r="AQ331" s="23"/>
      <c r="AR331" s="6"/>
      <c r="AS331" s="23"/>
      <c r="AT331" s="23"/>
      <c r="AU331" s="23"/>
      <c r="AV331" s="23"/>
      <c r="AW331" s="25">
        <v>10.0</v>
      </c>
      <c r="AX331" s="25">
        <f t="shared" si="1"/>
        <v>9.6</v>
      </c>
      <c r="AY331" s="23"/>
      <c r="AZ331" s="23">
        <f t="shared" si="2"/>
        <v>0</v>
      </c>
      <c r="BA331" s="6">
        <v>12.0</v>
      </c>
      <c r="BB331" s="6">
        <v>3.0</v>
      </c>
      <c r="BC331" s="23">
        <f t="shared" si="3"/>
        <v>9</v>
      </c>
      <c r="BD331" s="6" t="s">
        <v>92</v>
      </c>
      <c r="BE331" s="6" t="s">
        <v>55</v>
      </c>
      <c r="BF331" s="6" t="s">
        <v>55</v>
      </c>
      <c r="BG331" s="6" t="s">
        <v>55</v>
      </c>
      <c r="BH331" s="6" t="s">
        <v>55</v>
      </c>
      <c r="BI331" s="6" t="s">
        <v>92</v>
      </c>
      <c r="BJ331" s="6" t="s">
        <v>55</v>
      </c>
      <c r="BK331" s="23"/>
      <c r="BL331" s="23"/>
      <c r="BM331" s="42"/>
      <c r="BN331" s="42"/>
      <c r="BO331" s="42"/>
    </row>
    <row r="332">
      <c r="A332" s="11">
        <v>328.0</v>
      </c>
      <c r="B332" s="17" t="s">
        <v>960</v>
      </c>
      <c r="C332" s="17" t="s">
        <v>557</v>
      </c>
      <c r="D332" s="17" t="s">
        <v>1464</v>
      </c>
      <c r="E332" s="19"/>
      <c r="F332" s="17" t="s">
        <v>79</v>
      </c>
      <c r="G332" s="17" t="s">
        <v>1410</v>
      </c>
      <c r="H332" s="48" t="s">
        <v>90</v>
      </c>
      <c r="J332" s="11" t="s">
        <v>91</v>
      </c>
      <c r="K332" s="48" t="s">
        <v>84</v>
      </c>
      <c r="L332" s="49">
        <v>42979.0</v>
      </c>
      <c r="M332" s="52"/>
      <c r="N332" s="48" t="s">
        <v>85</v>
      </c>
      <c r="O332" s="50"/>
      <c r="P332" s="50"/>
      <c r="Q332" s="6">
        <v>8.0</v>
      </c>
      <c r="R332" s="6">
        <v>8.5</v>
      </c>
      <c r="S332" s="6">
        <v>8.5</v>
      </c>
      <c r="T332" s="23"/>
      <c r="U332" s="23"/>
      <c r="V332" s="23"/>
      <c r="W332" s="6">
        <v>7.0</v>
      </c>
      <c r="X332" s="6">
        <v>9.0</v>
      </c>
      <c r="Y332" s="6">
        <v>9.0</v>
      </c>
      <c r="Z332" s="6">
        <v>9.0</v>
      </c>
      <c r="AA332" s="23"/>
      <c r="AB332" s="6">
        <v>9.0</v>
      </c>
      <c r="AC332" s="6">
        <v>9.5</v>
      </c>
      <c r="AD332" s="23"/>
      <c r="AE332" s="6">
        <v>9.5</v>
      </c>
      <c r="AF332" s="23"/>
      <c r="AG332" s="23"/>
      <c r="AH332" s="6">
        <v>10.0</v>
      </c>
      <c r="AI332" s="23"/>
      <c r="AJ332" s="23"/>
      <c r="AK332" s="6">
        <v>10.0</v>
      </c>
      <c r="AL332" s="23"/>
      <c r="AM332" s="6">
        <v>8.5</v>
      </c>
      <c r="AN332" s="23"/>
      <c r="AO332" s="23"/>
      <c r="AP332" s="23"/>
      <c r="AQ332" s="23"/>
      <c r="AR332" s="6"/>
      <c r="AS332" s="23"/>
      <c r="AT332" s="23"/>
      <c r="AU332" s="23"/>
      <c r="AV332" s="23"/>
      <c r="AW332" s="25">
        <v>10.0</v>
      </c>
      <c r="AX332" s="25">
        <f t="shared" si="1"/>
        <v>8.96</v>
      </c>
      <c r="AY332" s="23"/>
      <c r="AZ332" s="23">
        <f t="shared" si="2"/>
        <v>0</v>
      </c>
      <c r="BA332" s="6">
        <v>103.0</v>
      </c>
      <c r="BB332" s="6">
        <v>18.0</v>
      </c>
      <c r="BC332" s="23">
        <f t="shared" si="3"/>
        <v>85</v>
      </c>
      <c r="BD332" s="6" t="s">
        <v>92</v>
      </c>
      <c r="BE332" s="6" t="s">
        <v>55</v>
      </c>
      <c r="BF332" s="6" t="s">
        <v>55</v>
      </c>
      <c r="BG332" s="6" t="s">
        <v>55</v>
      </c>
      <c r="BH332" s="6" t="s">
        <v>55</v>
      </c>
      <c r="BI332" s="6" t="s">
        <v>92</v>
      </c>
      <c r="BJ332" s="6" t="s">
        <v>55</v>
      </c>
      <c r="BK332" s="23"/>
      <c r="BL332" s="23"/>
      <c r="BM332" s="42"/>
      <c r="BN332" s="42"/>
      <c r="BO332" s="42"/>
    </row>
    <row r="333">
      <c r="A333" s="11">
        <v>329.0</v>
      </c>
      <c r="B333" s="17" t="s">
        <v>1466</v>
      </c>
      <c r="C333" s="17" t="s">
        <v>911</v>
      </c>
      <c r="D333" s="17" t="s">
        <v>1467</v>
      </c>
      <c r="E333" s="19"/>
      <c r="F333" s="17" t="s">
        <v>79</v>
      </c>
      <c r="G333" s="17" t="s">
        <v>1410</v>
      </c>
      <c r="H333" s="48" t="s">
        <v>90</v>
      </c>
      <c r="J333" s="11" t="s">
        <v>91</v>
      </c>
      <c r="K333" s="48" t="s">
        <v>84</v>
      </c>
      <c r="L333" s="49">
        <v>42979.0</v>
      </c>
      <c r="M333" s="52"/>
      <c r="N333" s="48" t="s">
        <v>85</v>
      </c>
      <c r="O333" s="50"/>
      <c r="P333" s="50"/>
      <c r="Q333" s="25">
        <v>8.5</v>
      </c>
      <c r="R333" s="25">
        <v>9.0</v>
      </c>
      <c r="S333" s="25">
        <v>9.5</v>
      </c>
      <c r="T333" s="25"/>
      <c r="U333" s="25"/>
      <c r="V333" s="25"/>
      <c r="W333" s="25">
        <v>8.5</v>
      </c>
      <c r="X333" s="25">
        <v>10.0</v>
      </c>
      <c r="Y333" s="25">
        <v>10.0</v>
      </c>
      <c r="Z333" s="25">
        <v>10.0</v>
      </c>
      <c r="AA333" s="25"/>
      <c r="AB333" s="25">
        <v>10.0</v>
      </c>
      <c r="AC333" s="92">
        <v>9.5</v>
      </c>
      <c r="AD333" s="25"/>
      <c r="AE333" s="25">
        <v>9.5</v>
      </c>
      <c r="AF333" s="25"/>
      <c r="AG333" s="25"/>
      <c r="AH333" s="25">
        <v>10.0</v>
      </c>
      <c r="AI333" s="25"/>
      <c r="AJ333" s="25"/>
      <c r="AK333" s="25">
        <v>10.0</v>
      </c>
      <c r="AL333" s="25"/>
      <c r="AM333" s="25">
        <v>7.5</v>
      </c>
      <c r="AN333" s="25"/>
      <c r="AO333" s="25"/>
      <c r="AP333" s="25"/>
      <c r="AQ333" s="25"/>
      <c r="AR333" s="6"/>
      <c r="AS333" s="25"/>
      <c r="AT333" s="25"/>
      <c r="AU333" s="25"/>
      <c r="AV333" s="25"/>
      <c r="AW333" s="25">
        <v>10.0</v>
      </c>
      <c r="AX333" s="25">
        <f t="shared" si="1"/>
        <v>9.42</v>
      </c>
      <c r="AY333" s="23"/>
      <c r="AZ333" s="23">
        <f t="shared" si="2"/>
        <v>0</v>
      </c>
      <c r="BA333" s="6">
        <v>21.0</v>
      </c>
      <c r="BB333" s="6">
        <v>9.0</v>
      </c>
      <c r="BC333" s="23">
        <f t="shared" si="3"/>
        <v>12</v>
      </c>
      <c r="BD333" s="6" t="s">
        <v>92</v>
      </c>
      <c r="BE333" s="6" t="s">
        <v>55</v>
      </c>
      <c r="BF333" s="6" t="s">
        <v>55</v>
      </c>
      <c r="BG333" s="6" t="s">
        <v>55</v>
      </c>
      <c r="BH333" s="6" t="s">
        <v>55</v>
      </c>
      <c r="BI333" s="6" t="s">
        <v>92</v>
      </c>
      <c r="BJ333" s="6" t="s">
        <v>55</v>
      </c>
      <c r="BK333" s="23"/>
      <c r="BL333" s="23"/>
      <c r="BM333" s="42"/>
      <c r="BN333" s="42"/>
      <c r="BO333" s="42"/>
    </row>
    <row r="334">
      <c r="A334" s="11">
        <v>330.0</v>
      </c>
      <c r="B334" s="17" t="s">
        <v>455</v>
      </c>
      <c r="C334" s="17" t="s">
        <v>925</v>
      </c>
      <c r="D334" s="17" t="s">
        <v>192</v>
      </c>
      <c r="E334" s="19"/>
      <c r="F334" s="17" t="s">
        <v>96</v>
      </c>
      <c r="G334" s="17" t="s">
        <v>1410</v>
      </c>
      <c r="H334" s="48" t="s">
        <v>90</v>
      </c>
      <c r="J334" s="11"/>
      <c r="K334" s="48" t="s">
        <v>84</v>
      </c>
      <c r="L334" s="49">
        <v>42981.0</v>
      </c>
      <c r="M334" s="52"/>
      <c r="N334" s="52"/>
      <c r="O334" s="50"/>
      <c r="P334" s="50"/>
      <c r="Q334" s="25">
        <v>8.5</v>
      </c>
      <c r="R334" s="25">
        <v>8.0</v>
      </c>
      <c r="S334" s="25">
        <v>9.0</v>
      </c>
      <c r="T334" s="25"/>
      <c r="U334" s="25"/>
      <c r="V334" s="25"/>
      <c r="W334" s="92">
        <v>7.0</v>
      </c>
      <c r="X334" s="25">
        <v>9.5</v>
      </c>
      <c r="Y334" s="25">
        <v>10.0</v>
      </c>
      <c r="Z334" s="25">
        <v>9.5</v>
      </c>
      <c r="AA334" s="25"/>
      <c r="AB334" s="25">
        <v>10.0</v>
      </c>
      <c r="AC334" s="25">
        <v>10.0</v>
      </c>
      <c r="AD334" s="25"/>
      <c r="AE334" s="92">
        <v>9.0</v>
      </c>
      <c r="AF334" s="25"/>
      <c r="AG334" s="25"/>
      <c r="AH334" s="25">
        <v>10.0</v>
      </c>
      <c r="AI334" s="25"/>
      <c r="AJ334" s="25"/>
      <c r="AK334" s="25">
        <v>10.0</v>
      </c>
      <c r="AL334" s="25"/>
      <c r="AM334" s="25">
        <v>7.0</v>
      </c>
      <c r="AN334" s="25"/>
      <c r="AO334" s="25"/>
      <c r="AP334" s="25"/>
      <c r="AQ334" s="25"/>
      <c r="AR334" s="6"/>
      <c r="AS334" s="25"/>
      <c r="AT334" s="25"/>
      <c r="AU334" s="25"/>
      <c r="AV334" s="25"/>
      <c r="AW334" s="25">
        <v>10.0</v>
      </c>
      <c r="AX334" s="25">
        <f t="shared" si="1"/>
        <v>9.1</v>
      </c>
      <c r="AY334" s="23"/>
      <c r="AZ334" s="23">
        <f t="shared" si="2"/>
        <v>0</v>
      </c>
      <c r="BA334" s="6">
        <v>29.0</v>
      </c>
      <c r="BB334" s="6">
        <v>3.0</v>
      </c>
      <c r="BC334" s="23">
        <f t="shared" si="3"/>
        <v>26</v>
      </c>
      <c r="BD334" s="6" t="s">
        <v>92</v>
      </c>
      <c r="BE334" s="6" t="s">
        <v>55</v>
      </c>
      <c r="BF334" s="6" t="s">
        <v>55</v>
      </c>
      <c r="BG334" s="6" t="s">
        <v>55</v>
      </c>
      <c r="BH334" s="6" t="s">
        <v>55</v>
      </c>
      <c r="BI334" s="6" t="s">
        <v>92</v>
      </c>
      <c r="BJ334" s="6" t="s">
        <v>55</v>
      </c>
      <c r="BK334" s="23"/>
      <c r="BL334" s="23"/>
      <c r="BM334" s="42"/>
      <c r="BN334" s="42"/>
      <c r="BO334" s="42"/>
    </row>
    <row r="335">
      <c r="A335" s="11">
        <v>331.0</v>
      </c>
      <c r="B335" s="17" t="s">
        <v>1472</v>
      </c>
      <c r="C335" s="17" t="s">
        <v>744</v>
      </c>
      <c r="D335" s="20"/>
      <c r="E335" s="19"/>
      <c r="F335" s="17" t="s">
        <v>96</v>
      </c>
      <c r="G335" s="17" t="s">
        <v>1410</v>
      </c>
      <c r="H335" s="48" t="s">
        <v>90</v>
      </c>
      <c r="J335" s="11"/>
      <c r="K335" s="48" t="s">
        <v>84</v>
      </c>
      <c r="L335" s="49">
        <v>42979.0</v>
      </c>
      <c r="M335" s="52"/>
      <c r="N335" s="48" t="s">
        <v>85</v>
      </c>
      <c r="O335" s="50"/>
      <c r="P335" s="50"/>
      <c r="Q335" s="92">
        <v>8.5</v>
      </c>
      <c r="R335" s="25">
        <v>8.0</v>
      </c>
      <c r="S335" s="25">
        <v>8.5</v>
      </c>
      <c r="T335" s="25"/>
      <c r="U335" s="25"/>
      <c r="V335" s="25"/>
      <c r="W335" s="25">
        <v>10.0</v>
      </c>
      <c r="X335" s="25">
        <v>10.0</v>
      </c>
      <c r="Y335" s="25">
        <v>9.5</v>
      </c>
      <c r="Z335" s="25">
        <v>9.0</v>
      </c>
      <c r="AA335" s="25"/>
      <c r="AB335" s="25">
        <v>10.0</v>
      </c>
      <c r="AC335" s="25">
        <v>9.5</v>
      </c>
      <c r="AD335" s="25"/>
      <c r="AE335" s="92">
        <v>10.0</v>
      </c>
      <c r="AF335" s="25"/>
      <c r="AG335" s="25"/>
      <c r="AH335" s="25">
        <v>10.0</v>
      </c>
      <c r="AI335" s="25"/>
      <c r="AJ335" s="25"/>
      <c r="AK335" s="25">
        <v>10.0</v>
      </c>
      <c r="AL335" s="25"/>
      <c r="AM335" s="25">
        <v>8.5</v>
      </c>
      <c r="AN335" s="25"/>
      <c r="AO335" s="25"/>
      <c r="AP335" s="25"/>
      <c r="AQ335" s="25"/>
      <c r="AR335" s="6"/>
      <c r="AS335" s="25"/>
      <c r="AT335" s="25"/>
      <c r="AU335" s="25"/>
      <c r="AV335" s="25"/>
      <c r="AW335" s="25">
        <v>10.0</v>
      </c>
      <c r="AX335" s="25">
        <f t="shared" si="1"/>
        <v>9.39</v>
      </c>
      <c r="AY335" s="23"/>
      <c r="AZ335" s="23">
        <f t="shared" si="2"/>
        <v>0</v>
      </c>
      <c r="BA335" s="6">
        <v>13.0</v>
      </c>
      <c r="BB335" s="6">
        <v>4.0</v>
      </c>
      <c r="BC335" s="23">
        <f t="shared" si="3"/>
        <v>9</v>
      </c>
      <c r="BD335" s="6" t="s">
        <v>92</v>
      </c>
      <c r="BE335" s="6" t="s">
        <v>55</v>
      </c>
      <c r="BF335" s="6" t="s">
        <v>55</v>
      </c>
      <c r="BG335" s="6" t="s">
        <v>55</v>
      </c>
      <c r="BH335" s="6" t="s">
        <v>55</v>
      </c>
      <c r="BI335" s="6" t="s">
        <v>92</v>
      </c>
      <c r="BJ335" s="6" t="s">
        <v>55</v>
      </c>
      <c r="BK335" s="23"/>
      <c r="BL335" s="23"/>
      <c r="BM335" s="42"/>
      <c r="BN335" s="42"/>
      <c r="BO335" s="42"/>
    </row>
    <row r="336">
      <c r="A336" s="11">
        <v>332.0</v>
      </c>
      <c r="B336" s="17" t="s">
        <v>1208</v>
      </c>
      <c r="C336" s="17" t="s">
        <v>611</v>
      </c>
      <c r="D336" s="17" t="s">
        <v>77</v>
      </c>
      <c r="E336" s="19"/>
      <c r="F336" s="17" t="s">
        <v>79</v>
      </c>
      <c r="G336" s="17" t="s">
        <v>1410</v>
      </c>
      <c r="H336" s="48" t="s">
        <v>90</v>
      </c>
      <c r="J336" s="11"/>
      <c r="K336" s="48" t="s">
        <v>84</v>
      </c>
      <c r="L336" s="49">
        <v>42979.0</v>
      </c>
      <c r="M336" s="52"/>
      <c r="N336" s="48" t="s">
        <v>85</v>
      </c>
      <c r="O336" s="50"/>
      <c r="P336" s="50"/>
      <c r="Q336" s="25">
        <v>7.0</v>
      </c>
      <c r="R336" s="25">
        <v>6.5</v>
      </c>
      <c r="S336" s="25">
        <v>8.0</v>
      </c>
      <c r="T336" s="25"/>
      <c r="U336" s="25"/>
      <c r="V336" s="25"/>
      <c r="W336" s="25">
        <v>7.0</v>
      </c>
      <c r="X336" s="25">
        <v>7.0</v>
      </c>
      <c r="Y336" s="25">
        <v>10.0</v>
      </c>
      <c r="Z336" s="25">
        <v>7.0</v>
      </c>
      <c r="AA336" s="25"/>
      <c r="AB336" s="25">
        <v>10.0</v>
      </c>
      <c r="AC336" s="25">
        <v>9.5</v>
      </c>
      <c r="AD336" s="25"/>
      <c r="AE336" s="25">
        <v>9.0</v>
      </c>
      <c r="AF336" s="25"/>
      <c r="AG336" s="25"/>
      <c r="AH336" s="25">
        <v>10.0</v>
      </c>
      <c r="AI336" s="25"/>
      <c r="AJ336" s="25"/>
      <c r="AK336" s="25">
        <v>10.0</v>
      </c>
      <c r="AL336" s="25"/>
      <c r="AM336" s="25">
        <v>6.5</v>
      </c>
      <c r="AN336" s="25"/>
      <c r="AO336" s="25"/>
      <c r="AP336" s="25"/>
      <c r="AQ336" s="25"/>
      <c r="AR336" s="6"/>
      <c r="AS336" s="25"/>
      <c r="AT336" s="25"/>
      <c r="AU336" s="25"/>
      <c r="AV336" s="25"/>
      <c r="AW336" s="25">
        <v>10.0</v>
      </c>
      <c r="AX336" s="25">
        <f t="shared" si="1"/>
        <v>8.39</v>
      </c>
      <c r="AY336" s="23"/>
      <c r="AZ336" s="23">
        <f t="shared" si="2"/>
        <v>0</v>
      </c>
      <c r="BA336" s="6">
        <v>6.0</v>
      </c>
      <c r="BB336" s="6">
        <v>0.0</v>
      </c>
      <c r="BC336" s="23">
        <f t="shared" si="3"/>
        <v>6</v>
      </c>
      <c r="BD336" s="6" t="s">
        <v>92</v>
      </c>
      <c r="BE336" s="6" t="s">
        <v>55</v>
      </c>
      <c r="BF336" s="6" t="s">
        <v>55</v>
      </c>
      <c r="BG336" s="6" t="s">
        <v>55</v>
      </c>
      <c r="BH336" s="6" t="s">
        <v>55</v>
      </c>
      <c r="BI336" s="6" t="s">
        <v>92</v>
      </c>
      <c r="BJ336" s="6" t="s">
        <v>55</v>
      </c>
      <c r="BK336" s="23"/>
      <c r="BL336" s="23"/>
      <c r="BM336" s="42"/>
      <c r="BN336" s="42"/>
      <c r="BO336" s="42"/>
    </row>
    <row r="337">
      <c r="A337" s="11">
        <v>333.0</v>
      </c>
      <c r="B337" s="17" t="s">
        <v>301</v>
      </c>
      <c r="C337" s="17" t="s">
        <v>768</v>
      </c>
      <c r="D337" s="17" t="s">
        <v>78</v>
      </c>
      <c r="E337" s="19"/>
      <c r="F337" s="17" t="s">
        <v>79</v>
      </c>
      <c r="G337" s="17" t="s">
        <v>1410</v>
      </c>
      <c r="H337" s="48" t="s">
        <v>90</v>
      </c>
      <c r="J337" s="11"/>
      <c r="K337" s="48" t="s">
        <v>84</v>
      </c>
      <c r="L337" s="49">
        <v>42979.0</v>
      </c>
      <c r="M337" s="52"/>
      <c r="N337" s="48" t="s">
        <v>85</v>
      </c>
      <c r="O337" s="50"/>
      <c r="P337" s="50"/>
      <c r="Q337" s="25">
        <v>8.5</v>
      </c>
      <c r="R337" s="25">
        <v>8.5</v>
      </c>
      <c r="S337" s="25">
        <v>9.5</v>
      </c>
      <c r="T337" s="25"/>
      <c r="U337" s="25"/>
      <c r="V337" s="25"/>
      <c r="W337" s="25">
        <v>9.5</v>
      </c>
      <c r="X337" s="25">
        <v>10.0</v>
      </c>
      <c r="Y337" s="25">
        <v>10.0</v>
      </c>
      <c r="Z337" s="25">
        <v>10.0</v>
      </c>
      <c r="AA337" s="25"/>
      <c r="AB337" s="25">
        <v>10.0</v>
      </c>
      <c r="AC337" s="25">
        <v>10.0</v>
      </c>
      <c r="AD337" s="25"/>
      <c r="AE337" s="25">
        <v>10.0</v>
      </c>
      <c r="AF337" s="25"/>
      <c r="AG337" s="25"/>
      <c r="AH337" s="25">
        <v>10.0</v>
      </c>
      <c r="AI337" s="25"/>
      <c r="AJ337" s="25"/>
      <c r="AK337" s="25">
        <v>10.0</v>
      </c>
      <c r="AL337" s="25"/>
      <c r="AM337" s="25">
        <v>8.5</v>
      </c>
      <c r="AN337" s="25"/>
      <c r="AO337" s="25"/>
      <c r="AP337" s="25"/>
      <c r="AQ337" s="25"/>
      <c r="AR337" s="6"/>
      <c r="AS337" s="25"/>
      <c r="AT337" s="25"/>
      <c r="AU337" s="25"/>
      <c r="AV337" s="25"/>
      <c r="AW337" s="25">
        <v>10.0</v>
      </c>
      <c r="AX337" s="25">
        <f t="shared" si="1"/>
        <v>9.6</v>
      </c>
      <c r="AY337" s="23"/>
      <c r="AZ337" s="23">
        <f t="shared" si="2"/>
        <v>0</v>
      </c>
      <c r="BA337" s="6">
        <v>26.0</v>
      </c>
      <c r="BB337" s="6">
        <v>9.0</v>
      </c>
      <c r="BC337" s="23">
        <f t="shared" si="3"/>
        <v>17</v>
      </c>
      <c r="BD337" s="6" t="s">
        <v>92</v>
      </c>
      <c r="BE337" s="6" t="s">
        <v>55</v>
      </c>
      <c r="BF337" s="6" t="s">
        <v>55</v>
      </c>
      <c r="BG337" s="6" t="s">
        <v>55</v>
      </c>
      <c r="BH337" s="6" t="s">
        <v>55</v>
      </c>
      <c r="BI337" s="6" t="s">
        <v>92</v>
      </c>
      <c r="BJ337" s="6" t="s">
        <v>55</v>
      </c>
      <c r="BK337" s="23"/>
      <c r="BL337" s="23"/>
      <c r="BM337" s="42"/>
      <c r="BN337" s="42"/>
      <c r="BO337" s="42"/>
    </row>
    <row r="338">
      <c r="A338" s="11">
        <v>334.0</v>
      </c>
      <c r="B338" s="17" t="s">
        <v>1477</v>
      </c>
      <c r="C338" s="17" t="s">
        <v>617</v>
      </c>
      <c r="D338" s="17" t="s">
        <v>151</v>
      </c>
      <c r="E338" s="19"/>
      <c r="F338" s="17" t="s">
        <v>96</v>
      </c>
      <c r="G338" s="17" t="s">
        <v>1410</v>
      </c>
      <c r="H338" s="48" t="s">
        <v>90</v>
      </c>
      <c r="J338" s="11"/>
      <c r="K338" s="48" t="s">
        <v>84</v>
      </c>
      <c r="L338" s="49">
        <v>42979.0</v>
      </c>
      <c r="M338" s="52"/>
      <c r="N338" s="48" t="s">
        <v>85</v>
      </c>
      <c r="O338" s="50"/>
      <c r="P338" s="50"/>
      <c r="Q338" s="25">
        <v>8.5</v>
      </c>
      <c r="R338" s="25">
        <v>7.5</v>
      </c>
      <c r="S338" s="25">
        <v>10.0</v>
      </c>
      <c r="T338" s="25"/>
      <c r="U338" s="25"/>
      <c r="V338" s="25"/>
      <c r="W338" s="25">
        <v>7.0</v>
      </c>
      <c r="X338" s="25">
        <v>8.0</v>
      </c>
      <c r="Y338" s="25">
        <v>10.0</v>
      </c>
      <c r="Z338" s="25">
        <v>9.0</v>
      </c>
      <c r="AA338" s="25"/>
      <c r="AB338" s="25">
        <v>9.5</v>
      </c>
      <c r="AC338" s="25">
        <v>10.0</v>
      </c>
      <c r="AD338" s="25"/>
      <c r="AE338" s="25">
        <v>10.0</v>
      </c>
      <c r="AF338" s="25"/>
      <c r="AG338" s="25"/>
      <c r="AH338" s="25">
        <v>10.0</v>
      </c>
      <c r="AI338" s="25"/>
      <c r="AJ338" s="25"/>
      <c r="AK338" s="25">
        <v>10.0</v>
      </c>
      <c r="AL338" s="25"/>
      <c r="AM338" s="25">
        <v>6.5</v>
      </c>
      <c r="AN338" s="25"/>
      <c r="AO338" s="25"/>
      <c r="AP338" s="25"/>
      <c r="AQ338" s="25"/>
      <c r="AR338" s="6"/>
      <c r="AS338" s="25"/>
      <c r="AT338" s="25"/>
      <c r="AU338" s="25"/>
      <c r="AV338" s="25"/>
      <c r="AW338" s="25">
        <v>10.0</v>
      </c>
      <c r="AX338" s="25">
        <f t="shared" si="1"/>
        <v>9</v>
      </c>
      <c r="AY338" s="23"/>
      <c r="AZ338" s="23">
        <f t="shared" si="2"/>
        <v>0</v>
      </c>
      <c r="BA338" s="6">
        <v>11.0</v>
      </c>
      <c r="BB338" s="6">
        <v>4.0</v>
      </c>
      <c r="BC338" s="23">
        <f t="shared" si="3"/>
        <v>7</v>
      </c>
      <c r="BD338" s="6" t="s">
        <v>92</v>
      </c>
      <c r="BE338" s="6" t="s">
        <v>55</v>
      </c>
      <c r="BF338" s="6" t="s">
        <v>55</v>
      </c>
      <c r="BG338" s="6" t="s">
        <v>55</v>
      </c>
      <c r="BH338" s="6" t="s">
        <v>55</v>
      </c>
      <c r="BI338" s="6" t="s">
        <v>92</v>
      </c>
      <c r="BJ338" s="6" t="s">
        <v>55</v>
      </c>
      <c r="BK338" s="23"/>
      <c r="BL338" s="23"/>
      <c r="BM338" s="42"/>
      <c r="BN338" s="42"/>
      <c r="BO338" s="42"/>
    </row>
    <row r="339">
      <c r="A339" s="11">
        <v>335.0</v>
      </c>
      <c r="B339" s="17" t="s">
        <v>1479</v>
      </c>
      <c r="C339" s="17" t="s">
        <v>107</v>
      </c>
      <c r="D339" s="20"/>
      <c r="E339" s="19"/>
      <c r="F339" s="17" t="s">
        <v>79</v>
      </c>
      <c r="G339" s="17" t="s">
        <v>1480</v>
      </c>
      <c r="H339" s="48" t="s">
        <v>90</v>
      </c>
      <c r="J339" s="11"/>
      <c r="K339" s="48" t="s">
        <v>84</v>
      </c>
      <c r="L339" s="49">
        <v>42979.0</v>
      </c>
      <c r="M339" s="52"/>
      <c r="N339" s="48" t="s">
        <v>85</v>
      </c>
      <c r="O339" s="50"/>
      <c r="P339" s="50"/>
      <c r="Q339" s="25">
        <v>7.0</v>
      </c>
      <c r="R339" s="25">
        <v>9.0</v>
      </c>
      <c r="S339" s="25">
        <v>8.5</v>
      </c>
      <c r="T339" s="25"/>
      <c r="U339" s="25"/>
      <c r="V339" s="25"/>
      <c r="W339" s="25">
        <v>7.5</v>
      </c>
      <c r="X339" s="25">
        <v>7.5</v>
      </c>
      <c r="Y339" s="25">
        <v>9.0</v>
      </c>
      <c r="Z339" s="25">
        <v>8.0</v>
      </c>
      <c r="AA339" s="25"/>
      <c r="AB339" s="25">
        <v>10.0</v>
      </c>
      <c r="AC339" s="25">
        <v>9.5</v>
      </c>
      <c r="AD339" s="25"/>
      <c r="AE339" s="25">
        <v>9.5</v>
      </c>
      <c r="AF339" s="25"/>
      <c r="AG339" s="25"/>
      <c r="AH339" s="25">
        <v>10.0</v>
      </c>
      <c r="AI339" s="25"/>
      <c r="AJ339" s="25"/>
      <c r="AK339" s="25">
        <v>10.0</v>
      </c>
      <c r="AL339" s="25"/>
      <c r="AM339" s="25">
        <v>8.0</v>
      </c>
      <c r="AN339" s="25"/>
      <c r="AO339" s="25"/>
      <c r="AP339" s="25"/>
      <c r="AQ339" s="25"/>
      <c r="AR339" s="6"/>
      <c r="AS339" s="25"/>
      <c r="AT339" s="25"/>
      <c r="AU339" s="25"/>
      <c r="AV339" s="25"/>
      <c r="AW339" s="25">
        <v>10.0</v>
      </c>
      <c r="AX339" s="25">
        <f t="shared" si="1"/>
        <v>8.82</v>
      </c>
      <c r="AY339" s="23"/>
      <c r="AZ339" s="23">
        <f t="shared" si="2"/>
        <v>0</v>
      </c>
      <c r="BA339" s="6">
        <v>23.0</v>
      </c>
      <c r="BB339" s="6">
        <v>7.0</v>
      </c>
      <c r="BC339" s="23">
        <f t="shared" si="3"/>
        <v>16</v>
      </c>
      <c r="BD339" s="6" t="s">
        <v>92</v>
      </c>
      <c r="BE339" s="6" t="s">
        <v>55</v>
      </c>
      <c r="BF339" s="6" t="s">
        <v>55</v>
      </c>
      <c r="BG339" s="6" t="s">
        <v>55</v>
      </c>
      <c r="BH339" s="6" t="s">
        <v>55</v>
      </c>
      <c r="BI339" s="93" t="s">
        <v>92</v>
      </c>
      <c r="BJ339" s="6" t="s">
        <v>55</v>
      </c>
      <c r="BK339" s="23"/>
      <c r="BL339" s="23"/>
      <c r="BM339" s="42"/>
      <c r="BN339" s="42"/>
      <c r="BO339" s="42"/>
    </row>
    <row r="340">
      <c r="A340" s="11">
        <v>336.0</v>
      </c>
      <c r="B340" s="17" t="s">
        <v>1481</v>
      </c>
      <c r="C340" s="17" t="s">
        <v>1482</v>
      </c>
      <c r="D340" s="17" t="s">
        <v>145</v>
      </c>
      <c r="E340" s="19"/>
      <c r="F340" s="17" t="s">
        <v>79</v>
      </c>
      <c r="G340" s="17" t="s">
        <v>1480</v>
      </c>
      <c r="H340" s="48" t="s">
        <v>90</v>
      </c>
      <c r="J340" s="11"/>
      <c r="K340" s="48" t="s">
        <v>84</v>
      </c>
      <c r="L340" s="49">
        <v>42979.0</v>
      </c>
      <c r="M340" s="52"/>
      <c r="N340" s="48" t="s">
        <v>85</v>
      </c>
      <c r="O340" s="50"/>
      <c r="P340" s="50"/>
      <c r="Q340" s="25">
        <v>8.0</v>
      </c>
      <c r="R340" s="25">
        <v>8.0</v>
      </c>
      <c r="S340" s="25">
        <v>9.0</v>
      </c>
      <c r="T340" s="25"/>
      <c r="U340" s="25"/>
      <c r="V340" s="25"/>
      <c r="W340" s="25">
        <v>5.5</v>
      </c>
      <c r="X340" s="25">
        <v>6.0</v>
      </c>
      <c r="Y340" s="25">
        <v>5.0</v>
      </c>
      <c r="Z340" s="25">
        <v>9.0</v>
      </c>
      <c r="AA340" s="25"/>
      <c r="AB340" s="25">
        <v>7.0</v>
      </c>
      <c r="AC340" s="25">
        <v>9.0</v>
      </c>
      <c r="AD340" s="25"/>
      <c r="AE340" s="25">
        <v>8.0</v>
      </c>
      <c r="AF340" s="25"/>
      <c r="AG340" s="25"/>
      <c r="AH340" s="25">
        <v>10.0</v>
      </c>
      <c r="AI340" s="25"/>
      <c r="AJ340" s="25"/>
      <c r="AK340" s="25">
        <v>10.0</v>
      </c>
      <c r="AL340" s="25"/>
      <c r="AM340" s="25">
        <v>5.5</v>
      </c>
      <c r="AN340" s="25"/>
      <c r="AO340" s="25"/>
      <c r="AP340" s="25"/>
      <c r="AQ340" s="25"/>
      <c r="AR340" s="6"/>
      <c r="AS340" s="25"/>
      <c r="AT340" s="25"/>
      <c r="AU340" s="25"/>
      <c r="AV340" s="25"/>
      <c r="AW340" s="25">
        <v>10.0</v>
      </c>
      <c r="AX340" s="25">
        <f t="shared" si="1"/>
        <v>7.85</v>
      </c>
      <c r="AY340" s="23"/>
      <c r="AZ340" s="23">
        <f t="shared" si="2"/>
        <v>0</v>
      </c>
      <c r="BA340" s="6">
        <v>93.0</v>
      </c>
      <c r="BB340" s="6">
        <v>19.0</v>
      </c>
      <c r="BC340" s="23">
        <f t="shared" si="3"/>
        <v>74</v>
      </c>
      <c r="BD340" s="6" t="s">
        <v>92</v>
      </c>
      <c r="BE340" s="6" t="s">
        <v>55</v>
      </c>
      <c r="BF340" s="6" t="s">
        <v>55</v>
      </c>
      <c r="BG340" s="6" t="s">
        <v>55</v>
      </c>
      <c r="BH340" s="6" t="s">
        <v>55</v>
      </c>
      <c r="BI340" s="93" t="s">
        <v>92</v>
      </c>
      <c r="BJ340" s="6" t="s">
        <v>55</v>
      </c>
      <c r="BK340" s="23"/>
      <c r="BL340" s="23"/>
      <c r="BM340" s="42"/>
      <c r="BN340" s="42"/>
      <c r="BO340" s="42"/>
    </row>
    <row r="341">
      <c r="A341" s="11">
        <v>337.0</v>
      </c>
      <c r="B341" s="17" t="s">
        <v>1483</v>
      </c>
      <c r="C341" s="17" t="s">
        <v>77</v>
      </c>
      <c r="D341" s="17" t="s">
        <v>558</v>
      </c>
      <c r="E341" s="19"/>
      <c r="F341" s="17" t="s">
        <v>79</v>
      </c>
      <c r="G341" s="17" t="s">
        <v>1480</v>
      </c>
      <c r="H341" s="48" t="s">
        <v>90</v>
      </c>
      <c r="J341" s="11"/>
      <c r="K341" s="48" t="s">
        <v>84</v>
      </c>
      <c r="L341" s="49">
        <v>42979.0</v>
      </c>
      <c r="M341" s="52"/>
      <c r="N341" s="48" t="s">
        <v>85</v>
      </c>
      <c r="O341" s="50"/>
      <c r="P341" s="50"/>
      <c r="Q341" s="25">
        <v>6.5</v>
      </c>
      <c r="R341" s="25">
        <v>7.5</v>
      </c>
      <c r="S341" s="25">
        <v>6.5</v>
      </c>
      <c r="T341" s="25"/>
      <c r="U341" s="25"/>
      <c r="V341" s="25"/>
      <c r="W341" s="25">
        <v>5.0</v>
      </c>
      <c r="X341" s="25">
        <v>5.0</v>
      </c>
      <c r="Y341" s="92">
        <v>5.0</v>
      </c>
      <c r="Z341" s="25">
        <v>7.0</v>
      </c>
      <c r="AA341" s="25"/>
      <c r="AB341" s="25">
        <v>5.0</v>
      </c>
      <c r="AC341" s="25">
        <v>7.5</v>
      </c>
      <c r="AD341" s="25"/>
      <c r="AE341" s="25">
        <v>8.0</v>
      </c>
      <c r="AF341" s="25"/>
      <c r="AG341" s="25"/>
      <c r="AH341" s="25">
        <v>10.0</v>
      </c>
      <c r="AI341" s="25"/>
      <c r="AJ341" s="25"/>
      <c r="AK341" s="25">
        <v>10.0</v>
      </c>
      <c r="AL341" s="25"/>
      <c r="AM341" s="25">
        <v>5.0</v>
      </c>
      <c r="AN341" s="25"/>
      <c r="AO341" s="25"/>
      <c r="AP341" s="25"/>
      <c r="AQ341" s="25"/>
      <c r="AR341" s="6"/>
      <c r="AS341" s="25"/>
      <c r="AT341" s="25"/>
      <c r="AU341" s="25"/>
      <c r="AV341" s="25"/>
      <c r="AW341" s="25">
        <v>9.0</v>
      </c>
      <c r="AX341" s="25">
        <f t="shared" si="1"/>
        <v>6.92</v>
      </c>
      <c r="AY341" s="23"/>
      <c r="AZ341" s="23">
        <f t="shared" si="2"/>
        <v>0</v>
      </c>
      <c r="BA341" s="6">
        <v>76.0</v>
      </c>
      <c r="BB341" s="6">
        <v>50.0</v>
      </c>
      <c r="BC341" s="23">
        <f t="shared" si="3"/>
        <v>26</v>
      </c>
      <c r="BD341" s="6" t="s">
        <v>92</v>
      </c>
      <c r="BE341" s="6" t="s">
        <v>55</v>
      </c>
      <c r="BF341" s="6" t="s">
        <v>55</v>
      </c>
      <c r="BG341" s="6" t="s">
        <v>55</v>
      </c>
      <c r="BH341" s="6" t="s">
        <v>55</v>
      </c>
      <c r="BI341" s="93" t="s">
        <v>92</v>
      </c>
      <c r="BJ341" s="6" t="s">
        <v>55</v>
      </c>
      <c r="BK341" s="23"/>
      <c r="BL341" s="23"/>
      <c r="BM341" s="42"/>
      <c r="BN341" s="42"/>
      <c r="BO341" s="42"/>
    </row>
    <row r="342">
      <c r="A342" s="11">
        <v>338.0</v>
      </c>
      <c r="B342" s="17" t="s">
        <v>1485</v>
      </c>
      <c r="C342" s="17" t="s">
        <v>1486</v>
      </c>
      <c r="D342" s="17" t="s">
        <v>404</v>
      </c>
      <c r="E342" s="19"/>
      <c r="F342" s="17" t="s">
        <v>96</v>
      </c>
      <c r="G342" s="17" t="s">
        <v>1480</v>
      </c>
      <c r="H342" s="48" t="s">
        <v>90</v>
      </c>
      <c r="J342" s="11"/>
      <c r="K342" s="48" t="s">
        <v>84</v>
      </c>
      <c r="L342" s="49">
        <v>42979.0</v>
      </c>
      <c r="M342" s="52"/>
      <c r="N342" s="48" t="s">
        <v>85</v>
      </c>
      <c r="O342" s="50"/>
      <c r="P342" s="50"/>
      <c r="Q342" s="25">
        <v>6.0</v>
      </c>
      <c r="R342" s="25">
        <v>5.5</v>
      </c>
      <c r="S342" s="25">
        <v>6.0</v>
      </c>
      <c r="T342" s="25"/>
      <c r="U342" s="25"/>
      <c r="V342" s="25"/>
      <c r="W342" s="25">
        <v>5.0</v>
      </c>
      <c r="X342" s="25">
        <v>5.0</v>
      </c>
      <c r="Y342" s="25">
        <v>5.0</v>
      </c>
      <c r="Z342" s="25">
        <v>6.0</v>
      </c>
      <c r="AA342" s="25"/>
      <c r="AB342" s="25">
        <v>5.5</v>
      </c>
      <c r="AC342" s="25">
        <v>9.0</v>
      </c>
      <c r="AD342" s="25"/>
      <c r="AE342" s="25">
        <v>9.5</v>
      </c>
      <c r="AF342" s="25"/>
      <c r="AG342" s="25"/>
      <c r="AH342" s="25">
        <v>10.0</v>
      </c>
      <c r="AI342" s="25"/>
      <c r="AJ342" s="25"/>
      <c r="AK342" s="25">
        <v>10.0</v>
      </c>
      <c r="AL342" s="25"/>
      <c r="AM342" s="25">
        <v>5.0</v>
      </c>
      <c r="AN342" s="25"/>
      <c r="AO342" s="25"/>
      <c r="AP342" s="25"/>
      <c r="AQ342" s="25"/>
      <c r="AR342" s="6"/>
      <c r="AS342" s="25"/>
      <c r="AT342" s="25"/>
      <c r="AU342" s="25"/>
      <c r="AV342" s="25"/>
      <c r="AW342" s="25">
        <v>9.0</v>
      </c>
      <c r="AX342" s="25">
        <f t="shared" si="1"/>
        <v>6.89</v>
      </c>
      <c r="AY342" s="23"/>
      <c r="AZ342" s="23">
        <f t="shared" si="2"/>
        <v>0</v>
      </c>
      <c r="BA342" s="6">
        <v>102.0</v>
      </c>
      <c r="BB342" s="6">
        <v>51.0</v>
      </c>
      <c r="BC342" s="23">
        <f t="shared" si="3"/>
        <v>51</v>
      </c>
      <c r="BD342" s="6" t="s">
        <v>92</v>
      </c>
      <c r="BE342" s="6" t="s">
        <v>55</v>
      </c>
      <c r="BF342" s="6" t="s">
        <v>55</v>
      </c>
      <c r="BG342" s="6" t="s">
        <v>55</v>
      </c>
      <c r="BH342" s="6" t="s">
        <v>55</v>
      </c>
      <c r="BI342" s="93" t="s">
        <v>92</v>
      </c>
      <c r="BJ342" s="6" t="s">
        <v>55</v>
      </c>
      <c r="BK342" s="23"/>
      <c r="BL342" s="23"/>
      <c r="BM342" s="42"/>
      <c r="BN342" s="42"/>
      <c r="BO342" s="42"/>
    </row>
    <row r="343">
      <c r="A343" s="11">
        <v>339.0</v>
      </c>
      <c r="B343" s="17" t="s">
        <v>1488</v>
      </c>
      <c r="C343" s="17" t="s">
        <v>214</v>
      </c>
      <c r="D343" s="17" t="s">
        <v>77</v>
      </c>
      <c r="E343" s="19"/>
      <c r="F343" s="17" t="s">
        <v>79</v>
      </c>
      <c r="G343" s="17" t="s">
        <v>1480</v>
      </c>
      <c r="H343" s="48" t="s">
        <v>90</v>
      </c>
      <c r="J343" s="11"/>
      <c r="K343" s="48" t="s">
        <v>84</v>
      </c>
      <c r="L343" s="49">
        <v>42979.0</v>
      </c>
      <c r="M343" s="52"/>
      <c r="N343" s="48" t="s">
        <v>85</v>
      </c>
      <c r="O343" s="50"/>
      <c r="P343" s="50"/>
      <c r="Q343" s="25">
        <v>7.5</v>
      </c>
      <c r="R343" s="25">
        <v>8.5</v>
      </c>
      <c r="S343" s="25">
        <v>8.5</v>
      </c>
      <c r="T343" s="25"/>
      <c r="U343" s="25"/>
      <c r="V343" s="25"/>
      <c r="W343" s="25">
        <v>5.5</v>
      </c>
      <c r="X343" s="25">
        <v>7.5</v>
      </c>
      <c r="Y343" s="25">
        <v>5.5</v>
      </c>
      <c r="Z343" s="25">
        <v>8.0</v>
      </c>
      <c r="AA343" s="25"/>
      <c r="AB343" s="25">
        <v>10.0</v>
      </c>
      <c r="AC343" s="25">
        <v>10.0</v>
      </c>
      <c r="AD343" s="25"/>
      <c r="AE343" s="25">
        <v>9.5</v>
      </c>
      <c r="AF343" s="25"/>
      <c r="AG343" s="25"/>
      <c r="AH343" s="25">
        <v>10.0</v>
      </c>
      <c r="AI343" s="25"/>
      <c r="AJ343" s="25"/>
      <c r="AK343" s="25">
        <v>10.0</v>
      </c>
      <c r="AL343" s="25"/>
      <c r="AM343" s="25">
        <v>6.0</v>
      </c>
      <c r="AN343" s="25"/>
      <c r="AO343" s="25"/>
      <c r="AP343" s="25"/>
      <c r="AQ343" s="25"/>
      <c r="AR343" s="6"/>
      <c r="AS343" s="25"/>
      <c r="AT343" s="25"/>
      <c r="AU343" s="25"/>
      <c r="AV343" s="25"/>
      <c r="AW343" s="25">
        <v>10.0</v>
      </c>
      <c r="AX343" s="25">
        <f t="shared" si="1"/>
        <v>8.32</v>
      </c>
      <c r="AY343" s="23"/>
      <c r="AZ343" s="23">
        <f t="shared" si="2"/>
        <v>0</v>
      </c>
      <c r="BA343" s="6">
        <v>10.0</v>
      </c>
      <c r="BB343" s="6">
        <v>6.0</v>
      </c>
      <c r="BC343" s="23">
        <f t="shared" si="3"/>
        <v>4</v>
      </c>
      <c r="BD343" s="6" t="s">
        <v>92</v>
      </c>
      <c r="BE343" s="6" t="s">
        <v>55</v>
      </c>
      <c r="BF343" s="6" t="s">
        <v>55</v>
      </c>
      <c r="BG343" s="6" t="s">
        <v>55</v>
      </c>
      <c r="BH343" s="6" t="s">
        <v>55</v>
      </c>
      <c r="BI343" s="93" t="s">
        <v>92</v>
      </c>
      <c r="BJ343" s="6" t="s">
        <v>55</v>
      </c>
      <c r="BK343" s="23"/>
      <c r="BL343" s="23"/>
      <c r="BM343" s="42"/>
      <c r="BN343" s="42"/>
      <c r="BO343" s="42"/>
    </row>
    <row r="344">
      <c r="A344" s="11">
        <v>340.0</v>
      </c>
      <c r="B344" s="17" t="s">
        <v>1489</v>
      </c>
      <c r="C344" s="17" t="s">
        <v>244</v>
      </c>
      <c r="D344" s="17" t="s">
        <v>1490</v>
      </c>
      <c r="E344" s="19"/>
      <c r="F344" s="17" t="s">
        <v>96</v>
      </c>
      <c r="G344" s="17" t="s">
        <v>1480</v>
      </c>
      <c r="H344" s="48" t="s">
        <v>90</v>
      </c>
      <c r="J344" s="11"/>
      <c r="K344" s="48" t="s">
        <v>84</v>
      </c>
      <c r="L344" s="49">
        <v>42979.0</v>
      </c>
      <c r="M344" s="52"/>
      <c r="N344" s="48" t="s">
        <v>85</v>
      </c>
      <c r="O344" s="50"/>
      <c r="P344" s="50"/>
      <c r="Q344" s="25">
        <v>7.5</v>
      </c>
      <c r="R344" s="25">
        <v>7.0</v>
      </c>
      <c r="S344" s="25">
        <v>5.0</v>
      </c>
      <c r="T344" s="25"/>
      <c r="U344" s="25"/>
      <c r="V344" s="25"/>
      <c r="W344" s="25">
        <v>5.0</v>
      </c>
      <c r="X344" s="25">
        <v>5.5</v>
      </c>
      <c r="Y344" s="25">
        <v>5.0</v>
      </c>
      <c r="Z344" s="25">
        <v>5.0</v>
      </c>
      <c r="AA344" s="25"/>
      <c r="AB344" s="25">
        <v>5.0</v>
      </c>
      <c r="AC344" s="25">
        <v>9.0</v>
      </c>
      <c r="AD344" s="25"/>
      <c r="AE344" s="25">
        <v>9.5</v>
      </c>
      <c r="AF344" s="25"/>
      <c r="AG344" s="25"/>
      <c r="AH344" s="25">
        <v>10.0</v>
      </c>
      <c r="AI344" s="25"/>
      <c r="AJ344" s="25"/>
      <c r="AK344" s="25">
        <v>10.0</v>
      </c>
      <c r="AL344" s="25"/>
      <c r="AM344" s="25">
        <v>5.0</v>
      </c>
      <c r="AN344" s="25"/>
      <c r="AO344" s="25"/>
      <c r="AP344" s="25"/>
      <c r="AQ344" s="25"/>
      <c r="AR344" s="6"/>
      <c r="AS344" s="25"/>
      <c r="AT344" s="25"/>
      <c r="AU344" s="25"/>
      <c r="AV344" s="25"/>
      <c r="AW344" s="25">
        <v>7.0</v>
      </c>
      <c r="AX344" s="25">
        <f t="shared" si="1"/>
        <v>6.82</v>
      </c>
      <c r="AY344" s="23"/>
      <c r="AZ344" s="23">
        <f t="shared" si="2"/>
        <v>0</v>
      </c>
      <c r="BA344" s="6">
        <v>211.0</v>
      </c>
      <c r="BB344" s="6">
        <v>70.0</v>
      </c>
      <c r="BC344" s="23">
        <f t="shared" si="3"/>
        <v>141</v>
      </c>
      <c r="BD344" s="6" t="s">
        <v>92</v>
      </c>
      <c r="BE344" s="6" t="s">
        <v>55</v>
      </c>
      <c r="BF344" s="6" t="s">
        <v>55</v>
      </c>
      <c r="BG344" s="6" t="s">
        <v>55</v>
      </c>
      <c r="BH344" s="6" t="s">
        <v>55</v>
      </c>
      <c r="BI344" s="93" t="s">
        <v>92</v>
      </c>
      <c r="BJ344" s="6" t="s">
        <v>55</v>
      </c>
      <c r="BK344" s="23"/>
      <c r="BL344" s="23"/>
      <c r="BM344" s="42"/>
      <c r="BN344" s="42"/>
      <c r="BO344" s="42"/>
    </row>
    <row r="345">
      <c r="A345" s="11">
        <v>341.0</v>
      </c>
      <c r="B345" s="17" t="s">
        <v>1491</v>
      </c>
      <c r="C345" s="17" t="s">
        <v>270</v>
      </c>
      <c r="D345" s="17" t="s">
        <v>214</v>
      </c>
      <c r="E345" s="19"/>
      <c r="F345" s="17" t="s">
        <v>79</v>
      </c>
      <c r="G345" s="17" t="s">
        <v>1480</v>
      </c>
      <c r="H345" s="48" t="s">
        <v>90</v>
      </c>
      <c r="J345" s="11"/>
      <c r="K345" s="48" t="s">
        <v>84</v>
      </c>
      <c r="L345" s="49">
        <v>42979.0</v>
      </c>
      <c r="M345" s="52"/>
      <c r="N345" s="48" t="s">
        <v>85</v>
      </c>
      <c r="O345" s="50"/>
      <c r="P345" s="50"/>
      <c r="Q345" s="25">
        <v>8.5</v>
      </c>
      <c r="R345" s="25">
        <v>7.0</v>
      </c>
      <c r="S345" s="25">
        <v>8.5</v>
      </c>
      <c r="T345" s="25"/>
      <c r="U345" s="25"/>
      <c r="V345" s="25"/>
      <c r="W345" s="25">
        <v>5.5</v>
      </c>
      <c r="X345" s="25">
        <v>6.0</v>
      </c>
      <c r="Y345" s="25">
        <v>6.5</v>
      </c>
      <c r="Z345" s="25">
        <v>10.0</v>
      </c>
      <c r="AA345" s="25"/>
      <c r="AB345" s="25">
        <v>6.0</v>
      </c>
      <c r="AC345" s="25">
        <v>9.5</v>
      </c>
      <c r="AD345" s="25"/>
      <c r="AE345" s="25">
        <v>9.0</v>
      </c>
      <c r="AF345" s="25"/>
      <c r="AG345" s="25"/>
      <c r="AH345" s="25">
        <v>10.0</v>
      </c>
      <c r="AI345" s="25"/>
      <c r="AJ345" s="25"/>
      <c r="AK345" s="25">
        <v>10.0</v>
      </c>
      <c r="AL345" s="25"/>
      <c r="AM345" s="25">
        <v>5.0</v>
      </c>
      <c r="AN345" s="25"/>
      <c r="AO345" s="25"/>
      <c r="AP345" s="25"/>
      <c r="AQ345" s="25"/>
      <c r="AR345" s="6"/>
      <c r="AS345" s="25"/>
      <c r="AT345" s="25"/>
      <c r="AU345" s="25"/>
      <c r="AV345" s="25"/>
      <c r="AW345" s="25">
        <v>10.0</v>
      </c>
      <c r="AX345" s="25">
        <f t="shared" si="1"/>
        <v>7.96</v>
      </c>
      <c r="AY345" s="23"/>
      <c r="AZ345" s="23">
        <f t="shared" si="2"/>
        <v>0</v>
      </c>
      <c r="BA345" s="6">
        <v>41.0</v>
      </c>
      <c r="BB345" s="6">
        <v>17.0</v>
      </c>
      <c r="BC345" s="23">
        <f t="shared" si="3"/>
        <v>24</v>
      </c>
      <c r="BD345" s="6" t="s">
        <v>92</v>
      </c>
      <c r="BE345" s="6" t="s">
        <v>55</v>
      </c>
      <c r="BF345" s="6" t="s">
        <v>55</v>
      </c>
      <c r="BG345" s="6" t="s">
        <v>55</v>
      </c>
      <c r="BH345" s="6" t="s">
        <v>55</v>
      </c>
      <c r="BI345" s="93" t="s">
        <v>92</v>
      </c>
      <c r="BJ345" s="6" t="s">
        <v>55</v>
      </c>
      <c r="BK345" s="23"/>
      <c r="BL345" s="23"/>
      <c r="BM345" s="42"/>
      <c r="BN345" s="42"/>
      <c r="BO345" s="42"/>
    </row>
    <row r="346">
      <c r="A346" s="11">
        <v>342.0</v>
      </c>
      <c r="B346" s="17" t="s">
        <v>1493</v>
      </c>
      <c r="C346" s="17" t="s">
        <v>1494</v>
      </c>
      <c r="D346" s="17" t="s">
        <v>1490</v>
      </c>
      <c r="E346" s="19"/>
      <c r="F346" s="17" t="s">
        <v>96</v>
      </c>
      <c r="G346" s="17" t="s">
        <v>1480</v>
      </c>
      <c r="H346" s="48" t="s">
        <v>90</v>
      </c>
      <c r="J346" s="11"/>
      <c r="K346" s="48" t="s">
        <v>84</v>
      </c>
      <c r="L346" s="49">
        <v>42979.0</v>
      </c>
      <c r="M346" s="52"/>
      <c r="N346" s="48" t="s">
        <v>85</v>
      </c>
      <c r="O346" s="50"/>
      <c r="P346" s="50"/>
      <c r="Q346" s="25">
        <v>8.5</v>
      </c>
      <c r="R346" s="25">
        <v>9.0</v>
      </c>
      <c r="S346" s="25">
        <v>8.5</v>
      </c>
      <c r="T346" s="25"/>
      <c r="U346" s="25"/>
      <c r="V346" s="25"/>
      <c r="W346" s="25">
        <v>7.0</v>
      </c>
      <c r="X346" s="25">
        <v>6.5</v>
      </c>
      <c r="Y346" s="25">
        <v>5.5</v>
      </c>
      <c r="Z346" s="25">
        <v>9.0</v>
      </c>
      <c r="AA346" s="25"/>
      <c r="AB346" s="25">
        <v>8.0</v>
      </c>
      <c r="AC346" s="25">
        <v>10.0</v>
      </c>
      <c r="AD346" s="25"/>
      <c r="AE346" s="25">
        <v>10.0</v>
      </c>
      <c r="AF346" s="25"/>
      <c r="AG346" s="25"/>
      <c r="AH346" s="25">
        <v>10.0</v>
      </c>
      <c r="AI346" s="25"/>
      <c r="AJ346" s="25"/>
      <c r="AK346" s="25">
        <v>10.0</v>
      </c>
      <c r="AL346" s="25"/>
      <c r="AM346" s="25">
        <v>5.0</v>
      </c>
      <c r="AN346" s="25"/>
      <c r="AO346" s="25"/>
      <c r="AP346" s="25"/>
      <c r="AQ346" s="25"/>
      <c r="AR346" s="6"/>
      <c r="AS346" s="25"/>
      <c r="AT346" s="25"/>
      <c r="AU346" s="25"/>
      <c r="AV346" s="25"/>
      <c r="AW346" s="25">
        <v>9.5</v>
      </c>
      <c r="AX346" s="25">
        <f t="shared" si="1"/>
        <v>8.32</v>
      </c>
      <c r="AY346" s="23"/>
      <c r="AZ346" s="23">
        <f t="shared" si="2"/>
        <v>0</v>
      </c>
      <c r="BA346" s="6">
        <v>48.0</v>
      </c>
      <c r="BB346" s="6">
        <v>26.0</v>
      </c>
      <c r="BC346" s="23">
        <f t="shared" si="3"/>
        <v>22</v>
      </c>
      <c r="BD346" s="6" t="s">
        <v>92</v>
      </c>
      <c r="BE346" s="6" t="s">
        <v>55</v>
      </c>
      <c r="BF346" s="6" t="s">
        <v>55</v>
      </c>
      <c r="BG346" s="6" t="s">
        <v>55</v>
      </c>
      <c r="BH346" s="6" t="s">
        <v>55</v>
      </c>
      <c r="BI346" s="93" t="s">
        <v>92</v>
      </c>
      <c r="BJ346" s="6" t="s">
        <v>55</v>
      </c>
      <c r="BK346" s="23"/>
      <c r="BL346" s="23"/>
      <c r="BM346" s="42"/>
      <c r="BN346" s="42"/>
      <c r="BO346" s="42"/>
    </row>
    <row r="347">
      <c r="A347" s="11">
        <v>343.0</v>
      </c>
      <c r="B347" s="17" t="s">
        <v>1496</v>
      </c>
      <c r="C347" s="17" t="s">
        <v>149</v>
      </c>
      <c r="D347" s="17" t="s">
        <v>145</v>
      </c>
      <c r="E347" s="19"/>
      <c r="F347" s="17" t="s">
        <v>79</v>
      </c>
      <c r="G347" s="17" t="s">
        <v>1480</v>
      </c>
      <c r="H347" s="48" t="s">
        <v>90</v>
      </c>
      <c r="J347" s="11"/>
      <c r="K347" s="48" t="s">
        <v>84</v>
      </c>
      <c r="L347" s="49">
        <v>42979.0</v>
      </c>
      <c r="M347" s="52"/>
      <c r="N347" s="48" t="s">
        <v>85</v>
      </c>
      <c r="O347" s="50"/>
      <c r="P347" s="50"/>
      <c r="Q347" s="25">
        <v>6.0</v>
      </c>
      <c r="R347" s="25">
        <v>7.5</v>
      </c>
      <c r="S347" s="25">
        <v>9.0</v>
      </c>
      <c r="T347" s="25"/>
      <c r="U347" s="25"/>
      <c r="V347" s="25"/>
      <c r="W347" s="25">
        <v>8.0</v>
      </c>
      <c r="X347" s="25">
        <v>6.0</v>
      </c>
      <c r="Y347" s="25">
        <v>8.0</v>
      </c>
      <c r="Z347" s="25">
        <v>8.5</v>
      </c>
      <c r="AA347" s="25"/>
      <c r="AB347" s="25">
        <v>8.5</v>
      </c>
      <c r="AC347" s="25">
        <v>9.0</v>
      </c>
      <c r="AD347" s="25"/>
      <c r="AE347" s="25">
        <v>9.5</v>
      </c>
      <c r="AF347" s="25"/>
      <c r="AG347" s="25"/>
      <c r="AH347" s="25">
        <v>10.0</v>
      </c>
      <c r="AI347" s="25"/>
      <c r="AJ347" s="25"/>
      <c r="AK347" s="25">
        <v>10.0</v>
      </c>
      <c r="AL347" s="25"/>
      <c r="AM347" s="25">
        <v>5.5</v>
      </c>
      <c r="AN347" s="25"/>
      <c r="AO347" s="25"/>
      <c r="AP347" s="25"/>
      <c r="AQ347" s="25"/>
      <c r="AR347" s="6"/>
      <c r="AS347" s="25"/>
      <c r="AT347" s="25"/>
      <c r="AU347" s="25"/>
      <c r="AV347" s="25"/>
      <c r="AW347" s="25">
        <v>10.0</v>
      </c>
      <c r="AX347" s="25">
        <f t="shared" si="1"/>
        <v>8.25</v>
      </c>
      <c r="AY347" s="23"/>
      <c r="AZ347" s="23">
        <f t="shared" si="2"/>
        <v>0</v>
      </c>
      <c r="BA347" s="6">
        <v>37.0</v>
      </c>
      <c r="BB347" s="6">
        <v>14.0</v>
      </c>
      <c r="BC347" s="23">
        <f t="shared" si="3"/>
        <v>23</v>
      </c>
      <c r="BD347" s="6" t="s">
        <v>92</v>
      </c>
      <c r="BE347" s="6" t="s">
        <v>55</v>
      </c>
      <c r="BF347" s="6" t="s">
        <v>55</v>
      </c>
      <c r="BG347" s="6" t="s">
        <v>55</v>
      </c>
      <c r="BH347" s="6" t="s">
        <v>55</v>
      </c>
      <c r="BI347" s="93" t="s">
        <v>92</v>
      </c>
      <c r="BJ347" s="6" t="s">
        <v>55</v>
      </c>
      <c r="BK347" s="23"/>
      <c r="BL347" s="23"/>
      <c r="BM347" s="42"/>
      <c r="BN347" s="42"/>
      <c r="BO347" s="42"/>
    </row>
    <row r="348">
      <c r="A348" s="11">
        <v>344.0</v>
      </c>
      <c r="B348" s="17" t="s">
        <v>585</v>
      </c>
      <c r="C348" s="17" t="s">
        <v>261</v>
      </c>
      <c r="D348" s="20"/>
      <c r="E348" s="19"/>
      <c r="F348" s="17" t="s">
        <v>96</v>
      </c>
      <c r="G348" s="17" t="s">
        <v>1480</v>
      </c>
      <c r="H348" s="48" t="s">
        <v>90</v>
      </c>
      <c r="J348" s="11"/>
      <c r="K348" s="48" t="s">
        <v>84</v>
      </c>
      <c r="L348" s="49">
        <v>42979.0</v>
      </c>
      <c r="M348" s="52"/>
      <c r="N348" s="48" t="s">
        <v>85</v>
      </c>
      <c r="O348" s="50"/>
      <c r="P348" s="50"/>
      <c r="Q348" s="25">
        <v>9.0</v>
      </c>
      <c r="R348" s="25">
        <v>9.0</v>
      </c>
      <c r="S348" s="25">
        <v>8.5</v>
      </c>
      <c r="T348" s="25"/>
      <c r="U348" s="25"/>
      <c r="V348" s="25"/>
      <c r="W348" s="25">
        <v>8.0</v>
      </c>
      <c r="X348" s="25">
        <v>8.0</v>
      </c>
      <c r="Y348" s="25">
        <v>10.0</v>
      </c>
      <c r="Z348" s="25">
        <v>8.5</v>
      </c>
      <c r="AA348" s="25"/>
      <c r="AB348" s="25">
        <v>9.0</v>
      </c>
      <c r="AC348" s="25">
        <v>10.0</v>
      </c>
      <c r="AD348" s="25"/>
      <c r="AE348" s="25">
        <v>10.0</v>
      </c>
      <c r="AF348" s="25"/>
      <c r="AG348" s="25"/>
      <c r="AH348" s="25">
        <v>10.0</v>
      </c>
      <c r="AI348" s="25"/>
      <c r="AJ348" s="25"/>
      <c r="AK348" s="25">
        <v>10.0</v>
      </c>
      <c r="AL348" s="25"/>
      <c r="AM348" s="25">
        <v>6.5</v>
      </c>
      <c r="AN348" s="25"/>
      <c r="AO348" s="25"/>
      <c r="AP348" s="25"/>
      <c r="AQ348" s="25"/>
      <c r="AR348" s="6"/>
      <c r="AS348" s="25"/>
      <c r="AT348" s="25"/>
      <c r="AU348" s="25"/>
      <c r="AV348" s="25"/>
      <c r="AW348" s="25">
        <v>10.0</v>
      </c>
      <c r="AX348" s="25">
        <f t="shared" si="1"/>
        <v>9.03</v>
      </c>
      <c r="AY348" s="23"/>
      <c r="AZ348" s="23">
        <f t="shared" si="2"/>
        <v>0</v>
      </c>
      <c r="BA348" s="6">
        <v>27.0</v>
      </c>
      <c r="BB348" s="6">
        <v>12.0</v>
      </c>
      <c r="BC348" s="23">
        <f t="shared" si="3"/>
        <v>15</v>
      </c>
      <c r="BD348" s="6" t="s">
        <v>92</v>
      </c>
      <c r="BE348" s="6" t="s">
        <v>55</v>
      </c>
      <c r="BF348" s="6" t="s">
        <v>55</v>
      </c>
      <c r="BG348" s="6" t="s">
        <v>55</v>
      </c>
      <c r="BH348" s="6" t="s">
        <v>55</v>
      </c>
      <c r="BI348" s="93" t="s">
        <v>92</v>
      </c>
      <c r="BJ348" s="6" t="s">
        <v>55</v>
      </c>
      <c r="BK348" s="23"/>
      <c r="BL348" s="23"/>
      <c r="BM348" s="42"/>
      <c r="BN348" s="42"/>
      <c r="BO348" s="42"/>
    </row>
    <row r="349">
      <c r="A349" s="11">
        <v>345.0</v>
      </c>
      <c r="B349" s="17" t="s">
        <v>1497</v>
      </c>
      <c r="C349" s="17" t="s">
        <v>203</v>
      </c>
      <c r="D349" s="17" t="s">
        <v>254</v>
      </c>
      <c r="E349" s="19"/>
      <c r="F349" s="17" t="s">
        <v>96</v>
      </c>
      <c r="G349" s="17" t="s">
        <v>1480</v>
      </c>
      <c r="H349" s="48" t="s">
        <v>90</v>
      </c>
      <c r="J349" s="11"/>
      <c r="K349" s="48" t="s">
        <v>84</v>
      </c>
      <c r="L349" s="49">
        <v>42979.0</v>
      </c>
      <c r="M349" s="52"/>
      <c r="N349" s="48" t="s">
        <v>85</v>
      </c>
      <c r="O349" s="50"/>
      <c r="P349" s="50"/>
      <c r="Q349" s="25">
        <v>8.5</v>
      </c>
      <c r="R349" s="25">
        <v>8.5</v>
      </c>
      <c r="S349" s="25">
        <v>7.5</v>
      </c>
      <c r="T349" s="25"/>
      <c r="U349" s="25"/>
      <c r="V349" s="25"/>
      <c r="W349" s="25">
        <v>8.5</v>
      </c>
      <c r="X349" s="25">
        <v>9.0</v>
      </c>
      <c r="Y349" s="25">
        <v>9.0</v>
      </c>
      <c r="Z349" s="25">
        <v>8.5</v>
      </c>
      <c r="AA349" s="25"/>
      <c r="AB349" s="25">
        <v>10.0</v>
      </c>
      <c r="AC349" s="25">
        <v>10.0</v>
      </c>
      <c r="AD349" s="25"/>
      <c r="AE349" s="25">
        <v>10.0</v>
      </c>
      <c r="AF349" s="25"/>
      <c r="AG349" s="25"/>
      <c r="AH349" s="25">
        <v>10.0</v>
      </c>
      <c r="AI349" s="25"/>
      <c r="AJ349" s="25"/>
      <c r="AK349" s="25">
        <v>10.0</v>
      </c>
      <c r="AL349" s="25"/>
      <c r="AM349" s="25">
        <v>7.0</v>
      </c>
      <c r="AN349" s="25"/>
      <c r="AO349" s="25"/>
      <c r="AP349" s="25"/>
      <c r="AQ349" s="25"/>
      <c r="AR349" s="6"/>
      <c r="AS349" s="25"/>
      <c r="AT349" s="25"/>
      <c r="AU349" s="25"/>
      <c r="AV349" s="25"/>
      <c r="AW349" s="25">
        <v>10.0</v>
      </c>
      <c r="AX349" s="25">
        <f t="shared" si="1"/>
        <v>9.03</v>
      </c>
      <c r="AY349" s="23"/>
      <c r="AZ349" s="23">
        <f t="shared" si="2"/>
        <v>0</v>
      </c>
      <c r="BA349" s="6">
        <v>66.0</v>
      </c>
      <c r="BB349" s="6">
        <v>15.0</v>
      </c>
      <c r="BC349" s="23">
        <f t="shared" si="3"/>
        <v>51</v>
      </c>
      <c r="BD349" s="6" t="s">
        <v>92</v>
      </c>
      <c r="BE349" s="6" t="s">
        <v>55</v>
      </c>
      <c r="BF349" s="6" t="s">
        <v>55</v>
      </c>
      <c r="BG349" s="6" t="s">
        <v>55</v>
      </c>
      <c r="BH349" s="6" t="s">
        <v>55</v>
      </c>
      <c r="BI349" s="93" t="s">
        <v>92</v>
      </c>
      <c r="BJ349" s="6" t="s">
        <v>55</v>
      </c>
      <c r="BK349" s="23"/>
      <c r="BL349" s="23"/>
      <c r="BM349" s="42"/>
      <c r="BN349" s="42"/>
      <c r="BO349" s="42"/>
    </row>
    <row r="350">
      <c r="A350" s="11">
        <v>346.0</v>
      </c>
      <c r="B350" s="17" t="s">
        <v>1449</v>
      </c>
      <c r="C350" s="17" t="s">
        <v>77</v>
      </c>
      <c r="D350" s="17" t="s">
        <v>125</v>
      </c>
      <c r="E350" s="19"/>
      <c r="F350" s="17" t="s">
        <v>79</v>
      </c>
      <c r="G350" s="17" t="s">
        <v>1480</v>
      </c>
      <c r="H350" s="48" t="s">
        <v>90</v>
      </c>
      <c r="J350" s="11"/>
      <c r="K350" s="48" t="s">
        <v>84</v>
      </c>
      <c r="L350" s="49">
        <v>42979.0</v>
      </c>
      <c r="M350" s="52"/>
      <c r="N350" s="48" t="s">
        <v>85</v>
      </c>
      <c r="O350" s="50"/>
      <c r="P350" s="50"/>
      <c r="Q350" s="25">
        <v>10.0</v>
      </c>
      <c r="R350" s="25">
        <v>10.0</v>
      </c>
      <c r="S350" s="25">
        <v>10.0</v>
      </c>
      <c r="T350" s="25"/>
      <c r="U350" s="25"/>
      <c r="V350" s="25"/>
      <c r="W350" s="25">
        <v>9.0</v>
      </c>
      <c r="X350" s="25">
        <v>9.5</v>
      </c>
      <c r="Y350" s="25">
        <v>10.0</v>
      </c>
      <c r="Z350" s="25">
        <v>10.0</v>
      </c>
      <c r="AA350" s="25"/>
      <c r="AB350" s="25">
        <v>10.0</v>
      </c>
      <c r="AC350" s="25">
        <v>10.0</v>
      </c>
      <c r="AD350" s="25"/>
      <c r="AE350" s="25">
        <v>10.0</v>
      </c>
      <c r="AF350" s="25"/>
      <c r="AG350" s="25"/>
      <c r="AH350" s="25">
        <v>10.0</v>
      </c>
      <c r="AI350" s="25"/>
      <c r="AJ350" s="25"/>
      <c r="AK350" s="25">
        <v>10.0</v>
      </c>
      <c r="AL350" s="25"/>
      <c r="AM350" s="25">
        <v>9.0</v>
      </c>
      <c r="AN350" s="25"/>
      <c r="AO350" s="25"/>
      <c r="AP350" s="25"/>
      <c r="AQ350" s="25"/>
      <c r="AR350" s="6"/>
      <c r="AS350" s="25"/>
      <c r="AT350" s="25"/>
      <c r="AU350" s="25"/>
      <c r="AV350" s="25"/>
      <c r="AW350" s="25">
        <v>10.0</v>
      </c>
      <c r="AX350" s="25">
        <f t="shared" si="1"/>
        <v>9.82</v>
      </c>
      <c r="AY350" s="23"/>
      <c r="AZ350" s="23">
        <f t="shared" si="2"/>
        <v>0</v>
      </c>
      <c r="BA350" s="6">
        <v>14.0</v>
      </c>
      <c r="BB350" s="6">
        <v>8.0</v>
      </c>
      <c r="BC350" s="23">
        <f t="shared" si="3"/>
        <v>6</v>
      </c>
      <c r="BD350" s="6" t="s">
        <v>92</v>
      </c>
      <c r="BE350" s="6" t="s">
        <v>55</v>
      </c>
      <c r="BF350" s="6" t="s">
        <v>55</v>
      </c>
      <c r="BG350" s="6" t="s">
        <v>55</v>
      </c>
      <c r="BH350" s="6" t="s">
        <v>55</v>
      </c>
      <c r="BI350" s="93" t="s">
        <v>92</v>
      </c>
      <c r="BJ350" s="6" t="s">
        <v>55</v>
      </c>
      <c r="BK350" s="23"/>
      <c r="BL350" s="23"/>
      <c r="BM350" s="42"/>
      <c r="BN350" s="42"/>
      <c r="BO350" s="42"/>
    </row>
    <row r="351">
      <c r="A351" s="11">
        <v>347.0</v>
      </c>
      <c r="B351" s="17" t="s">
        <v>1500</v>
      </c>
      <c r="C351" s="17" t="s">
        <v>1501</v>
      </c>
      <c r="D351" s="20"/>
      <c r="E351" s="19"/>
      <c r="F351" s="17" t="s">
        <v>79</v>
      </c>
      <c r="G351" s="17" t="s">
        <v>1480</v>
      </c>
      <c r="H351" s="48" t="s">
        <v>90</v>
      </c>
      <c r="J351" s="11"/>
      <c r="K351" s="48" t="s">
        <v>84</v>
      </c>
      <c r="L351" s="49">
        <v>42979.0</v>
      </c>
      <c r="M351" s="52"/>
      <c r="N351" s="48" t="s">
        <v>85</v>
      </c>
      <c r="O351" s="50"/>
      <c r="P351" s="50"/>
      <c r="Q351" s="25">
        <v>6.0</v>
      </c>
      <c r="R351" s="25">
        <v>7.5</v>
      </c>
      <c r="S351" s="25">
        <v>9.5</v>
      </c>
      <c r="T351" s="25"/>
      <c r="U351" s="25"/>
      <c r="V351" s="25"/>
      <c r="W351" s="25">
        <v>5.0</v>
      </c>
      <c r="X351" s="25">
        <v>6.0</v>
      </c>
      <c r="Y351" s="25">
        <v>5.0</v>
      </c>
      <c r="Z351" s="25">
        <v>8.0</v>
      </c>
      <c r="AA351" s="25"/>
      <c r="AB351" s="25">
        <v>6.0</v>
      </c>
      <c r="AC351" s="25">
        <v>8.5</v>
      </c>
      <c r="AD351" s="25"/>
      <c r="AE351" s="25">
        <v>8.0</v>
      </c>
      <c r="AF351" s="25"/>
      <c r="AG351" s="25"/>
      <c r="AH351" s="25">
        <v>10.0</v>
      </c>
      <c r="AI351" s="25"/>
      <c r="AJ351" s="25"/>
      <c r="AK351" s="25">
        <v>10.0</v>
      </c>
      <c r="AL351" s="25"/>
      <c r="AM351" s="25">
        <v>5.0</v>
      </c>
      <c r="AN351" s="25"/>
      <c r="AO351" s="25"/>
      <c r="AP351" s="25"/>
      <c r="AQ351" s="25"/>
      <c r="AR351" s="6"/>
      <c r="AS351" s="25"/>
      <c r="AT351" s="25"/>
      <c r="AU351" s="25"/>
      <c r="AV351" s="25"/>
      <c r="AW351" s="25">
        <v>9.5</v>
      </c>
      <c r="AX351" s="25">
        <f t="shared" si="1"/>
        <v>7.42</v>
      </c>
      <c r="AY351" s="23"/>
      <c r="AZ351" s="23">
        <f t="shared" si="2"/>
        <v>0</v>
      </c>
      <c r="BA351" s="6">
        <v>46.0</v>
      </c>
      <c r="BB351" s="6">
        <v>32.0</v>
      </c>
      <c r="BC351" s="23">
        <f t="shared" si="3"/>
        <v>14</v>
      </c>
      <c r="BD351" s="6" t="s">
        <v>92</v>
      </c>
      <c r="BE351" s="6" t="s">
        <v>55</v>
      </c>
      <c r="BF351" s="6" t="s">
        <v>55</v>
      </c>
      <c r="BG351" s="6" t="s">
        <v>55</v>
      </c>
      <c r="BH351" s="6" t="s">
        <v>55</v>
      </c>
      <c r="BI351" s="93" t="s">
        <v>92</v>
      </c>
      <c r="BJ351" s="6" t="s">
        <v>55</v>
      </c>
      <c r="BK351" s="23"/>
      <c r="BL351" s="23"/>
      <c r="BM351" s="42"/>
      <c r="BN351" s="42"/>
      <c r="BO351" s="42"/>
    </row>
    <row r="352">
      <c r="A352" s="11">
        <v>348.0</v>
      </c>
      <c r="B352" s="17" t="s">
        <v>1502</v>
      </c>
      <c r="C352" s="17" t="s">
        <v>476</v>
      </c>
      <c r="D352" s="20"/>
      <c r="E352" s="19"/>
      <c r="F352" s="17" t="s">
        <v>96</v>
      </c>
      <c r="G352" s="17" t="s">
        <v>1480</v>
      </c>
      <c r="H352" s="48" t="s">
        <v>90</v>
      </c>
      <c r="J352" s="11"/>
      <c r="K352" s="48" t="s">
        <v>84</v>
      </c>
      <c r="L352" s="49">
        <v>42979.0</v>
      </c>
      <c r="M352" s="52"/>
      <c r="N352" s="48" t="s">
        <v>85</v>
      </c>
      <c r="O352" s="50"/>
      <c r="P352" s="50"/>
      <c r="Q352" s="25">
        <v>9.5</v>
      </c>
      <c r="R352" s="25">
        <v>9.5</v>
      </c>
      <c r="S352" s="25">
        <v>10.0</v>
      </c>
      <c r="T352" s="25"/>
      <c r="U352" s="25"/>
      <c r="V352" s="25"/>
      <c r="W352" s="25">
        <v>8.5</v>
      </c>
      <c r="X352" s="25">
        <v>8.0</v>
      </c>
      <c r="Y352" s="25">
        <v>7.5</v>
      </c>
      <c r="Z352" s="25">
        <v>10.0</v>
      </c>
      <c r="AA352" s="25"/>
      <c r="AB352" s="25">
        <v>9.5</v>
      </c>
      <c r="AC352" s="25">
        <v>10.0</v>
      </c>
      <c r="AD352" s="25"/>
      <c r="AE352" s="25">
        <v>10.0</v>
      </c>
      <c r="AF352" s="25"/>
      <c r="AG352" s="25"/>
      <c r="AH352" s="25">
        <v>10.0</v>
      </c>
      <c r="AI352" s="25"/>
      <c r="AJ352" s="25"/>
      <c r="AK352" s="25">
        <v>10.0</v>
      </c>
      <c r="AL352" s="25"/>
      <c r="AM352" s="25">
        <v>7.0</v>
      </c>
      <c r="AN352" s="25"/>
      <c r="AO352" s="25"/>
      <c r="AP352" s="25"/>
      <c r="AQ352" s="25"/>
      <c r="AR352" s="6"/>
      <c r="AS352" s="25"/>
      <c r="AT352" s="25"/>
      <c r="AU352" s="25"/>
      <c r="AV352" s="25"/>
      <c r="AW352" s="25">
        <v>10.0</v>
      </c>
      <c r="AX352" s="25">
        <f t="shared" si="1"/>
        <v>9.25</v>
      </c>
      <c r="AY352" s="23"/>
      <c r="AZ352" s="23">
        <f t="shared" si="2"/>
        <v>0</v>
      </c>
      <c r="BA352" s="6">
        <v>10.0</v>
      </c>
      <c r="BB352" s="6">
        <v>4.0</v>
      </c>
      <c r="BC352" s="23">
        <f t="shared" si="3"/>
        <v>6</v>
      </c>
      <c r="BD352" s="6" t="s">
        <v>92</v>
      </c>
      <c r="BE352" s="6" t="s">
        <v>55</v>
      </c>
      <c r="BF352" s="6" t="s">
        <v>55</v>
      </c>
      <c r="BG352" s="6" t="s">
        <v>55</v>
      </c>
      <c r="BH352" s="6" t="s">
        <v>55</v>
      </c>
      <c r="BI352" s="93" t="s">
        <v>92</v>
      </c>
      <c r="BJ352" s="6" t="s">
        <v>55</v>
      </c>
      <c r="BK352" s="23"/>
      <c r="BL352" s="23"/>
      <c r="BM352" s="42"/>
      <c r="BN352" s="42"/>
      <c r="BO352" s="42"/>
    </row>
    <row r="353">
      <c r="A353" s="11">
        <v>349.0</v>
      </c>
      <c r="B353" s="17" t="s">
        <v>201</v>
      </c>
      <c r="C353" s="17" t="s">
        <v>132</v>
      </c>
      <c r="D353" s="20"/>
      <c r="E353" s="19"/>
      <c r="F353" s="17" t="s">
        <v>79</v>
      </c>
      <c r="G353" s="17" t="s">
        <v>1480</v>
      </c>
      <c r="H353" s="48" t="s">
        <v>90</v>
      </c>
      <c r="J353" s="11"/>
      <c r="K353" s="48" t="s">
        <v>84</v>
      </c>
      <c r="L353" s="49">
        <v>42979.0</v>
      </c>
      <c r="M353" s="52"/>
      <c r="N353" s="48" t="s">
        <v>85</v>
      </c>
      <c r="O353" s="50"/>
      <c r="P353" s="50"/>
      <c r="Q353" s="25">
        <v>7.5</v>
      </c>
      <c r="R353" s="25">
        <v>7.5</v>
      </c>
      <c r="S353" s="25">
        <v>8.0</v>
      </c>
      <c r="T353" s="25"/>
      <c r="U353" s="25"/>
      <c r="V353" s="25"/>
      <c r="W353" s="25">
        <v>5.0</v>
      </c>
      <c r="X353" s="25">
        <v>6.0</v>
      </c>
      <c r="Y353" s="25">
        <v>6.0</v>
      </c>
      <c r="Z353" s="25">
        <v>8.5</v>
      </c>
      <c r="AA353" s="25"/>
      <c r="AB353" s="25">
        <v>9.0</v>
      </c>
      <c r="AC353" s="25">
        <v>9.0</v>
      </c>
      <c r="AD353" s="25"/>
      <c r="AE353" s="25">
        <v>9.0</v>
      </c>
      <c r="AF353" s="25"/>
      <c r="AG353" s="25"/>
      <c r="AH353" s="25">
        <v>10.0</v>
      </c>
      <c r="AI353" s="25"/>
      <c r="AJ353" s="25"/>
      <c r="AK353" s="25">
        <v>10.0</v>
      </c>
      <c r="AL353" s="25"/>
      <c r="AM353" s="25">
        <v>6.0</v>
      </c>
      <c r="AN353" s="25"/>
      <c r="AO353" s="25"/>
      <c r="AP353" s="25"/>
      <c r="AQ353" s="25"/>
      <c r="AR353" s="6"/>
      <c r="AS353" s="25"/>
      <c r="AT353" s="25"/>
      <c r="AU353" s="25"/>
      <c r="AV353" s="25"/>
      <c r="AW353" s="25">
        <v>10.0</v>
      </c>
      <c r="AX353" s="25">
        <f t="shared" si="1"/>
        <v>7.96</v>
      </c>
      <c r="AY353" s="23"/>
      <c r="AZ353" s="23">
        <f t="shared" si="2"/>
        <v>0</v>
      </c>
      <c r="BA353" s="6">
        <v>29.0</v>
      </c>
      <c r="BB353" s="6">
        <v>6.0</v>
      </c>
      <c r="BC353" s="23">
        <f t="shared" si="3"/>
        <v>23</v>
      </c>
      <c r="BD353" s="6" t="s">
        <v>92</v>
      </c>
      <c r="BE353" s="6" t="s">
        <v>55</v>
      </c>
      <c r="BF353" s="6" t="s">
        <v>55</v>
      </c>
      <c r="BG353" s="6" t="s">
        <v>55</v>
      </c>
      <c r="BH353" s="6" t="s">
        <v>55</v>
      </c>
      <c r="BI353" s="93" t="s">
        <v>92</v>
      </c>
      <c r="BJ353" s="6" t="s">
        <v>55</v>
      </c>
      <c r="BK353" s="23"/>
      <c r="BL353" s="23"/>
      <c r="BM353" s="42"/>
      <c r="BN353" s="42"/>
      <c r="BO353" s="42"/>
    </row>
    <row r="354">
      <c r="A354" s="11">
        <v>350.0</v>
      </c>
      <c r="B354" s="17" t="s">
        <v>1504</v>
      </c>
      <c r="C354" s="17" t="s">
        <v>259</v>
      </c>
      <c r="D354" s="17" t="s">
        <v>1505</v>
      </c>
      <c r="E354" s="17" t="s">
        <v>266</v>
      </c>
      <c r="F354" s="17" t="s">
        <v>96</v>
      </c>
      <c r="G354" s="17" t="s">
        <v>1480</v>
      </c>
      <c r="H354" s="48" t="s">
        <v>90</v>
      </c>
      <c r="J354" s="11"/>
      <c r="K354" s="48" t="s">
        <v>84</v>
      </c>
      <c r="L354" s="49">
        <v>42979.0</v>
      </c>
      <c r="M354" s="52"/>
      <c r="N354" s="52"/>
      <c r="O354" s="50"/>
      <c r="P354" s="50"/>
      <c r="Q354" s="25">
        <v>9.0</v>
      </c>
      <c r="R354" s="25">
        <v>9.5</v>
      </c>
      <c r="S354" s="25">
        <v>10.0</v>
      </c>
      <c r="T354" s="25"/>
      <c r="U354" s="25"/>
      <c r="V354" s="25"/>
      <c r="W354" s="25">
        <v>9.0</v>
      </c>
      <c r="X354" s="25">
        <v>10.0</v>
      </c>
      <c r="Y354" s="25">
        <v>10.0</v>
      </c>
      <c r="Z354" s="25">
        <v>10.0</v>
      </c>
      <c r="AA354" s="25"/>
      <c r="AB354" s="25">
        <v>10.0</v>
      </c>
      <c r="AC354" s="25">
        <v>10.0</v>
      </c>
      <c r="AD354" s="25"/>
      <c r="AE354" s="25">
        <v>10.0</v>
      </c>
      <c r="AF354" s="25"/>
      <c r="AG354" s="25"/>
      <c r="AH354" s="25">
        <v>10.0</v>
      </c>
      <c r="AI354" s="25"/>
      <c r="AJ354" s="25"/>
      <c r="AK354" s="25">
        <v>10.0</v>
      </c>
      <c r="AL354" s="25"/>
      <c r="AM354" s="25">
        <v>8.0</v>
      </c>
      <c r="AN354" s="25"/>
      <c r="AO354" s="25"/>
      <c r="AP354" s="25"/>
      <c r="AQ354" s="25"/>
      <c r="AR354" s="6"/>
      <c r="AS354" s="25"/>
      <c r="AT354" s="25"/>
      <c r="AU354" s="25"/>
      <c r="AV354" s="25"/>
      <c r="AW354" s="25">
        <v>10.0</v>
      </c>
      <c r="AX354" s="25">
        <f t="shared" si="1"/>
        <v>9.67</v>
      </c>
      <c r="AY354" s="23"/>
      <c r="AZ354" s="23">
        <f t="shared" si="2"/>
        <v>0</v>
      </c>
      <c r="BA354" s="6">
        <v>33.0</v>
      </c>
      <c r="BB354" s="6">
        <v>11.0</v>
      </c>
      <c r="BC354" s="23">
        <f t="shared" si="3"/>
        <v>22</v>
      </c>
      <c r="BD354" s="6" t="s">
        <v>92</v>
      </c>
      <c r="BE354" s="6" t="s">
        <v>55</v>
      </c>
      <c r="BF354" s="6" t="s">
        <v>55</v>
      </c>
      <c r="BG354" s="6" t="s">
        <v>55</v>
      </c>
      <c r="BH354" s="6" t="s">
        <v>55</v>
      </c>
      <c r="BI354" s="93" t="s">
        <v>92</v>
      </c>
      <c r="BJ354" s="6" t="s">
        <v>55</v>
      </c>
      <c r="BK354" s="23"/>
      <c r="BL354" s="23"/>
      <c r="BM354" s="42"/>
      <c r="BN354" s="42"/>
      <c r="BO354" s="42"/>
    </row>
    <row r="355">
      <c r="A355" s="11">
        <v>351.0</v>
      </c>
      <c r="B355" s="17" t="s">
        <v>1507</v>
      </c>
      <c r="C355" s="17" t="s">
        <v>711</v>
      </c>
      <c r="D355" s="17" t="s">
        <v>1508</v>
      </c>
      <c r="E355" s="19"/>
      <c r="F355" s="17" t="s">
        <v>79</v>
      </c>
      <c r="G355" s="17" t="s">
        <v>1480</v>
      </c>
      <c r="H355" s="48" t="s">
        <v>90</v>
      </c>
      <c r="J355" s="11"/>
      <c r="K355" s="48" t="s">
        <v>84</v>
      </c>
      <c r="L355" s="49">
        <v>42979.0</v>
      </c>
      <c r="M355" s="52"/>
      <c r="N355" s="48" t="s">
        <v>85</v>
      </c>
      <c r="O355" s="50"/>
      <c r="P355" s="50"/>
      <c r="Q355" s="25">
        <v>8.0</v>
      </c>
      <c r="R355" s="25">
        <v>8.0</v>
      </c>
      <c r="S355" s="25">
        <v>9.0</v>
      </c>
      <c r="T355" s="25"/>
      <c r="U355" s="25"/>
      <c r="V355" s="25"/>
      <c r="W355" s="25">
        <v>8.0</v>
      </c>
      <c r="X355" s="25">
        <v>7.5</v>
      </c>
      <c r="Y355" s="25">
        <v>10.0</v>
      </c>
      <c r="Z355" s="25">
        <v>10.0</v>
      </c>
      <c r="AA355" s="25"/>
      <c r="AB355" s="25">
        <v>8.0</v>
      </c>
      <c r="AC355" s="25">
        <v>10.0</v>
      </c>
      <c r="AD355" s="25"/>
      <c r="AE355" s="25">
        <v>10.0</v>
      </c>
      <c r="AF355" s="25"/>
      <c r="AG355" s="25"/>
      <c r="AH355" s="25">
        <v>10.0</v>
      </c>
      <c r="AI355" s="25"/>
      <c r="AJ355" s="25"/>
      <c r="AK355" s="25">
        <v>10.0</v>
      </c>
      <c r="AL355" s="25"/>
      <c r="AM355" s="25">
        <v>6.0</v>
      </c>
      <c r="AN355" s="25"/>
      <c r="AO355" s="25"/>
      <c r="AP355" s="25"/>
      <c r="AQ355" s="25"/>
      <c r="AR355" s="6"/>
      <c r="AS355" s="25"/>
      <c r="AT355" s="25"/>
      <c r="AU355" s="25"/>
      <c r="AV355" s="25"/>
      <c r="AW355" s="25">
        <v>10.0</v>
      </c>
      <c r="AX355" s="25">
        <f t="shared" si="1"/>
        <v>8.89</v>
      </c>
      <c r="AY355" s="23"/>
      <c r="AZ355" s="23">
        <f t="shared" si="2"/>
        <v>0</v>
      </c>
      <c r="BA355" s="6">
        <v>34.0</v>
      </c>
      <c r="BB355" s="6">
        <v>15.0</v>
      </c>
      <c r="BC355" s="23">
        <f t="shared" si="3"/>
        <v>19</v>
      </c>
      <c r="BD355" s="6" t="s">
        <v>92</v>
      </c>
      <c r="BE355" s="6" t="s">
        <v>55</v>
      </c>
      <c r="BF355" s="6" t="s">
        <v>55</v>
      </c>
      <c r="BG355" s="6" t="s">
        <v>55</v>
      </c>
      <c r="BH355" s="6" t="s">
        <v>55</v>
      </c>
      <c r="BI355" s="93" t="s">
        <v>92</v>
      </c>
      <c r="BJ355" s="6" t="s">
        <v>55</v>
      </c>
      <c r="BK355" s="23"/>
      <c r="BL355" s="23"/>
      <c r="BM355" s="42"/>
      <c r="BN355" s="42"/>
      <c r="BO355" s="42"/>
    </row>
    <row r="356">
      <c r="A356" s="11">
        <v>352.0</v>
      </c>
      <c r="B356" s="17" t="s">
        <v>1097</v>
      </c>
      <c r="C356" s="17" t="s">
        <v>515</v>
      </c>
      <c r="D356" s="17" t="s">
        <v>77</v>
      </c>
      <c r="E356" s="19"/>
      <c r="F356" s="17" t="s">
        <v>79</v>
      </c>
      <c r="G356" s="17" t="s">
        <v>1480</v>
      </c>
      <c r="H356" s="48" t="s">
        <v>90</v>
      </c>
      <c r="J356" s="11"/>
      <c r="K356" s="48" t="s">
        <v>84</v>
      </c>
      <c r="L356" s="49">
        <v>42979.0</v>
      </c>
      <c r="M356" s="52"/>
      <c r="N356" s="48" t="s">
        <v>85</v>
      </c>
      <c r="O356" s="50"/>
      <c r="P356" s="50"/>
      <c r="Q356" s="25">
        <v>6.0</v>
      </c>
      <c r="R356" s="25">
        <v>5.5</v>
      </c>
      <c r="S356" s="25">
        <v>7.5</v>
      </c>
      <c r="T356" s="25"/>
      <c r="U356" s="25"/>
      <c r="V356" s="25"/>
      <c r="W356" s="25">
        <v>6.0</v>
      </c>
      <c r="X356" s="25">
        <v>6.0</v>
      </c>
      <c r="Y356" s="25">
        <v>5.5</v>
      </c>
      <c r="Z356" s="25">
        <v>8.0</v>
      </c>
      <c r="AA356" s="25"/>
      <c r="AB356" s="25">
        <v>6.0</v>
      </c>
      <c r="AC356" s="25">
        <v>9.0</v>
      </c>
      <c r="AD356" s="25"/>
      <c r="AE356" s="25">
        <v>9.0</v>
      </c>
      <c r="AF356" s="25"/>
      <c r="AG356" s="25"/>
      <c r="AH356" s="25">
        <v>10.0</v>
      </c>
      <c r="AI356" s="25"/>
      <c r="AJ356" s="25"/>
      <c r="AK356" s="25">
        <v>10.0</v>
      </c>
      <c r="AL356" s="25"/>
      <c r="AM356" s="25">
        <v>5.0</v>
      </c>
      <c r="AN356" s="25"/>
      <c r="AO356" s="25"/>
      <c r="AP356" s="25"/>
      <c r="AQ356" s="25"/>
      <c r="AR356" s="6"/>
      <c r="AS356" s="25"/>
      <c r="AT356" s="25"/>
      <c r="AU356" s="25"/>
      <c r="AV356" s="25"/>
      <c r="AW356" s="25">
        <v>10.0</v>
      </c>
      <c r="AX356" s="25">
        <f t="shared" si="1"/>
        <v>7.39</v>
      </c>
      <c r="AY356" s="23"/>
      <c r="AZ356" s="23">
        <f t="shared" si="2"/>
        <v>0</v>
      </c>
      <c r="BA356" s="6">
        <v>69.0</v>
      </c>
      <c r="BB356" s="6">
        <v>16.0</v>
      </c>
      <c r="BC356" s="23">
        <f t="shared" si="3"/>
        <v>53</v>
      </c>
      <c r="BD356" s="6" t="s">
        <v>92</v>
      </c>
      <c r="BE356" s="6" t="s">
        <v>55</v>
      </c>
      <c r="BF356" s="6" t="s">
        <v>55</v>
      </c>
      <c r="BG356" s="6" t="s">
        <v>55</v>
      </c>
      <c r="BH356" s="6" t="s">
        <v>55</v>
      </c>
      <c r="BI356" s="93" t="s">
        <v>92</v>
      </c>
      <c r="BJ356" s="6" t="s">
        <v>55</v>
      </c>
      <c r="BK356" s="23"/>
      <c r="BL356" s="23"/>
      <c r="BM356" s="42"/>
      <c r="BN356" s="42"/>
      <c r="BO356" s="42"/>
    </row>
    <row r="357">
      <c r="A357" s="11">
        <v>353.0</v>
      </c>
      <c r="B357" s="17" t="s">
        <v>844</v>
      </c>
      <c r="C357" s="17" t="s">
        <v>911</v>
      </c>
      <c r="D357" s="17" t="s">
        <v>125</v>
      </c>
      <c r="E357" s="19"/>
      <c r="F357" s="17" t="s">
        <v>79</v>
      </c>
      <c r="G357" s="17" t="s">
        <v>1480</v>
      </c>
      <c r="H357" s="48" t="s">
        <v>90</v>
      </c>
      <c r="J357" s="11"/>
      <c r="K357" s="48" t="s">
        <v>84</v>
      </c>
      <c r="L357" s="49">
        <v>42979.0</v>
      </c>
      <c r="M357" s="52"/>
      <c r="N357" s="48" t="s">
        <v>85</v>
      </c>
      <c r="O357" s="50"/>
      <c r="P357" s="50"/>
      <c r="Q357" s="25">
        <v>7.0</v>
      </c>
      <c r="R357" s="25">
        <v>8.0</v>
      </c>
      <c r="S357" s="25">
        <v>10.0</v>
      </c>
      <c r="T357" s="25"/>
      <c r="U357" s="25"/>
      <c r="V357" s="25"/>
      <c r="W357" s="25">
        <v>6.0</v>
      </c>
      <c r="X357" s="25">
        <v>7.0</v>
      </c>
      <c r="Y357" s="25">
        <v>5.5</v>
      </c>
      <c r="Z357" s="25">
        <v>8.5</v>
      </c>
      <c r="AA357" s="25"/>
      <c r="AB357" s="25">
        <v>9.5</v>
      </c>
      <c r="AC357" s="25">
        <v>10.0</v>
      </c>
      <c r="AD357" s="25"/>
      <c r="AE357" s="25">
        <v>9.0</v>
      </c>
      <c r="AF357" s="25"/>
      <c r="AG357" s="25"/>
      <c r="AH357" s="25">
        <v>10.0</v>
      </c>
      <c r="AI357" s="25"/>
      <c r="AJ357" s="25"/>
      <c r="AK357" s="25">
        <v>10.0</v>
      </c>
      <c r="AL357" s="25"/>
      <c r="AM357" s="25">
        <v>10.0</v>
      </c>
      <c r="AN357" s="25"/>
      <c r="AO357" s="25"/>
      <c r="AP357" s="25"/>
      <c r="AQ357" s="25"/>
      <c r="AR357" s="6"/>
      <c r="AS357" s="25"/>
      <c r="AT357" s="25"/>
      <c r="AU357" s="25"/>
      <c r="AV357" s="25"/>
      <c r="AW357" s="25">
        <v>10.0</v>
      </c>
      <c r="AX357" s="25">
        <f t="shared" si="1"/>
        <v>8.6</v>
      </c>
      <c r="AY357" s="23"/>
      <c r="AZ357" s="23">
        <f t="shared" si="2"/>
        <v>0</v>
      </c>
      <c r="BA357" s="6">
        <v>32.0</v>
      </c>
      <c r="BB357" s="6">
        <v>8.0</v>
      </c>
      <c r="BC357" s="23">
        <f t="shared" si="3"/>
        <v>24</v>
      </c>
      <c r="BD357" s="6" t="s">
        <v>92</v>
      </c>
      <c r="BE357" s="6" t="s">
        <v>55</v>
      </c>
      <c r="BF357" s="6" t="s">
        <v>55</v>
      </c>
      <c r="BG357" s="6" t="s">
        <v>55</v>
      </c>
      <c r="BH357" s="6" t="s">
        <v>55</v>
      </c>
      <c r="BI357" s="93" t="s">
        <v>92</v>
      </c>
      <c r="BJ357" s="6" t="s">
        <v>55</v>
      </c>
      <c r="BK357" s="23"/>
      <c r="BL357" s="23"/>
      <c r="BM357" s="42"/>
      <c r="BN357" s="42"/>
      <c r="BO357" s="42"/>
    </row>
    <row r="358">
      <c r="A358" s="11">
        <v>354.0</v>
      </c>
      <c r="B358" s="17" t="s">
        <v>167</v>
      </c>
      <c r="C358" s="17" t="s">
        <v>1510</v>
      </c>
      <c r="D358" s="17" t="s">
        <v>77</v>
      </c>
      <c r="E358" s="19"/>
      <c r="F358" s="17" t="s">
        <v>79</v>
      </c>
      <c r="G358" s="17" t="s">
        <v>1480</v>
      </c>
      <c r="H358" s="48" t="s">
        <v>90</v>
      </c>
      <c r="J358" s="11"/>
      <c r="K358" s="48" t="s">
        <v>84</v>
      </c>
      <c r="L358" s="49">
        <v>42979.0</v>
      </c>
      <c r="M358" s="52"/>
      <c r="N358" s="48" t="s">
        <v>85</v>
      </c>
      <c r="O358" s="50"/>
      <c r="P358" s="50"/>
      <c r="Q358" s="25">
        <v>6.0</v>
      </c>
      <c r="R358" s="25">
        <v>7.5</v>
      </c>
      <c r="S358" s="25">
        <v>5.5</v>
      </c>
      <c r="T358" s="25"/>
      <c r="U358" s="25"/>
      <c r="V358" s="25"/>
      <c r="W358" s="25">
        <v>5.0</v>
      </c>
      <c r="X358" s="25">
        <v>5.0</v>
      </c>
      <c r="Y358" s="25">
        <v>5.0</v>
      </c>
      <c r="Z358" s="25">
        <v>6.5</v>
      </c>
      <c r="AA358" s="25"/>
      <c r="AB358" s="25">
        <v>5.5</v>
      </c>
      <c r="AC358" s="25">
        <v>8.0</v>
      </c>
      <c r="AD358" s="25"/>
      <c r="AE358" s="25">
        <v>7.0</v>
      </c>
      <c r="AF358" s="25"/>
      <c r="AG358" s="25"/>
      <c r="AH358" s="25">
        <v>10.0</v>
      </c>
      <c r="AI358" s="25"/>
      <c r="AJ358" s="25"/>
      <c r="AK358" s="25">
        <v>10.0</v>
      </c>
      <c r="AL358" s="25"/>
      <c r="AM358" s="25">
        <v>5.0</v>
      </c>
      <c r="AN358" s="25"/>
      <c r="AO358" s="25"/>
      <c r="AP358" s="25"/>
      <c r="AQ358" s="25"/>
      <c r="AR358" s="6"/>
      <c r="AS358" s="25"/>
      <c r="AT358" s="25"/>
      <c r="AU358" s="25"/>
      <c r="AV358" s="25"/>
      <c r="AW358" s="25">
        <v>10.0</v>
      </c>
      <c r="AX358" s="25">
        <f t="shared" si="1"/>
        <v>6.85</v>
      </c>
      <c r="AY358" s="23"/>
      <c r="AZ358" s="23">
        <f t="shared" si="2"/>
        <v>0</v>
      </c>
      <c r="BA358" s="6">
        <v>46.0</v>
      </c>
      <c r="BB358" s="6">
        <v>21.0</v>
      </c>
      <c r="BC358" s="23">
        <f t="shared" si="3"/>
        <v>25</v>
      </c>
      <c r="BD358" s="6" t="s">
        <v>92</v>
      </c>
      <c r="BE358" s="6" t="s">
        <v>55</v>
      </c>
      <c r="BF358" s="6" t="s">
        <v>55</v>
      </c>
      <c r="BG358" s="6" t="s">
        <v>55</v>
      </c>
      <c r="BH358" s="6" t="s">
        <v>55</v>
      </c>
      <c r="BI358" s="93" t="s">
        <v>92</v>
      </c>
      <c r="BJ358" s="6" t="s">
        <v>55</v>
      </c>
      <c r="BK358" s="23"/>
      <c r="BL358" s="23"/>
      <c r="BM358" s="42"/>
      <c r="BN358" s="42"/>
      <c r="BO358" s="42"/>
    </row>
    <row r="359">
      <c r="A359" s="11">
        <v>355.0</v>
      </c>
      <c r="B359" s="17" t="s">
        <v>477</v>
      </c>
      <c r="C359" s="17" t="s">
        <v>143</v>
      </c>
      <c r="D359" s="17" t="s">
        <v>78</v>
      </c>
      <c r="E359" s="19"/>
      <c r="F359" s="17" t="s">
        <v>79</v>
      </c>
      <c r="G359" s="17" t="s">
        <v>1480</v>
      </c>
      <c r="H359" s="48" t="s">
        <v>90</v>
      </c>
      <c r="J359" s="11"/>
      <c r="K359" s="48" t="s">
        <v>84</v>
      </c>
      <c r="L359" s="49">
        <v>42979.0</v>
      </c>
      <c r="M359" s="52"/>
      <c r="N359" s="48" t="s">
        <v>85</v>
      </c>
      <c r="O359" s="50"/>
      <c r="P359" s="50"/>
      <c r="Q359" s="25">
        <v>7.0</v>
      </c>
      <c r="R359" s="25">
        <v>9.0</v>
      </c>
      <c r="S359" s="25">
        <v>8.5</v>
      </c>
      <c r="T359" s="25"/>
      <c r="U359" s="25"/>
      <c r="V359" s="25"/>
      <c r="W359" s="25">
        <v>9.0</v>
      </c>
      <c r="X359" s="25">
        <v>8.0</v>
      </c>
      <c r="Y359" s="25">
        <v>9.5</v>
      </c>
      <c r="Z359" s="25">
        <v>8.0</v>
      </c>
      <c r="AA359" s="25"/>
      <c r="AB359" s="25">
        <v>9.0</v>
      </c>
      <c r="AC359" s="25">
        <v>10.0</v>
      </c>
      <c r="AD359" s="25"/>
      <c r="AE359" s="25">
        <v>8.0</v>
      </c>
      <c r="AF359" s="25"/>
      <c r="AG359" s="25"/>
      <c r="AH359" s="25">
        <v>10.0</v>
      </c>
      <c r="AI359" s="25"/>
      <c r="AJ359" s="25"/>
      <c r="AK359" s="25">
        <v>10.0</v>
      </c>
      <c r="AL359" s="25"/>
      <c r="AM359" s="25">
        <v>6.5</v>
      </c>
      <c r="AN359" s="25"/>
      <c r="AO359" s="25"/>
      <c r="AP359" s="25"/>
      <c r="AQ359" s="25"/>
      <c r="AR359" s="6"/>
      <c r="AS359" s="25"/>
      <c r="AT359" s="25"/>
      <c r="AU359" s="25"/>
      <c r="AV359" s="25"/>
      <c r="AW359" s="25">
        <v>10.0</v>
      </c>
      <c r="AX359" s="25">
        <f t="shared" si="1"/>
        <v>8.75</v>
      </c>
      <c r="AY359" s="23"/>
      <c r="AZ359" s="23">
        <f t="shared" si="2"/>
        <v>0</v>
      </c>
      <c r="BA359" s="6">
        <v>38.0</v>
      </c>
      <c r="BB359" s="6">
        <v>13.0</v>
      </c>
      <c r="BC359" s="23">
        <f t="shared" si="3"/>
        <v>25</v>
      </c>
      <c r="BD359" s="6" t="s">
        <v>92</v>
      </c>
      <c r="BE359" s="6" t="s">
        <v>55</v>
      </c>
      <c r="BF359" s="6" t="s">
        <v>55</v>
      </c>
      <c r="BG359" s="6" t="s">
        <v>55</v>
      </c>
      <c r="BH359" s="6" t="s">
        <v>55</v>
      </c>
      <c r="BI359" s="93" t="s">
        <v>92</v>
      </c>
      <c r="BJ359" s="6" t="s">
        <v>55</v>
      </c>
      <c r="BK359" s="23"/>
      <c r="BL359" s="23"/>
      <c r="BM359" s="42"/>
      <c r="BN359" s="42"/>
      <c r="BO359" s="42"/>
    </row>
    <row r="360">
      <c r="A360" s="11">
        <v>356.0</v>
      </c>
      <c r="B360" s="17" t="s">
        <v>1515</v>
      </c>
      <c r="C360" s="17" t="s">
        <v>143</v>
      </c>
      <c r="D360" s="17" t="s">
        <v>386</v>
      </c>
      <c r="E360" s="19"/>
      <c r="F360" s="17" t="s">
        <v>79</v>
      </c>
      <c r="G360" s="17" t="s">
        <v>1480</v>
      </c>
      <c r="H360" s="48" t="s">
        <v>90</v>
      </c>
      <c r="J360" s="11"/>
      <c r="K360" s="48" t="s">
        <v>84</v>
      </c>
      <c r="L360" s="49">
        <v>42979.0</v>
      </c>
      <c r="M360" s="52"/>
      <c r="N360" s="48" t="s">
        <v>85</v>
      </c>
      <c r="O360" s="50"/>
      <c r="P360" s="50"/>
      <c r="Q360" s="25">
        <v>6.5</v>
      </c>
      <c r="R360" s="25">
        <v>6.0</v>
      </c>
      <c r="S360" s="25">
        <v>6.5</v>
      </c>
      <c r="T360" s="25"/>
      <c r="U360" s="25"/>
      <c r="V360" s="25"/>
      <c r="W360" s="25">
        <v>5.5</v>
      </c>
      <c r="X360" s="25">
        <v>6.0</v>
      </c>
      <c r="Y360" s="25">
        <v>9.0</v>
      </c>
      <c r="Z360" s="25">
        <v>8.0</v>
      </c>
      <c r="AA360" s="25"/>
      <c r="AB360" s="25">
        <v>8.0</v>
      </c>
      <c r="AC360" s="25">
        <v>9.5</v>
      </c>
      <c r="AD360" s="25"/>
      <c r="AE360" s="25">
        <v>9.5</v>
      </c>
      <c r="AF360" s="25"/>
      <c r="AG360" s="25"/>
      <c r="AH360" s="25">
        <v>10.0</v>
      </c>
      <c r="AI360" s="25"/>
      <c r="AJ360" s="25"/>
      <c r="AK360" s="25">
        <v>10.0</v>
      </c>
      <c r="AL360" s="25"/>
      <c r="AM360" s="25">
        <v>5.5</v>
      </c>
      <c r="AN360" s="25"/>
      <c r="AO360" s="25"/>
      <c r="AP360" s="25"/>
      <c r="AQ360" s="25"/>
      <c r="AR360" s="6"/>
      <c r="AS360" s="25"/>
      <c r="AT360" s="25"/>
      <c r="AU360" s="25"/>
      <c r="AV360" s="25"/>
      <c r="AW360" s="25">
        <v>10.0</v>
      </c>
      <c r="AX360" s="25">
        <f t="shared" si="1"/>
        <v>7.85</v>
      </c>
      <c r="AY360" s="23"/>
      <c r="AZ360" s="23">
        <f t="shared" si="2"/>
        <v>0</v>
      </c>
      <c r="BA360" s="6">
        <v>37.0</v>
      </c>
      <c r="BB360" s="6">
        <v>16.0</v>
      </c>
      <c r="BC360" s="23">
        <f t="shared" si="3"/>
        <v>21</v>
      </c>
      <c r="BD360" s="6" t="s">
        <v>92</v>
      </c>
      <c r="BE360" s="6" t="s">
        <v>55</v>
      </c>
      <c r="BF360" s="6" t="s">
        <v>55</v>
      </c>
      <c r="BG360" s="6" t="s">
        <v>55</v>
      </c>
      <c r="BH360" s="6" t="s">
        <v>55</v>
      </c>
      <c r="BI360" s="93" t="s">
        <v>92</v>
      </c>
      <c r="BJ360" s="6" t="s">
        <v>55</v>
      </c>
      <c r="BK360" s="23"/>
      <c r="BL360" s="23"/>
      <c r="BM360" s="42"/>
      <c r="BN360" s="42"/>
      <c r="BO360" s="42"/>
    </row>
    <row r="361">
      <c r="A361" s="11">
        <v>357.0</v>
      </c>
      <c r="B361" s="17" t="s">
        <v>924</v>
      </c>
      <c r="C361" s="17" t="s">
        <v>145</v>
      </c>
      <c r="D361" s="17" t="s">
        <v>451</v>
      </c>
      <c r="E361" s="19"/>
      <c r="F361" s="17" t="s">
        <v>79</v>
      </c>
      <c r="G361" s="17" t="s">
        <v>1480</v>
      </c>
      <c r="H361" s="48" t="s">
        <v>90</v>
      </c>
      <c r="J361" s="11"/>
      <c r="K361" s="48" t="s">
        <v>84</v>
      </c>
      <c r="L361" s="49">
        <v>42979.0</v>
      </c>
      <c r="M361" s="52"/>
      <c r="N361" s="48" t="s">
        <v>85</v>
      </c>
      <c r="O361" s="50"/>
      <c r="P361" s="50"/>
      <c r="Q361" s="25">
        <v>5.5</v>
      </c>
      <c r="R361" s="25">
        <v>6.0</v>
      </c>
      <c r="S361" s="25">
        <v>8.0</v>
      </c>
      <c r="T361" s="25"/>
      <c r="U361" s="25"/>
      <c r="V361" s="25"/>
      <c r="W361" s="25">
        <v>6.5</v>
      </c>
      <c r="X361" s="25">
        <v>6.5</v>
      </c>
      <c r="Y361" s="25">
        <v>6.5</v>
      </c>
      <c r="Z361" s="25">
        <v>6.5</v>
      </c>
      <c r="AA361" s="25"/>
      <c r="AB361" s="25">
        <v>5.0</v>
      </c>
      <c r="AC361" s="25">
        <v>8.0</v>
      </c>
      <c r="AD361" s="25"/>
      <c r="AE361" s="25">
        <v>7.5</v>
      </c>
      <c r="AF361" s="25"/>
      <c r="AG361" s="25"/>
      <c r="AH361" s="25">
        <v>10.0</v>
      </c>
      <c r="AI361" s="25"/>
      <c r="AJ361" s="25"/>
      <c r="AK361" s="25">
        <v>10.0</v>
      </c>
      <c r="AL361" s="25"/>
      <c r="AM361" s="25">
        <v>5.0</v>
      </c>
      <c r="AN361" s="25"/>
      <c r="AO361" s="25"/>
      <c r="AP361" s="25"/>
      <c r="AQ361" s="25"/>
      <c r="AR361" s="6"/>
      <c r="AS361" s="25"/>
      <c r="AT361" s="25"/>
      <c r="AU361" s="25"/>
      <c r="AV361" s="25"/>
      <c r="AW361" s="25">
        <v>10.0</v>
      </c>
      <c r="AX361" s="25">
        <f t="shared" si="1"/>
        <v>7.21</v>
      </c>
      <c r="AY361" s="23"/>
      <c r="AZ361" s="23">
        <f t="shared" si="2"/>
        <v>0</v>
      </c>
      <c r="BA361" s="6">
        <v>26.0</v>
      </c>
      <c r="BB361" s="6">
        <v>12.0</v>
      </c>
      <c r="BC361" s="23">
        <f t="shared" si="3"/>
        <v>14</v>
      </c>
      <c r="BD361" s="6" t="s">
        <v>92</v>
      </c>
      <c r="BE361" s="6" t="s">
        <v>55</v>
      </c>
      <c r="BF361" s="6" t="s">
        <v>55</v>
      </c>
      <c r="BG361" s="6" t="s">
        <v>55</v>
      </c>
      <c r="BH361" s="6" t="s">
        <v>55</v>
      </c>
      <c r="BI361" s="93" t="s">
        <v>92</v>
      </c>
      <c r="BJ361" s="6" t="s">
        <v>55</v>
      </c>
      <c r="BK361" s="23"/>
      <c r="BL361" s="23"/>
      <c r="BM361" s="42"/>
      <c r="BN361" s="42"/>
      <c r="BO361" s="42"/>
    </row>
    <row r="362">
      <c r="A362" s="11">
        <v>358.0</v>
      </c>
      <c r="B362" s="17" t="s">
        <v>1516</v>
      </c>
      <c r="C362" s="17" t="s">
        <v>236</v>
      </c>
      <c r="D362" s="17" t="s">
        <v>925</v>
      </c>
      <c r="E362" s="19"/>
      <c r="F362" s="17" t="s">
        <v>96</v>
      </c>
      <c r="G362" s="17" t="s">
        <v>1480</v>
      </c>
      <c r="H362" s="48" t="s">
        <v>90</v>
      </c>
      <c r="J362" s="11"/>
      <c r="K362" s="48" t="s">
        <v>84</v>
      </c>
      <c r="L362" s="49">
        <v>42979.0</v>
      </c>
      <c r="M362" s="52"/>
      <c r="N362" s="48" t="s">
        <v>85</v>
      </c>
      <c r="O362" s="50"/>
      <c r="P362" s="50"/>
      <c r="Q362" s="25">
        <v>9.0</v>
      </c>
      <c r="R362" s="25">
        <v>9.5</v>
      </c>
      <c r="S362" s="25">
        <v>9.0</v>
      </c>
      <c r="T362" s="25"/>
      <c r="U362" s="25"/>
      <c r="V362" s="25"/>
      <c r="W362" s="25">
        <v>9.0</v>
      </c>
      <c r="X362" s="25">
        <v>9.0</v>
      </c>
      <c r="Y362" s="25">
        <v>10.0</v>
      </c>
      <c r="Z362" s="25">
        <v>10.0</v>
      </c>
      <c r="AA362" s="25"/>
      <c r="AB362" s="25">
        <v>10.0</v>
      </c>
      <c r="AC362" s="25">
        <v>10.0</v>
      </c>
      <c r="AD362" s="25"/>
      <c r="AE362" s="25">
        <v>10.0</v>
      </c>
      <c r="AF362" s="25"/>
      <c r="AG362" s="25"/>
      <c r="AH362" s="25">
        <v>10.0</v>
      </c>
      <c r="AI362" s="25"/>
      <c r="AJ362" s="25"/>
      <c r="AK362" s="25">
        <v>10.0</v>
      </c>
      <c r="AL362" s="25"/>
      <c r="AM362" s="25">
        <v>7.0</v>
      </c>
      <c r="AN362" s="25"/>
      <c r="AO362" s="25"/>
      <c r="AP362" s="25"/>
      <c r="AQ362" s="25"/>
      <c r="AR362" s="6"/>
      <c r="AS362" s="25"/>
      <c r="AT362" s="25"/>
      <c r="AU362" s="25"/>
      <c r="AV362" s="25"/>
      <c r="AW362" s="25">
        <v>10.0</v>
      </c>
      <c r="AX362" s="25">
        <f t="shared" si="1"/>
        <v>9.46</v>
      </c>
      <c r="AY362" s="23"/>
      <c r="AZ362" s="23">
        <f t="shared" si="2"/>
        <v>0</v>
      </c>
      <c r="BA362" s="6">
        <v>41.0</v>
      </c>
      <c r="BB362" s="6">
        <v>10.0</v>
      </c>
      <c r="BC362" s="23">
        <f t="shared" si="3"/>
        <v>31</v>
      </c>
      <c r="BD362" s="6" t="s">
        <v>92</v>
      </c>
      <c r="BE362" s="6" t="s">
        <v>55</v>
      </c>
      <c r="BF362" s="6" t="s">
        <v>55</v>
      </c>
      <c r="BG362" s="6" t="s">
        <v>55</v>
      </c>
      <c r="BH362" s="6" t="s">
        <v>55</v>
      </c>
      <c r="BI362" s="93" t="s">
        <v>92</v>
      </c>
      <c r="BJ362" s="6" t="s">
        <v>55</v>
      </c>
      <c r="BK362" s="23"/>
      <c r="BL362" s="23"/>
      <c r="BM362" s="42"/>
      <c r="BN362" s="42"/>
      <c r="BO362" s="42"/>
    </row>
    <row r="363">
      <c r="A363" s="11">
        <v>359.0</v>
      </c>
      <c r="B363" s="17" t="s">
        <v>1281</v>
      </c>
      <c r="C363" s="17" t="s">
        <v>1517</v>
      </c>
      <c r="D363" s="20"/>
      <c r="E363" s="19"/>
      <c r="F363" s="17" t="s">
        <v>79</v>
      </c>
      <c r="G363" s="17" t="s">
        <v>1480</v>
      </c>
      <c r="H363" s="48" t="s">
        <v>90</v>
      </c>
      <c r="J363" s="11"/>
      <c r="K363" s="48" t="s">
        <v>84</v>
      </c>
      <c r="L363" s="49">
        <v>42979.0</v>
      </c>
      <c r="M363" s="52"/>
      <c r="N363" s="48" t="s">
        <v>85</v>
      </c>
      <c r="O363" s="50"/>
      <c r="P363" s="50"/>
      <c r="Q363" s="25">
        <v>7.5</v>
      </c>
      <c r="R363" s="25">
        <v>9.0</v>
      </c>
      <c r="S363" s="25">
        <v>10.0</v>
      </c>
      <c r="T363" s="25"/>
      <c r="U363" s="25"/>
      <c r="V363" s="25"/>
      <c r="W363" s="25">
        <v>9.0</v>
      </c>
      <c r="X363" s="25">
        <v>7.5</v>
      </c>
      <c r="Y363" s="25">
        <v>10.0</v>
      </c>
      <c r="Z363" s="25">
        <v>10.0</v>
      </c>
      <c r="AA363" s="25"/>
      <c r="AB363" s="25">
        <v>10.0</v>
      </c>
      <c r="AC363" s="25">
        <v>10.0</v>
      </c>
      <c r="AD363" s="25"/>
      <c r="AE363" s="25">
        <v>10.0</v>
      </c>
      <c r="AF363" s="25"/>
      <c r="AG363" s="25"/>
      <c r="AH363" s="25">
        <v>10.0</v>
      </c>
      <c r="AI363" s="25"/>
      <c r="AJ363" s="25"/>
      <c r="AK363" s="25">
        <v>10.0</v>
      </c>
      <c r="AL363" s="25"/>
      <c r="AM363" s="25">
        <v>9.5</v>
      </c>
      <c r="AN363" s="25"/>
      <c r="AO363" s="25"/>
      <c r="AP363" s="25"/>
      <c r="AQ363" s="25"/>
      <c r="AR363" s="6"/>
      <c r="AS363" s="25"/>
      <c r="AT363" s="25"/>
      <c r="AU363" s="25"/>
      <c r="AV363" s="25"/>
      <c r="AW363" s="25">
        <v>10.0</v>
      </c>
      <c r="AX363" s="25">
        <f t="shared" si="1"/>
        <v>9.46</v>
      </c>
      <c r="AY363" s="23"/>
      <c r="AZ363" s="23">
        <f t="shared" si="2"/>
        <v>0</v>
      </c>
      <c r="BA363" s="6">
        <v>13.0</v>
      </c>
      <c r="BB363" s="6">
        <v>6.0</v>
      </c>
      <c r="BC363" s="23">
        <f t="shared" si="3"/>
        <v>7</v>
      </c>
      <c r="BD363" s="6" t="s">
        <v>92</v>
      </c>
      <c r="BE363" s="6" t="s">
        <v>55</v>
      </c>
      <c r="BF363" s="6" t="s">
        <v>55</v>
      </c>
      <c r="BG363" s="6" t="s">
        <v>55</v>
      </c>
      <c r="BH363" s="6" t="s">
        <v>55</v>
      </c>
      <c r="BI363" s="93" t="s">
        <v>92</v>
      </c>
      <c r="BJ363" s="6" t="s">
        <v>55</v>
      </c>
      <c r="BK363" s="23"/>
      <c r="BL363" s="23"/>
      <c r="BM363" s="42"/>
      <c r="BN363" s="42"/>
      <c r="BO363" s="42"/>
    </row>
    <row r="364">
      <c r="A364" s="11">
        <v>360.0</v>
      </c>
      <c r="B364" s="17" t="s">
        <v>1518</v>
      </c>
      <c r="C364" s="17" t="s">
        <v>78</v>
      </c>
      <c r="D364" s="17" t="s">
        <v>269</v>
      </c>
      <c r="E364" s="19"/>
      <c r="F364" s="17" t="s">
        <v>79</v>
      </c>
      <c r="G364" s="17" t="s">
        <v>1480</v>
      </c>
      <c r="H364" s="11" t="s">
        <v>90</v>
      </c>
      <c r="J364" s="11" t="s">
        <v>545</v>
      </c>
      <c r="K364" s="11"/>
      <c r="L364" s="11"/>
      <c r="M364" s="11"/>
      <c r="N364" s="6" t="s">
        <v>85</v>
      </c>
      <c r="O364" s="23"/>
      <c r="P364" s="23"/>
      <c r="Q364" s="25">
        <v>7.0</v>
      </c>
      <c r="R364" s="25">
        <v>9.5</v>
      </c>
      <c r="S364" s="25">
        <v>7.5</v>
      </c>
      <c r="T364" s="25"/>
      <c r="U364" s="25"/>
      <c r="V364" s="25"/>
      <c r="W364" s="25">
        <v>5.0</v>
      </c>
      <c r="X364" s="25">
        <v>6.0</v>
      </c>
      <c r="Y364" s="25">
        <v>6.5</v>
      </c>
      <c r="Z364" s="25">
        <v>8.0</v>
      </c>
      <c r="AA364" s="25"/>
      <c r="AB364" s="25">
        <v>6.5</v>
      </c>
      <c r="AC364" s="25">
        <v>9.5</v>
      </c>
      <c r="AD364" s="25"/>
      <c r="AE364" s="25">
        <v>9.5</v>
      </c>
      <c r="AF364" s="25"/>
      <c r="AG364" s="25"/>
      <c r="AH364" s="25">
        <v>10.0</v>
      </c>
      <c r="AI364" s="25"/>
      <c r="AJ364" s="25"/>
      <c r="AK364" s="25">
        <v>10.0</v>
      </c>
      <c r="AL364" s="25"/>
      <c r="AM364" s="25">
        <v>5.0</v>
      </c>
      <c r="AN364" s="25"/>
      <c r="AO364" s="25"/>
      <c r="AP364" s="25"/>
      <c r="AQ364" s="25"/>
      <c r="AR364" s="6"/>
      <c r="AS364" s="25"/>
      <c r="AT364" s="25"/>
      <c r="AU364" s="25"/>
      <c r="AV364" s="25"/>
      <c r="AW364" s="25">
        <v>10.0</v>
      </c>
      <c r="AX364" s="25">
        <f t="shared" si="1"/>
        <v>7.85</v>
      </c>
      <c r="AY364" s="23"/>
      <c r="AZ364" s="23">
        <f t="shared" si="2"/>
        <v>0</v>
      </c>
      <c r="BA364" s="6">
        <v>61.0</v>
      </c>
      <c r="BB364" s="6">
        <v>16.0</v>
      </c>
      <c r="BC364" s="23">
        <f t="shared" si="3"/>
        <v>45</v>
      </c>
      <c r="BD364" s="6" t="s">
        <v>92</v>
      </c>
      <c r="BE364" s="6" t="s">
        <v>55</v>
      </c>
      <c r="BF364" s="6" t="s">
        <v>55</v>
      </c>
      <c r="BG364" s="6" t="s">
        <v>55</v>
      </c>
      <c r="BH364" s="6" t="s">
        <v>55</v>
      </c>
      <c r="BI364" s="93" t="s">
        <v>92</v>
      </c>
      <c r="BJ364" s="6" t="s">
        <v>55</v>
      </c>
      <c r="BK364" s="23"/>
      <c r="BL364" s="23"/>
      <c r="BM364" s="42"/>
      <c r="BN364" s="42"/>
      <c r="BO364" s="42"/>
    </row>
    <row r="365">
      <c r="A365" s="11">
        <v>361.0</v>
      </c>
      <c r="B365" s="17" t="s">
        <v>1519</v>
      </c>
      <c r="C365" s="17" t="s">
        <v>78</v>
      </c>
      <c r="D365" s="17" t="s">
        <v>206</v>
      </c>
      <c r="E365" s="19"/>
      <c r="F365" s="17" t="s">
        <v>79</v>
      </c>
      <c r="G365" s="17" t="s">
        <v>1520</v>
      </c>
      <c r="H365" s="11" t="s">
        <v>90</v>
      </c>
      <c r="J365" s="11" t="s">
        <v>545</v>
      </c>
      <c r="K365" s="11"/>
      <c r="L365" s="11"/>
      <c r="M365" s="11"/>
      <c r="N365" s="6" t="s">
        <v>85</v>
      </c>
      <c r="O365" s="23"/>
      <c r="P365" s="23"/>
      <c r="Q365" s="25">
        <v>7.0</v>
      </c>
      <c r="R365" s="25">
        <v>5.0</v>
      </c>
      <c r="S365" s="25">
        <v>10.0</v>
      </c>
      <c r="T365" s="25"/>
      <c r="U365" s="25"/>
      <c r="V365" s="25"/>
      <c r="W365" s="25">
        <v>5.0</v>
      </c>
      <c r="X365" s="25">
        <v>5.5</v>
      </c>
      <c r="Y365" s="25">
        <v>5.5</v>
      </c>
      <c r="Z365" s="25">
        <v>7.0</v>
      </c>
      <c r="AA365" s="25"/>
      <c r="AB365" s="25">
        <v>6.5</v>
      </c>
      <c r="AC365" s="25">
        <v>9.5</v>
      </c>
      <c r="AD365" s="25"/>
      <c r="AE365" s="25">
        <v>9.0</v>
      </c>
      <c r="AF365" s="25"/>
      <c r="AG365" s="25"/>
      <c r="AH365" s="25">
        <v>10.0</v>
      </c>
      <c r="AI365" s="25"/>
      <c r="AJ365" s="25"/>
      <c r="AK365" s="25">
        <v>10.0</v>
      </c>
      <c r="AL365" s="25"/>
      <c r="AM365" s="25"/>
      <c r="AN365" s="25">
        <v>10.0</v>
      </c>
      <c r="AO365" s="25"/>
      <c r="AP365" s="25"/>
      <c r="AQ365" s="25"/>
      <c r="AR365" s="6"/>
      <c r="AS365" s="25"/>
      <c r="AT365" s="25"/>
      <c r="AU365" s="25"/>
      <c r="AV365" s="25"/>
      <c r="AW365" s="25">
        <v>10.0</v>
      </c>
      <c r="AX365" s="25">
        <f t="shared" si="1"/>
        <v>7.85</v>
      </c>
      <c r="AY365" s="23"/>
      <c r="AZ365" s="23">
        <f t="shared" si="2"/>
        <v>0</v>
      </c>
      <c r="BA365" s="6">
        <v>51.0</v>
      </c>
      <c r="BB365" s="6">
        <v>12.0</v>
      </c>
      <c r="BC365" s="23">
        <f t="shared" si="3"/>
        <v>39</v>
      </c>
      <c r="BD365" s="6" t="s">
        <v>92</v>
      </c>
      <c r="BE365" s="6" t="s">
        <v>55</v>
      </c>
      <c r="BF365" s="6" t="s">
        <v>55</v>
      </c>
      <c r="BG365" s="6" t="s">
        <v>55</v>
      </c>
      <c r="BH365" s="6" t="s">
        <v>55</v>
      </c>
      <c r="BI365" s="93" t="s">
        <v>92</v>
      </c>
      <c r="BJ365" s="6" t="s">
        <v>55</v>
      </c>
      <c r="BK365" s="23"/>
      <c r="BL365" s="23"/>
      <c r="BM365" s="42"/>
      <c r="BN365" s="42"/>
      <c r="BO365" s="42"/>
    </row>
    <row r="366">
      <c r="A366" s="11">
        <v>362.0</v>
      </c>
      <c r="B366" s="17" t="s">
        <v>1521</v>
      </c>
      <c r="C366" s="17" t="s">
        <v>816</v>
      </c>
      <c r="D366" s="17" t="s">
        <v>1522</v>
      </c>
      <c r="E366" s="19"/>
      <c r="F366" s="17" t="s">
        <v>96</v>
      </c>
      <c r="G366" s="17" t="s">
        <v>1520</v>
      </c>
      <c r="H366" s="11" t="s">
        <v>90</v>
      </c>
      <c r="J366" s="11" t="s">
        <v>545</v>
      </c>
      <c r="K366" s="11"/>
      <c r="L366" s="11"/>
      <c r="M366" s="11"/>
      <c r="N366" s="23"/>
      <c r="O366" s="23"/>
      <c r="P366" s="23"/>
      <c r="Q366" s="25">
        <v>10.0</v>
      </c>
      <c r="R366" s="25">
        <v>10.0</v>
      </c>
      <c r="S366" s="25">
        <v>10.0</v>
      </c>
      <c r="T366" s="25"/>
      <c r="U366" s="25"/>
      <c r="V366" s="25"/>
      <c r="W366" s="25">
        <v>10.0</v>
      </c>
      <c r="X366" s="25">
        <v>9.5</v>
      </c>
      <c r="Y366" s="25">
        <v>9.5</v>
      </c>
      <c r="Z366" s="25">
        <v>10.0</v>
      </c>
      <c r="AA366" s="25"/>
      <c r="AB366" s="25">
        <v>10.0</v>
      </c>
      <c r="AC366" s="25">
        <v>10.0</v>
      </c>
      <c r="AD366" s="25"/>
      <c r="AE366" s="25">
        <v>10.0</v>
      </c>
      <c r="AF366" s="25"/>
      <c r="AG366" s="25"/>
      <c r="AH366" s="25">
        <v>10.0</v>
      </c>
      <c r="AI366" s="25"/>
      <c r="AJ366" s="25"/>
      <c r="AK366" s="25">
        <v>10.0</v>
      </c>
      <c r="AL366" s="25"/>
      <c r="AM366" s="25"/>
      <c r="AN366" s="25">
        <v>10.0</v>
      </c>
      <c r="AO366" s="25"/>
      <c r="AP366" s="25"/>
      <c r="AQ366" s="25"/>
      <c r="AR366" s="6"/>
      <c r="AS366" s="25"/>
      <c r="AT366" s="25"/>
      <c r="AU366" s="25"/>
      <c r="AV366" s="25"/>
      <c r="AW366" s="25">
        <v>10.0</v>
      </c>
      <c r="AX366" s="25">
        <f t="shared" si="1"/>
        <v>9.92</v>
      </c>
      <c r="AY366" s="23"/>
      <c r="AZ366" s="23">
        <f t="shared" si="2"/>
        <v>0</v>
      </c>
      <c r="BA366" s="6">
        <v>65.0</v>
      </c>
      <c r="BB366" s="6">
        <v>4.0</v>
      </c>
      <c r="BC366" s="23">
        <f t="shared" si="3"/>
        <v>61</v>
      </c>
      <c r="BD366" s="6" t="s">
        <v>92</v>
      </c>
      <c r="BE366" s="6" t="s">
        <v>55</v>
      </c>
      <c r="BF366" s="6" t="s">
        <v>55</v>
      </c>
      <c r="BG366" s="6" t="s">
        <v>55</v>
      </c>
      <c r="BH366" s="6" t="s">
        <v>55</v>
      </c>
      <c r="BI366" s="93" t="s">
        <v>92</v>
      </c>
      <c r="BJ366" s="6" t="s">
        <v>55</v>
      </c>
      <c r="BK366" s="23"/>
      <c r="BL366" s="23"/>
      <c r="BM366" s="42"/>
      <c r="BN366" s="42"/>
      <c r="BO366" s="42"/>
    </row>
    <row r="367">
      <c r="A367" s="11">
        <v>363.0</v>
      </c>
      <c r="B367" s="17" t="s">
        <v>517</v>
      </c>
      <c r="C367" s="17" t="s">
        <v>157</v>
      </c>
      <c r="D367" s="20"/>
      <c r="E367" s="19"/>
      <c r="F367" s="17" t="s">
        <v>79</v>
      </c>
      <c r="G367" s="17" t="s">
        <v>1520</v>
      </c>
      <c r="H367" s="11" t="s">
        <v>90</v>
      </c>
      <c r="J367" s="11" t="s">
        <v>545</v>
      </c>
      <c r="K367" s="11"/>
      <c r="L367" s="11"/>
      <c r="M367" s="11"/>
      <c r="N367" s="6" t="s">
        <v>85</v>
      </c>
      <c r="O367" s="23"/>
      <c r="P367" s="23"/>
      <c r="Q367" s="6">
        <v>10.0</v>
      </c>
      <c r="R367" s="6">
        <v>9.5</v>
      </c>
      <c r="S367" s="6">
        <v>10.0</v>
      </c>
      <c r="T367" s="23"/>
      <c r="U367" s="23"/>
      <c r="V367" s="6"/>
      <c r="W367" s="6">
        <v>9.5</v>
      </c>
      <c r="X367" s="6">
        <v>9.5</v>
      </c>
      <c r="Y367" s="6">
        <v>9.0</v>
      </c>
      <c r="Z367" s="6">
        <v>10.0</v>
      </c>
      <c r="AA367" s="6"/>
      <c r="AB367" s="6">
        <v>10.0</v>
      </c>
      <c r="AC367" s="6">
        <v>10.0</v>
      </c>
      <c r="AD367" s="23"/>
      <c r="AE367" s="6">
        <v>10.0</v>
      </c>
      <c r="AF367" s="23"/>
      <c r="AG367" s="23"/>
      <c r="AH367" s="6">
        <v>10.0</v>
      </c>
      <c r="AI367" s="23"/>
      <c r="AJ367" s="23"/>
      <c r="AK367" s="6">
        <v>10.0</v>
      </c>
      <c r="AL367" s="23"/>
      <c r="AM367" s="23"/>
      <c r="AN367" s="6">
        <v>10.0</v>
      </c>
      <c r="AO367" s="6"/>
      <c r="AP367" s="6"/>
      <c r="AQ367" s="6"/>
      <c r="AR367" s="6"/>
      <c r="AS367" s="23"/>
      <c r="AT367" s="23"/>
      <c r="AU367" s="23"/>
      <c r="AV367" s="23"/>
      <c r="AW367" s="25">
        <v>10.0</v>
      </c>
      <c r="AX367" s="25">
        <f t="shared" si="1"/>
        <v>9.82</v>
      </c>
      <c r="AY367" s="23"/>
      <c r="AZ367" s="23">
        <f t="shared" si="2"/>
        <v>0</v>
      </c>
      <c r="BA367" s="6">
        <v>5.0</v>
      </c>
      <c r="BB367" s="6">
        <v>0.0</v>
      </c>
      <c r="BC367" s="23">
        <f t="shared" si="3"/>
        <v>5</v>
      </c>
      <c r="BD367" s="6" t="s">
        <v>92</v>
      </c>
      <c r="BE367" s="6" t="s">
        <v>55</v>
      </c>
      <c r="BF367" s="6" t="s">
        <v>55</v>
      </c>
      <c r="BG367" s="6" t="s">
        <v>55</v>
      </c>
      <c r="BH367" s="6" t="s">
        <v>55</v>
      </c>
      <c r="BI367" s="93" t="s">
        <v>92</v>
      </c>
      <c r="BJ367" s="6" t="s">
        <v>55</v>
      </c>
      <c r="BK367" s="23"/>
      <c r="BL367" s="23"/>
      <c r="BM367" s="42"/>
      <c r="BN367" s="42"/>
      <c r="BO367" s="42"/>
    </row>
    <row r="368">
      <c r="A368" s="11">
        <v>364.0</v>
      </c>
      <c r="B368" s="17" t="s">
        <v>1523</v>
      </c>
      <c r="C368" s="17" t="s">
        <v>101</v>
      </c>
      <c r="D368" s="17" t="s">
        <v>623</v>
      </c>
      <c r="E368" s="19"/>
      <c r="F368" s="17" t="s">
        <v>96</v>
      </c>
      <c r="G368" s="17" t="s">
        <v>1520</v>
      </c>
      <c r="H368" s="11" t="s">
        <v>90</v>
      </c>
      <c r="J368" s="11" t="s">
        <v>545</v>
      </c>
      <c r="K368" s="11"/>
      <c r="L368" s="11"/>
      <c r="M368" s="11"/>
      <c r="N368" s="6" t="s">
        <v>85</v>
      </c>
      <c r="O368" s="23"/>
      <c r="P368" s="23"/>
      <c r="Q368" s="25">
        <v>10.0</v>
      </c>
      <c r="R368" s="25">
        <v>7.5</v>
      </c>
      <c r="S368" s="25">
        <v>10.0</v>
      </c>
      <c r="T368" s="25"/>
      <c r="U368" s="25"/>
      <c r="V368" s="25"/>
      <c r="W368" s="25">
        <v>9.0</v>
      </c>
      <c r="X368" s="25">
        <v>10.0</v>
      </c>
      <c r="Y368" s="25">
        <v>7.5</v>
      </c>
      <c r="Z368" s="25">
        <v>10.0</v>
      </c>
      <c r="AA368" s="25"/>
      <c r="AB368" s="25">
        <v>10.0</v>
      </c>
      <c r="AC368" s="25">
        <v>10.0</v>
      </c>
      <c r="AD368" s="25"/>
      <c r="AE368" s="25">
        <v>10.0</v>
      </c>
      <c r="AF368" s="25"/>
      <c r="AG368" s="25"/>
      <c r="AH368" s="25">
        <v>10.0</v>
      </c>
      <c r="AI368" s="25"/>
      <c r="AJ368" s="25"/>
      <c r="AK368" s="25">
        <v>10.0</v>
      </c>
      <c r="AL368" s="25"/>
      <c r="AM368" s="25"/>
      <c r="AN368" s="25">
        <v>10.0</v>
      </c>
      <c r="AO368" s="25"/>
      <c r="AP368" s="25"/>
      <c r="AQ368" s="25"/>
      <c r="AR368" s="6"/>
      <c r="AS368" s="25"/>
      <c r="AT368" s="25"/>
      <c r="AU368" s="25"/>
      <c r="AV368" s="25"/>
      <c r="AW368" s="25">
        <v>10.0</v>
      </c>
      <c r="AX368" s="25">
        <f t="shared" si="1"/>
        <v>9.57</v>
      </c>
      <c r="AY368" s="23"/>
      <c r="AZ368" s="23">
        <f t="shared" si="2"/>
        <v>0</v>
      </c>
      <c r="BA368" s="6">
        <v>11.0</v>
      </c>
      <c r="BB368" s="6">
        <v>7.0</v>
      </c>
      <c r="BC368" s="23">
        <f t="shared" si="3"/>
        <v>4</v>
      </c>
      <c r="BD368" s="6" t="s">
        <v>92</v>
      </c>
      <c r="BE368" s="6" t="s">
        <v>55</v>
      </c>
      <c r="BF368" s="6" t="s">
        <v>55</v>
      </c>
      <c r="BG368" s="6" t="s">
        <v>55</v>
      </c>
      <c r="BH368" s="6" t="s">
        <v>55</v>
      </c>
      <c r="BI368" s="93" t="s">
        <v>92</v>
      </c>
      <c r="BJ368" s="6" t="s">
        <v>55</v>
      </c>
      <c r="BK368" s="23"/>
      <c r="BL368" s="23"/>
      <c r="BM368" s="42"/>
      <c r="BN368" s="42"/>
      <c r="BO368" s="42"/>
    </row>
    <row r="369">
      <c r="A369" s="11">
        <v>365.0</v>
      </c>
      <c r="B369" s="17" t="s">
        <v>1524</v>
      </c>
      <c r="C369" s="17" t="s">
        <v>300</v>
      </c>
      <c r="D369" s="17" t="s">
        <v>589</v>
      </c>
      <c r="E369" s="20"/>
      <c r="F369" s="17" t="s">
        <v>96</v>
      </c>
      <c r="G369" s="17" t="s">
        <v>1520</v>
      </c>
      <c r="H369" s="11" t="s">
        <v>90</v>
      </c>
      <c r="J369" s="11"/>
      <c r="K369" s="11"/>
      <c r="L369" s="11"/>
      <c r="M369" s="11"/>
      <c r="N369" s="6"/>
      <c r="O369" s="6"/>
      <c r="P369" s="6"/>
      <c r="Q369" s="25">
        <v>9.5</v>
      </c>
      <c r="R369" s="25">
        <v>9.0</v>
      </c>
      <c r="S369" s="25">
        <v>9.5</v>
      </c>
      <c r="T369" s="25"/>
      <c r="U369" s="25"/>
      <c r="V369" s="25"/>
      <c r="W369" s="25">
        <v>7.5</v>
      </c>
      <c r="X369" s="25">
        <v>7.5</v>
      </c>
      <c r="Y369" s="25">
        <v>6.5</v>
      </c>
      <c r="Z369" s="25">
        <v>8.5</v>
      </c>
      <c r="AA369" s="25"/>
      <c r="AB369" s="25">
        <v>8.5</v>
      </c>
      <c r="AC369" s="25">
        <v>8.5</v>
      </c>
      <c r="AD369" s="25"/>
      <c r="AE369" s="25">
        <v>10.0</v>
      </c>
      <c r="AF369" s="25"/>
      <c r="AG369" s="25"/>
      <c r="AH369" s="25">
        <v>10.0</v>
      </c>
      <c r="AI369" s="25"/>
      <c r="AJ369" s="25"/>
      <c r="AK369" s="25">
        <v>10.0</v>
      </c>
      <c r="AL369" s="25"/>
      <c r="AM369" s="25"/>
      <c r="AN369" s="25">
        <v>10.0</v>
      </c>
      <c r="AO369" s="25"/>
      <c r="AP369" s="25"/>
      <c r="AQ369" s="25"/>
      <c r="AR369" s="6"/>
      <c r="AS369" s="25"/>
      <c r="AT369" s="25"/>
      <c r="AU369" s="25"/>
      <c r="AV369" s="25"/>
      <c r="AW369" s="25">
        <v>10.0</v>
      </c>
      <c r="AX369" s="25">
        <f t="shared" si="1"/>
        <v>8.92</v>
      </c>
      <c r="AY369" s="23"/>
      <c r="AZ369" s="23">
        <f t="shared" si="2"/>
        <v>0</v>
      </c>
      <c r="BA369" s="6">
        <v>5.0</v>
      </c>
      <c r="BB369" s="6">
        <v>4.0</v>
      </c>
      <c r="BC369" s="23">
        <f t="shared" si="3"/>
        <v>1</v>
      </c>
      <c r="BD369" s="6" t="s">
        <v>92</v>
      </c>
      <c r="BE369" s="6" t="s">
        <v>55</v>
      </c>
      <c r="BF369" s="6" t="s">
        <v>55</v>
      </c>
      <c r="BG369" s="6" t="s">
        <v>55</v>
      </c>
      <c r="BH369" s="6" t="s">
        <v>92</v>
      </c>
      <c r="BI369" s="93" t="s">
        <v>92</v>
      </c>
      <c r="BJ369" s="6" t="s">
        <v>55</v>
      </c>
      <c r="BK369" s="23"/>
      <c r="BL369" s="23"/>
      <c r="BM369" s="42"/>
      <c r="BN369" s="42"/>
      <c r="BO369" s="42"/>
    </row>
    <row r="370">
      <c r="A370" s="11">
        <v>366.0</v>
      </c>
      <c r="B370" s="17" t="s">
        <v>682</v>
      </c>
      <c r="C370" s="17" t="s">
        <v>259</v>
      </c>
      <c r="D370" s="17" t="s">
        <v>933</v>
      </c>
      <c r="E370" s="20"/>
      <c r="F370" s="17" t="s">
        <v>96</v>
      </c>
      <c r="G370" s="17" t="s">
        <v>1520</v>
      </c>
      <c r="H370" s="11" t="s">
        <v>90</v>
      </c>
      <c r="J370" s="11" t="s">
        <v>545</v>
      </c>
      <c r="K370" s="11"/>
      <c r="L370" s="11"/>
      <c r="M370" s="11"/>
      <c r="N370" s="6" t="s">
        <v>85</v>
      </c>
      <c r="O370" s="6" t="s">
        <v>295</v>
      </c>
      <c r="P370" s="6"/>
      <c r="Q370" s="25">
        <v>10.0</v>
      </c>
      <c r="R370" s="25">
        <v>9.0</v>
      </c>
      <c r="S370" s="25">
        <v>9.0</v>
      </c>
      <c r="T370" s="25"/>
      <c r="U370" s="25"/>
      <c r="V370" s="25"/>
      <c r="W370" s="25">
        <v>7.0</v>
      </c>
      <c r="X370" s="25">
        <v>7.5</v>
      </c>
      <c r="Y370" s="25">
        <v>7.0</v>
      </c>
      <c r="Z370" s="25">
        <v>10.0</v>
      </c>
      <c r="AA370" s="25"/>
      <c r="AB370" s="25">
        <v>10.0</v>
      </c>
      <c r="AC370" s="25">
        <v>9.5</v>
      </c>
      <c r="AD370" s="25"/>
      <c r="AE370" s="25">
        <v>10.0</v>
      </c>
      <c r="AF370" s="25"/>
      <c r="AG370" s="25"/>
      <c r="AH370" s="25">
        <v>10.0</v>
      </c>
      <c r="AI370" s="25"/>
      <c r="AJ370" s="25"/>
      <c r="AK370" s="25">
        <v>10.0</v>
      </c>
      <c r="AL370" s="25"/>
      <c r="AM370" s="25"/>
      <c r="AN370" s="25">
        <v>10.0</v>
      </c>
      <c r="AO370" s="25"/>
      <c r="AP370" s="25"/>
      <c r="AQ370" s="25"/>
      <c r="AR370" s="6"/>
      <c r="AS370" s="25"/>
      <c r="AT370" s="25"/>
      <c r="AU370" s="25"/>
      <c r="AV370" s="25"/>
      <c r="AW370" s="25">
        <v>10.0</v>
      </c>
      <c r="AX370" s="25">
        <f t="shared" si="1"/>
        <v>9.21</v>
      </c>
      <c r="AY370" s="23"/>
      <c r="AZ370" s="23">
        <f t="shared" si="2"/>
        <v>0</v>
      </c>
      <c r="BA370" s="6">
        <v>27.0</v>
      </c>
      <c r="BB370" s="6">
        <v>6.0</v>
      </c>
      <c r="BC370" s="23">
        <f t="shared" si="3"/>
        <v>21</v>
      </c>
      <c r="BD370" s="6" t="s">
        <v>92</v>
      </c>
      <c r="BE370" s="6" t="s">
        <v>55</v>
      </c>
      <c r="BF370" s="6" t="s">
        <v>55</v>
      </c>
      <c r="BG370" s="6" t="s">
        <v>55</v>
      </c>
      <c r="BH370" s="6" t="s">
        <v>55</v>
      </c>
      <c r="BI370" s="93" t="s">
        <v>92</v>
      </c>
      <c r="BJ370" s="6" t="s">
        <v>55</v>
      </c>
      <c r="BK370" s="23"/>
      <c r="BL370" s="23"/>
      <c r="BM370" s="42"/>
      <c r="BN370" s="42"/>
      <c r="BO370" s="42"/>
    </row>
    <row r="371">
      <c r="A371" s="11">
        <v>367.0</v>
      </c>
      <c r="B371" s="17" t="s">
        <v>1525</v>
      </c>
      <c r="C371" s="17" t="s">
        <v>149</v>
      </c>
      <c r="D371" s="17" t="s">
        <v>87</v>
      </c>
      <c r="E371" s="19"/>
      <c r="F371" s="17" t="s">
        <v>79</v>
      </c>
      <c r="G371" s="17" t="s">
        <v>1520</v>
      </c>
      <c r="H371" s="11" t="s">
        <v>90</v>
      </c>
      <c r="J371" s="11" t="s">
        <v>545</v>
      </c>
      <c r="K371" s="11"/>
      <c r="L371" s="11"/>
      <c r="M371" s="11"/>
      <c r="N371" s="6" t="s">
        <v>85</v>
      </c>
      <c r="O371" s="23"/>
      <c r="P371" s="23"/>
      <c r="Q371" s="6">
        <v>9.5</v>
      </c>
      <c r="R371" s="6">
        <v>9.5</v>
      </c>
      <c r="S371" s="6">
        <v>9.0</v>
      </c>
      <c r="T371" s="23"/>
      <c r="U371" s="23"/>
      <c r="V371" s="6"/>
      <c r="W371" s="6">
        <v>9.0</v>
      </c>
      <c r="X371" s="6">
        <v>9.0</v>
      </c>
      <c r="Y371" s="6">
        <v>10.0</v>
      </c>
      <c r="Z371" s="6">
        <v>10.0</v>
      </c>
      <c r="AA371" s="6"/>
      <c r="AB371" s="6">
        <v>10.0</v>
      </c>
      <c r="AC371" s="6">
        <v>10.0</v>
      </c>
      <c r="AD371" s="23"/>
      <c r="AE371" s="6">
        <v>10.0</v>
      </c>
      <c r="AF371" s="23"/>
      <c r="AG371" s="23"/>
      <c r="AH371" s="6">
        <v>10.0</v>
      </c>
      <c r="AI371" s="23"/>
      <c r="AJ371" s="23"/>
      <c r="AK371" s="6">
        <v>10.0</v>
      </c>
      <c r="AL371" s="23"/>
      <c r="AM371" s="23"/>
      <c r="AN371" s="6">
        <v>10.0</v>
      </c>
      <c r="AO371" s="6"/>
      <c r="AP371" s="6"/>
      <c r="AQ371" s="6"/>
      <c r="AR371" s="6"/>
      <c r="AS371" s="23"/>
      <c r="AT371" s="23"/>
      <c r="AU371" s="23"/>
      <c r="AV371" s="23"/>
      <c r="AW371" s="25">
        <v>10.0</v>
      </c>
      <c r="AX371" s="25">
        <f t="shared" si="1"/>
        <v>9.71</v>
      </c>
      <c r="AY371" s="23"/>
      <c r="AZ371" s="23">
        <f t="shared" si="2"/>
        <v>0</v>
      </c>
      <c r="BA371" s="6">
        <v>18.0</v>
      </c>
      <c r="BB371" s="6">
        <v>1.0</v>
      </c>
      <c r="BC371" s="23">
        <f t="shared" si="3"/>
        <v>17</v>
      </c>
      <c r="BD371" s="6" t="s">
        <v>92</v>
      </c>
      <c r="BE371" s="6" t="s">
        <v>55</v>
      </c>
      <c r="BF371" s="6" t="s">
        <v>55</v>
      </c>
      <c r="BG371" s="6" t="s">
        <v>55</v>
      </c>
      <c r="BH371" s="6" t="s">
        <v>55</v>
      </c>
      <c r="BI371" s="93" t="s">
        <v>92</v>
      </c>
      <c r="BJ371" s="6" t="s">
        <v>55</v>
      </c>
      <c r="BK371" s="23"/>
      <c r="BL371" s="23"/>
      <c r="BM371" s="42"/>
      <c r="BN371" s="42"/>
      <c r="BO371" s="42"/>
    </row>
    <row r="372">
      <c r="A372" s="11">
        <v>368.0</v>
      </c>
      <c r="B372" s="17" t="s">
        <v>1526</v>
      </c>
      <c r="C372" s="17" t="s">
        <v>145</v>
      </c>
      <c r="D372" s="17" t="s">
        <v>782</v>
      </c>
      <c r="E372" s="19"/>
      <c r="F372" s="17" t="s">
        <v>79</v>
      </c>
      <c r="G372" s="17" t="s">
        <v>1520</v>
      </c>
      <c r="H372" s="11" t="s">
        <v>90</v>
      </c>
      <c r="J372" s="11" t="s">
        <v>545</v>
      </c>
      <c r="K372" s="11"/>
      <c r="L372" s="11"/>
      <c r="M372" s="11"/>
      <c r="N372" s="6" t="s">
        <v>85</v>
      </c>
      <c r="O372" s="23"/>
      <c r="P372" s="23"/>
      <c r="Q372" s="6">
        <v>10.0</v>
      </c>
      <c r="R372" s="6">
        <v>8.5</v>
      </c>
      <c r="S372" s="6">
        <v>10.0</v>
      </c>
      <c r="T372" s="23"/>
      <c r="U372" s="23"/>
      <c r="V372" s="6"/>
      <c r="W372" s="6">
        <v>8.0</v>
      </c>
      <c r="X372" s="6">
        <v>9.0</v>
      </c>
      <c r="Y372" s="6">
        <v>8.0</v>
      </c>
      <c r="Z372" s="6">
        <v>10.0</v>
      </c>
      <c r="AA372" s="6"/>
      <c r="AB372" s="6">
        <v>10.0</v>
      </c>
      <c r="AC372" s="6">
        <v>10.0</v>
      </c>
      <c r="AD372" s="23"/>
      <c r="AE372" s="6">
        <v>10.0</v>
      </c>
      <c r="AF372" s="23"/>
      <c r="AG372" s="23"/>
      <c r="AH372" s="6">
        <v>10.0</v>
      </c>
      <c r="AI372" s="23"/>
      <c r="AJ372" s="23"/>
      <c r="AK372" s="6">
        <v>10.0</v>
      </c>
      <c r="AL372" s="23"/>
      <c r="AM372" s="23"/>
      <c r="AN372" s="6">
        <v>10.0</v>
      </c>
      <c r="AO372" s="6"/>
      <c r="AP372" s="6"/>
      <c r="AQ372" s="6"/>
      <c r="AR372" s="6"/>
      <c r="AS372" s="23"/>
      <c r="AT372" s="23"/>
      <c r="AU372" s="23"/>
      <c r="AV372" s="23"/>
      <c r="AW372" s="25">
        <v>10.0</v>
      </c>
      <c r="AX372" s="25">
        <f t="shared" si="1"/>
        <v>9.53</v>
      </c>
      <c r="AY372" s="23"/>
      <c r="AZ372" s="23">
        <f t="shared" si="2"/>
        <v>0</v>
      </c>
      <c r="BA372" s="6">
        <v>81.0</v>
      </c>
      <c r="BB372" s="6">
        <v>10.0</v>
      </c>
      <c r="BC372" s="23">
        <f t="shared" si="3"/>
        <v>71</v>
      </c>
      <c r="BD372" s="6" t="s">
        <v>92</v>
      </c>
      <c r="BE372" s="6" t="s">
        <v>55</v>
      </c>
      <c r="BF372" s="6" t="s">
        <v>55</v>
      </c>
      <c r="BG372" s="6" t="s">
        <v>55</v>
      </c>
      <c r="BH372" s="6" t="s">
        <v>55</v>
      </c>
      <c r="BI372" s="93" t="s">
        <v>92</v>
      </c>
      <c r="BJ372" s="6" t="s">
        <v>55</v>
      </c>
      <c r="BK372" s="23"/>
      <c r="BL372" s="23"/>
      <c r="BM372" s="42"/>
      <c r="BN372" s="42"/>
      <c r="BO372" s="42"/>
    </row>
    <row r="373">
      <c r="A373" s="11">
        <v>369.0</v>
      </c>
      <c r="B373" s="17" t="s">
        <v>1527</v>
      </c>
      <c r="C373" s="17" t="s">
        <v>173</v>
      </c>
      <c r="D373" s="17" t="s">
        <v>1154</v>
      </c>
      <c r="E373" s="19"/>
      <c r="F373" s="17" t="s">
        <v>79</v>
      </c>
      <c r="G373" s="17" t="s">
        <v>1520</v>
      </c>
      <c r="H373" s="11" t="s">
        <v>90</v>
      </c>
      <c r="J373" s="11" t="s">
        <v>545</v>
      </c>
      <c r="K373" s="11"/>
      <c r="L373" s="11"/>
      <c r="M373" s="11"/>
      <c r="N373" s="6" t="s">
        <v>85</v>
      </c>
      <c r="O373" s="23"/>
      <c r="P373" s="23"/>
      <c r="Q373" s="6">
        <v>8.0</v>
      </c>
      <c r="R373" s="6">
        <v>7.0</v>
      </c>
      <c r="S373" s="6">
        <v>5.5</v>
      </c>
      <c r="T373" s="23"/>
      <c r="U373" s="23"/>
      <c r="V373" s="6"/>
      <c r="W373" s="6">
        <v>5.0</v>
      </c>
      <c r="X373" s="6">
        <v>9.0</v>
      </c>
      <c r="Y373" s="6">
        <v>5.0</v>
      </c>
      <c r="Z373" s="6">
        <v>8.0</v>
      </c>
      <c r="AA373" s="23"/>
      <c r="AB373" s="6">
        <v>7.5</v>
      </c>
      <c r="AC373" s="6">
        <v>7.5</v>
      </c>
      <c r="AD373" s="23"/>
      <c r="AE373" s="6">
        <v>9.0</v>
      </c>
      <c r="AF373" s="23"/>
      <c r="AG373" s="23"/>
      <c r="AH373" s="6">
        <v>10.0</v>
      </c>
      <c r="AI373" s="6">
        <v>10.0</v>
      </c>
      <c r="AJ373" s="23"/>
      <c r="AK373" s="6">
        <v>10.0</v>
      </c>
      <c r="AL373" s="23"/>
      <c r="AM373" s="23"/>
      <c r="AN373" s="6">
        <v>9.0</v>
      </c>
      <c r="AO373" s="6">
        <v>10.0</v>
      </c>
      <c r="AP373" s="6"/>
      <c r="AQ373" s="6">
        <v>9.0</v>
      </c>
      <c r="AR373" s="6">
        <v>10.0</v>
      </c>
      <c r="AS373" s="6">
        <v>10.0</v>
      </c>
      <c r="AT373" s="6">
        <v>10.0</v>
      </c>
      <c r="AU373" s="23"/>
      <c r="AV373" s="23"/>
      <c r="AW373" s="25">
        <v>10.0</v>
      </c>
      <c r="AX373" s="25">
        <f t="shared" si="1"/>
        <v>8.47</v>
      </c>
      <c r="AY373" s="23"/>
      <c r="AZ373" s="23">
        <f t="shared" si="2"/>
        <v>0</v>
      </c>
      <c r="BA373" s="6">
        <v>130.0</v>
      </c>
      <c r="BB373" s="6">
        <v>7.0</v>
      </c>
      <c r="BC373" s="23">
        <f t="shared" si="3"/>
        <v>123</v>
      </c>
      <c r="BD373" s="6" t="s">
        <v>92</v>
      </c>
      <c r="BE373" s="6" t="s">
        <v>55</v>
      </c>
      <c r="BF373" s="6" t="s">
        <v>55</v>
      </c>
      <c r="BG373" s="6" t="s">
        <v>55</v>
      </c>
      <c r="BH373" s="6" t="s">
        <v>55</v>
      </c>
      <c r="BI373" s="93" t="s">
        <v>92</v>
      </c>
      <c r="BJ373" s="6" t="s">
        <v>55</v>
      </c>
      <c r="BK373" s="23"/>
      <c r="BL373" s="23"/>
      <c r="BM373" s="42"/>
      <c r="BN373" s="42"/>
      <c r="BO373" s="42"/>
    </row>
    <row r="374">
      <c r="A374" s="11">
        <v>370.0</v>
      </c>
      <c r="B374" s="17" t="s">
        <v>499</v>
      </c>
      <c r="C374" s="17" t="s">
        <v>623</v>
      </c>
      <c r="D374" s="17" t="s">
        <v>252</v>
      </c>
      <c r="E374" s="19"/>
      <c r="F374" s="17" t="s">
        <v>96</v>
      </c>
      <c r="G374" s="17" t="s">
        <v>1520</v>
      </c>
      <c r="H374" s="11" t="s">
        <v>90</v>
      </c>
      <c r="J374" s="11" t="s">
        <v>545</v>
      </c>
      <c r="K374" s="11"/>
      <c r="L374" s="11"/>
      <c r="M374" s="11"/>
      <c r="N374" s="6" t="s">
        <v>85</v>
      </c>
      <c r="O374" s="23"/>
      <c r="P374" s="23"/>
      <c r="Q374" s="6">
        <v>9.5</v>
      </c>
      <c r="R374" s="6">
        <v>8.0</v>
      </c>
      <c r="S374" s="6">
        <v>6.5</v>
      </c>
      <c r="T374" s="23"/>
      <c r="U374" s="23"/>
      <c r="V374" s="6"/>
      <c r="W374" s="6">
        <v>8.0</v>
      </c>
      <c r="X374" s="6">
        <v>8.5</v>
      </c>
      <c r="Y374" s="6">
        <v>6.5</v>
      </c>
      <c r="Z374" s="6">
        <v>8.5</v>
      </c>
      <c r="AA374" s="6"/>
      <c r="AB374" s="6">
        <v>5.5</v>
      </c>
      <c r="AC374" s="6">
        <v>9.0</v>
      </c>
      <c r="AD374" s="23"/>
      <c r="AE374" s="6">
        <v>10.0</v>
      </c>
      <c r="AF374" s="23"/>
      <c r="AG374" s="23"/>
      <c r="AH374" s="6">
        <v>10.0</v>
      </c>
      <c r="AI374" s="23"/>
      <c r="AJ374" s="23"/>
      <c r="AK374" s="6">
        <v>10.0</v>
      </c>
      <c r="AL374" s="23"/>
      <c r="AM374" s="23"/>
      <c r="AN374" s="6">
        <v>10.0</v>
      </c>
      <c r="AO374" s="6"/>
      <c r="AP374" s="6"/>
      <c r="AQ374" s="6"/>
      <c r="AR374" s="6"/>
      <c r="AS374" s="23"/>
      <c r="AT374" s="23"/>
      <c r="AU374" s="23"/>
      <c r="AV374" s="23"/>
      <c r="AW374" s="25">
        <v>10.0</v>
      </c>
      <c r="AX374" s="25">
        <f t="shared" si="1"/>
        <v>8.57</v>
      </c>
      <c r="AY374" s="23"/>
      <c r="AZ374" s="23">
        <f t="shared" si="2"/>
        <v>0</v>
      </c>
      <c r="BA374" s="6">
        <v>103.0</v>
      </c>
      <c r="BB374" s="6">
        <v>13.0</v>
      </c>
      <c r="BC374" s="23">
        <f t="shared" si="3"/>
        <v>90</v>
      </c>
      <c r="BD374" s="6" t="s">
        <v>92</v>
      </c>
      <c r="BE374" s="6" t="s">
        <v>55</v>
      </c>
      <c r="BF374" s="6" t="s">
        <v>55</v>
      </c>
      <c r="BG374" s="6" t="s">
        <v>55</v>
      </c>
      <c r="BH374" s="6" t="s">
        <v>55</v>
      </c>
      <c r="BI374" s="93" t="s">
        <v>92</v>
      </c>
      <c r="BJ374" s="6" t="s">
        <v>55</v>
      </c>
      <c r="BK374" s="23"/>
      <c r="BL374" s="23"/>
      <c r="BM374" s="42"/>
      <c r="BN374" s="42"/>
      <c r="BO374" s="42"/>
    </row>
    <row r="375">
      <c r="A375" s="11">
        <v>371.0</v>
      </c>
      <c r="B375" s="17" t="s">
        <v>1528</v>
      </c>
      <c r="C375" s="17" t="s">
        <v>962</v>
      </c>
      <c r="D375" s="20"/>
      <c r="E375" s="19"/>
      <c r="F375" s="17" t="s">
        <v>96</v>
      </c>
      <c r="G375" s="17" t="s">
        <v>1520</v>
      </c>
      <c r="H375" s="11" t="s">
        <v>90</v>
      </c>
      <c r="J375" s="11" t="s">
        <v>545</v>
      </c>
      <c r="K375" s="11"/>
      <c r="L375" s="11"/>
      <c r="M375" s="11"/>
      <c r="N375" s="6" t="s">
        <v>85</v>
      </c>
      <c r="O375" s="23"/>
      <c r="P375" s="23"/>
      <c r="Q375" s="25">
        <v>10.0</v>
      </c>
      <c r="R375" s="25">
        <v>10.0</v>
      </c>
      <c r="S375" s="25">
        <v>10.0</v>
      </c>
      <c r="T375" s="25"/>
      <c r="U375" s="25"/>
      <c r="V375" s="25"/>
      <c r="W375" s="25">
        <v>10.0</v>
      </c>
      <c r="X375" s="25">
        <v>10.0</v>
      </c>
      <c r="Y375" s="25">
        <v>10.0</v>
      </c>
      <c r="Z375" s="25">
        <v>10.0</v>
      </c>
      <c r="AA375" s="25"/>
      <c r="AB375" s="25">
        <v>10.0</v>
      </c>
      <c r="AC375" s="25">
        <v>10.0</v>
      </c>
      <c r="AD375" s="25"/>
      <c r="AE375" s="25">
        <v>10.0</v>
      </c>
      <c r="AF375" s="25"/>
      <c r="AG375" s="25"/>
      <c r="AH375" s="25">
        <v>10.0</v>
      </c>
      <c r="AI375" s="25"/>
      <c r="AJ375" s="25"/>
      <c r="AK375" s="25">
        <v>10.0</v>
      </c>
      <c r="AL375" s="25"/>
      <c r="AM375" s="25"/>
      <c r="AN375" s="25">
        <v>10.0</v>
      </c>
      <c r="AO375" s="25"/>
      <c r="AP375" s="25"/>
      <c r="AQ375" s="25"/>
      <c r="AR375" s="6"/>
      <c r="AS375" s="25"/>
      <c r="AT375" s="25"/>
      <c r="AU375" s="25"/>
      <c r="AV375" s="25"/>
      <c r="AW375" s="25">
        <v>10.0</v>
      </c>
      <c r="AX375" s="25">
        <f t="shared" si="1"/>
        <v>10</v>
      </c>
      <c r="AY375" s="23"/>
      <c r="AZ375" s="23">
        <f t="shared" si="2"/>
        <v>0</v>
      </c>
      <c r="BA375" s="6">
        <v>57.0</v>
      </c>
      <c r="BB375" s="6">
        <v>2.0</v>
      </c>
      <c r="BC375" s="23">
        <f t="shared" si="3"/>
        <v>55</v>
      </c>
      <c r="BD375" s="6" t="s">
        <v>92</v>
      </c>
      <c r="BE375" s="6" t="s">
        <v>55</v>
      </c>
      <c r="BF375" s="6" t="s">
        <v>55</v>
      </c>
      <c r="BG375" s="6" t="s">
        <v>55</v>
      </c>
      <c r="BH375" s="6" t="s">
        <v>55</v>
      </c>
      <c r="BI375" s="93" t="s">
        <v>92</v>
      </c>
      <c r="BJ375" s="6" t="s">
        <v>55</v>
      </c>
      <c r="BK375" s="23"/>
      <c r="BL375" s="23"/>
      <c r="BM375" s="42"/>
      <c r="BN375" s="42"/>
      <c r="BO375" s="42"/>
    </row>
    <row r="376">
      <c r="A376" s="11">
        <v>372.0</v>
      </c>
      <c r="B376" s="17" t="s">
        <v>1529</v>
      </c>
      <c r="C376" s="17" t="s">
        <v>254</v>
      </c>
      <c r="D376" s="19"/>
      <c r="E376" s="19"/>
      <c r="F376" s="17" t="s">
        <v>96</v>
      </c>
      <c r="G376" s="17" t="s">
        <v>1520</v>
      </c>
      <c r="H376" s="11" t="s">
        <v>90</v>
      </c>
      <c r="J376" s="11" t="s">
        <v>545</v>
      </c>
      <c r="K376" s="11"/>
      <c r="L376" s="11"/>
      <c r="M376" s="11"/>
      <c r="N376" s="6" t="s">
        <v>85</v>
      </c>
      <c r="O376" s="23"/>
      <c r="P376" s="23"/>
      <c r="Q376" s="6">
        <v>10.0</v>
      </c>
      <c r="R376" s="6">
        <v>9.0</v>
      </c>
      <c r="S376" s="6">
        <v>10.0</v>
      </c>
      <c r="T376" s="23"/>
      <c r="U376" s="23"/>
      <c r="V376" s="6"/>
      <c r="W376" s="6">
        <v>9.5</v>
      </c>
      <c r="X376" s="6">
        <v>9.0</v>
      </c>
      <c r="Y376" s="6">
        <v>10.0</v>
      </c>
      <c r="Z376" s="6">
        <v>10.0</v>
      </c>
      <c r="AA376" s="6"/>
      <c r="AB376" s="6">
        <v>10.0</v>
      </c>
      <c r="AC376" s="6">
        <v>10.0</v>
      </c>
      <c r="AD376" s="23"/>
      <c r="AE376" s="6">
        <v>10.0</v>
      </c>
      <c r="AF376" s="23"/>
      <c r="AG376" s="23"/>
      <c r="AH376" s="6">
        <v>10.0</v>
      </c>
      <c r="AI376" s="23"/>
      <c r="AJ376" s="23"/>
      <c r="AK376" s="6">
        <v>10.0</v>
      </c>
      <c r="AL376" s="23"/>
      <c r="AM376" s="23"/>
      <c r="AN376" s="6">
        <v>10.0</v>
      </c>
      <c r="AO376" s="6"/>
      <c r="AP376" s="6"/>
      <c r="AQ376" s="6"/>
      <c r="AR376" s="6"/>
      <c r="AS376" s="23"/>
      <c r="AT376" s="23"/>
      <c r="AU376" s="23"/>
      <c r="AV376" s="23"/>
      <c r="AW376" s="25">
        <v>10.0</v>
      </c>
      <c r="AX376" s="25">
        <f t="shared" si="1"/>
        <v>9.82</v>
      </c>
      <c r="AY376" s="23"/>
      <c r="AZ376" s="23">
        <f t="shared" si="2"/>
        <v>0</v>
      </c>
      <c r="BA376" s="6">
        <v>13.0</v>
      </c>
      <c r="BB376" s="6">
        <v>0.0</v>
      </c>
      <c r="BC376" s="23">
        <f t="shared" si="3"/>
        <v>13</v>
      </c>
      <c r="BD376" s="6" t="s">
        <v>92</v>
      </c>
      <c r="BE376" s="6" t="s">
        <v>55</v>
      </c>
      <c r="BF376" s="6" t="s">
        <v>55</v>
      </c>
      <c r="BG376" s="6" t="s">
        <v>55</v>
      </c>
      <c r="BH376" s="6" t="s">
        <v>55</v>
      </c>
      <c r="BI376" s="93" t="s">
        <v>92</v>
      </c>
      <c r="BJ376" s="6" t="s">
        <v>55</v>
      </c>
      <c r="BK376" s="23"/>
      <c r="BL376" s="23"/>
      <c r="BM376" s="42"/>
      <c r="BN376" s="42"/>
      <c r="BO376" s="42"/>
    </row>
    <row r="377">
      <c r="A377" s="11">
        <v>373.0</v>
      </c>
      <c r="B377" s="17" t="s">
        <v>1530</v>
      </c>
      <c r="C377" s="17" t="s">
        <v>172</v>
      </c>
      <c r="D377" s="20"/>
      <c r="E377" s="19"/>
      <c r="F377" s="17" t="s">
        <v>79</v>
      </c>
      <c r="G377" s="17" t="s">
        <v>1520</v>
      </c>
      <c r="H377" s="11" t="s">
        <v>90</v>
      </c>
      <c r="J377" s="11" t="s">
        <v>545</v>
      </c>
      <c r="K377" s="11"/>
      <c r="L377" s="11"/>
      <c r="M377" s="11"/>
      <c r="N377" s="6" t="s">
        <v>85</v>
      </c>
      <c r="O377" s="23"/>
      <c r="P377" s="23"/>
      <c r="Q377" s="25">
        <v>9.0</v>
      </c>
      <c r="R377" s="25">
        <v>9.5</v>
      </c>
      <c r="S377" s="25">
        <v>7.0</v>
      </c>
      <c r="T377" s="25"/>
      <c r="U377" s="25"/>
      <c r="V377" s="25"/>
      <c r="W377" s="25">
        <v>6.5</v>
      </c>
      <c r="X377" s="25">
        <v>6.0</v>
      </c>
      <c r="Y377" s="25">
        <v>8.5</v>
      </c>
      <c r="Z377" s="25">
        <v>10.0</v>
      </c>
      <c r="AA377" s="25"/>
      <c r="AB377" s="25">
        <v>10.0</v>
      </c>
      <c r="AC377" s="25">
        <v>10.0</v>
      </c>
      <c r="AD377" s="25"/>
      <c r="AE377" s="25">
        <v>10.0</v>
      </c>
      <c r="AF377" s="25"/>
      <c r="AG377" s="25"/>
      <c r="AH377" s="25">
        <v>10.0</v>
      </c>
      <c r="AI377" s="25"/>
      <c r="AJ377" s="25"/>
      <c r="AK377" s="25">
        <v>10.0</v>
      </c>
      <c r="AL377" s="25"/>
      <c r="AM377" s="25"/>
      <c r="AN377" s="25">
        <v>10.0</v>
      </c>
      <c r="AO377" s="25"/>
      <c r="AP377" s="25"/>
      <c r="AQ377" s="25"/>
      <c r="AR377" s="6"/>
      <c r="AS377" s="25"/>
      <c r="AT377" s="25"/>
      <c r="AU377" s="25"/>
      <c r="AV377" s="25"/>
      <c r="AW377" s="25">
        <v>10.0</v>
      </c>
      <c r="AX377" s="25">
        <f t="shared" si="1"/>
        <v>9.03</v>
      </c>
      <c r="AY377" s="23"/>
      <c r="AZ377" s="23">
        <f t="shared" si="2"/>
        <v>0</v>
      </c>
      <c r="BA377" s="6">
        <v>36.0</v>
      </c>
      <c r="BB377" s="6">
        <v>10.0</v>
      </c>
      <c r="BC377" s="23">
        <f t="shared" si="3"/>
        <v>26</v>
      </c>
      <c r="BD377" s="6" t="s">
        <v>92</v>
      </c>
      <c r="BE377" s="6" t="s">
        <v>55</v>
      </c>
      <c r="BF377" s="6" t="s">
        <v>55</v>
      </c>
      <c r="BG377" s="6" t="s">
        <v>55</v>
      </c>
      <c r="BH377" s="6" t="s">
        <v>55</v>
      </c>
      <c r="BI377" s="93" t="s">
        <v>92</v>
      </c>
      <c r="BJ377" s="6" t="s">
        <v>55</v>
      </c>
      <c r="BK377" s="23"/>
      <c r="BL377" s="23"/>
      <c r="BM377" s="42"/>
      <c r="BN377" s="42"/>
      <c r="BO377" s="42"/>
    </row>
    <row r="378">
      <c r="A378" s="11">
        <v>374.0</v>
      </c>
      <c r="B378" s="17" t="s">
        <v>1532</v>
      </c>
      <c r="C378" s="17" t="s">
        <v>1533</v>
      </c>
      <c r="D378" s="20"/>
      <c r="E378" s="19"/>
      <c r="F378" s="17" t="s">
        <v>96</v>
      </c>
      <c r="G378" s="17" t="s">
        <v>1520</v>
      </c>
      <c r="H378" s="11" t="s">
        <v>90</v>
      </c>
      <c r="J378" s="11" t="s">
        <v>545</v>
      </c>
      <c r="K378" s="11"/>
      <c r="L378" s="11"/>
      <c r="M378" s="11"/>
      <c r="N378" s="6" t="s">
        <v>85</v>
      </c>
      <c r="O378" s="23"/>
      <c r="P378" s="23"/>
      <c r="Q378" s="25">
        <v>10.0</v>
      </c>
      <c r="R378" s="25">
        <v>9.0</v>
      </c>
      <c r="S378" s="25">
        <v>10.0</v>
      </c>
      <c r="T378" s="25"/>
      <c r="U378" s="25"/>
      <c r="V378" s="25"/>
      <c r="W378" s="25">
        <v>8.0</v>
      </c>
      <c r="X378" s="25">
        <v>9.0</v>
      </c>
      <c r="Y378" s="25">
        <v>7.5</v>
      </c>
      <c r="Z378" s="25">
        <v>10.0</v>
      </c>
      <c r="AA378" s="25"/>
      <c r="AB378" s="25">
        <v>10.0</v>
      </c>
      <c r="AC378" s="25">
        <v>9.5</v>
      </c>
      <c r="AD378" s="25"/>
      <c r="AE378" s="25">
        <v>10.0</v>
      </c>
      <c r="AF378" s="25"/>
      <c r="AG378" s="25"/>
      <c r="AH378" s="25">
        <v>10.0</v>
      </c>
      <c r="AI378" s="25"/>
      <c r="AJ378" s="25"/>
      <c r="AK378" s="104"/>
      <c r="AL378" s="25"/>
      <c r="AM378" s="25"/>
      <c r="AN378" s="25">
        <v>10.0</v>
      </c>
      <c r="AO378" s="25"/>
      <c r="AP378" s="25"/>
      <c r="AQ378" s="25"/>
      <c r="AR378" s="6"/>
      <c r="AS378" s="25"/>
      <c r="AT378" s="25"/>
      <c r="AU378" s="25"/>
      <c r="AV378" s="25"/>
      <c r="AW378" s="25">
        <v>10.0</v>
      </c>
      <c r="AX378" s="25">
        <f t="shared" si="1"/>
        <v>9.46</v>
      </c>
      <c r="AY378" s="23"/>
      <c r="AZ378" s="23">
        <f t="shared" si="2"/>
        <v>0</v>
      </c>
      <c r="BA378" s="6">
        <v>71.0</v>
      </c>
      <c r="BB378" s="6">
        <v>9.0</v>
      </c>
      <c r="BC378" s="23">
        <f t="shared" si="3"/>
        <v>62</v>
      </c>
      <c r="BD378" s="6" t="s">
        <v>92</v>
      </c>
      <c r="BE378" s="6" t="s">
        <v>55</v>
      </c>
      <c r="BF378" s="6" t="s">
        <v>55</v>
      </c>
      <c r="BG378" s="6" t="s">
        <v>55</v>
      </c>
      <c r="BH378" s="6" t="s">
        <v>55</v>
      </c>
      <c r="BI378" s="93" t="s">
        <v>92</v>
      </c>
      <c r="BJ378" s="6" t="s">
        <v>55</v>
      </c>
      <c r="BK378" s="23"/>
      <c r="BL378" s="23"/>
      <c r="BM378" s="42"/>
      <c r="BN378" s="42"/>
      <c r="BO378" s="42"/>
    </row>
    <row r="379">
      <c r="A379" s="11">
        <v>375.0</v>
      </c>
      <c r="B379" s="17" t="s">
        <v>1534</v>
      </c>
      <c r="C379" s="17" t="s">
        <v>274</v>
      </c>
      <c r="D379" s="17" t="s">
        <v>78</v>
      </c>
      <c r="E379" s="19"/>
      <c r="F379" s="17" t="s">
        <v>79</v>
      </c>
      <c r="G379" s="17" t="s">
        <v>1520</v>
      </c>
      <c r="H379" s="11" t="s">
        <v>90</v>
      </c>
      <c r="J379" s="11" t="s">
        <v>545</v>
      </c>
      <c r="K379" s="11"/>
      <c r="L379" s="11"/>
      <c r="M379" s="11"/>
      <c r="N379" s="6" t="s">
        <v>85</v>
      </c>
      <c r="O379" s="23"/>
      <c r="P379" s="23"/>
      <c r="Q379" s="6">
        <v>10.0</v>
      </c>
      <c r="R379" s="6">
        <v>9.0</v>
      </c>
      <c r="S379" s="6">
        <v>9.0</v>
      </c>
      <c r="T379" s="23"/>
      <c r="U379" s="23"/>
      <c r="V379" s="6"/>
      <c r="W379" s="6">
        <v>7.5</v>
      </c>
      <c r="X379" s="6">
        <v>9.0</v>
      </c>
      <c r="Y379" s="6">
        <v>7.0</v>
      </c>
      <c r="Z379" s="6">
        <v>9.5</v>
      </c>
      <c r="AA379" s="6"/>
      <c r="AB379" s="6">
        <v>10.0</v>
      </c>
      <c r="AC379" s="6">
        <v>10.0</v>
      </c>
      <c r="AD379" s="23"/>
      <c r="AE379" s="6">
        <v>10.0</v>
      </c>
      <c r="AF379" s="23"/>
      <c r="AG379" s="23"/>
      <c r="AH379" s="6">
        <v>10.0</v>
      </c>
      <c r="AI379" s="23"/>
      <c r="AJ379" s="23"/>
      <c r="AK379" s="6">
        <v>10.0</v>
      </c>
      <c r="AL379" s="23"/>
      <c r="AM379" s="23"/>
      <c r="AN379" s="6">
        <v>10.0</v>
      </c>
      <c r="AO379" s="6"/>
      <c r="AP379" s="6"/>
      <c r="AQ379" s="6"/>
      <c r="AR379" s="6"/>
      <c r="AS379" s="23"/>
      <c r="AT379" s="23"/>
      <c r="AU379" s="23"/>
      <c r="AV379" s="23"/>
      <c r="AW379" s="25">
        <v>10.0</v>
      </c>
      <c r="AX379" s="25">
        <f t="shared" si="1"/>
        <v>9.35</v>
      </c>
      <c r="AY379" s="23"/>
      <c r="AZ379" s="23">
        <f t="shared" si="2"/>
        <v>0</v>
      </c>
      <c r="BA379" s="6">
        <v>14.0</v>
      </c>
      <c r="BB379" s="6">
        <v>6.0</v>
      </c>
      <c r="BC379" s="23">
        <f t="shared" si="3"/>
        <v>8</v>
      </c>
      <c r="BD379" s="6" t="s">
        <v>92</v>
      </c>
      <c r="BE379" s="6" t="s">
        <v>55</v>
      </c>
      <c r="BF379" s="6" t="s">
        <v>55</v>
      </c>
      <c r="BG379" s="6" t="s">
        <v>55</v>
      </c>
      <c r="BH379" s="6" t="s">
        <v>55</v>
      </c>
      <c r="BI379" s="93" t="s">
        <v>92</v>
      </c>
      <c r="BJ379" s="6" t="s">
        <v>55</v>
      </c>
      <c r="BK379" s="23"/>
      <c r="BL379" s="23"/>
      <c r="BM379" s="42"/>
      <c r="BN379" s="42"/>
      <c r="BO379" s="42"/>
    </row>
    <row r="380">
      <c r="A380" s="11">
        <v>376.0</v>
      </c>
      <c r="B380" s="17" t="s">
        <v>1535</v>
      </c>
      <c r="C380" s="17" t="s">
        <v>265</v>
      </c>
      <c r="D380" s="17" t="s">
        <v>404</v>
      </c>
      <c r="E380" s="19"/>
      <c r="F380" s="17" t="s">
        <v>96</v>
      </c>
      <c r="G380" s="17" t="s">
        <v>1520</v>
      </c>
      <c r="H380" s="11" t="s">
        <v>90</v>
      </c>
      <c r="J380" s="11" t="s">
        <v>545</v>
      </c>
      <c r="K380" s="11"/>
      <c r="L380" s="11"/>
      <c r="M380" s="11"/>
      <c r="N380" s="6" t="s">
        <v>85</v>
      </c>
      <c r="O380" s="23"/>
      <c r="P380" s="23"/>
      <c r="Q380" s="6">
        <v>10.0</v>
      </c>
      <c r="R380" s="6">
        <v>10.0</v>
      </c>
      <c r="S380" s="6">
        <v>10.0</v>
      </c>
      <c r="T380" s="23"/>
      <c r="U380" s="23"/>
      <c r="V380" s="6"/>
      <c r="W380" s="6">
        <v>9.5</v>
      </c>
      <c r="X380" s="6">
        <v>9.0</v>
      </c>
      <c r="Y380" s="6">
        <v>9.0</v>
      </c>
      <c r="Z380" s="6">
        <v>10.0</v>
      </c>
      <c r="AA380" s="6"/>
      <c r="AB380" s="6">
        <v>10.0</v>
      </c>
      <c r="AC380" s="6">
        <v>10.0</v>
      </c>
      <c r="AD380" s="23"/>
      <c r="AE380" s="6">
        <v>10.0</v>
      </c>
      <c r="AF380" s="23"/>
      <c r="AG380" s="23"/>
      <c r="AH380" s="6">
        <v>10.0</v>
      </c>
      <c r="AI380" s="23"/>
      <c r="AJ380" s="23"/>
      <c r="AK380" s="6">
        <v>10.0</v>
      </c>
      <c r="AL380" s="23"/>
      <c r="AM380" s="23"/>
      <c r="AN380" s="6">
        <v>10.0</v>
      </c>
      <c r="AO380" s="6"/>
      <c r="AP380" s="6"/>
      <c r="AQ380" s="6"/>
      <c r="AR380" s="6"/>
      <c r="AS380" s="23"/>
      <c r="AT380" s="23"/>
      <c r="AU380" s="23"/>
      <c r="AV380" s="23"/>
      <c r="AW380" s="25">
        <v>10.0</v>
      </c>
      <c r="AX380" s="25">
        <f t="shared" si="1"/>
        <v>9.82</v>
      </c>
      <c r="AY380" s="23"/>
      <c r="AZ380" s="23">
        <f t="shared" si="2"/>
        <v>0</v>
      </c>
      <c r="BA380" s="6">
        <v>21.0</v>
      </c>
      <c r="BB380" s="6">
        <v>8.0</v>
      </c>
      <c r="BC380" s="23">
        <f t="shared" si="3"/>
        <v>13</v>
      </c>
      <c r="BD380" s="6" t="s">
        <v>92</v>
      </c>
      <c r="BE380" s="6" t="s">
        <v>55</v>
      </c>
      <c r="BF380" s="6" t="s">
        <v>55</v>
      </c>
      <c r="BG380" s="6" t="s">
        <v>55</v>
      </c>
      <c r="BH380" s="6" t="s">
        <v>55</v>
      </c>
      <c r="BI380" s="93" t="s">
        <v>92</v>
      </c>
      <c r="BJ380" s="6" t="s">
        <v>55</v>
      </c>
      <c r="BK380" s="23"/>
      <c r="BL380" s="23"/>
      <c r="BM380" s="42"/>
      <c r="BN380" s="42"/>
      <c r="BO380" s="42"/>
    </row>
    <row r="381">
      <c r="A381" s="11">
        <v>377.0</v>
      </c>
      <c r="B381" s="17" t="s">
        <v>1536</v>
      </c>
      <c r="C381" s="17" t="s">
        <v>1044</v>
      </c>
      <c r="D381" s="17" t="s">
        <v>110</v>
      </c>
      <c r="E381" s="19"/>
      <c r="F381" s="17" t="s">
        <v>96</v>
      </c>
      <c r="G381" s="17" t="s">
        <v>1520</v>
      </c>
      <c r="H381" s="11" t="s">
        <v>90</v>
      </c>
      <c r="J381" s="11" t="s">
        <v>545</v>
      </c>
      <c r="K381" s="11"/>
      <c r="L381" s="11"/>
      <c r="M381" s="11"/>
      <c r="N381" s="6" t="s">
        <v>85</v>
      </c>
      <c r="O381" s="23"/>
      <c r="P381" s="23"/>
      <c r="Q381" s="6">
        <v>10.0</v>
      </c>
      <c r="R381" s="6">
        <v>9.5</v>
      </c>
      <c r="S381" s="6">
        <v>9.0</v>
      </c>
      <c r="T381" s="23"/>
      <c r="U381" s="23"/>
      <c r="V381" s="6"/>
      <c r="W381" s="6">
        <v>9.0</v>
      </c>
      <c r="X381" s="6">
        <v>9.5</v>
      </c>
      <c r="Y381" s="6">
        <v>10.0</v>
      </c>
      <c r="Z381" s="6">
        <v>10.0</v>
      </c>
      <c r="AA381" s="6"/>
      <c r="AB381" s="6">
        <v>10.0</v>
      </c>
      <c r="AC381" s="6">
        <v>10.0</v>
      </c>
      <c r="AD381" s="23"/>
      <c r="AE381" s="6">
        <v>10.0</v>
      </c>
      <c r="AF381" s="23"/>
      <c r="AG381" s="23"/>
      <c r="AH381" s="6">
        <v>10.0</v>
      </c>
      <c r="AI381" s="23"/>
      <c r="AJ381" s="23"/>
      <c r="AK381" s="105"/>
      <c r="AL381" s="23"/>
      <c r="AM381" s="23"/>
      <c r="AN381" s="6">
        <v>10.0</v>
      </c>
      <c r="AO381" s="6"/>
      <c r="AP381" s="6"/>
      <c r="AQ381" s="6"/>
      <c r="AR381" s="6"/>
      <c r="AS381" s="23"/>
      <c r="AT381" s="23"/>
      <c r="AU381" s="23"/>
      <c r="AV381" s="23"/>
      <c r="AW381" s="25">
        <v>10.0</v>
      </c>
      <c r="AX381" s="25">
        <f t="shared" si="1"/>
        <v>9.76</v>
      </c>
      <c r="AY381" s="23"/>
      <c r="AZ381" s="23">
        <f t="shared" si="2"/>
        <v>0</v>
      </c>
      <c r="BA381" s="6">
        <v>16.0</v>
      </c>
      <c r="BB381" s="6">
        <v>2.0</v>
      </c>
      <c r="BC381" s="23">
        <f t="shared" si="3"/>
        <v>14</v>
      </c>
      <c r="BD381" s="6" t="s">
        <v>92</v>
      </c>
      <c r="BE381" s="6" t="s">
        <v>55</v>
      </c>
      <c r="BF381" s="6" t="s">
        <v>55</v>
      </c>
      <c r="BG381" s="6" t="s">
        <v>55</v>
      </c>
      <c r="BH381" s="6" t="s">
        <v>55</v>
      </c>
      <c r="BI381" s="93" t="s">
        <v>92</v>
      </c>
      <c r="BJ381" s="6" t="s">
        <v>55</v>
      </c>
      <c r="BK381" s="23"/>
      <c r="BL381" s="23"/>
      <c r="BM381" s="42"/>
      <c r="BN381" s="42"/>
      <c r="BO381" s="42"/>
    </row>
    <row r="382">
      <c r="A382" s="11">
        <v>378.0</v>
      </c>
      <c r="B382" s="17" t="s">
        <v>634</v>
      </c>
      <c r="C382" s="17" t="s">
        <v>355</v>
      </c>
      <c r="D382" s="20"/>
      <c r="E382" s="19"/>
      <c r="F382" s="17" t="s">
        <v>96</v>
      </c>
      <c r="G382" s="17" t="s">
        <v>1520</v>
      </c>
      <c r="H382" s="11" t="s">
        <v>90</v>
      </c>
      <c r="J382" s="11" t="s">
        <v>545</v>
      </c>
      <c r="K382" s="11"/>
      <c r="L382" s="11"/>
      <c r="M382" s="11"/>
      <c r="N382" s="6" t="s">
        <v>85</v>
      </c>
      <c r="O382" s="23"/>
      <c r="P382" s="23"/>
      <c r="Q382" s="6">
        <v>10.0</v>
      </c>
      <c r="R382" s="6">
        <v>9.0</v>
      </c>
      <c r="S382" s="6">
        <v>10.0</v>
      </c>
      <c r="T382" s="23"/>
      <c r="U382" s="23"/>
      <c r="V382" s="6"/>
      <c r="W382" s="6">
        <v>9.0</v>
      </c>
      <c r="X382" s="6">
        <v>9.0</v>
      </c>
      <c r="Y382" s="6">
        <v>10.0</v>
      </c>
      <c r="Z382" s="6">
        <v>10.0</v>
      </c>
      <c r="AA382" s="6"/>
      <c r="AB382" s="6">
        <v>10.0</v>
      </c>
      <c r="AC382" s="6">
        <v>10.0</v>
      </c>
      <c r="AD382" s="23"/>
      <c r="AE382" s="6">
        <v>10.0</v>
      </c>
      <c r="AF382" s="23"/>
      <c r="AG382" s="23"/>
      <c r="AH382" s="6">
        <v>10.0</v>
      </c>
      <c r="AI382" s="23"/>
      <c r="AJ382" s="23"/>
      <c r="AK382" s="6">
        <v>10.0</v>
      </c>
      <c r="AL382" s="23"/>
      <c r="AM382" s="23"/>
      <c r="AN382" s="6">
        <v>10.0</v>
      </c>
      <c r="AO382" s="6"/>
      <c r="AP382" s="6"/>
      <c r="AQ382" s="6"/>
      <c r="AR382" s="6"/>
      <c r="AS382" s="23"/>
      <c r="AT382" s="23"/>
      <c r="AU382" s="23"/>
      <c r="AV382" s="23"/>
      <c r="AW382" s="25">
        <v>10.0</v>
      </c>
      <c r="AX382" s="25">
        <f t="shared" si="1"/>
        <v>9.78</v>
      </c>
      <c r="AY382" s="23"/>
      <c r="AZ382" s="23">
        <f t="shared" si="2"/>
        <v>0</v>
      </c>
      <c r="BA382" s="6">
        <v>26.0</v>
      </c>
      <c r="BB382" s="6">
        <v>8.0</v>
      </c>
      <c r="BC382" s="23">
        <f t="shared" si="3"/>
        <v>18</v>
      </c>
      <c r="BD382" s="6" t="s">
        <v>92</v>
      </c>
      <c r="BE382" s="6" t="s">
        <v>55</v>
      </c>
      <c r="BF382" s="6" t="s">
        <v>55</v>
      </c>
      <c r="BG382" s="6" t="s">
        <v>55</v>
      </c>
      <c r="BH382" s="6" t="s">
        <v>55</v>
      </c>
      <c r="BI382" s="93" t="s">
        <v>92</v>
      </c>
      <c r="BJ382" s="6" t="s">
        <v>55</v>
      </c>
      <c r="BK382" s="23"/>
      <c r="BL382" s="23"/>
      <c r="BM382" s="42"/>
      <c r="BN382" s="42"/>
      <c r="BO382" s="42"/>
    </row>
    <row r="383">
      <c r="A383" s="11">
        <v>379.0</v>
      </c>
      <c r="B383" s="17" t="s">
        <v>1537</v>
      </c>
      <c r="C383" s="17" t="s">
        <v>101</v>
      </c>
      <c r="D383" s="17" t="s">
        <v>252</v>
      </c>
      <c r="E383" s="19"/>
      <c r="F383" s="17" t="s">
        <v>96</v>
      </c>
      <c r="G383" s="17" t="s">
        <v>1520</v>
      </c>
      <c r="H383" s="11" t="s">
        <v>90</v>
      </c>
      <c r="J383" s="11" t="s">
        <v>545</v>
      </c>
      <c r="K383" s="11"/>
      <c r="L383" s="11"/>
      <c r="M383" s="11"/>
      <c r="N383" s="6" t="s">
        <v>85</v>
      </c>
      <c r="O383" s="23"/>
      <c r="P383" s="23"/>
      <c r="Q383" s="6">
        <v>9.5</v>
      </c>
      <c r="R383" s="6">
        <v>8.5</v>
      </c>
      <c r="S383" s="6">
        <v>8.0</v>
      </c>
      <c r="T383" s="23"/>
      <c r="U383" s="23"/>
      <c r="V383" s="6"/>
      <c r="W383" s="6">
        <v>9.0</v>
      </c>
      <c r="X383" s="6">
        <v>9.5</v>
      </c>
      <c r="Y383" s="6">
        <v>7.0</v>
      </c>
      <c r="Z383" s="6">
        <v>9.5</v>
      </c>
      <c r="AA383" s="6"/>
      <c r="AB383" s="6">
        <v>8.5</v>
      </c>
      <c r="AC383" s="6">
        <v>9.5</v>
      </c>
      <c r="AD383" s="23"/>
      <c r="AE383" s="6">
        <v>10.0</v>
      </c>
      <c r="AF383" s="23"/>
      <c r="AG383" s="23"/>
      <c r="AH383" s="6">
        <v>10.0</v>
      </c>
      <c r="AI383" s="23"/>
      <c r="AJ383" s="23"/>
      <c r="AK383" s="6">
        <v>10.0</v>
      </c>
      <c r="AL383" s="23"/>
      <c r="AM383" s="23"/>
      <c r="AN383" s="6">
        <v>10.0</v>
      </c>
      <c r="AO383" s="6"/>
      <c r="AP383" s="6"/>
      <c r="AQ383" s="6"/>
      <c r="AR383" s="6"/>
      <c r="AS383" s="23"/>
      <c r="AT383" s="23"/>
      <c r="AU383" s="23"/>
      <c r="AV383" s="23"/>
      <c r="AW383" s="25">
        <v>10.0</v>
      </c>
      <c r="AX383" s="25">
        <f t="shared" si="1"/>
        <v>9.21</v>
      </c>
      <c r="AY383" s="23"/>
      <c r="AZ383" s="23">
        <f t="shared" si="2"/>
        <v>0</v>
      </c>
      <c r="BA383" s="6">
        <v>51.0</v>
      </c>
      <c r="BB383" s="6">
        <v>10.0</v>
      </c>
      <c r="BC383" s="23">
        <f t="shared" si="3"/>
        <v>41</v>
      </c>
      <c r="BD383" s="6" t="s">
        <v>92</v>
      </c>
      <c r="BE383" s="6" t="s">
        <v>55</v>
      </c>
      <c r="BF383" s="6" t="s">
        <v>55</v>
      </c>
      <c r="BG383" s="6" t="s">
        <v>55</v>
      </c>
      <c r="BH383" s="6" t="s">
        <v>55</v>
      </c>
      <c r="BI383" s="93" t="s">
        <v>92</v>
      </c>
      <c r="BJ383" s="6" t="s">
        <v>55</v>
      </c>
      <c r="BK383" s="23"/>
      <c r="BL383" s="23"/>
      <c r="BM383" s="42"/>
      <c r="BN383" s="42"/>
      <c r="BO383" s="42"/>
    </row>
    <row r="384">
      <c r="A384" s="11">
        <v>380.0</v>
      </c>
      <c r="B384" s="17" t="s">
        <v>1538</v>
      </c>
      <c r="C384" s="17" t="s">
        <v>1539</v>
      </c>
      <c r="D384" s="17" t="s">
        <v>1540</v>
      </c>
      <c r="E384" s="17" t="s">
        <v>224</v>
      </c>
      <c r="F384" s="17" t="s">
        <v>96</v>
      </c>
      <c r="G384" s="17" t="s">
        <v>1520</v>
      </c>
      <c r="H384" s="11" t="s">
        <v>90</v>
      </c>
      <c r="J384" s="11" t="s">
        <v>545</v>
      </c>
      <c r="K384" s="11"/>
      <c r="L384" s="11"/>
      <c r="M384" s="11"/>
      <c r="N384" s="6" t="s">
        <v>85</v>
      </c>
      <c r="O384" s="23"/>
      <c r="P384" s="23"/>
      <c r="Q384" s="6">
        <v>10.0</v>
      </c>
      <c r="R384" s="6">
        <v>9.0</v>
      </c>
      <c r="S384" s="6">
        <v>10.0</v>
      </c>
      <c r="T384" s="23"/>
      <c r="U384" s="23"/>
      <c r="V384" s="6"/>
      <c r="W384" s="6">
        <v>10.0</v>
      </c>
      <c r="X384" s="6">
        <v>10.0</v>
      </c>
      <c r="Y384" s="6">
        <v>10.0</v>
      </c>
      <c r="Z384" s="6">
        <v>10.0</v>
      </c>
      <c r="AA384" s="6"/>
      <c r="AB384" s="6">
        <v>10.0</v>
      </c>
      <c r="AC384" s="6">
        <v>10.0</v>
      </c>
      <c r="AD384" s="23"/>
      <c r="AE384" s="6">
        <v>10.0</v>
      </c>
      <c r="AF384" s="23"/>
      <c r="AG384" s="23"/>
      <c r="AH384" s="6">
        <v>10.0</v>
      </c>
      <c r="AI384" s="23"/>
      <c r="AJ384" s="23"/>
      <c r="AK384" s="6">
        <v>10.0</v>
      </c>
      <c r="AL384" s="23"/>
      <c r="AM384" s="23"/>
      <c r="AN384" s="6">
        <v>10.0</v>
      </c>
      <c r="AO384" s="6"/>
      <c r="AP384" s="6"/>
      <c r="AQ384" s="6"/>
      <c r="AR384" s="6"/>
      <c r="AS384" s="23"/>
      <c r="AT384" s="23"/>
      <c r="AU384" s="23"/>
      <c r="AV384" s="23"/>
      <c r="AW384" s="25">
        <v>10.0</v>
      </c>
      <c r="AX384" s="25">
        <f t="shared" si="1"/>
        <v>9.92</v>
      </c>
      <c r="AY384" s="23"/>
      <c r="AZ384" s="23">
        <f t="shared" si="2"/>
        <v>0</v>
      </c>
      <c r="BA384" s="6">
        <v>50.0</v>
      </c>
      <c r="BB384" s="6">
        <v>14.0</v>
      </c>
      <c r="BC384" s="23">
        <f t="shared" si="3"/>
        <v>36</v>
      </c>
      <c r="BD384" s="6" t="s">
        <v>92</v>
      </c>
      <c r="BE384" s="6" t="s">
        <v>55</v>
      </c>
      <c r="BF384" s="6" t="s">
        <v>55</v>
      </c>
      <c r="BG384" s="6" t="s">
        <v>55</v>
      </c>
      <c r="BH384" s="6" t="s">
        <v>55</v>
      </c>
      <c r="BI384" s="93" t="s">
        <v>92</v>
      </c>
      <c r="BJ384" s="6" t="s">
        <v>55</v>
      </c>
      <c r="BK384" s="23"/>
      <c r="BL384" s="23"/>
      <c r="BM384" s="42"/>
      <c r="BN384" s="42"/>
      <c r="BO384" s="42"/>
    </row>
    <row r="385">
      <c r="A385" s="11">
        <v>381.0</v>
      </c>
      <c r="B385" s="17" t="s">
        <v>436</v>
      </c>
      <c r="C385" s="17" t="s">
        <v>76</v>
      </c>
      <c r="D385" s="17" t="s">
        <v>78</v>
      </c>
      <c r="E385" s="19"/>
      <c r="F385" s="17" t="s">
        <v>79</v>
      </c>
      <c r="G385" s="17" t="s">
        <v>1520</v>
      </c>
      <c r="H385" s="11" t="s">
        <v>90</v>
      </c>
      <c r="J385" s="11" t="s">
        <v>545</v>
      </c>
      <c r="K385" s="11"/>
      <c r="L385" s="11"/>
      <c r="M385" s="11"/>
      <c r="N385" s="6" t="s">
        <v>85</v>
      </c>
      <c r="O385" s="23"/>
      <c r="P385" s="23"/>
      <c r="Q385" s="6">
        <v>8.5</v>
      </c>
      <c r="R385" s="6">
        <v>9.0</v>
      </c>
      <c r="S385" s="6">
        <v>9.0</v>
      </c>
      <c r="T385" s="23"/>
      <c r="U385" s="23"/>
      <c r="V385" s="6"/>
      <c r="W385" s="6">
        <v>7.0</v>
      </c>
      <c r="X385" s="6">
        <v>7.5</v>
      </c>
      <c r="Y385" s="6">
        <v>8.0</v>
      </c>
      <c r="Z385" s="6">
        <v>9.0</v>
      </c>
      <c r="AA385" s="6"/>
      <c r="AB385" s="6">
        <v>10.0</v>
      </c>
      <c r="AC385" s="6">
        <v>9.5</v>
      </c>
      <c r="AD385" s="23"/>
      <c r="AE385" s="6">
        <v>10.0</v>
      </c>
      <c r="AF385" s="23"/>
      <c r="AG385" s="23"/>
      <c r="AH385" s="6">
        <v>10.0</v>
      </c>
      <c r="AI385" s="23"/>
      <c r="AJ385" s="23"/>
      <c r="AK385" s="6">
        <v>10.0</v>
      </c>
      <c r="AL385" s="23"/>
      <c r="AM385" s="23"/>
      <c r="AN385" s="6">
        <v>9.5</v>
      </c>
      <c r="AO385" s="6"/>
      <c r="AP385" s="6"/>
      <c r="AQ385" s="6"/>
      <c r="AR385" s="6"/>
      <c r="AS385" s="23"/>
      <c r="AT385" s="23"/>
      <c r="AU385" s="23"/>
      <c r="AV385" s="23"/>
      <c r="AW385" s="25">
        <v>10.0</v>
      </c>
      <c r="AX385" s="25">
        <f t="shared" si="1"/>
        <v>9.07</v>
      </c>
      <c r="AY385" s="23"/>
      <c r="AZ385" s="23">
        <f t="shared" si="2"/>
        <v>0</v>
      </c>
      <c r="BA385" s="6">
        <v>23.0</v>
      </c>
      <c r="BB385" s="6">
        <v>14.0</v>
      </c>
      <c r="BC385" s="23">
        <f t="shared" si="3"/>
        <v>9</v>
      </c>
      <c r="BD385" s="6" t="s">
        <v>92</v>
      </c>
      <c r="BE385" s="6" t="s">
        <v>55</v>
      </c>
      <c r="BF385" s="6" t="s">
        <v>55</v>
      </c>
      <c r="BG385" s="6" t="s">
        <v>55</v>
      </c>
      <c r="BH385" s="6" t="s">
        <v>55</v>
      </c>
      <c r="BI385" s="93" t="s">
        <v>92</v>
      </c>
      <c r="BJ385" s="6" t="s">
        <v>55</v>
      </c>
      <c r="BK385" s="23"/>
      <c r="BL385" s="23"/>
      <c r="BM385" s="42"/>
      <c r="BN385" s="42"/>
      <c r="BO385" s="42"/>
    </row>
    <row r="386">
      <c r="A386" s="11">
        <v>382.0</v>
      </c>
      <c r="B386" s="17" t="s">
        <v>1541</v>
      </c>
      <c r="C386" s="17" t="s">
        <v>125</v>
      </c>
      <c r="D386" s="17" t="s">
        <v>149</v>
      </c>
      <c r="E386" s="19"/>
      <c r="F386" s="17" t="s">
        <v>79</v>
      </c>
      <c r="G386" s="17" t="s">
        <v>1520</v>
      </c>
      <c r="H386" s="11" t="s">
        <v>90</v>
      </c>
      <c r="J386" s="11" t="s">
        <v>545</v>
      </c>
      <c r="K386" s="11"/>
      <c r="L386" s="11"/>
      <c r="M386" s="11"/>
      <c r="N386" s="6" t="s">
        <v>85</v>
      </c>
      <c r="O386" s="23"/>
      <c r="P386" s="23"/>
      <c r="Q386" s="6">
        <v>9.5</v>
      </c>
      <c r="R386" s="6">
        <v>7.5</v>
      </c>
      <c r="S386" s="6">
        <v>10.0</v>
      </c>
      <c r="T386" s="23"/>
      <c r="U386" s="23"/>
      <c r="V386" s="6"/>
      <c r="W386" s="6">
        <v>6.5</v>
      </c>
      <c r="X386" s="6">
        <v>6.5</v>
      </c>
      <c r="Y386" s="6">
        <v>6.5</v>
      </c>
      <c r="Z386" s="6">
        <v>9.5</v>
      </c>
      <c r="AA386" s="6"/>
      <c r="AB386" s="6">
        <v>8.0</v>
      </c>
      <c r="AC386" s="6">
        <v>10.0</v>
      </c>
      <c r="AD386" s="23"/>
      <c r="AE386" s="6">
        <v>10.0</v>
      </c>
      <c r="AF386" s="23"/>
      <c r="AG386" s="23"/>
      <c r="AH386" s="6">
        <v>10.0</v>
      </c>
      <c r="AI386" s="23"/>
      <c r="AJ386" s="23"/>
      <c r="AK386" s="6">
        <v>10.0</v>
      </c>
      <c r="AL386" s="23"/>
      <c r="AM386" s="23"/>
      <c r="AN386" s="6">
        <v>10.0</v>
      </c>
      <c r="AO386" s="6"/>
      <c r="AP386" s="6"/>
      <c r="AQ386" s="6"/>
      <c r="AR386" s="6"/>
      <c r="AS386" s="23"/>
      <c r="AT386" s="23"/>
      <c r="AU386" s="23"/>
      <c r="AV386" s="23"/>
      <c r="AW386" s="25">
        <v>10.0</v>
      </c>
      <c r="AX386" s="25">
        <f t="shared" si="1"/>
        <v>8.85</v>
      </c>
      <c r="AY386" s="23"/>
      <c r="AZ386" s="23">
        <f t="shared" si="2"/>
        <v>0</v>
      </c>
      <c r="BA386" s="6">
        <v>125.0</v>
      </c>
      <c r="BB386" s="6">
        <v>18.0</v>
      </c>
      <c r="BC386" s="23">
        <f t="shared" si="3"/>
        <v>107</v>
      </c>
      <c r="BD386" s="6" t="s">
        <v>92</v>
      </c>
      <c r="BE386" s="6" t="s">
        <v>55</v>
      </c>
      <c r="BF386" s="6" t="s">
        <v>55</v>
      </c>
      <c r="BG386" s="6" t="s">
        <v>55</v>
      </c>
      <c r="BH386" s="6" t="s">
        <v>55</v>
      </c>
      <c r="BI386" s="93" t="s">
        <v>92</v>
      </c>
      <c r="BJ386" s="6" t="s">
        <v>55</v>
      </c>
      <c r="BK386" s="23"/>
      <c r="BL386" s="23"/>
      <c r="BM386" s="42"/>
      <c r="BN386" s="42"/>
      <c r="BO386" s="42"/>
    </row>
    <row r="387">
      <c r="A387" s="11">
        <v>383.0</v>
      </c>
      <c r="B387" s="17" t="s">
        <v>1542</v>
      </c>
      <c r="C387" s="17" t="s">
        <v>151</v>
      </c>
      <c r="D387" s="17" t="s">
        <v>1543</v>
      </c>
      <c r="E387" s="19"/>
      <c r="F387" s="17" t="s">
        <v>96</v>
      </c>
      <c r="G387" s="17" t="s">
        <v>1520</v>
      </c>
      <c r="H387" s="11" t="s">
        <v>90</v>
      </c>
      <c r="J387" s="11" t="s">
        <v>545</v>
      </c>
      <c r="K387" s="11"/>
      <c r="L387" s="11"/>
      <c r="M387" s="11"/>
      <c r="N387" s="6" t="s">
        <v>85</v>
      </c>
      <c r="O387" s="23"/>
      <c r="P387" s="23"/>
      <c r="Q387" s="25">
        <v>10.0</v>
      </c>
      <c r="R387" s="25">
        <v>10.0</v>
      </c>
      <c r="S387" s="25">
        <v>10.0</v>
      </c>
      <c r="T387" s="25"/>
      <c r="U387" s="25"/>
      <c r="V387" s="25"/>
      <c r="W387" s="25">
        <v>8.0</v>
      </c>
      <c r="X387" s="25">
        <v>8.5</v>
      </c>
      <c r="Y387" s="25">
        <v>7.0</v>
      </c>
      <c r="Z387" s="25">
        <v>9.5</v>
      </c>
      <c r="AA387" s="25"/>
      <c r="AB387" s="25">
        <v>10.0</v>
      </c>
      <c r="AC387" s="25">
        <v>10.0</v>
      </c>
      <c r="AD387" s="25"/>
      <c r="AE387" s="25">
        <v>10.0</v>
      </c>
      <c r="AF387" s="25"/>
      <c r="AG387" s="25"/>
      <c r="AH387" s="25">
        <v>10.0</v>
      </c>
      <c r="AI387" s="25"/>
      <c r="AJ387" s="25"/>
      <c r="AK387" s="25">
        <v>10.0</v>
      </c>
      <c r="AL387" s="25"/>
      <c r="AM387" s="25"/>
      <c r="AN387" s="25">
        <v>10.0</v>
      </c>
      <c r="AO387" s="25"/>
      <c r="AP387" s="25"/>
      <c r="AQ387" s="25"/>
      <c r="AR387" s="6"/>
      <c r="AS387" s="25"/>
      <c r="AT387" s="25"/>
      <c r="AU387" s="25"/>
      <c r="AV387" s="25"/>
      <c r="AW387" s="25">
        <v>10.0</v>
      </c>
      <c r="AX387" s="25">
        <f t="shared" si="1"/>
        <v>9.5</v>
      </c>
      <c r="AY387" s="23"/>
      <c r="AZ387" s="23">
        <f t="shared" si="2"/>
        <v>0</v>
      </c>
      <c r="BA387" s="6">
        <v>90.0</v>
      </c>
      <c r="BB387" s="6">
        <v>11.0</v>
      </c>
      <c r="BC387" s="23">
        <f t="shared" si="3"/>
        <v>79</v>
      </c>
      <c r="BD387" s="6" t="s">
        <v>92</v>
      </c>
      <c r="BE387" s="6" t="s">
        <v>55</v>
      </c>
      <c r="BF387" s="6" t="s">
        <v>55</v>
      </c>
      <c r="BG387" s="6" t="s">
        <v>55</v>
      </c>
      <c r="BH387" s="6" t="s">
        <v>55</v>
      </c>
      <c r="BI387" s="93" t="s">
        <v>92</v>
      </c>
      <c r="BJ387" s="6" t="s">
        <v>55</v>
      </c>
      <c r="BK387" s="23"/>
      <c r="BL387" s="23"/>
      <c r="BM387" s="42"/>
      <c r="BN387" s="42"/>
      <c r="BO387" s="42"/>
    </row>
    <row r="388">
      <c r="A388" s="11">
        <v>384.0</v>
      </c>
      <c r="B388" s="17" t="s">
        <v>1544</v>
      </c>
      <c r="C388" s="17" t="s">
        <v>338</v>
      </c>
      <c r="D388" s="17" t="s">
        <v>782</v>
      </c>
      <c r="E388" s="19"/>
      <c r="F388" s="17" t="s">
        <v>79</v>
      </c>
      <c r="G388" s="17" t="s">
        <v>1520</v>
      </c>
      <c r="H388" s="11" t="s">
        <v>90</v>
      </c>
      <c r="J388" s="11" t="s">
        <v>545</v>
      </c>
      <c r="K388" s="11"/>
      <c r="L388" s="11"/>
      <c r="M388" s="11"/>
      <c r="N388" s="23"/>
      <c r="O388" s="23"/>
      <c r="P388" s="23"/>
      <c r="Q388" s="6">
        <v>10.0</v>
      </c>
      <c r="R388" s="6">
        <v>9.5</v>
      </c>
      <c r="S388" s="6">
        <v>9.0</v>
      </c>
      <c r="T388" s="23"/>
      <c r="U388" s="23"/>
      <c r="V388" s="6"/>
      <c r="W388" s="6">
        <v>9.0</v>
      </c>
      <c r="X388" s="6">
        <v>9.0</v>
      </c>
      <c r="Y388" s="6">
        <v>10.0</v>
      </c>
      <c r="Z388" s="6">
        <v>10.0</v>
      </c>
      <c r="AA388" s="6"/>
      <c r="AB388" s="6">
        <v>10.0</v>
      </c>
      <c r="AC388" s="6">
        <v>10.0</v>
      </c>
      <c r="AD388" s="23"/>
      <c r="AE388" s="6">
        <v>10.0</v>
      </c>
      <c r="AF388" s="23"/>
      <c r="AG388" s="23"/>
      <c r="AH388" s="6">
        <v>10.0</v>
      </c>
      <c r="AI388" s="23"/>
      <c r="AJ388" s="23"/>
      <c r="AK388" s="6">
        <v>10.0</v>
      </c>
      <c r="AL388" s="23"/>
      <c r="AM388" s="23"/>
      <c r="AN388" s="6">
        <v>10.0</v>
      </c>
      <c r="AO388" s="6"/>
      <c r="AP388" s="6"/>
      <c r="AQ388" s="6"/>
      <c r="AR388" s="6"/>
      <c r="AS388" s="23"/>
      <c r="AT388" s="23"/>
      <c r="AU388" s="23"/>
      <c r="AV388" s="23"/>
      <c r="AW388" s="25">
        <v>10.0</v>
      </c>
      <c r="AX388" s="25">
        <f t="shared" si="1"/>
        <v>9.75</v>
      </c>
      <c r="AY388" s="23"/>
      <c r="AZ388" s="23">
        <f t="shared" si="2"/>
        <v>0</v>
      </c>
      <c r="BA388" s="6">
        <v>32.0</v>
      </c>
      <c r="BB388" s="6">
        <v>6.0</v>
      </c>
      <c r="BC388" s="23">
        <f t="shared" si="3"/>
        <v>26</v>
      </c>
      <c r="BD388" s="6" t="s">
        <v>92</v>
      </c>
      <c r="BE388" s="6" t="s">
        <v>55</v>
      </c>
      <c r="BF388" s="6" t="s">
        <v>55</v>
      </c>
      <c r="BG388" s="6" t="s">
        <v>55</v>
      </c>
      <c r="BH388" s="6" t="s">
        <v>55</v>
      </c>
      <c r="BI388" s="93" t="s">
        <v>92</v>
      </c>
      <c r="BJ388" s="6" t="s">
        <v>55</v>
      </c>
      <c r="BK388" s="23"/>
      <c r="BL388" s="23"/>
      <c r="BM388" s="42"/>
      <c r="BN388" s="42"/>
      <c r="BO388" s="42"/>
    </row>
    <row r="389">
      <c r="A389" s="11">
        <v>385.0</v>
      </c>
      <c r="B389" s="17" t="s">
        <v>1228</v>
      </c>
      <c r="C389" s="17" t="s">
        <v>78</v>
      </c>
      <c r="D389" s="17" t="s">
        <v>77</v>
      </c>
      <c r="E389" s="19"/>
      <c r="F389" s="17" t="s">
        <v>79</v>
      </c>
      <c r="G389" s="17" t="s">
        <v>1520</v>
      </c>
      <c r="H389" s="11" t="s">
        <v>90</v>
      </c>
      <c r="J389" s="11" t="s">
        <v>545</v>
      </c>
      <c r="K389" s="11"/>
      <c r="L389" s="11"/>
      <c r="M389" s="11"/>
      <c r="N389" s="6" t="s">
        <v>85</v>
      </c>
      <c r="O389" s="23"/>
      <c r="P389" s="23"/>
      <c r="Q389" s="25">
        <v>10.0</v>
      </c>
      <c r="R389" s="25">
        <v>10.0</v>
      </c>
      <c r="S389" s="25">
        <v>10.0</v>
      </c>
      <c r="T389" s="25"/>
      <c r="U389" s="25"/>
      <c r="V389" s="25"/>
      <c r="W389" s="25">
        <v>10.0</v>
      </c>
      <c r="X389" s="25">
        <v>10.0</v>
      </c>
      <c r="Y389" s="25">
        <v>10.0</v>
      </c>
      <c r="Z389" s="25">
        <v>10.0</v>
      </c>
      <c r="AA389" s="25"/>
      <c r="AB389" s="25">
        <v>10.0</v>
      </c>
      <c r="AC389" s="25">
        <v>10.0</v>
      </c>
      <c r="AD389" s="25"/>
      <c r="AE389" s="25">
        <v>10.0</v>
      </c>
      <c r="AF389" s="25"/>
      <c r="AG389" s="25"/>
      <c r="AH389" s="25">
        <v>10.0</v>
      </c>
      <c r="AI389" s="25"/>
      <c r="AJ389" s="25"/>
      <c r="AK389" s="25">
        <v>10.0</v>
      </c>
      <c r="AL389" s="25"/>
      <c r="AM389" s="25"/>
      <c r="AN389" s="25">
        <v>10.0</v>
      </c>
      <c r="AO389" s="25"/>
      <c r="AP389" s="25"/>
      <c r="AQ389" s="25"/>
      <c r="AR389" s="6"/>
      <c r="AS389" s="25"/>
      <c r="AT389" s="25"/>
      <c r="AU389" s="25"/>
      <c r="AV389" s="25"/>
      <c r="AW389" s="25">
        <v>10.0</v>
      </c>
      <c r="AX389" s="25">
        <f t="shared" si="1"/>
        <v>10</v>
      </c>
      <c r="AY389" s="23"/>
      <c r="AZ389" s="23">
        <f t="shared" si="2"/>
        <v>0</v>
      </c>
      <c r="BA389" s="6">
        <v>74.0</v>
      </c>
      <c r="BB389" s="6">
        <v>0.0</v>
      </c>
      <c r="BC389" s="23">
        <f t="shared" si="3"/>
        <v>74</v>
      </c>
      <c r="BD389" s="6" t="s">
        <v>92</v>
      </c>
      <c r="BE389" s="6" t="s">
        <v>55</v>
      </c>
      <c r="BF389" s="6" t="s">
        <v>55</v>
      </c>
      <c r="BG389" s="6" t="s">
        <v>55</v>
      </c>
      <c r="BH389" s="6" t="s">
        <v>55</v>
      </c>
      <c r="BI389" s="93" t="s">
        <v>92</v>
      </c>
      <c r="BJ389" s="6" t="s">
        <v>55</v>
      </c>
      <c r="BK389" s="23"/>
      <c r="BL389" s="23"/>
      <c r="BM389" s="42"/>
      <c r="BN389" s="42"/>
      <c r="BO389" s="42"/>
    </row>
    <row r="390">
      <c r="A390" s="11">
        <v>386.0</v>
      </c>
      <c r="B390" s="17" t="s">
        <v>1208</v>
      </c>
      <c r="C390" s="17" t="s">
        <v>101</v>
      </c>
      <c r="D390" s="17" t="s">
        <v>735</v>
      </c>
      <c r="E390" s="19"/>
      <c r="F390" s="17" t="s">
        <v>96</v>
      </c>
      <c r="G390" s="17" t="s">
        <v>1520</v>
      </c>
      <c r="H390" s="11" t="s">
        <v>90</v>
      </c>
      <c r="J390" s="11" t="s">
        <v>545</v>
      </c>
      <c r="K390" s="11"/>
      <c r="L390" s="11"/>
      <c r="M390" s="11"/>
      <c r="N390" s="6" t="s">
        <v>85</v>
      </c>
      <c r="O390" s="23"/>
      <c r="P390" s="23"/>
      <c r="Q390" s="6">
        <v>10.0</v>
      </c>
      <c r="R390" s="6">
        <v>8.5</v>
      </c>
      <c r="S390" s="6">
        <v>9.0</v>
      </c>
      <c r="T390" s="23"/>
      <c r="U390" s="23"/>
      <c r="V390" s="6"/>
      <c r="W390" s="6">
        <v>7.5</v>
      </c>
      <c r="X390" s="6">
        <v>7.5</v>
      </c>
      <c r="Y390" s="6">
        <v>6.0</v>
      </c>
      <c r="Z390" s="6">
        <v>9.5</v>
      </c>
      <c r="AA390" s="6"/>
      <c r="AB390" s="6">
        <v>10.0</v>
      </c>
      <c r="AC390" s="6">
        <v>10.0</v>
      </c>
      <c r="AD390" s="23"/>
      <c r="AE390" s="6">
        <v>10.0</v>
      </c>
      <c r="AF390" s="23"/>
      <c r="AG390" s="23"/>
      <c r="AH390" s="6">
        <v>10.0</v>
      </c>
      <c r="AI390" s="23"/>
      <c r="AJ390" s="23"/>
      <c r="AK390" s="6">
        <v>10.0</v>
      </c>
      <c r="AL390" s="23"/>
      <c r="AM390" s="23"/>
      <c r="AN390" s="6">
        <v>10.0</v>
      </c>
      <c r="AO390" s="6"/>
      <c r="AP390" s="6"/>
      <c r="AQ390" s="6"/>
      <c r="AR390" s="6"/>
      <c r="AS390" s="23"/>
      <c r="AT390" s="23"/>
      <c r="AU390" s="23"/>
      <c r="AV390" s="23"/>
      <c r="AW390" s="25">
        <v>10.0</v>
      </c>
      <c r="AX390" s="25">
        <f t="shared" si="1"/>
        <v>9.14</v>
      </c>
      <c r="AY390" s="23"/>
      <c r="AZ390" s="23">
        <f t="shared" si="2"/>
        <v>0</v>
      </c>
      <c r="BA390" s="6">
        <v>77.0</v>
      </c>
      <c r="BB390" s="6">
        <v>10.0</v>
      </c>
      <c r="BC390" s="23">
        <f t="shared" si="3"/>
        <v>67</v>
      </c>
      <c r="BD390" s="6" t="s">
        <v>92</v>
      </c>
      <c r="BE390" s="6" t="s">
        <v>55</v>
      </c>
      <c r="BF390" s="6" t="s">
        <v>55</v>
      </c>
      <c r="BG390" s="6" t="s">
        <v>55</v>
      </c>
      <c r="BH390" s="6" t="s">
        <v>55</v>
      </c>
      <c r="BI390" s="93" t="s">
        <v>92</v>
      </c>
      <c r="BJ390" s="6" t="s">
        <v>55</v>
      </c>
      <c r="BK390" s="23"/>
      <c r="BL390" s="23"/>
      <c r="BM390" s="42"/>
      <c r="BN390" s="42"/>
      <c r="BO390" s="42"/>
    </row>
    <row r="391">
      <c r="A391" s="11">
        <v>387.0</v>
      </c>
      <c r="B391" s="17" t="s">
        <v>1545</v>
      </c>
      <c r="C391" s="17" t="s">
        <v>122</v>
      </c>
      <c r="D391" s="17" t="s">
        <v>193</v>
      </c>
      <c r="E391" s="19"/>
      <c r="F391" s="17" t="s">
        <v>96</v>
      </c>
      <c r="G391" s="17" t="s">
        <v>1520</v>
      </c>
      <c r="H391" s="11" t="s">
        <v>90</v>
      </c>
      <c r="J391" s="11" t="s">
        <v>545</v>
      </c>
      <c r="K391" s="11"/>
      <c r="L391" s="11"/>
      <c r="M391" s="11"/>
      <c r="N391" s="6" t="s">
        <v>85</v>
      </c>
      <c r="O391" s="23"/>
      <c r="P391" s="23"/>
      <c r="Q391" s="25">
        <v>9.5</v>
      </c>
      <c r="R391" s="25">
        <v>9.0</v>
      </c>
      <c r="S391" s="25">
        <v>10.0</v>
      </c>
      <c r="T391" s="25"/>
      <c r="U391" s="25"/>
      <c r="V391" s="25"/>
      <c r="W391" s="25">
        <v>5.5</v>
      </c>
      <c r="X391" s="25">
        <v>6.5</v>
      </c>
      <c r="Y391" s="25">
        <v>6.0</v>
      </c>
      <c r="Z391" s="25">
        <v>9.0</v>
      </c>
      <c r="AA391" s="25"/>
      <c r="AB391" s="25">
        <v>8.5</v>
      </c>
      <c r="AC391" s="25">
        <v>10.0</v>
      </c>
      <c r="AD391" s="25"/>
      <c r="AE391" s="25">
        <v>10.0</v>
      </c>
      <c r="AF391" s="25"/>
      <c r="AG391" s="25"/>
      <c r="AH391" s="25">
        <v>10.0</v>
      </c>
      <c r="AI391" s="25"/>
      <c r="AJ391" s="25"/>
      <c r="AK391" s="25">
        <v>10.0</v>
      </c>
      <c r="AL391" s="25"/>
      <c r="AM391" s="25"/>
      <c r="AN391" s="25">
        <v>10.0</v>
      </c>
      <c r="AO391" s="25"/>
      <c r="AP391" s="25"/>
      <c r="AQ391" s="25"/>
      <c r="AR391" s="6"/>
      <c r="AS391" s="25"/>
      <c r="AT391" s="25"/>
      <c r="AU391" s="25"/>
      <c r="AV391" s="25"/>
      <c r="AW391" s="25">
        <v>10.0</v>
      </c>
      <c r="AX391" s="25">
        <f t="shared" si="1"/>
        <v>8.85</v>
      </c>
      <c r="AY391" s="23"/>
      <c r="AZ391" s="23">
        <f t="shared" si="2"/>
        <v>0</v>
      </c>
      <c r="BA391" s="6">
        <v>54.0</v>
      </c>
      <c r="BB391" s="6">
        <v>17.0</v>
      </c>
      <c r="BC391" s="23">
        <f t="shared" si="3"/>
        <v>37</v>
      </c>
      <c r="BD391" s="6" t="s">
        <v>92</v>
      </c>
      <c r="BE391" s="6" t="s">
        <v>55</v>
      </c>
      <c r="BF391" s="6" t="s">
        <v>55</v>
      </c>
      <c r="BG391" s="6" t="s">
        <v>55</v>
      </c>
      <c r="BH391" s="6" t="s">
        <v>55</v>
      </c>
      <c r="BI391" s="93" t="s">
        <v>92</v>
      </c>
      <c r="BJ391" s="6" t="s">
        <v>55</v>
      </c>
      <c r="BK391" s="23"/>
      <c r="BL391" s="23"/>
      <c r="BM391" s="42"/>
      <c r="BN391" s="42"/>
      <c r="BO391" s="42"/>
    </row>
    <row r="392">
      <c r="A392" s="11">
        <v>388.0</v>
      </c>
      <c r="B392" s="17" t="s">
        <v>1546</v>
      </c>
      <c r="C392" s="17" t="s">
        <v>193</v>
      </c>
      <c r="D392" s="19"/>
      <c r="E392" s="19"/>
      <c r="F392" s="17" t="s">
        <v>96</v>
      </c>
      <c r="G392" s="17" t="s">
        <v>1547</v>
      </c>
      <c r="H392" s="48" t="s">
        <v>90</v>
      </c>
      <c r="J392" s="11" t="s">
        <v>526</v>
      </c>
      <c r="K392" s="48" t="s">
        <v>84</v>
      </c>
      <c r="L392" s="49">
        <v>42979.0</v>
      </c>
      <c r="M392" s="52"/>
      <c r="N392" s="48" t="s">
        <v>85</v>
      </c>
      <c r="O392" s="48" t="s">
        <v>483</v>
      </c>
      <c r="P392" s="52"/>
      <c r="Q392" s="25">
        <v>9.0</v>
      </c>
      <c r="R392" s="25">
        <v>9.0</v>
      </c>
      <c r="S392" s="25">
        <v>8.0</v>
      </c>
      <c r="T392" s="25">
        <v>10.0</v>
      </c>
      <c r="U392" s="25">
        <v>9.5</v>
      </c>
      <c r="V392" s="25">
        <v>8.0</v>
      </c>
      <c r="W392" s="25"/>
      <c r="X392" s="25"/>
      <c r="Y392" s="25"/>
      <c r="Z392" s="25"/>
      <c r="AA392" s="25"/>
      <c r="AB392" s="25">
        <v>7.5</v>
      </c>
      <c r="AC392" s="25">
        <v>9.0</v>
      </c>
      <c r="AD392" s="25"/>
      <c r="AE392" s="25">
        <v>9.5</v>
      </c>
      <c r="AF392" s="25"/>
      <c r="AG392" s="25"/>
      <c r="AH392" s="25">
        <v>10.0</v>
      </c>
      <c r="AI392" s="25">
        <v>10.0</v>
      </c>
      <c r="AJ392" s="25"/>
      <c r="AK392" s="25">
        <v>10.0</v>
      </c>
      <c r="AL392" s="25"/>
      <c r="AM392" s="25"/>
      <c r="AN392" s="25">
        <v>10.0</v>
      </c>
      <c r="AO392" s="25">
        <v>10.0</v>
      </c>
      <c r="AP392" s="25"/>
      <c r="AQ392" s="25">
        <v>10.0</v>
      </c>
      <c r="AR392" s="6">
        <v>10.0</v>
      </c>
      <c r="AS392" s="25">
        <v>10.0</v>
      </c>
      <c r="AT392" s="25">
        <v>10.0</v>
      </c>
      <c r="AU392" s="25"/>
      <c r="AV392" s="25"/>
      <c r="AW392" s="25">
        <v>10.0</v>
      </c>
      <c r="AX392" s="25">
        <f t="shared" si="1"/>
        <v>9.44</v>
      </c>
      <c r="AY392" s="23"/>
      <c r="AZ392" s="23">
        <f t="shared" si="2"/>
        <v>0</v>
      </c>
      <c r="BA392" s="6">
        <v>113.0</v>
      </c>
      <c r="BB392" s="6">
        <v>5.0</v>
      </c>
      <c r="BC392" s="23">
        <f t="shared" si="3"/>
        <v>108</v>
      </c>
      <c r="BD392" s="6" t="s">
        <v>92</v>
      </c>
      <c r="BE392" s="6" t="s">
        <v>55</v>
      </c>
      <c r="BF392" s="6" t="s">
        <v>55</v>
      </c>
      <c r="BG392" s="6" t="s">
        <v>55</v>
      </c>
      <c r="BH392" s="6" t="s">
        <v>55</v>
      </c>
      <c r="BI392" s="6" t="s">
        <v>92</v>
      </c>
      <c r="BJ392" s="6" t="s">
        <v>55</v>
      </c>
      <c r="BK392" s="23"/>
      <c r="BL392" s="23"/>
      <c r="BM392" s="42"/>
      <c r="BN392" s="42"/>
      <c r="BO392" s="42"/>
    </row>
    <row r="393">
      <c r="A393" s="11">
        <v>389.0</v>
      </c>
      <c r="B393" s="17" t="s">
        <v>1548</v>
      </c>
      <c r="C393" s="17" t="s">
        <v>404</v>
      </c>
      <c r="D393" s="17" t="s">
        <v>134</v>
      </c>
      <c r="E393" s="17" t="s">
        <v>254</v>
      </c>
      <c r="F393" s="17" t="s">
        <v>96</v>
      </c>
      <c r="G393" s="17" t="s">
        <v>1547</v>
      </c>
      <c r="H393" s="48" t="s">
        <v>90</v>
      </c>
      <c r="J393" s="11" t="s">
        <v>526</v>
      </c>
      <c r="K393" s="48" t="s">
        <v>84</v>
      </c>
      <c r="L393" s="49">
        <v>42979.0</v>
      </c>
      <c r="M393" s="52"/>
      <c r="N393" s="50"/>
      <c r="O393" s="50"/>
      <c r="P393" s="50"/>
      <c r="Q393" s="6">
        <v>9.0</v>
      </c>
      <c r="R393" s="6">
        <v>9.5</v>
      </c>
      <c r="S393" s="6">
        <v>8.0</v>
      </c>
      <c r="T393" s="6">
        <v>10.0</v>
      </c>
      <c r="U393" s="6">
        <v>8.0</v>
      </c>
      <c r="V393" s="6">
        <v>8.5</v>
      </c>
      <c r="W393" s="23"/>
      <c r="X393" s="23"/>
      <c r="Y393" s="23"/>
      <c r="Z393" s="23"/>
      <c r="AA393" s="23"/>
      <c r="AB393" s="6">
        <v>8.0</v>
      </c>
      <c r="AC393" s="6">
        <v>9.0</v>
      </c>
      <c r="AD393" s="23"/>
      <c r="AE393" s="6">
        <v>9.0</v>
      </c>
      <c r="AF393" s="23"/>
      <c r="AG393" s="23"/>
      <c r="AH393" s="6">
        <v>10.0</v>
      </c>
      <c r="AI393" s="6">
        <v>10.0</v>
      </c>
      <c r="AJ393" s="23"/>
      <c r="AK393" s="6">
        <v>10.0</v>
      </c>
      <c r="AL393" s="23"/>
      <c r="AM393" s="23"/>
      <c r="AN393" s="6">
        <v>10.0</v>
      </c>
      <c r="AO393" s="6">
        <v>10.0</v>
      </c>
      <c r="AP393" s="6"/>
      <c r="AQ393" s="6">
        <v>10.0</v>
      </c>
      <c r="AR393" s="6">
        <v>10.0</v>
      </c>
      <c r="AS393" s="6">
        <v>10.0</v>
      </c>
      <c r="AT393" s="6">
        <v>10.0</v>
      </c>
      <c r="AU393" s="6"/>
      <c r="AV393" s="23"/>
      <c r="AW393" s="6">
        <v>10.0</v>
      </c>
      <c r="AX393" s="25">
        <f t="shared" si="1"/>
        <v>9.42</v>
      </c>
      <c r="AY393" s="23"/>
      <c r="AZ393" s="23">
        <f t="shared" si="2"/>
        <v>0</v>
      </c>
      <c r="BA393" s="6">
        <v>39.0</v>
      </c>
      <c r="BB393" s="6">
        <v>3.0</v>
      </c>
      <c r="BC393" s="23">
        <f t="shared" si="3"/>
        <v>36</v>
      </c>
      <c r="BD393" s="6" t="s">
        <v>92</v>
      </c>
      <c r="BE393" s="6" t="s">
        <v>55</v>
      </c>
      <c r="BF393" s="6" t="s">
        <v>55</v>
      </c>
      <c r="BG393" s="6" t="s">
        <v>55</v>
      </c>
      <c r="BH393" s="6" t="s">
        <v>55</v>
      </c>
      <c r="BI393" s="6" t="s">
        <v>92</v>
      </c>
      <c r="BJ393" s="6" t="s">
        <v>55</v>
      </c>
      <c r="BK393" s="23"/>
      <c r="BL393" s="23"/>
      <c r="BM393" s="42"/>
      <c r="BN393" s="42"/>
      <c r="BO393" s="42"/>
    </row>
    <row r="394">
      <c r="A394" s="11">
        <v>390.0</v>
      </c>
      <c r="B394" s="17" t="s">
        <v>1549</v>
      </c>
      <c r="C394" s="17" t="s">
        <v>259</v>
      </c>
      <c r="D394" s="20"/>
      <c r="E394" s="19"/>
      <c r="F394" s="17" t="s">
        <v>96</v>
      </c>
      <c r="G394" s="17" t="s">
        <v>1547</v>
      </c>
      <c r="H394" s="48" t="s">
        <v>90</v>
      </c>
      <c r="J394" s="11" t="s">
        <v>526</v>
      </c>
      <c r="K394" s="48" t="s">
        <v>84</v>
      </c>
      <c r="L394" s="49">
        <v>42979.0</v>
      </c>
      <c r="M394" s="52"/>
      <c r="N394" s="50"/>
      <c r="O394" s="50"/>
      <c r="P394" s="50"/>
      <c r="Q394" s="25">
        <v>9.0</v>
      </c>
      <c r="R394" s="25">
        <v>9.5</v>
      </c>
      <c r="S394" s="25">
        <v>10.0</v>
      </c>
      <c r="T394" s="25">
        <v>10.0</v>
      </c>
      <c r="U394" s="25">
        <v>8.5</v>
      </c>
      <c r="V394" s="25">
        <v>9.0</v>
      </c>
      <c r="W394" s="25"/>
      <c r="X394" s="25"/>
      <c r="Y394" s="25"/>
      <c r="Z394" s="25"/>
      <c r="AA394" s="25"/>
      <c r="AB394" s="25">
        <v>9.5</v>
      </c>
      <c r="AC394" s="25">
        <v>9.5</v>
      </c>
      <c r="AD394" s="25"/>
      <c r="AE394" s="25">
        <v>10.0</v>
      </c>
      <c r="AF394" s="25"/>
      <c r="AG394" s="25"/>
      <c r="AH394" s="25">
        <v>10.0</v>
      </c>
      <c r="AI394" s="25">
        <v>10.0</v>
      </c>
      <c r="AJ394" s="25"/>
      <c r="AK394" s="25">
        <v>10.0</v>
      </c>
      <c r="AL394" s="25"/>
      <c r="AM394" s="25"/>
      <c r="AN394" s="25">
        <v>10.0</v>
      </c>
      <c r="AO394" s="25">
        <v>10.0</v>
      </c>
      <c r="AP394" s="25"/>
      <c r="AQ394" s="25">
        <v>10.0</v>
      </c>
      <c r="AR394" s="6">
        <v>10.0</v>
      </c>
      <c r="AS394" s="25">
        <v>10.0</v>
      </c>
      <c r="AT394" s="25">
        <v>10.0</v>
      </c>
      <c r="AU394" s="25"/>
      <c r="AV394" s="25"/>
      <c r="AW394" s="25">
        <v>10.0</v>
      </c>
      <c r="AX394" s="25">
        <f t="shared" si="1"/>
        <v>9.73</v>
      </c>
      <c r="AY394" s="23"/>
      <c r="AZ394" s="23">
        <f t="shared" si="2"/>
        <v>0</v>
      </c>
      <c r="BA394" s="6">
        <v>12.0</v>
      </c>
      <c r="BB394" s="6">
        <v>0.0</v>
      </c>
      <c r="BC394" s="23">
        <f t="shared" si="3"/>
        <v>12</v>
      </c>
      <c r="BD394" s="6" t="s">
        <v>92</v>
      </c>
      <c r="BE394" s="6" t="s">
        <v>55</v>
      </c>
      <c r="BF394" s="6" t="s">
        <v>55</v>
      </c>
      <c r="BG394" s="6" t="s">
        <v>55</v>
      </c>
      <c r="BH394" s="6" t="s">
        <v>55</v>
      </c>
      <c r="BI394" s="6" t="s">
        <v>92</v>
      </c>
      <c r="BJ394" s="6" t="s">
        <v>55</v>
      </c>
      <c r="BK394" s="23"/>
      <c r="BL394" s="23"/>
      <c r="BM394" s="42"/>
      <c r="BN394" s="42"/>
      <c r="BO394" s="42"/>
    </row>
    <row r="395">
      <c r="A395" s="11">
        <v>391.0</v>
      </c>
      <c r="B395" s="17" t="s">
        <v>1489</v>
      </c>
      <c r="C395" s="17" t="s">
        <v>427</v>
      </c>
      <c r="D395" s="17" t="s">
        <v>173</v>
      </c>
      <c r="E395" s="20"/>
      <c r="F395" s="17" t="s">
        <v>79</v>
      </c>
      <c r="G395" s="17" t="s">
        <v>1547</v>
      </c>
      <c r="H395" s="48" t="s">
        <v>90</v>
      </c>
      <c r="J395" s="11" t="s">
        <v>526</v>
      </c>
      <c r="K395" s="48" t="s">
        <v>84</v>
      </c>
      <c r="L395" s="49">
        <v>42979.0</v>
      </c>
      <c r="M395" s="52"/>
      <c r="N395" s="48" t="s">
        <v>85</v>
      </c>
      <c r="O395" s="50"/>
      <c r="P395" s="50"/>
      <c r="Q395" s="25">
        <v>8.5</v>
      </c>
      <c r="R395" s="25">
        <v>8.5</v>
      </c>
      <c r="S395" s="25">
        <v>8.0</v>
      </c>
      <c r="T395" s="25">
        <v>10.0</v>
      </c>
      <c r="U395" s="25">
        <v>7.5</v>
      </c>
      <c r="V395" s="25">
        <v>8.5</v>
      </c>
      <c r="W395" s="25"/>
      <c r="X395" s="25"/>
      <c r="Y395" s="25"/>
      <c r="Z395" s="25"/>
      <c r="AA395" s="25"/>
      <c r="AB395" s="25">
        <v>8.0</v>
      </c>
      <c r="AC395" s="25">
        <v>10.0</v>
      </c>
      <c r="AD395" s="25"/>
      <c r="AE395" s="25">
        <v>10.0</v>
      </c>
      <c r="AF395" s="25"/>
      <c r="AG395" s="25"/>
      <c r="AH395" s="25">
        <v>10.0</v>
      </c>
      <c r="AI395" s="25">
        <v>10.0</v>
      </c>
      <c r="AJ395" s="25"/>
      <c r="AK395" s="25">
        <v>10.0</v>
      </c>
      <c r="AL395" s="25"/>
      <c r="AM395" s="25"/>
      <c r="AN395" s="25">
        <v>10.0</v>
      </c>
      <c r="AO395" s="25">
        <v>10.0</v>
      </c>
      <c r="AP395" s="25"/>
      <c r="AQ395" s="25">
        <v>10.0</v>
      </c>
      <c r="AR395" s="6">
        <v>10.0</v>
      </c>
      <c r="AS395" s="25">
        <v>10.0</v>
      </c>
      <c r="AT395" s="25">
        <v>10.0</v>
      </c>
      <c r="AU395" s="25"/>
      <c r="AV395" s="25"/>
      <c r="AW395" s="25">
        <v>10.0</v>
      </c>
      <c r="AX395" s="25">
        <f t="shared" si="1"/>
        <v>9.42</v>
      </c>
      <c r="AY395" s="23"/>
      <c r="AZ395" s="23">
        <f t="shared" si="2"/>
        <v>0</v>
      </c>
      <c r="BA395" s="6">
        <v>31.0</v>
      </c>
      <c r="BB395" s="6">
        <v>9.0</v>
      </c>
      <c r="BC395" s="23">
        <f t="shared" si="3"/>
        <v>22</v>
      </c>
      <c r="BD395" s="6" t="s">
        <v>92</v>
      </c>
      <c r="BE395" s="6" t="s">
        <v>55</v>
      </c>
      <c r="BF395" s="6" t="s">
        <v>55</v>
      </c>
      <c r="BG395" s="6" t="s">
        <v>55</v>
      </c>
      <c r="BH395" s="6" t="s">
        <v>55</v>
      </c>
      <c r="BI395" s="6" t="s">
        <v>92</v>
      </c>
      <c r="BJ395" s="6" t="s">
        <v>55</v>
      </c>
      <c r="BK395" s="23"/>
      <c r="BL395" s="23"/>
      <c r="BM395" s="42"/>
      <c r="BN395" s="42"/>
      <c r="BO395" s="42"/>
    </row>
    <row r="396">
      <c r="A396" s="11">
        <v>392.0</v>
      </c>
      <c r="B396" s="17" t="s">
        <v>370</v>
      </c>
      <c r="C396" s="17" t="s">
        <v>200</v>
      </c>
      <c r="D396" s="17" t="s">
        <v>252</v>
      </c>
      <c r="E396" s="19"/>
      <c r="F396" s="17" t="s">
        <v>96</v>
      </c>
      <c r="G396" s="17" t="s">
        <v>1547</v>
      </c>
      <c r="H396" s="48" t="s">
        <v>90</v>
      </c>
      <c r="J396" s="11" t="s">
        <v>526</v>
      </c>
      <c r="K396" s="48" t="s">
        <v>84</v>
      </c>
      <c r="L396" s="49">
        <v>42979.0</v>
      </c>
      <c r="M396" s="52"/>
      <c r="N396" s="48" t="s">
        <v>85</v>
      </c>
      <c r="O396" s="48" t="s">
        <v>483</v>
      </c>
      <c r="P396" s="52"/>
      <c r="Q396" s="25">
        <v>7.5</v>
      </c>
      <c r="R396" s="25">
        <v>8.0</v>
      </c>
      <c r="S396" s="25">
        <v>8.0</v>
      </c>
      <c r="T396" s="25">
        <v>10.0</v>
      </c>
      <c r="U396" s="25">
        <v>7.0</v>
      </c>
      <c r="V396" s="25">
        <v>9.5</v>
      </c>
      <c r="W396" s="25"/>
      <c r="X396" s="25"/>
      <c r="Y396" s="25"/>
      <c r="Z396" s="25"/>
      <c r="AA396" s="25"/>
      <c r="AB396" s="25">
        <v>6.5</v>
      </c>
      <c r="AC396" s="25">
        <v>9.0</v>
      </c>
      <c r="AD396" s="25"/>
      <c r="AE396" s="25">
        <v>9.5</v>
      </c>
      <c r="AF396" s="25"/>
      <c r="AG396" s="25"/>
      <c r="AH396" s="25">
        <v>10.0</v>
      </c>
      <c r="AI396" s="25">
        <v>10.0</v>
      </c>
      <c r="AJ396" s="25"/>
      <c r="AK396" s="25">
        <v>10.0</v>
      </c>
      <c r="AL396" s="25"/>
      <c r="AM396" s="25"/>
      <c r="AN396" s="25">
        <v>10.0</v>
      </c>
      <c r="AO396" s="25">
        <v>10.0</v>
      </c>
      <c r="AP396" s="25"/>
      <c r="AQ396" s="25">
        <v>10.0</v>
      </c>
      <c r="AR396" s="6">
        <v>10.0</v>
      </c>
      <c r="AS396" s="25">
        <v>9.5</v>
      </c>
      <c r="AT396" s="25">
        <v>9.5</v>
      </c>
      <c r="AU396" s="25"/>
      <c r="AV396" s="25"/>
      <c r="AW396" s="25">
        <v>10.0</v>
      </c>
      <c r="AX396" s="25">
        <f t="shared" si="1"/>
        <v>9.15</v>
      </c>
      <c r="AY396" s="23"/>
      <c r="AZ396" s="23">
        <f t="shared" si="2"/>
        <v>0</v>
      </c>
      <c r="BA396" s="6">
        <v>103.0</v>
      </c>
      <c r="BB396" s="6">
        <v>6.0</v>
      </c>
      <c r="BC396" s="23">
        <f t="shared" si="3"/>
        <v>97</v>
      </c>
      <c r="BD396" s="6" t="s">
        <v>92</v>
      </c>
      <c r="BE396" s="6" t="s">
        <v>55</v>
      </c>
      <c r="BF396" s="6" t="s">
        <v>55</v>
      </c>
      <c r="BG396" s="6" t="s">
        <v>55</v>
      </c>
      <c r="BH396" s="6" t="s">
        <v>55</v>
      </c>
      <c r="BI396" s="6" t="s">
        <v>92</v>
      </c>
      <c r="BJ396" s="6" t="s">
        <v>55</v>
      </c>
      <c r="BK396" s="23"/>
      <c r="BL396" s="23"/>
      <c r="BM396" s="42"/>
      <c r="BN396" s="42"/>
      <c r="BO396" s="42"/>
    </row>
    <row r="397">
      <c r="A397" s="11">
        <v>393.0</v>
      </c>
      <c r="B397" s="17" t="s">
        <v>1550</v>
      </c>
      <c r="C397" s="17" t="s">
        <v>278</v>
      </c>
      <c r="D397" s="17" t="s">
        <v>457</v>
      </c>
      <c r="E397" s="19"/>
      <c r="F397" s="17" t="s">
        <v>96</v>
      </c>
      <c r="G397" s="17" t="s">
        <v>1547</v>
      </c>
      <c r="H397" s="48" t="s">
        <v>90</v>
      </c>
      <c r="J397" s="11" t="s">
        <v>526</v>
      </c>
      <c r="K397" s="48" t="s">
        <v>84</v>
      </c>
      <c r="L397" s="49">
        <v>42979.0</v>
      </c>
      <c r="M397" s="52"/>
      <c r="N397" s="50"/>
      <c r="O397" s="50"/>
      <c r="P397" s="50"/>
      <c r="Q397" s="6">
        <v>9.0</v>
      </c>
      <c r="R397" s="6">
        <v>8.0</v>
      </c>
      <c r="S397" s="6">
        <v>7.5</v>
      </c>
      <c r="T397" s="6">
        <v>10.0</v>
      </c>
      <c r="U397" s="6">
        <v>8.0</v>
      </c>
      <c r="V397" s="6">
        <v>8.5</v>
      </c>
      <c r="W397" s="23"/>
      <c r="X397" s="23"/>
      <c r="Y397" s="23"/>
      <c r="Z397" s="23"/>
      <c r="AA397" s="23"/>
      <c r="AB397" s="6">
        <v>7.0</v>
      </c>
      <c r="AC397" s="6">
        <v>9.0</v>
      </c>
      <c r="AD397" s="23"/>
      <c r="AE397" s="6">
        <v>9.0</v>
      </c>
      <c r="AF397" s="23"/>
      <c r="AG397" s="23"/>
      <c r="AH397" s="6">
        <v>10.0</v>
      </c>
      <c r="AI397" s="6">
        <v>10.0</v>
      </c>
      <c r="AJ397" s="6"/>
      <c r="AK397" s="6">
        <v>10.0</v>
      </c>
      <c r="AL397" s="23"/>
      <c r="AM397" s="23"/>
      <c r="AN397" s="6">
        <v>10.0</v>
      </c>
      <c r="AO397" s="6">
        <v>10.0</v>
      </c>
      <c r="AP397" s="6"/>
      <c r="AQ397" s="6">
        <v>10.0</v>
      </c>
      <c r="AR397" s="6">
        <v>10.0</v>
      </c>
      <c r="AS397" s="6">
        <v>10.0</v>
      </c>
      <c r="AT397" s="6">
        <v>10.0</v>
      </c>
      <c r="AU397" s="6"/>
      <c r="AV397" s="23"/>
      <c r="AW397" s="6">
        <v>10.0</v>
      </c>
      <c r="AX397" s="25">
        <f t="shared" si="1"/>
        <v>9.26</v>
      </c>
      <c r="AY397" s="23"/>
      <c r="AZ397" s="23">
        <f t="shared" si="2"/>
        <v>0</v>
      </c>
      <c r="BA397" s="6">
        <v>23.0</v>
      </c>
      <c r="BB397" s="6">
        <v>5.0</v>
      </c>
      <c r="BC397" s="23">
        <f t="shared" si="3"/>
        <v>18</v>
      </c>
      <c r="BD397" s="6" t="s">
        <v>92</v>
      </c>
      <c r="BE397" s="6" t="s">
        <v>55</v>
      </c>
      <c r="BF397" s="6" t="s">
        <v>55</v>
      </c>
      <c r="BG397" s="6" t="s">
        <v>55</v>
      </c>
      <c r="BH397" s="6" t="s">
        <v>55</v>
      </c>
      <c r="BI397" s="6" t="s">
        <v>92</v>
      </c>
      <c r="BJ397" s="6" t="s">
        <v>55</v>
      </c>
      <c r="BK397" s="23"/>
      <c r="BL397" s="23"/>
      <c r="BM397" s="42"/>
      <c r="BN397" s="42"/>
      <c r="BO397" s="42"/>
    </row>
    <row r="398">
      <c r="A398" s="11">
        <v>394.0</v>
      </c>
      <c r="B398" s="17" t="s">
        <v>1551</v>
      </c>
      <c r="C398" s="17" t="s">
        <v>461</v>
      </c>
      <c r="D398" s="20"/>
      <c r="E398" s="19"/>
      <c r="F398" s="17" t="s">
        <v>96</v>
      </c>
      <c r="G398" s="17" t="s">
        <v>1547</v>
      </c>
      <c r="H398" s="48" t="s">
        <v>90</v>
      </c>
      <c r="J398" s="11" t="s">
        <v>526</v>
      </c>
      <c r="K398" s="48" t="s">
        <v>84</v>
      </c>
      <c r="L398" s="49">
        <v>42979.0</v>
      </c>
      <c r="M398" s="52"/>
      <c r="N398" s="48" t="s">
        <v>85</v>
      </c>
      <c r="O398" s="50"/>
      <c r="P398" s="50"/>
      <c r="Q398" s="6">
        <v>8.5</v>
      </c>
      <c r="R398" s="6">
        <v>9.0</v>
      </c>
      <c r="S398" s="6">
        <v>8.5</v>
      </c>
      <c r="T398" s="6">
        <v>10.0</v>
      </c>
      <c r="U398" s="6">
        <v>8.5</v>
      </c>
      <c r="V398" s="6">
        <v>9.5</v>
      </c>
      <c r="W398" s="23"/>
      <c r="X398" s="23"/>
      <c r="Y398" s="23"/>
      <c r="Z398" s="23"/>
      <c r="AA398" s="23"/>
      <c r="AB398" s="6">
        <v>6.5</v>
      </c>
      <c r="AC398" s="6">
        <v>9.0</v>
      </c>
      <c r="AD398" s="23"/>
      <c r="AE398" s="6">
        <v>8.5</v>
      </c>
      <c r="AF398" s="23"/>
      <c r="AG398" s="23"/>
      <c r="AH398" s="6">
        <v>10.0</v>
      </c>
      <c r="AI398" s="6">
        <v>10.0</v>
      </c>
      <c r="AJ398" s="23"/>
      <c r="AK398" s="6">
        <v>10.0</v>
      </c>
      <c r="AL398" s="23"/>
      <c r="AM398" s="23"/>
      <c r="AN398" s="6">
        <v>10.0</v>
      </c>
      <c r="AO398" s="6">
        <v>10.0</v>
      </c>
      <c r="AP398" s="6"/>
      <c r="AQ398" s="6">
        <v>9.5</v>
      </c>
      <c r="AR398" s="6">
        <v>10.0</v>
      </c>
      <c r="AS398" s="6">
        <v>10.0</v>
      </c>
      <c r="AT398" s="6">
        <v>10.0</v>
      </c>
      <c r="AU398" s="6"/>
      <c r="AV398" s="23"/>
      <c r="AW398" s="6">
        <v>10.0</v>
      </c>
      <c r="AX398" s="25">
        <f t="shared" si="1"/>
        <v>9.34</v>
      </c>
      <c r="AY398" s="23"/>
      <c r="AZ398" s="23">
        <f t="shared" si="2"/>
        <v>0</v>
      </c>
      <c r="BA398" s="6">
        <v>56.0</v>
      </c>
      <c r="BB398" s="6">
        <v>15.0</v>
      </c>
      <c r="BC398" s="23">
        <f t="shared" si="3"/>
        <v>41</v>
      </c>
      <c r="BD398" s="6" t="s">
        <v>92</v>
      </c>
      <c r="BE398" s="6" t="s">
        <v>55</v>
      </c>
      <c r="BF398" s="6" t="s">
        <v>55</v>
      </c>
      <c r="BG398" s="6" t="s">
        <v>55</v>
      </c>
      <c r="BH398" s="6" t="s">
        <v>55</v>
      </c>
      <c r="BI398" s="6" t="s">
        <v>92</v>
      </c>
      <c r="BJ398" s="6" t="s">
        <v>55</v>
      </c>
      <c r="BK398" s="23"/>
      <c r="BL398" s="23"/>
      <c r="BM398" s="42"/>
      <c r="BN398" s="42"/>
      <c r="BO398" s="42"/>
    </row>
    <row r="399">
      <c r="A399" s="11">
        <v>395.0</v>
      </c>
      <c r="B399" s="17" t="s">
        <v>1552</v>
      </c>
      <c r="C399" s="17" t="s">
        <v>259</v>
      </c>
      <c r="D399" s="17" t="s">
        <v>266</v>
      </c>
      <c r="E399" s="19"/>
      <c r="F399" s="17" t="s">
        <v>96</v>
      </c>
      <c r="G399" s="17" t="s">
        <v>1547</v>
      </c>
      <c r="H399" s="48" t="s">
        <v>90</v>
      </c>
      <c r="J399" s="11" t="s">
        <v>526</v>
      </c>
      <c r="K399" s="48" t="s">
        <v>84</v>
      </c>
      <c r="L399" s="49">
        <v>42979.0</v>
      </c>
      <c r="M399" s="52"/>
      <c r="N399" s="50"/>
      <c r="O399" s="50"/>
      <c r="P399" s="50"/>
      <c r="Q399" s="6">
        <v>10.0</v>
      </c>
      <c r="R399" s="6">
        <v>9.0</v>
      </c>
      <c r="S399" s="6">
        <v>10.0</v>
      </c>
      <c r="T399" s="6">
        <v>10.0</v>
      </c>
      <c r="U399" s="6">
        <v>10.0</v>
      </c>
      <c r="V399" s="6">
        <v>9.5</v>
      </c>
      <c r="W399" s="23"/>
      <c r="X399" s="23"/>
      <c r="Y399" s="23"/>
      <c r="Z399" s="23"/>
      <c r="AA399" s="23"/>
      <c r="AB399" s="6">
        <v>10.0</v>
      </c>
      <c r="AC399" s="6">
        <v>10.0</v>
      </c>
      <c r="AD399" s="23"/>
      <c r="AE399" s="6">
        <v>10.0</v>
      </c>
      <c r="AF399" s="23"/>
      <c r="AG399" s="23"/>
      <c r="AH399" s="6">
        <v>10.0</v>
      </c>
      <c r="AI399" s="6">
        <v>10.0</v>
      </c>
      <c r="AJ399" s="23"/>
      <c r="AK399" s="6">
        <v>10.0</v>
      </c>
      <c r="AL399" s="23"/>
      <c r="AM399" s="23"/>
      <c r="AN399" s="6">
        <v>10.0</v>
      </c>
      <c r="AO399" s="6">
        <v>10.0</v>
      </c>
      <c r="AP399" s="6"/>
      <c r="AQ399" s="6">
        <v>10.0</v>
      </c>
      <c r="AR399" s="6">
        <v>10.0</v>
      </c>
      <c r="AS399" s="6">
        <v>10.0</v>
      </c>
      <c r="AT399" s="6">
        <v>10.0</v>
      </c>
      <c r="AU399" s="6"/>
      <c r="AV399" s="23"/>
      <c r="AW399" s="6">
        <v>10.0</v>
      </c>
      <c r="AX399" s="25">
        <f t="shared" si="1"/>
        <v>9.92</v>
      </c>
      <c r="AY399" s="23"/>
      <c r="AZ399" s="23">
        <f t="shared" si="2"/>
        <v>0</v>
      </c>
      <c r="BA399" s="6">
        <v>35.0</v>
      </c>
      <c r="BB399" s="6">
        <v>0.0</v>
      </c>
      <c r="BC399" s="23">
        <f t="shared" si="3"/>
        <v>35</v>
      </c>
      <c r="BD399" s="6" t="s">
        <v>92</v>
      </c>
      <c r="BE399" s="6" t="s">
        <v>55</v>
      </c>
      <c r="BF399" s="6" t="s">
        <v>55</v>
      </c>
      <c r="BG399" s="6" t="s">
        <v>55</v>
      </c>
      <c r="BH399" s="6" t="s">
        <v>55</v>
      </c>
      <c r="BI399" s="6" t="s">
        <v>92</v>
      </c>
      <c r="BJ399" s="6" t="s">
        <v>55</v>
      </c>
      <c r="BK399" s="23"/>
      <c r="BL399" s="23"/>
      <c r="BM399" s="42"/>
      <c r="BN399" s="42"/>
      <c r="BO399" s="42"/>
    </row>
    <row r="400">
      <c r="A400" s="11">
        <v>396.0</v>
      </c>
      <c r="B400" s="17" t="s">
        <v>1553</v>
      </c>
      <c r="C400" s="17" t="s">
        <v>303</v>
      </c>
      <c r="D400" s="17" t="s">
        <v>266</v>
      </c>
      <c r="E400" s="17" t="s">
        <v>252</v>
      </c>
      <c r="F400" s="17" t="s">
        <v>96</v>
      </c>
      <c r="G400" s="17" t="s">
        <v>1547</v>
      </c>
      <c r="H400" s="48" t="s">
        <v>90</v>
      </c>
      <c r="J400" s="11" t="s">
        <v>526</v>
      </c>
      <c r="K400" s="48" t="s">
        <v>84</v>
      </c>
      <c r="L400" s="49">
        <v>42979.0</v>
      </c>
      <c r="M400" s="52"/>
      <c r="N400" s="48" t="s">
        <v>85</v>
      </c>
      <c r="O400" s="50"/>
      <c r="P400" s="50"/>
      <c r="Q400" s="6">
        <v>8.5</v>
      </c>
      <c r="R400" s="6">
        <v>10.0</v>
      </c>
      <c r="S400" s="6">
        <v>8.5</v>
      </c>
      <c r="T400" s="6">
        <v>10.0</v>
      </c>
      <c r="U400" s="6">
        <v>8.0</v>
      </c>
      <c r="V400" s="6">
        <v>9.0</v>
      </c>
      <c r="W400" s="23"/>
      <c r="X400" s="23"/>
      <c r="Y400" s="23"/>
      <c r="Z400" s="23"/>
      <c r="AA400" s="23"/>
      <c r="AB400" s="6">
        <v>9.0</v>
      </c>
      <c r="AC400" s="6">
        <v>9.5</v>
      </c>
      <c r="AD400" s="23"/>
      <c r="AE400" s="6">
        <v>10.0</v>
      </c>
      <c r="AF400" s="23"/>
      <c r="AG400" s="23"/>
      <c r="AH400" s="6">
        <v>10.0</v>
      </c>
      <c r="AI400" s="6">
        <v>10.0</v>
      </c>
      <c r="AJ400" s="23"/>
      <c r="AK400" s="6">
        <v>10.0</v>
      </c>
      <c r="AL400" s="23"/>
      <c r="AM400" s="23"/>
      <c r="AN400" s="6">
        <v>8.5</v>
      </c>
      <c r="AO400" s="6">
        <v>10.0</v>
      </c>
      <c r="AP400" s="6"/>
      <c r="AQ400" s="6">
        <v>10.0</v>
      </c>
      <c r="AR400" s="6">
        <v>9.5</v>
      </c>
      <c r="AS400" s="6">
        <v>10.0</v>
      </c>
      <c r="AT400" s="6">
        <v>10.0</v>
      </c>
      <c r="AU400" s="6"/>
      <c r="AV400" s="23"/>
      <c r="AW400" s="6">
        <v>10.0</v>
      </c>
      <c r="AX400" s="25">
        <f t="shared" si="1"/>
        <v>9.5</v>
      </c>
      <c r="AY400" s="23"/>
      <c r="AZ400" s="23">
        <f t="shared" si="2"/>
        <v>0</v>
      </c>
      <c r="BA400" s="6">
        <v>165.0</v>
      </c>
      <c r="BB400" s="6">
        <v>6.0</v>
      </c>
      <c r="BC400" s="23">
        <f t="shared" si="3"/>
        <v>159</v>
      </c>
      <c r="BD400" s="6" t="s">
        <v>92</v>
      </c>
      <c r="BE400" s="6" t="s">
        <v>55</v>
      </c>
      <c r="BF400" s="6" t="s">
        <v>55</v>
      </c>
      <c r="BG400" s="6" t="s">
        <v>55</v>
      </c>
      <c r="BH400" s="6" t="s">
        <v>55</v>
      </c>
      <c r="BI400" s="6" t="s">
        <v>92</v>
      </c>
      <c r="BJ400" s="6" t="s">
        <v>55</v>
      </c>
      <c r="BK400" s="23"/>
      <c r="BL400" s="23"/>
      <c r="BM400" s="42"/>
      <c r="BN400" s="42"/>
      <c r="BO400" s="42"/>
    </row>
    <row r="401">
      <c r="A401" s="11">
        <v>397.0</v>
      </c>
      <c r="B401" s="17" t="s">
        <v>769</v>
      </c>
      <c r="C401" s="17" t="s">
        <v>768</v>
      </c>
      <c r="D401" s="17" t="s">
        <v>274</v>
      </c>
      <c r="E401" s="19"/>
      <c r="F401" s="17" t="s">
        <v>79</v>
      </c>
      <c r="G401" s="17" t="s">
        <v>1547</v>
      </c>
      <c r="H401" s="48" t="s">
        <v>90</v>
      </c>
      <c r="J401" s="11" t="s">
        <v>526</v>
      </c>
      <c r="K401" s="48" t="s">
        <v>84</v>
      </c>
      <c r="L401" s="49">
        <v>42983.0</v>
      </c>
      <c r="M401" s="52"/>
      <c r="N401" s="48" t="s">
        <v>85</v>
      </c>
      <c r="O401" s="50"/>
      <c r="P401" s="50"/>
      <c r="Q401" s="6">
        <v>7.5</v>
      </c>
      <c r="R401" s="6">
        <v>9.0</v>
      </c>
      <c r="S401" s="6">
        <v>7.0</v>
      </c>
      <c r="T401" s="6">
        <v>10.0</v>
      </c>
      <c r="U401" s="6">
        <v>7.0</v>
      </c>
      <c r="V401" s="6">
        <v>8.0</v>
      </c>
      <c r="W401" s="23"/>
      <c r="X401" s="23"/>
      <c r="Y401" s="23"/>
      <c r="Z401" s="23"/>
      <c r="AA401" s="23"/>
      <c r="AB401" s="6">
        <v>5.0</v>
      </c>
      <c r="AC401" s="6">
        <v>7.5</v>
      </c>
      <c r="AD401" s="23"/>
      <c r="AE401" s="6">
        <v>8.0</v>
      </c>
      <c r="AF401" s="23"/>
      <c r="AG401" s="23"/>
      <c r="AH401" s="6">
        <v>10.0</v>
      </c>
      <c r="AI401" s="6">
        <v>10.0</v>
      </c>
      <c r="AJ401" s="23"/>
      <c r="AK401" s="6">
        <v>10.0</v>
      </c>
      <c r="AL401" s="23"/>
      <c r="AM401" s="23"/>
      <c r="AN401" s="6">
        <v>10.0</v>
      </c>
      <c r="AO401" s="6">
        <v>10.0</v>
      </c>
      <c r="AP401" s="6"/>
      <c r="AQ401" s="6">
        <v>9.5</v>
      </c>
      <c r="AR401" s="6">
        <v>10.0</v>
      </c>
      <c r="AS401" s="6">
        <v>9.0</v>
      </c>
      <c r="AT401" s="6">
        <v>10.0</v>
      </c>
      <c r="AU401" s="6"/>
      <c r="AV401" s="23"/>
      <c r="AW401" s="6">
        <v>10.0</v>
      </c>
      <c r="AX401" s="25">
        <f t="shared" si="1"/>
        <v>8.81</v>
      </c>
      <c r="AY401" s="23"/>
      <c r="AZ401" s="23">
        <f t="shared" si="2"/>
        <v>0</v>
      </c>
      <c r="BA401" s="6">
        <v>96.0</v>
      </c>
      <c r="BB401" s="6">
        <v>12.0</v>
      </c>
      <c r="BC401" s="23">
        <f t="shared" si="3"/>
        <v>84</v>
      </c>
      <c r="BD401" s="6" t="s">
        <v>92</v>
      </c>
      <c r="BE401" s="6" t="s">
        <v>55</v>
      </c>
      <c r="BF401" s="6" t="s">
        <v>55</v>
      </c>
      <c r="BG401" s="6" t="s">
        <v>55</v>
      </c>
      <c r="BH401" s="6" t="s">
        <v>55</v>
      </c>
      <c r="BI401" s="6" t="s">
        <v>92</v>
      </c>
      <c r="BJ401" s="6" t="s">
        <v>55</v>
      </c>
      <c r="BK401" s="23"/>
      <c r="BL401" s="23"/>
      <c r="BM401" s="42"/>
      <c r="BN401" s="42"/>
      <c r="BO401" s="42"/>
    </row>
    <row r="402">
      <c r="A402" s="11">
        <v>398.0</v>
      </c>
      <c r="B402" s="17" t="s">
        <v>1554</v>
      </c>
      <c r="C402" s="17" t="s">
        <v>1555</v>
      </c>
      <c r="D402" s="17" t="s">
        <v>1556</v>
      </c>
      <c r="E402" s="19"/>
      <c r="F402" s="17" t="s">
        <v>96</v>
      </c>
      <c r="G402" s="17" t="s">
        <v>1547</v>
      </c>
      <c r="H402" s="48" t="s">
        <v>90</v>
      </c>
      <c r="J402" s="11" t="s">
        <v>526</v>
      </c>
      <c r="K402" s="48" t="s">
        <v>84</v>
      </c>
      <c r="L402" s="49">
        <v>42979.0</v>
      </c>
      <c r="M402" s="52"/>
      <c r="N402" s="48" t="s">
        <v>85</v>
      </c>
      <c r="O402" s="50"/>
      <c r="P402" s="50"/>
      <c r="Q402" s="6">
        <v>8.5</v>
      </c>
      <c r="R402" s="6">
        <v>9.5</v>
      </c>
      <c r="S402" s="6">
        <v>9.0</v>
      </c>
      <c r="T402" s="6">
        <v>10.0</v>
      </c>
      <c r="U402" s="6">
        <v>9.5</v>
      </c>
      <c r="V402" s="6">
        <v>9.5</v>
      </c>
      <c r="W402" s="23"/>
      <c r="X402" s="23"/>
      <c r="Y402" s="23"/>
      <c r="Z402" s="23"/>
      <c r="AA402" s="23"/>
      <c r="AB402" s="6">
        <v>7.5</v>
      </c>
      <c r="AC402" s="6">
        <v>9.0</v>
      </c>
      <c r="AD402" s="23"/>
      <c r="AE402" s="6">
        <v>10.0</v>
      </c>
      <c r="AF402" s="23"/>
      <c r="AG402" s="23"/>
      <c r="AH402" s="25">
        <v>10.0</v>
      </c>
      <c r="AI402" s="25">
        <v>10.0</v>
      </c>
      <c r="AJ402" s="25"/>
      <c r="AK402" s="25">
        <v>10.0</v>
      </c>
      <c r="AL402" s="23"/>
      <c r="AM402" s="23"/>
      <c r="AN402" s="6">
        <v>10.0</v>
      </c>
      <c r="AO402" s="6">
        <v>10.0</v>
      </c>
      <c r="AP402" s="6"/>
      <c r="AQ402" s="6">
        <v>10.0</v>
      </c>
      <c r="AR402" s="6">
        <v>10.0</v>
      </c>
      <c r="AS402" s="6">
        <v>10.0</v>
      </c>
      <c r="AT402" s="6">
        <v>10.0</v>
      </c>
      <c r="AU402" s="6"/>
      <c r="AV402" s="23"/>
      <c r="AW402" s="25">
        <v>10.0</v>
      </c>
      <c r="AX402" s="25">
        <f t="shared" si="1"/>
        <v>9.6</v>
      </c>
      <c r="AY402" s="23"/>
      <c r="AZ402" s="23">
        <f t="shared" si="2"/>
        <v>0</v>
      </c>
      <c r="BA402" s="6">
        <v>37.0</v>
      </c>
      <c r="BB402" s="6">
        <v>4.0</v>
      </c>
      <c r="BC402" s="23">
        <f t="shared" si="3"/>
        <v>33</v>
      </c>
      <c r="BD402" s="6" t="s">
        <v>92</v>
      </c>
      <c r="BE402" s="6" t="s">
        <v>55</v>
      </c>
      <c r="BF402" s="6" t="s">
        <v>55</v>
      </c>
      <c r="BG402" s="6" t="s">
        <v>55</v>
      </c>
      <c r="BH402" s="6" t="s">
        <v>55</v>
      </c>
      <c r="BI402" s="6" t="s">
        <v>92</v>
      </c>
      <c r="BJ402" s="6" t="s">
        <v>55</v>
      </c>
      <c r="BK402" s="23"/>
      <c r="BL402" s="23"/>
      <c r="BM402" s="42"/>
      <c r="BN402" s="42"/>
      <c r="BO402" s="42"/>
    </row>
    <row r="403">
      <c r="A403" s="11">
        <v>399.0</v>
      </c>
      <c r="B403" s="17" t="s">
        <v>150</v>
      </c>
      <c r="C403" s="17" t="s">
        <v>77</v>
      </c>
      <c r="D403" s="20"/>
      <c r="E403" s="19"/>
      <c r="F403" s="17" t="s">
        <v>79</v>
      </c>
      <c r="G403" s="17" t="s">
        <v>1547</v>
      </c>
      <c r="H403" s="48" t="s">
        <v>90</v>
      </c>
      <c r="J403" s="11" t="s">
        <v>526</v>
      </c>
      <c r="K403" s="48" t="s">
        <v>84</v>
      </c>
      <c r="L403" s="49">
        <v>42982.0</v>
      </c>
      <c r="M403" s="52"/>
      <c r="N403" s="48" t="s">
        <v>85</v>
      </c>
      <c r="O403" s="50"/>
      <c r="P403" s="50"/>
      <c r="Q403" s="25">
        <v>7.0</v>
      </c>
      <c r="R403" s="25">
        <v>6.0</v>
      </c>
      <c r="S403" s="25">
        <v>5.5</v>
      </c>
      <c r="T403" s="6">
        <v>10.0</v>
      </c>
      <c r="U403" s="25">
        <v>7.0</v>
      </c>
      <c r="V403" s="25">
        <v>9.5</v>
      </c>
      <c r="W403" s="25"/>
      <c r="X403" s="25"/>
      <c r="Y403" s="25"/>
      <c r="Z403" s="25"/>
      <c r="AA403" s="25"/>
      <c r="AB403" s="25">
        <v>6.0</v>
      </c>
      <c r="AC403" s="25">
        <v>9.0</v>
      </c>
      <c r="AD403" s="25"/>
      <c r="AE403" s="25">
        <v>9.0</v>
      </c>
      <c r="AF403" s="25"/>
      <c r="AG403" s="25"/>
      <c r="AH403" s="6">
        <v>10.0</v>
      </c>
      <c r="AI403" s="6">
        <v>10.0</v>
      </c>
      <c r="AJ403" s="23"/>
      <c r="AK403" s="6">
        <v>10.0</v>
      </c>
      <c r="AL403" s="25"/>
      <c r="AM403" s="25"/>
      <c r="AN403" s="25">
        <v>10.0</v>
      </c>
      <c r="AO403" s="25">
        <v>10.0</v>
      </c>
      <c r="AP403" s="25"/>
      <c r="AQ403" s="25">
        <v>9.5</v>
      </c>
      <c r="AR403" s="6">
        <v>10.0</v>
      </c>
      <c r="AS403" s="25">
        <v>10.0</v>
      </c>
      <c r="AT403" s="25">
        <v>10.0</v>
      </c>
      <c r="AU403" s="25"/>
      <c r="AV403" s="25"/>
      <c r="AW403" s="25">
        <v>10.0</v>
      </c>
      <c r="AX403" s="25">
        <f t="shared" si="1"/>
        <v>8.86</v>
      </c>
      <c r="AY403" s="23"/>
      <c r="AZ403" s="23">
        <f t="shared" si="2"/>
        <v>0</v>
      </c>
      <c r="BA403" s="6">
        <v>10.0</v>
      </c>
      <c r="BB403" s="6">
        <v>3.0</v>
      </c>
      <c r="BC403" s="23">
        <f t="shared" si="3"/>
        <v>7</v>
      </c>
      <c r="BD403" s="6" t="s">
        <v>92</v>
      </c>
      <c r="BE403" s="6" t="s">
        <v>55</v>
      </c>
      <c r="BF403" s="6" t="s">
        <v>55</v>
      </c>
      <c r="BG403" s="6" t="s">
        <v>55</v>
      </c>
      <c r="BH403" s="6" t="s">
        <v>55</v>
      </c>
      <c r="BI403" s="6" t="s">
        <v>92</v>
      </c>
      <c r="BJ403" s="6" t="s">
        <v>55</v>
      </c>
      <c r="BK403" s="23"/>
      <c r="BL403" s="23"/>
      <c r="BM403" s="42"/>
      <c r="BN403" s="42"/>
      <c r="BO403" s="42"/>
    </row>
    <row r="404">
      <c r="A404" s="11">
        <v>400.0</v>
      </c>
      <c r="B404" s="17" t="s">
        <v>1557</v>
      </c>
      <c r="C404" s="17" t="s">
        <v>119</v>
      </c>
      <c r="D404" s="17" t="s">
        <v>77</v>
      </c>
      <c r="E404" s="19"/>
      <c r="F404" s="17" t="s">
        <v>79</v>
      </c>
      <c r="G404" s="17" t="s">
        <v>1547</v>
      </c>
      <c r="H404" s="48" t="s">
        <v>90</v>
      </c>
      <c r="J404" s="11" t="s">
        <v>526</v>
      </c>
      <c r="K404" s="48" t="s">
        <v>84</v>
      </c>
      <c r="L404" s="49">
        <v>42979.0</v>
      </c>
      <c r="M404" s="52"/>
      <c r="N404" s="48" t="s">
        <v>85</v>
      </c>
      <c r="O404" s="50"/>
      <c r="P404" s="50"/>
      <c r="Q404" s="6">
        <v>8.0</v>
      </c>
      <c r="R404" s="6">
        <v>8.5</v>
      </c>
      <c r="S404" s="6">
        <v>7.0</v>
      </c>
      <c r="T404" s="6">
        <v>10.0</v>
      </c>
      <c r="U404" s="6">
        <v>7.0</v>
      </c>
      <c r="V404" s="6">
        <v>8.0</v>
      </c>
      <c r="W404" s="23"/>
      <c r="X404" s="23"/>
      <c r="Y404" s="23"/>
      <c r="Z404" s="23"/>
      <c r="AA404" s="23"/>
      <c r="AB404" s="6">
        <v>9.0</v>
      </c>
      <c r="AC404" s="6">
        <v>10.0</v>
      </c>
      <c r="AD404" s="23"/>
      <c r="AE404" s="6">
        <v>9.5</v>
      </c>
      <c r="AF404" s="23"/>
      <c r="AG404" s="23"/>
      <c r="AH404" s="25">
        <v>10.0</v>
      </c>
      <c r="AI404" s="25">
        <v>10.0</v>
      </c>
      <c r="AJ404" s="25"/>
      <c r="AK404" s="25">
        <v>10.0</v>
      </c>
      <c r="AL404" s="23"/>
      <c r="AM404" s="23"/>
      <c r="AN404" s="25">
        <v>10.0</v>
      </c>
      <c r="AO404" s="25">
        <v>10.0</v>
      </c>
      <c r="AP404" s="25"/>
      <c r="AQ404" s="25">
        <v>10.0</v>
      </c>
      <c r="AR404" s="6">
        <v>10.0</v>
      </c>
      <c r="AS404" s="25">
        <v>10.0</v>
      </c>
      <c r="AT404" s="25">
        <v>10.0</v>
      </c>
      <c r="AU404" s="6"/>
      <c r="AV404" s="23"/>
      <c r="AW404" s="6">
        <v>10.0</v>
      </c>
      <c r="AX404" s="25">
        <f t="shared" si="1"/>
        <v>9.31</v>
      </c>
      <c r="AY404" s="23"/>
      <c r="AZ404" s="23">
        <f t="shared" si="2"/>
        <v>0</v>
      </c>
      <c r="BA404" s="6">
        <v>37.0</v>
      </c>
      <c r="BB404" s="6">
        <v>7.0</v>
      </c>
      <c r="BC404" s="23">
        <f t="shared" si="3"/>
        <v>30</v>
      </c>
      <c r="BD404" s="6" t="s">
        <v>92</v>
      </c>
      <c r="BE404" s="6" t="s">
        <v>55</v>
      </c>
      <c r="BF404" s="6" t="s">
        <v>55</v>
      </c>
      <c r="BG404" s="6" t="s">
        <v>55</v>
      </c>
      <c r="BH404" s="6" t="s">
        <v>55</v>
      </c>
      <c r="BI404" s="6" t="s">
        <v>92</v>
      </c>
      <c r="BJ404" s="6" t="s">
        <v>55</v>
      </c>
      <c r="BK404" s="23"/>
      <c r="BL404" s="23"/>
      <c r="BM404" s="42"/>
      <c r="BN404" s="42"/>
      <c r="BO404" s="42"/>
    </row>
    <row r="405">
      <c r="A405" s="11">
        <v>401.0</v>
      </c>
      <c r="B405" s="17" t="s">
        <v>1558</v>
      </c>
      <c r="C405" s="17" t="s">
        <v>1559</v>
      </c>
      <c r="D405" s="20"/>
      <c r="E405" s="19"/>
      <c r="F405" s="17" t="s">
        <v>79</v>
      </c>
      <c r="G405" s="17" t="s">
        <v>1547</v>
      </c>
      <c r="H405" s="48" t="s">
        <v>90</v>
      </c>
      <c r="J405" s="11" t="s">
        <v>526</v>
      </c>
      <c r="K405" s="48" t="s">
        <v>84</v>
      </c>
      <c r="L405" s="49">
        <v>42979.0</v>
      </c>
      <c r="M405" s="52"/>
      <c r="N405" s="48" t="s">
        <v>85</v>
      </c>
      <c r="O405" s="50"/>
      <c r="P405" s="50"/>
      <c r="Q405" s="6">
        <v>5.0</v>
      </c>
      <c r="R405" s="6">
        <v>5.0</v>
      </c>
      <c r="S405" s="6">
        <v>5.0</v>
      </c>
      <c r="T405" s="6">
        <v>5.0</v>
      </c>
      <c r="U405" s="6">
        <v>5.5</v>
      </c>
      <c r="V405" s="6">
        <v>6.5</v>
      </c>
      <c r="W405" s="23"/>
      <c r="X405" s="23"/>
      <c r="Y405" s="23"/>
      <c r="Z405" s="23"/>
      <c r="AA405" s="23"/>
      <c r="AB405" s="6">
        <v>5.0</v>
      </c>
      <c r="AC405" s="6">
        <v>5.0</v>
      </c>
      <c r="AD405" s="23"/>
      <c r="AE405" s="6">
        <v>7.0</v>
      </c>
      <c r="AF405" s="23"/>
      <c r="AG405" s="23"/>
      <c r="AH405" s="25"/>
      <c r="AI405" s="25">
        <v>10.0</v>
      </c>
      <c r="AJ405" s="25"/>
      <c r="AK405" s="25">
        <v>10.0</v>
      </c>
      <c r="AL405" s="23"/>
      <c r="AM405" s="23"/>
      <c r="AN405" s="25">
        <v>9.0</v>
      </c>
      <c r="AO405" s="25">
        <v>10.0</v>
      </c>
      <c r="AP405" s="25"/>
      <c r="AQ405" s="25">
        <v>7.0</v>
      </c>
      <c r="AR405" s="6">
        <v>10.0</v>
      </c>
      <c r="AS405" s="25">
        <v>7.0</v>
      </c>
      <c r="AT405" s="25">
        <v>5.0</v>
      </c>
      <c r="AU405" s="6"/>
      <c r="AV405" s="23"/>
      <c r="AW405" s="6">
        <v>10.0</v>
      </c>
      <c r="AX405" s="25">
        <f t="shared" si="1"/>
        <v>7.05</v>
      </c>
      <c r="AY405" s="23"/>
      <c r="AZ405" s="23">
        <f t="shared" si="2"/>
        <v>0</v>
      </c>
      <c r="BA405" s="6">
        <v>14.0</v>
      </c>
      <c r="BB405" s="6">
        <v>2.0</v>
      </c>
      <c r="BC405" s="23">
        <f t="shared" si="3"/>
        <v>12</v>
      </c>
      <c r="BD405" s="6" t="s">
        <v>92</v>
      </c>
      <c r="BE405" s="6" t="s">
        <v>55</v>
      </c>
      <c r="BF405" s="6" t="s">
        <v>55</v>
      </c>
      <c r="BG405" s="6" t="s">
        <v>55</v>
      </c>
      <c r="BH405" s="6" t="s">
        <v>55</v>
      </c>
      <c r="BI405" s="6" t="s">
        <v>92</v>
      </c>
      <c r="BJ405" s="6" t="s">
        <v>55</v>
      </c>
      <c r="BK405" s="23"/>
      <c r="BL405" s="23"/>
      <c r="BM405" s="42"/>
      <c r="BN405" s="42"/>
      <c r="BO405" s="42"/>
    </row>
    <row r="406">
      <c r="A406" s="11">
        <v>402.0</v>
      </c>
      <c r="B406" s="17" t="s">
        <v>1560</v>
      </c>
      <c r="C406" s="17" t="s">
        <v>566</v>
      </c>
      <c r="D406" s="17" t="s">
        <v>535</v>
      </c>
      <c r="E406" s="19"/>
      <c r="F406" s="17" t="s">
        <v>79</v>
      </c>
      <c r="G406" s="17" t="s">
        <v>1547</v>
      </c>
      <c r="H406" s="48" t="s">
        <v>90</v>
      </c>
      <c r="J406" s="11" t="s">
        <v>526</v>
      </c>
      <c r="K406" s="48" t="s">
        <v>84</v>
      </c>
      <c r="L406" s="49">
        <v>42979.0</v>
      </c>
      <c r="M406" s="52"/>
      <c r="N406" s="48" t="s">
        <v>85</v>
      </c>
      <c r="O406" s="48" t="s">
        <v>483</v>
      </c>
      <c r="P406" s="52"/>
      <c r="Q406" s="25">
        <v>7.0</v>
      </c>
      <c r="R406" s="25">
        <v>8.5</v>
      </c>
      <c r="S406" s="25">
        <v>7.5</v>
      </c>
      <c r="T406" s="6">
        <v>10.0</v>
      </c>
      <c r="U406" s="25">
        <v>7.5</v>
      </c>
      <c r="V406" s="25">
        <v>8.0</v>
      </c>
      <c r="W406" s="25"/>
      <c r="X406" s="25"/>
      <c r="Y406" s="25"/>
      <c r="Z406" s="25"/>
      <c r="AA406" s="25"/>
      <c r="AB406" s="25">
        <v>7.5</v>
      </c>
      <c r="AC406" s="25">
        <v>8.0</v>
      </c>
      <c r="AD406" s="25"/>
      <c r="AE406" s="25">
        <v>9.0</v>
      </c>
      <c r="AF406" s="25"/>
      <c r="AG406" s="25"/>
      <c r="AH406" s="25">
        <v>10.0</v>
      </c>
      <c r="AI406" s="25">
        <v>10.0</v>
      </c>
      <c r="AJ406" s="25"/>
      <c r="AK406" s="25">
        <v>10.0</v>
      </c>
      <c r="AL406" s="25"/>
      <c r="AM406" s="25"/>
      <c r="AN406" s="25">
        <v>10.0</v>
      </c>
      <c r="AO406" s="25">
        <v>10.0</v>
      </c>
      <c r="AP406" s="25"/>
      <c r="AQ406" s="25">
        <v>9.5</v>
      </c>
      <c r="AR406" s="6">
        <v>10.0</v>
      </c>
      <c r="AS406" s="25">
        <v>10.0</v>
      </c>
      <c r="AT406" s="25">
        <v>10.0</v>
      </c>
      <c r="AU406" s="25"/>
      <c r="AV406" s="25"/>
      <c r="AW406" s="6">
        <v>10.0</v>
      </c>
      <c r="AX406" s="25">
        <f t="shared" si="1"/>
        <v>9.07</v>
      </c>
      <c r="AY406" s="23"/>
      <c r="AZ406" s="23">
        <f t="shared" si="2"/>
        <v>0</v>
      </c>
      <c r="BA406" s="6">
        <v>39.0</v>
      </c>
      <c r="BB406" s="6">
        <v>6.0</v>
      </c>
      <c r="BC406" s="23">
        <f t="shared" si="3"/>
        <v>33</v>
      </c>
      <c r="BD406" s="6" t="s">
        <v>92</v>
      </c>
      <c r="BE406" s="6" t="s">
        <v>55</v>
      </c>
      <c r="BF406" s="6" t="s">
        <v>55</v>
      </c>
      <c r="BG406" s="6" t="s">
        <v>55</v>
      </c>
      <c r="BH406" s="6" t="s">
        <v>55</v>
      </c>
      <c r="BI406" s="6" t="s">
        <v>92</v>
      </c>
      <c r="BJ406" s="6" t="s">
        <v>55</v>
      </c>
      <c r="BK406" s="23"/>
      <c r="BL406" s="23"/>
      <c r="BM406" s="42"/>
      <c r="BN406" s="42"/>
      <c r="BO406" s="42"/>
    </row>
    <row r="407">
      <c r="A407" s="11">
        <v>403.0</v>
      </c>
      <c r="B407" s="17" t="s">
        <v>494</v>
      </c>
      <c r="C407" s="17" t="s">
        <v>115</v>
      </c>
      <c r="D407" s="17" t="s">
        <v>157</v>
      </c>
      <c r="E407" s="19"/>
      <c r="F407" s="17" t="s">
        <v>79</v>
      </c>
      <c r="G407" s="17" t="s">
        <v>1547</v>
      </c>
      <c r="H407" s="48" t="s">
        <v>90</v>
      </c>
      <c r="J407" s="11" t="s">
        <v>526</v>
      </c>
      <c r="K407" s="48" t="s">
        <v>84</v>
      </c>
      <c r="L407" s="49">
        <v>42979.0</v>
      </c>
      <c r="M407" s="52"/>
      <c r="N407" s="48" t="s">
        <v>85</v>
      </c>
      <c r="O407" s="50"/>
      <c r="P407" s="50"/>
      <c r="Q407" s="6">
        <v>7.5</v>
      </c>
      <c r="R407" s="6">
        <v>8.5</v>
      </c>
      <c r="S407" s="6">
        <v>7.5</v>
      </c>
      <c r="T407" s="6">
        <v>10.0</v>
      </c>
      <c r="U407" s="6">
        <v>8.0</v>
      </c>
      <c r="V407" s="6">
        <v>8.5</v>
      </c>
      <c r="W407" s="23"/>
      <c r="X407" s="23"/>
      <c r="Y407" s="23"/>
      <c r="Z407" s="23"/>
      <c r="AA407" s="23"/>
      <c r="AB407" s="6">
        <v>7.5</v>
      </c>
      <c r="AC407" s="6">
        <v>8.5</v>
      </c>
      <c r="AD407" s="23"/>
      <c r="AE407" s="6">
        <v>9.5</v>
      </c>
      <c r="AF407" s="23"/>
      <c r="AG407" s="23"/>
      <c r="AH407" s="6">
        <v>10.0</v>
      </c>
      <c r="AI407" s="6">
        <v>10.0</v>
      </c>
      <c r="AJ407" s="6"/>
      <c r="AK407" s="6">
        <v>10.0</v>
      </c>
      <c r="AL407" s="23"/>
      <c r="AM407" s="23"/>
      <c r="AN407" s="25">
        <v>10.0</v>
      </c>
      <c r="AO407" s="25">
        <v>10.0</v>
      </c>
      <c r="AP407" s="25"/>
      <c r="AQ407" s="25">
        <v>10.0</v>
      </c>
      <c r="AR407" s="6">
        <v>10.0</v>
      </c>
      <c r="AS407" s="25">
        <v>10.0</v>
      </c>
      <c r="AT407" s="25">
        <v>10.0</v>
      </c>
      <c r="AU407" s="6"/>
      <c r="AV407" s="23"/>
      <c r="AW407" s="6">
        <v>10.0</v>
      </c>
      <c r="AX407" s="25">
        <f t="shared" si="1"/>
        <v>9.23</v>
      </c>
      <c r="AY407" s="23"/>
      <c r="AZ407" s="23">
        <f t="shared" si="2"/>
        <v>0</v>
      </c>
      <c r="BA407" s="6">
        <v>48.0</v>
      </c>
      <c r="BB407" s="6">
        <v>5.0</v>
      </c>
      <c r="BC407" s="23">
        <f t="shared" si="3"/>
        <v>43</v>
      </c>
      <c r="BD407" s="6" t="s">
        <v>92</v>
      </c>
      <c r="BE407" s="6" t="s">
        <v>55</v>
      </c>
      <c r="BF407" s="6" t="s">
        <v>55</v>
      </c>
      <c r="BG407" s="6" t="s">
        <v>55</v>
      </c>
      <c r="BH407" s="6" t="s">
        <v>55</v>
      </c>
      <c r="BI407" s="6" t="s">
        <v>92</v>
      </c>
      <c r="BJ407" s="6" t="s">
        <v>55</v>
      </c>
      <c r="BK407" s="23"/>
      <c r="BL407" s="23"/>
      <c r="BM407" s="42"/>
      <c r="BN407" s="42"/>
      <c r="BO407" s="42"/>
    </row>
    <row r="408">
      <c r="A408" s="11">
        <v>404.0</v>
      </c>
      <c r="B408" s="17" t="s">
        <v>1561</v>
      </c>
      <c r="C408" s="17" t="s">
        <v>774</v>
      </c>
      <c r="D408" s="20"/>
      <c r="E408" s="19"/>
      <c r="F408" s="17" t="s">
        <v>96</v>
      </c>
      <c r="G408" s="17" t="s">
        <v>1547</v>
      </c>
      <c r="H408" s="48" t="s">
        <v>90</v>
      </c>
      <c r="J408" s="11" t="s">
        <v>526</v>
      </c>
      <c r="K408" s="48" t="s">
        <v>84</v>
      </c>
      <c r="L408" s="49">
        <v>42979.0</v>
      </c>
      <c r="M408" s="52"/>
      <c r="N408" s="48" t="s">
        <v>85</v>
      </c>
      <c r="O408" s="50"/>
      <c r="P408" s="50"/>
      <c r="Q408" s="25">
        <v>8.5</v>
      </c>
      <c r="R408" s="25">
        <v>8.5</v>
      </c>
      <c r="S408" s="25">
        <v>8.5</v>
      </c>
      <c r="T408" s="6">
        <v>10.0</v>
      </c>
      <c r="U408" s="25">
        <v>9.0</v>
      </c>
      <c r="V408" s="25">
        <v>8.0</v>
      </c>
      <c r="W408" s="25"/>
      <c r="X408" s="25"/>
      <c r="Y408" s="25"/>
      <c r="Z408" s="25"/>
      <c r="AA408" s="25"/>
      <c r="AB408" s="25">
        <v>7.5</v>
      </c>
      <c r="AC408" s="25">
        <v>8.0</v>
      </c>
      <c r="AD408" s="25"/>
      <c r="AE408" s="25">
        <v>8.0</v>
      </c>
      <c r="AF408" s="25"/>
      <c r="AG408" s="25"/>
      <c r="AH408" s="6">
        <v>10.0</v>
      </c>
      <c r="AI408" s="6">
        <v>10.0</v>
      </c>
      <c r="AJ408" s="23"/>
      <c r="AK408" s="6">
        <v>10.0</v>
      </c>
      <c r="AL408" s="25"/>
      <c r="AM408" s="25"/>
      <c r="AN408" s="25">
        <v>10.0</v>
      </c>
      <c r="AO408" s="25">
        <v>10.0</v>
      </c>
      <c r="AP408" s="25"/>
      <c r="AQ408" s="25">
        <v>10.0</v>
      </c>
      <c r="AR408" s="6">
        <v>10.0</v>
      </c>
      <c r="AS408" s="25">
        <v>10.0</v>
      </c>
      <c r="AT408" s="25">
        <v>10.0</v>
      </c>
      <c r="AU408" s="25"/>
      <c r="AV408" s="25"/>
      <c r="AW408" s="6">
        <v>10.0</v>
      </c>
      <c r="AX408" s="25">
        <f t="shared" si="1"/>
        <v>9.26</v>
      </c>
      <c r="AY408" s="23"/>
      <c r="AZ408" s="23">
        <f t="shared" si="2"/>
        <v>0</v>
      </c>
      <c r="BA408" s="6">
        <v>23.0</v>
      </c>
      <c r="BB408" s="6">
        <v>0.0</v>
      </c>
      <c r="BC408" s="23">
        <f t="shared" si="3"/>
        <v>23</v>
      </c>
      <c r="BD408" s="6" t="s">
        <v>92</v>
      </c>
      <c r="BE408" s="6" t="s">
        <v>55</v>
      </c>
      <c r="BF408" s="6" t="s">
        <v>55</v>
      </c>
      <c r="BG408" s="6" t="s">
        <v>55</v>
      </c>
      <c r="BH408" s="6" t="s">
        <v>55</v>
      </c>
      <c r="BI408" s="6" t="s">
        <v>92</v>
      </c>
      <c r="BJ408" s="6" t="s">
        <v>55</v>
      </c>
      <c r="BK408" s="23"/>
      <c r="BL408" s="23"/>
      <c r="BM408" s="42"/>
      <c r="BN408" s="42"/>
      <c r="BO408" s="42"/>
    </row>
    <row r="409">
      <c r="A409" s="11">
        <v>405.0</v>
      </c>
      <c r="B409" s="17" t="s">
        <v>1562</v>
      </c>
      <c r="C409" s="17" t="s">
        <v>1563</v>
      </c>
      <c r="D409" s="17" t="s">
        <v>107</v>
      </c>
      <c r="E409" s="19"/>
      <c r="F409" s="17" t="s">
        <v>79</v>
      </c>
      <c r="G409" s="17" t="s">
        <v>1547</v>
      </c>
      <c r="H409" s="48" t="s">
        <v>90</v>
      </c>
      <c r="J409" s="11" t="s">
        <v>526</v>
      </c>
      <c r="K409" s="48" t="s">
        <v>84</v>
      </c>
      <c r="L409" s="49">
        <v>42979.0</v>
      </c>
      <c r="M409" s="52"/>
      <c r="N409" s="48" t="s">
        <v>85</v>
      </c>
      <c r="O409" s="50"/>
      <c r="P409" s="50"/>
      <c r="Q409" s="25">
        <v>7.5</v>
      </c>
      <c r="R409" s="25">
        <v>8.0</v>
      </c>
      <c r="S409" s="25">
        <v>7.5</v>
      </c>
      <c r="T409" s="6">
        <v>10.0</v>
      </c>
      <c r="U409" s="25">
        <v>7.0</v>
      </c>
      <c r="V409" s="25">
        <v>8.5</v>
      </c>
      <c r="W409" s="25"/>
      <c r="X409" s="25"/>
      <c r="Y409" s="25"/>
      <c r="Z409" s="25"/>
      <c r="AA409" s="25"/>
      <c r="AB409" s="25">
        <v>7.5</v>
      </c>
      <c r="AC409" s="25">
        <v>9.0</v>
      </c>
      <c r="AD409" s="25"/>
      <c r="AE409" s="25">
        <v>9.0</v>
      </c>
      <c r="AF409" s="25"/>
      <c r="AG409" s="25"/>
      <c r="AH409" s="6">
        <v>10.0</v>
      </c>
      <c r="AI409" s="6">
        <v>10.0</v>
      </c>
      <c r="AJ409" s="23"/>
      <c r="AK409" s="6">
        <v>10.0</v>
      </c>
      <c r="AL409" s="25"/>
      <c r="AM409" s="25"/>
      <c r="AN409" s="25">
        <v>10.0</v>
      </c>
      <c r="AO409" s="25">
        <v>10.0</v>
      </c>
      <c r="AP409" s="25"/>
      <c r="AQ409" s="25">
        <v>9.5</v>
      </c>
      <c r="AR409" s="6">
        <v>10.0</v>
      </c>
      <c r="AS409" s="25">
        <v>10.0</v>
      </c>
      <c r="AT409" s="25">
        <v>10.0</v>
      </c>
      <c r="AU409" s="25"/>
      <c r="AV409" s="25"/>
      <c r="AW409" s="25">
        <v>10.0</v>
      </c>
      <c r="AX409" s="25">
        <f t="shared" si="1"/>
        <v>9.13</v>
      </c>
      <c r="AY409" s="23"/>
      <c r="AZ409" s="23">
        <f t="shared" si="2"/>
        <v>0</v>
      </c>
      <c r="BA409" s="6">
        <v>27.0</v>
      </c>
      <c r="BB409" s="6">
        <v>0.0</v>
      </c>
      <c r="BC409" s="23">
        <f t="shared" si="3"/>
        <v>27</v>
      </c>
      <c r="BD409" s="6" t="s">
        <v>92</v>
      </c>
      <c r="BE409" s="6" t="s">
        <v>55</v>
      </c>
      <c r="BF409" s="6" t="s">
        <v>55</v>
      </c>
      <c r="BG409" s="6" t="s">
        <v>55</v>
      </c>
      <c r="BH409" s="6" t="s">
        <v>55</v>
      </c>
      <c r="BI409" s="6" t="s">
        <v>92</v>
      </c>
      <c r="BJ409" s="6" t="s">
        <v>55</v>
      </c>
      <c r="BK409" s="23"/>
      <c r="BL409" s="23"/>
      <c r="BM409" s="42"/>
      <c r="BN409" s="42"/>
      <c r="BO409" s="42"/>
    </row>
    <row r="410">
      <c r="A410" s="11">
        <v>406.0</v>
      </c>
      <c r="B410" s="17" t="s">
        <v>1564</v>
      </c>
      <c r="C410" s="17" t="s">
        <v>1565</v>
      </c>
      <c r="D410" s="17" t="s">
        <v>252</v>
      </c>
      <c r="E410" s="19"/>
      <c r="F410" s="17" t="s">
        <v>96</v>
      </c>
      <c r="G410" s="17" t="s">
        <v>1547</v>
      </c>
      <c r="H410" s="48" t="s">
        <v>90</v>
      </c>
      <c r="J410" s="11" t="s">
        <v>526</v>
      </c>
      <c r="K410" s="48" t="s">
        <v>84</v>
      </c>
      <c r="L410" s="49">
        <v>42979.0</v>
      </c>
      <c r="M410" s="52"/>
      <c r="N410" s="48" t="s">
        <v>85</v>
      </c>
      <c r="O410" s="50"/>
      <c r="P410" s="50"/>
      <c r="Q410" s="6">
        <v>9.0</v>
      </c>
      <c r="R410" s="6">
        <v>6.5</v>
      </c>
      <c r="S410" s="6">
        <v>6.0</v>
      </c>
      <c r="T410" s="6">
        <v>10.0</v>
      </c>
      <c r="U410" s="6">
        <v>8.0</v>
      </c>
      <c r="V410" s="6">
        <v>10.0</v>
      </c>
      <c r="W410" s="23"/>
      <c r="X410" s="23"/>
      <c r="Y410" s="23"/>
      <c r="Z410" s="23"/>
      <c r="AA410" s="23"/>
      <c r="AB410" s="6">
        <v>9.0</v>
      </c>
      <c r="AC410" s="6">
        <v>9.5</v>
      </c>
      <c r="AD410" s="23"/>
      <c r="AE410" s="6">
        <v>10.0</v>
      </c>
      <c r="AF410" s="23"/>
      <c r="AG410" s="23"/>
      <c r="AH410" s="25">
        <v>10.0</v>
      </c>
      <c r="AI410" s="25">
        <v>10.0</v>
      </c>
      <c r="AJ410" s="25"/>
      <c r="AK410" s="25">
        <v>10.0</v>
      </c>
      <c r="AL410" s="23"/>
      <c r="AM410" s="23"/>
      <c r="AN410" s="25">
        <v>10.0</v>
      </c>
      <c r="AO410" s="25">
        <v>10.0</v>
      </c>
      <c r="AP410" s="25"/>
      <c r="AQ410" s="25">
        <v>10.0</v>
      </c>
      <c r="AR410" s="6">
        <v>10.0</v>
      </c>
      <c r="AS410" s="25">
        <v>10.0</v>
      </c>
      <c r="AT410" s="25">
        <v>10.0</v>
      </c>
      <c r="AU410" s="6"/>
      <c r="AV410" s="23"/>
      <c r="AW410" s="25">
        <v>10.0</v>
      </c>
      <c r="AX410" s="25">
        <f t="shared" si="1"/>
        <v>9.36</v>
      </c>
      <c r="AY410" s="23"/>
      <c r="AZ410" s="23">
        <f t="shared" si="2"/>
        <v>0</v>
      </c>
      <c r="BA410" s="6">
        <v>69.0</v>
      </c>
      <c r="BB410" s="6">
        <v>16.0</v>
      </c>
      <c r="BC410" s="23">
        <f t="shared" si="3"/>
        <v>53</v>
      </c>
      <c r="BD410" s="6" t="s">
        <v>92</v>
      </c>
      <c r="BE410" s="6" t="s">
        <v>55</v>
      </c>
      <c r="BF410" s="6" t="s">
        <v>55</v>
      </c>
      <c r="BG410" s="6" t="s">
        <v>55</v>
      </c>
      <c r="BH410" s="6" t="s">
        <v>55</v>
      </c>
      <c r="BI410" s="6" t="s">
        <v>92</v>
      </c>
      <c r="BJ410" s="6" t="s">
        <v>55</v>
      </c>
      <c r="BK410" s="23"/>
      <c r="BL410" s="23"/>
      <c r="BM410" s="42"/>
      <c r="BN410" s="42"/>
      <c r="BO410" s="42"/>
    </row>
    <row r="411">
      <c r="A411" s="11">
        <v>407.0</v>
      </c>
      <c r="B411" s="17" t="s">
        <v>1566</v>
      </c>
      <c r="C411" s="17" t="s">
        <v>1248</v>
      </c>
      <c r="D411" s="17" t="s">
        <v>200</v>
      </c>
      <c r="E411" s="19"/>
      <c r="F411" s="17" t="s">
        <v>96</v>
      </c>
      <c r="G411" s="17" t="s">
        <v>1547</v>
      </c>
      <c r="H411" s="48" t="s">
        <v>90</v>
      </c>
      <c r="J411" s="11" t="s">
        <v>526</v>
      </c>
      <c r="K411" s="48" t="s">
        <v>84</v>
      </c>
      <c r="L411" s="49">
        <v>42979.0</v>
      </c>
      <c r="M411" s="52"/>
      <c r="N411" s="48" t="s">
        <v>85</v>
      </c>
      <c r="O411" s="50"/>
      <c r="P411" s="50"/>
      <c r="Q411" s="25">
        <v>8.0</v>
      </c>
      <c r="R411" s="25">
        <v>9.0</v>
      </c>
      <c r="S411" s="25">
        <v>7.5</v>
      </c>
      <c r="T411" s="6">
        <v>10.0</v>
      </c>
      <c r="U411" s="25">
        <v>7.0</v>
      </c>
      <c r="V411" s="25">
        <v>8.5</v>
      </c>
      <c r="W411" s="25"/>
      <c r="X411" s="25"/>
      <c r="Y411" s="25"/>
      <c r="Z411" s="25"/>
      <c r="AA411" s="25"/>
      <c r="AB411" s="25">
        <v>6.0</v>
      </c>
      <c r="AC411" s="25">
        <v>10.0</v>
      </c>
      <c r="AD411" s="25"/>
      <c r="AE411" s="25">
        <v>8.5</v>
      </c>
      <c r="AF411" s="25"/>
      <c r="AG411" s="25"/>
      <c r="AH411" s="6">
        <v>10.0</v>
      </c>
      <c r="AI411" s="6">
        <v>10.0</v>
      </c>
      <c r="AJ411" s="23"/>
      <c r="AK411" s="6">
        <v>10.0</v>
      </c>
      <c r="AL411" s="25"/>
      <c r="AM411" s="25"/>
      <c r="AN411" s="25">
        <v>10.0</v>
      </c>
      <c r="AO411" s="25">
        <v>10.0</v>
      </c>
      <c r="AP411" s="25"/>
      <c r="AQ411" s="25">
        <v>10.0</v>
      </c>
      <c r="AR411" s="6">
        <v>10.0</v>
      </c>
      <c r="AS411" s="25">
        <v>10.0</v>
      </c>
      <c r="AT411" s="25">
        <v>10.0</v>
      </c>
      <c r="AU411" s="25"/>
      <c r="AV411" s="25"/>
      <c r="AW411" s="6">
        <v>10.0</v>
      </c>
      <c r="AX411" s="25">
        <f t="shared" si="1"/>
        <v>9.18</v>
      </c>
      <c r="AY411" s="23"/>
      <c r="AZ411" s="23">
        <f t="shared" si="2"/>
        <v>0</v>
      </c>
      <c r="BA411" s="6">
        <v>63.0</v>
      </c>
      <c r="BB411" s="6">
        <v>0.0</v>
      </c>
      <c r="BC411" s="23">
        <f t="shared" si="3"/>
        <v>63</v>
      </c>
      <c r="BD411" s="6" t="s">
        <v>92</v>
      </c>
      <c r="BE411" s="6" t="s">
        <v>55</v>
      </c>
      <c r="BF411" s="6" t="s">
        <v>55</v>
      </c>
      <c r="BG411" s="6" t="s">
        <v>55</v>
      </c>
      <c r="BH411" s="6" t="s">
        <v>55</v>
      </c>
      <c r="BI411" s="6" t="s">
        <v>92</v>
      </c>
      <c r="BJ411" s="6" t="s">
        <v>55</v>
      </c>
      <c r="BK411" s="23"/>
      <c r="BL411" s="23"/>
      <c r="BM411" s="42"/>
      <c r="BN411" s="42"/>
      <c r="BO411" s="42"/>
    </row>
    <row r="412">
      <c r="A412" s="11">
        <v>408.0</v>
      </c>
      <c r="B412" s="17" t="s">
        <v>1567</v>
      </c>
      <c r="C412" s="17" t="s">
        <v>192</v>
      </c>
      <c r="D412" s="20"/>
      <c r="E412" s="19"/>
      <c r="F412" s="17" t="s">
        <v>96</v>
      </c>
      <c r="G412" s="17" t="s">
        <v>1547</v>
      </c>
      <c r="H412" s="48" t="s">
        <v>90</v>
      </c>
      <c r="J412" s="11" t="s">
        <v>526</v>
      </c>
      <c r="K412" s="48" t="s">
        <v>84</v>
      </c>
      <c r="L412" s="49">
        <v>42979.0</v>
      </c>
      <c r="M412" s="52"/>
      <c r="N412" s="48" t="s">
        <v>85</v>
      </c>
      <c r="O412" s="50"/>
      <c r="P412" s="50"/>
      <c r="Q412" s="25">
        <v>9.0</v>
      </c>
      <c r="R412" s="25">
        <v>8.5</v>
      </c>
      <c r="S412" s="25">
        <v>9.5</v>
      </c>
      <c r="T412" s="6">
        <v>10.0</v>
      </c>
      <c r="U412" s="25">
        <v>10.0</v>
      </c>
      <c r="V412" s="25">
        <v>9.0</v>
      </c>
      <c r="W412" s="25"/>
      <c r="X412" s="25"/>
      <c r="Y412" s="25"/>
      <c r="Z412" s="25"/>
      <c r="AA412" s="25"/>
      <c r="AB412" s="25">
        <v>8.5</v>
      </c>
      <c r="AC412" s="25">
        <v>10.0</v>
      </c>
      <c r="AD412" s="25"/>
      <c r="AE412" s="25">
        <v>10.0</v>
      </c>
      <c r="AF412" s="25"/>
      <c r="AG412" s="25"/>
      <c r="AH412" s="25">
        <v>10.0</v>
      </c>
      <c r="AI412" s="25">
        <v>10.0</v>
      </c>
      <c r="AJ412" s="25"/>
      <c r="AK412" s="25">
        <v>10.0</v>
      </c>
      <c r="AL412" s="25"/>
      <c r="AM412" s="25"/>
      <c r="AN412" s="25">
        <v>10.0</v>
      </c>
      <c r="AO412" s="25">
        <v>10.0</v>
      </c>
      <c r="AP412" s="25"/>
      <c r="AQ412" s="25">
        <v>10.0</v>
      </c>
      <c r="AR412" s="6">
        <v>10.0</v>
      </c>
      <c r="AS412" s="25">
        <v>10.0</v>
      </c>
      <c r="AT412" s="25">
        <v>10.0</v>
      </c>
      <c r="AU412" s="25"/>
      <c r="AV412" s="25"/>
      <c r="AW412" s="6">
        <v>10.0</v>
      </c>
      <c r="AX412" s="25">
        <f t="shared" si="1"/>
        <v>9.71</v>
      </c>
      <c r="AY412" s="23"/>
      <c r="AZ412" s="23">
        <f t="shared" si="2"/>
        <v>0</v>
      </c>
      <c r="BA412" s="6">
        <v>30.0</v>
      </c>
      <c r="BB412" s="6">
        <v>1.0</v>
      </c>
      <c r="BC412" s="23">
        <f t="shared" si="3"/>
        <v>29</v>
      </c>
      <c r="BD412" s="6" t="s">
        <v>92</v>
      </c>
      <c r="BE412" s="6" t="s">
        <v>55</v>
      </c>
      <c r="BF412" s="6" t="s">
        <v>55</v>
      </c>
      <c r="BG412" s="6" t="s">
        <v>55</v>
      </c>
      <c r="BH412" s="6" t="s">
        <v>55</v>
      </c>
      <c r="BI412" s="6" t="s">
        <v>92</v>
      </c>
      <c r="BJ412" s="6" t="s">
        <v>55</v>
      </c>
      <c r="BK412" s="23"/>
      <c r="BL412" s="23"/>
      <c r="BM412" s="42"/>
      <c r="BN412" s="42"/>
      <c r="BO412" s="42"/>
    </row>
    <row r="413">
      <c r="A413" s="11">
        <v>409.0</v>
      </c>
      <c r="B413" s="17" t="s">
        <v>436</v>
      </c>
      <c r="C413" s="17" t="s">
        <v>899</v>
      </c>
      <c r="D413" s="17" t="s">
        <v>355</v>
      </c>
      <c r="E413" s="19"/>
      <c r="F413" s="17" t="s">
        <v>96</v>
      </c>
      <c r="G413" s="17" t="s">
        <v>1547</v>
      </c>
      <c r="H413" s="48" t="s">
        <v>90</v>
      </c>
      <c r="J413" s="11" t="s">
        <v>526</v>
      </c>
      <c r="K413" s="48" t="s">
        <v>84</v>
      </c>
      <c r="L413" s="49">
        <v>42979.0</v>
      </c>
      <c r="M413" s="52"/>
      <c r="N413" s="48" t="s">
        <v>85</v>
      </c>
      <c r="O413" s="50"/>
      <c r="P413" s="50"/>
      <c r="Q413" s="6">
        <v>9.0</v>
      </c>
      <c r="R413" s="6">
        <v>9.0</v>
      </c>
      <c r="S413" s="6">
        <v>9.0</v>
      </c>
      <c r="T413" s="6">
        <v>10.0</v>
      </c>
      <c r="U413" s="6">
        <v>9.5</v>
      </c>
      <c r="V413" s="6">
        <v>9.5</v>
      </c>
      <c r="W413" s="23"/>
      <c r="X413" s="23"/>
      <c r="Y413" s="23"/>
      <c r="Z413" s="23"/>
      <c r="AA413" s="23"/>
      <c r="AB413" s="6">
        <v>7.5</v>
      </c>
      <c r="AC413" s="6">
        <v>9.5</v>
      </c>
      <c r="AD413" s="23"/>
      <c r="AE413" s="6">
        <v>9.0</v>
      </c>
      <c r="AF413" s="23"/>
      <c r="AG413" s="23"/>
      <c r="AH413" s="25">
        <v>10.0</v>
      </c>
      <c r="AI413" s="25">
        <v>10.0</v>
      </c>
      <c r="AJ413" s="25"/>
      <c r="AK413" s="25">
        <v>10.0</v>
      </c>
      <c r="AL413" s="23"/>
      <c r="AM413" s="23"/>
      <c r="AN413" s="6">
        <v>10.0</v>
      </c>
      <c r="AO413" s="6">
        <v>10.0</v>
      </c>
      <c r="AP413" s="6"/>
      <c r="AQ413" s="6">
        <v>10.0</v>
      </c>
      <c r="AR413" s="6">
        <v>10.0</v>
      </c>
      <c r="AS413" s="6">
        <v>10.0</v>
      </c>
      <c r="AT413" s="6">
        <v>10.0</v>
      </c>
      <c r="AU413" s="6"/>
      <c r="AV413" s="23"/>
      <c r="AW413" s="6">
        <v>10.0</v>
      </c>
      <c r="AX413" s="25">
        <f t="shared" si="1"/>
        <v>9.57</v>
      </c>
      <c r="AY413" s="23"/>
      <c r="AZ413" s="23">
        <f t="shared" si="2"/>
        <v>0</v>
      </c>
      <c r="BA413" s="6">
        <v>36.0</v>
      </c>
      <c r="BB413" s="6">
        <v>0.0</v>
      </c>
      <c r="BC413" s="23">
        <f t="shared" si="3"/>
        <v>36</v>
      </c>
      <c r="BD413" s="6" t="s">
        <v>92</v>
      </c>
      <c r="BE413" s="6" t="s">
        <v>55</v>
      </c>
      <c r="BF413" s="6" t="s">
        <v>55</v>
      </c>
      <c r="BG413" s="6" t="s">
        <v>55</v>
      </c>
      <c r="BH413" s="6" t="s">
        <v>55</v>
      </c>
      <c r="BI413" s="6" t="s">
        <v>92</v>
      </c>
      <c r="BJ413" s="6" t="s">
        <v>55</v>
      </c>
      <c r="BK413" s="23"/>
      <c r="BL413" s="23"/>
      <c r="BM413" s="42"/>
      <c r="BN413" s="42"/>
      <c r="BO413" s="42"/>
    </row>
    <row r="414">
      <c r="A414" s="11">
        <v>410.0</v>
      </c>
      <c r="B414" s="17" t="s">
        <v>1051</v>
      </c>
      <c r="C414" s="17" t="s">
        <v>199</v>
      </c>
      <c r="D414" s="17" t="s">
        <v>200</v>
      </c>
      <c r="E414" s="19"/>
      <c r="F414" s="17" t="s">
        <v>96</v>
      </c>
      <c r="G414" s="17" t="s">
        <v>1547</v>
      </c>
      <c r="H414" s="48" t="s">
        <v>90</v>
      </c>
      <c r="J414" s="11" t="s">
        <v>526</v>
      </c>
      <c r="K414" s="48" t="s">
        <v>84</v>
      </c>
      <c r="L414" s="49">
        <v>42979.0</v>
      </c>
      <c r="M414" s="52"/>
      <c r="N414" s="48" t="s">
        <v>85</v>
      </c>
      <c r="O414" s="50"/>
      <c r="P414" s="50"/>
      <c r="Q414" s="6">
        <v>6.5</v>
      </c>
      <c r="R414" s="6">
        <v>6.0</v>
      </c>
      <c r="S414" s="6">
        <v>6.0</v>
      </c>
      <c r="T414" s="6">
        <v>9.5</v>
      </c>
      <c r="U414" s="6">
        <v>7.0</v>
      </c>
      <c r="V414" s="6">
        <v>8.0</v>
      </c>
      <c r="W414" s="23"/>
      <c r="X414" s="23"/>
      <c r="Y414" s="23"/>
      <c r="Z414" s="23"/>
      <c r="AA414" s="23"/>
      <c r="AB414" s="6">
        <v>5.5</v>
      </c>
      <c r="AC414" s="6">
        <v>8.5</v>
      </c>
      <c r="AD414" s="23"/>
      <c r="AE414" s="6">
        <v>8.5</v>
      </c>
      <c r="AF414" s="23"/>
      <c r="AG414" s="23"/>
      <c r="AH414" s="25">
        <v>10.0</v>
      </c>
      <c r="AI414" s="25">
        <v>10.0</v>
      </c>
      <c r="AJ414" s="25"/>
      <c r="AK414" s="25">
        <v>10.0</v>
      </c>
      <c r="AL414" s="23"/>
      <c r="AM414" s="23"/>
      <c r="AN414" s="6">
        <v>8.5</v>
      </c>
      <c r="AO414" s="6">
        <v>10.0</v>
      </c>
      <c r="AP414" s="6"/>
      <c r="AQ414" s="6">
        <v>9.0</v>
      </c>
      <c r="AR414" s="6">
        <v>10.0</v>
      </c>
      <c r="AS414" s="6">
        <v>10.0</v>
      </c>
      <c r="AT414" s="6">
        <v>9.5</v>
      </c>
      <c r="AU414" s="6"/>
      <c r="AV414" s="23"/>
      <c r="AW414" s="6">
        <v>10.0</v>
      </c>
      <c r="AX414" s="25">
        <f t="shared" si="1"/>
        <v>8.55</v>
      </c>
      <c r="AY414" s="23"/>
      <c r="AZ414" s="23">
        <f t="shared" si="2"/>
        <v>0</v>
      </c>
      <c r="BA414" s="6">
        <v>176.0</v>
      </c>
      <c r="BB414" s="6">
        <v>0.0</v>
      </c>
      <c r="BC414" s="23">
        <f t="shared" si="3"/>
        <v>176</v>
      </c>
      <c r="BD414" s="6" t="s">
        <v>92</v>
      </c>
      <c r="BE414" s="6" t="s">
        <v>55</v>
      </c>
      <c r="BF414" s="6" t="s">
        <v>55</v>
      </c>
      <c r="BG414" s="6" t="s">
        <v>55</v>
      </c>
      <c r="BH414" s="6" t="s">
        <v>55</v>
      </c>
      <c r="BI414" s="6" t="s">
        <v>92</v>
      </c>
      <c r="BJ414" s="6" t="s">
        <v>55</v>
      </c>
      <c r="BK414" s="23"/>
      <c r="BL414" s="23"/>
      <c r="BM414" s="42"/>
      <c r="BN414" s="42"/>
      <c r="BO414" s="42"/>
    </row>
    <row r="415">
      <c r="A415" s="11">
        <v>411.0</v>
      </c>
      <c r="B415" s="17" t="s">
        <v>1051</v>
      </c>
      <c r="C415" s="17" t="s">
        <v>395</v>
      </c>
      <c r="D415" s="17" t="s">
        <v>235</v>
      </c>
      <c r="E415" s="19"/>
      <c r="F415" s="17" t="s">
        <v>96</v>
      </c>
      <c r="G415" s="17" t="s">
        <v>1547</v>
      </c>
      <c r="H415" s="48" t="s">
        <v>90</v>
      </c>
      <c r="J415" s="11" t="s">
        <v>526</v>
      </c>
      <c r="K415" s="48" t="s">
        <v>84</v>
      </c>
      <c r="L415" s="49">
        <v>42979.0</v>
      </c>
      <c r="M415" s="52"/>
      <c r="N415" s="48" t="s">
        <v>85</v>
      </c>
      <c r="O415" s="50"/>
      <c r="P415" s="50"/>
      <c r="Q415" s="25">
        <v>7.5</v>
      </c>
      <c r="R415" s="25">
        <v>8.0</v>
      </c>
      <c r="S415" s="25">
        <v>7.0</v>
      </c>
      <c r="T415" s="6">
        <v>10.0</v>
      </c>
      <c r="U415" s="25">
        <v>7.5</v>
      </c>
      <c r="V415" s="25">
        <v>9.0</v>
      </c>
      <c r="W415" s="25"/>
      <c r="X415" s="25"/>
      <c r="Y415" s="25"/>
      <c r="Z415" s="25"/>
      <c r="AA415" s="25"/>
      <c r="AB415" s="25">
        <v>6.5</v>
      </c>
      <c r="AC415" s="25">
        <v>9.0</v>
      </c>
      <c r="AD415" s="25"/>
      <c r="AE415" s="25">
        <v>7.5</v>
      </c>
      <c r="AF415" s="25"/>
      <c r="AG415" s="25"/>
      <c r="AH415" s="6">
        <v>10.0</v>
      </c>
      <c r="AI415" s="6">
        <v>10.0</v>
      </c>
      <c r="AJ415" s="6"/>
      <c r="AK415" s="6">
        <v>10.0</v>
      </c>
      <c r="AL415" s="25"/>
      <c r="AM415" s="25"/>
      <c r="AN415" s="25">
        <v>10.0</v>
      </c>
      <c r="AO415" s="25">
        <v>10.0</v>
      </c>
      <c r="AP415" s="25"/>
      <c r="AQ415" s="25">
        <v>10.0</v>
      </c>
      <c r="AR415" s="6">
        <v>9.0</v>
      </c>
      <c r="AS415" s="25">
        <v>10.0</v>
      </c>
      <c r="AT415" s="25">
        <v>10.0</v>
      </c>
      <c r="AU415" s="25"/>
      <c r="AV415" s="25"/>
      <c r="AW415" s="6">
        <v>10.0</v>
      </c>
      <c r="AX415" s="25">
        <f t="shared" si="1"/>
        <v>9</v>
      </c>
      <c r="AY415" s="23"/>
      <c r="AZ415" s="23">
        <f t="shared" si="2"/>
        <v>0</v>
      </c>
      <c r="BA415" s="6">
        <v>72.0</v>
      </c>
      <c r="BB415" s="6">
        <v>14.0</v>
      </c>
      <c r="BC415" s="23">
        <f t="shared" si="3"/>
        <v>58</v>
      </c>
      <c r="BD415" s="6" t="s">
        <v>92</v>
      </c>
      <c r="BE415" s="6" t="s">
        <v>55</v>
      </c>
      <c r="BF415" s="6" t="s">
        <v>55</v>
      </c>
      <c r="BG415" s="6" t="s">
        <v>55</v>
      </c>
      <c r="BH415" s="6" t="s">
        <v>55</v>
      </c>
      <c r="BI415" s="6" t="s">
        <v>92</v>
      </c>
      <c r="BJ415" s="6" t="s">
        <v>55</v>
      </c>
      <c r="BK415" s="23"/>
      <c r="BL415" s="23"/>
      <c r="BM415" s="42"/>
      <c r="BN415" s="42"/>
      <c r="BO415" s="42"/>
    </row>
    <row r="416">
      <c r="A416" s="11">
        <v>412.0</v>
      </c>
      <c r="B416" s="17" t="s">
        <v>1568</v>
      </c>
      <c r="C416" s="17" t="s">
        <v>149</v>
      </c>
      <c r="D416" s="17" t="s">
        <v>335</v>
      </c>
      <c r="E416" s="20"/>
      <c r="F416" s="17" t="s">
        <v>79</v>
      </c>
      <c r="G416" s="17" t="s">
        <v>1547</v>
      </c>
      <c r="H416" s="48" t="s">
        <v>90</v>
      </c>
      <c r="J416" s="11"/>
      <c r="K416" s="48"/>
      <c r="L416" s="49"/>
      <c r="M416" s="52"/>
      <c r="N416" s="48"/>
      <c r="O416" s="50"/>
      <c r="P416" s="50"/>
      <c r="Q416" s="6">
        <v>6.5</v>
      </c>
      <c r="R416" s="6">
        <v>7.0</v>
      </c>
      <c r="S416" s="6">
        <v>9.0</v>
      </c>
      <c r="T416" s="6">
        <v>8.5</v>
      </c>
      <c r="U416" s="6">
        <v>7.0</v>
      </c>
      <c r="V416" s="6">
        <v>8.5</v>
      </c>
      <c r="W416" s="23"/>
      <c r="X416" s="23"/>
      <c r="Y416" s="23"/>
      <c r="Z416" s="23"/>
      <c r="AA416" s="23"/>
      <c r="AB416" s="6">
        <v>8.0</v>
      </c>
      <c r="AC416" s="6">
        <v>8.5</v>
      </c>
      <c r="AD416" s="23"/>
      <c r="AE416" s="6">
        <v>8.0</v>
      </c>
      <c r="AF416" s="23"/>
      <c r="AG416" s="23"/>
      <c r="AH416" s="6">
        <v>10.0</v>
      </c>
      <c r="AI416" s="6">
        <v>10.0</v>
      </c>
      <c r="AJ416" s="23"/>
      <c r="AK416" s="6">
        <v>10.0</v>
      </c>
      <c r="AL416" s="23"/>
      <c r="AM416" s="23"/>
      <c r="AN416" s="6">
        <v>9.5</v>
      </c>
      <c r="AO416" s="6">
        <v>9.5</v>
      </c>
      <c r="AP416" s="6"/>
      <c r="AQ416" s="6">
        <v>9.0</v>
      </c>
      <c r="AR416" s="6">
        <v>10.0</v>
      </c>
      <c r="AS416" s="6">
        <v>9.0</v>
      </c>
      <c r="AT416" s="6">
        <v>10.0</v>
      </c>
      <c r="AU416" s="6">
        <v>8.0</v>
      </c>
      <c r="AV416" s="6">
        <v>9.0</v>
      </c>
      <c r="AW416" s="25">
        <v>10.0</v>
      </c>
      <c r="AX416" s="25">
        <f t="shared" si="1"/>
        <v>8.8</v>
      </c>
      <c r="AY416" s="23"/>
      <c r="AZ416" s="23">
        <f t="shared" si="2"/>
        <v>0</v>
      </c>
      <c r="BA416" s="6">
        <v>47.0</v>
      </c>
      <c r="BB416" s="6">
        <v>0.0</v>
      </c>
      <c r="BC416" s="23">
        <f t="shared" si="3"/>
        <v>47</v>
      </c>
      <c r="BD416" s="6" t="s">
        <v>55</v>
      </c>
      <c r="BE416" s="6" t="s">
        <v>55</v>
      </c>
      <c r="BF416" s="6" t="s">
        <v>55</v>
      </c>
      <c r="BG416" s="6" t="s">
        <v>55</v>
      </c>
      <c r="BH416" s="6" t="s">
        <v>92</v>
      </c>
      <c r="BI416" s="6" t="s">
        <v>92</v>
      </c>
      <c r="BJ416" s="6" t="s">
        <v>55</v>
      </c>
      <c r="BK416" s="23"/>
      <c r="BL416" s="23"/>
      <c r="BM416" s="42"/>
      <c r="BN416" s="42"/>
      <c r="BO416" s="42"/>
    </row>
    <row r="417">
      <c r="A417" s="11">
        <v>413.0</v>
      </c>
      <c r="B417" s="17" t="s">
        <v>1569</v>
      </c>
      <c r="C417" s="17" t="s">
        <v>236</v>
      </c>
      <c r="D417" s="17" t="s">
        <v>252</v>
      </c>
      <c r="E417" s="20"/>
      <c r="F417" s="17" t="s">
        <v>96</v>
      </c>
      <c r="G417" s="17" t="s">
        <v>1547</v>
      </c>
      <c r="H417" s="48" t="s">
        <v>90</v>
      </c>
      <c r="J417" s="11" t="s">
        <v>526</v>
      </c>
      <c r="K417" s="48" t="s">
        <v>84</v>
      </c>
      <c r="L417" s="49">
        <v>42979.0</v>
      </c>
      <c r="M417" s="52"/>
      <c r="N417" s="48" t="s">
        <v>85</v>
      </c>
      <c r="O417" s="50"/>
      <c r="P417" s="50"/>
      <c r="Q417" s="6">
        <v>9.5</v>
      </c>
      <c r="R417" s="6">
        <v>8.5</v>
      </c>
      <c r="S417" s="6">
        <v>8.5</v>
      </c>
      <c r="T417" s="6">
        <v>10.0</v>
      </c>
      <c r="U417" s="6">
        <v>10.0</v>
      </c>
      <c r="V417" s="6">
        <v>9.0</v>
      </c>
      <c r="W417" s="23"/>
      <c r="X417" s="23"/>
      <c r="Y417" s="23"/>
      <c r="Z417" s="23"/>
      <c r="AA417" s="23"/>
      <c r="AB417" s="6">
        <v>8.5</v>
      </c>
      <c r="AC417" s="6">
        <v>9.5</v>
      </c>
      <c r="AD417" s="23"/>
      <c r="AE417" s="6">
        <v>9.0</v>
      </c>
      <c r="AF417" s="23"/>
      <c r="AG417" s="23"/>
      <c r="AH417" s="25">
        <v>10.0</v>
      </c>
      <c r="AI417" s="25">
        <v>10.0</v>
      </c>
      <c r="AJ417" s="25"/>
      <c r="AK417" s="25">
        <v>10.0</v>
      </c>
      <c r="AL417" s="23"/>
      <c r="AM417" s="23"/>
      <c r="AN417" s="6">
        <v>10.0</v>
      </c>
      <c r="AO417" s="6">
        <v>10.0</v>
      </c>
      <c r="AP417" s="6"/>
      <c r="AQ417" s="6">
        <v>10.0</v>
      </c>
      <c r="AR417" s="6">
        <v>10.0</v>
      </c>
      <c r="AS417" s="6">
        <v>10.0</v>
      </c>
      <c r="AT417" s="6">
        <v>10.0</v>
      </c>
      <c r="AU417" s="6"/>
      <c r="AV417" s="23"/>
      <c r="AW417" s="25">
        <v>10.0</v>
      </c>
      <c r="AX417" s="25">
        <f t="shared" si="1"/>
        <v>9.6</v>
      </c>
      <c r="AY417" s="23"/>
      <c r="AZ417" s="23">
        <f t="shared" si="2"/>
        <v>0</v>
      </c>
      <c r="BA417" s="6">
        <v>38.0</v>
      </c>
      <c r="BB417" s="6">
        <v>0.0</v>
      </c>
      <c r="BC417" s="23">
        <f t="shared" si="3"/>
        <v>38</v>
      </c>
      <c r="BD417" s="6" t="s">
        <v>92</v>
      </c>
      <c r="BE417" s="6" t="s">
        <v>55</v>
      </c>
      <c r="BF417" s="6" t="s">
        <v>55</v>
      </c>
      <c r="BG417" s="6" t="s">
        <v>55</v>
      </c>
      <c r="BH417" s="6" t="s">
        <v>55</v>
      </c>
      <c r="BI417" s="6" t="s">
        <v>92</v>
      </c>
      <c r="BJ417" s="6" t="s">
        <v>55</v>
      </c>
      <c r="BK417" s="23"/>
      <c r="BL417" s="23"/>
      <c r="BM417" s="42"/>
      <c r="BN417" s="42"/>
      <c r="BO417" s="42"/>
    </row>
    <row r="418">
      <c r="A418" s="11">
        <v>414.0</v>
      </c>
      <c r="B418" s="17" t="s">
        <v>1570</v>
      </c>
      <c r="C418" s="17" t="s">
        <v>125</v>
      </c>
      <c r="D418" s="17" t="s">
        <v>119</v>
      </c>
      <c r="E418" s="20"/>
      <c r="F418" s="17" t="s">
        <v>79</v>
      </c>
      <c r="G418" s="17" t="s">
        <v>1547</v>
      </c>
      <c r="H418" s="48" t="s">
        <v>90</v>
      </c>
      <c r="J418" s="11" t="s">
        <v>526</v>
      </c>
      <c r="K418" s="48" t="s">
        <v>84</v>
      </c>
      <c r="L418" s="49">
        <v>42979.0</v>
      </c>
      <c r="M418" s="52"/>
      <c r="N418" s="48" t="s">
        <v>85</v>
      </c>
      <c r="O418" s="50"/>
      <c r="P418" s="50"/>
      <c r="Q418" s="25">
        <v>7.0</v>
      </c>
      <c r="R418" s="25">
        <v>7.5</v>
      </c>
      <c r="S418" s="25">
        <v>8.0</v>
      </c>
      <c r="T418" s="6">
        <v>10.0</v>
      </c>
      <c r="U418" s="25">
        <v>9.0</v>
      </c>
      <c r="V418" s="25">
        <v>7.5</v>
      </c>
      <c r="W418" s="25"/>
      <c r="X418" s="25"/>
      <c r="Y418" s="25"/>
      <c r="Z418" s="25"/>
      <c r="AA418" s="25"/>
      <c r="AB418" s="25">
        <v>6.0</v>
      </c>
      <c r="AC418" s="25">
        <v>9.0</v>
      </c>
      <c r="AD418" s="25"/>
      <c r="AE418" s="25">
        <v>8.0</v>
      </c>
      <c r="AF418" s="25"/>
      <c r="AG418" s="25"/>
      <c r="AH418" s="6">
        <v>10.0</v>
      </c>
      <c r="AI418" s="6">
        <v>10.0</v>
      </c>
      <c r="AJ418" s="23"/>
      <c r="AK418" s="6">
        <v>10.0</v>
      </c>
      <c r="AL418" s="25"/>
      <c r="AM418" s="25"/>
      <c r="AN418" s="25">
        <v>10.0</v>
      </c>
      <c r="AO418" s="25">
        <v>10.0</v>
      </c>
      <c r="AP418" s="25"/>
      <c r="AQ418" s="25">
        <v>9.0</v>
      </c>
      <c r="AR418" s="6">
        <v>10.0</v>
      </c>
      <c r="AS418" s="25">
        <v>10.0</v>
      </c>
      <c r="AT418" s="25">
        <v>10.0</v>
      </c>
      <c r="AU418" s="25"/>
      <c r="AV418" s="25"/>
      <c r="AW418" s="25">
        <v>10.0</v>
      </c>
      <c r="AX418" s="25">
        <f t="shared" si="1"/>
        <v>9</v>
      </c>
      <c r="AY418" s="23"/>
      <c r="AZ418" s="23">
        <f t="shared" si="2"/>
        <v>0</v>
      </c>
      <c r="BA418" s="6">
        <v>33.0</v>
      </c>
      <c r="BB418" s="6">
        <v>4.0</v>
      </c>
      <c r="BC418" s="23">
        <f t="shared" si="3"/>
        <v>29</v>
      </c>
      <c r="BD418" s="6" t="s">
        <v>92</v>
      </c>
      <c r="BE418" s="6" t="s">
        <v>55</v>
      </c>
      <c r="BF418" s="6" t="s">
        <v>55</v>
      </c>
      <c r="BG418" s="6" t="s">
        <v>55</v>
      </c>
      <c r="BH418" s="6" t="s">
        <v>55</v>
      </c>
      <c r="BI418" s="6" t="s">
        <v>92</v>
      </c>
      <c r="BJ418" s="6" t="s">
        <v>55</v>
      </c>
      <c r="BK418" s="23"/>
      <c r="BL418" s="23"/>
      <c r="BM418" s="42"/>
      <c r="BN418" s="42"/>
      <c r="BO418" s="42"/>
    </row>
    <row r="419">
      <c r="A419" s="11">
        <v>415.0</v>
      </c>
      <c r="B419" s="17" t="s">
        <v>844</v>
      </c>
      <c r="C419" s="17" t="s">
        <v>1571</v>
      </c>
      <c r="D419" s="17" t="s">
        <v>324</v>
      </c>
      <c r="E419" s="19"/>
      <c r="F419" s="17" t="s">
        <v>96</v>
      </c>
      <c r="G419" s="17" t="s">
        <v>1547</v>
      </c>
      <c r="H419" s="48" t="s">
        <v>90</v>
      </c>
      <c r="J419" s="11" t="s">
        <v>526</v>
      </c>
      <c r="K419" s="48" t="s">
        <v>84</v>
      </c>
      <c r="L419" s="49">
        <v>42979.0</v>
      </c>
      <c r="M419" s="52"/>
      <c r="N419" s="48" t="s">
        <v>85</v>
      </c>
      <c r="O419" s="50"/>
      <c r="P419" s="50"/>
      <c r="Q419" s="25">
        <v>8.5</v>
      </c>
      <c r="R419" s="25">
        <v>8.5</v>
      </c>
      <c r="S419" s="25">
        <v>7.0</v>
      </c>
      <c r="T419" s="6">
        <v>10.0</v>
      </c>
      <c r="U419" s="25">
        <v>8.5</v>
      </c>
      <c r="V419" s="25">
        <v>9.5</v>
      </c>
      <c r="W419" s="25"/>
      <c r="X419" s="25"/>
      <c r="Y419" s="25"/>
      <c r="Z419" s="25"/>
      <c r="AA419" s="25"/>
      <c r="AB419" s="25">
        <v>7.0</v>
      </c>
      <c r="AC419" s="25">
        <v>9.5</v>
      </c>
      <c r="AD419" s="25"/>
      <c r="AE419" s="25">
        <v>10.0</v>
      </c>
      <c r="AF419" s="25"/>
      <c r="AG419" s="25"/>
      <c r="AH419" s="25">
        <v>10.0</v>
      </c>
      <c r="AI419" s="25">
        <v>10.0</v>
      </c>
      <c r="AJ419" s="25"/>
      <c r="AK419" s="25">
        <v>10.0</v>
      </c>
      <c r="AL419" s="25"/>
      <c r="AM419" s="25"/>
      <c r="AN419" s="25">
        <v>10.0</v>
      </c>
      <c r="AO419" s="25">
        <v>10.0</v>
      </c>
      <c r="AP419" s="25"/>
      <c r="AQ419" s="25">
        <v>10.0</v>
      </c>
      <c r="AR419" s="6">
        <v>10.0</v>
      </c>
      <c r="AS419" s="25">
        <v>10.0</v>
      </c>
      <c r="AT419" s="25">
        <v>10.0</v>
      </c>
      <c r="AU419" s="25"/>
      <c r="AV419" s="25"/>
      <c r="AW419" s="25">
        <v>10.0</v>
      </c>
      <c r="AX419" s="25">
        <f t="shared" si="1"/>
        <v>9.39</v>
      </c>
      <c r="AY419" s="23"/>
      <c r="AZ419" s="23">
        <f t="shared" si="2"/>
        <v>0</v>
      </c>
      <c r="BA419" s="6">
        <v>51.0</v>
      </c>
      <c r="BB419" s="6">
        <v>7.0</v>
      </c>
      <c r="BC419" s="23">
        <f t="shared" si="3"/>
        <v>44</v>
      </c>
      <c r="BD419" s="6" t="s">
        <v>92</v>
      </c>
      <c r="BE419" s="6" t="s">
        <v>55</v>
      </c>
      <c r="BF419" s="6" t="s">
        <v>55</v>
      </c>
      <c r="BG419" s="6" t="s">
        <v>55</v>
      </c>
      <c r="BH419" s="6" t="s">
        <v>55</v>
      </c>
      <c r="BI419" s="6" t="s">
        <v>92</v>
      </c>
      <c r="BJ419" s="6" t="s">
        <v>55</v>
      </c>
      <c r="BK419" s="23"/>
      <c r="BL419" s="23"/>
      <c r="BM419" s="42"/>
      <c r="BN419" s="42"/>
      <c r="BO419" s="42"/>
    </row>
    <row r="420">
      <c r="A420" s="11">
        <v>416.0</v>
      </c>
      <c r="B420" s="17" t="s">
        <v>1572</v>
      </c>
      <c r="C420" s="17" t="s">
        <v>217</v>
      </c>
      <c r="D420" s="17" t="s">
        <v>110</v>
      </c>
      <c r="E420" s="19"/>
      <c r="F420" s="17" t="s">
        <v>96</v>
      </c>
      <c r="G420" s="17" t="s">
        <v>1547</v>
      </c>
      <c r="H420" s="48" t="s">
        <v>90</v>
      </c>
      <c r="J420" s="11" t="s">
        <v>526</v>
      </c>
      <c r="K420" s="48" t="s">
        <v>84</v>
      </c>
      <c r="L420" s="49">
        <v>42983.0</v>
      </c>
      <c r="M420" s="52"/>
      <c r="N420" s="48" t="s">
        <v>85</v>
      </c>
      <c r="O420" s="50"/>
      <c r="P420" s="50"/>
      <c r="Q420" s="6">
        <v>9.5</v>
      </c>
      <c r="R420" s="6">
        <v>9.5</v>
      </c>
      <c r="S420" s="6">
        <v>10.0</v>
      </c>
      <c r="T420" s="6">
        <v>10.0</v>
      </c>
      <c r="U420" s="6">
        <v>10.0</v>
      </c>
      <c r="V420" s="6">
        <v>9.0</v>
      </c>
      <c r="W420" s="23"/>
      <c r="X420" s="23"/>
      <c r="Y420" s="23"/>
      <c r="Z420" s="23"/>
      <c r="AA420" s="23"/>
      <c r="AB420" s="6">
        <v>8.0</v>
      </c>
      <c r="AC420" s="6">
        <v>9.5</v>
      </c>
      <c r="AD420" s="23"/>
      <c r="AE420" s="6">
        <v>10.0</v>
      </c>
      <c r="AF420" s="23"/>
      <c r="AG420" s="23"/>
      <c r="AH420" s="25">
        <v>10.0</v>
      </c>
      <c r="AI420" s="25">
        <v>10.0</v>
      </c>
      <c r="AJ420" s="25"/>
      <c r="AK420" s="25">
        <v>10.0</v>
      </c>
      <c r="AL420" s="23"/>
      <c r="AM420" s="23"/>
      <c r="AN420" s="25">
        <v>10.0</v>
      </c>
      <c r="AO420" s="25">
        <v>10.0</v>
      </c>
      <c r="AP420" s="25"/>
      <c r="AQ420" s="25">
        <v>10.0</v>
      </c>
      <c r="AR420" s="6">
        <v>10.0</v>
      </c>
      <c r="AS420" s="25">
        <v>10.0</v>
      </c>
      <c r="AT420" s="25">
        <v>10.0</v>
      </c>
      <c r="AU420" s="6"/>
      <c r="AV420" s="23"/>
      <c r="AW420" s="6">
        <v>10.0</v>
      </c>
      <c r="AX420" s="25">
        <f t="shared" si="1"/>
        <v>9.76</v>
      </c>
      <c r="AY420" s="23"/>
      <c r="AZ420" s="23">
        <f t="shared" si="2"/>
        <v>0</v>
      </c>
      <c r="BA420" s="6">
        <v>59.0</v>
      </c>
      <c r="BB420" s="6">
        <v>2.0</v>
      </c>
      <c r="BC420" s="23">
        <f t="shared" si="3"/>
        <v>57</v>
      </c>
      <c r="BD420" s="6" t="s">
        <v>92</v>
      </c>
      <c r="BE420" s="6" t="s">
        <v>55</v>
      </c>
      <c r="BF420" s="6" t="s">
        <v>55</v>
      </c>
      <c r="BG420" s="6" t="s">
        <v>55</v>
      </c>
      <c r="BH420" s="6" t="s">
        <v>55</v>
      </c>
      <c r="BI420" s="6" t="s">
        <v>92</v>
      </c>
      <c r="BJ420" s="6" t="s">
        <v>55</v>
      </c>
      <c r="BK420" s="23"/>
      <c r="BL420" s="23"/>
      <c r="BM420" s="42"/>
      <c r="BN420" s="42"/>
      <c r="BO420" s="42"/>
    </row>
    <row r="421">
      <c r="A421" s="11">
        <v>417.0</v>
      </c>
      <c r="B421" s="17" t="s">
        <v>1144</v>
      </c>
      <c r="C421" s="17" t="s">
        <v>816</v>
      </c>
      <c r="D421" s="17" t="s">
        <v>314</v>
      </c>
      <c r="E421" s="20"/>
      <c r="F421" s="17" t="s">
        <v>96</v>
      </c>
      <c r="G421" s="17" t="s">
        <v>1547</v>
      </c>
      <c r="H421" s="48" t="s">
        <v>90</v>
      </c>
      <c r="J421" s="11" t="s">
        <v>526</v>
      </c>
      <c r="K421" s="48" t="s">
        <v>84</v>
      </c>
      <c r="L421" s="49">
        <v>42979.0</v>
      </c>
      <c r="M421" s="52"/>
      <c r="N421" s="48" t="s">
        <v>85</v>
      </c>
      <c r="O421" s="50"/>
      <c r="P421" s="50"/>
      <c r="Q421" s="6">
        <v>10.0</v>
      </c>
      <c r="R421" s="6">
        <v>9.5</v>
      </c>
      <c r="S421" s="6">
        <v>10.0</v>
      </c>
      <c r="T421" s="6">
        <v>10.0</v>
      </c>
      <c r="U421" s="6">
        <v>10.0</v>
      </c>
      <c r="V421" s="6">
        <v>9.5</v>
      </c>
      <c r="W421" s="23"/>
      <c r="X421" s="23"/>
      <c r="Y421" s="23"/>
      <c r="Z421" s="23"/>
      <c r="AA421" s="23"/>
      <c r="AB421" s="6">
        <v>9.5</v>
      </c>
      <c r="AC421" s="6">
        <v>10.0</v>
      </c>
      <c r="AD421" s="23"/>
      <c r="AE421" s="6">
        <v>10.0</v>
      </c>
      <c r="AF421" s="23"/>
      <c r="AG421" s="23"/>
      <c r="AH421" s="6">
        <v>10.0</v>
      </c>
      <c r="AI421" s="6">
        <v>10.0</v>
      </c>
      <c r="AJ421" s="23"/>
      <c r="AK421" s="6">
        <v>10.0</v>
      </c>
      <c r="AL421" s="23"/>
      <c r="AM421" s="23"/>
      <c r="AN421" s="25">
        <v>10.0</v>
      </c>
      <c r="AO421" s="25">
        <v>10.0</v>
      </c>
      <c r="AP421" s="25"/>
      <c r="AQ421" s="25">
        <v>10.0</v>
      </c>
      <c r="AR421" s="6">
        <v>10.0</v>
      </c>
      <c r="AS421" s="25">
        <v>10.0</v>
      </c>
      <c r="AT421" s="25">
        <v>10.0</v>
      </c>
      <c r="AU421" s="6"/>
      <c r="AV421" s="23"/>
      <c r="AW421" s="6">
        <v>10.0</v>
      </c>
      <c r="AX421" s="25">
        <f t="shared" si="1"/>
        <v>9.92</v>
      </c>
      <c r="AY421" s="23"/>
      <c r="AZ421" s="23">
        <f t="shared" si="2"/>
        <v>0</v>
      </c>
      <c r="BA421" s="6">
        <v>43.0</v>
      </c>
      <c r="BB421" s="6">
        <v>1.0</v>
      </c>
      <c r="BC421" s="23">
        <f t="shared" si="3"/>
        <v>42</v>
      </c>
      <c r="BD421" s="6" t="s">
        <v>92</v>
      </c>
      <c r="BE421" s="6" t="s">
        <v>55</v>
      </c>
      <c r="BF421" s="6" t="s">
        <v>55</v>
      </c>
      <c r="BG421" s="6" t="s">
        <v>55</v>
      </c>
      <c r="BH421" s="6" t="s">
        <v>55</v>
      </c>
      <c r="BI421" s="6" t="s">
        <v>92</v>
      </c>
      <c r="BJ421" s="6" t="s">
        <v>55</v>
      </c>
      <c r="BK421" s="23"/>
      <c r="BL421" s="23"/>
      <c r="BM421" s="42"/>
      <c r="BN421" s="42"/>
      <c r="BO421" s="42"/>
    </row>
    <row r="422">
      <c r="A422" s="11">
        <v>418.0</v>
      </c>
      <c r="B422" s="17" t="s">
        <v>1573</v>
      </c>
      <c r="C422" s="17" t="s">
        <v>151</v>
      </c>
      <c r="D422" s="17" t="s">
        <v>1574</v>
      </c>
      <c r="E422" s="19"/>
      <c r="F422" s="17" t="s">
        <v>96</v>
      </c>
      <c r="G422" s="17" t="s">
        <v>1547</v>
      </c>
      <c r="H422" s="48" t="s">
        <v>90</v>
      </c>
      <c r="J422" s="11" t="s">
        <v>526</v>
      </c>
      <c r="K422" s="48" t="s">
        <v>84</v>
      </c>
      <c r="L422" s="49">
        <v>42979.0</v>
      </c>
      <c r="M422" s="52"/>
      <c r="N422" s="48" t="s">
        <v>85</v>
      </c>
      <c r="O422" s="50"/>
      <c r="P422" s="50"/>
      <c r="Q422" s="6">
        <v>7.5</v>
      </c>
      <c r="R422" s="6">
        <v>8.5</v>
      </c>
      <c r="S422" s="6">
        <v>8.5</v>
      </c>
      <c r="T422" s="6">
        <v>10.0</v>
      </c>
      <c r="U422" s="6">
        <v>9.0</v>
      </c>
      <c r="V422" s="6">
        <v>9.0</v>
      </c>
      <c r="W422" s="23"/>
      <c r="X422" s="23"/>
      <c r="Y422" s="23"/>
      <c r="Z422" s="23"/>
      <c r="AA422" s="23"/>
      <c r="AB422" s="6">
        <v>6.0</v>
      </c>
      <c r="AC422" s="6">
        <v>10.0</v>
      </c>
      <c r="AD422" s="23"/>
      <c r="AE422" s="6">
        <v>9.0</v>
      </c>
      <c r="AF422" s="23"/>
      <c r="AG422" s="23"/>
      <c r="AH422" s="25">
        <v>10.0</v>
      </c>
      <c r="AI422" s="25">
        <v>10.0</v>
      </c>
      <c r="AJ422" s="25"/>
      <c r="AK422" s="25">
        <v>10.0</v>
      </c>
      <c r="AL422" s="23"/>
      <c r="AM422" s="23"/>
      <c r="AN422" s="25">
        <v>10.0</v>
      </c>
      <c r="AO422" s="25">
        <v>10.0</v>
      </c>
      <c r="AP422" s="25"/>
      <c r="AQ422" s="25">
        <v>10.0</v>
      </c>
      <c r="AR422" s="6">
        <v>10.0</v>
      </c>
      <c r="AS422" s="25">
        <v>10.0</v>
      </c>
      <c r="AT422" s="25">
        <v>10.0</v>
      </c>
      <c r="AU422" s="6"/>
      <c r="AV422" s="23"/>
      <c r="AW422" s="6">
        <v>10.0</v>
      </c>
      <c r="AX422" s="25">
        <f t="shared" si="1"/>
        <v>9.34</v>
      </c>
      <c r="AY422" s="23"/>
      <c r="AZ422" s="23">
        <f t="shared" si="2"/>
        <v>0</v>
      </c>
      <c r="BA422" s="6">
        <v>89.0</v>
      </c>
      <c r="BB422" s="6">
        <v>6.0</v>
      </c>
      <c r="BC422" s="23">
        <f t="shared" si="3"/>
        <v>83</v>
      </c>
      <c r="BD422" s="6" t="s">
        <v>92</v>
      </c>
      <c r="BE422" s="6" t="s">
        <v>55</v>
      </c>
      <c r="BF422" s="6" t="s">
        <v>55</v>
      </c>
      <c r="BG422" s="6" t="s">
        <v>55</v>
      </c>
      <c r="BH422" s="6" t="s">
        <v>55</v>
      </c>
      <c r="BI422" s="6" t="s">
        <v>92</v>
      </c>
      <c r="BJ422" s="6" t="s">
        <v>55</v>
      </c>
      <c r="BK422" s="23"/>
      <c r="BL422" s="23"/>
      <c r="BM422" s="42"/>
      <c r="BN422" s="42"/>
      <c r="BO422" s="42"/>
    </row>
    <row r="423">
      <c r="A423" s="11">
        <v>419.0</v>
      </c>
      <c r="B423" s="17" t="s">
        <v>1575</v>
      </c>
      <c r="C423" s="17" t="s">
        <v>427</v>
      </c>
      <c r="D423" s="17" t="s">
        <v>77</v>
      </c>
      <c r="E423" s="19"/>
      <c r="F423" s="17" t="s">
        <v>79</v>
      </c>
      <c r="G423" s="17" t="s">
        <v>1547</v>
      </c>
      <c r="H423" s="48" t="s">
        <v>90</v>
      </c>
      <c r="J423" s="11" t="s">
        <v>526</v>
      </c>
      <c r="K423" s="48" t="s">
        <v>84</v>
      </c>
      <c r="L423" s="49">
        <v>42979.0</v>
      </c>
      <c r="M423" s="52"/>
      <c r="N423" s="50"/>
      <c r="O423" s="50"/>
      <c r="P423" s="50"/>
      <c r="Q423" s="25">
        <v>5.5</v>
      </c>
      <c r="R423" s="25">
        <v>8.0</v>
      </c>
      <c r="S423" s="25">
        <v>7.5</v>
      </c>
      <c r="T423" s="6">
        <v>10.0</v>
      </c>
      <c r="U423" s="25">
        <v>7.0</v>
      </c>
      <c r="V423" s="25">
        <v>9.5</v>
      </c>
      <c r="W423" s="25"/>
      <c r="X423" s="25"/>
      <c r="Y423" s="25"/>
      <c r="Z423" s="25"/>
      <c r="AA423" s="25"/>
      <c r="AB423" s="25">
        <v>6.5</v>
      </c>
      <c r="AC423" s="25">
        <v>7.0</v>
      </c>
      <c r="AD423" s="25"/>
      <c r="AE423" s="25">
        <v>6.5</v>
      </c>
      <c r="AF423" s="25"/>
      <c r="AG423" s="25"/>
      <c r="AH423" s="25">
        <v>10.0</v>
      </c>
      <c r="AI423" s="25">
        <v>10.0</v>
      </c>
      <c r="AJ423" s="25"/>
      <c r="AK423" s="25">
        <v>10.0</v>
      </c>
      <c r="AL423" s="25"/>
      <c r="AM423" s="25"/>
      <c r="AN423" s="25">
        <v>8.5</v>
      </c>
      <c r="AO423" s="25">
        <v>10.0</v>
      </c>
      <c r="AP423" s="25"/>
      <c r="AQ423" s="25">
        <v>7.0</v>
      </c>
      <c r="AR423" s="6">
        <v>10.0</v>
      </c>
      <c r="AS423" s="25">
        <v>10.0</v>
      </c>
      <c r="AT423" s="25">
        <v>10.0</v>
      </c>
      <c r="AU423" s="25"/>
      <c r="AV423" s="25"/>
      <c r="AW423" s="6">
        <v>10.0</v>
      </c>
      <c r="AX423" s="25">
        <f t="shared" si="1"/>
        <v>8.57</v>
      </c>
      <c r="AY423" s="23"/>
      <c r="AZ423" s="23">
        <f t="shared" si="2"/>
        <v>0</v>
      </c>
      <c r="BA423" s="6">
        <v>67.0</v>
      </c>
      <c r="BB423" s="6">
        <v>15.0</v>
      </c>
      <c r="BC423" s="23">
        <f t="shared" si="3"/>
        <v>52</v>
      </c>
      <c r="BD423" s="6" t="s">
        <v>92</v>
      </c>
      <c r="BE423" s="6" t="s">
        <v>55</v>
      </c>
      <c r="BF423" s="6" t="s">
        <v>55</v>
      </c>
      <c r="BG423" s="6" t="s">
        <v>55</v>
      </c>
      <c r="BH423" s="6" t="s">
        <v>55</v>
      </c>
      <c r="BI423" s="6" t="s">
        <v>92</v>
      </c>
      <c r="BJ423" s="6" t="s">
        <v>55</v>
      </c>
      <c r="BK423" s="23"/>
      <c r="BL423" s="23"/>
      <c r="BM423" s="42"/>
      <c r="BN423" s="42"/>
      <c r="BO423" s="42"/>
    </row>
    <row r="424">
      <c r="A424" s="11">
        <v>420.0</v>
      </c>
      <c r="B424" s="17" t="s">
        <v>1576</v>
      </c>
      <c r="C424" s="17" t="s">
        <v>110</v>
      </c>
      <c r="D424" s="20"/>
      <c r="E424" s="19"/>
      <c r="F424" s="17" t="s">
        <v>96</v>
      </c>
      <c r="G424" s="17" t="s">
        <v>1577</v>
      </c>
      <c r="H424" s="48" t="s">
        <v>90</v>
      </c>
      <c r="J424" s="11" t="s">
        <v>526</v>
      </c>
      <c r="K424" s="48" t="s">
        <v>84</v>
      </c>
      <c r="L424" s="49">
        <v>43005.0</v>
      </c>
      <c r="M424" s="52"/>
      <c r="N424" s="48" t="s">
        <v>85</v>
      </c>
      <c r="O424" s="48" t="s">
        <v>483</v>
      </c>
      <c r="P424" s="52"/>
      <c r="Q424" s="25">
        <v>10.0</v>
      </c>
      <c r="R424" s="25">
        <v>9.5</v>
      </c>
      <c r="S424" s="25">
        <v>10.0</v>
      </c>
      <c r="T424" s="25"/>
      <c r="U424" s="25">
        <v>10.0</v>
      </c>
      <c r="V424" s="25">
        <v>10.0</v>
      </c>
      <c r="W424" s="25"/>
      <c r="X424" s="25"/>
      <c r="Y424" s="25"/>
      <c r="Z424" s="25"/>
      <c r="AA424" s="25"/>
      <c r="AB424" s="25">
        <v>7.5</v>
      </c>
      <c r="AC424" s="25">
        <v>10.0</v>
      </c>
      <c r="AD424" s="25"/>
      <c r="AE424" s="25">
        <v>10.0</v>
      </c>
      <c r="AF424" s="25"/>
      <c r="AG424" s="25"/>
      <c r="AH424" s="25">
        <v>10.0</v>
      </c>
      <c r="AI424" s="25">
        <v>10.0</v>
      </c>
      <c r="AJ424" s="25"/>
      <c r="AK424" s="25">
        <v>10.0</v>
      </c>
      <c r="AL424" s="25"/>
      <c r="AM424" s="25"/>
      <c r="AN424" s="25">
        <v>10.0</v>
      </c>
      <c r="AO424" s="25">
        <v>10.0</v>
      </c>
      <c r="AP424" s="25"/>
      <c r="AQ424" s="25">
        <v>10.0</v>
      </c>
      <c r="AR424" s="6">
        <v>10.0</v>
      </c>
      <c r="AS424" s="25">
        <v>10.0</v>
      </c>
      <c r="AT424" s="25">
        <v>10.0</v>
      </c>
      <c r="AU424" s="25"/>
      <c r="AV424" s="25"/>
      <c r="AW424" s="25">
        <v>10.0</v>
      </c>
      <c r="AX424" s="25">
        <f t="shared" si="1"/>
        <v>9.83</v>
      </c>
      <c r="AY424" s="23"/>
      <c r="AZ424" s="23">
        <f t="shared" si="2"/>
        <v>0</v>
      </c>
      <c r="BA424" s="6">
        <v>100.0</v>
      </c>
      <c r="BB424" s="6">
        <v>10.0</v>
      </c>
      <c r="BC424" s="23">
        <f t="shared" si="3"/>
        <v>90</v>
      </c>
      <c r="BD424" s="6" t="s">
        <v>92</v>
      </c>
      <c r="BE424" s="6" t="s">
        <v>55</v>
      </c>
      <c r="BF424" s="6" t="s">
        <v>55</v>
      </c>
      <c r="BG424" s="6" t="s">
        <v>55</v>
      </c>
      <c r="BH424" s="6" t="s">
        <v>55</v>
      </c>
      <c r="BI424" s="6" t="s">
        <v>92</v>
      </c>
      <c r="BJ424" s="6" t="s">
        <v>55</v>
      </c>
      <c r="BK424" s="23"/>
      <c r="BL424" s="23"/>
      <c r="BM424" s="42"/>
      <c r="BN424" s="42"/>
      <c r="BO424" s="42"/>
    </row>
    <row r="425">
      <c r="A425" s="11">
        <v>421.0</v>
      </c>
      <c r="B425" s="17" t="s">
        <v>93</v>
      </c>
      <c r="C425" s="17" t="s">
        <v>611</v>
      </c>
      <c r="D425" s="17" t="s">
        <v>125</v>
      </c>
      <c r="E425" s="19"/>
      <c r="F425" s="17" t="s">
        <v>79</v>
      </c>
      <c r="G425" s="17" t="s">
        <v>1577</v>
      </c>
      <c r="H425" s="48" t="s">
        <v>90</v>
      </c>
      <c r="J425" s="11" t="s">
        <v>526</v>
      </c>
      <c r="K425" s="48" t="s">
        <v>84</v>
      </c>
      <c r="L425" s="49">
        <v>42979.0</v>
      </c>
      <c r="M425" s="52"/>
      <c r="N425" s="48" t="s">
        <v>85</v>
      </c>
      <c r="O425" s="50"/>
      <c r="P425" s="50"/>
      <c r="Q425" s="25">
        <v>9.5</v>
      </c>
      <c r="R425" s="25">
        <v>9.5</v>
      </c>
      <c r="S425" s="25">
        <v>8.0</v>
      </c>
      <c r="T425" s="25"/>
      <c r="U425" s="25">
        <v>8.5</v>
      </c>
      <c r="V425" s="25">
        <v>9.5</v>
      </c>
      <c r="W425" s="25"/>
      <c r="X425" s="25"/>
      <c r="Y425" s="25"/>
      <c r="Z425" s="25"/>
      <c r="AA425" s="25"/>
      <c r="AB425" s="25">
        <v>8.0</v>
      </c>
      <c r="AC425" s="25">
        <v>10.0</v>
      </c>
      <c r="AD425" s="25"/>
      <c r="AE425" s="25">
        <v>10.0</v>
      </c>
      <c r="AF425" s="25"/>
      <c r="AG425" s="25"/>
      <c r="AH425" s="25">
        <v>10.0</v>
      </c>
      <c r="AI425" s="25">
        <v>10.0</v>
      </c>
      <c r="AJ425" s="25"/>
      <c r="AK425" s="25">
        <v>10.0</v>
      </c>
      <c r="AL425" s="25"/>
      <c r="AM425" s="25"/>
      <c r="AN425" s="25">
        <v>10.0</v>
      </c>
      <c r="AO425" s="25">
        <v>10.0</v>
      </c>
      <c r="AP425" s="25"/>
      <c r="AQ425" s="25">
        <v>10.0</v>
      </c>
      <c r="AR425" s="6">
        <v>10.0</v>
      </c>
      <c r="AS425" s="25">
        <v>10.0</v>
      </c>
      <c r="AT425" s="25">
        <v>10.0</v>
      </c>
      <c r="AU425" s="25"/>
      <c r="AV425" s="25"/>
      <c r="AW425" s="25">
        <v>10.0</v>
      </c>
      <c r="AX425" s="25">
        <f t="shared" si="1"/>
        <v>9.61</v>
      </c>
      <c r="AY425" s="23"/>
      <c r="AZ425" s="23">
        <f t="shared" si="2"/>
        <v>0</v>
      </c>
      <c r="BA425" s="6">
        <v>68.0</v>
      </c>
      <c r="BB425" s="6">
        <v>8.0</v>
      </c>
      <c r="BC425" s="23">
        <f t="shared" si="3"/>
        <v>60</v>
      </c>
      <c r="BD425" s="6" t="s">
        <v>92</v>
      </c>
      <c r="BE425" s="6" t="s">
        <v>55</v>
      </c>
      <c r="BF425" s="6" t="s">
        <v>55</v>
      </c>
      <c r="BG425" s="6" t="s">
        <v>55</v>
      </c>
      <c r="BH425" s="6" t="s">
        <v>55</v>
      </c>
      <c r="BI425" s="6" t="s">
        <v>92</v>
      </c>
      <c r="BJ425" s="6" t="s">
        <v>55</v>
      </c>
      <c r="BK425" s="23"/>
      <c r="BL425" s="23"/>
      <c r="BM425" s="42"/>
      <c r="BN425" s="42"/>
      <c r="BO425" s="42"/>
    </row>
    <row r="426">
      <c r="A426" s="11">
        <v>422.0</v>
      </c>
      <c r="B426" s="17" t="s">
        <v>1578</v>
      </c>
      <c r="C426" s="17" t="s">
        <v>77</v>
      </c>
      <c r="D426" s="20"/>
      <c r="E426" s="19"/>
      <c r="F426" s="17" t="s">
        <v>79</v>
      </c>
      <c r="G426" s="17" t="s">
        <v>1577</v>
      </c>
      <c r="H426" s="48" t="s">
        <v>90</v>
      </c>
      <c r="J426" s="11" t="s">
        <v>526</v>
      </c>
      <c r="K426" s="48" t="s">
        <v>84</v>
      </c>
      <c r="L426" s="49">
        <v>42979.0</v>
      </c>
      <c r="M426" s="52"/>
      <c r="N426" s="48" t="s">
        <v>85</v>
      </c>
      <c r="O426" s="50"/>
      <c r="P426" s="50"/>
      <c r="Q426" s="25">
        <v>8.0</v>
      </c>
      <c r="R426" s="25">
        <v>8.5</v>
      </c>
      <c r="S426" s="25">
        <v>10.0</v>
      </c>
      <c r="T426" s="25"/>
      <c r="U426" s="25">
        <v>9.0</v>
      </c>
      <c r="V426" s="25">
        <v>9.5</v>
      </c>
      <c r="W426" s="25"/>
      <c r="X426" s="25"/>
      <c r="Y426" s="25"/>
      <c r="Z426" s="25"/>
      <c r="AA426" s="25"/>
      <c r="AB426" s="25">
        <v>7.5</v>
      </c>
      <c r="AC426" s="25">
        <v>9.0</v>
      </c>
      <c r="AD426" s="25"/>
      <c r="AE426" s="25">
        <v>10.0</v>
      </c>
      <c r="AF426" s="25"/>
      <c r="AG426" s="25"/>
      <c r="AH426" s="25">
        <v>10.0</v>
      </c>
      <c r="AI426" s="25">
        <v>10.0</v>
      </c>
      <c r="AJ426" s="25"/>
      <c r="AK426" s="25">
        <v>10.0</v>
      </c>
      <c r="AL426" s="25"/>
      <c r="AM426" s="25"/>
      <c r="AN426" s="25">
        <v>10.0</v>
      </c>
      <c r="AO426" s="25">
        <v>10.0</v>
      </c>
      <c r="AP426" s="25"/>
      <c r="AQ426" s="25">
        <v>10.0</v>
      </c>
      <c r="AR426" s="6">
        <v>10.0</v>
      </c>
      <c r="AS426" s="25">
        <v>10.0</v>
      </c>
      <c r="AT426" s="25">
        <v>10.0</v>
      </c>
      <c r="AU426" s="25"/>
      <c r="AV426" s="25"/>
      <c r="AW426" s="25">
        <v>10.0</v>
      </c>
      <c r="AX426" s="25">
        <f t="shared" si="1"/>
        <v>9.52</v>
      </c>
      <c r="AY426" s="23"/>
      <c r="AZ426" s="23">
        <f t="shared" si="2"/>
        <v>0</v>
      </c>
      <c r="BA426" s="6">
        <v>19.0</v>
      </c>
      <c r="BB426" s="6">
        <v>0.0</v>
      </c>
      <c r="BC426" s="23">
        <f t="shared" si="3"/>
        <v>19</v>
      </c>
      <c r="BD426" s="6" t="s">
        <v>92</v>
      </c>
      <c r="BE426" s="6" t="s">
        <v>55</v>
      </c>
      <c r="BF426" s="6" t="s">
        <v>55</v>
      </c>
      <c r="BG426" s="6" t="s">
        <v>55</v>
      </c>
      <c r="BH426" s="6" t="s">
        <v>55</v>
      </c>
      <c r="BI426" s="6" t="s">
        <v>92</v>
      </c>
      <c r="BJ426" s="6" t="s">
        <v>55</v>
      </c>
      <c r="BK426" s="23"/>
      <c r="BL426" s="23"/>
      <c r="BM426" s="42"/>
      <c r="BN426" s="42"/>
      <c r="BO426" s="42"/>
    </row>
    <row r="427">
      <c r="A427" s="11">
        <v>423.0</v>
      </c>
      <c r="B427" s="17" t="s">
        <v>1579</v>
      </c>
      <c r="C427" s="17" t="s">
        <v>265</v>
      </c>
      <c r="D427" s="20"/>
      <c r="E427" s="19"/>
      <c r="F427" s="17" t="s">
        <v>96</v>
      </c>
      <c r="G427" s="17" t="s">
        <v>1577</v>
      </c>
      <c r="H427" s="48" t="s">
        <v>90</v>
      </c>
      <c r="J427" s="11" t="s">
        <v>526</v>
      </c>
      <c r="K427" s="48" t="s">
        <v>84</v>
      </c>
      <c r="L427" s="49">
        <v>42979.0</v>
      </c>
      <c r="M427" s="52"/>
      <c r="N427" s="48" t="s">
        <v>85</v>
      </c>
      <c r="O427" s="50"/>
      <c r="P427" s="50"/>
      <c r="Q427" s="6">
        <v>9.0</v>
      </c>
      <c r="R427" s="6">
        <v>8.0</v>
      </c>
      <c r="S427" s="6">
        <v>7.5</v>
      </c>
      <c r="T427" s="23"/>
      <c r="U427" s="6">
        <v>10.0</v>
      </c>
      <c r="V427" s="6">
        <v>10.0</v>
      </c>
      <c r="W427" s="23"/>
      <c r="X427" s="23"/>
      <c r="Y427" s="23"/>
      <c r="Z427" s="23"/>
      <c r="AA427" s="23"/>
      <c r="AB427" s="6">
        <v>7.5</v>
      </c>
      <c r="AC427" s="6">
        <v>10.0</v>
      </c>
      <c r="AD427" s="23"/>
      <c r="AE427" s="6">
        <v>10.0</v>
      </c>
      <c r="AF427" s="23"/>
      <c r="AG427" s="23"/>
      <c r="AH427" s="6">
        <v>10.0</v>
      </c>
      <c r="AI427" s="6">
        <v>10.0</v>
      </c>
      <c r="AJ427" s="23"/>
      <c r="AK427" s="6">
        <v>10.0</v>
      </c>
      <c r="AL427" s="6"/>
      <c r="AM427" s="23"/>
      <c r="AN427" s="6">
        <v>10.0</v>
      </c>
      <c r="AO427" s="6">
        <v>10.0</v>
      </c>
      <c r="AP427" s="6"/>
      <c r="AQ427" s="6">
        <v>10.0</v>
      </c>
      <c r="AR427" s="6">
        <v>10.0</v>
      </c>
      <c r="AS427" s="6">
        <v>10.0</v>
      </c>
      <c r="AT427" s="6">
        <v>10.0</v>
      </c>
      <c r="AU427" s="6"/>
      <c r="AV427" s="23"/>
      <c r="AW427" s="25">
        <v>10.0</v>
      </c>
      <c r="AX427" s="25">
        <f t="shared" si="1"/>
        <v>9.55</v>
      </c>
      <c r="AY427" s="23"/>
      <c r="AZ427" s="23">
        <f t="shared" si="2"/>
        <v>0</v>
      </c>
      <c r="BA427" s="6">
        <v>77.0</v>
      </c>
      <c r="BB427" s="6">
        <v>11.0</v>
      </c>
      <c r="BC427" s="23">
        <f t="shared" si="3"/>
        <v>66</v>
      </c>
      <c r="BD427" s="6" t="s">
        <v>92</v>
      </c>
      <c r="BE427" s="6" t="s">
        <v>55</v>
      </c>
      <c r="BF427" s="6" t="s">
        <v>55</v>
      </c>
      <c r="BG427" s="6" t="s">
        <v>55</v>
      </c>
      <c r="BH427" s="6" t="s">
        <v>55</v>
      </c>
      <c r="BI427" s="6" t="s">
        <v>92</v>
      </c>
      <c r="BJ427" s="6" t="s">
        <v>55</v>
      </c>
      <c r="BK427" s="23"/>
      <c r="BL427" s="23"/>
      <c r="BM427" s="42"/>
      <c r="BN427" s="42"/>
      <c r="BO427" s="42"/>
    </row>
    <row r="428">
      <c r="A428" s="11">
        <v>424.0</v>
      </c>
      <c r="B428" s="17" t="s">
        <v>1580</v>
      </c>
      <c r="C428" s="17" t="s">
        <v>670</v>
      </c>
      <c r="D428" s="17" t="s">
        <v>808</v>
      </c>
      <c r="E428" s="20"/>
      <c r="F428" s="17" t="s">
        <v>96</v>
      </c>
      <c r="G428" s="17" t="s">
        <v>1577</v>
      </c>
      <c r="H428" s="48" t="s">
        <v>90</v>
      </c>
      <c r="J428" s="11" t="s">
        <v>526</v>
      </c>
      <c r="K428" s="48" t="s">
        <v>84</v>
      </c>
      <c r="L428" s="49">
        <v>42979.0</v>
      </c>
      <c r="M428" s="52"/>
      <c r="N428" s="48" t="s">
        <v>85</v>
      </c>
      <c r="O428" s="50"/>
      <c r="P428" s="50"/>
      <c r="Q428" s="25">
        <v>10.0</v>
      </c>
      <c r="R428" s="25">
        <v>9.0</v>
      </c>
      <c r="S428" s="25">
        <v>9.0</v>
      </c>
      <c r="T428" s="25"/>
      <c r="U428" s="25">
        <v>10.0</v>
      </c>
      <c r="V428" s="25">
        <v>10.0</v>
      </c>
      <c r="W428" s="25"/>
      <c r="X428" s="25"/>
      <c r="Y428" s="25"/>
      <c r="Z428" s="25"/>
      <c r="AA428" s="25"/>
      <c r="AB428" s="25">
        <v>8.0</v>
      </c>
      <c r="AC428" s="25">
        <v>9.5</v>
      </c>
      <c r="AD428" s="25"/>
      <c r="AE428" s="25">
        <v>10.0</v>
      </c>
      <c r="AF428" s="25"/>
      <c r="AG428" s="25"/>
      <c r="AH428" s="25">
        <v>10.0</v>
      </c>
      <c r="AI428" s="25">
        <v>10.0</v>
      </c>
      <c r="AJ428" s="25"/>
      <c r="AK428" s="25"/>
      <c r="AL428" s="25"/>
      <c r="AM428" s="25"/>
      <c r="AN428" s="25">
        <v>10.0</v>
      </c>
      <c r="AO428" s="25">
        <v>10.0</v>
      </c>
      <c r="AP428" s="25"/>
      <c r="AQ428" s="25">
        <v>10.0</v>
      </c>
      <c r="AR428" s="6">
        <v>10.0</v>
      </c>
      <c r="AS428" s="25">
        <v>10.0</v>
      </c>
      <c r="AT428" s="25">
        <v>10.0</v>
      </c>
      <c r="AU428" s="25"/>
      <c r="AV428" s="25"/>
      <c r="AW428" s="25">
        <v>10.0</v>
      </c>
      <c r="AX428" s="25">
        <f t="shared" si="1"/>
        <v>9.73</v>
      </c>
      <c r="AY428" s="23"/>
      <c r="AZ428" s="23">
        <f t="shared" si="2"/>
        <v>0</v>
      </c>
      <c r="BA428" s="6">
        <v>27.0</v>
      </c>
      <c r="BB428" s="6">
        <v>0.0</v>
      </c>
      <c r="BC428" s="23">
        <f t="shared" si="3"/>
        <v>27</v>
      </c>
      <c r="BD428" s="6" t="s">
        <v>92</v>
      </c>
      <c r="BE428" s="6" t="s">
        <v>55</v>
      </c>
      <c r="BF428" s="6" t="s">
        <v>55</v>
      </c>
      <c r="BG428" s="6" t="s">
        <v>55</v>
      </c>
      <c r="BH428" s="6" t="s">
        <v>55</v>
      </c>
      <c r="BI428" s="6" t="s">
        <v>92</v>
      </c>
      <c r="BJ428" s="6" t="s">
        <v>55</v>
      </c>
      <c r="BK428" s="23"/>
      <c r="BL428" s="23"/>
      <c r="BM428" s="42"/>
      <c r="BN428" s="42"/>
      <c r="BO428" s="42"/>
    </row>
    <row r="429">
      <c r="A429" s="11">
        <v>425.0</v>
      </c>
      <c r="B429" s="17" t="s">
        <v>1581</v>
      </c>
      <c r="C429" s="17" t="s">
        <v>200</v>
      </c>
      <c r="D429" s="20"/>
      <c r="E429" s="19"/>
      <c r="F429" s="17" t="s">
        <v>96</v>
      </c>
      <c r="G429" s="17" t="s">
        <v>1577</v>
      </c>
      <c r="H429" s="48" t="s">
        <v>90</v>
      </c>
      <c r="J429" s="11" t="s">
        <v>526</v>
      </c>
      <c r="K429" s="48" t="s">
        <v>84</v>
      </c>
      <c r="L429" s="49">
        <v>42979.0</v>
      </c>
      <c r="M429" s="52"/>
      <c r="N429" s="48" t="s">
        <v>85</v>
      </c>
      <c r="O429" s="50"/>
      <c r="P429" s="50"/>
      <c r="Q429" s="25">
        <v>9.0</v>
      </c>
      <c r="R429" s="25">
        <v>9.5</v>
      </c>
      <c r="S429" s="25">
        <v>8.0</v>
      </c>
      <c r="T429" s="25"/>
      <c r="U429" s="25">
        <v>9.0</v>
      </c>
      <c r="V429" s="25">
        <v>9.5</v>
      </c>
      <c r="W429" s="25"/>
      <c r="X429" s="25"/>
      <c r="Y429" s="25"/>
      <c r="Z429" s="25"/>
      <c r="AA429" s="25"/>
      <c r="AB429" s="25">
        <v>6.5</v>
      </c>
      <c r="AC429" s="25">
        <v>9.0</v>
      </c>
      <c r="AD429" s="25"/>
      <c r="AE429" s="25">
        <v>10.0</v>
      </c>
      <c r="AF429" s="25"/>
      <c r="AG429" s="25"/>
      <c r="AH429" s="25">
        <v>10.0</v>
      </c>
      <c r="AI429" s="25">
        <v>10.0</v>
      </c>
      <c r="AJ429" s="25"/>
      <c r="AK429" s="25">
        <v>10.0</v>
      </c>
      <c r="AL429" s="25"/>
      <c r="AM429" s="25"/>
      <c r="AN429" s="25">
        <v>10.0</v>
      </c>
      <c r="AO429" s="25">
        <v>10.0</v>
      </c>
      <c r="AP429" s="25"/>
      <c r="AQ429" s="25">
        <v>9.5</v>
      </c>
      <c r="AR429" s="6">
        <v>10.0</v>
      </c>
      <c r="AS429" s="25">
        <v>10.0</v>
      </c>
      <c r="AT429" s="25">
        <v>10.0</v>
      </c>
      <c r="AU429" s="25"/>
      <c r="AV429" s="25"/>
      <c r="AW429" s="25">
        <v>10.0</v>
      </c>
      <c r="AX429" s="25">
        <f t="shared" si="1"/>
        <v>9.44</v>
      </c>
      <c r="AY429" s="23"/>
      <c r="AZ429" s="23">
        <f t="shared" si="2"/>
        <v>0</v>
      </c>
      <c r="BA429" s="6">
        <v>52.0</v>
      </c>
      <c r="BB429" s="6">
        <v>0.0</v>
      </c>
      <c r="BC429" s="23">
        <f t="shared" si="3"/>
        <v>52</v>
      </c>
      <c r="BD429" s="6" t="s">
        <v>92</v>
      </c>
      <c r="BE429" s="6" t="s">
        <v>55</v>
      </c>
      <c r="BF429" s="6" t="s">
        <v>55</v>
      </c>
      <c r="BG429" s="6" t="s">
        <v>55</v>
      </c>
      <c r="BH429" s="6" t="s">
        <v>55</v>
      </c>
      <c r="BI429" s="6" t="s">
        <v>92</v>
      </c>
      <c r="BJ429" s="6" t="s">
        <v>55</v>
      </c>
      <c r="BK429" s="23"/>
      <c r="BL429" s="23"/>
      <c r="BM429" s="42"/>
      <c r="BN429" s="42"/>
      <c r="BO429" s="42"/>
    </row>
    <row r="430">
      <c r="A430" s="11">
        <v>426.0</v>
      </c>
      <c r="B430" s="17" t="s">
        <v>1318</v>
      </c>
      <c r="C430" s="17" t="s">
        <v>102</v>
      </c>
      <c r="D430" s="20"/>
      <c r="E430" s="19"/>
      <c r="F430" s="17" t="s">
        <v>96</v>
      </c>
      <c r="G430" s="17" t="s">
        <v>1577</v>
      </c>
      <c r="H430" s="48" t="s">
        <v>90</v>
      </c>
      <c r="J430" s="11" t="s">
        <v>526</v>
      </c>
      <c r="K430" s="48" t="s">
        <v>84</v>
      </c>
      <c r="L430" s="49">
        <v>42979.0</v>
      </c>
      <c r="M430" s="52"/>
      <c r="N430" s="48" t="s">
        <v>85</v>
      </c>
      <c r="O430" s="50"/>
      <c r="P430" s="50"/>
      <c r="Q430" s="6">
        <v>9.0</v>
      </c>
      <c r="R430" s="6">
        <v>10.0</v>
      </c>
      <c r="S430" s="6">
        <v>9.5</v>
      </c>
      <c r="T430" s="23"/>
      <c r="U430" s="6">
        <v>9.5</v>
      </c>
      <c r="V430" s="6">
        <v>9.5</v>
      </c>
      <c r="W430" s="23"/>
      <c r="X430" s="23"/>
      <c r="Y430" s="23"/>
      <c r="Z430" s="23"/>
      <c r="AA430" s="23"/>
      <c r="AB430" s="6">
        <v>7.5</v>
      </c>
      <c r="AC430" s="6">
        <v>9.5</v>
      </c>
      <c r="AD430" s="23"/>
      <c r="AE430" s="6">
        <v>9.5</v>
      </c>
      <c r="AF430" s="23"/>
      <c r="AG430" s="23"/>
      <c r="AH430" s="6">
        <v>10.0</v>
      </c>
      <c r="AI430" s="6">
        <v>10.0</v>
      </c>
      <c r="AJ430" s="23"/>
      <c r="AK430" s="6">
        <v>10.0</v>
      </c>
      <c r="AL430" s="23"/>
      <c r="AM430" s="23"/>
      <c r="AN430" s="6">
        <v>10.0</v>
      </c>
      <c r="AO430" s="6">
        <v>10.0</v>
      </c>
      <c r="AP430" s="6"/>
      <c r="AQ430" s="6">
        <v>10.0</v>
      </c>
      <c r="AR430" s="6">
        <v>10.0</v>
      </c>
      <c r="AS430" s="6">
        <v>10.0</v>
      </c>
      <c r="AT430" s="6">
        <v>10.0</v>
      </c>
      <c r="AU430" s="6"/>
      <c r="AV430" s="23"/>
      <c r="AW430" s="25">
        <v>10.0</v>
      </c>
      <c r="AX430" s="25">
        <f t="shared" si="1"/>
        <v>9.66</v>
      </c>
      <c r="AY430" s="23"/>
      <c r="AZ430" s="23">
        <f t="shared" si="2"/>
        <v>0</v>
      </c>
      <c r="BA430" s="6">
        <v>85.0</v>
      </c>
      <c r="BB430" s="6">
        <v>5.0</v>
      </c>
      <c r="BC430" s="23">
        <f t="shared" si="3"/>
        <v>80</v>
      </c>
      <c r="BD430" s="6" t="s">
        <v>92</v>
      </c>
      <c r="BE430" s="6" t="s">
        <v>55</v>
      </c>
      <c r="BF430" s="6" t="s">
        <v>55</v>
      </c>
      <c r="BG430" s="6" t="s">
        <v>55</v>
      </c>
      <c r="BH430" s="6" t="s">
        <v>55</v>
      </c>
      <c r="BI430" s="6" t="s">
        <v>92</v>
      </c>
      <c r="BJ430" s="6" t="s">
        <v>55</v>
      </c>
      <c r="BK430" s="23"/>
      <c r="BL430" s="23"/>
      <c r="BM430" s="42"/>
      <c r="BN430" s="42"/>
      <c r="BO430" s="42"/>
    </row>
    <row r="431">
      <c r="A431" s="11">
        <v>427.0</v>
      </c>
      <c r="B431" s="17" t="s">
        <v>1582</v>
      </c>
      <c r="C431" s="17" t="s">
        <v>199</v>
      </c>
      <c r="D431" s="17" t="s">
        <v>252</v>
      </c>
      <c r="E431" s="19"/>
      <c r="F431" s="17" t="s">
        <v>96</v>
      </c>
      <c r="G431" s="17" t="s">
        <v>1577</v>
      </c>
      <c r="H431" s="48" t="s">
        <v>90</v>
      </c>
      <c r="J431" s="11" t="s">
        <v>526</v>
      </c>
      <c r="K431" s="48" t="s">
        <v>84</v>
      </c>
      <c r="L431" s="49">
        <v>42979.0</v>
      </c>
      <c r="M431" s="52"/>
      <c r="N431" s="48" t="s">
        <v>85</v>
      </c>
      <c r="O431" s="50"/>
      <c r="P431" s="50"/>
      <c r="Q431" s="6">
        <v>7.0</v>
      </c>
      <c r="R431" s="6">
        <v>8.5</v>
      </c>
      <c r="S431" s="6">
        <v>6.0</v>
      </c>
      <c r="T431" s="23"/>
      <c r="U431" s="6">
        <v>6.5</v>
      </c>
      <c r="V431" s="6">
        <v>8.0</v>
      </c>
      <c r="W431" s="23"/>
      <c r="X431" s="23"/>
      <c r="Y431" s="23"/>
      <c r="Z431" s="23"/>
      <c r="AA431" s="23"/>
      <c r="AB431" s="6">
        <v>6.5</v>
      </c>
      <c r="AC431" s="6">
        <v>8.5</v>
      </c>
      <c r="AD431" s="23"/>
      <c r="AE431" s="6">
        <v>7.5</v>
      </c>
      <c r="AF431" s="23"/>
      <c r="AG431" s="23"/>
      <c r="AH431" s="6"/>
      <c r="AI431" s="6">
        <v>10.0</v>
      </c>
      <c r="AJ431" s="23"/>
      <c r="AK431" s="6">
        <v>10.0</v>
      </c>
      <c r="AL431" s="23"/>
      <c r="AM431" s="23"/>
      <c r="AN431" s="6">
        <v>10.0</v>
      </c>
      <c r="AO431" s="6">
        <v>10.0</v>
      </c>
      <c r="AP431" s="6"/>
      <c r="AQ431" s="6">
        <v>8.5</v>
      </c>
      <c r="AR431" s="6">
        <v>10.0</v>
      </c>
      <c r="AS431" s="6">
        <v>10.0</v>
      </c>
      <c r="AT431" s="6">
        <v>10.0</v>
      </c>
      <c r="AU431" s="6"/>
      <c r="AV431" s="23"/>
      <c r="AW431" s="25">
        <v>10.0</v>
      </c>
      <c r="AX431" s="25">
        <f t="shared" si="1"/>
        <v>8.64</v>
      </c>
      <c r="AY431" s="23"/>
      <c r="AZ431" s="23">
        <f t="shared" si="2"/>
        <v>0</v>
      </c>
      <c r="BA431" s="6">
        <v>133.0</v>
      </c>
      <c r="BB431" s="6">
        <v>13.0</v>
      </c>
      <c r="BC431" s="23">
        <f t="shared" si="3"/>
        <v>120</v>
      </c>
      <c r="BD431" s="6" t="s">
        <v>92</v>
      </c>
      <c r="BE431" s="6" t="s">
        <v>55</v>
      </c>
      <c r="BF431" s="6" t="s">
        <v>55</v>
      </c>
      <c r="BG431" s="6" t="s">
        <v>55</v>
      </c>
      <c r="BH431" s="6" t="s">
        <v>55</v>
      </c>
      <c r="BI431" s="6" t="s">
        <v>92</v>
      </c>
      <c r="BJ431" s="6" t="s">
        <v>55</v>
      </c>
      <c r="BK431" s="23"/>
      <c r="BL431" s="23"/>
      <c r="BM431" s="42"/>
      <c r="BN431" s="42"/>
      <c r="BO431" s="42"/>
    </row>
    <row r="432">
      <c r="A432" s="11">
        <v>428.0</v>
      </c>
      <c r="B432" s="17" t="s">
        <v>1363</v>
      </c>
      <c r="C432" s="17" t="s">
        <v>193</v>
      </c>
      <c r="D432" s="17" t="s">
        <v>1583</v>
      </c>
      <c r="E432" s="19"/>
      <c r="F432" s="17" t="s">
        <v>96</v>
      </c>
      <c r="G432" s="17" t="s">
        <v>1577</v>
      </c>
      <c r="H432" s="48" t="s">
        <v>90</v>
      </c>
      <c r="J432" s="11" t="s">
        <v>526</v>
      </c>
      <c r="K432" s="48" t="s">
        <v>84</v>
      </c>
      <c r="L432" s="49">
        <v>42979.0</v>
      </c>
      <c r="M432" s="52"/>
      <c r="N432" s="48" t="s">
        <v>85</v>
      </c>
      <c r="O432" s="50"/>
      <c r="P432" s="50"/>
      <c r="Q432" s="25">
        <v>7.0</v>
      </c>
      <c r="R432" s="25">
        <v>7.0</v>
      </c>
      <c r="S432" s="25">
        <v>6.5</v>
      </c>
      <c r="T432" s="25"/>
      <c r="U432" s="25">
        <v>9.0</v>
      </c>
      <c r="V432" s="25">
        <v>8.5</v>
      </c>
      <c r="W432" s="25"/>
      <c r="X432" s="25"/>
      <c r="Y432" s="25"/>
      <c r="Z432" s="25"/>
      <c r="AA432" s="25"/>
      <c r="AB432" s="25">
        <v>7.5</v>
      </c>
      <c r="AC432" s="25">
        <v>8.5</v>
      </c>
      <c r="AD432" s="25"/>
      <c r="AE432" s="25">
        <v>7.5</v>
      </c>
      <c r="AF432" s="25"/>
      <c r="AG432" s="25"/>
      <c r="AH432" s="25">
        <v>10.0</v>
      </c>
      <c r="AI432" s="25">
        <v>10.0</v>
      </c>
      <c r="AJ432" s="25"/>
      <c r="AK432" s="25">
        <v>10.0</v>
      </c>
      <c r="AL432" s="25"/>
      <c r="AM432" s="25"/>
      <c r="AN432" s="25">
        <v>10.0</v>
      </c>
      <c r="AO432" s="25">
        <v>10.0</v>
      </c>
      <c r="AP432" s="25"/>
      <c r="AQ432" s="25">
        <v>9.5</v>
      </c>
      <c r="AR432" s="6">
        <v>10.0</v>
      </c>
      <c r="AS432" s="25">
        <v>10.0</v>
      </c>
      <c r="AT432" s="25">
        <v>10.0</v>
      </c>
      <c r="AU432" s="25"/>
      <c r="AV432" s="25"/>
      <c r="AW432" s="25">
        <v>10.0</v>
      </c>
      <c r="AX432" s="25">
        <f t="shared" si="1"/>
        <v>8.94</v>
      </c>
      <c r="AY432" s="23"/>
      <c r="AZ432" s="23">
        <f t="shared" si="2"/>
        <v>0</v>
      </c>
      <c r="BA432" s="6">
        <v>170.0</v>
      </c>
      <c r="BB432" s="6">
        <v>13.0</v>
      </c>
      <c r="BC432" s="23">
        <f t="shared" si="3"/>
        <v>157</v>
      </c>
      <c r="BD432" s="6" t="s">
        <v>92</v>
      </c>
      <c r="BE432" s="6" t="s">
        <v>55</v>
      </c>
      <c r="BF432" s="6" t="s">
        <v>55</v>
      </c>
      <c r="BG432" s="6" t="s">
        <v>55</v>
      </c>
      <c r="BH432" s="6" t="s">
        <v>55</v>
      </c>
      <c r="BI432" s="6" t="s">
        <v>92</v>
      </c>
      <c r="BJ432" s="6" t="s">
        <v>55</v>
      </c>
      <c r="BK432" s="23"/>
      <c r="BL432" s="23"/>
      <c r="BM432" s="42"/>
      <c r="BN432" s="42"/>
      <c r="BO432" s="42"/>
    </row>
    <row r="433">
      <c r="A433" s="11"/>
      <c r="B433" s="17" t="s">
        <v>1527</v>
      </c>
      <c r="C433" s="17" t="s">
        <v>173</v>
      </c>
      <c r="D433" s="17"/>
      <c r="E433" s="19"/>
      <c r="F433" s="17" t="s">
        <v>79</v>
      </c>
      <c r="G433" s="17" t="s">
        <v>1577</v>
      </c>
      <c r="H433" s="48" t="s">
        <v>90</v>
      </c>
      <c r="J433" s="11"/>
      <c r="K433" s="48"/>
      <c r="L433" s="49"/>
      <c r="M433" s="52"/>
      <c r="N433" s="48"/>
      <c r="O433" s="50"/>
      <c r="P433" s="50"/>
      <c r="Q433" s="6">
        <v>8.0</v>
      </c>
      <c r="R433" s="6">
        <v>7.0</v>
      </c>
      <c r="S433" s="6">
        <v>5.5</v>
      </c>
      <c r="T433" s="23"/>
      <c r="U433" s="6">
        <v>8.0</v>
      </c>
      <c r="V433" s="6">
        <v>9.0</v>
      </c>
      <c r="W433" s="6">
        <v>5.0</v>
      </c>
      <c r="X433" s="23"/>
      <c r="Y433" s="6">
        <v>5.0</v>
      </c>
      <c r="Z433" s="6">
        <v>8.0</v>
      </c>
      <c r="AA433" s="23"/>
      <c r="AB433" s="6">
        <v>7.5</v>
      </c>
      <c r="AC433" s="6">
        <v>7.5</v>
      </c>
      <c r="AD433" s="23"/>
      <c r="AE433" s="6">
        <v>9.0</v>
      </c>
      <c r="AF433" s="23"/>
      <c r="AG433" s="23"/>
      <c r="AH433" s="6">
        <v>10.0</v>
      </c>
      <c r="AI433" s="6">
        <v>10.0</v>
      </c>
      <c r="AJ433" s="23"/>
      <c r="AK433" s="6"/>
      <c r="AL433" s="23"/>
      <c r="AM433" s="23"/>
      <c r="AN433" s="6">
        <v>9.0</v>
      </c>
      <c r="AO433" s="6">
        <v>10.0</v>
      </c>
      <c r="AP433" s="6"/>
      <c r="AQ433" s="6">
        <v>9.0</v>
      </c>
      <c r="AR433" s="6">
        <v>10.0</v>
      </c>
      <c r="AS433" s="6">
        <v>10.0</v>
      </c>
      <c r="AT433" s="6">
        <v>10.0</v>
      </c>
      <c r="AU433" s="6"/>
      <c r="AV433" s="23"/>
      <c r="AW433" s="25">
        <v>10.0</v>
      </c>
      <c r="AX433" s="25">
        <f t="shared" si="1"/>
        <v>8.37</v>
      </c>
      <c r="AY433" s="23"/>
      <c r="AZ433" s="23">
        <f t="shared" si="2"/>
        <v>0</v>
      </c>
      <c r="BA433" s="6">
        <v>130.0</v>
      </c>
      <c r="BB433" s="6">
        <v>7.0</v>
      </c>
      <c r="BC433" s="23">
        <f t="shared" si="3"/>
        <v>123</v>
      </c>
      <c r="BD433" s="6" t="s">
        <v>55</v>
      </c>
      <c r="BE433" s="6" t="s">
        <v>55</v>
      </c>
      <c r="BF433" s="6" t="s">
        <v>55</v>
      </c>
      <c r="BG433" s="6" t="s">
        <v>55</v>
      </c>
      <c r="BH433" s="6" t="s">
        <v>92</v>
      </c>
      <c r="BI433" s="6" t="s">
        <v>92</v>
      </c>
      <c r="BJ433" s="6" t="s">
        <v>55</v>
      </c>
      <c r="BK433" s="23"/>
      <c r="BL433" s="23"/>
      <c r="BM433" s="42"/>
      <c r="BN433" s="42"/>
      <c r="BO433" s="42"/>
    </row>
    <row r="434">
      <c r="A434" s="11">
        <v>429.0</v>
      </c>
      <c r="B434" s="17" t="s">
        <v>1584</v>
      </c>
      <c r="C434" s="17" t="s">
        <v>1585</v>
      </c>
      <c r="D434" s="17" t="s">
        <v>236</v>
      </c>
      <c r="E434" s="19"/>
      <c r="F434" s="17" t="s">
        <v>96</v>
      </c>
      <c r="G434" s="17" t="s">
        <v>1577</v>
      </c>
      <c r="H434" s="48" t="s">
        <v>90</v>
      </c>
      <c r="J434" s="11" t="s">
        <v>526</v>
      </c>
      <c r="K434" s="48" t="s">
        <v>84</v>
      </c>
      <c r="L434" s="49">
        <v>42979.0</v>
      </c>
      <c r="M434" s="52"/>
      <c r="N434" s="48" t="s">
        <v>85</v>
      </c>
      <c r="O434" s="50"/>
      <c r="P434" s="50"/>
      <c r="Q434" s="6">
        <v>8.0</v>
      </c>
      <c r="R434" s="6">
        <v>7.0</v>
      </c>
      <c r="S434" s="6">
        <v>8.5</v>
      </c>
      <c r="T434" s="23"/>
      <c r="U434" s="6">
        <v>7.5</v>
      </c>
      <c r="V434" s="6">
        <v>9.5</v>
      </c>
      <c r="W434" s="23"/>
      <c r="X434" s="23"/>
      <c r="Y434" s="23"/>
      <c r="Z434" s="23"/>
      <c r="AA434" s="23"/>
      <c r="AB434" s="6">
        <v>6.0</v>
      </c>
      <c r="AC434" s="6">
        <v>8.0</v>
      </c>
      <c r="AD434" s="23"/>
      <c r="AE434" s="6">
        <v>9.0</v>
      </c>
      <c r="AF434" s="23"/>
      <c r="AG434" s="23"/>
      <c r="AH434" s="6">
        <v>10.0</v>
      </c>
      <c r="AI434" s="6">
        <v>10.0</v>
      </c>
      <c r="AJ434" s="23"/>
      <c r="AK434" s="6">
        <v>10.0</v>
      </c>
      <c r="AL434" s="23"/>
      <c r="AM434" s="23"/>
      <c r="AN434" s="6">
        <v>10.0</v>
      </c>
      <c r="AO434" s="6">
        <v>10.0</v>
      </c>
      <c r="AP434" s="6"/>
      <c r="AQ434" s="6">
        <v>9.5</v>
      </c>
      <c r="AR434" s="6">
        <v>10.0</v>
      </c>
      <c r="AS434" s="6">
        <v>9.5</v>
      </c>
      <c r="AT434" s="6">
        <v>10.0</v>
      </c>
      <c r="AU434" s="6"/>
      <c r="AV434" s="23"/>
      <c r="AW434" s="25">
        <v>10.0</v>
      </c>
      <c r="AX434" s="25">
        <f t="shared" si="1"/>
        <v>9.02</v>
      </c>
      <c r="AY434" s="23"/>
      <c r="AZ434" s="23">
        <f t="shared" si="2"/>
        <v>0</v>
      </c>
      <c r="BA434" s="6">
        <v>97.0</v>
      </c>
      <c r="BB434" s="6">
        <v>7.0</v>
      </c>
      <c r="BC434" s="23">
        <f t="shared" si="3"/>
        <v>90</v>
      </c>
      <c r="BD434" s="6" t="s">
        <v>92</v>
      </c>
      <c r="BE434" s="6" t="s">
        <v>55</v>
      </c>
      <c r="BF434" s="6" t="s">
        <v>55</v>
      </c>
      <c r="BG434" s="6" t="s">
        <v>55</v>
      </c>
      <c r="BH434" s="6" t="s">
        <v>55</v>
      </c>
      <c r="BI434" s="6" t="s">
        <v>92</v>
      </c>
      <c r="BJ434" s="6" t="s">
        <v>55</v>
      </c>
      <c r="BK434" s="23"/>
      <c r="BL434" s="23"/>
      <c r="BM434" s="42"/>
      <c r="BN434" s="42"/>
      <c r="BO434" s="42"/>
    </row>
    <row r="435">
      <c r="A435" s="11">
        <v>430.0</v>
      </c>
      <c r="B435" s="17" t="s">
        <v>1586</v>
      </c>
      <c r="C435" s="17" t="s">
        <v>143</v>
      </c>
      <c r="D435" s="20"/>
      <c r="E435" s="19"/>
      <c r="F435" s="17" t="s">
        <v>79</v>
      </c>
      <c r="G435" s="17" t="s">
        <v>1577</v>
      </c>
      <c r="H435" s="48" t="s">
        <v>90</v>
      </c>
      <c r="J435" s="11" t="s">
        <v>526</v>
      </c>
      <c r="K435" s="48" t="s">
        <v>84</v>
      </c>
      <c r="L435" s="49">
        <v>42979.0</v>
      </c>
      <c r="M435" s="52"/>
      <c r="N435" s="48" t="s">
        <v>85</v>
      </c>
      <c r="O435" s="50"/>
      <c r="P435" s="50"/>
      <c r="Q435" s="25">
        <v>8.5</v>
      </c>
      <c r="R435" s="25">
        <v>9.0</v>
      </c>
      <c r="S435" s="25">
        <v>8.0</v>
      </c>
      <c r="T435" s="25"/>
      <c r="U435" s="25">
        <v>8.5</v>
      </c>
      <c r="V435" s="25">
        <v>9.0</v>
      </c>
      <c r="W435" s="25"/>
      <c r="X435" s="25"/>
      <c r="Y435" s="25"/>
      <c r="Z435" s="25"/>
      <c r="AA435" s="25"/>
      <c r="AB435" s="25">
        <v>5.5</v>
      </c>
      <c r="AC435" s="25">
        <v>9.5</v>
      </c>
      <c r="AD435" s="25"/>
      <c r="AE435" s="25">
        <v>10.0</v>
      </c>
      <c r="AF435" s="25"/>
      <c r="AG435" s="25"/>
      <c r="AH435" s="25">
        <v>10.0</v>
      </c>
      <c r="AI435" s="25">
        <v>10.0</v>
      </c>
      <c r="AJ435" s="25"/>
      <c r="AK435" s="25">
        <v>10.0</v>
      </c>
      <c r="AL435" s="25"/>
      <c r="AM435" s="25"/>
      <c r="AN435" s="25">
        <v>10.0</v>
      </c>
      <c r="AO435" s="25">
        <v>10.0</v>
      </c>
      <c r="AP435" s="25"/>
      <c r="AQ435" s="25">
        <v>10.0</v>
      </c>
      <c r="AR435" s="6">
        <v>10.0</v>
      </c>
      <c r="AS435" s="25">
        <v>10.0</v>
      </c>
      <c r="AT435" s="25">
        <v>10.0</v>
      </c>
      <c r="AU435" s="25"/>
      <c r="AV435" s="25"/>
      <c r="AW435" s="25">
        <v>10.0</v>
      </c>
      <c r="AX435" s="25">
        <f t="shared" si="1"/>
        <v>9.33</v>
      </c>
      <c r="AY435" s="23"/>
      <c r="AZ435" s="23">
        <f t="shared" si="2"/>
        <v>0</v>
      </c>
      <c r="BA435" s="6">
        <v>79.0</v>
      </c>
      <c r="BB435" s="6">
        <v>5.0</v>
      </c>
      <c r="BC435" s="23">
        <f t="shared" si="3"/>
        <v>74</v>
      </c>
      <c r="BD435" s="6" t="s">
        <v>92</v>
      </c>
      <c r="BE435" s="6" t="s">
        <v>55</v>
      </c>
      <c r="BF435" s="6" t="s">
        <v>55</v>
      </c>
      <c r="BG435" s="6" t="s">
        <v>55</v>
      </c>
      <c r="BH435" s="6" t="s">
        <v>55</v>
      </c>
      <c r="BI435" s="6" t="s">
        <v>92</v>
      </c>
      <c r="BJ435" s="6" t="s">
        <v>55</v>
      </c>
      <c r="BK435" s="23"/>
      <c r="BL435" s="23"/>
      <c r="BM435" s="42"/>
      <c r="BN435" s="42"/>
      <c r="BO435" s="42"/>
    </row>
    <row r="436">
      <c r="A436" s="11">
        <v>431.0</v>
      </c>
      <c r="B436" s="17" t="s">
        <v>1587</v>
      </c>
      <c r="C436" s="17" t="s">
        <v>353</v>
      </c>
      <c r="D436" s="17" t="s">
        <v>1013</v>
      </c>
      <c r="E436" s="19"/>
      <c r="F436" s="17" t="s">
        <v>79</v>
      </c>
      <c r="G436" s="17" t="s">
        <v>1577</v>
      </c>
      <c r="H436" s="48" t="s">
        <v>90</v>
      </c>
      <c r="J436" s="11" t="s">
        <v>526</v>
      </c>
      <c r="K436" s="48" t="s">
        <v>84</v>
      </c>
      <c r="L436" s="49">
        <v>42979.0</v>
      </c>
      <c r="M436" s="52"/>
      <c r="N436" s="48" t="s">
        <v>85</v>
      </c>
      <c r="O436" s="50"/>
      <c r="P436" s="50"/>
      <c r="Q436" s="25">
        <v>8.0</v>
      </c>
      <c r="R436" s="25">
        <v>8.5</v>
      </c>
      <c r="S436" s="25">
        <v>6.5</v>
      </c>
      <c r="T436" s="25"/>
      <c r="U436" s="25">
        <v>6.0</v>
      </c>
      <c r="V436" s="25">
        <v>8.5</v>
      </c>
      <c r="W436" s="25"/>
      <c r="X436" s="25"/>
      <c r="Y436" s="25"/>
      <c r="Z436" s="25"/>
      <c r="AA436" s="25"/>
      <c r="AB436" s="25">
        <v>6.5</v>
      </c>
      <c r="AC436" s="25">
        <v>8.0</v>
      </c>
      <c r="AD436" s="25"/>
      <c r="AE436" s="25">
        <v>9.0</v>
      </c>
      <c r="AF436" s="25"/>
      <c r="AG436" s="25"/>
      <c r="AH436" s="25">
        <v>10.0</v>
      </c>
      <c r="AI436" s="25">
        <v>10.0</v>
      </c>
      <c r="AJ436" s="25"/>
      <c r="AK436" s="25">
        <v>10.0</v>
      </c>
      <c r="AL436" s="25"/>
      <c r="AM436" s="25"/>
      <c r="AN436" s="25">
        <v>10.0</v>
      </c>
      <c r="AO436" s="25">
        <v>10.0</v>
      </c>
      <c r="AP436" s="25"/>
      <c r="AQ436" s="25">
        <v>9.5</v>
      </c>
      <c r="AR436" s="6">
        <v>10.0</v>
      </c>
      <c r="AS436" s="25">
        <v>10.0</v>
      </c>
      <c r="AT436" s="25">
        <v>10.0</v>
      </c>
      <c r="AU436" s="25"/>
      <c r="AV436" s="25"/>
      <c r="AW436" s="25">
        <v>10.0</v>
      </c>
      <c r="AX436" s="25">
        <f t="shared" si="1"/>
        <v>8.91</v>
      </c>
      <c r="AY436" s="23"/>
      <c r="AZ436" s="23">
        <f t="shared" si="2"/>
        <v>0</v>
      </c>
      <c r="BA436" s="6">
        <v>145.0</v>
      </c>
      <c r="BB436" s="6">
        <v>10.0</v>
      </c>
      <c r="BC436" s="23">
        <f t="shared" si="3"/>
        <v>135</v>
      </c>
      <c r="BD436" s="6" t="s">
        <v>92</v>
      </c>
      <c r="BE436" s="6" t="s">
        <v>55</v>
      </c>
      <c r="BF436" s="6" t="s">
        <v>55</v>
      </c>
      <c r="BG436" s="6" t="s">
        <v>55</v>
      </c>
      <c r="BH436" s="6" t="s">
        <v>55</v>
      </c>
      <c r="BI436" s="6" t="s">
        <v>92</v>
      </c>
      <c r="BJ436" s="6" t="s">
        <v>55</v>
      </c>
      <c r="BK436" s="23"/>
      <c r="BL436" s="23"/>
      <c r="BM436" s="42"/>
      <c r="BN436" s="42"/>
      <c r="BO436" s="42"/>
    </row>
    <row r="437">
      <c r="A437" s="11">
        <v>432.0</v>
      </c>
      <c r="B437" s="17" t="s">
        <v>1588</v>
      </c>
      <c r="C437" s="17" t="s">
        <v>494</v>
      </c>
      <c r="D437" s="17" t="s">
        <v>386</v>
      </c>
      <c r="E437" s="19"/>
      <c r="F437" s="17" t="s">
        <v>79</v>
      </c>
      <c r="G437" s="17" t="s">
        <v>1577</v>
      </c>
      <c r="H437" s="48" t="s">
        <v>90</v>
      </c>
      <c r="J437" s="11" t="s">
        <v>526</v>
      </c>
      <c r="K437" s="48" t="s">
        <v>84</v>
      </c>
      <c r="L437" s="49">
        <v>42979.0</v>
      </c>
      <c r="M437" s="52"/>
      <c r="N437" s="48" t="s">
        <v>85</v>
      </c>
      <c r="O437" s="48" t="s">
        <v>483</v>
      </c>
      <c r="P437" s="52"/>
      <c r="Q437" s="6">
        <v>10.0</v>
      </c>
      <c r="R437" s="6">
        <v>9.5</v>
      </c>
      <c r="S437" s="6">
        <v>9.5</v>
      </c>
      <c r="T437" s="23"/>
      <c r="U437" s="6">
        <v>10.0</v>
      </c>
      <c r="V437" s="6">
        <v>10.0</v>
      </c>
      <c r="W437" s="23"/>
      <c r="X437" s="23"/>
      <c r="Y437" s="23"/>
      <c r="Z437" s="23"/>
      <c r="AA437" s="23"/>
      <c r="AB437" s="6">
        <v>8.5</v>
      </c>
      <c r="AC437" s="6">
        <v>10.0</v>
      </c>
      <c r="AD437" s="23"/>
      <c r="AE437" s="6">
        <v>10.0</v>
      </c>
      <c r="AF437" s="23"/>
      <c r="AG437" s="6"/>
      <c r="AH437" s="6">
        <v>10.0</v>
      </c>
      <c r="AI437" s="6">
        <v>10.0</v>
      </c>
      <c r="AJ437" s="23"/>
      <c r="AK437" s="6">
        <v>10.0</v>
      </c>
      <c r="AL437" s="23"/>
      <c r="AM437" s="23"/>
      <c r="AN437" s="6">
        <v>10.0</v>
      </c>
      <c r="AO437" s="6">
        <v>10.0</v>
      </c>
      <c r="AP437" s="6"/>
      <c r="AQ437" s="6">
        <v>10.0</v>
      </c>
      <c r="AR437" s="6">
        <v>10.0</v>
      </c>
      <c r="AS437" s="6">
        <v>10.0</v>
      </c>
      <c r="AT437" s="6">
        <v>10.0</v>
      </c>
      <c r="AU437" s="6"/>
      <c r="AV437" s="23"/>
      <c r="AW437" s="25">
        <v>10.0</v>
      </c>
      <c r="AX437" s="25">
        <f t="shared" si="1"/>
        <v>9.86</v>
      </c>
      <c r="AY437" s="23"/>
      <c r="AZ437" s="23">
        <f t="shared" si="2"/>
        <v>0</v>
      </c>
      <c r="BA437" s="6">
        <v>44.0</v>
      </c>
      <c r="BB437" s="6">
        <v>2.0</v>
      </c>
      <c r="BC437" s="23">
        <f t="shared" si="3"/>
        <v>42</v>
      </c>
      <c r="BD437" s="6" t="s">
        <v>92</v>
      </c>
      <c r="BE437" s="6" t="s">
        <v>55</v>
      </c>
      <c r="BF437" s="6" t="s">
        <v>55</v>
      </c>
      <c r="BG437" s="6" t="s">
        <v>55</v>
      </c>
      <c r="BH437" s="6" t="s">
        <v>55</v>
      </c>
      <c r="BI437" s="6" t="s">
        <v>92</v>
      </c>
      <c r="BJ437" s="6" t="s">
        <v>55</v>
      </c>
      <c r="BK437" s="23"/>
      <c r="BL437" s="23"/>
      <c r="BM437" s="42"/>
      <c r="BN437" s="42"/>
      <c r="BO437" s="42"/>
    </row>
    <row r="438">
      <c r="A438" s="11">
        <v>433.0</v>
      </c>
      <c r="B438" s="17" t="s">
        <v>1176</v>
      </c>
      <c r="C438" s="17" t="s">
        <v>195</v>
      </c>
      <c r="D438" s="17" t="s">
        <v>236</v>
      </c>
      <c r="E438" s="19"/>
      <c r="F438" s="17" t="s">
        <v>96</v>
      </c>
      <c r="G438" s="17" t="s">
        <v>1577</v>
      </c>
      <c r="H438" s="87" t="s">
        <v>90</v>
      </c>
      <c r="I438" s="3"/>
      <c r="J438" s="72"/>
      <c r="K438" s="87"/>
      <c r="L438" s="88"/>
      <c r="M438" s="89"/>
      <c r="N438" s="87"/>
      <c r="O438" s="90"/>
      <c r="P438" s="90"/>
      <c r="Q438" s="74">
        <v>9.0</v>
      </c>
      <c r="R438" s="74">
        <v>8.0</v>
      </c>
      <c r="S438" s="74">
        <v>9.0</v>
      </c>
      <c r="T438" s="74"/>
      <c r="U438" s="74">
        <v>10.0</v>
      </c>
      <c r="V438" s="74">
        <v>9.0</v>
      </c>
      <c r="W438" s="74"/>
      <c r="X438" s="74"/>
      <c r="Y438" s="74"/>
      <c r="Z438" s="74"/>
      <c r="AA438" s="74"/>
      <c r="AB438" s="74">
        <v>6.0</v>
      </c>
      <c r="AC438" s="74">
        <v>10.0</v>
      </c>
      <c r="AD438" s="74"/>
      <c r="AE438" s="74">
        <v>9.0</v>
      </c>
      <c r="AF438" s="74"/>
      <c r="AG438" s="74"/>
      <c r="AH438" s="74"/>
      <c r="AI438" s="74">
        <v>10.0</v>
      </c>
      <c r="AJ438" s="74"/>
      <c r="AK438" s="74">
        <v>10.0</v>
      </c>
      <c r="AL438" s="74"/>
      <c r="AM438" s="74"/>
      <c r="AN438" s="74">
        <v>10.0</v>
      </c>
      <c r="AO438" s="74">
        <v>10.0</v>
      </c>
      <c r="AP438" s="74"/>
      <c r="AQ438" s="74">
        <v>10.0</v>
      </c>
      <c r="AR438" s="60">
        <v>10.0</v>
      </c>
      <c r="AS438" s="74">
        <v>10.0</v>
      </c>
      <c r="AT438" s="74">
        <v>10.0</v>
      </c>
      <c r="AU438" s="74"/>
      <c r="AV438" s="74"/>
      <c r="AW438" s="74">
        <v>10.0</v>
      </c>
      <c r="AX438" s="25">
        <f t="shared" si="1"/>
        <v>9.41</v>
      </c>
      <c r="AY438" s="61"/>
      <c r="AZ438" s="23">
        <f t="shared" si="2"/>
        <v>0</v>
      </c>
      <c r="BA438" s="60">
        <v>23.0</v>
      </c>
      <c r="BB438" s="60">
        <v>0.0</v>
      </c>
      <c r="BC438" s="23">
        <f t="shared" si="3"/>
        <v>23</v>
      </c>
      <c r="BD438" s="60" t="s">
        <v>92</v>
      </c>
      <c r="BE438" s="60" t="s">
        <v>55</v>
      </c>
      <c r="BF438" s="60" t="s">
        <v>55</v>
      </c>
      <c r="BG438" s="60" t="s">
        <v>55</v>
      </c>
      <c r="BH438" s="60" t="s">
        <v>55</v>
      </c>
      <c r="BI438" s="60" t="s">
        <v>92</v>
      </c>
      <c r="BJ438" s="60" t="s">
        <v>55</v>
      </c>
      <c r="BK438" s="23"/>
      <c r="BL438" s="23"/>
      <c r="BM438" s="42"/>
      <c r="BN438" s="42"/>
      <c r="BO438" s="42"/>
    </row>
    <row r="439">
      <c r="A439" s="11">
        <v>434.0</v>
      </c>
      <c r="B439" s="17" t="s">
        <v>771</v>
      </c>
      <c r="C439" s="17" t="s">
        <v>78</v>
      </c>
      <c r="D439" s="17" t="s">
        <v>75</v>
      </c>
      <c r="E439" s="19"/>
      <c r="F439" s="17" t="s">
        <v>79</v>
      </c>
      <c r="G439" s="17" t="s">
        <v>1577</v>
      </c>
      <c r="H439" s="48" t="s">
        <v>90</v>
      </c>
      <c r="J439" s="11" t="s">
        <v>526</v>
      </c>
      <c r="K439" s="48" t="s">
        <v>84</v>
      </c>
      <c r="L439" s="49">
        <v>42979.0</v>
      </c>
      <c r="M439" s="52"/>
      <c r="N439" s="48" t="s">
        <v>85</v>
      </c>
      <c r="O439" s="50"/>
      <c r="P439" s="50"/>
      <c r="Q439" s="25">
        <v>7.5</v>
      </c>
      <c r="R439" s="25">
        <v>7.0</v>
      </c>
      <c r="S439" s="25">
        <v>6.5</v>
      </c>
      <c r="T439" s="25"/>
      <c r="U439" s="25">
        <v>6.0</v>
      </c>
      <c r="V439" s="25">
        <v>8.0</v>
      </c>
      <c r="W439" s="25"/>
      <c r="X439" s="25"/>
      <c r="Y439" s="25"/>
      <c r="Z439" s="25"/>
      <c r="AA439" s="25"/>
      <c r="AB439" s="25">
        <v>6.5</v>
      </c>
      <c r="AC439" s="25">
        <v>8.5</v>
      </c>
      <c r="AD439" s="25"/>
      <c r="AE439" s="25">
        <v>9.0</v>
      </c>
      <c r="AF439" s="25"/>
      <c r="AG439" s="25"/>
      <c r="AH439" s="25">
        <v>10.0</v>
      </c>
      <c r="AI439" s="25">
        <v>10.0</v>
      </c>
      <c r="AJ439" s="25"/>
      <c r="AK439" s="25">
        <v>10.0</v>
      </c>
      <c r="AL439" s="25"/>
      <c r="AM439" s="25"/>
      <c r="AN439" s="25">
        <v>9.5</v>
      </c>
      <c r="AO439" s="25">
        <v>10.0</v>
      </c>
      <c r="AP439" s="25"/>
      <c r="AQ439" s="25">
        <v>8.5</v>
      </c>
      <c r="AR439" s="6">
        <v>10.0</v>
      </c>
      <c r="AS439" s="25">
        <v>10.0</v>
      </c>
      <c r="AT439" s="25">
        <v>10.0</v>
      </c>
      <c r="AU439" s="25"/>
      <c r="AV439" s="25"/>
      <c r="AW439" s="25">
        <v>10.0</v>
      </c>
      <c r="AX439" s="25">
        <f t="shared" si="1"/>
        <v>8.72</v>
      </c>
      <c r="AY439" s="23"/>
      <c r="AZ439" s="23">
        <f t="shared" si="2"/>
        <v>0</v>
      </c>
      <c r="BA439" s="6">
        <v>44.0</v>
      </c>
      <c r="BB439" s="6">
        <v>5.0</v>
      </c>
      <c r="BC439" s="23">
        <f t="shared" si="3"/>
        <v>39</v>
      </c>
      <c r="BD439" s="6" t="s">
        <v>92</v>
      </c>
      <c r="BE439" s="6" t="s">
        <v>55</v>
      </c>
      <c r="BF439" s="6" t="s">
        <v>55</v>
      </c>
      <c r="BG439" s="6" t="s">
        <v>55</v>
      </c>
      <c r="BH439" s="6" t="s">
        <v>55</v>
      </c>
      <c r="BI439" s="6" t="s">
        <v>92</v>
      </c>
      <c r="BJ439" s="6" t="s">
        <v>55</v>
      </c>
      <c r="BK439" s="23"/>
      <c r="BL439" s="23"/>
      <c r="BM439" s="42"/>
      <c r="BN439" s="42"/>
      <c r="BO439" s="42"/>
    </row>
    <row r="440">
      <c r="A440" s="11">
        <v>435.0</v>
      </c>
      <c r="B440" s="17" t="s">
        <v>1589</v>
      </c>
      <c r="C440" s="17" t="s">
        <v>145</v>
      </c>
      <c r="D440" s="20"/>
      <c r="E440" s="19"/>
      <c r="F440" s="17" t="s">
        <v>79</v>
      </c>
      <c r="G440" s="17" t="s">
        <v>1577</v>
      </c>
      <c r="H440" s="48" t="s">
        <v>90</v>
      </c>
      <c r="J440" s="11" t="s">
        <v>526</v>
      </c>
      <c r="K440" s="48" t="s">
        <v>84</v>
      </c>
      <c r="L440" s="49">
        <v>42979.0</v>
      </c>
      <c r="M440" s="52"/>
      <c r="N440" s="48" t="s">
        <v>85</v>
      </c>
      <c r="O440" s="50"/>
      <c r="P440" s="50"/>
      <c r="Q440" s="6">
        <v>9.0</v>
      </c>
      <c r="R440" s="6">
        <v>9.0</v>
      </c>
      <c r="S440" s="6">
        <v>9.0</v>
      </c>
      <c r="T440" s="23"/>
      <c r="U440" s="6">
        <v>8.5</v>
      </c>
      <c r="V440" s="6">
        <v>8.5</v>
      </c>
      <c r="W440" s="23"/>
      <c r="X440" s="23"/>
      <c r="Y440" s="23"/>
      <c r="Z440" s="23"/>
      <c r="AA440" s="23"/>
      <c r="AB440" s="6">
        <v>7.0</v>
      </c>
      <c r="AC440" s="6">
        <v>9.0</v>
      </c>
      <c r="AD440" s="23"/>
      <c r="AE440" s="6">
        <v>10.0</v>
      </c>
      <c r="AF440" s="23"/>
      <c r="AG440" s="23"/>
      <c r="AH440" s="6">
        <v>10.0</v>
      </c>
      <c r="AI440" s="6">
        <v>10.0</v>
      </c>
      <c r="AJ440" s="23"/>
      <c r="AK440" s="6">
        <v>10.0</v>
      </c>
      <c r="AL440" s="23"/>
      <c r="AM440" s="23"/>
      <c r="AN440" s="6">
        <v>9.5</v>
      </c>
      <c r="AO440" s="6">
        <v>10.0</v>
      </c>
      <c r="AP440" s="6"/>
      <c r="AQ440" s="6">
        <v>10.0</v>
      </c>
      <c r="AR440" s="6">
        <v>10.0</v>
      </c>
      <c r="AS440" s="6">
        <v>10.0</v>
      </c>
      <c r="AT440" s="6">
        <v>10.0</v>
      </c>
      <c r="AU440" s="6"/>
      <c r="AV440" s="23"/>
      <c r="AW440" s="25">
        <v>10.0</v>
      </c>
      <c r="AX440" s="25">
        <f t="shared" si="1"/>
        <v>9.41</v>
      </c>
      <c r="AY440" s="23"/>
      <c r="AZ440" s="23">
        <f t="shared" si="2"/>
        <v>0</v>
      </c>
      <c r="BA440" s="6">
        <v>38.0</v>
      </c>
      <c r="BB440" s="6">
        <v>0.0</v>
      </c>
      <c r="BC440" s="23">
        <f t="shared" si="3"/>
        <v>38</v>
      </c>
      <c r="BD440" s="6" t="s">
        <v>92</v>
      </c>
      <c r="BE440" s="6" t="s">
        <v>55</v>
      </c>
      <c r="BF440" s="6" t="s">
        <v>55</v>
      </c>
      <c r="BG440" s="6" t="s">
        <v>55</v>
      </c>
      <c r="BH440" s="6" t="s">
        <v>55</v>
      </c>
      <c r="BI440" s="6" t="s">
        <v>92</v>
      </c>
      <c r="BJ440" s="6" t="s">
        <v>55</v>
      </c>
      <c r="BK440" s="23"/>
      <c r="BL440" s="23"/>
      <c r="BM440" s="42"/>
      <c r="BN440" s="42"/>
      <c r="BO440" s="42"/>
    </row>
    <row r="441">
      <c r="A441" s="11">
        <v>436.0</v>
      </c>
      <c r="B441" s="17" t="s">
        <v>637</v>
      </c>
      <c r="C441" s="17" t="s">
        <v>293</v>
      </c>
      <c r="D441" s="17" t="s">
        <v>209</v>
      </c>
      <c r="E441" s="19"/>
      <c r="F441" s="17" t="s">
        <v>96</v>
      </c>
      <c r="G441" s="17" t="s">
        <v>1577</v>
      </c>
      <c r="H441" s="48" t="s">
        <v>90</v>
      </c>
      <c r="J441" s="11" t="s">
        <v>526</v>
      </c>
      <c r="K441" s="48" t="s">
        <v>84</v>
      </c>
      <c r="L441" s="49">
        <v>42979.0</v>
      </c>
      <c r="M441" s="52"/>
      <c r="N441" s="48" t="s">
        <v>85</v>
      </c>
      <c r="O441" s="50"/>
      <c r="P441" s="50"/>
      <c r="Q441" s="6">
        <v>8.0</v>
      </c>
      <c r="R441" s="6">
        <v>6.0</v>
      </c>
      <c r="S441" s="6">
        <v>9.0</v>
      </c>
      <c r="T441" s="23"/>
      <c r="U441" s="6">
        <v>9.5</v>
      </c>
      <c r="V441" s="6">
        <v>9.5</v>
      </c>
      <c r="W441" s="23"/>
      <c r="X441" s="23"/>
      <c r="Y441" s="23"/>
      <c r="Z441" s="23"/>
      <c r="AA441" s="23"/>
      <c r="AB441" s="6">
        <v>8.0</v>
      </c>
      <c r="AC441" s="6">
        <v>9.0</v>
      </c>
      <c r="AD441" s="23"/>
      <c r="AE441" s="6">
        <v>10.0</v>
      </c>
      <c r="AF441" s="23"/>
      <c r="AG441" s="23"/>
      <c r="AH441" s="6">
        <v>10.0</v>
      </c>
      <c r="AI441" s="6">
        <v>10.0</v>
      </c>
      <c r="AJ441" s="23"/>
      <c r="AK441" s="6">
        <v>10.0</v>
      </c>
      <c r="AL441" s="23"/>
      <c r="AM441" s="23"/>
      <c r="AN441" s="6">
        <v>10.0</v>
      </c>
      <c r="AO441" s="6">
        <v>10.0</v>
      </c>
      <c r="AP441" s="6"/>
      <c r="AQ441" s="6">
        <v>10.0</v>
      </c>
      <c r="AR441" s="6">
        <v>10.0</v>
      </c>
      <c r="AS441" s="6">
        <v>10.0</v>
      </c>
      <c r="AT441" s="6">
        <v>10.0</v>
      </c>
      <c r="AU441" s="6"/>
      <c r="AV441" s="23"/>
      <c r="AW441" s="25">
        <v>10.0</v>
      </c>
      <c r="AX441" s="25">
        <f t="shared" si="1"/>
        <v>9.38</v>
      </c>
      <c r="AY441" s="23"/>
      <c r="AZ441" s="23">
        <f t="shared" si="2"/>
        <v>0</v>
      </c>
      <c r="BA441" s="6">
        <v>95.0</v>
      </c>
      <c r="BB441" s="6">
        <v>6.0</v>
      </c>
      <c r="BC441" s="23">
        <f t="shared" si="3"/>
        <v>89</v>
      </c>
      <c r="BD441" s="6" t="s">
        <v>92</v>
      </c>
      <c r="BE441" s="6" t="s">
        <v>55</v>
      </c>
      <c r="BF441" s="6" t="s">
        <v>55</v>
      </c>
      <c r="BG441" s="6" t="s">
        <v>55</v>
      </c>
      <c r="BH441" s="6" t="s">
        <v>55</v>
      </c>
      <c r="BI441" s="6" t="s">
        <v>92</v>
      </c>
      <c r="BJ441" s="6" t="s">
        <v>55</v>
      </c>
      <c r="BK441" s="23"/>
      <c r="BL441" s="23"/>
      <c r="BM441" s="42"/>
      <c r="BN441" s="42"/>
      <c r="BO441" s="42"/>
    </row>
    <row r="442">
      <c r="A442" s="11">
        <v>437.0</v>
      </c>
      <c r="B442" s="17" t="s">
        <v>1590</v>
      </c>
      <c r="C442" s="17" t="s">
        <v>1591</v>
      </c>
      <c r="D442" s="17" t="s">
        <v>404</v>
      </c>
      <c r="E442" s="19"/>
      <c r="F442" s="17" t="s">
        <v>96</v>
      </c>
      <c r="G442" s="17" t="s">
        <v>1577</v>
      </c>
      <c r="H442" s="48" t="s">
        <v>90</v>
      </c>
      <c r="J442" s="11" t="s">
        <v>526</v>
      </c>
      <c r="K442" s="48" t="s">
        <v>84</v>
      </c>
      <c r="L442" s="49">
        <v>42979.0</v>
      </c>
      <c r="M442" s="52"/>
      <c r="N442" s="48" t="s">
        <v>85</v>
      </c>
      <c r="O442" s="50"/>
      <c r="P442" s="50"/>
      <c r="Q442" s="6">
        <v>8.0</v>
      </c>
      <c r="R442" s="6">
        <v>7.0</v>
      </c>
      <c r="S442" s="6">
        <v>8.0</v>
      </c>
      <c r="T442" s="23"/>
      <c r="U442" s="6">
        <v>7.0</v>
      </c>
      <c r="V442" s="6">
        <v>9.5</v>
      </c>
      <c r="W442" s="23"/>
      <c r="X442" s="23"/>
      <c r="Y442" s="23"/>
      <c r="Z442" s="23"/>
      <c r="AA442" s="23"/>
      <c r="AB442" s="6">
        <v>7.5</v>
      </c>
      <c r="AC442" s="6">
        <v>10.0</v>
      </c>
      <c r="AD442" s="23"/>
      <c r="AE442" s="6">
        <v>9.0</v>
      </c>
      <c r="AF442" s="23"/>
      <c r="AG442" s="23"/>
      <c r="AH442" s="6">
        <v>10.0</v>
      </c>
      <c r="AI442" s="6">
        <v>10.0</v>
      </c>
      <c r="AJ442" s="23"/>
      <c r="AK442" s="6">
        <v>10.0</v>
      </c>
      <c r="AL442" s="23"/>
      <c r="AM442" s="23"/>
      <c r="AN442" s="6">
        <v>10.0</v>
      </c>
      <c r="AO442" s="6">
        <v>10.0</v>
      </c>
      <c r="AP442" s="6"/>
      <c r="AQ442" s="6">
        <v>9.0</v>
      </c>
      <c r="AR442" s="6">
        <v>10.0</v>
      </c>
      <c r="AS442" s="6">
        <v>9.0</v>
      </c>
      <c r="AT442" s="6">
        <v>10.0</v>
      </c>
      <c r="AU442" s="6"/>
      <c r="AV442" s="23"/>
      <c r="AW442" s="25">
        <v>10.0</v>
      </c>
      <c r="AX442" s="25">
        <f t="shared" si="1"/>
        <v>9.11</v>
      </c>
      <c r="AY442" s="23"/>
      <c r="AZ442" s="23">
        <f t="shared" si="2"/>
        <v>0</v>
      </c>
      <c r="BA442" s="6">
        <v>95.0</v>
      </c>
      <c r="BB442" s="6">
        <v>10.0</v>
      </c>
      <c r="BC442" s="23">
        <f t="shared" si="3"/>
        <v>85</v>
      </c>
      <c r="BD442" s="6" t="s">
        <v>92</v>
      </c>
      <c r="BE442" s="6" t="s">
        <v>55</v>
      </c>
      <c r="BF442" s="6" t="s">
        <v>55</v>
      </c>
      <c r="BG442" s="6" t="s">
        <v>55</v>
      </c>
      <c r="BH442" s="6" t="s">
        <v>55</v>
      </c>
      <c r="BI442" s="6" t="s">
        <v>92</v>
      </c>
      <c r="BJ442" s="6" t="s">
        <v>55</v>
      </c>
      <c r="BK442" s="23"/>
      <c r="BL442" s="23"/>
      <c r="BM442" s="42"/>
      <c r="BN442" s="42"/>
      <c r="BO442" s="42"/>
    </row>
    <row r="443">
      <c r="A443" s="11">
        <v>438.0</v>
      </c>
      <c r="B443" s="17" t="s">
        <v>1460</v>
      </c>
      <c r="C443" s="17" t="s">
        <v>236</v>
      </c>
      <c r="D443" s="17" t="s">
        <v>193</v>
      </c>
      <c r="E443" s="19"/>
      <c r="F443" s="17" t="s">
        <v>96</v>
      </c>
      <c r="G443" s="17" t="s">
        <v>1577</v>
      </c>
      <c r="H443" s="48" t="s">
        <v>90</v>
      </c>
      <c r="J443" s="11" t="s">
        <v>526</v>
      </c>
      <c r="K443" s="48" t="s">
        <v>84</v>
      </c>
      <c r="L443" s="49">
        <v>42979.0</v>
      </c>
      <c r="M443" s="52"/>
      <c r="N443" s="48" t="s">
        <v>85</v>
      </c>
      <c r="O443" s="50"/>
      <c r="P443" s="50"/>
      <c r="Q443" s="6">
        <v>9.0</v>
      </c>
      <c r="R443" s="6">
        <v>8.0</v>
      </c>
      <c r="S443" s="6">
        <v>7.5</v>
      </c>
      <c r="T443" s="23"/>
      <c r="U443" s="6">
        <v>9.0</v>
      </c>
      <c r="V443" s="6">
        <v>9.5</v>
      </c>
      <c r="W443" s="23"/>
      <c r="X443" s="23"/>
      <c r="Y443" s="23"/>
      <c r="Z443" s="23"/>
      <c r="AA443" s="23"/>
      <c r="AB443" s="6">
        <v>6.0</v>
      </c>
      <c r="AC443" s="6">
        <v>8.5</v>
      </c>
      <c r="AD443" s="23"/>
      <c r="AE443" s="6">
        <v>9.5</v>
      </c>
      <c r="AF443" s="23"/>
      <c r="AG443" s="23"/>
      <c r="AH443" s="6">
        <v>10.0</v>
      </c>
      <c r="AI443" s="6">
        <v>10.0</v>
      </c>
      <c r="AJ443" s="23"/>
      <c r="AK443" s="6">
        <v>10.0</v>
      </c>
      <c r="AL443" s="23"/>
      <c r="AM443" s="23"/>
      <c r="AN443" s="6">
        <v>10.0</v>
      </c>
      <c r="AO443" s="6">
        <v>10.0</v>
      </c>
      <c r="AP443" s="6"/>
      <c r="AQ443" s="6">
        <v>10.0</v>
      </c>
      <c r="AR443" s="6">
        <v>10.0</v>
      </c>
      <c r="AS443" s="6">
        <v>10.0</v>
      </c>
      <c r="AT443" s="6">
        <v>10.0</v>
      </c>
      <c r="AU443" s="6"/>
      <c r="AV443" s="23"/>
      <c r="AW443" s="25">
        <v>10.0</v>
      </c>
      <c r="AX443" s="25">
        <f t="shared" si="1"/>
        <v>9.27</v>
      </c>
      <c r="AY443" s="23"/>
      <c r="AZ443" s="23">
        <f t="shared" si="2"/>
        <v>0</v>
      </c>
      <c r="BA443" s="6">
        <v>26.0</v>
      </c>
      <c r="BB443" s="6">
        <v>0.0</v>
      </c>
      <c r="BC443" s="23">
        <f t="shared" si="3"/>
        <v>26</v>
      </c>
      <c r="BD443" s="6" t="s">
        <v>92</v>
      </c>
      <c r="BE443" s="6" t="s">
        <v>55</v>
      </c>
      <c r="BF443" s="6" t="s">
        <v>55</v>
      </c>
      <c r="BG443" s="6" t="s">
        <v>55</v>
      </c>
      <c r="BH443" s="6" t="s">
        <v>55</v>
      </c>
      <c r="BI443" s="6" t="s">
        <v>92</v>
      </c>
      <c r="BJ443" s="6" t="s">
        <v>55</v>
      </c>
      <c r="BK443" s="23"/>
      <c r="BL443" s="23"/>
      <c r="BM443" s="42"/>
      <c r="BN443" s="42"/>
      <c r="BO443" s="42"/>
    </row>
    <row r="444">
      <c r="A444" s="11">
        <v>439.0</v>
      </c>
      <c r="B444" s="17" t="s">
        <v>1592</v>
      </c>
      <c r="C444" s="17" t="s">
        <v>404</v>
      </c>
      <c r="D444" s="17" t="s">
        <v>236</v>
      </c>
      <c r="E444" s="19"/>
      <c r="F444" s="17" t="s">
        <v>96</v>
      </c>
      <c r="G444" s="17" t="s">
        <v>1577</v>
      </c>
      <c r="H444" s="48" t="s">
        <v>90</v>
      </c>
      <c r="J444" s="11" t="s">
        <v>526</v>
      </c>
      <c r="K444" s="48" t="s">
        <v>84</v>
      </c>
      <c r="L444" s="49">
        <v>42979.0</v>
      </c>
      <c r="M444" s="52"/>
      <c r="N444" s="48" t="s">
        <v>85</v>
      </c>
      <c r="O444" s="50"/>
      <c r="P444" s="50"/>
      <c r="Q444" s="6">
        <v>7.5</v>
      </c>
      <c r="R444" s="6">
        <v>6.5</v>
      </c>
      <c r="S444" s="6">
        <v>10.0</v>
      </c>
      <c r="T444" s="23"/>
      <c r="U444" s="6">
        <v>7.0</v>
      </c>
      <c r="V444" s="6">
        <v>9.0</v>
      </c>
      <c r="W444" s="23"/>
      <c r="X444" s="23"/>
      <c r="Y444" s="23"/>
      <c r="Z444" s="23"/>
      <c r="AA444" s="23"/>
      <c r="AB444" s="6">
        <v>8.0</v>
      </c>
      <c r="AC444" s="6">
        <v>7.0</v>
      </c>
      <c r="AD444" s="23"/>
      <c r="AE444" s="6">
        <v>8.0</v>
      </c>
      <c r="AF444" s="23"/>
      <c r="AG444" s="23"/>
      <c r="AH444" s="6"/>
      <c r="AI444" s="6">
        <v>10.0</v>
      </c>
      <c r="AJ444" s="23"/>
      <c r="AK444" s="6">
        <v>10.0</v>
      </c>
      <c r="AL444" s="23"/>
      <c r="AM444" s="23"/>
      <c r="AN444" s="6">
        <v>10.0</v>
      </c>
      <c r="AO444" s="6">
        <v>10.0</v>
      </c>
      <c r="AP444" s="6"/>
      <c r="AQ444" s="6">
        <v>9.5</v>
      </c>
      <c r="AR444" s="6">
        <v>9.0</v>
      </c>
      <c r="AS444" s="6">
        <v>10.0</v>
      </c>
      <c r="AT444" s="6">
        <v>9.0</v>
      </c>
      <c r="AU444" s="6"/>
      <c r="AV444" s="23"/>
      <c r="AW444" s="25">
        <v>10.0</v>
      </c>
      <c r="AX444" s="25">
        <f t="shared" si="1"/>
        <v>8.85</v>
      </c>
      <c r="AY444" s="23"/>
      <c r="AZ444" s="23">
        <f t="shared" si="2"/>
        <v>0</v>
      </c>
      <c r="BA444" s="6">
        <v>119.0</v>
      </c>
      <c r="BB444" s="6">
        <v>11.0</v>
      </c>
      <c r="BC444" s="23">
        <f t="shared" si="3"/>
        <v>108</v>
      </c>
      <c r="BD444" s="6" t="s">
        <v>92</v>
      </c>
      <c r="BE444" s="6" t="s">
        <v>55</v>
      </c>
      <c r="BF444" s="6" t="s">
        <v>55</v>
      </c>
      <c r="BG444" s="6" t="s">
        <v>55</v>
      </c>
      <c r="BH444" s="6" t="s">
        <v>55</v>
      </c>
      <c r="BI444" s="6" t="s">
        <v>92</v>
      </c>
      <c r="BJ444" s="6" t="s">
        <v>55</v>
      </c>
      <c r="BK444" s="23"/>
      <c r="BL444" s="23"/>
      <c r="BM444" s="42"/>
      <c r="BN444" s="42"/>
      <c r="BO444" s="42"/>
    </row>
    <row r="445">
      <c r="A445" s="11">
        <v>440.0</v>
      </c>
      <c r="B445" s="17" t="s">
        <v>470</v>
      </c>
      <c r="C445" s="17" t="s">
        <v>244</v>
      </c>
      <c r="D445" s="17" t="s">
        <v>266</v>
      </c>
      <c r="E445" s="19"/>
      <c r="F445" s="17" t="s">
        <v>96</v>
      </c>
      <c r="G445" s="17" t="s">
        <v>1577</v>
      </c>
      <c r="H445" s="48" t="s">
        <v>90</v>
      </c>
      <c r="J445" s="11" t="s">
        <v>526</v>
      </c>
      <c r="K445" s="48" t="s">
        <v>84</v>
      </c>
      <c r="L445" s="49">
        <v>42979.0</v>
      </c>
      <c r="M445" s="52"/>
      <c r="N445" s="48" t="s">
        <v>85</v>
      </c>
      <c r="O445" s="50"/>
      <c r="P445" s="50"/>
      <c r="Q445" s="25">
        <v>8.5</v>
      </c>
      <c r="R445" s="25">
        <v>9.0</v>
      </c>
      <c r="S445" s="25">
        <v>7.0</v>
      </c>
      <c r="T445" s="25"/>
      <c r="U445" s="25">
        <v>9.5</v>
      </c>
      <c r="V445" s="25">
        <v>8.0</v>
      </c>
      <c r="W445" s="25"/>
      <c r="X445" s="25"/>
      <c r="Y445" s="25"/>
      <c r="Z445" s="25"/>
      <c r="AA445" s="25"/>
      <c r="AB445" s="25">
        <v>7.0</v>
      </c>
      <c r="AC445" s="25">
        <v>8.5</v>
      </c>
      <c r="AD445" s="25"/>
      <c r="AE445" s="25">
        <v>9.0</v>
      </c>
      <c r="AF445" s="25"/>
      <c r="AG445" s="25"/>
      <c r="AH445" s="25">
        <v>10.0</v>
      </c>
      <c r="AI445" s="25">
        <v>10.0</v>
      </c>
      <c r="AJ445" s="25"/>
      <c r="AK445" s="25">
        <v>10.0</v>
      </c>
      <c r="AL445" s="25"/>
      <c r="AM445" s="25"/>
      <c r="AN445" s="25">
        <v>9.5</v>
      </c>
      <c r="AO445" s="25">
        <v>10.0</v>
      </c>
      <c r="AP445" s="25"/>
      <c r="AQ445" s="25">
        <v>10.0</v>
      </c>
      <c r="AR445" s="6">
        <v>10.0</v>
      </c>
      <c r="AS445" s="25">
        <v>10.0</v>
      </c>
      <c r="AT445" s="25">
        <v>10.0</v>
      </c>
      <c r="AU445" s="25"/>
      <c r="AV445" s="25"/>
      <c r="AW445" s="25">
        <v>10.0</v>
      </c>
      <c r="AX445" s="25">
        <f t="shared" si="1"/>
        <v>9.22</v>
      </c>
      <c r="AY445" s="23"/>
      <c r="AZ445" s="23">
        <f t="shared" si="2"/>
        <v>0</v>
      </c>
      <c r="BA445" s="6">
        <v>68.0</v>
      </c>
      <c r="BB445" s="6">
        <v>1.0</v>
      </c>
      <c r="BC445" s="23">
        <f t="shared" si="3"/>
        <v>67</v>
      </c>
      <c r="BD445" s="6" t="s">
        <v>92</v>
      </c>
      <c r="BE445" s="6" t="s">
        <v>55</v>
      </c>
      <c r="BF445" s="6" t="s">
        <v>55</v>
      </c>
      <c r="BG445" s="6" t="s">
        <v>55</v>
      </c>
      <c r="BH445" s="6" t="s">
        <v>55</v>
      </c>
      <c r="BI445" s="6" t="s">
        <v>92</v>
      </c>
      <c r="BJ445" s="6" t="s">
        <v>55</v>
      </c>
      <c r="BK445" s="23"/>
      <c r="BL445" s="23"/>
      <c r="BM445" s="42"/>
      <c r="BN445" s="42"/>
      <c r="BO445" s="42"/>
    </row>
    <row r="446">
      <c r="A446" s="11">
        <v>441.0</v>
      </c>
      <c r="B446" s="17" t="s">
        <v>1593</v>
      </c>
      <c r="C446" s="17" t="s">
        <v>77</v>
      </c>
      <c r="D446" s="17" t="s">
        <v>1594</v>
      </c>
      <c r="E446" s="19"/>
      <c r="F446" s="17" t="s">
        <v>79</v>
      </c>
      <c r="G446" s="17" t="s">
        <v>1577</v>
      </c>
      <c r="H446" s="48" t="s">
        <v>90</v>
      </c>
      <c r="J446" s="11" t="s">
        <v>526</v>
      </c>
      <c r="K446" s="48" t="s">
        <v>84</v>
      </c>
      <c r="L446" s="49">
        <v>42979.0</v>
      </c>
      <c r="M446" s="52"/>
      <c r="N446" s="48" t="s">
        <v>85</v>
      </c>
      <c r="O446" s="50"/>
      <c r="P446" s="50"/>
      <c r="Q446" s="25">
        <v>8.0</v>
      </c>
      <c r="R446" s="25">
        <v>9.0</v>
      </c>
      <c r="S446" s="25">
        <v>7.5</v>
      </c>
      <c r="T446" s="25"/>
      <c r="U446" s="25">
        <v>8.0</v>
      </c>
      <c r="V446" s="25">
        <v>9.0</v>
      </c>
      <c r="W446" s="25"/>
      <c r="X446" s="25"/>
      <c r="Y446" s="25"/>
      <c r="Z446" s="25"/>
      <c r="AA446" s="25"/>
      <c r="AB446" s="25">
        <v>6.5</v>
      </c>
      <c r="AC446" s="25">
        <v>9.0</v>
      </c>
      <c r="AD446" s="25"/>
      <c r="AE446" s="25">
        <v>10.0</v>
      </c>
      <c r="AF446" s="25"/>
      <c r="AG446" s="25"/>
      <c r="AH446" s="25">
        <v>10.0</v>
      </c>
      <c r="AI446" s="25">
        <v>10.0</v>
      </c>
      <c r="AJ446" s="25"/>
      <c r="AK446" s="25">
        <v>10.0</v>
      </c>
      <c r="AL446" s="25"/>
      <c r="AM446" s="25"/>
      <c r="AN446" s="25">
        <v>10.0</v>
      </c>
      <c r="AO446" s="25">
        <v>10.0</v>
      </c>
      <c r="AP446" s="25"/>
      <c r="AQ446" s="25">
        <v>10.0</v>
      </c>
      <c r="AR446" s="6">
        <v>10.0</v>
      </c>
      <c r="AS446" s="25">
        <v>10.0</v>
      </c>
      <c r="AT446" s="25">
        <v>10.0</v>
      </c>
      <c r="AU446" s="25"/>
      <c r="AV446" s="25"/>
      <c r="AW446" s="25">
        <v>10.0</v>
      </c>
      <c r="AX446" s="25">
        <f t="shared" si="1"/>
        <v>9.27</v>
      </c>
      <c r="AY446" s="23"/>
      <c r="AZ446" s="23">
        <f t="shared" si="2"/>
        <v>0</v>
      </c>
      <c r="BA446" s="6">
        <v>76.0</v>
      </c>
      <c r="BB446" s="6">
        <v>0.0</v>
      </c>
      <c r="BC446" s="23">
        <f t="shared" si="3"/>
        <v>76</v>
      </c>
      <c r="BD446" s="6" t="s">
        <v>92</v>
      </c>
      <c r="BE446" s="6" t="s">
        <v>55</v>
      </c>
      <c r="BF446" s="6" t="s">
        <v>55</v>
      </c>
      <c r="BG446" s="6" t="s">
        <v>55</v>
      </c>
      <c r="BH446" s="6" t="s">
        <v>55</v>
      </c>
      <c r="BI446" s="6" t="s">
        <v>92</v>
      </c>
      <c r="BJ446" s="6" t="s">
        <v>55</v>
      </c>
      <c r="BK446" s="23"/>
      <c r="BL446" s="23"/>
      <c r="BM446" s="42"/>
      <c r="BN446" s="42"/>
      <c r="BO446" s="42"/>
    </row>
    <row r="447">
      <c r="A447" s="11">
        <v>442.0</v>
      </c>
      <c r="B447" s="17" t="s">
        <v>960</v>
      </c>
      <c r="C447" s="17" t="s">
        <v>314</v>
      </c>
      <c r="D447" s="17" t="s">
        <v>200</v>
      </c>
      <c r="E447" s="19"/>
      <c r="F447" s="17" t="s">
        <v>96</v>
      </c>
      <c r="G447" s="17" t="s">
        <v>1577</v>
      </c>
      <c r="H447" s="48" t="s">
        <v>90</v>
      </c>
      <c r="J447" s="11" t="s">
        <v>526</v>
      </c>
      <c r="K447" s="48" t="s">
        <v>84</v>
      </c>
      <c r="L447" s="49">
        <v>42979.0</v>
      </c>
      <c r="M447" s="52"/>
      <c r="N447" s="48" t="s">
        <v>85</v>
      </c>
      <c r="O447" s="50"/>
      <c r="P447" s="50"/>
      <c r="Q447" s="6">
        <v>9.0</v>
      </c>
      <c r="R447" s="6">
        <v>10.0</v>
      </c>
      <c r="S447" s="6">
        <v>7.5</v>
      </c>
      <c r="T447" s="23"/>
      <c r="U447" s="6">
        <v>9.5</v>
      </c>
      <c r="V447" s="6">
        <v>9.0</v>
      </c>
      <c r="W447" s="23"/>
      <c r="X447" s="23"/>
      <c r="Y447" s="23"/>
      <c r="Z447" s="23"/>
      <c r="AA447" s="23"/>
      <c r="AB447" s="6">
        <v>5.5</v>
      </c>
      <c r="AC447" s="6">
        <v>8.5</v>
      </c>
      <c r="AD447" s="23"/>
      <c r="AE447" s="6">
        <v>10.0</v>
      </c>
      <c r="AF447" s="23"/>
      <c r="AG447" s="23"/>
      <c r="AH447" s="6">
        <v>10.0</v>
      </c>
      <c r="AI447" s="6">
        <v>10.0</v>
      </c>
      <c r="AJ447" s="23"/>
      <c r="AK447" s="6">
        <v>10.0</v>
      </c>
      <c r="AL447" s="23"/>
      <c r="AM447" s="23"/>
      <c r="AN447" s="6">
        <v>10.0</v>
      </c>
      <c r="AO447" s="6">
        <v>10.0</v>
      </c>
      <c r="AP447" s="6"/>
      <c r="AQ447" s="6">
        <v>9.5</v>
      </c>
      <c r="AR447" s="6">
        <v>10.0</v>
      </c>
      <c r="AS447" s="6">
        <v>10.0</v>
      </c>
      <c r="AT447" s="6">
        <v>10.0</v>
      </c>
      <c r="AU447" s="6"/>
      <c r="AV447" s="23"/>
      <c r="AW447" s="25">
        <v>10.0</v>
      </c>
      <c r="AX447" s="25">
        <f t="shared" si="1"/>
        <v>9.36</v>
      </c>
      <c r="AY447" s="23"/>
      <c r="AZ447" s="23">
        <f t="shared" si="2"/>
        <v>0</v>
      </c>
      <c r="BA447" s="6">
        <v>105.0</v>
      </c>
      <c r="BB447" s="6">
        <v>10.0</v>
      </c>
      <c r="BC447" s="23">
        <f t="shared" si="3"/>
        <v>95</v>
      </c>
      <c r="BD447" s="6" t="s">
        <v>92</v>
      </c>
      <c r="BE447" s="6" t="s">
        <v>55</v>
      </c>
      <c r="BF447" s="6" t="s">
        <v>55</v>
      </c>
      <c r="BG447" s="6" t="s">
        <v>55</v>
      </c>
      <c r="BH447" s="6" t="s">
        <v>55</v>
      </c>
      <c r="BI447" s="6" t="s">
        <v>92</v>
      </c>
      <c r="BJ447" s="6" t="s">
        <v>55</v>
      </c>
      <c r="BK447" s="23"/>
      <c r="BL447" s="23"/>
      <c r="BM447" s="42"/>
      <c r="BN447" s="42"/>
      <c r="BO447" s="42"/>
    </row>
    <row r="448">
      <c r="A448" s="11">
        <v>443.0</v>
      </c>
      <c r="B448" s="17" t="s">
        <v>1595</v>
      </c>
      <c r="C448" s="17" t="s">
        <v>87</v>
      </c>
      <c r="D448" s="17" t="s">
        <v>353</v>
      </c>
      <c r="E448" s="19"/>
      <c r="F448" s="17" t="s">
        <v>79</v>
      </c>
      <c r="G448" s="17" t="s">
        <v>1577</v>
      </c>
      <c r="H448" s="48" t="s">
        <v>90</v>
      </c>
      <c r="J448" s="11" t="s">
        <v>526</v>
      </c>
      <c r="K448" s="48" t="s">
        <v>84</v>
      </c>
      <c r="L448" s="49">
        <v>42979.0</v>
      </c>
      <c r="M448" s="52"/>
      <c r="N448" s="48" t="s">
        <v>85</v>
      </c>
      <c r="O448" s="50"/>
      <c r="P448" s="50"/>
      <c r="Q448" s="25">
        <v>10.0</v>
      </c>
      <c r="R448" s="25">
        <v>9.5</v>
      </c>
      <c r="S448" s="25">
        <v>10.0</v>
      </c>
      <c r="T448" s="25"/>
      <c r="U448" s="25">
        <v>10.0</v>
      </c>
      <c r="V448" s="25">
        <v>10.0</v>
      </c>
      <c r="W448" s="25"/>
      <c r="X448" s="25"/>
      <c r="Y448" s="25"/>
      <c r="Z448" s="25"/>
      <c r="AA448" s="25"/>
      <c r="AB448" s="25">
        <v>7.0</v>
      </c>
      <c r="AC448" s="25">
        <v>10.0</v>
      </c>
      <c r="AD448" s="25"/>
      <c r="AE448" s="25">
        <v>10.0</v>
      </c>
      <c r="AF448" s="25"/>
      <c r="AG448" s="25"/>
      <c r="AH448" s="25">
        <v>10.0</v>
      </c>
      <c r="AI448" s="25">
        <v>10.0</v>
      </c>
      <c r="AJ448" s="25"/>
      <c r="AK448" s="25">
        <v>10.0</v>
      </c>
      <c r="AL448" s="25"/>
      <c r="AM448" s="25"/>
      <c r="AN448" s="25">
        <v>10.0</v>
      </c>
      <c r="AO448" s="25">
        <v>10.0</v>
      </c>
      <c r="AP448" s="25"/>
      <c r="AQ448" s="25">
        <v>10.0</v>
      </c>
      <c r="AR448" s="6">
        <v>10.0</v>
      </c>
      <c r="AS448" s="25">
        <v>10.0</v>
      </c>
      <c r="AT448" s="25">
        <v>10.0</v>
      </c>
      <c r="AU448" s="25"/>
      <c r="AV448" s="25"/>
      <c r="AW448" s="25">
        <v>10.0</v>
      </c>
      <c r="AX448" s="25">
        <f t="shared" si="1"/>
        <v>9.8</v>
      </c>
      <c r="AY448" s="23"/>
      <c r="AZ448" s="23">
        <f t="shared" si="2"/>
        <v>0</v>
      </c>
      <c r="BA448" s="6">
        <v>75.0</v>
      </c>
      <c r="BB448" s="6">
        <v>0.0</v>
      </c>
      <c r="BC448" s="23">
        <f t="shared" si="3"/>
        <v>75</v>
      </c>
      <c r="BD448" s="6" t="s">
        <v>92</v>
      </c>
      <c r="BE448" s="6" t="s">
        <v>55</v>
      </c>
      <c r="BF448" s="6" t="s">
        <v>55</v>
      </c>
      <c r="BG448" s="6" t="s">
        <v>55</v>
      </c>
      <c r="BH448" s="6" t="s">
        <v>55</v>
      </c>
      <c r="BI448" s="6" t="s">
        <v>92</v>
      </c>
      <c r="BJ448" s="6" t="s">
        <v>55</v>
      </c>
      <c r="BK448" s="23"/>
      <c r="BL448" s="23"/>
      <c r="BM448" s="42"/>
      <c r="BN448" s="42"/>
      <c r="BO448" s="42"/>
    </row>
    <row r="449">
      <c r="A449" s="11">
        <v>444.0</v>
      </c>
      <c r="B449" s="17" t="s">
        <v>1109</v>
      </c>
      <c r="C449" s="17" t="s">
        <v>1026</v>
      </c>
      <c r="D449" s="17" t="s">
        <v>623</v>
      </c>
      <c r="E449" s="19"/>
      <c r="F449" s="17" t="s">
        <v>96</v>
      </c>
      <c r="G449" s="17" t="s">
        <v>1577</v>
      </c>
      <c r="H449" s="48" t="s">
        <v>90</v>
      </c>
      <c r="J449" s="11" t="s">
        <v>526</v>
      </c>
      <c r="K449" s="48" t="s">
        <v>84</v>
      </c>
      <c r="L449" s="49">
        <v>42987.0</v>
      </c>
      <c r="M449" s="52"/>
      <c r="N449" s="48" t="s">
        <v>85</v>
      </c>
      <c r="O449" s="48" t="s">
        <v>483</v>
      </c>
      <c r="P449" s="52"/>
      <c r="Q449" s="6">
        <v>7.5</v>
      </c>
      <c r="R449" s="6">
        <v>8.5</v>
      </c>
      <c r="S449" s="6">
        <v>6.0</v>
      </c>
      <c r="T449" s="23"/>
      <c r="U449" s="6">
        <v>8.0</v>
      </c>
      <c r="V449" s="6">
        <v>8.0</v>
      </c>
      <c r="W449" s="23"/>
      <c r="X449" s="23"/>
      <c r="Y449" s="23"/>
      <c r="Z449" s="23"/>
      <c r="AA449" s="23"/>
      <c r="AB449" s="6">
        <v>6.5</v>
      </c>
      <c r="AC449" s="6">
        <v>9.0</v>
      </c>
      <c r="AD449" s="23"/>
      <c r="AE449" s="6">
        <v>10.0</v>
      </c>
      <c r="AF449" s="23"/>
      <c r="AG449" s="23"/>
      <c r="AH449" s="6"/>
      <c r="AI449" s="6">
        <v>10.0</v>
      </c>
      <c r="AJ449" s="6"/>
      <c r="AK449" s="6">
        <v>10.0</v>
      </c>
      <c r="AL449" s="23"/>
      <c r="AM449" s="6"/>
      <c r="AN449" s="6">
        <v>9.5</v>
      </c>
      <c r="AO449" s="6">
        <v>10.0</v>
      </c>
      <c r="AP449" s="6"/>
      <c r="AQ449" s="6">
        <v>10.0</v>
      </c>
      <c r="AR449" s="6">
        <v>10.0</v>
      </c>
      <c r="AS449" s="6">
        <v>10.0</v>
      </c>
      <c r="AT449" s="6">
        <v>10.0</v>
      </c>
      <c r="AU449" s="6"/>
      <c r="AV449" s="23"/>
      <c r="AW449" s="25">
        <v>10.0</v>
      </c>
      <c r="AX449" s="25">
        <f t="shared" si="1"/>
        <v>9</v>
      </c>
      <c r="AY449" s="23"/>
      <c r="AZ449" s="23">
        <f t="shared" si="2"/>
        <v>0</v>
      </c>
      <c r="BA449" s="6">
        <v>76.0</v>
      </c>
      <c r="BB449" s="6">
        <v>0.0</v>
      </c>
      <c r="BC449" s="23">
        <f t="shared" si="3"/>
        <v>76</v>
      </c>
      <c r="BD449" s="6" t="s">
        <v>92</v>
      </c>
      <c r="BE449" s="6" t="s">
        <v>55</v>
      </c>
      <c r="BF449" s="6" t="s">
        <v>55</v>
      </c>
      <c r="BG449" s="6" t="s">
        <v>55</v>
      </c>
      <c r="BH449" s="6" t="s">
        <v>55</v>
      </c>
      <c r="BI449" s="6" t="s">
        <v>92</v>
      </c>
      <c r="BJ449" s="6" t="s">
        <v>55</v>
      </c>
      <c r="BK449" s="23"/>
      <c r="BL449" s="23"/>
      <c r="BM449" s="42"/>
      <c r="BN449" s="42"/>
      <c r="BO449" s="42"/>
    </row>
    <row r="450">
      <c r="A450" s="11">
        <v>445.0</v>
      </c>
      <c r="B450" s="17" t="s">
        <v>1596</v>
      </c>
      <c r="C450" s="17" t="s">
        <v>525</v>
      </c>
      <c r="D450" s="17" t="s">
        <v>1597</v>
      </c>
      <c r="E450" s="19"/>
      <c r="F450" s="17" t="s">
        <v>96</v>
      </c>
      <c r="G450" s="17" t="s">
        <v>1577</v>
      </c>
      <c r="H450" s="48" t="s">
        <v>90</v>
      </c>
      <c r="J450" s="11" t="s">
        <v>526</v>
      </c>
      <c r="K450" s="48" t="s">
        <v>84</v>
      </c>
      <c r="L450" s="49">
        <v>42979.0</v>
      </c>
      <c r="M450" s="52"/>
      <c r="N450" s="50"/>
      <c r="O450" s="50"/>
      <c r="P450" s="50"/>
      <c r="Q450" s="6">
        <v>10.0</v>
      </c>
      <c r="R450" s="6">
        <v>10.0</v>
      </c>
      <c r="S450" s="6">
        <v>10.0</v>
      </c>
      <c r="T450" s="23"/>
      <c r="U450" s="6">
        <v>10.0</v>
      </c>
      <c r="V450" s="6">
        <v>9.5</v>
      </c>
      <c r="W450" s="6"/>
      <c r="X450" s="6"/>
      <c r="Y450" s="6"/>
      <c r="Z450" s="6"/>
      <c r="AA450" s="23"/>
      <c r="AB450" s="6">
        <v>9.0</v>
      </c>
      <c r="AC450" s="6">
        <v>10.0</v>
      </c>
      <c r="AD450" s="23"/>
      <c r="AE450" s="6">
        <v>10.0</v>
      </c>
      <c r="AF450" s="23"/>
      <c r="AG450" s="6"/>
      <c r="AH450" s="6">
        <v>10.0</v>
      </c>
      <c r="AI450" s="6">
        <v>10.0</v>
      </c>
      <c r="AJ450" s="23"/>
      <c r="AK450" s="6">
        <v>10.0</v>
      </c>
      <c r="AL450" s="23"/>
      <c r="AM450" s="6"/>
      <c r="AN450" s="6">
        <v>10.0</v>
      </c>
      <c r="AO450" s="6">
        <v>10.0</v>
      </c>
      <c r="AP450" s="6"/>
      <c r="AQ450" s="6">
        <v>10.0</v>
      </c>
      <c r="AR450" s="6">
        <v>9.0</v>
      </c>
      <c r="AS450" s="6">
        <v>10.0</v>
      </c>
      <c r="AT450" s="6">
        <v>10.0</v>
      </c>
      <c r="AU450" s="6"/>
      <c r="AV450" s="23"/>
      <c r="AW450" s="25">
        <v>10.0</v>
      </c>
      <c r="AX450" s="25">
        <f t="shared" si="1"/>
        <v>9.86</v>
      </c>
      <c r="AY450" s="23"/>
      <c r="AZ450" s="23">
        <f t="shared" si="2"/>
        <v>0</v>
      </c>
      <c r="BA450" s="6">
        <v>104.0</v>
      </c>
      <c r="BB450" s="6">
        <v>0.0</v>
      </c>
      <c r="BC450" s="23">
        <f t="shared" si="3"/>
        <v>104</v>
      </c>
      <c r="BD450" s="6" t="s">
        <v>92</v>
      </c>
      <c r="BE450" s="6" t="s">
        <v>55</v>
      </c>
      <c r="BF450" s="6" t="s">
        <v>55</v>
      </c>
      <c r="BG450" s="6" t="s">
        <v>55</v>
      </c>
      <c r="BH450" s="6" t="s">
        <v>55</v>
      </c>
      <c r="BI450" s="6" t="s">
        <v>92</v>
      </c>
      <c r="BJ450" s="6" t="s">
        <v>55</v>
      </c>
      <c r="BK450" s="23"/>
      <c r="BL450" s="23"/>
      <c r="BM450" s="42"/>
      <c r="BN450" s="42"/>
      <c r="BO450" s="42"/>
    </row>
    <row r="451">
      <c r="A451" s="11">
        <v>446.0</v>
      </c>
      <c r="B451" s="17" t="s">
        <v>1598</v>
      </c>
      <c r="C451" s="17" t="s">
        <v>78</v>
      </c>
      <c r="D451" s="20"/>
      <c r="E451" s="19"/>
      <c r="F451" s="17" t="s">
        <v>79</v>
      </c>
      <c r="G451" s="17" t="s">
        <v>1577</v>
      </c>
      <c r="H451" s="48" t="s">
        <v>90</v>
      </c>
      <c r="J451" s="11" t="s">
        <v>526</v>
      </c>
      <c r="K451" s="48" t="s">
        <v>84</v>
      </c>
      <c r="L451" s="49">
        <v>42979.0</v>
      </c>
      <c r="M451" s="52"/>
      <c r="N451" s="48" t="s">
        <v>85</v>
      </c>
      <c r="O451" s="50"/>
      <c r="P451" s="50"/>
      <c r="Q451" s="25">
        <v>9.0</v>
      </c>
      <c r="R451" s="25">
        <v>8.0</v>
      </c>
      <c r="S451" s="25">
        <v>9.5</v>
      </c>
      <c r="T451" s="25"/>
      <c r="U451" s="25">
        <v>9.5</v>
      </c>
      <c r="V451" s="25">
        <v>10.0</v>
      </c>
      <c r="W451" s="25"/>
      <c r="X451" s="25"/>
      <c r="Y451" s="25"/>
      <c r="Z451" s="25"/>
      <c r="AA451" s="25"/>
      <c r="AB451" s="25">
        <v>8.0</v>
      </c>
      <c r="AC451" s="25">
        <v>9.5</v>
      </c>
      <c r="AD451" s="25"/>
      <c r="AE451" s="25">
        <v>10.0</v>
      </c>
      <c r="AF451" s="25"/>
      <c r="AG451" s="25"/>
      <c r="AH451" s="25">
        <v>10.0</v>
      </c>
      <c r="AI451" s="25">
        <v>10.0</v>
      </c>
      <c r="AJ451" s="25"/>
      <c r="AK451" s="25">
        <v>10.0</v>
      </c>
      <c r="AL451" s="25"/>
      <c r="AM451" s="25"/>
      <c r="AN451" s="25">
        <v>10.0</v>
      </c>
      <c r="AO451" s="25">
        <v>10.0</v>
      </c>
      <c r="AP451" s="25"/>
      <c r="AQ451" s="25">
        <v>10.0</v>
      </c>
      <c r="AR451" s="6">
        <v>10.0</v>
      </c>
      <c r="AS451" s="25">
        <v>10.0</v>
      </c>
      <c r="AT451" s="25">
        <v>10.0</v>
      </c>
      <c r="AU451" s="25"/>
      <c r="AV451" s="25"/>
      <c r="AW451" s="25">
        <v>10.0</v>
      </c>
      <c r="AX451" s="25">
        <f t="shared" si="1"/>
        <v>9.63</v>
      </c>
      <c r="AY451" s="23"/>
      <c r="AZ451" s="23">
        <f t="shared" si="2"/>
        <v>0</v>
      </c>
      <c r="BA451" s="6">
        <v>64.0</v>
      </c>
      <c r="BB451" s="6">
        <v>0.0</v>
      </c>
      <c r="BC451" s="23">
        <f t="shared" si="3"/>
        <v>64</v>
      </c>
      <c r="BD451" s="6" t="s">
        <v>92</v>
      </c>
      <c r="BE451" s="6" t="s">
        <v>55</v>
      </c>
      <c r="BF451" s="6" t="s">
        <v>55</v>
      </c>
      <c r="BG451" s="6" t="s">
        <v>55</v>
      </c>
      <c r="BH451" s="6" t="s">
        <v>55</v>
      </c>
      <c r="BI451" s="6" t="s">
        <v>92</v>
      </c>
      <c r="BJ451" s="6" t="s">
        <v>55</v>
      </c>
      <c r="BK451" s="23"/>
      <c r="BL451" s="23"/>
      <c r="BM451" s="42"/>
      <c r="BN451" s="42"/>
      <c r="BO451" s="42"/>
    </row>
    <row r="452">
      <c r="A452" s="11">
        <v>447.0</v>
      </c>
      <c r="B452" s="17" t="s">
        <v>1599</v>
      </c>
      <c r="C452" s="17" t="s">
        <v>203</v>
      </c>
      <c r="D452" s="17" t="s">
        <v>110</v>
      </c>
      <c r="E452" s="19"/>
      <c r="F452" s="17" t="s">
        <v>96</v>
      </c>
      <c r="G452" s="17" t="s">
        <v>1577</v>
      </c>
      <c r="H452" s="48" t="s">
        <v>90</v>
      </c>
      <c r="J452" s="11" t="s">
        <v>526</v>
      </c>
      <c r="K452" s="48" t="s">
        <v>84</v>
      </c>
      <c r="L452" s="51">
        <v>43053.0</v>
      </c>
      <c r="M452" s="52"/>
      <c r="N452" s="48" t="s">
        <v>85</v>
      </c>
      <c r="O452" s="48" t="s">
        <v>483</v>
      </c>
      <c r="P452" s="52"/>
      <c r="Q452" s="25">
        <v>10.0</v>
      </c>
      <c r="R452" s="25">
        <v>9.0</v>
      </c>
      <c r="S452" s="25">
        <v>9.5</v>
      </c>
      <c r="T452" s="25"/>
      <c r="U452" s="25">
        <v>10.0</v>
      </c>
      <c r="V452" s="25">
        <v>9.5</v>
      </c>
      <c r="W452" s="25"/>
      <c r="X452" s="25"/>
      <c r="Y452" s="25"/>
      <c r="Z452" s="25"/>
      <c r="AA452" s="25"/>
      <c r="AB452" s="25">
        <v>8.5</v>
      </c>
      <c r="AC452" s="25">
        <v>9.0</v>
      </c>
      <c r="AD452" s="25"/>
      <c r="AE452" s="25">
        <v>10.0</v>
      </c>
      <c r="AF452" s="25"/>
      <c r="AG452" s="25"/>
      <c r="AH452" s="25">
        <v>10.0</v>
      </c>
      <c r="AI452" s="25">
        <v>10.0</v>
      </c>
      <c r="AJ452" s="25"/>
      <c r="AK452" s="25">
        <v>10.0</v>
      </c>
      <c r="AL452" s="25"/>
      <c r="AM452" s="25"/>
      <c r="AN452" s="25">
        <v>10.0</v>
      </c>
      <c r="AO452" s="25">
        <v>10.0</v>
      </c>
      <c r="AP452" s="25"/>
      <c r="AQ452" s="25">
        <v>10.0</v>
      </c>
      <c r="AR452" s="6">
        <v>10.0</v>
      </c>
      <c r="AS452" s="25">
        <v>10.0</v>
      </c>
      <c r="AT452" s="25">
        <v>10.0</v>
      </c>
      <c r="AU452" s="25"/>
      <c r="AV452" s="25"/>
      <c r="AW452" s="25">
        <v>10.0</v>
      </c>
      <c r="AX452" s="25">
        <f t="shared" si="1"/>
        <v>9.75</v>
      </c>
      <c r="AY452" s="23"/>
      <c r="AZ452" s="23">
        <f t="shared" si="2"/>
        <v>0</v>
      </c>
      <c r="BA452" s="6">
        <v>26.0</v>
      </c>
      <c r="BB452" s="6">
        <v>0.0</v>
      </c>
      <c r="BC452" s="23">
        <f t="shared" si="3"/>
        <v>26</v>
      </c>
      <c r="BD452" s="6" t="s">
        <v>92</v>
      </c>
      <c r="BE452" s="6" t="s">
        <v>55</v>
      </c>
      <c r="BF452" s="6" t="s">
        <v>55</v>
      </c>
      <c r="BG452" s="6" t="s">
        <v>55</v>
      </c>
      <c r="BH452" s="6" t="s">
        <v>55</v>
      </c>
      <c r="BI452" s="6" t="s">
        <v>92</v>
      </c>
      <c r="BJ452" s="6" t="s">
        <v>55</v>
      </c>
      <c r="BK452" s="23"/>
      <c r="BL452" s="23"/>
      <c r="BM452" s="42"/>
      <c r="BN452" s="42"/>
      <c r="BO452" s="42"/>
    </row>
    <row r="453">
      <c r="A453" s="11">
        <v>448.0</v>
      </c>
      <c r="B453" s="17" t="s">
        <v>1228</v>
      </c>
      <c r="C453" s="17" t="s">
        <v>1600</v>
      </c>
      <c r="D453" s="17" t="s">
        <v>1601</v>
      </c>
      <c r="E453" s="19"/>
      <c r="F453" s="17" t="s">
        <v>79</v>
      </c>
      <c r="G453" s="17" t="s">
        <v>1577</v>
      </c>
      <c r="H453" s="48" t="s">
        <v>90</v>
      </c>
      <c r="J453" s="11" t="s">
        <v>91</v>
      </c>
      <c r="K453" s="48" t="s">
        <v>84</v>
      </c>
      <c r="L453" s="49">
        <v>42979.0</v>
      </c>
      <c r="M453" s="52"/>
      <c r="N453" s="48" t="s">
        <v>85</v>
      </c>
      <c r="O453" s="48" t="s">
        <v>295</v>
      </c>
      <c r="P453" s="52"/>
      <c r="Q453" s="25">
        <v>10.0</v>
      </c>
      <c r="R453" s="25">
        <v>9.0</v>
      </c>
      <c r="S453" s="25">
        <v>10.0</v>
      </c>
      <c r="T453" s="25"/>
      <c r="U453" s="25">
        <v>10.0</v>
      </c>
      <c r="V453" s="25">
        <v>9.5</v>
      </c>
      <c r="W453" s="25"/>
      <c r="X453" s="25"/>
      <c r="Y453" s="25"/>
      <c r="Z453" s="25"/>
      <c r="AA453" s="25"/>
      <c r="AB453" s="25">
        <v>9.0</v>
      </c>
      <c r="AC453" s="25">
        <v>10.0</v>
      </c>
      <c r="AD453" s="25"/>
      <c r="AE453" s="25">
        <v>10.0</v>
      </c>
      <c r="AF453" s="25"/>
      <c r="AG453" s="25"/>
      <c r="AH453" s="25">
        <v>10.0</v>
      </c>
      <c r="AI453" s="25">
        <v>10.0</v>
      </c>
      <c r="AJ453" s="25"/>
      <c r="AK453" s="25">
        <v>10.0</v>
      </c>
      <c r="AL453" s="25"/>
      <c r="AM453" s="25"/>
      <c r="AN453" s="25">
        <v>10.0</v>
      </c>
      <c r="AO453" s="25">
        <v>10.0</v>
      </c>
      <c r="AP453" s="25"/>
      <c r="AQ453" s="25">
        <v>10.0</v>
      </c>
      <c r="AR453" s="6">
        <v>10.0</v>
      </c>
      <c r="AS453" s="25">
        <v>10.0</v>
      </c>
      <c r="AT453" s="25">
        <v>10.0</v>
      </c>
      <c r="AU453" s="25"/>
      <c r="AV453" s="25"/>
      <c r="AW453" s="25">
        <v>10.0</v>
      </c>
      <c r="AX453" s="25">
        <f t="shared" si="1"/>
        <v>9.86</v>
      </c>
      <c r="AY453" s="23"/>
      <c r="AZ453" s="23">
        <f t="shared" si="2"/>
        <v>0</v>
      </c>
      <c r="BA453" s="6">
        <v>45.0</v>
      </c>
      <c r="BB453" s="6">
        <v>0.0</v>
      </c>
      <c r="BC453" s="23">
        <f t="shared" si="3"/>
        <v>45</v>
      </c>
      <c r="BD453" s="6" t="s">
        <v>92</v>
      </c>
      <c r="BE453" s="6" t="s">
        <v>55</v>
      </c>
      <c r="BF453" s="6" t="s">
        <v>55</v>
      </c>
      <c r="BG453" s="6" t="s">
        <v>55</v>
      </c>
      <c r="BH453" s="6" t="s">
        <v>55</v>
      </c>
      <c r="BI453" s="6" t="s">
        <v>92</v>
      </c>
      <c r="BJ453" s="6" t="s">
        <v>55</v>
      </c>
      <c r="BK453" s="23"/>
      <c r="BL453" s="23"/>
      <c r="BM453" s="42"/>
      <c r="BN453" s="42"/>
      <c r="BO453" s="42"/>
    </row>
    <row r="454">
      <c r="A454" s="11">
        <v>449.0</v>
      </c>
      <c r="B454" s="17" t="s">
        <v>1602</v>
      </c>
      <c r="C454" s="17" t="s">
        <v>1603</v>
      </c>
      <c r="D454" s="20"/>
      <c r="E454" s="19"/>
      <c r="F454" s="17" t="s">
        <v>96</v>
      </c>
      <c r="G454" s="17" t="s">
        <v>1577</v>
      </c>
      <c r="H454" s="48" t="s">
        <v>90</v>
      </c>
      <c r="J454" s="11" t="s">
        <v>91</v>
      </c>
      <c r="K454" s="48" t="s">
        <v>84</v>
      </c>
      <c r="L454" s="49">
        <v>42979.0</v>
      </c>
      <c r="M454" s="52"/>
      <c r="N454" s="48" t="s">
        <v>85</v>
      </c>
      <c r="O454" s="48" t="s">
        <v>483</v>
      </c>
      <c r="P454" s="52"/>
      <c r="Q454" s="25">
        <v>9.0</v>
      </c>
      <c r="R454" s="25">
        <v>8.5</v>
      </c>
      <c r="S454" s="25">
        <v>6.0</v>
      </c>
      <c r="T454" s="25"/>
      <c r="U454" s="25">
        <v>8.0</v>
      </c>
      <c r="V454" s="25">
        <v>9.5</v>
      </c>
      <c r="W454" s="25"/>
      <c r="X454" s="25"/>
      <c r="Y454" s="25"/>
      <c r="Z454" s="25"/>
      <c r="AA454" s="25"/>
      <c r="AB454" s="25">
        <v>7.5</v>
      </c>
      <c r="AC454" s="25">
        <v>8.5</v>
      </c>
      <c r="AD454" s="25"/>
      <c r="AE454" s="25">
        <v>10.0</v>
      </c>
      <c r="AF454" s="25"/>
      <c r="AG454" s="25"/>
      <c r="AH454" s="25">
        <v>10.0</v>
      </c>
      <c r="AI454" s="25">
        <v>10.0</v>
      </c>
      <c r="AJ454" s="25"/>
      <c r="AK454" s="25">
        <v>10.0</v>
      </c>
      <c r="AL454" s="25"/>
      <c r="AM454" s="25"/>
      <c r="AN454" s="25">
        <v>9.0</v>
      </c>
      <c r="AO454" s="25">
        <v>10.0</v>
      </c>
      <c r="AP454" s="25"/>
      <c r="AQ454" s="25">
        <v>10.0</v>
      </c>
      <c r="AR454" s="6">
        <v>10.0</v>
      </c>
      <c r="AS454" s="25">
        <v>10.0</v>
      </c>
      <c r="AT454" s="25">
        <v>10.0</v>
      </c>
      <c r="AU454" s="25"/>
      <c r="AV454" s="25"/>
      <c r="AW454" s="25">
        <v>10.0</v>
      </c>
      <c r="AX454" s="25">
        <f t="shared" si="1"/>
        <v>9.22</v>
      </c>
      <c r="AY454" s="23"/>
      <c r="AZ454" s="23">
        <f t="shared" si="2"/>
        <v>0</v>
      </c>
      <c r="BA454" s="6">
        <v>43.0</v>
      </c>
      <c r="BB454" s="6">
        <v>0.0</v>
      </c>
      <c r="BC454" s="23">
        <f t="shared" si="3"/>
        <v>43</v>
      </c>
      <c r="BD454" s="6" t="s">
        <v>92</v>
      </c>
      <c r="BE454" s="6" t="s">
        <v>55</v>
      </c>
      <c r="BF454" s="6" t="s">
        <v>55</v>
      </c>
      <c r="BG454" s="6" t="s">
        <v>55</v>
      </c>
      <c r="BH454" s="6" t="s">
        <v>55</v>
      </c>
      <c r="BI454" s="6" t="s">
        <v>92</v>
      </c>
      <c r="BJ454" s="6" t="s">
        <v>55</v>
      </c>
      <c r="BK454" s="23"/>
      <c r="BL454" s="23"/>
      <c r="BM454" s="42"/>
      <c r="BN454" s="42"/>
      <c r="BO454" s="42"/>
    </row>
    <row r="455">
      <c r="A455" s="11">
        <v>450.0</v>
      </c>
      <c r="B455" s="17" t="s">
        <v>1604</v>
      </c>
      <c r="C455" s="17" t="s">
        <v>113</v>
      </c>
      <c r="D455" s="17" t="s">
        <v>735</v>
      </c>
      <c r="E455" s="19"/>
      <c r="F455" s="17" t="s">
        <v>96</v>
      </c>
      <c r="G455" s="17" t="s">
        <v>1577</v>
      </c>
      <c r="H455" s="48" t="s">
        <v>90</v>
      </c>
      <c r="J455" s="11" t="s">
        <v>91</v>
      </c>
      <c r="K455" s="48" t="s">
        <v>84</v>
      </c>
      <c r="L455" s="49">
        <v>42979.0</v>
      </c>
      <c r="M455" s="52"/>
      <c r="N455" s="48" t="s">
        <v>85</v>
      </c>
      <c r="O455" s="48" t="s">
        <v>483</v>
      </c>
      <c r="P455" s="52"/>
      <c r="Q455" s="25">
        <v>10.0</v>
      </c>
      <c r="R455" s="25">
        <v>8.0</v>
      </c>
      <c r="S455" s="25">
        <v>9.0</v>
      </c>
      <c r="T455" s="25"/>
      <c r="U455" s="25">
        <v>10.0</v>
      </c>
      <c r="V455" s="25">
        <v>9.0</v>
      </c>
      <c r="W455" s="25"/>
      <c r="X455" s="25"/>
      <c r="Y455" s="25"/>
      <c r="Z455" s="25"/>
      <c r="AA455" s="25"/>
      <c r="AB455" s="25">
        <v>6.0</v>
      </c>
      <c r="AC455" s="25">
        <v>10.0</v>
      </c>
      <c r="AD455" s="25"/>
      <c r="AE455" s="25">
        <v>10.0</v>
      </c>
      <c r="AF455" s="25"/>
      <c r="AG455" s="25"/>
      <c r="AH455" s="25"/>
      <c r="AI455" s="25">
        <v>10.0</v>
      </c>
      <c r="AJ455" s="25"/>
      <c r="AK455" s="25">
        <v>10.0</v>
      </c>
      <c r="AL455" s="25"/>
      <c r="AM455" s="25"/>
      <c r="AN455" s="25">
        <v>10.0</v>
      </c>
      <c r="AO455" s="25">
        <v>10.0</v>
      </c>
      <c r="AP455" s="25"/>
      <c r="AQ455" s="25">
        <v>10.0</v>
      </c>
      <c r="AR455" s="6">
        <v>10.0</v>
      </c>
      <c r="AS455" s="25">
        <v>10.0</v>
      </c>
      <c r="AT455" s="25">
        <v>10.0</v>
      </c>
      <c r="AU455" s="25"/>
      <c r="AV455" s="25"/>
      <c r="AW455" s="25">
        <v>10.0</v>
      </c>
      <c r="AX455" s="25">
        <f t="shared" si="1"/>
        <v>9.52</v>
      </c>
      <c r="AY455" s="23"/>
      <c r="AZ455" s="23">
        <f t="shared" si="2"/>
        <v>0</v>
      </c>
      <c r="BA455" s="6">
        <v>45.0</v>
      </c>
      <c r="BB455" s="6">
        <v>0.0</v>
      </c>
      <c r="BC455" s="23">
        <f t="shared" si="3"/>
        <v>45</v>
      </c>
      <c r="BD455" s="6" t="s">
        <v>92</v>
      </c>
      <c r="BE455" s="6" t="s">
        <v>55</v>
      </c>
      <c r="BF455" s="6" t="s">
        <v>55</v>
      </c>
      <c r="BG455" s="6" t="s">
        <v>55</v>
      </c>
      <c r="BH455" s="6" t="s">
        <v>55</v>
      </c>
      <c r="BI455" s="6" t="s">
        <v>92</v>
      </c>
      <c r="BJ455" s="6" t="s">
        <v>55</v>
      </c>
      <c r="BK455" s="23"/>
      <c r="BL455" s="23"/>
      <c r="BM455" s="42"/>
      <c r="BN455" s="42"/>
      <c r="BO455" s="42"/>
    </row>
    <row r="456">
      <c r="A456" s="11">
        <v>451.0</v>
      </c>
      <c r="B456" s="17" t="s">
        <v>1605</v>
      </c>
      <c r="C456" s="17" t="s">
        <v>259</v>
      </c>
      <c r="D456" s="17" t="s">
        <v>236</v>
      </c>
      <c r="E456" s="19"/>
      <c r="F456" s="17" t="s">
        <v>96</v>
      </c>
      <c r="G456" s="17" t="s">
        <v>1577</v>
      </c>
      <c r="H456" s="48" t="s">
        <v>90</v>
      </c>
      <c r="J456" s="11" t="s">
        <v>91</v>
      </c>
      <c r="K456" s="48" t="s">
        <v>84</v>
      </c>
      <c r="L456" s="49">
        <v>42979.0</v>
      </c>
      <c r="M456" s="52"/>
      <c r="N456" s="48" t="s">
        <v>85</v>
      </c>
      <c r="O456" s="48" t="s">
        <v>483</v>
      </c>
      <c r="P456" s="52"/>
      <c r="Q456" s="6">
        <v>8.0</v>
      </c>
      <c r="R456" s="6">
        <v>8.0</v>
      </c>
      <c r="S456" s="6">
        <v>7.0</v>
      </c>
      <c r="T456" s="23"/>
      <c r="U456" s="6">
        <v>8.5</v>
      </c>
      <c r="V456" s="6">
        <v>9.5</v>
      </c>
      <c r="W456" s="6"/>
      <c r="X456" s="6"/>
      <c r="Y456" s="6"/>
      <c r="Z456" s="6"/>
      <c r="AA456" s="23"/>
      <c r="AB456" s="6">
        <v>6.0</v>
      </c>
      <c r="AC456" s="6">
        <v>9.0</v>
      </c>
      <c r="AD456" s="23"/>
      <c r="AE456" s="6">
        <v>9.5</v>
      </c>
      <c r="AF456" s="23"/>
      <c r="AG456" s="6"/>
      <c r="AH456" s="6">
        <v>10.0</v>
      </c>
      <c r="AI456" s="6">
        <v>10.0</v>
      </c>
      <c r="AJ456" s="23"/>
      <c r="AK456" s="6">
        <v>10.0</v>
      </c>
      <c r="AL456" s="23"/>
      <c r="AM456" s="6"/>
      <c r="AN456" s="6">
        <v>10.0</v>
      </c>
      <c r="AO456" s="6">
        <v>10.0</v>
      </c>
      <c r="AP456" s="23"/>
      <c r="AQ456" s="6">
        <v>9.0</v>
      </c>
      <c r="AR456" s="6">
        <v>10.0</v>
      </c>
      <c r="AS456" s="6">
        <v>10.0</v>
      </c>
      <c r="AT456" s="6">
        <v>10.0</v>
      </c>
      <c r="AU456" s="23"/>
      <c r="AV456" s="23"/>
      <c r="AW456" s="25">
        <v>10.0</v>
      </c>
      <c r="AX456" s="25">
        <f t="shared" si="1"/>
        <v>9.13</v>
      </c>
      <c r="AY456" s="23"/>
      <c r="AZ456" s="23">
        <f t="shared" si="2"/>
        <v>0</v>
      </c>
      <c r="BA456" s="6">
        <v>117.0</v>
      </c>
      <c r="BB456" s="6">
        <v>14.0</v>
      </c>
      <c r="BC456" s="23">
        <f t="shared" si="3"/>
        <v>103</v>
      </c>
      <c r="BD456" s="6" t="s">
        <v>92</v>
      </c>
      <c r="BE456" s="6" t="s">
        <v>55</v>
      </c>
      <c r="BF456" s="6" t="s">
        <v>55</v>
      </c>
      <c r="BG456" s="6" t="s">
        <v>55</v>
      </c>
      <c r="BH456" s="6" t="s">
        <v>55</v>
      </c>
      <c r="BI456" s="6" t="s">
        <v>92</v>
      </c>
      <c r="BJ456" s="6" t="s">
        <v>55</v>
      </c>
      <c r="BK456" s="23"/>
      <c r="BL456" s="23"/>
      <c r="BM456" s="42"/>
      <c r="BN456" s="42"/>
      <c r="BO456" s="42"/>
    </row>
    <row r="457">
      <c r="A457" s="11">
        <v>452.0</v>
      </c>
      <c r="B457" s="17" t="s">
        <v>1606</v>
      </c>
      <c r="C457" s="17" t="s">
        <v>115</v>
      </c>
      <c r="D457" s="17" t="s">
        <v>78</v>
      </c>
      <c r="E457" s="19"/>
      <c r="F457" s="17" t="s">
        <v>79</v>
      </c>
      <c r="G457" s="17" t="s">
        <v>1607</v>
      </c>
      <c r="H457" s="48" t="s">
        <v>90</v>
      </c>
      <c r="J457" s="11" t="s">
        <v>91</v>
      </c>
      <c r="K457" s="48" t="s">
        <v>84</v>
      </c>
      <c r="L457" s="49">
        <v>42979.0</v>
      </c>
      <c r="M457" s="52"/>
      <c r="N457" s="48" t="s">
        <v>85</v>
      </c>
      <c r="O457" s="48" t="s">
        <v>483</v>
      </c>
      <c r="P457" s="52"/>
      <c r="Q457" s="25">
        <v>5.0</v>
      </c>
      <c r="R457" s="25">
        <v>8.0</v>
      </c>
      <c r="S457" s="25">
        <v>7.5</v>
      </c>
      <c r="T457" s="25"/>
      <c r="U457" s="25"/>
      <c r="V457" s="25"/>
      <c r="W457" s="25">
        <v>6.5</v>
      </c>
      <c r="X457" s="25">
        <v>7.5</v>
      </c>
      <c r="Y457" s="25">
        <v>7.0</v>
      </c>
      <c r="Z457" s="25">
        <v>7.5</v>
      </c>
      <c r="AA457" s="25"/>
      <c r="AB457" s="25">
        <v>8.0</v>
      </c>
      <c r="AC457" s="25">
        <v>7.5</v>
      </c>
      <c r="AD457" s="25"/>
      <c r="AE457" s="25"/>
      <c r="AF457" s="25"/>
      <c r="AG457" s="25">
        <v>10.0</v>
      </c>
      <c r="AH457" s="25">
        <v>10.0</v>
      </c>
      <c r="AI457" s="25"/>
      <c r="AJ457" s="25"/>
      <c r="AK457" s="25">
        <v>10.0</v>
      </c>
      <c r="AL457" s="25"/>
      <c r="AM457" s="25">
        <v>7.5</v>
      </c>
      <c r="AN457" s="25"/>
      <c r="AO457" s="25"/>
      <c r="AP457" s="25"/>
      <c r="AQ457" s="25"/>
      <c r="AR457" s="6"/>
      <c r="AS457" s="25"/>
      <c r="AT457" s="25"/>
      <c r="AU457" s="25"/>
      <c r="AV457" s="25"/>
      <c r="AW457" s="25">
        <v>10.0</v>
      </c>
      <c r="AX457" s="25">
        <f t="shared" si="1"/>
        <v>8</v>
      </c>
      <c r="AY457" s="23"/>
      <c r="AZ457" s="23">
        <f t="shared" si="2"/>
        <v>0</v>
      </c>
      <c r="BA457" s="6">
        <v>43.0</v>
      </c>
      <c r="BB457" s="6">
        <v>13.0</v>
      </c>
      <c r="BC457" s="23">
        <f t="shared" si="3"/>
        <v>30</v>
      </c>
      <c r="BD457" s="6" t="s">
        <v>92</v>
      </c>
      <c r="BE457" s="6" t="s">
        <v>55</v>
      </c>
      <c r="BF457" s="6" t="s">
        <v>55</v>
      </c>
      <c r="BG457" s="6" t="s">
        <v>55</v>
      </c>
      <c r="BH457" s="6" t="s">
        <v>55</v>
      </c>
      <c r="BI457" s="6" t="s">
        <v>92</v>
      </c>
      <c r="BJ457" s="6" t="s">
        <v>55</v>
      </c>
      <c r="BK457" s="23"/>
      <c r="BL457" s="23"/>
      <c r="BM457" s="42"/>
      <c r="BN457" s="42"/>
      <c r="BO457" s="42"/>
    </row>
    <row r="458">
      <c r="A458" s="11">
        <v>453.0</v>
      </c>
      <c r="B458" s="17" t="s">
        <v>1608</v>
      </c>
      <c r="C458" s="17" t="s">
        <v>107</v>
      </c>
      <c r="D458" s="20"/>
      <c r="E458" s="19"/>
      <c r="F458" s="17" t="s">
        <v>79</v>
      </c>
      <c r="G458" s="17" t="s">
        <v>1607</v>
      </c>
      <c r="H458" s="48" t="s">
        <v>90</v>
      </c>
      <c r="J458" s="11" t="s">
        <v>91</v>
      </c>
      <c r="K458" s="48" t="s">
        <v>84</v>
      </c>
      <c r="L458" s="49">
        <v>42979.0</v>
      </c>
      <c r="M458" s="52"/>
      <c r="N458" s="48" t="s">
        <v>85</v>
      </c>
      <c r="O458" s="48" t="s">
        <v>483</v>
      </c>
      <c r="P458" s="52"/>
      <c r="Q458" s="25">
        <v>7.0</v>
      </c>
      <c r="R458" s="25">
        <v>10.0</v>
      </c>
      <c r="S458" s="25">
        <v>8.5</v>
      </c>
      <c r="T458" s="25"/>
      <c r="U458" s="25"/>
      <c r="V458" s="25"/>
      <c r="W458" s="25">
        <v>6.5</v>
      </c>
      <c r="X458" s="25">
        <v>8.5</v>
      </c>
      <c r="Y458" s="25">
        <v>9.0</v>
      </c>
      <c r="Z458" s="25">
        <v>8.0</v>
      </c>
      <c r="AA458" s="25"/>
      <c r="AB458" s="25">
        <v>8.5</v>
      </c>
      <c r="AC458" s="25">
        <v>9.0</v>
      </c>
      <c r="AD458" s="25"/>
      <c r="AE458" s="25"/>
      <c r="AF458" s="25"/>
      <c r="AG458" s="25">
        <v>10.0</v>
      </c>
      <c r="AH458" s="25">
        <v>10.0</v>
      </c>
      <c r="AI458" s="25"/>
      <c r="AJ458" s="25"/>
      <c r="AK458" s="25"/>
      <c r="AL458" s="25"/>
      <c r="AM458" s="25">
        <v>7.0</v>
      </c>
      <c r="AN458" s="25"/>
      <c r="AO458" s="25"/>
      <c r="AP458" s="25"/>
      <c r="AQ458" s="25"/>
      <c r="AR458" s="6"/>
      <c r="AS458" s="25"/>
      <c r="AT458" s="25"/>
      <c r="AU458" s="25"/>
      <c r="AV458" s="25"/>
      <c r="AW458" s="25">
        <v>10.0</v>
      </c>
      <c r="AX458" s="25">
        <f t="shared" si="1"/>
        <v>8.61</v>
      </c>
      <c r="AY458" s="23"/>
      <c r="AZ458" s="23">
        <f t="shared" si="2"/>
        <v>0</v>
      </c>
      <c r="BA458" s="6">
        <v>7.0</v>
      </c>
      <c r="BB458" s="6">
        <v>0.0</v>
      </c>
      <c r="BC458" s="23">
        <f t="shared" si="3"/>
        <v>7</v>
      </c>
      <c r="BD458" s="6" t="s">
        <v>92</v>
      </c>
      <c r="BE458" s="6" t="s">
        <v>55</v>
      </c>
      <c r="BF458" s="6" t="s">
        <v>55</v>
      </c>
      <c r="BG458" s="6" t="s">
        <v>55</v>
      </c>
      <c r="BH458" s="6" t="s">
        <v>55</v>
      </c>
      <c r="BI458" s="6" t="s">
        <v>92</v>
      </c>
      <c r="BJ458" s="6" t="s">
        <v>55</v>
      </c>
      <c r="BK458" s="23"/>
      <c r="BL458" s="23"/>
      <c r="BM458" s="42"/>
      <c r="BN458" s="42"/>
      <c r="BO458" s="42"/>
    </row>
    <row r="459">
      <c r="A459" s="11">
        <v>454.0</v>
      </c>
      <c r="B459" s="17" t="s">
        <v>1609</v>
      </c>
      <c r="C459" s="17" t="s">
        <v>404</v>
      </c>
      <c r="D459" s="17" t="s">
        <v>591</v>
      </c>
      <c r="E459" s="19"/>
      <c r="F459" s="17" t="s">
        <v>96</v>
      </c>
      <c r="G459" s="17" t="s">
        <v>1607</v>
      </c>
      <c r="H459" s="48" t="s">
        <v>90</v>
      </c>
      <c r="J459" s="11" t="s">
        <v>91</v>
      </c>
      <c r="K459" s="48" t="s">
        <v>84</v>
      </c>
      <c r="L459" s="49">
        <v>42979.0</v>
      </c>
      <c r="M459" s="52"/>
      <c r="N459" s="48" t="s">
        <v>85</v>
      </c>
      <c r="O459" s="48" t="s">
        <v>483</v>
      </c>
      <c r="P459" s="52"/>
      <c r="Q459" s="6">
        <v>8.0</v>
      </c>
      <c r="R459" s="6">
        <v>7.0</v>
      </c>
      <c r="S459" s="6">
        <v>9.0</v>
      </c>
      <c r="T459" s="23"/>
      <c r="U459" s="23"/>
      <c r="V459" s="23"/>
      <c r="W459" s="6">
        <v>6.0</v>
      </c>
      <c r="X459" s="6">
        <v>8.5</v>
      </c>
      <c r="Y459" s="6">
        <v>10.0</v>
      </c>
      <c r="Z459" s="6">
        <v>9.0</v>
      </c>
      <c r="AA459" s="23"/>
      <c r="AB459" s="6">
        <v>10.0</v>
      </c>
      <c r="AC459" s="6">
        <v>9.0</v>
      </c>
      <c r="AD459" s="23"/>
      <c r="AE459" s="23"/>
      <c r="AF459" s="23"/>
      <c r="AG459" s="25">
        <v>10.0</v>
      </c>
      <c r="AH459" s="25">
        <v>10.0</v>
      </c>
      <c r="AI459" s="23"/>
      <c r="AJ459" s="23"/>
      <c r="AK459" s="25">
        <v>9.0</v>
      </c>
      <c r="AL459" s="23"/>
      <c r="AM459" s="6">
        <v>8.0</v>
      </c>
      <c r="AN459" s="23"/>
      <c r="AO459" s="23"/>
      <c r="AP459" s="23"/>
      <c r="AQ459" s="23"/>
      <c r="AR459" s="6"/>
      <c r="AS459" s="23"/>
      <c r="AT459" s="23"/>
      <c r="AU459" s="23"/>
      <c r="AV459" s="23"/>
      <c r="AW459" s="25">
        <v>10.0</v>
      </c>
      <c r="AX459" s="25">
        <f t="shared" si="1"/>
        <v>8.82</v>
      </c>
      <c r="AY459" s="23"/>
      <c r="AZ459" s="23">
        <f t="shared" si="2"/>
        <v>0</v>
      </c>
      <c r="BA459" s="6">
        <v>13.0</v>
      </c>
      <c r="BB459" s="6">
        <v>0.0</v>
      </c>
      <c r="BC459" s="23">
        <f t="shared" si="3"/>
        <v>13</v>
      </c>
      <c r="BD459" s="6" t="s">
        <v>92</v>
      </c>
      <c r="BE459" s="6" t="s">
        <v>55</v>
      </c>
      <c r="BF459" s="6" t="s">
        <v>55</v>
      </c>
      <c r="BG459" s="6" t="s">
        <v>55</v>
      </c>
      <c r="BH459" s="6" t="s">
        <v>55</v>
      </c>
      <c r="BI459" s="6" t="s">
        <v>92</v>
      </c>
      <c r="BJ459" s="6" t="s">
        <v>55</v>
      </c>
      <c r="BK459" s="23"/>
      <c r="BL459" s="23"/>
      <c r="BM459" s="42"/>
      <c r="BN459" s="42"/>
      <c r="BO459" s="42"/>
    </row>
    <row r="460">
      <c r="A460" s="11">
        <v>455.0</v>
      </c>
      <c r="B460" s="17" t="s">
        <v>97</v>
      </c>
      <c r="C460" s="17" t="s">
        <v>296</v>
      </c>
      <c r="D460" s="17" t="s">
        <v>214</v>
      </c>
      <c r="E460" s="19"/>
      <c r="F460" s="17" t="s">
        <v>79</v>
      </c>
      <c r="G460" s="17" t="s">
        <v>1607</v>
      </c>
      <c r="H460" s="48" t="s">
        <v>90</v>
      </c>
      <c r="J460" s="11" t="s">
        <v>91</v>
      </c>
      <c r="K460" s="48" t="s">
        <v>84</v>
      </c>
      <c r="L460" s="49">
        <v>42979.0</v>
      </c>
      <c r="M460" s="52"/>
      <c r="N460" s="48" t="s">
        <v>85</v>
      </c>
      <c r="O460" s="48" t="s">
        <v>483</v>
      </c>
      <c r="P460" s="52"/>
      <c r="Q460" s="6">
        <v>6.0</v>
      </c>
      <c r="R460" s="6">
        <v>9.0</v>
      </c>
      <c r="S460" s="6">
        <v>7.5</v>
      </c>
      <c r="T460" s="23"/>
      <c r="U460" s="23"/>
      <c r="V460" s="23"/>
      <c r="W460" s="6">
        <v>7.0</v>
      </c>
      <c r="X460" s="6">
        <v>8.0</v>
      </c>
      <c r="Y460" s="6">
        <v>10.0</v>
      </c>
      <c r="Z460" s="6">
        <v>9.0</v>
      </c>
      <c r="AA460" s="23"/>
      <c r="AB460" s="6">
        <v>9.0</v>
      </c>
      <c r="AC460" s="6">
        <v>9.0</v>
      </c>
      <c r="AD460" s="23"/>
      <c r="AE460" s="23"/>
      <c r="AF460" s="23"/>
      <c r="AG460" s="25">
        <v>10.0</v>
      </c>
      <c r="AH460" s="25">
        <v>10.0</v>
      </c>
      <c r="AI460" s="23"/>
      <c r="AJ460" s="23"/>
      <c r="AK460" s="25">
        <v>10.0</v>
      </c>
      <c r="AL460" s="23"/>
      <c r="AM460" s="6">
        <v>8.5</v>
      </c>
      <c r="AN460" s="23"/>
      <c r="AO460" s="23"/>
      <c r="AP460" s="23"/>
      <c r="AQ460" s="23"/>
      <c r="AR460" s="6"/>
      <c r="AS460" s="23"/>
      <c r="AT460" s="23"/>
      <c r="AU460" s="23"/>
      <c r="AV460" s="23"/>
      <c r="AW460" s="25">
        <v>10.0</v>
      </c>
      <c r="AX460" s="25">
        <f t="shared" si="1"/>
        <v>8.78</v>
      </c>
      <c r="AY460" s="23"/>
      <c r="AZ460" s="23">
        <f t="shared" si="2"/>
        <v>0</v>
      </c>
      <c r="BA460" s="6">
        <v>36.0</v>
      </c>
      <c r="BB460" s="6">
        <v>7.0</v>
      </c>
      <c r="BC460" s="23">
        <f t="shared" si="3"/>
        <v>29</v>
      </c>
      <c r="BD460" s="6" t="s">
        <v>92</v>
      </c>
      <c r="BE460" s="6" t="s">
        <v>55</v>
      </c>
      <c r="BF460" s="6" t="s">
        <v>55</v>
      </c>
      <c r="BG460" s="6" t="s">
        <v>55</v>
      </c>
      <c r="BH460" s="6" t="s">
        <v>55</v>
      </c>
      <c r="BI460" s="6" t="s">
        <v>92</v>
      </c>
      <c r="BJ460" s="6" t="s">
        <v>55</v>
      </c>
      <c r="BK460" s="23"/>
      <c r="BL460" s="23"/>
      <c r="BM460" s="42"/>
      <c r="BN460" s="42"/>
      <c r="BO460" s="42"/>
    </row>
    <row r="461">
      <c r="A461" s="11">
        <v>456.0</v>
      </c>
      <c r="B461" s="17" t="s">
        <v>1610</v>
      </c>
      <c r="C461" s="17" t="s">
        <v>153</v>
      </c>
      <c r="D461" s="20"/>
      <c r="E461" s="19"/>
      <c r="F461" s="17" t="s">
        <v>79</v>
      </c>
      <c r="G461" s="17" t="s">
        <v>1607</v>
      </c>
      <c r="H461" s="48" t="s">
        <v>90</v>
      </c>
      <c r="J461" s="11" t="s">
        <v>91</v>
      </c>
      <c r="K461" s="48" t="s">
        <v>84</v>
      </c>
      <c r="L461" s="49">
        <v>42979.0</v>
      </c>
      <c r="M461" s="52"/>
      <c r="N461" s="48" t="s">
        <v>85</v>
      </c>
      <c r="O461" s="48" t="s">
        <v>483</v>
      </c>
      <c r="P461" s="52"/>
      <c r="Q461" s="6">
        <v>6.5</v>
      </c>
      <c r="R461" s="6">
        <v>8.0</v>
      </c>
      <c r="S461" s="6">
        <v>6.5</v>
      </c>
      <c r="T461" s="23"/>
      <c r="U461" s="23"/>
      <c r="V461" s="23"/>
      <c r="W461" s="6">
        <v>9.0</v>
      </c>
      <c r="X461" s="6">
        <v>8.0</v>
      </c>
      <c r="Y461" s="6">
        <v>9.0</v>
      </c>
      <c r="Z461" s="6">
        <v>8.0</v>
      </c>
      <c r="AA461" s="23"/>
      <c r="AB461" s="6">
        <v>8.0</v>
      </c>
      <c r="AC461" s="6">
        <v>7.5</v>
      </c>
      <c r="AD461" s="23"/>
      <c r="AE461" s="23"/>
      <c r="AF461" s="23"/>
      <c r="AG461" s="25">
        <v>10.0</v>
      </c>
      <c r="AH461" s="25">
        <v>10.0</v>
      </c>
      <c r="AI461" s="23"/>
      <c r="AJ461" s="23"/>
      <c r="AK461" s="25">
        <v>10.0</v>
      </c>
      <c r="AL461" s="23"/>
      <c r="AM461" s="6">
        <v>9.0</v>
      </c>
      <c r="AN461" s="23"/>
      <c r="AO461" s="23"/>
      <c r="AP461" s="23"/>
      <c r="AQ461" s="23"/>
      <c r="AR461" s="6"/>
      <c r="AS461" s="23"/>
      <c r="AT461" s="23"/>
      <c r="AU461" s="23"/>
      <c r="AV461" s="23"/>
      <c r="AW461" s="25">
        <v>10.0</v>
      </c>
      <c r="AX461" s="25">
        <f t="shared" si="1"/>
        <v>8.53</v>
      </c>
      <c r="AY461" s="23"/>
      <c r="AZ461" s="23">
        <f t="shared" si="2"/>
        <v>0</v>
      </c>
      <c r="BA461" s="6">
        <v>46.0</v>
      </c>
      <c r="BB461" s="6">
        <v>13.0</v>
      </c>
      <c r="BC461" s="23">
        <f t="shared" si="3"/>
        <v>33</v>
      </c>
      <c r="BD461" s="6" t="s">
        <v>92</v>
      </c>
      <c r="BE461" s="6" t="s">
        <v>55</v>
      </c>
      <c r="BF461" s="6" t="s">
        <v>55</v>
      </c>
      <c r="BG461" s="6" t="s">
        <v>55</v>
      </c>
      <c r="BH461" s="6" t="s">
        <v>55</v>
      </c>
      <c r="BI461" s="6" t="s">
        <v>92</v>
      </c>
      <c r="BJ461" s="6" t="s">
        <v>55</v>
      </c>
      <c r="BK461" s="23"/>
      <c r="BL461" s="23"/>
      <c r="BM461" s="42"/>
      <c r="BN461" s="42"/>
      <c r="BO461" s="42"/>
    </row>
    <row r="462">
      <c r="A462" s="11">
        <v>457.0</v>
      </c>
      <c r="B462" s="17" t="s">
        <v>1611</v>
      </c>
      <c r="C462" s="17" t="s">
        <v>213</v>
      </c>
      <c r="D462" s="17" t="s">
        <v>1612</v>
      </c>
      <c r="E462" s="19"/>
      <c r="F462" s="17" t="s">
        <v>79</v>
      </c>
      <c r="G462" s="17" t="s">
        <v>1607</v>
      </c>
      <c r="H462" s="48" t="s">
        <v>90</v>
      </c>
      <c r="J462" s="11" t="s">
        <v>91</v>
      </c>
      <c r="K462" s="48" t="s">
        <v>84</v>
      </c>
      <c r="L462" s="49">
        <v>42979.0</v>
      </c>
      <c r="M462" s="52"/>
      <c r="N462" s="48" t="s">
        <v>85</v>
      </c>
      <c r="O462" s="48" t="s">
        <v>483</v>
      </c>
      <c r="P462" s="52"/>
      <c r="Q462" s="25">
        <v>8.5</v>
      </c>
      <c r="R462" s="25">
        <v>9.0</v>
      </c>
      <c r="S462" s="25">
        <v>7.5</v>
      </c>
      <c r="T462" s="25"/>
      <c r="U462" s="25"/>
      <c r="V462" s="25"/>
      <c r="W462" s="25">
        <v>8.0</v>
      </c>
      <c r="X462" s="25">
        <v>8.0</v>
      </c>
      <c r="Y462" s="25">
        <v>10.0</v>
      </c>
      <c r="Z462" s="25">
        <v>9.0</v>
      </c>
      <c r="AA462" s="25"/>
      <c r="AB462" s="25">
        <v>9.0</v>
      </c>
      <c r="AC462" s="25">
        <v>9.5</v>
      </c>
      <c r="AD462" s="25"/>
      <c r="AE462" s="25"/>
      <c r="AF462" s="25"/>
      <c r="AG462" s="25">
        <v>10.0</v>
      </c>
      <c r="AH462" s="25">
        <v>10.0</v>
      </c>
      <c r="AI462" s="25"/>
      <c r="AJ462" s="25"/>
      <c r="AK462" s="25">
        <v>10.0</v>
      </c>
      <c r="AL462" s="25"/>
      <c r="AM462" s="25">
        <v>8.5</v>
      </c>
      <c r="AN462" s="25"/>
      <c r="AO462" s="25"/>
      <c r="AP462" s="25"/>
      <c r="AQ462" s="25"/>
      <c r="AR462" s="6"/>
      <c r="AS462" s="25"/>
      <c r="AT462" s="25"/>
      <c r="AU462" s="25"/>
      <c r="AV462" s="25"/>
      <c r="AW462" s="25">
        <v>10.0</v>
      </c>
      <c r="AX462" s="25">
        <f t="shared" si="1"/>
        <v>9.07</v>
      </c>
      <c r="AY462" s="23"/>
      <c r="AZ462" s="23">
        <f t="shared" si="2"/>
        <v>0</v>
      </c>
      <c r="BA462" s="6">
        <v>8.0</v>
      </c>
      <c r="BB462" s="6">
        <v>2.0</v>
      </c>
      <c r="BC462" s="23">
        <f t="shared" si="3"/>
        <v>6</v>
      </c>
      <c r="BD462" s="6" t="s">
        <v>92</v>
      </c>
      <c r="BE462" s="6" t="s">
        <v>55</v>
      </c>
      <c r="BF462" s="6" t="s">
        <v>55</v>
      </c>
      <c r="BG462" s="6" t="s">
        <v>55</v>
      </c>
      <c r="BH462" s="6" t="s">
        <v>55</v>
      </c>
      <c r="BI462" s="6" t="s">
        <v>92</v>
      </c>
      <c r="BJ462" s="6" t="s">
        <v>55</v>
      </c>
      <c r="BK462" s="23"/>
      <c r="BL462" s="23"/>
      <c r="BM462" s="42"/>
      <c r="BN462" s="42"/>
      <c r="BO462" s="42"/>
    </row>
    <row r="463">
      <c r="A463" s="11">
        <v>458.0</v>
      </c>
      <c r="B463" s="17" t="s">
        <v>1613</v>
      </c>
      <c r="C463" s="17" t="s">
        <v>193</v>
      </c>
      <c r="D463" s="17" t="s">
        <v>1614</v>
      </c>
      <c r="E463" s="19"/>
      <c r="F463" s="17" t="s">
        <v>96</v>
      </c>
      <c r="G463" s="17" t="s">
        <v>1607</v>
      </c>
      <c r="H463" s="48" t="s">
        <v>90</v>
      </c>
      <c r="J463" s="11" t="s">
        <v>91</v>
      </c>
      <c r="K463" s="48" t="s">
        <v>84</v>
      </c>
      <c r="L463" s="49">
        <v>42979.0</v>
      </c>
      <c r="M463" s="52"/>
      <c r="N463" s="48" t="s">
        <v>85</v>
      </c>
      <c r="O463" s="48" t="s">
        <v>483</v>
      </c>
      <c r="P463" s="52"/>
      <c r="Q463" s="25">
        <v>7.5</v>
      </c>
      <c r="R463" s="25">
        <v>9.0</v>
      </c>
      <c r="S463" s="25">
        <v>9.0</v>
      </c>
      <c r="T463" s="25"/>
      <c r="U463" s="25"/>
      <c r="V463" s="25"/>
      <c r="W463" s="25">
        <v>8.0</v>
      </c>
      <c r="X463" s="25">
        <v>8.0</v>
      </c>
      <c r="Y463" s="25">
        <v>10.0</v>
      </c>
      <c r="Z463" s="25">
        <v>9.5</v>
      </c>
      <c r="AA463" s="25"/>
      <c r="AB463" s="25">
        <v>9.0</v>
      </c>
      <c r="AC463" s="25">
        <v>9.5</v>
      </c>
      <c r="AD463" s="25"/>
      <c r="AE463" s="25"/>
      <c r="AF463" s="25"/>
      <c r="AG463" s="25">
        <v>10.0</v>
      </c>
      <c r="AH463" s="25">
        <v>10.0</v>
      </c>
      <c r="AI463" s="25"/>
      <c r="AJ463" s="25"/>
      <c r="AK463" s="25">
        <v>8.0</v>
      </c>
      <c r="AL463" s="25"/>
      <c r="AM463" s="25">
        <v>8.5</v>
      </c>
      <c r="AN463" s="25"/>
      <c r="AO463" s="25"/>
      <c r="AP463" s="25"/>
      <c r="AQ463" s="25"/>
      <c r="AR463" s="6"/>
      <c r="AS463" s="25"/>
      <c r="AT463" s="25"/>
      <c r="AU463" s="25"/>
      <c r="AV463" s="25"/>
      <c r="AW463" s="25">
        <v>10.0</v>
      </c>
      <c r="AX463" s="25">
        <f t="shared" si="1"/>
        <v>9</v>
      </c>
      <c r="AY463" s="23"/>
      <c r="AZ463" s="23">
        <f t="shared" si="2"/>
        <v>0</v>
      </c>
      <c r="BA463" s="6">
        <v>75.0</v>
      </c>
      <c r="BB463" s="6">
        <v>13.0</v>
      </c>
      <c r="BC463" s="23">
        <f t="shared" si="3"/>
        <v>62</v>
      </c>
      <c r="BD463" s="6" t="s">
        <v>92</v>
      </c>
      <c r="BE463" s="6" t="s">
        <v>55</v>
      </c>
      <c r="BF463" s="6" t="s">
        <v>55</v>
      </c>
      <c r="BG463" s="6" t="s">
        <v>55</v>
      </c>
      <c r="BH463" s="6" t="s">
        <v>55</v>
      </c>
      <c r="BI463" s="6" t="s">
        <v>92</v>
      </c>
      <c r="BJ463" s="6" t="s">
        <v>55</v>
      </c>
      <c r="BK463" s="23"/>
      <c r="BL463" s="23"/>
      <c r="BM463" s="42"/>
      <c r="BN463" s="42"/>
      <c r="BO463" s="42"/>
    </row>
    <row r="464">
      <c r="A464" s="11">
        <v>459.0</v>
      </c>
      <c r="B464" s="17" t="s">
        <v>1615</v>
      </c>
      <c r="C464" s="17" t="s">
        <v>107</v>
      </c>
      <c r="D464" s="17" t="s">
        <v>143</v>
      </c>
      <c r="E464" s="19"/>
      <c r="F464" s="17" t="s">
        <v>79</v>
      </c>
      <c r="G464" s="17" t="s">
        <v>1607</v>
      </c>
      <c r="H464" s="48" t="s">
        <v>90</v>
      </c>
      <c r="J464" s="11" t="s">
        <v>91</v>
      </c>
      <c r="K464" s="48" t="s">
        <v>84</v>
      </c>
      <c r="L464" s="49">
        <v>42979.0</v>
      </c>
      <c r="M464" s="52"/>
      <c r="N464" s="48" t="s">
        <v>85</v>
      </c>
      <c r="O464" s="48" t="s">
        <v>483</v>
      </c>
      <c r="P464" s="52"/>
      <c r="Q464" s="6">
        <v>5.5</v>
      </c>
      <c r="R464" s="6">
        <v>7.0</v>
      </c>
      <c r="S464" s="6">
        <v>8.0</v>
      </c>
      <c r="T464" s="23"/>
      <c r="U464" s="23"/>
      <c r="V464" s="23"/>
      <c r="W464" s="6">
        <v>7.0</v>
      </c>
      <c r="X464" s="6">
        <v>8.5</v>
      </c>
      <c r="Y464" s="6">
        <v>8.5</v>
      </c>
      <c r="Z464" s="6">
        <v>8.0</v>
      </c>
      <c r="AA464" s="23"/>
      <c r="AB464" s="6">
        <v>8.0</v>
      </c>
      <c r="AC464" s="6">
        <v>8.5</v>
      </c>
      <c r="AD464" s="23"/>
      <c r="AE464" s="23"/>
      <c r="AF464" s="23"/>
      <c r="AG464" s="25">
        <v>10.0</v>
      </c>
      <c r="AH464" s="25">
        <v>10.0</v>
      </c>
      <c r="AI464" s="23"/>
      <c r="AJ464" s="23"/>
      <c r="AK464" s="25">
        <v>9.5</v>
      </c>
      <c r="AL464" s="23"/>
      <c r="AM464" s="6">
        <v>6.0</v>
      </c>
      <c r="AN464" s="23"/>
      <c r="AO464" s="23"/>
      <c r="AP464" s="23"/>
      <c r="AQ464" s="23"/>
      <c r="AR464" s="6"/>
      <c r="AS464" s="23"/>
      <c r="AT464" s="23"/>
      <c r="AU464" s="23"/>
      <c r="AV464" s="23"/>
      <c r="AW464" s="25">
        <v>10.0</v>
      </c>
      <c r="AX464" s="25">
        <f t="shared" si="1"/>
        <v>8.17</v>
      </c>
      <c r="AY464" s="23"/>
      <c r="AZ464" s="23">
        <f t="shared" si="2"/>
        <v>0</v>
      </c>
      <c r="BA464" s="2">
        <v>47.0</v>
      </c>
      <c r="BB464" s="2">
        <v>13.0</v>
      </c>
      <c r="BC464" s="23">
        <f t="shared" si="3"/>
        <v>34</v>
      </c>
      <c r="BD464" s="6" t="s">
        <v>92</v>
      </c>
      <c r="BE464" s="6" t="s">
        <v>55</v>
      </c>
      <c r="BF464" s="6" t="s">
        <v>55</v>
      </c>
      <c r="BG464" s="6" t="s">
        <v>55</v>
      </c>
      <c r="BH464" s="6" t="s">
        <v>55</v>
      </c>
      <c r="BI464" s="6" t="s">
        <v>92</v>
      </c>
      <c r="BJ464" s="6" t="s">
        <v>55</v>
      </c>
      <c r="BK464" s="23"/>
      <c r="BL464" s="23"/>
      <c r="BM464" s="42"/>
      <c r="BN464" s="42"/>
      <c r="BO464" s="42"/>
    </row>
    <row r="465">
      <c r="A465" s="11">
        <v>460.0</v>
      </c>
      <c r="B465" s="17" t="s">
        <v>1616</v>
      </c>
      <c r="C465" s="17" t="s">
        <v>77</v>
      </c>
      <c r="D465" s="17" t="s">
        <v>143</v>
      </c>
      <c r="E465" s="19"/>
      <c r="F465" s="17" t="s">
        <v>79</v>
      </c>
      <c r="G465" s="17" t="s">
        <v>1607</v>
      </c>
      <c r="H465" s="48" t="s">
        <v>90</v>
      </c>
      <c r="J465" s="11" t="s">
        <v>91</v>
      </c>
      <c r="K465" s="48" t="s">
        <v>84</v>
      </c>
      <c r="L465" s="49">
        <v>42979.0</v>
      </c>
      <c r="M465" s="52"/>
      <c r="N465" s="48" t="s">
        <v>85</v>
      </c>
      <c r="O465" s="48" t="s">
        <v>483</v>
      </c>
      <c r="P465" s="52"/>
      <c r="Q465" s="6">
        <v>6.0</v>
      </c>
      <c r="R465" s="6">
        <v>9.5</v>
      </c>
      <c r="S465" s="6">
        <v>9.5</v>
      </c>
      <c r="T465" s="23"/>
      <c r="U465" s="23"/>
      <c r="V465" s="23"/>
      <c r="W465" s="6">
        <v>7.5</v>
      </c>
      <c r="X465" s="6">
        <v>7.0</v>
      </c>
      <c r="Y465" s="6">
        <v>7.5</v>
      </c>
      <c r="Z465" s="6">
        <v>8.0</v>
      </c>
      <c r="AA465" s="23"/>
      <c r="AB465" s="6">
        <v>8.5</v>
      </c>
      <c r="AC465" s="6">
        <v>9.5</v>
      </c>
      <c r="AD465" s="23"/>
      <c r="AE465" s="23"/>
      <c r="AF465" s="23"/>
      <c r="AG465" s="25">
        <v>10.0</v>
      </c>
      <c r="AH465" s="25">
        <v>10.0</v>
      </c>
      <c r="AI465" s="23"/>
      <c r="AJ465" s="23"/>
      <c r="AK465" s="25">
        <v>9.5</v>
      </c>
      <c r="AL465" s="23"/>
      <c r="AM465" s="6">
        <v>8.5</v>
      </c>
      <c r="AN465" s="23"/>
      <c r="AO465" s="23"/>
      <c r="AP465" s="23"/>
      <c r="AQ465" s="23"/>
      <c r="AR465" s="6"/>
      <c r="AS465" s="23"/>
      <c r="AT465" s="23"/>
      <c r="AU465" s="23"/>
      <c r="AV465" s="23"/>
      <c r="AW465" s="25">
        <v>10.0</v>
      </c>
      <c r="AX465" s="25">
        <f t="shared" si="1"/>
        <v>8.64</v>
      </c>
      <c r="AY465" s="23"/>
      <c r="AZ465" s="23">
        <f t="shared" si="2"/>
        <v>0</v>
      </c>
      <c r="BA465" s="6">
        <v>95.0</v>
      </c>
      <c r="BB465" s="6">
        <v>13.0</v>
      </c>
      <c r="BC465" s="23">
        <f t="shared" si="3"/>
        <v>82</v>
      </c>
      <c r="BD465" s="6" t="s">
        <v>92</v>
      </c>
      <c r="BE465" s="6" t="s">
        <v>55</v>
      </c>
      <c r="BF465" s="6" t="s">
        <v>55</v>
      </c>
      <c r="BG465" s="6" t="s">
        <v>55</v>
      </c>
      <c r="BH465" s="6" t="s">
        <v>55</v>
      </c>
      <c r="BI465" s="6" t="s">
        <v>92</v>
      </c>
      <c r="BJ465" s="6" t="s">
        <v>55</v>
      </c>
      <c r="BK465" s="23"/>
      <c r="BL465" s="23"/>
      <c r="BM465" s="42"/>
      <c r="BN465" s="42"/>
      <c r="BO465" s="42"/>
    </row>
    <row r="466">
      <c r="A466" s="11">
        <v>461.0</v>
      </c>
      <c r="B466" s="17" t="s">
        <v>1617</v>
      </c>
      <c r="C466" s="17" t="s">
        <v>1265</v>
      </c>
      <c r="D466" s="17" t="s">
        <v>76</v>
      </c>
      <c r="E466" s="19"/>
      <c r="F466" s="17" t="s">
        <v>79</v>
      </c>
      <c r="G466" s="17" t="s">
        <v>1607</v>
      </c>
      <c r="H466" s="48" t="s">
        <v>90</v>
      </c>
      <c r="J466" s="11" t="s">
        <v>91</v>
      </c>
      <c r="K466" s="48" t="s">
        <v>84</v>
      </c>
      <c r="L466" s="49">
        <v>42979.0</v>
      </c>
      <c r="M466" s="52"/>
      <c r="N466" s="48" t="s">
        <v>85</v>
      </c>
      <c r="O466" s="48" t="s">
        <v>483</v>
      </c>
      <c r="P466" s="52"/>
      <c r="Q466" s="25">
        <v>5.5</v>
      </c>
      <c r="R466" s="25">
        <v>7.0</v>
      </c>
      <c r="S466" s="25">
        <v>9.0</v>
      </c>
      <c r="T466" s="25"/>
      <c r="U466" s="25"/>
      <c r="V466" s="25"/>
      <c r="W466" s="25">
        <v>5.5</v>
      </c>
      <c r="X466" s="25">
        <v>8.0</v>
      </c>
      <c r="Y466" s="25">
        <v>9.5</v>
      </c>
      <c r="Z466" s="25">
        <v>9.0</v>
      </c>
      <c r="AA466" s="25"/>
      <c r="AB466" s="25">
        <v>8.0</v>
      </c>
      <c r="AC466" s="25">
        <v>9.0</v>
      </c>
      <c r="AD466" s="25"/>
      <c r="AE466" s="25"/>
      <c r="AF466" s="25"/>
      <c r="AG466" s="25">
        <v>10.0</v>
      </c>
      <c r="AH466" s="25">
        <v>10.0</v>
      </c>
      <c r="AI466" s="25"/>
      <c r="AJ466" s="25"/>
      <c r="AK466" s="25">
        <v>8.5</v>
      </c>
      <c r="AL466" s="25"/>
      <c r="AM466" s="25">
        <v>6.5</v>
      </c>
      <c r="AN466" s="25"/>
      <c r="AO466" s="25"/>
      <c r="AP466" s="25"/>
      <c r="AQ466" s="25"/>
      <c r="AR466" s="6"/>
      <c r="AS466" s="25"/>
      <c r="AT466" s="25"/>
      <c r="AU466" s="25"/>
      <c r="AV466" s="25"/>
      <c r="AW466" s="25">
        <v>10.0</v>
      </c>
      <c r="AX466" s="25">
        <f t="shared" si="1"/>
        <v>8.25</v>
      </c>
      <c r="AY466" s="23"/>
      <c r="AZ466" s="23">
        <f t="shared" si="2"/>
        <v>0</v>
      </c>
      <c r="BA466" s="6">
        <v>38.0</v>
      </c>
      <c r="BB466" s="6">
        <v>13.0</v>
      </c>
      <c r="BC466" s="23">
        <f t="shared" si="3"/>
        <v>25</v>
      </c>
      <c r="BD466" s="6" t="s">
        <v>92</v>
      </c>
      <c r="BE466" s="6" t="s">
        <v>55</v>
      </c>
      <c r="BF466" s="6" t="s">
        <v>55</v>
      </c>
      <c r="BG466" s="6" t="s">
        <v>55</v>
      </c>
      <c r="BH466" s="6" t="s">
        <v>55</v>
      </c>
      <c r="BI466" s="6" t="s">
        <v>92</v>
      </c>
      <c r="BJ466" s="6" t="s">
        <v>55</v>
      </c>
      <c r="BK466" s="23"/>
      <c r="BL466" s="23"/>
      <c r="BM466" s="42"/>
      <c r="BN466" s="42"/>
      <c r="BO466" s="42"/>
    </row>
    <row r="467">
      <c r="A467" s="11">
        <v>462.0</v>
      </c>
      <c r="B467" s="17" t="s">
        <v>1618</v>
      </c>
      <c r="C467" s="17" t="s">
        <v>923</v>
      </c>
      <c r="D467" s="20"/>
      <c r="E467" s="19"/>
      <c r="F467" s="17" t="s">
        <v>79</v>
      </c>
      <c r="G467" s="17" t="s">
        <v>1607</v>
      </c>
      <c r="H467" s="48" t="s">
        <v>90</v>
      </c>
      <c r="J467" s="11" t="s">
        <v>91</v>
      </c>
      <c r="K467" s="48" t="s">
        <v>84</v>
      </c>
      <c r="L467" s="49">
        <v>42979.0</v>
      </c>
      <c r="M467" s="52"/>
      <c r="N467" s="48" t="s">
        <v>85</v>
      </c>
      <c r="O467" s="48" t="s">
        <v>295</v>
      </c>
      <c r="P467" s="52"/>
      <c r="Q467" s="6">
        <v>5.5</v>
      </c>
      <c r="R467" s="6">
        <v>7.0</v>
      </c>
      <c r="S467" s="6">
        <v>8.5</v>
      </c>
      <c r="T467" s="23"/>
      <c r="U467" s="23"/>
      <c r="V467" s="23"/>
      <c r="W467" s="6">
        <v>7.0</v>
      </c>
      <c r="X467" s="6">
        <v>7.5</v>
      </c>
      <c r="Y467" s="6">
        <v>10.0</v>
      </c>
      <c r="Z467" s="6">
        <v>9.0</v>
      </c>
      <c r="AA467" s="23"/>
      <c r="AB467" s="6">
        <v>9.0</v>
      </c>
      <c r="AC467" s="6">
        <v>9.0</v>
      </c>
      <c r="AD467" s="23"/>
      <c r="AE467" s="23"/>
      <c r="AF467" s="23"/>
      <c r="AG467" s="25">
        <v>10.0</v>
      </c>
      <c r="AH467" s="25">
        <v>10.0</v>
      </c>
      <c r="AI467" s="23"/>
      <c r="AJ467" s="23"/>
      <c r="AK467" s="25">
        <v>8.5</v>
      </c>
      <c r="AL467" s="23"/>
      <c r="AM467" s="6">
        <v>6.5</v>
      </c>
      <c r="AN467" s="23"/>
      <c r="AO467" s="23"/>
      <c r="AP467" s="23"/>
      <c r="AQ467" s="23"/>
      <c r="AR467" s="6"/>
      <c r="AS467" s="23"/>
      <c r="AT467" s="23"/>
      <c r="AU467" s="23"/>
      <c r="AV467" s="23"/>
      <c r="AW467" s="25">
        <v>10.0</v>
      </c>
      <c r="AX467" s="25">
        <f t="shared" si="1"/>
        <v>8.39</v>
      </c>
      <c r="AY467" s="23"/>
      <c r="AZ467" s="23">
        <f t="shared" si="2"/>
        <v>0</v>
      </c>
      <c r="BA467" s="6">
        <v>3.0</v>
      </c>
      <c r="BB467" s="6">
        <v>0.0</v>
      </c>
      <c r="BC467" s="23">
        <f t="shared" si="3"/>
        <v>3</v>
      </c>
      <c r="BD467" s="6" t="s">
        <v>92</v>
      </c>
      <c r="BE467" s="6" t="s">
        <v>55</v>
      </c>
      <c r="BF467" s="6" t="s">
        <v>55</v>
      </c>
      <c r="BG467" s="6" t="s">
        <v>55</v>
      </c>
      <c r="BH467" s="6" t="s">
        <v>55</v>
      </c>
      <c r="BI467" s="6" t="s">
        <v>92</v>
      </c>
      <c r="BJ467" s="6" t="s">
        <v>55</v>
      </c>
      <c r="BK467" s="23"/>
      <c r="BL467" s="23"/>
      <c r="BM467" s="42"/>
      <c r="BN467" s="42"/>
      <c r="BO467" s="42"/>
    </row>
    <row r="468">
      <c r="A468" s="11">
        <v>463.0</v>
      </c>
      <c r="B468" s="17" t="s">
        <v>1619</v>
      </c>
      <c r="C468" s="17" t="s">
        <v>78</v>
      </c>
      <c r="D468" s="17" t="s">
        <v>88</v>
      </c>
      <c r="E468" s="19"/>
      <c r="F468" s="17" t="s">
        <v>79</v>
      </c>
      <c r="G468" s="17" t="s">
        <v>1607</v>
      </c>
      <c r="H468" s="48" t="s">
        <v>90</v>
      </c>
      <c r="J468" s="11" t="s">
        <v>91</v>
      </c>
      <c r="K468" s="48" t="s">
        <v>84</v>
      </c>
      <c r="L468" s="49">
        <v>42979.0</v>
      </c>
      <c r="M468" s="52"/>
      <c r="N468" s="48" t="s">
        <v>85</v>
      </c>
      <c r="O468" s="48" t="s">
        <v>483</v>
      </c>
      <c r="P468" s="52"/>
      <c r="Q468" s="6">
        <v>5.0</v>
      </c>
      <c r="R468" s="6">
        <v>9.5</v>
      </c>
      <c r="S468" s="6">
        <v>7.0</v>
      </c>
      <c r="T468" s="23"/>
      <c r="U468" s="23"/>
      <c r="V468" s="23"/>
      <c r="W468" s="6">
        <v>6.5</v>
      </c>
      <c r="X468" s="6">
        <v>7.5</v>
      </c>
      <c r="Y468" s="6">
        <v>7.5</v>
      </c>
      <c r="Z468" s="6">
        <v>8.0</v>
      </c>
      <c r="AA468" s="23"/>
      <c r="AB468" s="6">
        <v>8.5</v>
      </c>
      <c r="AC468" s="6">
        <v>9.0</v>
      </c>
      <c r="AD468" s="23"/>
      <c r="AE468" s="23"/>
      <c r="AF468" s="23"/>
      <c r="AG468" s="25">
        <v>9.0</v>
      </c>
      <c r="AH468" s="25">
        <v>10.0</v>
      </c>
      <c r="AI468" s="23"/>
      <c r="AJ468" s="23"/>
      <c r="AK468" s="25">
        <v>9.5</v>
      </c>
      <c r="AL468" s="23"/>
      <c r="AM468" s="6">
        <v>5.5</v>
      </c>
      <c r="AN468" s="23"/>
      <c r="AO468" s="23"/>
      <c r="AP468" s="23"/>
      <c r="AQ468" s="23"/>
      <c r="AR468" s="6"/>
      <c r="AS468" s="23"/>
      <c r="AT468" s="23"/>
      <c r="AU468" s="23"/>
      <c r="AV468" s="23"/>
      <c r="AW468" s="25">
        <v>10.0</v>
      </c>
      <c r="AX468" s="25">
        <f t="shared" si="1"/>
        <v>8.03</v>
      </c>
      <c r="AY468" s="23"/>
      <c r="AZ468" s="23">
        <f t="shared" si="2"/>
        <v>0</v>
      </c>
      <c r="BA468" s="6">
        <v>77.0</v>
      </c>
      <c r="BB468" s="6">
        <v>16.0</v>
      </c>
      <c r="BC468" s="23">
        <f t="shared" si="3"/>
        <v>61</v>
      </c>
      <c r="BD468" s="6" t="s">
        <v>92</v>
      </c>
      <c r="BE468" s="6" t="s">
        <v>55</v>
      </c>
      <c r="BF468" s="6" t="s">
        <v>55</v>
      </c>
      <c r="BG468" s="6" t="s">
        <v>55</v>
      </c>
      <c r="BH468" s="6" t="s">
        <v>55</v>
      </c>
      <c r="BI468" s="6" t="s">
        <v>92</v>
      </c>
      <c r="BJ468" s="6" t="s">
        <v>55</v>
      </c>
      <c r="BK468" s="23"/>
      <c r="BL468" s="23"/>
      <c r="BM468" s="42"/>
      <c r="BN468" s="42"/>
      <c r="BO468" s="42"/>
    </row>
    <row r="469">
      <c r="A469" s="11">
        <v>464.0</v>
      </c>
      <c r="B469" s="17" t="s">
        <v>1620</v>
      </c>
      <c r="C469" s="17" t="s">
        <v>193</v>
      </c>
      <c r="D469" s="17" t="s">
        <v>896</v>
      </c>
      <c r="E469" s="19"/>
      <c r="F469" s="17" t="s">
        <v>96</v>
      </c>
      <c r="G469" s="17" t="s">
        <v>1607</v>
      </c>
      <c r="H469" s="48" t="s">
        <v>90</v>
      </c>
      <c r="J469" s="11" t="s">
        <v>91</v>
      </c>
      <c r="K469" s="48" t="s">
        <v>84</v>
      </c>
      <c r="L469" s="49">
        <v>42979.0</v>
      </c>
      <c r="M469" s="52"/>
      <c r="N469" s="48" t="s">
        <v>85</v>
      </c>
      <c r="O469" s="48" t="s">
        <v>295</v>
      </c>
      <c r="P469" s="52"/>
      <c r="Q469" s="6">
        <v>7.0</v>
      </c>
      <c r="R469" s="6">
        <v>8.5</v>
      </c>
      <c r="S469" s="6">
        <v>8.0</v>
      </c>
      <c r="T469" s="23"/>
      <c r="U469" s="23"/>
      <c r="V469" s="23"/>
      <c r="W469" s="6">
        <v>8.0</v>
      </c>
      <c r="X469" s="6">
        <v>7.5</v>
      </c>
      <c r="Y469" s="6">
        <v>10.0</v>
      </c>
      <c r="Z469" s="6">
        <v>9.0</v>
      </c>
      <c r="AA469" s="23"/>
      <c r="AB469" s="6">
        <v>9.5</v>
      </c>
      <c r="AC469" s="6">
        <v>9.5</v>
      </c>
      <c r="AD469" s="23"/>
      <c r="AE469" s="23"/>
      <c r="AF469" s="23"/>
      <c r="AG469" s="25">
        <v>10.0</v>
      </c>
      <c r="AH469" s="25">
        <v>10.0</v>
      </c>
      <c r="AI469" s="23"/>
      <c r="AJ469" s="23"/>
      <c r="AK469" s="25">
        <v>9.5</v>
      </c>
      <c r="AL469" s="23"/>
      <c r="AM469" s="6">
        <v>8.0</v>
      </c>
      <c r="AN469" s="23"/>
      <c r="AO469" s="23"/>
      <c r="AP469" s="23"/>
      <c r="AQ469" s="23"/>
      <c r="AR469" s="6"/>
      <c r="AS469" s="23"/>
      <c r="AT469" s="23"/>
      <c r="AU469" s="23"/>
      <c r="AV469" s="23"/>
      <c r="AW469" s="25">
        <v>10.0</v>
      </c>
      <c r="AX469" s="25">
        <f t="shared" si="1"/>
        <v>8.89</v>
      </c>
      <c r="AY469" s="23"/>
      <c r="AZ469" s="23">
        <f t="shared" si="2"/>
        <v>0</v>
      </c>
      <c r="BA469" s="6">
        <v>40.0</v>
      </c>
      <c r="BB469" s="6">
        <v>4.0</v>
      </c>
      <c r="BC469" s="23">
        <f t="shared" si="3"/>
        <v>36</v>
      </c>
      <c r="BD469" s="6" t="s">
        <v>92</v>
      </c>
      <c r="BE469" s="6" t="s">
        <v>55</v>
      </c>
      <c r="BF469" s="6" t="s">
        <v>55</v>
      </c>
      <c r="BG469" s="6" t="s">
        <v>55</v>
      </c>
      <c r="BH469" s="6" t="s">
        <v>55</v>
      </c>
      <c r="BI469" s="6" t="s">
        <v>92</v>
      </c>
      <c r="BJ469" s="6" t="s">
        <v>55</v>
      </c>
      <c r="BK469" s="23"/>
      <c r="BL469" s="23"/>
      <c r="BM469" s="42"/>
      <c r="BN469" s="42"/>
      <c r="BO469" s="42"/>
    </row>
    <row r="470">
      <c r="A470" s="11">
        <v>465.0</v>
      </c>
      <c r="B470" s="17" t="s">
        <v>1621</v>
      </c>
      <c r="C470" s="17" t="s">
        <v>1189</v>
      </c>
      <c r="D470" s="17" t="s">
        <v>338</v>
      </c>
      <c r="E470" s="19"/>
      <c r="F470" s="17" t="s">
        <v>79</v>
      </c>
      <c r="G470" s="17" t="s">
        <v>1607</v>
      </c>
      <c r="H470" s="48" t="s">
        <v>90</v>
      </c>
      <c r="J470" s="11" t="s">
        <v>91</v>
      </c>
      <c r="K470" s="48" t="s">
        <v>84</v>
      </c>
      <c r="L470" s="49">
        <v>42979.0</v>
      </c>
      <c r="M470" s="52"/>
      <c r="N470" s="48" t="s">
        <v>85</v>
      </c>
      <c r="O470" s="48" t="s">
        <v>483</v>
      </c>
      <c r="P470" s="52"/>
      <c r="Q470" s="6">
        <v>7.5</v>
      </c>
      <c r="R470" s="6">
        <v>10.0</v>
      </c>
      <c r="S470" s="6">
        <v>9.0</v>
      </c>
      <c r="T470" s="23"/>
      <c r="U470" s="23"/>
      <c r="V470" s="23"/>
      <c r="W470" s="6">
        <v>8.0</v>
      </c>
      <c r="X470" s="6">
        <v>8.5</v>
      </c>
      <c r="Y470" s="6">
        <v>10.0</v>
      </c>
      <c r="Z470" s="6">
        <v>10.0</v>
      </c>
      <c r="AA470" s="23"/>
      <c r="AB470" s="6">
        <v>10.0</v>
      </c>
      <c r="AC470" s="6">
        <v>10.0</v>
      </c>
      <c r="AD470" s="23"/>
      <c r="AE470" s="23"/>
      <c r="AF470" s="23"/>
      <c r="AG470" s="25">
        <v>10.0</v>
      </c>
      <c r="AH470" s="25">
        <v>10.0</v>
      </c>
      <c r="AI470" s="23"/>
      <c r="AJ470" s="23"/>
      <c r="AK470" s="25">
        <v>9.5</v>
      </c>
      <c r="AL470" s="23"/>
      <c r="AM470" s="6">
        <v>9.0</v>
      </c>
      <c r="AN470" s="23"/>
      <c r="AO470" s="23"/>
      <c r="AP470" s="23"/>
      <c r="AQ470" s="23"/>
      <c r="AR470" s="6"/>
      <c r="AS470" s="23"/>
      <c r="AT470" s="23"/>
      <c r="AU470" s="23"/>
      <c r="AV470" s="23"/>
      <c r="AW470" s="25">
        <v>10.0</v>
      </c>
      <c r="AX470" s="25">
        <f t="shared" si="1"/>
        <v>9.39</v>
      </c>
      <c r="AY470" s="23"/>
      <c r="AZ470" s="23">
        <f t="shared" si="2"/>
        <v>0</v>
      </c>
      <c r="BA470" s="6">
        <v>4.0</v>
      </c>
      <c r="BB470" s="6">
        <v>0.0</v>
      </c>
      <c r="BC470" s="23">
        <f t="shared" si="3"/>
        <v>4</v>
      </c>
      <c r="BD470" s="6" t="s">
        <v>92</v>
      </c>
      <c r="BE470" s="6" t="s">
        <v>55</v>
      </c>
      <c r="BF470" s="6" t="s">
        <v>55</v>
      </c>
      <c r="BG470" s="6" t="s">
        <v>55</v>
      </c>
      <c r="BH470" s="6" t="s">
        <v>55</v>
      </c>
      <c r="BI470" s="6" t="s">
        <v>92</v>
      </c>
      <c r="BJ470" s="6" t="s">
        <v>55</v>
      </c>
      <c r="BK470" s="23"/>
      <c r="BL470" s="23"/>
      <c r="BM470" s="42"/>
      <c r="BN470" s="42"/>
      <c r="BO470" s="42"/>
    </row>
    <row r="471">
      <c r="A471" s="11">
        <v>466.0</v>
      </c>
      <c r="B471" s="17" t="s">
        <v>419</v>
      </c>
      <c r="C471" s="17" t="s">
        <v>540</v>
      </c>
      <c r="D471" s="20"/>
      <c r="E471" s="19"/>
      <c r="F471" s="17" t="s">
        <v>79</v>
      </c>
      <c r="G471" s="17" t="s">
        <v>1607</v>
      </c>
      <c r="H471" s="48" t="s">
        <v>90</v>
      </c>
      <c r="J471" s="11" t="s">
        <v>91</v>
      </c>
      <c r="K471" s="48" t="s">
        <v>84</v>
      </c>
      <c r="L471" s="49">
        <v>42979.0</v>
      </c>
      <c r="M471" s="52"/>
      <c r="N471" s="48" t="s">
        <v>85</v>
      </c>
      <c r="O471" s="48" t="s">
        <v>483</v>
      </c>
      <c r="P471" s="52"/>
      <c r="Q471" s="6">
        <v>8.5</v>
      </c>
      <c r="R471" s="6">
        <v>9.0</v>
      </c>
      <c r="S471" s="6">
        <v>9.5</v>
      </c>
      <c r="T471" s="23"/>
      <c r="U471" s="23"/>
      <c r="V471" s="23"/>
      <c r="W471" s="6">
        <v>7.5</v>
      </c>
      <c r="X471" s="6">
        <v>8.5</v>
      </c>
      <c r="Y471" s="6">
        <v>10.0</v>
      </c>
      <c r="Z471" s="6">
        <v>9.5</v>
      </c>
      <c r="AA471" s="23"/>
      <c r="AB471" s="6">
        <v>9.5</v>
      </c>
      <c r="AC471" s="6">
        <v>10.0</v>
      </c>
      <c r="AD471" s="23"/>
      <c r="AE471" s="23"/>
      <c r="AF471" s="23"/>
      <c r="AG471" s="25">
        <v>10.0</v>
      </c>
      <c r="AH471" s="25">
        <v>10.0</v>
      </c>
      <c r="AI471" s="23"/>
      <c r="AJ471" s="23"/>
      <c r="AK471" s="25">
        <v>10.0</v>
      </c>
      <c r="AL471" s="23"/>
      <c r="AM471" s="6">
        <v>9.0</v>
      </c>
      <c r="AN471" s="23"/>
      <c r="AO471" s="23"/>
      <c r="AP471" s="23"/>
      <c r="AQ471" s="23"/>
      <c r="AR471" s="6"/>
      <c r="AS471" s="23"/>
      <c r="AT471" s="23"/>
      <c r="AU471" s="23"/>
      <c r="AV471" s="23"/>
      <c r="AW471" s="25">
        <v>10.0</v>
      </c>
      <c r="AX471" s="25">
        <f t="shared" si="1"/>
        <v>9.35</v>
      </c>
      <c r="AY471" s="23"/>
      <c r="AZ471" s="23">
        <f t="shared" si="2"/>
        <v>0</v>
      </c>
      <c r="BA471" s="6">
        <v>4.0</v>
      </c>
      <c r="BB471" s="6">
        <v>0.0</v>
      </c>
      <c r="BC471" s="23">
        <f t="shared" si="3"/>
        <v>4</v>
      </c>
      <c r="BD471" s="6" t="s">
        <v>92</v>
      </c>
      <c r="BE471" s="6" t="s">
        <v>55</v>
      </c>
      <c r="BF471" s="6" t="s">
        <v>55</v>
      </c>
      <c r="BG471" s="6" t="s">
        <v>55</v>
      </c>
      <c r="BH471" s="6" t="s">
        <v>55</v>
      </c>
      <c r="BI471" s="6" t="s">
        <v>92</v>
      </c>
      <c r="BJ471" s="6" t="s">
        <v>55</v>
      </c>
      <c r="BK471" s="23"/>
      <c r="BL471" s="23"/>
      <c r="BM471" s="42"/>
      <c r="BN471" s="42"/>
      <c r="BO471" s="42"/>
    </row>
    <row r="472">
      <c r="A472" s="11">
        <v>467.0</v>
      </c>
      <c r="B472" s="17" t="s">
        <v>419</v>
      </c>
      <c r="C472" s="17" t="s">
        <v>1622</v>
      </c>
      <c r="D472" s="20"/>
      <c r="E472" s="19"/>
      <c r="F472" s="17" t="s">
        <v>79</v>
      </c>
      <c r="G472" s="17" t="s">
        <v>1607</v>
      </c>
      <c r="H472" s="48" t="s">
        <v>90</v>
      </c>
      <c r="J472" s="11" t="s">
        <v>91</v>
      </c>
      <c r="K472" s="48" t="s">
        <v>84</v>
      </c>
      <c r="L472" s="49">
        <v>42979.0</v>
      </c>
      <c r="M472" s="52"/>
      <c r="N472" s="48" t="s">
        <v>85</v>
      </c>
      <c r="O472" s="48" t="s">
        <v>295</v>
      </c>
      <c r="P472" s="50"/>
      <c r="Q472" s="6">
        <v>9.5</v>
      </c>
      <c r="R472" s="6">
        <v>9.0</v>
      </c>
      <c r="S472" s="6">
        <v>10.0</v>
      </c>
      <c r="T472" s="23"/>
      <c r="U472" s="23"/>
      <c r="V472" s="23"/>
      <c r="W472" s="6">
        <v>8.5</v>
      </c>
      <c r="X472" s="6">
        <v>9.5</v>
      </c>
      <c r="Y472" s="6">
        <v>10.0</v>
      </c>
      <c r="Z472" s="6">
        <v>10.0</v>
      </c>
      <c r="AA472" s="23"/>
      <c r="AB472" s="6">
        <v>10.0</v>
      </c>
      <c r="AC472" s="6">
        <v>10.0</v>
      </c>
      <c r="AD472" s="23"/>
      <c r="AE472" s="23"/>
      <c r="AF472" s="23"/>
      <c r="AG472" s="6">
        <v>10.0</v>
      </c>
      <c r="AH472" s="6">
        <v>10.0</v>
      </c>
      <c r="AI472" s="23"/>
      <c r="AJ472" s="23"/>
      <c r="AK472" s="6">
        <v>10.0</v>
      </c>
      <c r="AL472" s="23"/>
      <c r="AM472" s="6">
        <v>10.0</v>
      </c>
      <c r="AN472" s="23"/>
      <c r="AO472" s="23"/>
      <c r="AP472" s="23"/>
      <c r="AQ472" s="23"/>
      <c r="AR472" s="6"/>
      <c r="AS472" s="23"/>
      <c r="AT472" s="23"/>
      <c r="AU472" s="23"/>
      <c r="AV472" s="23"/>
      <c r="AW472" s="25">
        <v>10.0</v>
      </c>
      <c r="AX472" s="25">
        <f t="shared" si="1"/>
        <v>9.75</v>
      </c>
      <c r="AY472" s="23"/>
      <c r="AZ472" s="23">
        <f t="shared" si="2"/>
        <v>0</v>
      </c>
      <c r="BA472" s="6">
        <v>3.0</v>
      </c>
      <c r="BB472" s="6">
        <v>0.0</v>
      </c>
      <c r="BC472" s="23">
        <f t="shared" si="3"/>
        <v>3</v>
      </c>
      <c r="BD472" s="6" t="s">
        <v>92</v>
      </c>
      <c r="BE472" s="6" t="s">
        <v>55</v>
      </c>
      <c r="BF472" s="6" t="s">
        <v>55</v>
      </c>
      <c r="BG472" s="6" t="s">
        <v>55</v>
      </c>
      <c r="BH472" s="6" t="s">
        <v>55</v>
      </c>
      <c r="BI472" s="6" t="s">
        <v>92</v>
      </c>
      <c r="BJ472" s="6" t="s">
        <v>55</v>
      </c>
      <c r="BK472" s="23"/>
      <c r="BL472" s="23"/>
      <c r="BM472" s="42"/>
      <c r="BN472" s="42"/>
      <c r="BO472" s="42"/>
    </row>
    <row r="473">
      <c r="A473" s="11">
        <v>468.0</v>
      </c>
      <c r="B473" s="17" t="s">
        <v>1623</v>
      </c>
      <c r="C473" s="17" t="s">
        <v>78</v>
      </c>
      <c r="D473" s="17" t="s">
        <v>125</v>
      </c>
      <c r="E473" s="19"/>
      <c r="F473" s="17" t="s">
        <v>79</v>
      </c>
      <c r="G473" s="17" t="s">
        <v>1607</v>
      </c>
      <c r="H473" s="48" t="s">
        <v>90</v>
      </c>
      <c r="J473" s="11" t="s">
        <v>91</v>
      </c>
      <c r="K473" s="48" t="s">
        <v>84</v>
      </c>
      <c r="L473" s="49">
        <v>42979.0</v>
      </c>
      <c r="M473" s="52"/>
      <c r="N473" s="52"/>
      <c r="O473" s="52"/>
      <c r="P473" s="52"/>
      <c r="Q473" s="6">
        <v>8.0</v>
      </c>
      <c r="R473" s="6">
        <v>10.0</v>
      </c>
      <c r="S473" s="6">
        <v>7.5</v>
      </c>
      <c r="T473" s="23"/>
      <c r="U473" s="23"/>
      <c r="V473" s="23"/>
      <c r="W473" s="6">
        <v>6.5</v>
      </c>
      <c r="X473" s="6">
        <v>8.0</v>
      </c>
      <c r="Y473" s="6">
        <v>10.0</v>
      </c>
      <c r="Z473" s="6">
        <v>8.5</v>
      </c>
      <c r="AA473" s="23"/>
      <c r="AB473" s="6">
        <v>9.5</v>
      </c>
      <c r="AC473" s="6">
        <v>9.0</v>
      </c>
      <c r="AD473" s="23"/>
      <c r="AE473" s="23"/>
      <c r="AF473" s="23"/>
      <c r="AG473" s="6">
        <v>10.0</v>
      </c>
      <c r="AH473" s="6">
        <v>10.0</v>
      </c>
      <c r="AI473" s="23"/>
      <c r="AJ473" s="23"/>
      <c r="AK473" s="6">
        <v>8.5</v>
      </c>
      <c r="AL473" s="23"/>
      <c r="AM473" s="6">
        <v>8.5</v>
      </c>
      <c r="AN473" s="23"/>
      <c r="AO473" s="23"/>
      <c r="AP473" s="23"/>
      <c r="AQ473" s="23"/>
      <c r="AR473" s="6"/>
      <c r="AS473" s="23"/>
      <c r="AT473" s="23"/>
      <c r="AU473" s="23"/>
      <c r="AV473" s="23"/>
      <c r="AW473" s="25">
        <v>10.0</v>
      </c>
      <c r="AX473" s="25">
        <f t="shared" si="1"/>
        <v>8.85</v>
      </c>
      <c r="AY473" s="23"/>
      <c r="AZ473" s="23">
        <f t="shared" si="2"/>
        <v>0</v>
      </c>
      <c r="BA473" s="6">
        <v>60.0</v>
      </c>
      <c r="BB473" s="6">
        <v>10.0</v>
      </c>
      <c r="BC473" s="23">
        <f t="shared" si="3"/>
        <v>50</v>
      </c>
      <c r="BD473" s="6" t="s">
        <v>92</v>
      </c>
      <c r="BE473" s="6" t="s">
        <v>55</v>
      </c>
      <c r="BF473" s="6" t="s">
        <v>55</v>
      </c>
      <c r="BG473" s="6" t="s">
        <v>55</v>
      </c>
      <c r="BH473" s="6" t="s">
        <v>55</v>
      </c>
      <c r="BI473" s="6" t="s">
        <v>92</v>
      </c>
      <c r="BJ473" s="6" t="s">
        <v>55</v>
      </c>
      <c r="BK473" s="23"/>
      <c r="BL473" s="23"/>
      <c r="BM473" s="42"/>
      <c r="BN473" s="42"/>
      <c r="BO473" s="42"/>
    </row>
    <row r="474">
      <c r="A474" s="11">
        <v>469.0</v>
      </c>
      <c r="B474" s="17" t="s">
        <v>164</v>
      </c>
      <c r="C474" s="17" t="s">
        <v>1624</v>
      </c>
      <c r="D474" s="17" t="s">
        <v>143</v>
      </c>
      <c r="E474" s="19"/>
      <c r="F474" s="17" t="s">
        <v>79</v>
      </c>
      <c r="G474" s="17" t="s">
        <v>1607</v>
      </c>
      <c r="H474" s="48" t="s">
        <v>90</v>
      </c>
      <c r="J474" s="11" t="s">
        <v>91</v>
      </c>
      <c r="K474" s="48" t="s">
        <v>84</v>
      </c>
      <c r="L474" s="49">
        <v>42979.0</v>
      </c>
      <c r="M474" s="52"/>
      <c r="N474" s="48" t="s">
        <v>85</v>
      </c>
      <c r="O474" s="48" t="s">
        <v>483</v>
      </c>
      <c r="P474" s="52"/>
      <c r="Q474" s="25">
        <v>9.5</v>
      </c>
      <c r="R474" s="25">
        <v>9.0</v>
      </c>
      <c r="S474" s="25">
        <v>9.0</v>
      </c>
      <c r="T474" s="25"/>
      <c r="U474" s="25"/>
      <c r="V474" s="25"/>
      <c r="W474" s="25">
        <v>7.5</v>
      </c>
      <c r="X474" s="25">
        <v>9.0</v>
      </c>
      <c r="Y474" s="25">
        <v>10.0</v>
      </c>
      <c r="Z474" s="25">
        <v>9.5</v>
      </c>
      <c r="AA474" s="25"/>
      <c r="AB474" s="25">
        <v>9.5</v>
      </c>
      <c r="AC474" s="25">
        <v>9.0</v>
      </c>
      <c r="AD474" s="25"/>
      <c r="AE474" s="25"/>
      <c r="AF474" s="25"/>
      <c r="AG474" s="6">
        <v>10.0</v>
      </c>
      <c r="AH474" s="6">
        <v>10.0</v>
      </c>
      <c r="AI474" s="25"/>
      <c r="AJ474" s="25"/>
      <c r="AK474" s="6">
        <v>10.0</v>
      </c>
      <c r="AL474" s="25"/>
      <c r="AM474" s="25">
        <v>7.0</v>
      </c>
      <c r="AN474" s="25"/>
      <c r="AO474" s="25"/>
      <c r="AP474" s="25"/>
      <c r="AQ474" s="25"/>
      <c r="AR474" s="6"/>
      <c r="AS474" s="25"/>
      <c r="AT474" s="25"/>
      <c r="AU474" s="25"/>
      <c r="AV474" s="25"/>
      <c r="AW474" s="25">
        <v>10.0</v>
      </c>
      <c r="AX474" s="25">
        <f t="shared" si="1"/>
        <v>9.21</v>
      </c>
      <c r="AY474" s="23"/>
      <c r="AZ474" s="23">
        <f t="shared" si="2"/>
        <v>0</v>
      </c>
      <c r="BA474" s="6">
        <v>23.0</v>
      </c>
      <c r="BB474" s="6">
        <v>5.0</v>
      </c>
      <c r="BC474" s="23">
        <f t="shared" si="3"/>
        <v>18</v>
      </c>
      <c r="BD474" s="6" t="s">
        <v>92</v>
      </c>
      <c r="BE474" s="6" t="s">
        <v>55</v>
      </c>
      <c r="BF474" s="6" t="s">
        <v>55</v>
      </c>
      <c r="BG474" s="6" t="s">
        <v>55</v>
      </c>
      <c r="BH474" s="6" t="s">
        <v>55</v>
      </c>
      <c r="BI474" s="6" t="s">
        <v>92</v>
      </c>
      <c r="BJ474" s="6" t="s">
        <v>55</v>
      </c>
      <c r="BK474" s="23"/>
      <c r="BL474" s="23"/>
      <c r="BM474" s="42"/>
      <c r="BN474" s="42"/>
      <c r="BO474" s="42"/>
    </row>
    <row r="475">
      <c r="A475" s="11">
        <v>470.0</v>
      </c>
      <c r="B475" s="17" t="s">
        <v>1214</v>
      </c>
      <c r="C475" s="17" t="s">
        <v>589</v>
      </c>
      <c r="D475" s="17" t="s">
        <v>314</v>
      </c>
      <c r="E475" s="19"/>
      <c r="F475" s="17" t="s">
        <v>96</v>
      </c>
      <c r="G475" s="17" t="s">
        <v>1607</v>
      </c>
      <c r="H475" s="48" t="s">
        <v>90</v>
      </c>
      <c r="J475" s="11" t="s">
        <v>91</v>
      </c>
      <c r="K475" s="48" t="s">
        <v>84</v>
      </c>
      <c r="L475" s="49">
        <v>42979.0</v>
      </c>
      <c r="M475" s="52"/>
      <c r="N475" s="48" t="s">
        <v>85</v>
      </c>
      <c r="O475" s="48" t="s">
        <v>295</v>
      </c>
      <c r="P475" s="52"/>
      <c r="Q475" s="6">
        <v>9.5</v>
      </c>
      <c r="R475" s="6">
        <v>10.0</v>
      </c>
      <c r="S475" s="6">
        <v>10.0</v>
      </c>
      <c r="T475" s="23"/>
      <c r="U475" s="23"/>
      <c r="V475" s="23"/>
      <c r="W475" s="6">
        <v>9.0</v>
      </c>
      <c r="X475" s="6">
        <v>10.0</v>
      </c>
      <c r="Y475" s="6">
        <v>10.0</v>
      </c>
      <c r="Z475" s="6">
        <v>10.0</v>
      </c>
      <c r="AA475" s="23"/>
      <c r="AB475" s="6">
        <v>10.0</v>
      </c>
      <c r="AC475" s="6">
        <v>10.0</v>
      </c>
      <c r="AD475" s="23"/>
      <c r="AE475" s="23"/>
      <c r="AF475" s="23"/>
      <c r="AG475" s="6">
        <v>10.0</v>
      </c>
      <c r="AH475" s="6">
        <v>10.0</v>
      </c>
      <c r="AI475" s="23"/>
      <c r="AJ475" s="23"/>
      <c r="AK475" s="6">
        <v>9.5</v>
      </c>
      <c r="AL475" s="23"/>
      <c r="AM475" s="6">
        <v>8.5</v>
      </c>
      <c r="AN475" s="23"/>
      <c r="AO475" s="23"/>
      <c r="AP475" s="23"/>
      <c r="AQ475" s="23"/>
      <c r="AR475" s="6"/>
      <c r="AS475" s="23"/>
      <c r="AT475" s="23"/>
      <c r="AU475" s="23"/>
      <c r="AV475" s="23"/>
      <c r="AW475" s="25">
        <v>10.0</v>
      </c>
      <c r="AX475" s="25">
        <f t="shared" si="1"/>
        <v>9.75</v>
      </c>
      <c r="AY475" s="23"/>
      <c r="AZ475" s="23">
        <f t="shared" si="2"/>
        <v>0</v>
      </c>
      <c r="BA475" s="6">
        <v>48.0</v>
      </c>
      <c r="BB475" s="6">
        <v>4.0</v>
      </c>
      <c r="BC475" s="23">
        <f t="shared" si="3"/>
        <v>44</v>
      </c>
      <c r="BD475" s="6" t="s">
        <v>92</v>
      </c>
      <c r="BE475" s="6" t="s">
        <v>55</v>
      </c>
      <c r="BF475" s="6" t="s">
        <v>55</v>
      </c>
      <c r="BG475" s="6" t="s">
        <v>55</v>
      </c>
      <c r="BH475" s="6" t="s">
        <v>55</v>
      </c>
      <c r="BI475" s="6" t="s">
        <v>92</v>
      </c>
      <c r="BJ475" s="6" t="s">
        <v>55</v>
      </c>
      <c r="BK475" s="23"/>
      <c r="BL475" s="23"/>
      <c r="BM475" s="42"/>
      <c r="BN475" s="42"/>
      <c r="BO475" s="42"/>
    </row>
    <row r="476">
      <c r="A476" s="11">
        <v>471.0</v>
      </c>
      <c r="B476" s="17" t="s">
        <v>1625</v>
      </c>
      <c r="C476" s="17" t="s">
        <v>1476</v>
      </c>
      <c r="D476" s="17" t="s">
        <v>118</v>
      </c>
      <c r="E476" s="19"/>
      <c r="F476" s="17" t="s">
        <v>79</v>
      </c>
      <c r="G476" s="17" t="s">
        <v>1607</v>
      </c>
      <c r="H476" s="48" t="s">
        <v>90</v>
      </c>
      <c r="J476" s="11" t="s">
        <v>91</v>
      </c>
      <c r="K476" s="48" t="s">
        <v>84</v>
      </c>
      <c r="L476" s="49">
        <v>42979.0</v>
      </c>
      <c r="M476" s="52"/>
      <c r="N476" s="48" t="s">
        <v>85</v>
      </c>
      <c r="O476" s="48" t="s">
        <v>483</v>
      </c>
      <c r="P476" s="52"/>
      <c r="Q476" s="25">
        <v>9.0</v>
      </c>
      <c r="R476" s="25">
        <v>9.5</v>
      </c>
      <c r="S476" s="25">
        <v>9.5</v>
      </c>
      <c r="T476" s="25"/>
      <c r="U476" s="25"/>
      <c r="V476" s="25"/>
      <c r="W476" s="25">
        <v>8.0</v>
      </c>
      <c r="X476" s="25">
        <v>8.5</v>
      </c>
      <c r="Y476" s="25">
        <v>10.0</v>
      </c>
      <c r="Z476" s="25">
        <v>9.0</v>
      </c>
      <c r="AA476" s="25"/>
      <c r="AB476" s="25">
        <v>10.0</v>
      </c>
      <c r="AC476" s="25">
        <v>10.0</v>
      </c>
      <c r="AD476" s="25"/>
      <c r="AE476" s="25"/>
      <c r="AF476" s="25"/>
      <c r="AG476" s="6">
        <v>10.0</v>
      </c>
      <c r="AH476" s="6">
        <v>10.0</v>
      </c>
      <c r="AI476" s="25"/>
      <c r="AJ476" s="25"/>
      <c r="AK476" s="6"/>
      <c r="AL476" s="25"/>
      <c r="AM476" s="25">
        <v>9.0</v>
      </c>
      <c r="AN476" s="25"/>
      <c r="AO476" s="25"/>
      <c r="AP476" s="25"/>
      <c r="AQ476" s="25"/>
      <c r="AR476" s="6"/>
      <c r="AS476" s="25"/>
      <c r="AT476" s="25"/>
      <c r="AU476" s="25"/>
      <c r="AV476" s="25"/>
      <c r="AW476" s="25">
        <v>10.0</v>
      </c>
      <c r="AX476" s="25">
        <f t="shared" si="1"/>
        <v>9.42</v>
      </c>
      <c r="AY476" s="23"/>
      <c r="AZ476" s="23">
        <f t="shared" si="2"/>
        <v>0</v>
      </c>
      <c r="BA476" s="6">
        <v>46.0</v>
      </c>
      <c r="BB476" s="6">
        <v>4.0</v>
      </c>
      <c r="BC476" s="23">
        <f t="shared" si="3"/>
        <v>42</v>
      </c>
      <c r="BD476" s="6" t="s">
        <v>92</v>
      </c>
      <c r="BE476" s="6" t="s">
        <v>55</v>
      </c>
      <c r="BF476" s="6" t="s">
        <v>55</v>
      </c>
      <c r="BG476" s="6" t="s">
        <v>55</v>
      </c>
      <c r="BH476" s="6" t="s">
        <v>55</v>
      </c>
      <c r="BI476" s="6" t="s">
        <v>92</v>
      </c>
      <c r="BJ476" s="6" t="s">
        <v>55</v>
      </c>
      <c r="BK476" s="23"/>
      <c r="BL476" s="23"/>
      <c r="BM476" s="42"/>
      <c r="BN476" s="42"/>
      <c r="BO476" s="42"/>
    </row>
    <row r="477">
      <c r="A477" s="11">
        <v>472.0</v>
      </c>
      <c r="B477" s="17" t="s">
        <v>960</v>
      </c>
      <c r="C477" s="17" t="s">
        <v>77</v>
      </c>
      <c r="D477" s="20"/>
      <c r="E477" s="19"/>
      <c r="F477" s="17" t="s">
        <v>79</v>
      </c>
      <c r="G477" s="17" t="s">
        <v>1607</v>
      </c>
      <c r="H477" s="48" t="s">
        <v>90</v>
      </c>
      <c r="J477" s="11" t="s">
        <v>91</v>
      </c>
      <c r="K477" s="48" t="s">
        <v>84</v>
      </c>
      <c r="L477" s="49">
        <v>42979.0</v>
      </c>
      <c r="M477" s="52"/>
      <c r="N477" s="48" t="s">
        <v>85</v>
      </c>
      <c r="O477" s="48" t="s">
        <v>483</v>
      </c>
      <c r="P477" s="52"/>
      <c r="Q477" s="6">
        <v>8.5</v>
      </c>
      <c r="R477" s="6">
        <v>8.5</v>
      </c>
      <c r="S477" s="6">
        <v>9.5</v>
      </c>
      <c r="T477" s="23"/>
      <c r="U477" s="23"/>
      <c r="V477" s="23"/>
      <c r="W477" s="6">
        <v>10.0</v>
      </c>
      <c r="X477" s="6">
        <v>10.0</v>
      </c>
      <c r="Y477" s="6">
        <v>10.0</v>
      </c>
      <c r="Z477" s="6">
        <v>10.0</v>
      </c>
      <c r="AA477" s="23"/>
      <c r="AB477" s="6">
        <v>9.0</v>
      </c>
      <c r="AC477" s="6">
        <v>10.0</v>
      </c>
      <c r="AD477" s="23"/>
      <c r="AE477" s="23"/>
      <c r="AF477" s="23"/>
      <c r="AG477" s="6">
        <v>10.0</v>
      </c>
      <c r="AH477" s="6">
        <v>10.0</v>
      </c>
      <c r="AI477" s="23"/>
      <c r="AJ477" s="23"/>
      <c r="AK477" s="6">
        <v>9.0</v>
      </c>
      <c r="AL477" s="23"/>
      <c r="AM477" s="6">
        <v>9.5</v>
      </c>
      <c r="AN477" s="23"/>
      <c r="AO477" s="23"/>
      <c r="AP477" s="23"/>
      <c r="AQ477" s="23"/>
      <c r="AR477" s="6"/>
      <c r="AS477" s="23"/>
      <c r="AT477" s="23"/>
      <c r="AU477" s="23"/>
      <c r="AV477" s="23"/>
      <c r="AW477" s="25">
        <v>10.0</v>
      </c>
      <c r="AX477" s="25">
        <f t="shared" si="1"/>
        <v>9.57</v>
      </c>
      <c r="AY477" s="23"/>
      <c r="AZ477" s="23">
        <f t="shared" si="2"/>
        <v>0</v>
      </c>
      <c r="BA477" s="6">
        <v>19.0</v>
      </c>
      <c r="BB477" s="6">
        <v>6.0</v>
      </c>
      <c r="BC477" s="23">
        <f t="shared" si="3"/>
        <v>13</v>
      </c>
      <c r="BD477" s="6" t="s">
        <v>92</v>
      </c>
      <c r="BE477" s="6" t="s">
        <v>55</v>
      </c>
      <c r="BF477" s="6" t="s">
        <v>55</v>
      </c>
      <c r="BG477" s="6" t="s">
        <v>55</v>
      </c>
      <c r="BH477" s="6" t="s">
        <v>55</v>
      </c>
      <c r="BI477" s="6" t="s">
        <v>92</v>
      </c>
      <c r="BJ477" s="6" t="s">
        <v>55</v>
      </c>
      <c r="BK477" s="23"/>
      <c r="BL477" s="23"/>
      <c r="BM477" s="42"/>
      <c r="BN477" s="42"/>
      <c r="BO477" s="42"/>
    </row>
    <row r="478">
      <c r="A478" s="11">
        <v>473.0</v>
      </c>
      <c r="B478" s="17" t="s">
        <v>1164</v>
      </c>
      <c r="C478" s="17" t="s">
        <v>143</v>
      </c>
      <c r="D478" s="17" t="s">
        <v>596</v>
      </c>
      <c r="E478" s="19"/>
      <c r="F478" s="17" t="s">
        <v>79</v>
      </c>
      <c r="G478" s="17" t="s">
        <v>1607</v>
      </c>
      <c r="H478" s="48" t="s">
        <v>90</v>
      </c>
      <c r="J478" s="11" t="s">
        <v>91</v>
      </c>
      <c r="K478" s="48" t="s">
        <v>84</v>
      </c>
      <c r="L478" s="49">
        <v>42979.0</v>
      </c>
      <c r="M478" s="52"/>
      <c r="N478" s="48" t="s">
        <v>85</v>
      </c>
      <c r="O478" s="48" t="s">
        <v>483</v>
      </c>
      <c r="P478" s="52"/>
      <c r="Q478" s="25">
        <v>5.5</v>
      </c>
      <c r="R478" s="25">
        <v>6.5</v>
      </c>
      <c r="S478" s="25">
        <v>6.5</v>
      </c>
      <c r="T478" s="25"/>
      <c r="U478" s="25"/>
      <c r="V478" s="25"/>
      <c r="W478" s="25">
        <v>5.5</v>
      </c>
      <c r="X478" s="25">
        <v>7.0</v>
      </c>
      <c r="Y478" s="25">
        <v>7.5</v>
      </c>
      <c r="Z478" s="25">
        <v>7.0</v>
      </c>
      <c r="AA478" s="25"/>
      <c r="AB478" s="25">
        <v>8.0</v>
      </c>
      <c r="AC478" s="25">
        <v>8.0</v>
      </c>
      <c r="AD478" s="25"/>
      <c r="AE478" s="25"/>
      <c r="AF478" s="25"/>
      <c r="AG478" s="6">
        <v>9.0</v>
      </c>
      <c r="AH478" s="6">
        <v>10.0</v>
      </c>
      <c r="AI478" s="25"/>
      <c r="AJ478" s="25"/>
      <c r="AK478" s="6">
        <v>10.0</v>
      </c>
      <c r="AL478" s="25"/>
      <c r="AM478" s="25">
        <v>6.0</v>
      </c>
      <c r="AN478" s="25"/>
      <c r="AO478" s="25"/>
      <c r="AP478" s="25"/>
      <c r="AQ478" s="25"/>
      <c r="AR478" s="6"/>
      <c r="AS478" s="25"/>
      <c r="AT478" s="25"/>
      <c r="AU478" s="25"/>
      <c r="AV478" s="25"/>
      <c r="AW478" s="25">
        <v>10.0</v>
      </c>
      <c r="AX478" s="25">
        <f t="shared" si="1"/>
        <v>7.6</v>
      </c>
      <c r="AY478" s="23"/>
      <c r="AZ478" s="23">
        <f t="shared" si="2"/>
        <v>0</v>
      </c>
      <c r="BA478" s="6">
        <v>83.0</v>
      </c>
      <c r="BB478" s="6">
        <v>16.0</v>
      </c>
      <c r="BC478" s="23">
        <f t="shared" si="3"/>
        <v>67</v>
      </c>
      <c r="BD478" s="6" t="s">
        <v>92</v>
      </c>
      <c r="BE478" s="6" t="s">
        <v>55</v>
      </c>
      <c r="BF478" s="6" t="s">
        <v>55</v>
      </c>
      <c r="BG478" s="6" t="s">
        <v>55</v>
      </c>
      <c r="BH478" s="6" t="s">
        <v>55</v>
      </c>
      <c r="BI478" s="6" t="s">
        <v>92</v>
      </c>
      <c r="BJ478" s="6" t="s">
        <v>55</v>
      </c>
      <c r="BK478" s="23"/>
      <c r="BL478" s="23"/>
      <c r="BM478" s="42"/>
      <c r="BN478" s="42"/>
      <c r="BO478" s="42"/>
    </row>
    <row r="479">
      <c r="A479" s="11">
        <v>474.0</v>
      </c>
      <c r="B479" s="17" t="s">
        <v>672</v>
      </c>
      <c r="C479" s="17" t="s">
        <v>709</v>
      </c>
      <c r="D479" s="17" t="s">
        <v>143</v>
      </c>
      <c r="E479" s="19"/>
      <c r="F479" s="17" t="s">
        <v>79</v>
      </c>
      <c r="G479" s="17" t="s">
        <v>1607</v>
      </c>
      <c r="H479" s="48" t="s">
        <v>90</v>
      </c>
      <c r="J479" s="11" t="s">
        <v>91</v>
      </c>
      <c r="K479" s="48" t="s">
        <v>84</v>
      </c>
      <c r="L479" s="49">
        <v>42979.0</v>
      </c>
      <c r="M479" s="52"/>
      <c r="N479" s="48" t="s">
        <v>85</v>
      </c>
      <c r="O479" s="48" t="s">
        <v>483</v>
      </c>
      <c r="P479" s="52"/>
      <c r="Q479" s="25">
        <v>9.0</v>
      </c>
      <c r="R479" s="25">
        <v>10.0</v>
      </c>
      <c r="S479" s="25">
        <v>9.0</v>
      </c>
      <c r="T479" s="25"/>
      <c r="U479" s="25"/>
      <c r="V479" s="25"/>
      <c r="W479" s="25">
        <v>9.0</v>
      </c>
      <c r="X479" s="25">
        <v>10.0</v>
      </c>
      <c r="Y479" s="25">
        <v>10.0</v>
      </c>
      <c r="Z479" s="25">
        <v>9.5</v>
      </c>
      <c r="AA479" s="25"/>
      <c r="AB479" s="25">
        <v>9.5</v>
      </c>
      <c r="AC479" s="25">
        <v>10.0</v>
      </c>
      <c r="AD479" s="25"/>
      <c r="AE479" s="25"/>
      <c r="AF479" s="25"/>
      <c r="AG479" s="6">
        <v>10.0</v>
      </c>
      <c r="AH479" s="6">
        <v>10.0</v>
      </c>
      <c r="AI479" s="25"/>
      <c r="AJ479" s="25"/>
      <c r="AK479" s="6">
        <v>9.5</v>
      </c>
      <c r="AL479" s="25"/>
      <c r="AM479" s="25">
        <v>9.5</v>
      </c>
      <c r="AN479" s="25"/>
      <c r="AO479" s="25"/>
      <c r="AP479" s="25"/>
      <c r="AQ479" s="25"/>
      <c r="AR479" s="6"/>
      <c r="AS479" s="25"/>
      <c r="AT479" s="25"/>
      <c r="AU479" s="25"/>
      <c r="AV479" s="25"/>
      <c r="AW479" s="25">
        <v>10.0</v>
      </c>
      <c r="AX479" s="25">
        <f t="shared" si="1"/>
        <v>9.64</v>
      </c>
      <c r="AY479" s="23"/>
      <c r="AZ479" s="23">
        <f t="shared" si="2"/>
        <v>0</v>
      </c>
      <c r="BA479" s="6">
        <v>4.0</v>
      </c>
      <c r="BB479" s="6">
        <v>1.0</v>
      </c>
      <c r="BC479" s="23">
        <f t="shared" si="3"/>
        <v>3</v>
      </c>
      <c r="BD479" s="6" t="s">
        <v>92</v>
      </c>
      <c r="BE479" s="6" t="s">
        <v>55</v>
      </c>
      <c r="BF479" s="6" t="s">
        <v>55</v>
      </c>
      <c r="BG479" s="6" t="s">
        <v>55</v>
      </c>
      <c r="BH479" s="6" t="s">
        <v>55</v>
      </c>
      <c r="BI479" s="6" t="s">
        <v>92</v>
      </c>
      <c r="BJ479" s="6" t="s">
        <v>55</v>
      </c>
      <c r="BK479" s="23"/>
      <c r="BL479" s="23"/>
      <c r="BM479" s="42"/>
      <c r="BN479" s="42"/>
      <c r="BO479" s="42"/>
    </row>
    <row r="480">
      <c r="A480" s="11">
        <v>475.0</v>
      </c>
      <c r="B480" s="17" t="s">
        <v>1626</v>
      </c>
      <c r="C480" s="17" t="s">
        <v>87</v>
      </c>
      <c r="D480" s="17" t="s">
        <v>338</v>
      </c>
      <c r="E480" s="19"/>
      <c r="F480" s="17" t="s">
        <v>79</v>
      </c>
      <c r="G480" s="17" t="s">
        <v>1607</v>
      </c>
      <c r="H480" s="48" t="s">
        <v>90</v>
      </c>
      <c r="J480" s="11" t="s">
        <v>91</v>
      </c>
      <c r="K480" s="48" t="s">
        <v>84</v>
      </c>
      <c r="L480" s="49">
        <v>42979.0</v>
      </c>
      <c r="M480" s="52"/>
      <c r="N480" s="48" t="s">
        <v>85</v>
      </c>
      <c r="O480" s="48" t="s">
        <v>483</v>
      </c>
      <c r="P480" s="52"/>
      <c r="Q480" s="6">
        <v>5.5</v>
      </c>
      <c r="R480" s="6">
        <v>6.0</v>
      </c>
      <c r="S480" s="6">
        <v>8.0</v>
      </c>
      <c r="T480" s="23"/>
      <c r="U480" s="23"/>
      <c r="V480" s="23"/>
      <c r="W480" s="6">
        <v>8.0</v>
      </c>
      <c r="X480" s="6">
        <v>8.5</v>
      </c>
      <c r="Y480" s="6">
        <v>9.5</v>
      </c>
      <c r="Z480" s="6">
        <v>9.0</v>
      </c>
      <c r="AA480" s="23"/>
      <c r="AB480" s="6">
        <v>8.0</v>
      </c>
      <c r="AC480" s="6">
        <v>9.5</v>
      </c>
      <c r="AD480" s="23"/>
      <c r="AE480" s="23"/>
      <c r="AF480" s="23"/>
      <c r="AG480" s="6">
        <v>10.0</v>
      </c>
      <c r="AH480" s="6">
        <v>10.0</v>
      </c>
      <c r="AI480" s="23"/>
      <c r="AJ480" s="23"/>
      <c r="AK480" s="6">
        <v>10.0</v>
      </c>
      <c r="AL480" s="23"/>
      <c r="AM480" s="6">
        <v>6.0</v>
      </c>
      <c r="AN480" s="23"/>
      <c r="AO480" s="23"/>
      <c r="AP480" s="23"/>
      <c r="AQ480" s="23"/>
      <c r="AR480" s="6"/>
      <c r="AS480" s="23"/>
      <c r="AT480" s="23"/>
      <c r="AU480" s="23"/>
      <c r="AV480" s="23"/>
      <c r="AW480" s="25">
        <v>10.0</v>
      </c>
      <c r="AX480" s="25">
        <f t="shared" si="1"/>
        <v>8.42</v>
      </c>
      <c r="AY480" s="23"/>
      <c r="AZ480" s="23">
        <f t="shared" si="2"/>
        <v>0</v>
      </c>
      <c r="BA480" s="6">
        <v>45.0</v>
      </c>
      <c r="BB480" s="6">
        <v>13.0</v>
      </c>
      <c r="BC480" s="23">
        <f t="shared" si="3"/>
        <v>32</v>
      </c>
      <c r="BD480" s="6" t="s">
        <v>92</v>
      </c>
      <c r="BE480" s="6" t="s">
        <v>55</v>
      </c>
      <c r="BF480" s="6" t="s">
        <v>55</v>
      </c>
      <c r="BG480" s="6" t="s">
        <v>55</v>
      </c>
      <c r="BH480" s="6" t="s">
        <v>55</v>
      </c>
      <c r="BI480" s="6" t="s">
        <v>92</v>
      </c>
      <c r="BJ480" s="6" t="s">
        <v>55</v>
      </c>
      <c r="BK480" s="23"/>
      <c r="BL480" s="23"/>
      <c r="BM480" s="42"/>
      <c r="BN480" s="42"/>
      <c r="BO480" s="42"/>
    </row>
    <row r="481">
      <c r="A481" s="11">
        <v>476.0</v>
      </c>
      <c r="B481" s="17" t="s">
        <v>207</v>
      </c>
      <c r="C481" s="17" t="s">
        <v>791</v>
      </c>
      <c r="D481" s="17" t="s">
        <v>625</v>
      </c>
      <c r="E481" s="19"/>
      <c r="F481" s="17" t="s">
        <v>96</v>
      </c>
      <c r="G481" s="17" t="s">
        <v>1607</v>
      </c>
      <c r="H481" s="48" t="s">
        <v>90</v>
      </c>
      <c r="J481" s="11" t="s">
        <v>91</v>
      </c>
      <c r="K481" s="48" t="s">
        <v>84</v>
      </c>
      <c r="L481" s="49">
        <v>42979.0</v>
      </c>
      <c r="M481" s="52"/>
      <c r="N481" s="48" t="s">
        <v>85</v>
      </c>
      <c r="O481" s="48" t="s">
        <v>295</v>
      </c>
      <c r="P481" s="52"/>
      <c r="Q481" s="25">
        <v>7.0</v>
      </c>
      <c r="R481" s="25">
        <v>7.5</v>
      </c>
      <c r="S481" s="25">
        <v>9.0</v>
      </c>
      <c r="T481" s="25"/>
      <c r="U481" s="25"/>
      <c r="V481" s="25"/>
      <c r="W481" s="25">
        <v>5.5</v>
      </c>
      <c r="X481" s="25">
        <v>8.5</v>
      </c>
      <c r="Y481" s="25">
        <v>10.0</v>
      </c>
      <c r="Z481" s="25">
        <v>7.0</v>
      </c>
      <c r="AA481" s="25"/>
      <c r="AB481" s="25">
        <v>8.5</v>
      </c>
      <c r="AC481" s="25">
        <v>9.5</v>
      </c>
      <c r="AD481" s="25"/>
      <c r="AE481" s="25"/>
      <c r="AF481" s="25"/>
      <c r="AG481" s="6">
        <v>10.0</v>
      </c>
      <c r="AH481" s="6">
        <v>10.0</v>
      </c>
      <c r="AI481" s="25"/>
      <c r="AJ481" s="25"/>
      <c r="AK481" s="6">
        <v>8.5</v>
      </c>
      <c r="AL481" s="25"/>
      <c r="AM481" s="25">
        <v>6.5</v>
      </c>
      <c r="AN481" s="25"/>
      <c r="AO481" s="25"/>
      <c r="AP481" s="25"/>
      <c r="AQ481" s="25"/>
      <c r="AR481" s="6"/>
      <c r="AS481" s="25"/>
      <c r="AT481" s="25"/>
      <c r="AU481" s="25"/>
      <c r="AV481" s="25"/>
      <c r="AW481" s="25">
        <v>10.0</v>
      </c>
      <c r="AX481" s="25">
        <f t="shared" si="1"/>
        <v>8.39</v>
      </c>
      <c r="AY481" s="23"/>
      <c r="AZ481" s="23">
        <f t="shared" si="2"/>
        <v>0</v>
      </c>
      <c r="BA481" s="6">
        <v>69.0</v>
      </c>
      <c r="BB481" s="6">
        <v>13.0</v>
      </c>
      <c r="BC481" s="23">
        <f t="shared" si="3"/>
        <v>56</v>
      </c>
      <c r="BD481" s="6" t="s">
        <v>92</v>
      </c>
      <c r="BE481" s="6" t="s">
        <v>55</v>
      </c>
      <c r="BF481" s="6" t="s">
        <v>55</v>
      </c>
      <c r="BG481" s="6" t="s">
        <v>55</v>
      </c>
      <c r="BH481" s="6" t="s">
        <v>55</v>
      </c>
      <c r="BI481" s="6" t="s">
        <v>92</v>
      </c>
      <c r="BJ481" s="6" t="s">
        <v>55</v>
      </c>
      <c r="BK481" s="23"/>
      <c r="BL481" s="23"/>
      <c r="BM481" s="42"/>
      <c r="BN481" s="42"/>
      <c r="BO481" s="42"/>
    </row>
    <row r="482">
      <c r="A482" s="11">
        <v>477.0</v>
      </c>
      <c r="B482" s="17" t="s">
        <v>1627</v>
      </c>
      <c r="C482" s="17" t="s">
        <v>1293</v>
      </c>
      <c r="D482" s="17" t="s">
        <v>151</v>
      </c>
      <c r="E482" s="19"/>
      <c r="F482" s="17" t="s">
        <v>96</v>
      </c>
      <c r="G482" s="17" t="s">
        <v>1607</v>
      </c>
      <c r="H482" s="48" t="s">
        <v>90</v>
      </c>
      <c r="J482" s="11" t="s">
        <v>91</v>
      </c>
      <c r="K482" s="48" t="s">
        <v>84</v>
      </c>
      <c r="L482" s="49">
        <v>42979.0</v>
      </c>
      <c r="M482" s="52"/>
      <c r="N482" s="48" t="s">
        <v>85</v>
      </c>
      <c r="O482" s="48" t="s">
        <v>483</v>
      </c>
      <c r="P482" s="52"/>
      <c r="Q482" s="6">
        <v>9.0</v>
      </c>
      <c r="R482" s="6">
        <v>9.5</v>
      </c>
      <c r="S482" s="6">
        <v>10.0</v>
      </c>
      <c r="T482" s="23"/>
      <c r="U482" s="23"/>
      <c r="V482" s="23"/>
      <c r="W482" s="6">
        <v>10.0</v>
      </c>
      <c r="X482" s="6">
        <v>10.0</v>
      </c>
      <c r="Y482" s="6">
        <v>10.0</v>
      </c>
      <c r="Z482" s="6">
        <v>10.0</v>
      </c>
      <c r="AA482" s="23"/>
      <c r="AB482" s="6">
        <v>10.0</v>
      </c>
      <c r="AC482" s="6">
        <v>10.0</v>
      </c>
      <c r="AD482" s="23"/>
      <c r="AE482" s="23"/>
      <c r="AF482" s="23"/>
      <c r="AG482" s="6">
        <v>10.0</v>
      </c>
      <c r="AH482" s="6">
        <v>10.0</v>
      </c>
      <c r="AI482" s="23"/>
      <c r="AJ482" s="23"/>
      <c r="AK482" s="6">
        <v>9.5</v>
      </c>
      <c r="AL482" s="23"/>
      <c r="AM482" s="6">
        <v>7.5</v>
      </c>
      <c r="AN482" s="23"/>
      <c r="AO482" s="23"/>
      <c r="AP482" s="23"/>
      <c r="AQ482" s="23"/>
      <c r="AR482" s="6"/>
      <c r="AS482" s="23"/>
      <c r="AT482" s="23"/>
      <c r="AU482" s="23"/>
      <c r="AV482" s="23"/>
      <c r="AW482" s="25">
        <v>10.0</v>
      </c>
      <c r="AX482" s="25">
        <f t="shared" si="1"/>
        <v>9.67</v>
      </c>
      <c r="AY482" s="23"/>
      <c r="AZ482" s="23">
        <f t="shared" si="2"/>
        <v>0</v>
      </c>
      <c r="BA482" s="6">
        <v>16.0</v>
      </c>
      <c r="BB482" s="6">
        <v>0.0</v>
      </c>
      <c r="BC482" s="23">
        <f t="shared" si="3"/>
        <v>16</v>
      </c>
      <c r="BD482" s="6" t="s">
        <v>92</v>
      </c>
      <c r="BE482" s="6" t="s">
        <v>55</v>
      </c>
      <c r="BF482" s="6" t="s">
        <v>55</v>
      </c>
      <c r="BG482" s="6" t="s">
        <v>55</v>
      </c>
      <c r="BH482" s="6" t="s">
        <v>55</v>
      </c>
      <c r="BI482" s="6" t="s">
        <v>92</v>
      </c>
      <c r="BJ482" s="6" t="s">
        <v>55</v>
      </c>
      <c r="BK482" s="23"/>
      <c r="BL482" s="23"/>
      <c r="BM482" s="42"/>
      <c r="BN482" s="42"/>
      <c r="BO482" s="42"/>
    </row>
    <row r="483">
      <c r="A483" s="11">
        <v>478.0</v>
      </c>
      <c r="B483" s="17" t="s">
        <v>1628</v>
      </c>
      <c r="C483" s="17" t="s">
        <v>1629</v>
      </c>
      <c r="D483" s="17" t="s">
        <v>1630</v>
      </c>
      <c r="E483" s="19"/>
      <c r="F483" s="17" t="s">
        <v>79</v>
      </c>
      <c r="G483" s="17" t="s">
        <v>1631</v>
      </c>
      <c r="H483" s="48" t="s">
        <v>90</v>
      </c>
      <c r="J483" s="11" t="s">
        <v>91</v>
      </c>
      <c r="K483" s="48" t="s">
        <v>84</v>
      </c>
      <c r="L483" s="49">
        <v>42979.0</v>
      </c>
      <c r="M483" s="52"/>
      <c r="N483" s="48" t="s">
        <v>85</v>
      </c>
      <c r="O483" s="48" t="s">
        <v>483</v>
      </c>
      <c r="P483" s="52"/>
      <c r="Q483" s="25">
        <v>7.5</v>
      </c>
      <c r="R483" s="25">
        <v>8.0</v>
      </c>
      <c r="S483" s="25">
        <v>9.0</v>
      </c>
      <c r="T483" s="25"/>
      <c r="U483" s="25"/>
      <c r="V483" s="25"/>
      <c r="W483" s="25">
        <v>6.5</v>
      </c>
      <c r="X483" s="25">
        <v>8.0</v>
      </c>
      <c r="Y483" s="25">
        <v>7.0</v>
      </c>
      <c r="Z483" s="25">
        <v>8.0</v>
      </c>
      <c r="AA483" s="25"/>
      <c r="AB483" s="25">
        <v>10.0</v>
      </c>
      <c r="AC483" s="25">
        <v>10.0</v>
      </c>
      <c r="AD483" s="25"/>
      <c r="AE483" s="25"/>
      <c r="AF483" s="25"/>
      <c r="AG483" s="25">
        <v>9.0</v>
      </c>
      <c r="AH483" s="25">
        <v>10.0</v>
      </c>
      <c r="AI483" s="25"/>
      <c r="AJ483" s="25"/>
      <c r="AK483" s="25">
        <v>10.0</v>
      </c>
      <c r="AL483" s="25"/>
      <c r="AM483" s="25">
        <v>7.5</v>
      </c>
      <c r="AN483" s="25"/>
      <c r="AO483" s="25"/>
      <c r="AP483" s="25"/>
      <c r="AQ483" s="25"/>
      <c r="AR483" s="6"/>
      <c r="AS483" s="25"/>
      <c r="AT483" s="25"/>
      <c r="AU483" s="25"/>
      <c r="AV483" s="25"/>
      <c r="AW483" s="25">
        <v>10.0</v>
      </c>
      <c r="AX483" s="25">
        <f t="shared" si="1"/>
        <v>8.6</v>
      </c>
      <c r="AY483" s="23"/>
      <c r="AZ483" s="23">
        <f t="shared" si="2"/>
        <v>0</v>
      </c>
      <c r="BA483" s="6">
        <v>38.0</v>
      </c>
      <c r="BB483" s="6">
        <v>16.0</v>
      </c>
      <c r="BC483" s="23">
        <f t="shared" si="3"/>
        <v>22</v>
      </c>
      <c r="BD483" s="6" t="s">
        <v>92</v>
      </c>
      <c r="BE483" s="6" t="s">
        <v>55</v>
      </c>
      <c r="BF483" s="6" t="s">
        <v>55</v>
      </c>
      <c r="BG483" s="6" t="s">
        <v>55</v>
      </c>
      <c r="BH483" s="6" t="s">
        <v>55</v>
      </c>
      <c r="BI483" s="6" t="s">
        <v>92</v>
      </c>
      <c r="BJ483" s="6" t="s">
        <v>55</v>
      </c>
      <c r="BK483" s="23"/>
      <c r="BL483" s="23"/>
      <c r="BM483" s="42"/>
      <c r="BN483" s="42"/>
      <c r="BO483" s="42"/>
    </row>
    <row r="484">
      <c r="A484" s="11">
        <v>479.0</v>
      </c>
      <c r="B484" s="17" t="s">
        <v>1632</v>
      </c>
      <c r="C484" s="17" t="s">
        <v>173</v>
      </c>
      <c r="D484" s="17" t="s">
        <v>125</v>
      </c>
      <c r="E484" s="19"/>
      <c r="F484" s="17" t="s">
        <v>79</v>
      </c>
      <c r="G484" s="17" t="s">
        <v>1631</v>
      </c>
      <c r="H484" s="48" t="s">
        <v>90</v>
      </c>
      <c r="J484" s="11" t="s">
        <v>91</v>
      </c>
      <c r="K484" s="48" t="s">
        <v>84</v>
      </c>
      <c r="L484" s="49">
        <v>42979.0</v>
      </c>
      <c r="M484" s="52"/>
      <c r="N484" s="48" t="s">
        <v>85</v>
      </c>
      <c r="O484" s="48" t="s">
        <v>483</v>
      </c>
      <c r="P484" s="52"/>
      <c r="Q484" s="25">
        <v>7.5</v>
      </c>
      <c r="R484" s="25">
        <v>7.0</v>
      </c>
      <c r="S484" s="25">
        <v>6.5</v>
      </c>
      <c r="T484" s="25"/>
      <c r="U484" s="25"/>
      <c r="V484" s="25"/>
      <c r="W484" s="25">
        <v>7.0</v>
      </c>
      <c r="X484" s="25">
        <v>8.0</v>
      </c>
      <c r="Y484" s="25">
        <v>10.0</v>
      </c>
      <c r="Z484" s="25">
        <v>9.0</v>
      </c>
      <c r="AA484" s="25"/>
      <c r="AB484" s="25">
        <v>10.0</v>
      </c>
      <c r="AC484" s="25">
        <v>9.5</v>
      </c>
      <c r="AD484" s="25"/>
      <c r="AE484" s="25"/>
      <c r="AF484" s="25"/>
      <c r="AG484" s="25">
        <v>8.5</v>
      </c>
      <c r="AH484" s="25">
        <v>10.0</v>
      </c>
      <c r="AI484" s="25"/>
      <c r="AJ484" s="25"/>
      <c r="AK484" s="25">
        <v>10.0</v>
      </c>
      <c r="AL484" s="25"/>
      <c r="AM484" s="25">
        <v>5.5</v>
      </c>
      <c r="AN484" s="25"/>
      <c r="AO484" s="25"/>
      <c r="AP484" s="25"/>
      <c r="AQ484" s="25"/>
      <c r="AR484" s="6"/>
      <c r="AS484" s="25"/>
      <c r="AT484" s="25"/>
      <c r="AU484" s="25"/>
      <c r="AV484" s="25"/>
      <c r="AW484" s="25">
        <v>10.0</v>
      </c>
      <c r="AX484" s="25">
        <f t="shared" si="1"/>
        <v>8.46</v>
      </c>
      <c r="AY484" s="23"/>
      <c r="AZ484" s="23">
        <f t="shared" si="2"/>
        <v>0</v>
      </c>
      <c r="BA484" s="6">
        <v>54.0</v>
      </c>
      <c r="BB484" s="6">
        <v>12.0</v>
      </c>
      <c r="BC484" s="23">
        <f t="shared" si="3"/>
        <v>42</v>
      </c>
      <c r="BD484" s="6" t="s">
        <v>92</v>
      </c>
      <c r="BE484" s="6" t="s">
        <v>55</v>
      </c>
      <c r="BF484" s="6" t="s">
        <v>55</v>
      </c>
      <c r="BG484" s="6" t="s">
        <v>55</v>
      </c>
      <c r="BH484" s="6" t="s">
        <v>55</v>
      </c>
      <c r="BI484" s="6" t="s">
        <v>92</v>
      </c>
      <c r="BJ484" s="6" t="s">
        <v>55</v>
      </c>
      <c r="BK484" s="23"/>
      <c r="BL484" s="23"/>
      <c r="BM484" s="42"/>
      <c r="BN484" s="42"/>
      <c r="BO484" s="42"/>
    </row>
    <row r="485">
      <c r="A485" s="11">
        <v>480.0</v>
      </c>
      <c r="B485" s="17" t="s">
        <v>1345</v>
      </c>
      <c r="C485" s="17" t="s">
        <v>923</v>
      </c>
      <c r="D485" s="17" t="s">
        <v>338</v>
      </c>
      <c r="E485" s="19"/>
      <c r="F485" s="17" t="s">
        <v>79</v>
      </c>
      <c r="G485" s="17" t="s">
        <v>1631</v>
      </c>
      <c r="H485" s="48" t="s">
        <v>90</v>
      </c>
      <c r="J485" s="11" t="s">
        <v>91</v>
      </c>
      <c r="K485" s="48" t="s">
        <v>84</v>
      </c>
      <c r="L485" s="49">
        <v>42979.0</v>
      </c>
      <c r="M485" s="52"/>
      <c r="N485" s="48" t="s">
        <v>85</v>
      </c>
      <c r="O485" s="48" t="s">
        <v>295</v>
      </c>
      <c r="P485" s="52"/>
      <c r="Q485" s="6">
        <v>8.0</v>
      </c>
      <c r="R485" s="6">
        <v>7.0</v>
      </c>
      <c r="S485" s="6">
        <v>10.0</v>
      </c>
      <c r="T485" s="23"/>
      <c r="U485" s="23"/>
      <c r="V485" s="23"/>
      <c r="W485" s="6">
        <v>7.5</v>
      </c>
      <c r="X485" s="6">
        <v>8.5</v>
      </c>
      <c r="Y485" s="6">
        <v>7.5</v>
      </c>
      <c r="Z485" s="6">
        <v>8.5</v>
      </c>
      <c r="AA485" s="6"/>
      <c r="AB485" s="6">
        <v>9.5</v>
      </c>
      <c r="AC485" s="6">
        <v>10.0</v>
      </c>
      <c r="AD485" s="23"/>
      <c r="AE485" s="23"/>
      <c r="AF485" s="23"/>
      <c r="AG485" s="25">
        <v>9.0</v>
      </c>
      <c r="AH485" s="25">
        <v>10.0</v>
      </c>
      <c r="AI485" s="23"/>
      <c r="AJ485" s="23"/>
      <c r="AK485" s="25">
        <v>10.0</v>
      </c>
      <c r="AL485" s="23"/>
      <c r="AM485" s="6">
        <v>8.0</v>
      </c>
      <c r="AN485" s="23"/>
      <c r="AO485" s="23"/>
      <c r="AP485" s="23"/>
      <c r="AQ485" s="23"/>
      <c r="AR485" s="6"/>
      <c r="AS485" s="23"/>
      <c r="AT485" s="23"/>
      <c r="AU485" s="23"/>
      <c r="AV485" s="23"/>
      <c r="AW485" s="25">
        <v>10.0</v>
      </c>
      <c r="AX485" s="25">
        <f t="shared" si="1"/>
        <v>8.82</v>
      </c>
      <c r="AY485" s="23"/>
      <c r="AZ485" s="23">
        <f t="shared" si="2"/>
        <v>0</v>
      </c>
      <c r="BA485" s="6">
        <v>18.0</v>
      </c>
      <c r="BB485" s="6">
        <v>18.0</v>
      </c>
      <c r="BC485" s="23">
        <f t="shared" si="3"/>
        <v>0</v>
      </c>
      <c r="BD485" s="6" t="s">
        <v>92</v>
      </c>
      <c r="BE485" s="6" t="s">
        <v>55</v>
      </c>
      <c r="BF485" s="6" t="s">
        <v>55</v>
      </c>
      <c r="BG485" s="6" t="s">
        <v>55</v>
      </c>
      <c r="BH485" s="6" t="s">
        <v>55</v>
      </c>
      <c r="BI485" s="6" t="s">
        <v>92</v>
      </c>
      <c r="BJ485" s="6" t="s">
        <v>55</v>
      </c>
      <c r="BK485" s="23"/>
      <c r="BL485" s="23"/>
      <c r="BM485" s="42"/>
      <c r="BN485" s="42"/>
      <c r="BO485" s="42"/>
    </row>
    <row r="486">
      <c r="A486" s="11">
        <v>481.0</v>
      </c>
      <c r="B486" s="17" t="s">
        <v>675</v>
      </c>
      <c r="C486" s="17" t="s">
        <v>1633</v>
      </c>
      <c r="D486" s="17" t="s">
        <v>427</v>
      </c>
      <c r="E486" s="19"/>
      <c r="F486" s="17" t="s">
        <v>79</v>
      </c>
      <c r="G486" s="17" t="s">
        <v>1631</v>
      </c>
      <c r="H486" s="48" t="s">
        <v>90</v>
      </c>
      <c r="J486" s="11" t="s">
        <v>91</v>
      </c>
      <c r="K486" s="48" t="s">
        <v>84</v>
      </c>
      <c r="L486" s="49">
        <v>42979.0</v>
      </c>
      <c r="M486" s="52"/>
      <c r="N486" s="48" t="s">
        <v>85</v>
      </c>
      <c r="O486" s="48" t="s">
        <v>483</v>
      </c>
      <c r="P486" s="52"/>
      <c r="Q486" s="6">
        <v>9.0</v>
      </c>
      <c r="R486" s="6">
        <v>9.0</v>
      </c>
      <c r="S486" s="6">
        <v>8.0</v>
      </c>
      <c r="T486" s="23"/>
      <c r="U486" s="23"/>
      <c r="V486" s="23"/>
      <c r="W486" s="6">
        <v>5.0</v>
      </c>
      <c r="X486" s="6">
        <v>8.0</v>
      </c>
      <c r="Y486" s="6">
        <v>8.5</v>
      </c>
      <c r="Z486" s="6">
        <v>9.0</v>
      </c>
      <c r="AA486" s="23"/>
      <c r="AB486" s="6">
        <v>9.5</v>
      </c>
      <c r="AC486" s="6">
        <v>10.0</v>
      </c>
      <c r="AD486" s="23"/>
      <c r="AE486" s="23"/>
      <c r="AF486" s="23"/>
      <c r="AG486" s="25">
        <v>8.5</v>
      </c>
      <c r="AH486" s="25">
        <v>10.0</v>
      </c>
      <c r="AI486" s="23"/>
      <c r="AJ486" s="23"/>
      <c r="AK486" s="25">
        <v>10.0</v>
      </c>
      <c r="AL486" s="23"/>
      <c r="AM486" s="6">
        <v>7.0</v>
      </c>
      <c r="AN486" s="23"/>
      <c r="AO486" s="23"/>
      <c r="AP486" s="23"/>
      <c r="AQ486" s="23"/>
      <c r="AR486" s="6"/>
      <c r="AS486" s="23"/>
      <c r="AT486" s="23"/>
      <c r="AU486" s="23"/>
      <c r="AV486" s="23"/>
      <c r="AW486" s="25">
        <v>10.0</v>
      </c>
      <c r="AX486" s="25">
        <f t="shared" si="1"/>
        <v>8.67</v>
      </c>
      <c r="AY486" s="23"/>
      <c r="AZ486" s="23">
        <f t="shared" si="2"/>
        <v>0</v>
      </c>
      <c r="BA486" s="6">
        <v>85.0</v>
      </c>
      <c r="BB486" s="6">
        <v>17.0</v>
      </c>
      <c r="BC486" s="23">
        <f t="shared" si="3"/>
        <v>68</v>
      </c>
      <c r="BD486" s="6" t="s">
        <v>92</v>
      </c>
      <c r="BE486" s="6" t="s">
        <v>55</v>
      </c>
      <c r="BF486" s="6" t="s">
        <v>55</v>
      </c>
      <c r="BG486" s="6" t="s">
        <v>55</v>
      </c>
      <c r="BH486" s="6" t="s">
        <v>55</v>
      </c>
      <c r="BI486" s="6" t="s">
        <v>92</v>
      </c>
      <c r="BJ486" s="6" t="s">
        <v>55</v>
      </c>
      <c r="BK486" s="23"/>
      <c r="BL486" s="23"/>
      <c r="BM486" s="42"/>
      <c r="BN486" s="42"/>
      <c r="BO486" s="42"/>
    </row>
    <row r="487">
      <c r="A487" s="11">
        <v>482.0</v>
      </c>
      <c r="B487" s="17" t="s">
        <v>1634</v>
      </c>
      <c r="C487" s="17" t="s">
        <v>1635</v>
      </c>
      <c r="D487" s="20"/>
      <c r="E487" s="19"/>
      <c r="F487" s="17" t="s">
        <v>96</v>
      </c>
      <c r="G487" s="17" t="s">
        <v>1631</v>
      </c>
      <c r="H487" s="48" t="s">
        <v>90</v>
      </c>
      <c r="J487" s="11" t="s">
        <v>91</v>
      </c>
      <c r="K487" s="48" t="s">
        <v>84</v>
      </c>
      <c r="L487" s="49">
        <v>42979.0</v>
      </c>
      <c r="M487" s="52"/>
      <c r="N487" s="48" t="s">
        <v>85</v>
      </c>
      <c r="O487" s="48" t="s">
        <v>295</v>
      </c>
      <c r="P487" s="52"/>
      <c r="Q487" s="6">
        <v>10.0</v>
      </c>
      <c r="R487" s="6">
        <v>8.5</v>
      </c>
      <c r="S487" s="6">
        <v>9.5</v>
      </c>
      <c r="T487" s="23"/>
      <c r="U487" s="23"/>
      <c r="V487" s="23"/>
      <c r="W487" s="6">
        <v>6.0</v>
      </c>
      <c r="X487" s="6">
        <v>9.0</v>
      </c>
      <c r="Y487" s="6">
        <v>10.0</v>
      </c>
      <c r="Z487" s="6">
        <v>10.0</v>
      </c>
      <c r="AA487" s="23"/>
      <c r="AB487" s="6">
        <v>10.0</v>
      </c>
      <c r="AC487" s="6">
        <v>9.5</v>
      </c>
      <c r="AD487" s="23"/>
      <c r="AE487" s="23"/>
      <c r="AF487" s="23"/>
      <c r="AG487" s="25">
        <v>9.5</v>
      </c>
      <c r="AH487" s="25">
        <v>10.0</v>
      </c>
      <c r="AI487" s="23"/>
      <c r="AJ487" s="23"/>
      <c r="AK487" s="25">
        <v>10.0</v>
      </c>
      <c r="AL487" s="23"/>
      <c r="AM487" s="6">
        <v>6.5</v>
      </c>
      <c r="AN487" s="23"/>
      <c r="AO487" s="23"/>
      <c r="AP487" s="23"/>
      <c r="AQ487" s="23"/>
      <c r="AR487" s="6"/>
      <c r="AS487" s="23"/>
      <c r="AT487" s="23"/>
      <c r="AU487" s="23"/>
      <c r="AV487" s="23"/>
      <c r="AW487" s="25">
        <v>10.0</v>
      </c>
      <c r="AX487" s="25">
        <f t="shared" si="1"/>
        <v>9.17</v>
      </c>
      <c r="AY487" s="23"/>
      <c r="AZ487" s="23">
        <f t="shared" si="2"/>
        <v>0</v>
      </c>
      <c r="BA487" s="6">
        <v>9.0</v>
      </c>
      <c r="BB487" s="6">
        <v>7.0</v>
      </c>
      <c r="BC487" s="23">
        <f t="shared" si="3"/>
        <v>2</v>
      </c>
      <c r="BD487" s="6" t="s">
        <v>92</v>
      </c>
      <c r="BE487" s="6" t="s">
        <v>55</v>
      </c>
      <c r="BF487" s="6" t="s">
        <v>55</v>
      </c>
      <c r="BG487" s="6" t="s">
        <v>55</v>
      </c>
      <c r="BH487" s="6" t="s">
        <v>55</v>
      </c>
      <c r="BI487" s="6" t="s">
        <v>92</v>
      </c>
      <c r="BJ487" s="6" t="s">
        <v>55</v>
      </c>
      <c r="BK487" s="23"/>
      <c r="BL487" s="23"/>
      <c r="BM487" s="42"/>
      <c r="BN487" s="42"/>
      <c r="BO487" s="42"/>
    </row>
    <row r="488">
      <c r="A488" s="11">
        <v>483.0</v>
      </c>
      <c r="B488" s="17" t="s">
        <v>1636</v>
      </c>
      <c r="C488" s="17" t="s">
        <v>623</v>
      </c>
      <c r="D488" s="17" t="s">
        <v>224</v>
      </c>
      <c r="E488" s="19"/>
      <c r="F488" s="17" t="s">
        <v>96</v>
      </c>
      <c r="G488" s="17" t="s">
        <v>1631</v>
      </c>
      <c r="H488" s="48" t="s">
        <v>90</v>
      </c>
      <c r="J488" s="11" t="s">
        <v>91</v>
      </c>
      <c r="K488" s="48" t="s">
        <v>84</v>
      </c>
      <c r="L488" s="49">
        <v>42979.0</v>
      </c>
      <c r="M488" s="52"/>
      <c r="N488" s="48" t="s">
        <v>85</v>
      </c>
      <c r="O488" s="48" t="s">
        <v>483</v>
      </c>
      <c r="P488" s="52"/>
      <c r="Q488" s="25">
        <v>9.0</v>
      </c>
      <c r="R488" s="25">
        <v>7.5</v>
      </c>
      <c r="S488" s="25">
        <v>8.0</v>
      </c>
      <c r="T488" s="25"/>
      <c r="U488" s="25"/>
      <c r="V488" s="25"/>
      <c r="W488" s="25">
        <v>6.0</v>
      </c>
      <c r="X488" s="25">
        <v>8.5</v>
      </c>
      <c r="Y488" s="25">
        <v>10.0</v>
      </c>
      <c r="Z488" s="25">
        <v>8.5</v>
      </c>
      <c r="AA488" s="25"/>
      <c r="AB488" s="25">
        <v>10.0</v>
      </c>
      <c r="AC488" s="25">
        <v>9.5</v>
      </c>
      <c r="AD488" s="25"/>
      <c r="AE488" s="25"/>
      <c r="AF488" s="25"/>
      <c r="AG488" s="25">
        <v>9.5</v>
      </c>
      <c r="AH488" s="25">
        <v>10.0</v>
      </c>
      <c r="AI488" s="25"/>
      <c r="AJ488" s="25"/>
      <c r="AK488" s="25">
        <v>10.0</v>
      </c>
      <c r="AL488" s="25"/>
      <c r="AM488" s="25">
        <v>5.5</v>
      </c>
      <c r="AN488" s="25"/>
      <c r="AO488" s="25"/>
      <c r="AP488" s="25"/>
      <c r="AQ488" s="25"/>
      <c r="AR488" s="6"/>
      <c r="AS488" s="25"/>
      <c r="AT488" s="25"/>
      <c r="AU488" s="25"/>
      <c r="AV488" s="25"/>
      <c r="AW488" s="25">
        <v>10.0</v>
      </c>
      <c r="AX488" s="25">
        <f t="shared" si="1"/>
        <v>8.71</v>
      </c>
      <c r="AY488" s="23"/>
      <c r="AZ488" s="23">
        <f t="shared" si="2"/>
        <v>0</v>
      </c>
      <c r="BA488" s="6">
        <v>38.0</v>
      </c>
      <c r="BB488" s="6">
        <v>14.0</v>
      </c>
      <c r="BC488" s="23">
        <f t="shared" si="3"/>
        <v>24</v>
      </c>
      <c r="BD488" s="6" t="s">
        <v>92</v>
      </c>
      <c r="BE488" s="6" t="s">
        <v>55</v>
      </c>
      <c r="BF488" s="6" t="s">
        <v>55</v>
      </c>
      <c r="BG488" s="6" t="s">
        <v>55</v>
      </c>
      <c r="BH488" s="6" t="s">
        <v>55</v>
      </c>
      <c r="BI488" s="6" t="s">
        <v>92</v>
      </c>
      <c r="BJ488" s="6" t="s">
        <v>55</v>
      </c>
      <c r="BK488" s="23"/>
      <c r="BL488" s="23"/>
      <c r="BM488" s="42"/>
      <c r="BN488" s="42"/>
      <c r="BO488" s="42"/>
    </row>
    <row r="489">
      <c r="A489" s="11">
        <v>484.0</v>
      </c>
      <c r="B489" s="17" t="s">
        <v>1135</v>
      </c>
      <c r="C489" s="17" t="s">
        <v>818</v>
      </c>
      <c r="D489" s="17" t="s">
        <v>209</v>
      </c>
      <c r="E489" s="19"/>
      <c r="F489" s="17" t="s">
        <v>96</v>
      </c>
      <c r="G489" s="17" t="s">
        <v>1631</v>
      </c>
      <c r="H489" s="48" t="s">
        <v>90</v>
      </c>
      <c r="J489" s="11" t="s">
        <v>91</v>
      </c>
      <c r="K489" s="48" t="s">
        <v>84</v>
      </c>
      <c r="L489" s="49">
        <v>42979.0</v>
      </c>
      <c r="M489" s="52"/>
      <c r="N489" s="48" t="s">
        <v>85</v>
      </c>
      <c r="O489" s="48" t="s">
        <v>483</v>
      </c>
      <c r="P489" s="52"/>
      <c r="Q489" s="25">
        <v>9.0</v>
      </c>
      <c r="R489" s="25">
        <v>6.5</v>
      </c>
      <c r="S489" s="25">
        <v>7.5</v>
      </c>
      <c r="T489" s="25"/>
      <c r="U489" s="25"/>
      <c r="V489" s="25"/>
      <c r="W489" s="25">
        <v>6.0</v>
      </c>
      <c r="X489" s="25">
        <v>9.0</v>
      </c>
      <c r="Y489" s="25">
        <v>9.0</v>
      </c>
      <c r="Z489" s="25">
        <v>9.0</v>
      </c>
      <c r="AA489" s="25"/>
      <c r="AB489" s="25">
        <v>10.0</v>
      </c>
      <c r="AC489" s="25">
        <v>9.5</v>
      </c>
      <c r="AD489" s="25"/>
      <c r="AE489" s="25"/>
      <c r="AF489" s="25"/>
      <c r="AG489" s="25">
        <v>8.5</v>
      </c>
      <c r="AH489" s="25">
        <v>10.0</v>
      </c>
      <c r="AI489" s="25"/>
      <c r="AJ489" s="25"/>
      <c r="AK489" s="25">
        <v>10.0</v>
      </c>
      <c r="AL489" s="25"/>
      <c r="AM489" s="25">
        <v>6.0</v>
      </c>
      <c r="AN489" s="25"/>
      <c r="AO489" s="25"/>
      <c r="AP489" s="25"/>
      <c r="AQ489" s="25"/>
      <c r="AR489" s="6"/>
      <c r="AS489" s="25"/>
      <c r="AT489" s="25"/>
      <c r="AU489" s="25"/>
      <c r="AV489" s="25"/>
      <c r="AW489" s="25">
        <v>10.0</v>
      </c>
      <c r="AX489" s="25">
        <f t="shared" si="1"/>
        <v>8.57</v>
      </c>
      <c r="AY489" s="23"/>
      <c r="AZ489" s="23">
        <f t="shared" si="2"/>
        <v>0</v>
      </c>
      <c r="BA489" s="6">
        <v>54.0</v>
      </c>
      <c r="BB489" s="6">
        <v>12.0</v>
      </c>
      <c r="BC489" s="23">
        <f t="shared" si="3"/>
        <v>42</v>
      </c>
      <c r="BD489" s="6" t="s">
        <v>92</v>
      </c>
      <c r="BE489" s="6" t="s">
        <v>55</v>
      </c>
      <c r="BF489" s="6" t="s">
        <v>55</v>
      </c>
      <c r="BG489" s="6" t="s">
        <v>55</v>
      </c>
      <c r="BH489" s="6" t="s">
        <v>55</v>
      </c>
      <c r="BI489" s="6" t="s">
        <v>92</v>
      </c>
      <c r="BJ489" s="6" t="s">
        <v>55</v>
      </c>
      <c r="BK489" s="23"/>
      <c r="BL489" s="23"/>
      <c r="BM489" s="42"/>
      <c r="BN489" s="42"/>
      <c r="BO489" s="42"/>
    </row>
    <row r="490">
      <c r="A490" s="11">
        <v>485.0</v>
      </c>
      <c r="B490" s="17" t="s">
        <v>1140</v>
      </c>
      <c r="C490" s="17" t="s">
        <v>77</v>
      </c>
      <c r="D490" s="17" t="s">
        <v>76</v>
      </c>
      <c r="E490" s="19"/>
      <c r="F490" s="17" t="s">
        <v>79</v>
      </c>
      <c r="G490" s="17" t="s">
        <v>1631</v>
      </c>
      <c r="H490" s="48" t="s">
        <v>90</v>
      </c>
      <c r="J490" s="11" t="s">
        <v>91</v>
      </c>
      <c r="K490" s="48" t="s">
        <v>84</v>
      </c>
      <c r="L490" s="49">
        <v>42979.0</v>
      </c>
      <c r="M490" s="52"/>
      <c r="N490" s="48" t="s">
        <v>85</v>
      </c>
      <c r="O490" s="48" t="s">
        <v>483</v>
      </c>
      <c r="P490" s="52"/>
      <c r="Q490" s="6">
        <v>8.5</v>
      </c>
      <c r="R490" s="6">
        <v>7.5</v>
      </c>
      <c r="S490" s="6">
        <v>8.0</v>
      </c>
      <c r="T490" s="23"/>
      <c r="U490" s="23"/>
      <c r="V490" s="23"/>
      <c r="W490" s="6">
        <v>9.0</v>
      </c>
      <c r="X490" s="6">
        <v>8.5</v>
      </c>
      <c r="Y490" s="6">
        <v>8.5</v>
      </c>
      <c r="Z490" s="6">
        <v>9.0</v>
      </c>
      <c r="AA490" s="23"/>
      <c r="AB490" s="6">
        <v>10.0</v>
      </c>
      <c r="AC490" s="6">
        <v>9.5</v>
      </c>
      <c r="AD490" s="23"/>
      <c r="AE490" s="23"/>
      <c r="AF490" s="23"/>
      <c r="AG490" s="25">
        <v>8.0</v>
      </c>
      <c r="AH490" s="25">
        <v>10.0</v>
      </c>
      <c r="AI490" s="23"/>
      <c r="AJ490" s="23"/>
      <c r="AK490" s="25">
        <v>10.0</v>
      </c>
      <c r="AL490" s="23"/>
      <c r="AM490" s="6">
        <v>8.5</v>
      </c>
      <c r="AN490" s="23"/>
      <c r="AO490" s="23"/>
      <c r="AP490" s="23"/>
      <c r="AQ490" s="23"/>
      <c r="AR490" s="6"/>
      <c r="AS490" s="23"/>
      <c r="AT490" s="23"/>
      <c r="AU490" s="23"/>
      <c r="AV490" s="23"/>
      <c r="AW490" s="25">
        <v>10.0</v>
      </c>
      <c r="AX490" s="25">
        <f t="shared" si="1"/>
        <v>8.92</v>
      </c>
      <c r="AY490" s="23"/>
      <c r="AZ490" s="23">
        <f t="shared" si="2"/>
        <v>0</v>
      </c>
      <c r="BA490" s="6">
        <v>62.0</v>
      </c>
      <c r="BB490" s="6">
        <v>19.0</v>
      </c>
      <c r="BC490" s="23">
        <f t="shared" si="3"/>
        <v>43</v>
      </c>
      <c r="BD490" s="6" t="s">
        <v>92</v>
      </c>
      <c r="BE490" s="6" t="s">
        <v>55</v>
      </c>
      <c r="BF490" s="6" t="s">
        <v>55</v>
      </c>
      <c r="BG490" s="6" t="s">
        <v>55</v>
      </c>
      <c r="BH490" s="6" t="s">
        <v>55</v>
      </c>
      <c r="BI490" s="6" t="s">
        <v>92</v>
      </c>
      <c r="BJ490" s="6" t="s">
        <v>55</v>
      </c>
      <c r="BK490" s="23"/>
      <c r="BL490" s="23"/>
      <c r="BM490" s="42"/>
      <c r="BN490" s="42"/>
      <c r="BO490" s="42"/>
    </row>
    <row r="491">
      <c r="A491" s="11">
        <v>486.0</v>
      </c>
      <c r="B491" s="17" t="s">
        <v>1637</v>
      </c>
      <c r="C491" s="17" t="s">
        <v>427</v>
      </c>
      <c r="D491" s="17" t="s">
        <v>681</v>
      </c>
      <c r="E491" s="19"/>
      <c r="F491" s="17" t="s">
        <v>79</v>
      </c>
      <c r="G491" s="17" t="s">
        <v>1631</v>
      </c>
      <c r="H491" s="48" t="s">
        <v>90</v>
      </c>
      <c r="J491" s="11" t="s">
        <v>91</v>
      </c>
      <c r="K491" s="48" t="s">
        <v>84</v>
      </c>
      <c r="L491" s="49">
        <v>42979.0</v>
      </c>
      <c r="M491" s="52"/>
      <c r="N491" s="48" t="s">
        <v>85</v>
      </c>
      <c r="O491" s="48" t="s">
        <v>295</v>
      </c>
      <c r="P491" s="52"/>
      <c r="Q491" s="6">
        <v>9.0</v>
      </c>
      <c r="R491" s="6">
        <v>8.0</v>
      </c>
      <c r="S491" s="6">
        <v>5.5</v>
      </c>
      <c r="T491" s="23"/>
      <c r="U491" s="23"/>
      <c r="V491" s="23"/>
      <c r="W491" s="6">
        <v>7.0</v>
      </c>
      <c r="X491" s="6">
        <v>8.5</v>
      </c>
      <c r="Y491" s="6">
        <v>8.5</v>
      </c>
      <c r="Z491" s="6">
        <v>8.0</v>
      </c>
      <c r="AA491" s="23"/>
      <c r="AB491" s="6">
        <v>9.0</v>
      </c>
      <c r="AC491" s="6">
        <v>9.5</v>
      </c>
      <c r="AD491" s="23"/>
      <c r="AE491" s="23"/>
      <c r="AF491" s="23"/>
      <c r="AG491" s="25">
        <v>8.5</v>
      </c>
      <c r="AH491" s="25">
        <v>10.0</v>
      </c>
      <c r="AI491" s="23"/>
      <c r="AJ491" s="23"/>
      <c r="AK491" s="25">
        <v>10.0</v>
      </c>
      <c r="AL491" s="23"/>
      <c r="AM491" s="6">
        <v>6.5</v>
      </c>
      <c r="AN491" s="23"/>
      <c r="AO491" s="23"/>
      <c r="AP491" s="23"/>
      <c r="AQ491" s="23"/>
      <c r="AR491" s="6"/>
      <c r="AS491" s="23"/>
      <c r="AT491" s="23"/>
      <c r="AU491" s="23"/>
      <c r="AV491" s="23"/>
      <c r="AW491" s="25">
        <v>10.0</v>
      </c>
      <c r="AX491" s="25">
        <f t="shared" si="1"/>
        <v>8.42</v>
      </c>
      <c r="AY491" s="23"/>
      <c r="AZ491" s="23">
        <f t="shared" si="2"/>
        <v>0</v>
      </c>
      <c r="BA491" s="6">
        <v>86.0</v>
      </c>
      <c r="BB491" s="6">
        <v>16.0</v>
      </c>
      <c r="BC491" s="23">
        <f t="shared" si="3"/>
        <v>70</v>
      </c>
      <c r="BD491" s="6" t="s">
        <v>92</v>
      </c>
      <c r="BE491" s="6" t="s">
        <v>55</v>
      </c>
      <c r="BF491" s="6" t="s">
        <v>55</v>
      </c>
      <c r="BG491" s="6" t="s">
        <v>55</v>
      </c>
      <c r="BH491" s="6" t="s">
        <v>55</v>
      </c>
      <c r="BI491" s="6" t="s">
        <v>92</v>
      </c>
      <c r="BJ491" s="6" t="s">
        <v>55</v>
      </c>
      <c r="BK491" s="23"/>
      <c r="BL491" s="23"/>
      <c r="BM491" s="42"/>
      <c r="BN491" s="42"/>
      <c r="BO491" s="42"/>
    </row>
    <row r="492">
      <c r="A492" s="11">
        <v>487.0</v>
      </c>
      <c r="B492" s="17" t="s">
        <v>123</v>
      </c>
      <c r="C492" s="17" t="s">
        <v>272</v>
      </c>
      <c r="D492" s="17" t="s">
        <v>132</v>
      </c>
      <c r="E492" s="19"/>
      <c r="F492" s="17" t="s">
        <v>79</v>
      </c>
      <c r="G492" s="17" t="s">
        <v>1631</v>
      </c>
      <c r="H492" s="48" t="s">
        <v>90</v>
      </c>
      <c r="J492" s="11" t="s">
        <v>91</v>
      </c>
      <c r="K492" s="48" t="s">
        <v>84</v>
      </c>
      <c r="L492" s="49">
        <v>42979.0</v>
      </c>
      <c r="M492" s="52"/>
      <c r="N492" s="48" t="s">
        <v>85</v>
      </c>
      <c r="O492" s="48" t="s">
        <v>483</v>
      </c>
      <c r="P492" s="52"/>
      <c r="Q492" s="6">
        <v>8.0</v>
      </c>
      <c r="R492" s="6">
        <v>7.0</v>
      </c>
      <c r="S492" s="6">
        <v>9.0</v>
      </c>
      <c r="T492" s="23"/>
      <c r="U492" s="23"/>
      <c r="V492" s="23"/>
      <c r="W492" s="6">
        <v>7.5</v>
      </c>
      <c r="X492" s="6">
        <v>7.5</v>
      </c>
      <c r="Y492" s="6">
        <v>10.0</v>
      </c>
      <c r="Z492" s="6">
        <v>10.0</v>
      </c>
      <c r="AA492" s="23"/>
      <c r="AB492" s="6">
        <v>10.0</v>
      </c>
      <c r="AC492" s="6">
        <v>9.5</v>
      </c>
      <c r="AD492" s="23"/>
      <c r="AE492" s="23"/>
      <c r="AF492" s="23"/>
      <c r="AG492" s="25">
        <v>8.5</v>
      </c>
      <c r="AH492" s="25">
        <v>10.0</v>
      </c>
      <c r="AI492" s="23"/>
      <c r="AJ492" s="23"/>
      <c r="AK492" s="25">
        <v>10.0</v>
      </c>
      <c r="AL492" s="23"/>
      <c r="AM492" s="6">
        <v>6.5</v>
      </c>
      <c r="AN492" s="23"/>
      <c r="AO492" s="23"/>
      <c r="AP492" s="23"/>
      <c r="AQ492" s="23"/>
      <c r="AR492" s="6"/>
      <c r="AS492" s="23"/>
      <c r="AT492" s="23"/>
      <c r="AU492" s="23"/>
      <c r="AV492" s="23"/>
      <c r="AW492" s="25">
        <v>10.0</v>
      </c>
      <c r="AX492" s="25">
        <f t="shared" si="1"/>
        <v>8.82</v>
      </c>
      <c r="AY492" s="23"/>
      <c r="AZ492" s="23">
        <f t="shared" si="2"/>
        <v>0</v>
      </c>
      <c r="BA492" s="6">
        <v>42.0</v>
      </c>
      <c r="BB492" s="6">
        <v>12.0</v>
      </c>
      <c r="BC492" s="23">
        <f t="shared" si="3"/>
        <v>30</v>
      </c>
      <c r="BD492" s="6" t="s">
        <v>92</v>
      </c>
      <c r="BE492" s="6" t="s">
        <v>55</v>
      </c>
      <c r="BF492" s="6" t="s">
        <v>55</v>
      </c>
      <c r="BG492" s="6" t="s">
        <v>55</v>
      </c>
      <c r="BH492" s="6" t="s">
        <v>55</v>
      </c>
      <c r="BI492" s="6" t="s">
        <v>92</v>
      </c>
      <c r="BJ492" s="6" t="s">
        <v>55</v>
      </c>
      <c r="BK492" s="23"/>
      <c r="BL492" s="23"/>
      <c r="BM492" s="42"/>
      <c r="BN492" s="42"/>
      <c r="BO492" s="42"/>
    </row>
    <row r="493">
      <c r="A493" s="11">
        <v>488.0</v>
      </c>
      <c r="B493" s="17" t="s">
        <v>1638</v>
      </c>
      <c r="C493" s="17" t="s">
        <v>285</v>
      </c>
      <c r="D493" s="17" t="s">
        <v>235</v>
      </c>
      <c r="E493" s="19"/>
      <c r="F493" s="17" t="s">
        <v>96</v>
      </c>
      <c r="G493" s="17" t="s">
        <v>1631</v>
      </c>
      <c r="H493" s="48" t="s">
        <v>90</v>
      </c>
      <c r="J493" s="11" t="s">
        <v>91</v>
      </c>
      <c r="K493" s="48" t="s">
        <v>84</v>
      </c>
      <c r="L493" s="49">
        <v>42979.0</v>
      </c>
      <c r="M493" s="52"/>
      <c r="N493" s="48" t="s">
        <v>85</v>
      </c>
      <c r="O493" s="48" t="s">
        <v>483</v>
      </c>
      <c r="P493" s="52"/>
      <c r="Q493" s="25">
        <v>9.0</v>
      </c>
      <c r="R493" s="25">
        <v>8.5</v>
      </c>
      <c r="S493" s="25">
        <v>9.5</v>
      </c>
      <c r="T493" s="25"/>
      <c r="U493" s="25"/>
      <c r="V493" s="25"/>
      <c r="W493" s="25">
        <v>6.0</v>
      </c>
      <c r="X493" s="25">
        <v>8.5</v>
      </c>
      <c r="Y493" s="25">
        <v>8.5</v>
      </c>
      <c r="Z493" s="25">
        <v>9.0</v>
      </c>
      <c r="AA493" s="25"/>
      <c r="AB493" s="25">
        <v>9.5</v>
      </c>
      <c r="AC493" s="25">
        <v>10.0</v>
      </c>
      <c r="AD493" s="25"/>
      <c r="AE493" s="25"/>
      <c r="AF493" s="25"/>
      <c r="AG493" s="25">
        <v>10.0</v>
      </c>
      <c r="AH493" s="25">
        <v>10.0</v>
      </c>
      <c r="AI493" s="25"/>
      <c r="AJ493" s="25"/>
      <c r="AK493" s="25">
        <v>10.0</v>
      </c>
      <c r="AL493" s="25"/>
      <c r="AM493" s="25">
        <v>6.0</v>
      </c>
      <c r="AN493" s="25"/>
      <c r="AO493" s="25"/>
      <c r="AP493" s="25"/>
      <c r="AQ493" s="25"/>
      <c r="AR493" s="6"/>
      <c r="AS493" s="25"/>
      <c r="AT493" s="25"/>
      <c r="AU493" s="25"/>
      <c r="AV493" s="25"/>
      <c r="AW493" s="25">
        <v>10.0</v>
      </c>
      <c r="AX493" s="25">
        <f t="shared" si="1"/>
        <v>8.89</v>
      </c>
      <c r="AY493" s="23"/>
      <c r="AZ493" s="23">
        <f t="shared" si="2"/>
        <v>0</v>
      </c>
      <c r="BA493" s="6">
        <v>27.0</v>
      </c>
      <c r="BB493" s="6">
        <v>6.0</v>
      </c>
      <c r="BC493" s="23">
        <f t="shared" si="3"/>
        <v>21</v>
      </c>
      <c r="BD493" s="6" t="s">
        <v>92</v>
      </c>
      <c r="BE493" s="6" t="s">
        <v>55</v>
      </c>
      <c r="BF493" s="6" t="s">
        <v>55</v>
      </c>
      <c r="BG493" s="6" t="s">
        <v>55</v>
      </c>
      <c r="BH493" s="6" t="s">
        <v>55</v>
      </c>
      <c r="BI493" s="6" t="s">
        <v>92</v>
      </c>
      <c r="BJ493" s="6" t="s">
        <v>55</v>
      </c>
      <c r="BK493" s="23"/>
      <c r="BL493" s="23"/>
      <c r="BM493" s="42"/>
      <c r="BN493" s="42"/>
      <c r="BO493" s="42"/>
    </row>
    <row r="494">
      <c r="A494" s="11">
        <v>489.0</v>
      </c>
      <c r="B494" s="17" t="s">
        <v>743</v>
      </c>
      <c r="C494" s="17" t="s">
        <v>521</v>
      </c>
      <c r="D494" s="17" t="s">
        <v>157</v>
      </c>
      <c r="E494" s="19"/>
      <c r="F494" s="17" t="s">
        <v>79</v>
      </c>
      <c r="G494" s="17" t="s">
        <v>1631</v>
      </c>
      <c r="H494" s="48" t="s">
        <v>90</v>
      </c>
      <c r="J494" s="11" t="s">
        <v>91</v>
      </c>
      <c r="K494" s="48" t="s">
        <v>84</v>
      </c>
      <c r="L494" s="49">
        <v>42979.0</v>
      </c>
      <c r="M494" s="52"/>
      <c r="N494" s="48" t="s">
        <v>85</v>
      </c>
      <c r="O494" s="48" t="s">
        <v>295</v>
      </c>
      <c r="P494" s="52"/>
      <c r="Q494" s="25">
        <v>9.0</v>
      </c>
      <c r="R494" s="25">
        <v>9.0</v>
      </c>
      <c r="S494" s="25">
        <v>7.5</v>
      </c>
      <c r="T494" s="25"/>
      <c r="U494" s="25"/>
      <c r="V494" s="25"/>
      <c r="W494" s="25">
        <v>9.0</v>
      </c>
      <c r="X494" s="25">
        <v>9.5</v>
      </c>
      <c r="Y494" s="25">
        <v>9.0</v>
      </c>
      <c r="Z494" s="25">
        <v>10.0</v>
      </c>
      <c r="AA494" s="25"/>
      <c r="AB494" s="25">
        <v>10.0</v>
      </c>
      <c r="AC494" s="25">
        <v>9.5</v>
      </c>
      <c r="AD494" s="25"/>
      <c r="AE494" s="25"/>
      <c r="AF494" s="25"/>
      <c r="AG494" s="25">
        <v>8.0</v>
      </c>
      <c r="AH494" s="25">
        <v>10.0</v>
      </c>
      <c r="AI494" s="25"/>
      <c r="AJ494" s="25"/>
      <c r="AK494" s="25">
        <v>10.0</v>
      </c>
      <c r="AL494" s="25"/>
      <c r="AM494" s="25">
        <v>7.5</v>
      </c>
      <c r="AN494" s="25"/>
      <c r="AO494" s="25"/>
      <c r="AP494" s="25"/>
      <c r="AQ494" s="25"/>
      <c r="AR494" s="6"/>
      <c r="AS494" s="25"/>
      <c r="AT494" s="25"/>
      <c r="AU494" s="25"/>
      <c r="AV494" s="25"/>
      <c r="AW494" s="25">
        <v>10.0</v>
      </c>
      <c r="AX494" s="25">
        <f t="shared" si="1"/>
        <v>9.14</v>
      </c>
      <c r="AY494" s="23"/>
      <c r="AZ494" s="23">
        <f t="shared" si="2"/>
        <v>0</v>
      </c>
      <c r="BA494" s="6">
        <v>25.0</v>
      </c>
      <c r="BB494" s="6">
        <v>6.0</v>
      </c>
      <c r="BC494" s="23">
        <f t="shared" si="3"/>
        <v>19</v>
      </c>
      <c r="BD494" s="6" t="s">
        <v>92</v>
      </c>
      <c r="BE494" s="6" t="s">
        <v>55</v>
      </c>
      <c r="BF494" s="6" t="s">
        <v>55</v>
      </c>
      <c r="BG494" s="6" t="s">
        <v>55</v>
      </c>
      <c r="BH494" s="6" t="s">
        <v>55</v>
      </c>
      <c r="BI494" s="6" t="s">
        <v>92</v>
      </c>
      <c r="BJ494" s="6" t="s">
        <v>55</v>
      </c>
      <c r="BK494" s="23"/>
      <c r="BL494" s="23"/>
      <c r="BM494" s="42"/>
      <c r="BN494" s="42"/>
      <c r="BO494" s="42"/>
    </row>
    <row r="495">
      <c r="A495" s="11">
        <v>490.0</v>
      </c>
      <c r="B495" s="17" t="s">
        <v>1639</v>
      </c>
      <c r="C495" s="17" t="s">
        <v>157</v>
      </c>
      <c r="D495" s="17" t="s">
        <v>78</v>
      </c>
      <c r="E495" s="19"/>
      <c r="F495" s="17" t="s">
        <v>79</v>
      </c>
      <c r="G495" s="17" t="s">
        <v>1631</v>
      </c>
      <c r="H495" s="48" t="s">
        <v>90</v>
      </c>
      <c r="J495" s="11" t="s">
        <v>91</v>
      </c>
      <c r="K495" s="48" t="s">
        <v>84</v>
      </c>
      <c r="L495" s="49">
        <v>42979.0</v>
      </c>
      <c r="M495" s="52"/>
      <c r="N495" s="48" t="s">
        <v>85</v>
      </c>
      <c r="O495" s="48" t="s">
        <v>483</v>
      </c>
      <c r="P495" s="52"/>
      <c r="Q495" s="25">
        <v>8.0</v>
      </c>
      <c r="R495" s="25">
        <v>7.0</v>
      </c>
      <c r="S495" s="25">
        <v>7.5</v>
      </c>
      <c r="T495" s="25"/>
      <c r="U495" s="25"/>
      <c r="V495" s="25"/>
      <c r="W495" s="25">
        <v>5.5</v>
      </c>
      <c r="X495" s="25">
        <v>7.5</v>
      </c>
      <c r="Y495" s="25">
        <v>8.0</v>
      </c>
      <c r="Z495" s="25">
        <v>8.0</v>
      </c>
      <c r="AA495" s="25"/>
      <c r="AB495" s="25">
        <v>10.0</v>
      </c>
      <c r="AC495" s="25">
        <v>9.5</v>
      </c>
      <c r="AD495" s="25"/>
      <c r="AE495" s="25"/>
      <c r="AF495" s="25"/>
      <c r="AG495" s="25">
        <v>9.0</v>
      </c>
      <c r="AH495" s="25">
        <v>10.0</v>
      </c>
      <c r="AI495" s="25"/>
      <c r="AJ495" s="25"/>
      <c r="AK495" s="25">
        <v>10.0</v>
      </c>
      <c r="AL495" s="25"/>
      <c r="AM495" s="25">
        <v>7.0</v>
      </c>
      <c r="AN495" s="25"/>
      <c r="AO495" s="25"/>
      <c r="AP495" s="25"/>
      <c r="AQ495" s="25"/>
      <c r="AR495" s="6"/>
      <c r="AS495" s="25"/>
      <c r="AT495" s="25"/>
      <c r="AU495" s="25"/>
      <c r="AV495" s="25"/>
      <c r="AW495" s="25">
        <v>10.0</v>
      </c>
      <c r="AX495" s="25">
        <f t="shared" si="1"/>
        <v>8.35</v>
      </c>
      <c r="AY495" s="23"/>
      <c r="AZ495" s="23">
        <f t="shared" si="2"/>
        <v>0</v>
      </c>
      <c r="BA495" s="6">
        <v>61.0</v>
      </c>
      <c r="BB495" s="6">
        <v>14.0</v>
      </c>
      <c r="BC495" s="23">
        <f t="shared" si="3"/>
        <v>47</v>
      </c>
      <c r="BD495" s="6" t="s">
        <v>92</v>
      </c>
      <c r="BE495" s="6" t="s">
        <v>55</v>
      </c>
      <c r="BF495" s="6" t="s">
        <v>55</v>
      </c>
      <c r="BG495" s="6" t="s">
        <v>55</v>
      </c>
      <c r="BH495" s="6" t="s">
        <v>55</v>
      </c>
      <c r="BI495" s="6" t="s">
        <v>92</v>
      </c>
      <c r="BJ495" s="6" t="s">
        <v>55</v>
      </c>
      <c r="BK495" s="23"/>
      <c r="BL495" s="23"/>
      <c r="BM495" s="42"/>
      <c r="BN495" s="42"/>
      <c r="BO495" s="42"/>
    </row>
    <row r="496">
      <c r="A496" s="11">
        <v>491.0</v>
      </c>
      <c r="B496" s="17" t="s">
        <v>1435</v>
      </c>
      <c r="C496" s="17" t="s">
        <v>324</v>
      </c>
      <c r="D496" s="17" t="s">
        <v>891</v>
      </c>
      <c r="E496" s="19"/>
      <c r="F496" s="17" t="s">
        <v>96</v>
      </c>
      <c r="G496" s="17" t="s">
        <v>1631</v>
      </c>
      <c r="H496" s="48" t="s">
        <v>90</v>
      </c>
      <c r="J496" s="11" t="s">
        <v>91</v>
      </c>
      <c r="K496" s="48" t="s">
        <v>84</v>
      </c>
      <c r="L496" s="49">
        <v>42979.0</v>
      </c>
      <c r="M496" s="52"/>
      <c r="N496" s="48" t="s">
        <v>85</v>
      </c>
      <c r="O496" s="48" t="s">
        <v>483</v>
      </c>
      <c r="P496" s="52"/>
      <c r="Q496" s="6">
        <v>10.0</v>
      </c>
      <c r="R496" s="6">
        <v>9.5</v>
      </c>
      <c r="S496" s="6">
        <v>10.0</v>
      </c>
      <c r="T496" s="23"/>
      <c r="U496" s="23"/>
      <c r="V496" s="23"/>
      <c r="W496" s="6">
        <v>10.0</v>
      </c>
      <c r="X496" s="6">
        <v>10.0</v>
      </c>
      <c r="Y496" s="6">
        <v>10.0</v>
      </c>
      <c r="Z496" s="6">
        <v>10.0</v>
      </c>
      <c r="AA496" s="23"/>
      <c r="AB496" s="6">
        <v>10.0</v>
      </c>
      <c r="AC496" s="6">
        <v>10.0</v>
      </c>
      <c r="AD496" s="23"/>
      <c r="AE496" s="23"/>
      <c r="AF496" s="23"/>
      <c r="AG496" s="25">
        <v>10.0</v>
      </c>
      <c r="AH496" s="25">
        <v>10.0</v>
      </c>
      <c r="AI496" s="23"/>
      <c r="AJ496" s="23"/>
      <c r="AK496" s="25">
        <v>10.0</v>
      </c>
      <c r="AL496" s="23"/>
      <c r="AM496" s="6">
        <v>9.0</v>
      </c>
      <c r="AN496" s="23"/>
      <c r="AO496" s="23"/>
      <c r="AP496" s="23"/>
      <c r="AQ496" s="23"/>
      <c r="AR496" s="6"/>
      <c r="AS496" s="23"/>
      <c r="AT496" s="23"/>
      <c r="AU496" s="23"/>
      <c r="AV496" s="23"/>
      <c r="AW496" s="25">
        <v>10.0</v>
      </c>
      <c r="AX496" s="25">
        <f t="shared" si="1"/>
        <v>9.89</v>
      </c>
      <c r="AY496" s="23"/>
      <c r="AZ496" s="23">
        <f t="shared" si="2"/>
        <v>0</v>
      </c>
      <c r="BA496" s="6">
        <v>4.0</v>
      </c>
      <c r="BB496" s="6">
        <v>3.0</v>
      </c>
      <c r="BC496" s="23">
        <f t="shared" si="3"/>
        <v>1</v>
      </c>
      <c r="BD496" s="6" t="s">
        <v>92</v>
      </c>
      <c r="BE496" s="6" t="s">
        <v>55</v>
      </c>
      <c r="BF496" s="6" t="s">
        <v>55</v>
      </c>
      <c r="BG496" s="6" t="s">
        <v>55</v>
      </c>
      <c r="BH496" s="6" t="s">
        <v>55</v>
      </c>
      <c r="BI496" s="6" t="s">
        <v>92</v>
      </c>
      <c r="BJ496" s="6" t="s">
        <v>55</v>
      </c>
      <c r="BK496" s="23"/>
      <c r="BL496" s="23"/>
      <c r="BM496" s="42"/>
      <c r="BN496" s="42"/>
      <c r="BO496" s="42"/>
    </row>
    <row r="497">
      <c r="A497" s="11">
        <v>492.0</v>
      </c>
      <c r="B497" s="17" t="s">
        <v>1640</v>
      </c>
      <c r="C497" s="17" t="s">
        <v>193</v>
      </c>
      <c r="D497" s="17" t="s">
        <v>303</v>
      </c>
      <c r="E497" s="20"/>
      <c r="F497" s="17" t="s">
        <v>96</v>
      </c>
      <c r="G497" s="17" t="s">
        <v>1631</v>
      </c>
      <c r="H497" s="48" t="s">
        <v>90</v>
      </c>
      <c r="J497" s="11" t="s">
        <v>91</v>
      </c>
      <c r="K497" s="48" t="s">
        <v>84</v>
      </c>
      <c r="L497" s="49">
        <v>42979.0</v>
      </c>
      <c r="M497" s="52"/>
      <c r="N497" s="48" t="s">
        <v>85</v>
      </c>
      <c r="O497" s="48" t="s">
        <v>483</v>
      </c>
      <c r="P497" s="52"/>
      <c r="Q497" s="25">
        <v>10.0</v>
      </c>
      <c r="R497" s="25">
        <v>9.5</v>
      </c>
      <c r="S497" s="25">
        <v>9.5</v>
      </c>
      <c r="T497" s="25"/>
      <c r="U497" s="25"/>
      <c r="V497" s="25"/>
      <c r="W497" s="25">
        <v>9.0</v>
      </c>
      <c r="X497" s="25">
        <v>10.0</v>
      </c>
      <c r="Y497" s="25">
        <v>10.0</v>
      </c>
      <c r="Z497" s="25">
        <v>10.0</v>
      </c>
      <c r="AA497" s="25"/>
      <c r="AB497" s="25">
        <v>10.0</v>
      </c>
      <c r="AC497" s="25">
        <v>10.0</v>
      </c>
      <c r="AD497" s="25"/>
      <c r="AE497" s="25"/>
      <c r="AF497" s="25"/>
      <c r="AG497" s="25">
        <v>10.0</v>
      </c>
      <c r="AH497" s="25">
        <v>10.0</v>
      </c>
      <c r="AI497" s="25"/>
      <c r="AJ497" s="25"/>
      <c r="AK497" s="25">
        <v>10.0</v>
      </c>
      <c r="AL497" s="25"/>
      <c r="AM497" s="25">
        <v>7.5</v>
      </c>
      <c r="AN497" s="25"/>
      <c r="AO497" s="25"/>
      <c r="AP497" s="25"/>
      <c r="AQ497" s="25"/>
      <c r="AR497" s="6"/>
      <c r="AS497" s="25"/>
      <c r="AT497" s="25"/>
      <c r="AU497" s="25"/>
      <c r="AV497" s="25"/>
      <c r="AW497" s="25">
        <v>10.0</v>
      </c>
      <c r="AX497" s="25">
        <f t="shared" si="1"/>
        <v>9.67</v>
      </c>
      <c r="AY497" s="23"/>
      <c r="AZ497" s="23">
        <f t="shared" si="2"/>
        <v>0</v>
      </c>
      <c r="BA497" s="6">
        <v>14.0</v>
      </c>
      <c r="BB497" s="6">
        <v>4.0</v>
      </c>
      <c r="BC497" s="23">
        <f t="shared" si="3"/>
        <v>10</v>
      </c>
      <c r="BD497" s="6" t="s">
        <v>92</v>
      </c>
      <c r="BE497" s="6" t="s">
        <v>55</v>
      </c>
      <c r="BF497" s="6" t="s">
        <v>55</v>
      </c>
      <c r="BG497" s="6" t="s">
        <v>55</v>
      </c>
      <c r="BH497" s="6" t="s">
        <v>55</v>
      </c>
      <c r="BI497" s="6" t="s">
        <v>92</v>
      </c>
      <c r="BJ497" s="6" t="s">
        <v>55</v>
      </c>
      <c r="BK497" s="23"/>
      <c r="BL497" s="23"/>
      <c r="BM497" s="42"/>
      <c r="BN497" s="42"/>
      <c r="BO497" s="42"/>
    </row>
    <row r="498">
      <c r="A498" s="11">
        <v>493.0</v>
      </c>
      <c r="B498" s="17" t="s">
        <v>1641</v>
      </c>
      <c r="C498" s="17" t="s">
        <v>87</v>
      </c>
      <c r="D498" s="17" t="s">
        <v>491</v>
      </c>
      <c r="E498" s="19"/>
      <c r="F498" s="17" t="s">
        <v>79</v>
      </c>
      <c r="G498" s="17" t="s">
        <v>1631</v>
      </c>
      <c r="H498" s="48" t="s">
        <v>90</v>
      </c>
      <c r="J498" s="11" t="s">
        <v>91</v>
      </c>
      <c r="K498" s="48" t="s">
        <v>84</v>
      </c>
      <c r="L498" s="49">
        <v>42979.0</v>
      </c>
      <c r="M498" s="52"/>
      <c r="N498" s="48" t="s">
        <v>85</v>
      </c>
      <c r="O498" s="48" t="s">
        <v>483</v>
      </c>
      <c r="P498" s="52"/>
      <c r="Q498" s="25">
        <v>9.5</v>
      </c>
      <c r="R498" s="25">
        <v>8.0</v>
      </c>
      <c r="S498" s="25">
        <v>9.5</v>
      </c>
      <c r="T498" s="25"/>
      <c r="U498" s="25"/>
      <c r="V498" s="25"/>
      <c r="W498" s="25">
        <v>8.5</v>
      </c>
      <c r="X498" s="25">
        <v>9.0</v>
      </c>
      <c r="Y498" s="25">
        <v>10.0</v>
      </c>
      <c r="Z498" s="25">
        <v>10.0</v>
      </c>
      <c r="AA498" s="25"/>
      <c r="AB498" s="25">
        <v>10.0</v>
      </c>
      <c r="AC498" s="25">
        <v>10.0</v>
      </c>
      <c r="AD498" s="25"/>
      <c r="AE498" s="25"/>
      <c r="AF498" s="25"/>
      <c r="AG498" s="25">
        <v>8.5</v>
      </c>
      <c r="AH498" s="25">
        <v>10.0</v>
      </c>
      <c r="AI498" s="25"/>
      <c r="AJ498" s="25"/>
      <c r="AK498" s="25">
        <v>10.0</v>
      </c>
      <c r="AL498" s="25"/>
      <c r="AM498" s="25">
        <v>6.0</v>
      </c>
      <c r="AN498" s="25"/>
      <c r="AO498" s="25"/>
      <c r="AP498" s="25"/>
      <c r="AQ498" s="25"/>
      <c r="AR498" s="6"/>
      <c r="AS498" s="25"/>
      <c r="AT498" s="25"/>
      <c r="AU498" s="25"/>
      <c r="AV498" s="25"/>
      <c r="AW498" s="25">
        <v>10.0</v>
      </c>
      <c r="AX498" s="25">
        <f t="shared" si="1"/>
        <v>9.21</v>
      </c>
      <c r="AY498" s="23"/>
      <c r="AZ498" s="23">
        <f t="shared" si="2"/>
        <v>0</v>
      </c>
      <c r="BA498" s="6">
        <v>15.0</v>
      </c>
      <c r="BB498" s="6">
        <v>10.0</v>
      </c>
      <c r="BC498" s="23">
        <f t="shared" si="3"/>
        <v>5</v>
      </c>
      <c r="BD498" s="6" t="s">
        <v>92</v>
      </c>
      <c r="BE498" s="6" t="s">
        <v>55</v>
      </c>
      <c r="BF498" s="6" t="s">
        <v>55</v>
      </c>
      <c r="BG498" s="6" t="s">
        <v>55</v>
      </c>
      <c r="BH498" s="6" t="s">
        <v>55</v>
      </c>
      <c r="BI498" s="6" t="s">
        <v>92</v>
      </c>
      <c r="BJ498" s="6" t="s">
        <v>55</v>
      </c>
      <c r="BK498" s="23"/>
      <c r="BL498" s="23"/>
      <c r="BM498" s="42"/>
      <c r="BN498" s="42"/>
      <c r="BO498" s="42"/>
    </row>
    <row r="499">
      <c r="A499" s="11">
        <v>494.0</v>
      </c>
      <c r="B499" s="17" t="s">
        <v>1203</v>
      </c>
      <c r="C499" s="17" t="s">
        <v>77</v>
      </c>
      <c r="D499" s="17" t="s">
        <v>142</v>
      </c>
      <c r="E499" s="19"/>
      <c r="F499" s="17" t="s">
        <v>79</v>
      </c>
      <c r="G499" s="17" t="s">
        <v>1631</v>
      </c>
      <c r="H499" s="48" t="s">
        <v>90</v>
      </c>
      <c r="J499" s="11" t="s">
        <v>91</v>
      </c>
      <c r="K499" s="48" t="s">
        <v>84</v>
      </c>
      <c r="L499" s="49">
        <v>42979.0</v>
      </c>
      <c r="M499" s="52"/>
      <c r="N499" s="48" t="s">
        <v>85</v>
      </c>
      <c r="O499" s="48" t="s">
        <v>295</v>
      </c>
      <c r="P499" s="52"/>
      <c r="Q499" s="25">
        <v>9.0</v>
      </c>
      <c r="R499" s="25">
        <v>9.5</v>
      </c>
      <c r="S499" s="25">
        <v>9.0</v>
      </c>
      <c r="T499" s="25"/>
      <c r="U499" s="25"/>
      <c r="V499" s="25"/>
      <c r="W499" s="25">
        <v>8.5</v>
      </c>
      <c r="X499" s="25">
        <v>9.5</v>
      </c>
      <c r="Y499" s="25">
        <v>10.0</v>
      </c>
      <c r="Z499" s="25">
        <v>10.0</v>
      </c>
      <c r="AA499" s="25"/>
      <c r="AB499" s="25">
        <v>10.0</v>
      </c>
      <c r="AC499" s="25">
        <v>10.0</v>
      </c>
      <c r="AD499" s="25"/>
      <c r="AE499" s="25"/>
      <c r="AF499" s="25"/>
      <c r="AG499" s="25">
        <v>9.5</v>
      </c>
      <c r="AH499" s="25">
        <v>10.0</v>
      </c>
      <c r="AI499" s="25"/>
      <c r="AJ499" s="25"/>
      <c r="AK499" s="25">
        <v>10.0</v>
      </c>
      <c r="AL499" s="25"/>
      <c r="AM499" s="25">
        <v>9.0</v>
      </c>
      <c r="AN499" s="25"/>
      <c r="AO499" s="25"/>
      <c r="AP499" s="25"/>
      <c r="AQ499" s="25"/>
      <c r="AR499" s="6"/>
      <c r="AS499" s="25"/>
      <c r="AT499" s="25"/>
      <c r="AU499" s="25"/>
      <c r="AV499" s="25"/>
      <c r="AW499" s="25">
        <v>10.0</v>
      </c>
      <c r="AX499" s="25">
        <f t="shared" si="1"/>
        <v>9.57</v>
      </c>
      <c r="AY499" s="23"/>
      <c r="AZ499" s="23">
        <f t="shared" si="2"/>
        <v>0</v>
      </c>
      <c r="BA499" s="6">
        <v>15.0</v>
      </c>
      <c r="BB499" s="6">
        <v>4.0</v>
      </c>
      <c r="BC499" s="23">
        <f t="shared" si="3"/>
        <v>11</v>
      </c>
      <c r="BD499" s="6" t="s">
        <v>92</v>
      </c>
      <c r="BE499" s="6" t="s">
        <v>55</v>
      </c>
      <c r="BF499" s="6" t="s">
        <v>55</v>
      </c>
      <c r="BG499" s="6" t="s">
        <v>55</v>
      </c>
      <c r="BH499" s="6" t="s">
        <v>55</v>
      </c>
      <c r="BI499" s="6" t="s">
        <v>92</v>
      </c>
      <c r="BJ499" s="6" t="s">
        <v>55</v>
      </c>
      <c r="BK499" s="23"/>
      <c r="BL499" s="23"/>
      <c r="BM499" s="42"/>
      <c r="BN499" s="42"/>
      <c r="BO499" s="42"/>
    </row>
    <row r="500">
      <c r="A500" s="11">
        <v>495.0</v>
      </c>
      <c r="B500" s="17" t="s">
        <v>1642</v>
      </c>
      <c r="C500" s="17" t="s">
        <v>259</v>
      </c>
      <c r="D500" s="17" t="s">
        <v>617</v>
      </c>
      <c r="E500" s="20"/>
      <c r="F500" s="17" t="s">
        <v>96</v>
      </c>
      <c r="G500" s="17" t="s">
        <v>1631</v>
      </c>
      <c r="H500" s="48" t="s">
        <v>90</v>
      </c>
      <c r="J500" s="11" t="s">
        <v>91</v>
      </c>
      <c r="K500" s="48" t="s">
        <v>84</v>
      </c>
      <c r="L500" s="49">
        <v>42979.0</v>
      </c>
      <c r="M500" s="52"/>
      <c r="N500" s="48" t="s">
        <v>85</v>
      </c>
      <c r="O500" s="48" t="s">
        <v>483</v>
      </c>
      <c r="P500" s="52"/>
      <c r="Q500" s="25">
        <v>10.0</v>
      </c>
      <c r="R500" s="25">
        <v>9.0</v>
      </c>
      <c r="S500" s="25">
        <v>10.0</v>
      </c>
      <c r="T500" s="25"/>
      <c r="U500" s="25"/>
      <c r="V500" s="25"/>
      <c r="W500" s="25">
        <v>9.0</v>
      </c>
      <c r="X500" s="25">
        <v>8.5</v>
      </c>
      <c r="Y500" s="25">
        <v>9.5</v>
      </c>
      <c r="Z500" s="25">
        <v>10.0</v>
      </c>
      <c r="AA500" s="25"/>
      <c r="AB500" s="25">
        <v>10.0</v>
      </c>
      <c r="AC500" s="25">
        <v>10.0</v>
      </c>
      <c r="AD500" s="25"/>
      <c r="AE500" s="25"/>
      <c r="AF500" s="25"/>
      <c r="AG500" s="25">
        <v>9.5</v>
      </c>
      <c r="AH500" s="25">
        <v>10.0</v>
      </c>
      <c r="AI500" s="25"/>
      <c r="AJ500" s="25"/>
      <c r="AK500" s="25">
        <v>10.0</v>
      </c>
      <c r="AL500" s="25"/>
      <c r="AM500" s="25">
        <v>6.5</v>
      </c>
      <c r="AN500" s="25"/>
      <c r="AO500" s="25"/>
      <c r="AP500" s="25"/>
      <c r="AQ500" s="25"/>
      <c r="AR500" s="6"/>
      <c r="AS500" s="25"/>
      <c r="AT500" s="25"/>
      <c r="AU500" s="25"/>
      <c r="AV500" s="25"/>
      <c r="AW500" s="25">
        <v>10.0</v>
      </c>
      <c r="AX500" s="25">
        <f t="shared" si="1"/>
        <v>9.42</v>
      </c>
      <c r="AY500" s="23"/>
      <c r="AZ500" s="23">
        <f t="shared" si="2"/>
        <v>0</v>
      </c>
      <c r="BA500" s="6">
        <v>38.0</v>
      </c>
      <c r="BB500" s="6">
        <v>7.0</v>
      </c>
      <c r="BC500" s="23">
        <f t="shared" si="3"/>
        <v>31</v>
      </c>
      <c r="BD500" s="6" t="s">
        <v>92</v>
      </c>
      <c r="BE500" s="6" t="s">
        <v>55</v>
      </c>
      <c r="BF500" s="6" t="s">
        <v>55</v>
      </c>
      <c r="BG500" s="6" t="s">
        <v>55</v>
      </c>
      <c r="BH500" s="6" t="s">
        <v>55</v>
      </c>
      <c r="BI500" s="6" t="s">
        <v>92</v>
      </c>
      <c r="BJ500" s="6" t="s">
        <v>55</v>
      </c>
      <c r="BK500" s="23"/>
      <c r="BL500" s="23"/>
      <c r="BM500" s="42"/>
      <c r="BN500" s="42"/>
      <c r="BO500" s="42"/>
    </row>
    <row r="501">
      <c r="A501" s="11">
        <v>496.0</v>
      </c>
      <c r="B501" s="17" t="s">
        <v>1643</v>
      </c>
      <c r="C501" s="17" t="s">
        <v>1644</v>
      </c>
      <c r="D501" s="17" t="s">
        <v>175</v>
      </c>
      <c r="E501" s="19"/>
      <c r="F501" s="17" t="s">
        <v>79</v>
      </c>
      <c r="G501" s="17" t="s">
        <v>1631</v>
      </c>
      <c r="H501" s="48" t="s">
        <v>90</v>
      </c>
      <c r="J501" s="11" t="s">
        <v>91</v>
      </c>
      <c r="K501" s="48" t="s">
        <v>84</v>
      </c>
      <c r="L501" s="49">
        <v>42979.0</v>
      </c>
      <c r="M501" s="52"/>
      <c r="N501" s="48" t="s">
        <v>85</v>
      </c>
      <c r="O501" s="48" t="s">
        <v>295</v>
      </c>
      <c r="P501" s="52"/>
      <c r="Q501" s="6">
        <v>8.0</v>
      </c>
      <c r="R501" s="6">
        <v>8.5</v>
      </c>
      <c r="S501" s="6">
        <v>7.5</v>
      </c>
      <c r="T501" s="23"/>
      <c r="U501" s="23"/>
      <c r="V501" s="23"/>
      <c r="W501" s="6">
        <v>5.0</v>
      </c>
      <c r="X501" s="6">
        <v>8.5</v>
      </c>
      <c r="Y501" s="6">
        <v>10.0</v>
      </c>
      <c r="Z501" s="6">
        <v>9.5</v>
      </c>
      <c r="AA501" s="23"/>
      <c r="AB501" s="6">
        <v>10.0</v>
      </c>
      <c r="AC501" s="6">
        <v>9.5</v>
      </c>
      <c r="AD501" s="23"/>
      <c r="AE501" s="23"/>
      <c r="AF501" s="23"/>
      <c r="AG501" s="25">
        <v>9.0</v>
      </c>
      <c r="AH501" s="25">
        <v>10.0</v>
      </c>
      <c r="AI501" s="23"/>
      <c r="AJ501" s="23"/>
      <c r="AK501" s="25">
        <v>10.0</v>
      </c>
      <c r="AL501" s="23"/>
      <c r="AM501" s="6">
        <v>7.0</v>
      </c>
      <c r="AN501" s="23"/>
      <c r="AO501" s="23"/>
      <c r="AP501" s="23"/>
      <c r="AQ501" s="23"/>
      <c r="AR501" s="6"/>
      <c r="AS501" s="23"/>
      <c r="AT501" s="23"/>
      <c r="AU501" s="23"/>
      <c r="AV501" s="23"/>
      <c r="AW501" s="25">
        <v>10.0</v>
      </c>
      <c r="AX501" s="25">
        <f t="shared" si="1"/>
        <v>8.75</v>
      </c>
      <c r="AY501" s="23"/>
      <c r="AZ501" s="23">
        <f t="shared" si="2"/>
        <v>0</v>
      </c>
      <c r="BA501" s="6">
        <v>71.0</v>
      </c>
      <c r="BB501" s="6">
        <v>9.0</v>
      </c>
      <c r="BC501" s="23">
        <f t="shared" si="3"/>
        <v>62</v>
      </c>
      <c r="BD501" s="6" t="s">
        <v>92</v>
      </c>
      <c r="BE501" s="6" t="s">
        <v>55</v>
      </c>
      <c r="BF501" s="6" t="s">
        <v>55</v>
      </c>
      <c r="BG501" s="6" t="s">
        <v>55</v>
      </c>
      <c r="BH501" s="6" t="s">
        <v>55</v>
      </c>
      <c r="BI501" s="6" t="s">
        <v>92</v>
      </c>
      <c r="BJ501" s="6" t="s">
        <v>55</v>
      </c>
      <c r="BK501" s="23"/>
      <c r="BL501" s="23"/>
      <c r="BM501" s="42"/>
      <c r="BN501" s="42"/>
      <c r="BO501" s="42"/>
    </row>
    <row r="502">
      <c r="A502" s="11">
        <v>497.0</v>
      </c>
      <c r="B502" s="17" t="s">
        <v>1645</v>
      </c>
      <c r="C502" s="17" t="s">
        <v>1411</v>
      </c>
      <c r="D502" s="17" t="s">
        <v>134</v>
      </c>
      <c r="E502" s="19"/>
      <c r="F502" s="17" t="s">
        <v>96</v>
      </c>
      <c r="G502" s="17" t="s">
        <v>1631</v>
      </c>
      <c r="H502" s="48" t="s">
        <v>90</v>
      </c>
      <c r="J502" s="11" t="s">
        <v>91</v>
      </c>
      <c r="K502" s="48" t="s">
        <v>84</v>
      </c>
      <c r="L502" s="49">
        <v>42979.0</v>
      </c>
      <c r="M502" s="52"/>
      <c r="N502" s="48" t="s">
        <v>85</v>
      </c>
      <c r="O502" s="48" t="s">
        <v>295</v>
      </c>
      <c r="P502" s="52"/>
      <c r="Q502" s="25">
        <v>8.5</v>
      </c>
      <c r="R502" s="25">
        <v>6.0</v>
      </c>
      <c r="S502" s="25">
        <v>7.5</v>
      </c>
      <c r="T502" s="25"/>
      <c r="U502" s="25"/>
      <c r="V502" s="25"/>
      <c r="W502" s="25">
        <v>5.0</v>
      </c>
      <c r="X502" s="25">
        <v>8.0</v>
      </c>
      <c r="Y502" s="25">
        <v>8.0</v>
      </c>
      <c r="Z502" s="25">
        <v>6.5</v>
      </c>
      <c r="AA502" s="25"/>
      <c r="AB502" s="25">
        <v>10.0</v>
      </c>
      <c r="AC502" s="25">
        <v>9.5</v>
      </c>
      <c r="AD502" s="25"/>
      <c r="AE502" s="25"/>
      <c r="AF502" s="25"/>
      <c r="AG502" s="25">
        <v>7.5</v>
      </c>
      <c r="AH502" s="25">
        <v>10.0</v>
      </c>
      <c r="AI502" s="25"/>
      <c r="AJ502" s="25"/>
      <c r="AK502" s="25">
        <v>10.0</v>
      </c>
      <c r="AL502" s="25"/>
      <c r="AM502" s="25">
        <v>5.0</v>
      </c>
      <c r="AN502" s="25"/>
      <c r="AO502" s="25"/>
      <c r="AP502" s="25"/>
      <c r="AQ502" s="25"/>
      <c r="AR502" s="6"/>
      <c r="AS502" s="25"/>
      <c r="AT502" s="25"/>
      <c r="AU502" s="25"/>
      <c r="AV502" s="25"/>
      <c r="AW502" s="25">
        <v>10.0</v>
      </c>
      <c r="AX502" s="25">
        <f t="shared" si="1"/>
        <v>7.96</v>
      </c>
      <c r="AY502" s="23"/>
      <c r="AZ502" s="23">
        <f t="shared" si="2"/>
        <v>0</v>
      </c>
      <c r="BA502" s="6">
        <v>102.0</v>
      </c>
      <c r="BB502" s="6">
        <v>12.0</v>
      </c>
      <c r="BC502" s="23">
        <f t="shared" si="3"/>
        <v>90</v>
      </c>
      <c r="BD502" s="6" t="s">
        <v>92</v>
      </c>
      <c r="BE502" s="6" t="s">
        <v>55</v>
      </c>
      <c r="BF502" s="6" t="s">
        <v>55</v>
      </c>
      <c r="BG502" s="6" t="s">
        <v>55</v>
      </c>
      <c r="BH502" s="6" t="s">
        <v>55</v>
      </c>
      <c r="BI502" s="6" t="s">
        <v>92</v>
      </c>
      <c r="BJ502" s="6" t="s">
        <v>55</v>
      </c>
      <c r="BK502" s="23"/>
      <c r="BL502" s="23"/>
      <c r="BM502" s="42"/>
      <c r="BN502" s="42"/>
      <c r="BO502" s="42"/>
    </row>
    <row r="503">
      <c r="A503" s="11">
        <v>498.0</v>
      </c>
      <c r="B503" s="17" t="s">
        <v>1646</v>
      </c>
      <c r="C503" s="17" t="s">
        <v>575</v>
      </c>
      <c r="D503" s="20"/>
      <c r="E503" s="19"/>
      <c r="F503" s="17" t="s">
        <v>96</v>
      </c>
      <c r="G503" s="17" t="s">
        <v>1631</v>
      </c>
      <c r="H503" s="48" t="s">
        <v>90</v>
      </c>
      <c r="J503" s="11" t="s">
        <v>91</v>
      </c>
      <c r="K503" s="48" t="s">
        <v>84</v>
      </c>
      <c r="L503" s="49">
        <v>42979.0</v>
      </c>
      <c r="M503" s="52"/>
      <c r="N503" s="48" t="s">
        <v>85</v>
      </c>
      <c r="O503" s="48" t="s">
        <v>483</v>
      </c>
      <c r="P503" s="52"/>
      <c r="Q503" s="25">
        <v>9.0</v>
      </c>
      <c r="R503" s="25">
        <v>9.0</v>
      </c>
      <c r="S503" s="25">
        <v>9.0</v>
      </c>
      <c r="T503" s="25"/>
      <c r="U503" s="25"/>
      <c r="V503" s="25"/>
      <c r="W503" s="25">
        <v>8.5</v>
      </c>
      <c r="X503" s="25">
        <v>9.0</v>
      </c>
      <c r="Y503" s="25">
        <v>10.0</v>
      </c>
      <c r="Z503" s="25">
        <v>10.0</v>
      </c>
      <c r="AA503" s="25"/>
      <c r="AB503" s="25">
        <v>10.0</v>
      </c>
      <c r="AC503" s="25">
        <v>10.0</v>
      </c>
      <c r="AD503" s="25"/>
      <c r="AE503" s="25"/>
      <c r="AF503" s="25"/>
      <c r="AG503" s="25">
        <v>9.5</v>
      </c>
      <c r="AH503" s="25">
        <v>10.0</v>
      </c>
      <c r="AI503" s="25"/>
      <c r="AJ503" s="25"/>
      <c r="AK503" s="25">
        <v>10.0</v>
      </c>
      <c r="AL503" s="25"/>
      <c r="AM503" s="25">
        <v>7.5</v>
      </c>
      <c r="AN503" s="25"/>
      <c r="AO503" s="25"/>
      <c r="AP503" s="25"/>
      <c r="AQ503" s="25"/>
      <c r="AR503" s="6"/>
      <c r="AS503" s="25"/>
      <c r="AT503" s="25"/>
      <c r="AU503" s="25"/>
      <c r="AV503" s="25"/>
      <c r="AW503" s="25">
        <v>10.0</v>
      </c>
      <c r="AX503" s="25">
        <f t="shared" si="1"/>
        <v>9.39</v>
      </c>
      <c r="AY503" s="23"/>
      <c r="AZ503" s="23">
        <f t="shared" si="2"/>
        <v>0</v>
      </c>
      <c r="BA503" s="6">
        <v>8.0</v>
      </c>
      <c r="BB503" s="6">
        <v>1.0</v>
      </c>
      <c r="BC503" s="23">
        <f t="shared" si="3"/>
        <v>7</v>
      </c>
      <c r="BD503" s="6" t="s">
        <v>92</v>
      </c>
      <c r="BE503" s="6" t="s">
        <v>55</v>
      </c>
      <c r="BF503" s="6" t="s">
        <v>55</v>
      </c>
      <c r="BG503" s="6" t="s">
        <v>55</v>
      </c>
      <c r="BH503" s="6" t="s">
        <v>55</v>
      </c>
      <c r="BI503" s="6" t="s">
        <v>92</v>
      </c>
      <c r="BJ503" s="6" t="s">
        <v>55</v>
      </c>
      <c r="BK503" s="23"/>
      <c r="BL503" s="23"/>
      <c r="BM503" s="42"/>
      <c r="BN503" s="42"/>
      <c r="BO503" s="42"/>
    </row>
    <row r="504">
      <c r="A504" s="11">
        <v>499.0</v>
      </c>
      <c r="B504" s="17" t="s">
        <v>612</v>
      </c>
      <c r="C504" s="17" t="s">
        <v>407</v>
      </c>
      <c r="D504" s="17" t="s">
        <v>1647</v>
      </c>
      <c r="E504" s="19"/>
      <c r="F504" s="17" t="s">
        <v>79</v>
      </c>
      <c r="G504" s="17" t="s">
        <v>1631</v>
      </c>
      <c r="H504" s="48" t="s">
        <v>90</v>
      </c>
      <c r="J504" s="11" t="s">
        <v>91</v>
      </c>
      <c r="K504" s="48" t="s">
        <v>84</v>
      </c>
      <c r="L504" s="49">
        <v>42979.0</v>
      </c>
      <c r="M504" s="52"/>
      <c r="N504" s="48" t="s">
        <v>85</v>
      </c>
      <c r="O504" s="48" t="s">
        <v>295</v>
      </c>
      <c r="P504" s="52"/>
      <c r="Q504" s="25">
        <v>7.0</v>
      </c>
      <c r="R504" s="25">
        <v>7.0</v>
      </c>
      <c r="S504" s="25">
        <v>6.5</v>
      </c>
      <c r="T504" s="25"/>
      <c r="U504" s="25"/>
      <c r="V504" s="25"/>
      <c r="W504" s="25">
        <v>5.0</v>
      </c>
      <c r="X504" s="25">
        <v>7.5</v>
      </c>
      <c r="Y504" s="25">
        <v>8.0</v>
      </c>
      <c r="Z504" s="25">
        <v>5.0</v>
      </c>
      <c r="AA504" s="25"/>
      <c r="AB504" s="25">
        <v>9.0</v>
      </c>
      <c r="AC504" s="25">
        <v>9.5</v>
      </c>
      <c r="AD504" s="25"/>
      <c r="AE504" s="25"/>
      <c r="AF504" s="25"/>
      <c r="AG504" s="25">
        <v>8.5</v>
      </c>
      <c r="AH504" s="25">
        <v>10.0</v>
      </c>
      <c r="AI504" s="25"/>
      <c r="AJ504" s="25"/>
      <c r="AK504" s="25">
        <v>10.0</v>
      </c>
      <c r="AL504" s="25"/>
      <c r="AM504" s="25">
        <v>5.0</v>
      </c>
      <c r="AN504" s="25"/>
      <c r="AO504" s="25"/>
      <c r="AP504" s="25"/>
      <c r="AQ504" s="25"/>
      <c r="AR504" s="6"/>
      <c r="AS504" s="25"/>
      <c r="AT504" s="25"/>
      <c r="AU504" s="25"/>
      <c r="AV504" s="25"/>
      <c r="AW504" s="25">
        <v>10.0</v>
      </c>
      <c r="AX504" s="25">
        <f t="shared" si="1"/>
        <v>7.71</v>
      </c>
      <c r="AY504" s="23"/>
      <c r="AZ504" s="23">
        <f t="shared" si="2"/>
        <v>0</v>
      </c>
      <c r="BA504" s="6">
        <v>113.0</v>
      </c>
      <c r="BB504" s="6">
        <v>18.0</v>
      </c>
      <c r="BC504" s="23">
        <f t="shared" si="3"/>
        <v>95</v>
      </c>
      <c r="BD504" s="6" t="s">
        <v>92</v>
      </c>
      <c r="BE504" s="6" t="s">
        <v>55</v>
      </c>
      <c r="BF504" s="6" t="s">
        <v>55</v>
      </c>
      <c r="BG504" s="6" t="s">
        <v>55</v>
      </c>
      <c r="BH504" s="6" t="s">
        <v>55</v>
      </c>
      <c r="BI504" s="6" t="s">
        <v>92</v>
      </c>
      <c r="BJ504" s="6" t="s">
        <v>55</v>
      </c>
      <c r="BK504" s="23"/>
      <c r="BL504" s="23"/>
      <c r="BM504" s="42"/>
      <c r="BN504" s="42"/>
      <c r="BO504" s="42"/>
    </row>
    <row r="505">
      <c r="A505" s="11">
        <v>500.0</v>
      </c>
      <c r="B505" s="17" t="s">
        <v>1648</v>
      </c>
      <c r="C505" s="17" t="s">
        <v>76</v>
      </c>
      <c r="D505" s="20"/>
      <c r="E505" s="19"/>
      <c r="F505" s="17" t="s">
        <v>79</v>
      </c>
      <c r="G505" s="17" t="s">
        <v>1631</v>
      </c>
      <c r="H505" s="48" t="s">
        <v>90</v>
      </c>
      <c r="J505" s="11" t="s">
        <v>91</v>
      </c>
      <c r="K505" s="48" t="s">
        <v>84</v>
      </c>
      <c r="L505" s="49">
        <v>42979.0</v>
      </c>
      <c r="M505" s="52"/>
      <c r="N505" s="48" t="s">
        <v>85</v>
      </c>
      <c r="O505" s="48" t="s">
        <v>295</v>
      </c>
      <c r="P505" s="52"/>
      <c r="Q505" s="6">
        <v>7.5</v>
      </c>
      <c r="R505" s="6">
        <v>7.0</v>
      </c>
      <c r="S505" s="6">
        <v>7.5</v>
      </c>
      <c r="T505" s="23"/>
      <c r="U505" s="23"/>
      <c r="V505" s="23"/>
      <c r="W505" s="6">
        <v>5.5</v>
      </c>
      <c r="X505" s="6">
        <v>8.0</v>
      </c>
      <c r="Y505" s="6">
        <v>10.0</v>
      </c>
      <c r="Z505" s="6">
        <v>9.5</v>
      </c>
      <c r="AA505" s="23"/>
      <c r="AB505" s="6">
        <v>10.0</v>
      </c>
      <c r="AC505" s="6">
        <v>9.5</v>
      </c>
      <c r="AD505" s="23"/>
      <c r="AE505" s="23"/>
      <c r="AF505" s="23"/>
      <c r="AG505" s="25">
        <v>9.5</v>
      </c>
      <c r="AH505" s="25">
        <v>10.0</v>
      </c>
      <c r="AI505" s="23"/>
      <c r="AJ505" s="23"/>
      <c r="AK505" s="25">
        <v>10.0</v>
      </c>
      <c r="AL505" s="23"/>
      <c r="AM505" s="6">
        <v>6.5</v>
      </c>
      <c r="AN505" s="23"/>
      <c r="AO505" s="23"/>
      <c r="AP505" s="23"/>
      <c r="AQ505" s="23"/>
      <c r="AR505" s="6"/>
      <c r="AS505" s="23"/>
      <c r="AT505" s="23"/>
      <c r="AU505" s="23"/>
      <c r="AV505" s="23"/>
      <c r="AW505" s="25">
        <v>10.0</v>
      </c>
      <c r="AX505" s="25">
        <f t="shared" si="1"/>
        <v>8.6</v>
      </c>
      <c r="AY505" s="23"/>
      <c r="AZ505" s="23">
        <f t="shared" si="2"/>
        <v>0</v>
      </c>
      <c r="BA505" s="6">
        <v>36.0</v>
      </c>
      <c r="BB505" s="6">
        <v>14.0</v>
      </c>
      <c r="BC505" s="23">
        <f t="shared" si="3"/>
        <v>22</v>
      </c>
      <c r="BD505" s="6" t="s">
        <v>92</v>
      </c>
      <c r="BE505" s="6" t="s">
        <v>55</v>
      </c>
      <c r="BF505" s="6" t="s">
        <v>55</v>
      </c>
      <c r="BG505" s="6" t="s">
        <v>55</v>
      </c>
      <c r="BH505" s="6" t="s">
        <v>55</v>
      </c>
      <c r="BI505" s="6" t="s">
        <v>92</v>
      </c>
      <c r="BJ505" s="6" t="s">
        <v>55</v>
      </c>
      <c r="BK505" s="23"/>
      <c r="BL505" s="23"/>
      <c r="BM505" s="42"/>
      <c r="BN505" s="42"/>
      <c r="BO505" s="42"/>
    </row>
    <row r="506">
      <c r="A506" s="11">
        <v>501.0</v>
      </c>
      <c r="B506" s="17" t="s">
        <v>1648</v>
      </c>
      <c r="C506" s="17" t="s">
        <v>491</v>
      </c>
      <c r="D506" s="20"/>
      <c r="E506" s="19"/>
      <c r="F506" s="17" t="s">
        <v>79</v>
      </c>
      <c r="G506" s="17" t="s">
        <v>1631</v>
      </c>
      <c r="H506" s="48" t="s">
        <v>90</v>
      </c>
      <c r="J506" s="11" t="s">
        <v>91</v>
      </c>
      <c r="K506" s="48" t="s">
        <v>84</v>
      </c>
      <c r="L506" s="49">
        <v>42979.0</v>
      </c>
      <c r="M506" s="52"/>
      <c r="N506" s="48" t="s">
        <v>85</v>
      </c>
      <c r="O506" s="48" t="s">
        <v>295</v>
      </c>
      <c r="P506" s="52"/>
      <c r="Q506" s="25">
        <v>8.5</v>
      </c>
      <c r="R506" s="25">
        <v>7.0</v>
      </c>
      <c r="S506" s="25">
        <v>8.0</v>
      </c>
      <c r="T506" s="25"/>
      <c r="U506" s="25"/>
      <c r="V506" s="25"/>
      <c r="W506" s="25">
        <v>6.0</v>
      </c>
      <c r="X506" s="25">
        <v>8.0</v>
      </c>
      <c r="Y506" s="25">
        <v>10.0</v>
      </c>
      <c r="Z506" s="25">
        <v>9.5</v>
      </c>
      <c r="AA506" s="25"/>
      <c r="AB506" s="25">
        <v>10.0</v>
      </c>
      <c r="AC506" s="25">
        <v>9.0</v>
      </c>
      <c r="AD506" s="25"/>
      <c r="AE506" s="25"/>
      <c r="AF506" s="25"/>
      <c r="AG506" s="25">
        <v>9.0</v>
      </c>
      <c r="AH506" s="25">
        <v>10.0</v>
      </c>
      <c r="AI506" s="25"/>
      <c r="AJ506" s="25"/>
      <c r="AK506" s="25">
        <v>10.0</v>
      </c>
      <c r="AL506" s="25"/>
      <c r="AM506" s="25">
        <v>6.5</v>
      </c>
      <c r="AN506" s="25"/>
      <c r="AO506" s="25"/>
      <c r="AP506" s="25"/>
      <c r="AQ506" s="25"/>
      <c r="AR506" s="6"/>
      <c r="AS506" s="25"/>
      <c r="AT506" s="25"/>
      <c r="AU506" s="25"/>
      <c r="AV506" s="25"/>
      <c r="AW506" s="25">
        <v>10.0</v>
      </c>
      <c r="AX506" s="25">
        <f t="shared" si="1"/>
        <v>8.67</v>
      </c>
      <c r="AY506" s="23"/>
      <c r="AZ506" s="23">
        <f t="shared" si="2"/>
        <v>0</v>
      </c>
      <c r="BA506" s="6">
        <v>36.0</v>
      </c>
      <c r="BB506" s="6">
        <v>14.0</v>
      </c>
      <c r="BC506" s="23">
        <f t="shared" si="3"/>
        <v>22</v>
      </c>
      <c r="BD506" s="6" t="s">
        <v>92</v>
      </c>
      <c r="BE506" s="6" t="s">
        <v>55</v>
      </c>
      <c r="BF506" s="6" t="s">
        <v>55</v>
      </c>
      <c r="BG506" s="6" t="s">
        <v>55</v>
      </c>
      <c r="BH506" s="6" t="s">
        <v>55</v>
      </c>
      <c r="BI506" s="6" t="s">
        <v>92</v>
      </c>
      <c r="BJ506" s="6" t="s">
        <v>55</v>
      </c>
      <c r="BK506" s="23"/>
      <c r="BL506" s="23"/>
      <c r="BM506" s="42"/>
      <c r="BN506" s="42"/>
      <c r="BO506" s="42"/>
    </row>
    <row r="507">
      <c r="A507" s="11">
        <v>502.0</v>
      </c>
      <c r="B507" s="17" t="s">
        <v>1649</v>
      </c>
      <c r="C507" s="17" t="s">
        <v>132</v>
      </c>
      <c r="D507" s="17" t="s">
        <v>206</v>
      </c>
      <c r="E507" s="19"/>
      <c r="F507" s="17" t="s">
        <v>79</v>
      </c>
      <c r="G507" s="17" t="s">
        <v>1631</v>
      </c>
      <c r="H507" s="48" t="s">
        <v>90</v>
      </c>
      <c r="J507" s="11" t="s">
        <v>545</v>
      </c>
      <c r="K507" s="48" t="s">
        <v>84</v>
      </c>
      <c r="L507" s="49">
        <v>42979.0</v>
      </c>
      <c r="M507" s="52"/>
      <c r="N507" s="48" t="s">
        <v>85</v>
      </c>
      <c r="O507" s="48" t="s">
        <v>483</v>
      </c>
      <c r="P507" s="52"/>
      <c r="Q507" s="6">
        <v>9.5</v>
      </c>
      <c r="R507" s="6">
        <v>9.0</v>
      </c>
      <c r="S507" s="6">
        <v>5.5</v>
      </c>
      <c r="T507" s="6"/>
      <c r="U507" s="6"/>
      <c r="V507" s="6"/>
      <c r="W507" s="6">
        <v>8.5</v>
      </c>
      <c r="X507" s="6">
        <v>8.0</v>
      </c>
      <c r="Y507" s="6">
        <v>8.0</v>
      </c>
      <c r="Z507" s="6">
        <v>8.0</v>
      </c>
      <c r="AA507" s="23"/>
      <c r="AB507" s="6">
        <v>9.0</v>
      </c>
      <c r="AC507" s="6">
        <v>9.5</v>
      </c>
      <c r="AD507" s="23"/>
      <c r="AE507" s="23"/>
      <c r="AF507" s="6"/>
      <c r="AG507" s="6">
        <v>8.5</v>
      </c>
      <c r="AH507" s="6">
        <v>10.0</v>
      </c>
      <c r="AI507" s="23"/>
      <c r="AJ507" s="23"/>
      <c r="AK507" s="6">
        <v>10.0</v>
      </c>
      <c r="AL507" s="23"/>
      <c r="AM507" s="6">
        <v>7.5</v>
      </c>
      <c r="AN507" s="6"/>
      <c r="AO507" s="23"/>
      <c r="AP507" s="23"/>
      <c r="AQ507" s="23"/>
      <c r="AR507" s="6"/>
      <c r="AS507" s="23"/>
      <c r="AT507" s="23"/>
      <c r="AU507" s="23"/>
      <c r="AV507" s="23"/>
      <c r="AW507" s="6">
        <v>10.0</v>
      </c>
      <c r="AX507" s="25">
        <f t="shared" si="1"/>
        <v>8.64</v>
      </c>
      <c r="AY507" s="23"/>
      <c r="AZ507" s="23">
        <f t="shared" si="2"/>
        <v>0</v>
      </c>
      <c r="BA507" s="6">
        <v>75.0</v>
      </c>
      <c r="BB507" s="6">
        <v>9.0</v>
      </c>
      <c r="BC507" s="23">
        <f t="shared" si="3"/>
        <v>66</v>
      </c>
      <c r="BD507" s="6" t="s">
        <v>92</v>
      </c>
      <c r="BE507" s="6" t="s">
        <v>55</v>
      </c>
      <c r="BF507" s="6" t="s">
        <v>55</v>
      </c>
      <c r="BG507" s="6" t="s">
        <v>55</v>
      </c>
      <c r="BH507" s="6" t="s">
        <v>55</v>
      </c>
      <c r="BI507" s="6" t="s">
        <v>92</v>
      </c>
      <c r="BJ507" s="6" t="s">
        <v>55</v>
      </c>
      <c r="BK507" s="23"/>
      <c r="BL507" s="23"/>
      <c r="BM507" s="42"/>
      <c r="BN507" s="42"/>
      <c r="BO507" s="42"/>
    </row>
    <row r="508">
      <c r="A508" s="11">
        <v>503.0</v>
      </c>
      <c r="B508" s="17" t="s">
        <v>1650</v>
      </c>
      <c r="C508" s="17" t="s">
        <v>1571</v>
      </c>
      <c r="D508" s="17" t="s">
        <v>224</v>
      </c>
      <c r="E508" s="19"/>
      <c r="F508" s="17" t="s">
        <v>96</v>
      </c>
      <c r="G508" s="17" t="s">
        <v>1631</v>
      </c>
      <c r="H508" s="48" t="s">
        <v>90</v>
      </c>
      <c r="J508" s="11" t="s">
        <v>545</v>
      </c>
      <c r="K508" s="48" t="s">
        <v>84</v>
      </c>
      <c r="L508" s="49">
        <v>42979.0</v>
      </c>
      <c r="M508" s="52"/>
      <c r="N508" s="48" t="s">
        <v>85</v>
      </c>
      <c r="O508" s="48" t="s">
        <v>295</v>
      </c>
      <c r="P508" s="52"/>
      <c r="Q508" s="25">
        <v>9.5</v>
      </c>
      <c r="R508" s="25">
        <v>9.5</v>
      </c>
      <c r="S508" s="25">
        <v>9.5</v>
      </c>
      <c r="T508" s="25"/>
      <c r="U508" s="25"/>
      <c r="V508" s="25"/>
      <c r="W508" s="25">
        <v>8.5</v>
      </c>
      <c r="X508" s="25">
        <v>9.0</v>
      </c>
      <c r="Y508" s="25">
        <v>10.0</v>
      </c>
      <c r="Z508" s="25">
        <v>9.5</v>
      </c>
      <c r="AA508" s="25"/>
      <c r="AB508" s="25">
        <v>10.0</v>
      </c>
      <c r="AC508" s="25">
        <v>10.0</v>
      </c>
      <c r="AD508" s="25"/>
      <c r="AE508" s="25"/>
      <c r="AF508" s="25"/>
      <c r="AG508" s="6">
        <v>10.0</v>
      </c>
      <c r="AH508" s="25">
        <v>10.0</v>
      </c>
      <c r="AI508" s="25"/>
      <c r="AJ508" s="25"/>
      <c r="AK508" s="25">
        <v>10.0</v>
      </c>
      <c r="AL508" s="25"/>
      <c r="AM508" s="25">
        <v>7.0</v>
      </c>
      <c r="AN508" s="25"/>
      <c r="AO508" s="25"/>
      <c r="AP508" s="25"/>
      <c r="AQ508" s="25"/>
      <c r="AR508" s="6"/>
      <c r="AS508" s="25"/>
      <c r="AT508" s="25"/>
      <c r="AU508" s="25"/>
      <c r="AV508" s="25"/>
      <c r="AW508" s="6">
        <v>10.0</v>
      </c>
      <c r="AX508" s="25">
        <f t="shared" si="1"/>
        <v>9.46</v>
      </c>
      <c r="AY508" s="23"/>
      <c r="AZ508" s="23">
        <f t="shared" si="2"/>
        <v>0</v>
      </c>
      <c r="BA508" s="6">
        <v>15.0</v>
      </c>
      <c r="BB508" s="6">
        <v>2.0</v>
      </c>
      <c r="BC508" s="23">
        <f t="shared" si="3"/>
        <v>13</v>
      </c>
      <c r="BD508" s="6" t="s">
        <v>92</v>
      </c>
      <c r="BE508" s="6" t="s">
        <v>55</v>
      </c>
      <c r="BF508" s="6" t="s">
        <v>55</v>
      </c>
      <c r="BG508" s="6" t="s">
        <v>55</v>
      </c>
      <c r="BH508" s="6" t="s">
        <v>55</v>
      </c>
      <c r="BI508" s="6" t="s">
        <v>92</v>
      </c>
      <c r="BJ508" s="6" t="s">
        <v>55</v>
      </c>
      <c r="BK508" s="23"/>
      <c r="BL508" s="23"/>
      <c r="BM508" s="42"/>
      <c r="BN508" s="42"/>
      <c r="BO508" s="42"/>
    </row>
    <row r="509">
      <c r="A509" s="11">
        <v>504.0</v>
      </c>
      <c r="B509" s="17" t="s">
        <v>1651</v>
      </c>
      <c r="C509" s="17" t="s">
        <v>1652</v>
      </c>
      <c r="D509" s="17" t="s">
        <v>1653</v>
      </c>
      <c r="E509" s="19"/>
      <c r="F509" s="17" t="s">
        <v>96</v>
      </c>
      <c r="G509" s="17" t="s">
        <v>1631</v>
      </c>
      <c r="H509" s="48" t="s">
        <v>90</v>
      </c>
      <c r="J509" s="11" t="s">
        <v>545</v>
      </c>
      <c r="K509" s="48" t="s">
        <v>84</v>
      </c>
      <c r="L509" s="49">
        <v>42979.0</v>
      </c>
      <c r="M509" s="52"/>
      <c r="N509" s="48" t="s">
        <v>85</v>
      </c>
      <c r="O509" s="48" t="s">
        <v>295</v>
      </c>
      <c r="P509" s="52"/>
      <c r="Q509" s="6">
        <v>8.0</v>
      </c>
      <c r="R509" s="6">
        <v>6.5</v>
      </c>
      <c r="S509" s="6">
        <v>7.5</v>
      </c>
      <c r="T509" s="23"/>
      <c r="U509" s="23"/>
      <c r="V509" s="23"/>
      <c r="W509" s="6">
        <v>7.5</v>
      </c>
      <c r="X509" s="6">
        <v>8.5</v>
      </c>
      <c r="Y509" s="6">
        <v>9.0</v>
      </c>
      <c r="Z509" s="6">
        <v>8.5</v>
      </c>
      <c r="AA509" s="23"/>
      <c r="AB509" s="6">
        <v>9.0</v>
      </c>
      <c r="AC509" s="6">
        <v>9.0</v>
      </c>
      <c r="AD509" s="23"/>
      <c r="AE509" s="23"/>
      <c r="AF509" s="6"/>
      <c r="AG509" s="6">
        <v>9.5</v>
      </c>
      <c r="AH509" s="6">
        <v>10.0</v>
      </c>
      <c r="AI509" s="23"/>
      <c r="AJ509" s="23"/>
      <c r="AK509" s="6">
        <v>10.0</v>
      </c>
      <c r="AL509" s="23"/>
      <c r="AM509" s="6">
        <v>6.5</v>
      </c>
      <c r="AN509" s="6"/>
      <c r="AO509" s="23"/>
      <c r="AP509" s="23"/>
      <c r="AQ509" s="23"/>
      <c r="AR509" s="6"/>
      <c r="AS509" s="23"/>
      <c r="AT509" s="23"/>
      <c r="AU509" s="23"/>
      <c r="AV509" s="23"/>
      <c r="AW509" s="6">
        <v>10.0</v>
      </c>
      <c r="AX509" s="25">
        <f t="shared" si="1"/>
        <v>8.53</v>
      </c>
      <c r="AY509" s="23"/>
      <c r="AZ509" s="23">
        <f t="shared" si="2"/>
        <v>0</v>
      </c>
      <c r="BA509" s="6">
        <v>68.0</v>
      </c>
      <c r="BB509" s="6">
        <v>7.0</v>
      </c>
      <c r="BC509" s="23">
        <f t="shared" si="3"/>
        <v>61</v>
      </c>
      <c r="BD509" s="6" t="s">
        <v>92</v>
      </c>
      <c r="BE509" s="6" t="s">
        <v>55</v>
      </c>
      <c r="BF509" s="6" t="s">
        <v>55</v>
      </c>
      <c r="BG509" s="6" t="s">
        <v>55</v>
      </c>
      <c r="BH509" s="6" t="s">
        <v>55</v>
      </c>
      <c r="BI509" s="6" t="s">
        <v>92</v>
      </c>
      <c r="BJ509" s="6" t="s">
        <v>55</v>
      </c>
      <c r="BK509" s="23"/>
      <c r="BL509" s="23"/>
      <c r="BM509" s="42"/>
      <c r="BN509" s="42"/>
      <c r="BO509" s="42"/>
    </row>
    <row r="510">
      <c r="A510" s="11">
        <v>505.0</v>
      </c>
      <c r="B510" s="17" t="s">
        <v>1654</v>
      </c>
      <c r="C510" s="17" t="s">
        <v>412</v>
      </c>
      <c r="D510" s="17" t="s">
        <v>1655</v>
      </c>
      <c r="E510" s="19"/>
      <c r="F510" s="17" t="s">
        <v>96</v>
      </c>
      <c r="G510" s="17" t="s">
        <v>1631</v>
      </c>
      <c r="H510" s="48" t="s">
        <v>90</v>
      </c>
      <c r="J510" s="11" t="s">
        <v>545</v>
      </c>
      <c r="K510" s="48" t="s">
        <v>84</v>
      </c>
      <c r="L510" s="49">
        <v>42979.0</v>
      </c>
      <c r="M510" s="52"/>
      <c r="N510" s="48" t="s">
        <v>85</v>
      </c>
      <c r="O510" s="48" t="s">
        <v>295</v>
      </c>
      <c r="P510" s="52"/>
      <c r="Q510" s="6">
        <v>8.5</v>
      </c>
      <c r="R510" s="6">
        <v>7.0</v>
      </c>
      <c r="S510" s="6">
        <v>10.0</v>
      </c>
      <c r="T510" s="23"/>
      <c r="U510" s="23"/>
      <c r="V510" s="23"/>
      <c r="W510" s="6">
        <v>9.0</v>
      </c>
      <c r="X510" s="6">
        <v>7.5</v>
      </c>
      <c r="Y510" s="6">
        <v>9.5</v>
      </c>
      <c r="Z510" s="6">
        <v>8.5</v>
      </c>
      <c r="AA510" s="23"/>
      <c r="AB510" s="6">
        <v>9.5</v>
      </c>
      <c r="AC510" s="6">
        <v>9.5</v>
      </c>
      <c r="AD510" s="23"/>
      <c r="AE510" s="23"/>
      <c r="AF510" s="6"/>
      <c r="AG510" s="6">
        <v>8.5</v>
      </c>
      <c r="AH510" s="6">
        <v>10.0</v>
      </c>
      <c r="AI510" s="23"/>
      <c r="AJ510" s="23"/>
      <c r="AK510" s="6">
        <v>10.0</v>
      </c>
      <c r="AL510" s="23"/>
      <c r="AM510" s="6">
        <v>6.5</v>
      </c>
      <c r="AN510" s="6"/>
      <c r="AO510" s="23"/>
      <c r="AP510" s="23"/>
      <c r="AQ510" s="23"/>
      <c r="AR510" s="6"/>
      <c r="AS510" s="23"/>
      <c r="AT510" s="23"/>
      <c r="AU510" s="23"/>
      <c r="AV510" s="23"/>
      <c r="AW510" s="6">
        <v>10.0</v>
      </c>
      <c r="AX510" s="25">
        <f t="shared" si="1"/>
        <v>8.85</v>
      </c>
      <c r="AY510" s="23"/>
      <c r="AZ510" s="23">
        <f t="shared" si="2"/>
        <v>0</v>
      </c>
      <c r="BA510" s="6">
        <v>64.0</v>
      </c>
      <c r="BB510" s="6">
        <v>7.0</v>
      </c>
      <c r="BC510" s="23">
        <f t="shared" si="3"/>
        <v>57</v>
      </c>
      <c r="BD510" s="6" t="s">
        <v>92</v>
      </c>
      <c r="BE510" s="6" t="s">
        <v>55</v>
      </c>
      <c r="BF510" s="6" t="s">
        <v>55</v>
      </c>
      <c r="BG510" s="6" t="s">
        <v>55</v>
      </c>
      <c r="BH510" s="6" t="s">
        <v>55</v>
      </c>
      <c r="BI510" s="6" t="s">
        <v>92</v>
      </c>
      <c r="BJ510" s="6" t="s">
        <v>55</v>
      </c>
      <c r="BK510" s="23"/>
      <c r="BL510" s="23"/>
      <c r="BM510" s="42"/>
      <c r="BN510" s="42"/>
      <c r="BO510" s="42"/>
    </row>
    <row r="511">
      <c r="A511" s="11">
        <v>506.0</v>
      </c>
      <c r="B511" s="17" t="s">
        <v>1656</v>
      </c>
      <c r="C511" s="17" t="s">
        <v>151</v>
      </c>
      <c r="D511" s="17" t="s">
        <v>254</v>
      </c>
      <c r="E511" s="19"/>
      <c r="F511" s="17" t="s">
        <v>96</v>
      </c>
      <c r="G511" s="17" t="s">
        <v>1631</v>
      </c>
      <c r="H511" s="48" t="s">
        <v>90</v>
      </c>
      <c r="J511" s="11" t="s">
        <v>545</v>
      </c>
      <c r="K511" s="48" t="s">
        <v>84</v>
      </c>
      <c r="L511" s="49">
        <v>42979.0</v>
      </c>
      <c r="M511" s="52"/>
      <c r="N511" s="48" t="s">
        <v>85</v>
      </c>
      <c r="O511" s="48" t="s">
        <v>295</v>
      </c>
      <c r="P511" s="52"/>
      <c r="Q511" s="6">
        <v>9.0</v>
      </c>
      <c r="R511" s="6">
        <v>7.5</v>
      </c>
      <c r="S511" s="6">
        <v>7.5</v>
      </c>
      <c r="T511" s="23"/>
      <c r="U511" s="23"/>
      <c r="V511" s="23"/>
      <c r="W511" s="6">
        <v>5.0</v>
      </c>
      <c r="X511" s="6">
        <v>7.0</v>
      </c>
      <c r="Y511" s="6">
        <v>8.5</v>
      </c>
      <c r="Z511" s="6">
        <v>8.0</v>
      </c>
      <c r="AA511" s="23"/>
      <c r="AB511" s="6">
        <v>9.5</v>
      </c>
      <c r="AC511" s="6">
        <v>9.5</v>
      </c>
      <c r="AD511" s="23"/>
      <c r="AE511" s="23"/>
      <c r="AF511" s="6"/>
      <c r="AG511" s="6">
        <v>10.0</v>
      </c>
      <c r="AH511" s="6">
        <v>10.0</v>
      </c>
      <c r="AI511" s="23"/>
      <c r="AJ511" s="23"/>
      <c r="AK511" s="6">
        <v>10.0</v>
      </c>
      <c r="AL511" s="23"/>
      <c r="AM511" s="6">
        <v>5.0</v>
      </c>
      <c r="AN511" s="6"/>
      <c r="AO511" s="23"/>
      <c r="AP511" s="23"/>
      <c r="AQ511" s="23"/>
      <c r="AR511" s="6"/>
      <c r="AS511" s="23"/>
      <c r="AT511" s="23"/>
      <c r="AU511" s="23"/>
      <c r="AV511" s="23"/>
      <c r="AW511" s="6">
        <v>10.0</v>
      </c>
      <c r="AX511" s="25">
        <f t="shared" si="1"/>
        <v>8.32</v>
      </c>
      <c r="AY511" s="23"/>
      <c r="AZ511" s="23">
        <f t="shared" si="2"/>
        <v>0</v>
      </c>
      <c r="BA511" s="6">
        <v>47.0</v>
      </c>
      <c r="BB511" s="6">
        <v>9.0</v>
      </c>
      <c r="BC511" s="23">
        <f t="shared" si="3"/>
        <v>38</v>
      </c>
      <c r="BD511" s="6" t="s">
        <v>92</v>
      </c>
      <c r="BE511" s="6" t="s">
        <v>55</v>
      </c>
      <c r="BF511" s="6" t="s">
        <v>55</v>
      </c>
      <c r="BG511" s="6" t="s">
        <v>55</v>
      </c>
      <c r="BH511" s="6" t="s">
        <v>55</v>
      </c>
      <c r="BI511" s="6" t="s">
        <v>92</v>
      </c>
      <c r="BJ511" s="6" t="s">
        <v>55</v>
      </c>
      <c r="BK511" s="23"/>
      <c r="BL511" s="23"/>
      <c r="BM511" s="42"/>
      <c r="BN511" s="42"/>
      <c r="BO511" s="42"/>
    </row>
    <row r="512">
      <c r="A512" s="11">
        <v>507.0</v>
      </c>
      <c r="B512" s="17" t="s">
        <v>1657</v>
      </c>
      <c r="C512" s="17" t="s">
        <v>107</v>
      </c>
      <c r="D512" s="17" t="s">
        <v>173</v>
      </c>
      <c r="E512" s="19"/>
      <c r="F512" s="17" t="s">
        <v>79</v>
      </c>
      <c r="G512" s="17" t="s">
        <v>1631</v>
      </c>
      <c r="H512" s="48" t="s">
        <v>90</v>
      </c>
      <c r="J512" s="11" t="s">
        <v>545</v>
      </c>
      <c r="K512" s="48" t="s">
        <v>84</v>
      </c>
      <c r="L512" s="49">
        <v>42979.0</v>
      </c>
      <c r="M512" s="52"/>
      <c r="N512" s="48" t="s">
        <v>85</v>
      </c>
      <c r="O512" s="48" t="s">
        <v>295</v>
      </c>
      <c r="P512" s="50"/>
      <c r="Q512" s="25">
        <v>9.0</v>
      </c>
      <c r="R512" s="25">
        <v>9.0</v>
      </c>
      <c r="S512" s="25">
        <v>8.5</v>
      </c>
      <c r="T512" s="25"/>
      <c r="U512" s="25"/>
      <c r="V512" s="25"/>
      <c r="W512" s="25">
        <v>7.0</v>
      </c>
      <c r="X512" s="25">
        <v>8.5</v>
      </c>
      <c r="Y512" s="25">
        <v>10.0</v>
      </c>
      <c r="Z512" s="25">
        <v>9.5</v>
      </c>
      <c r="AA512" s="25"/>
      <c r="AB512" s="25">
        <v>10.0</v>
      </c>
      <c r="AC512" s="25">
        <v>9.5</v>
      </c>
      <c r="AD512" s="25"/>
      <c r="AE512" s="25"/>
      <c r="AF512" s="25"/>
      <c r="AG512" s="6">
        <v>9.5</v>
      </c>
      <c r="AH512" s="25">
        <v>10.0</v>
      </c>
      <c r="AI512" s="25"/>
      <c r="AJ512" s="25"/>
      <c r="AK512" s="25">
        <v>10.0</v>
      </c>
      <c r="AL512" s="25"/>
      <c r="AM512" s="25">
        <v>6.5</v>
      </c>
      <c r="AN512" s="25"/>
      <c r="AO512" s="25"/>
      <c r="AP512" s="25"/>
      <c r="AQ512" s="25"/>
      <c r="AR512" s="6"/>
      <c r="AS512" s="25"/>
      <c r="AT512" s="25"/>
      <c r="AU512" s="25"/>
      <c r="AV512" s="25"/>
      <c r="AW512" s="6">
        <v>10.0</v>
      </c>
      <c r="AX512" s="25">
        <f t="shared" si="1"/>
        <v>9.07</v>
      </c>
      <c r="AY512" s="23"/>
      <c r="AZ512" s="23">
        <f t="shared" si="2"/>
        <v>0</v>
      </c>
      <c r="BA512" s="6">
        <v>42.0</v>
      </c>
      <c r="BB512" s="6">
        <v>9.0</v>
      </c>
      <c r="BC512" s="23">
        <f t="shared" si="3"/>
        <v>33</v>
      </c>
      <c r="BD512" s="6" t="s">
        <v>92</v>
      </c>
      <c r="BE512" s="6" t="s">
        <v>55</v>
      </c>
      <c r="BF512" s="6" t="s">
        <v>55</v>
      </c>
      <c r="BG512" s="6" t="s">
        <v>55</v>
      </c>
      <c r="BH512" s="6" t="s">
        <v>55</v>
      </c>
      <c r="BI512" s="6" t="s">
        <v>92</v>
      </c>
      <c r="BJ512" s="6" t="s">
        <v>55</v>
      </c>
      <c r="BK512" s="23"/>
      <c r="BL512" s="23"/>
      <c r="BM512" s="42"/>
      <c r="BN512" s="42"/>
      <c r="BO512" s="42"/>
    </row>
    <row r="513">
      <c r="A513" s="11">
        <v>508.0</v>
      </c>
      <c r="B513" s="17" t="s">
        <v>1658</v>
      </c>
      <c r="C513" s="17" t="s">
        <v>99</v>
      </c>
      <c r="D513" s="20"/>
      <c r="E513" s="19"/>
      <c r="F513" s="17" t="s">
        <v>96</v>
      </c>
      <c r="G513" s="17" t="s">
        <v>1631</v>
      </c>
      <c r="H513" s="48" t="s">
        <v>90</v>
      </c>
      <c r="J513" s="11" t="s">
        <v>545</v>
      </c>
      <c r="K513" s="48" t="s">
        <v>84</v>
      </c>
      <c r="L513" s="49">
        <v>42979.0</v>
      </c>
      <c r="M513" s="52"/>
      <c r="N513" s="52"/>
      <c r="O513" s="52"/>
      <c r="P513" s="52"/>
      <c r="Q513" s="25">
        <v>9.5</v>
      </c>
      <c r="R513" s="25">
        <v>8.5</v>
      </c>
      <c r="S513" s="25">
        <v>10.0</v>
      </c>
      <c r="T513" s="25"/>
      <c r="U513" s="25"/>
      <c r="V513" s="25"/>
      <c r="W513" s="25">
        <v>6.5</v>
      </c>
      <c r="X513" s="25">
        <v>8.0</v>
      </c>
      <c r="Y513" s="25">
        <v>10.0</v>
      </c>
      <c r="Z513" s="25">
        <v>10.0</v>
      </c>
      <c r="AA513" s="25"/>
      <c r="AB513" s="25">
        <v>10.0</v>
      </c>
      <c r="AC513" s="25">
        <v>10.0</v>
      </c>
      <c r="AD513" s="25"/>
      <c r="AE513" s="25"/>
      <c r="AF513" s="25"/>
      <c r="AG513" s="6">
        <v>9.5</v>
      </c>
      <c r="AH513" s="25">
        <v>10.0</v>
      </c>
      <c r="AI513" s="25"/>
      <c r="AJ513" s="25"/>
      <c r="AK513" s="25">
        <v>10.0</v>
      </c>
      <c r="AL513" s="25"/>
      <c r="AM513" s="25">
        <v>7.0</v>
      </c>
      <c r="AN513" s="25"/>
      <c r="AO513" s="25"/>
      <c r="AP513" s="25"/>
      <c r="AQ513" s="25"/>
      <c r="AR513" s="6"/>
      <c r="AS513" s="25"/>
      <c r="AT513" s="25"/>
      <c r="AU513" s="25"/>
      <c r="AV513" s="25"/>
      <c r="AW513" s="6">
        <v>10.0</v>
      </c>
      <c r="AX513" s="25">
        <f t="shared" si="1"/>
        <v>9.21</v>
      </c>
      <c r="AY513" s="23"/>
      <c r="AZ513" s="23">
        <f t="shared" si="2"/>
        <v>0</v>
      </c>
      <c r="BA513" s="6">
        <v>37.0</v>
      </c>
      <c r="BB513" s="6">
        <v>11.0</v>
      </c>
      <c r="BC513" s="23">
        <f t="shared" si="3"/>
        <v>26</v>
      </c>
      <c r="BD513" s="6" t="s">
        <v>92</v>
      </c>
      <c r="BE513" s="6" t="s">
        <v>55</v>
      </c>
      <c r="BF513" s="6" t="s">
        <v>55</v>
      </c>
      <c r="BG513" s="6" t="s">
        <v>55</v>
      </c>
      <c r="BH513" s="6" t="s">
        <v>55</v>
      </c>
      <c r="BI513" s="6" t="s">
        <v>92</v>
      </c>
      <c r="BJ513" s="6" t="s">
        <v>55</v>
      </c>
      <c r="BK513" s="23"/>
      <c r="BL513" s="23"/>
      <c r="BM513" s="42"/>
      <c r="BN513" s="42"/>
      <c r="BO513" s="42"/>
    </row>
    <row r="514">
      <c r="A514" s="11">
        <v>509.0</v>
      </c>
      <c r="B514" s="17" t="s">
        <v>1659</v>
      </c>
      <c r="C514" s="17" t="s">
        <v>1660</v>
      </c>
      <c r="D514" s="17" t="s">
        <v>224</v>
      </c>
      <c r="E514" s="19"/>
      <c r="F514" s="17" t="s">
        <v>96</v>
      </c>
      <c r="G514" s="17" t="s">
        <v>1661</v>
      </c>
      <c r="H514" s="48" t="s">
        <v>90</v>
      </c>
      <c r="J514" s="11" t="s">
        <v>545</v>
      </c>
      <c r="K514" s="48" t="s">
        <v>84</v>
      </c>
      <c r="L514" s="49">
        <v>42979.0</v>
      </c>
      <c r="M514" s="52"/>
      <c r="N514" s="48" t="s">
        <v>85</v>
      </c>
      <c r="O514" s="48" t="s">
        <v>483</v>
      </c>
      <c r="P514" s="52"/>
      <c r="Q514" s="25">
        <v>6.5</v>
      </c>
      <c r="R514" s="25">
        <v>8.5</v>
      </c>
      <c r="S514" s="25">
        <v>8.0</v>
      </c>
      <c r="T514" s="25"/>
      <c r="U514" s="25"/>
      <c r="V514" s="25"/>
      <c r="W514" s="25">
        <v>8.5</v>
      </c>
      <c r="X514" s="25">
        <v>9.0</v>
      </c>
      <c r="Y514" s="25">
        <v>10.0</v>
      </c>
      <c r="Z514" s="25">
        <v>10.0</v>
      </c>
      <c r="AA514" s="25"/>
      <c r="AB514" s="25">
        <v>9.0</v>
      </c>
      <c r="AC514" s="25">
        <v>10.0</v>
      </c>
      <c r="AD514" s="25"/>
      <c r="AE514" s="25"/>
      <c r="AF514" s="25"/>
      <c r="AG514" s="6">
        <v>9.0</v>
      </c>
      <c r="AH514" s="25">
        <v>10.0</v>
      </c>
      <c r="AI514" s="25"/>
      <c r="AJ514" s="25"/>
      <c r="AK514" s="25">
        <v>10.0</v>
      </c>
      <c r="AL514" s="25"/>
      <c r="AM514" s="25"/>
      <c r="AN514" s="25">
        <v>10.0</v>
      </c>
      <c r="AO514" s="25"/>
      <c r="AP514" s="25"/>
      <c r="AQ514" s="25"/>
      <c r="AR514" s="6"/>
      <c r="AS514" s="25"/>
      <c r="AT514" s="25"/>
      <c r="AU514" s="25"/>
      <c r="AV514" s="25"/>
      <c r="AW514" s="6">
        <v>10.0</v>
      </c>
      <c r="AX514" s="25">
        <f t="shared" si="1"/>
        <v>9.17</v>
      </c>
      <c r="AY514" s="23"/>
      <c r="AZ514" s="23">
        <f t="shared" si="2"/>
        <v>0</v>
      </c>
      <c r="BA514" s="6">
        <v>125.0</v>
      </c>
      <c r="BB514" s="6">
        <v>16.0</v>
      </c>
      <c r="BC514" s="23">
        <f t="shared" si="3"/>
        <v>109</v>
      </c>
      <c r="BD514" s="6" t="s">
        <v>92</v>
      </c>
      <c r="BE514" s="6" t="s">
        <v>55</v>
      </c>
      <c r="BF514" s="6" t="s">
        <v>55</v>
      </c>
      <c r="BG514" s="6" t="s">
        <v>55</v>
      </c>
      <c r="BH514" s="6" t="s">
        <v>55</v>
      </c>
      <c r="BI514" s="6" t="s">
        <v>92</v>
      </c>
      <c r="BJ514" s="6" t="s">
        <v>55</v>
      </c>
      <c r="BK514" s="23"/>
      <c r="BL514" s="23"/>
      <c r="BM514" s="42"/>
      <c r="BN514" s="42"/>
      <c r="BO514" s="42"/>
    </row>
    <row r="515">
      <c r="A515" s="11">
        <v>510.0</v>
      </c>
      <c r="B515" s="17" t="s">
        <v>1662</v>
      </c>
      <c r="C515" s="17" t="s">
        <v>1663</v>
      </c>
      <c r="D515" s="17" t="s">
        <v>98</v>
      </c>
      <c r="E515" s="19"/>
      <c r="F515" s="17" t="s">
        <v>96</v>
      </c>
      <c r="G515" s="17" t="s">
        <v>1661</v>
      </c>
      <c r="H515" s="48" t="s">
        <v>90</v>
      </c>
      <c r="J515" s="11" t="s">
        <v>545</v>
      </c>
      <c r="K515" s="48" t="s">
        <v>84</v>
      </c>
      <c r="L515" s="49">
        <v>42979.0</v>
      </c>
      <c r="M515" s="52"/>
      <c r="N515" s="48" t="s">
        <v>85</v>
      </c>
      <c r="O515" s="48" t="s">
        <v>483</v>
      </c>
      <c r="P515" s="52"/>
      <c r="Q515" s="25">
        <v>7.0</v>
      </c>
      <c r="R515" s="25">
        <v>9.0</v>
      </c>
      <c r="S515" s="25">
        <v>8.5</v>
      </c>
      <c r="T515" s="25"/>
      <c r="U515" s="25"/>
      <c r="V515" s="25"/>
      <c r="W515" s="25">
        <v>6.0</v>
      </c>
      <c r="X515" s="25">
        <v>9.0</v>
      </c>
      <c r="Y515" s="25">
        <v>7.0</v>
      </c>
      <c r="Z515" s="25">
        <v>8.5</v>
      </c>
      <c r="AA515" s="25"/>
      <c r="AB515" s="25">
        <v>9.0</v>
      </c>
      <c r="AC515" s="25">
        <v>9.5</v>
      </c>
      <c r="AD515" s="25"/>
      <c r="AE515" s="25"/>
      <c r="AF515" s="25"/>
      <c r="AG515" s="6">
        <v>9.5</v>
      </c>
      <c r="AH515" s="25">
        <v>10.0</v>
      </c>
      <c r="AI515" s="25"/>
      <c r="AJ515" s="25"/>
      <c r="AK515" s="25">
        <v>10.0</v>
      </c>
      <c r="AL515" s="25"/>
      <c r="AM515" s="25"/>
      <c r="AN515" s="25">
        <v>10.0</v>
      </c>
      <c r="AO515" s="25"/>
      <c r="AP515" s="25"/>
      <c r="AQ515" s="25"/>
      <c r="AR515" s="6"/>
      <c r="AS515" s="25"/>
      <c r="AT515" s="25"/>
      <c r="AU515" s="25"/>
      <c r="AV515" s="25"/>
      <c r="AW515" s="6">
        <v>10.0</v>
      </c>
      <c r="AX515" s="25">
        <f t="shared" si="1"/>
        <v>8.78</v>
      </c>
      <c r="AY515" s="23"/>
      <c r="AZ515" s="23">
        <f t="shared" si="2"/>
        <v>0</v>
      </c>
      <c r="BA515" s="6">
        <v>41.0</v>
      </c>
      <c r="BB515" s="6">
        <v>11.0</v>
      </c>
      <c r="BC515" s="23">
        <f t="shared" si="3"/>
        <v>30</v>
      </c>
      <c r="BD515" s="6" t="s">
        <v>92</v>
      </c>
      <c r="BE515" s="6" t="s">
        <v>55</v>
      </c>
      <c r="BF515" s="6" t="s">
        <v>55</v>
      </c>
      <c r="BG515" s="6" t="s">
        <v>55</v>
      </c>
      <c r="BH515" s="6" t="s">
        <v>55</v>
      </c>
      <c r="BI515" s="6" t="s">
        <v>92</v>
      </c>
      <c r="BJ515" s="6" t="s">
        <v>55</v>
      </c>
      <c r="BK515" s="23"/>
      <c r="BL515" s="23"/>
      <c r="BM515" s="42"/>
      <c r="BN515" s="42"/>
      <c r="BO515" s="42"/>
    </row>
    <row r="516">
      <c r="A516" s="11">
        <v>511.0</v>
      </c>
      <c r="B516" s="17" t="s">
        <v>1664</v>
      </c>
      <c r="C516" s="17" t="s">
        <v>259</v>
      </c>
      <c r="D516" s="17" t="s">
        <v>446</v>
      </c>
      <c r="E516" s="19"/>
      <c r="F516" s="17" t="s">
        <v>96</v>
      </c>
      <c r="G516" s="17" t="s">
        <v>1661</v>
      </c>
      <c r="H516" s="48" t="s">
        <v>90</v>
      </c>
      <c r="J516" s="11" t="s">
        <v>545</v>
      </c>
      <c r="K516" s="48" t="s">
        <v>84</v>
      </c>
      <c r="L516" s="49">
        <v>42979.0</v>
      </c>
      <c r="M516" s="52"/>
      <c r="N516" s="48" t="s">
        <v>85</v>
      </c>
      <c r="O516" s="48" t="s">
        <v>295</v>
      </c>
      <c r="P516" s="52"/>
      <c r="Q516" s="25">
        <v>6.0</v>
      </c>
      <c r="R516" s="25">
        <v>8.0</v>
      </c>
      <c r="S516" s="25">
        <v>7.5</v>
      </c>
      <c r="T516" s="25"/>
      <c r="U516" s="25"/>
      <c r="V516" s="25"/>
      <c r="W516" s="25">
        <v>6.0</v>
      </c>
      <c r="X516" s="25">
        <v>8.5</v>
      </c>
      <c r="Y516" s="25">
        <v>5.0</v>
      </c>
      <c r="Z516" s="25">
        <v>8.0</v>
      </c>
      <c r="AA516" s="25"/>
      <c r="AB516" s="25">
        <v>8.0</v>
      </c>
      <c r="AC516" s="25">
        <v>9.5</v>
      </c>
      <c r="AD516" s="25"/>
      <c r="AE516" s="25"/>
      <c r="AF516" s="25"/>
      <c r="AG516" s="6">
        <v>8.0</v>
      </c>
      <c r="AH516" s="25">
        <v>10.0</v>
      </c>
      <c r="AI516" s="25"/>
      <c r="AJ516" s="25"/>
      <c r="AK516" s="25">
        <v>10.0</v>
      </c>
      <c r="AL516" s="25"/>
      <c r="AM516" s="25"/>
      <c r="AN516" s="25">
        <v>10.0</v>
      </c>
      <c r="AO516" s="25"/>
      <c r="AP516" s="25"/>
      <c r="AQ516" s="25"/>
      <c r="AR516" s="6"/>
      <c r="AS516" s="25"/>
      <c r="AT516" s="25"/>
      <c r="AU516" s="25"/>
      <c r="AV516" s="25"/>
      <c r="AW516" s="6">
        <v>10.0</v>
      </c>
      <c r="AX516" s="25">
        <f t="shared" si="1"/>
        <v>8.17</v>
      </c>
      <c r="AY516" s="23"/>
      <c r="AZ516" s="23">
        <f t="shared" si="2"/>
        <v>0</v>
      </c>
      <c r="BA516" s="6">
        <v>26.0</v>
      </c>
      <c r="BB516" s="6">
        <v>12.0</v>
      </c>
      <c r="BC516" s="23">
        <f t="shared" si="3"/>
        <v>14</v>
      </c>
      <c r="BD516" s="6" t="s">
        <v>92</v>
      </c>
      <c r="BE516" s="6" t="s">
        <v>55</v>
      </c>
      <c r="BF516" s="6" t="s">
        <v>55</v>
      </c>
      <c r="BG516" s="6" t="s">
        <v>55</v>
      </c>
      <c r="BH516" s="6" t="s">
        <v>55</v>
      </c>
      <c r="BI516" s="6" t="s">
        <v>92</v>
      </c>
      <c r="BJ516" s="6" t="s">
        <v>55</v>
      </c>
      <c r="BK516" s="23"/>
      <c r="BL516" s="23"/>
      <c r="BM516" s="42"/>
      <c r="BN516" s="42"/>
      <c r="BO516" s="42"/>
    </row>
    <row r="517">
      <c r="A517" s="11">
        <v>512.0</v>
      </c>
      <c r="B517" s="17" t="s">
        <v>1665</v>
      </c>
      <c r="C517" s="17" t="s">
        <v>259</v>
      </c>
      <c r="D517" s="17" t="s">
        <v>140</v>
      </c>
      <c r="E517" s="19"/>
      <c r="F517" s="17" t="s">
        <v>96</v>
      </c>
      <c r="G517" s="17" t="s">
        <v>1661</v>
      </c>
      <c r="H517" s="48" t="s">
        <v>90</v>
      </c>
      <c r="J517" s="11" t="s">
        <v>545</v>
      </c>
      <c r="K517" s="48" t="s">
        <v>84</v>
      </c>
      <c r="L517" s="49">
        <v>42979.0</v>
      </c>
      <c r="M517" s="52"/>
      <c r="N517" s="48" t="s">
        <v>85</v>
      </c>
      <c r="O517" s="48" t="s">
        <v>295</v>
      </c>
      <c r="P517" s="52"/>
      <c r="Q517" s="6">
        <v>8.5</v>
      </c>
      <c r="R517" s="6">
        <v>9.0</v>
      </c>
      <c r="S517" s="6">
        <v>10.0</v>
      </c>
      <c r="T517" s="23"/>
      <c r="U517" s="23"/>
      <c r="V517" s="23"/>
      <c r="W517" s="6">
        <v>10.0</v>
      </c>
      <c r="X517" s="6">
        <v>9.0</v>
      </c>
      <c r="Y517" s="6">
        <v>10.0</v>
      </c>
      <c r="Z517" s="6">
        <v>9.0</v>
      </c>
      <c r="AA517" s="23"/>
      <c r="AB517" s="6">
        <v>9.0</v>
      </c>
      <c r="AC517" s="6">
        <v>9.5</v>
      </c>
      <c r="AD517" s="23"/>
      <c r="AE517" s="23"/>
      <c r="AF517" s="6"/>
      <c r="AG517" s="6">
        <v>10.0</v>
      </c>
      <c r="AH517" s="25">
        <v>10.0</v>
      </c>
      <c r="AI517" s="6"/>
      <c r="AJ517" s="23"/>
      <c r="AK517" s="25">
        <v>10.0</v>
      </c>
      <c r="AL517" s="23"/>
      <c r="AM517" s="23"/>
      <c r="AN517" s="25">
        <v>10.0</v>
      </c>
      <c r="AO517" s="23"/>
      <c r="AP517" s="23"/>
      <c r="AQ517" s="23"/>
      <c r="AR517" s="6"/>
      <c r="AS517" s="23"/>
      <c r="AT517" s="23"/>
      <c r="AU517" s="23"/>
      <c r="AV517" s="23"/>
      <c r="AW517" s="6">
        <v>10.0</v>
      </c>
      <c r="AX517" s="25">
        <f t="shared" si="1"/>
        <v>9.57</v>
      </c>
      <c r="AY517" s="23"/>
      <c r="AZ517" s="23">
        <f t="shared" si="2"/>
        <v>0</v>
      </c>
      <c r="BA517" s="6">
        <v>36.0</v>
      </c>
      <c r="BB517" s="6">
        <v>9.0</v>
      </c>
      <c r="BC517" s="23">
        <f t="shared" si="3"/>
        <v>27</v>
      </c>
      <c r="BD517" s="6" t="s">
        <v>92</v>
      </c>
      <c r="BE517" s="6" t="s">
        <v>55</v>
      </c>
      <c r="BF517" s="6" t="s">
        <v>55</v>
      </c>
      <c r="BG517" s="6" t="s">
        <v>55</v>
      </c>
      <c r="BH517" s="6" t="s">
        <v>55</v>
      </c>
      <c r="BI517" s="6" t="s">
        <v>92</v>
      </c>
      <c r="BJ517" s="6" t="s">
        <v>55</v>
      </c>
      <c r="BK517" s="23"/>
      <c r="BL517" s="23"/>
      <c r="BM517" s="42"/>
      <c r="BN517" s="42"/>
      <c r="BO517" s="42"/>
    </row>
    <row r="518">
      <c r="A518" s="11">
        <v>513.0</v>
      </c>
      <c r="B518" s="17" t="s">
        <v>1666</v>
      </c>
      <c r="C518" s="17" t="s">
        <v>265</v>
      </c>
      <c r="D518" s="17" t="s">
        <v>101</v>
      </c>
      <c r="E518" s="19"/>
      <c r="F518" s="17" t="s">
        <v>96</v>
      </c>
      <c r="G518" s="17" t="s">
        <v>1661</v>
      </c>
      <c r="H518" s="48" t="s">
        <v>90</v>
      </c>
      <c r="J518" s="11" t="s">
        <v>545</v>
      </c>
      <c r="K518" s="48" t="s">
        <v>84</v>
      </c>
      <c r="L518" s="49">
        <v>42979.0</v>
      </c>
      <c r="M518" s="52"/>
      <c r="N518" s="48" t="s">
        <v>85</v>
      </c>
      <c r="O518" s="48" t="s">
        <v>483</v>
      </c>
      <c r="P518" s="52"/>
      <c r="Q518" s="6">
        <v>8.5</v>
      </c>
      <c r="R518" s="6">
        <v>9.0</v>
      </c>
      <c r="S518" s="6">
        <v>9.0</v>
      </c>
      <c r="T518" s="23"/>
      <c r="U518" s="23"/>
      <c r="V518" s="23"/>
      <c r="W518" s="6">
        <v>10.0</v>
      </c>
      <c r="X518" s="6">
        <v>9.5</v>
      </c>
      <c r="Y518" s="6">
        <v>10.0</v>
      </c>
      <c r="Z518" s="6">
        <v>9.0</v>
      </c>
      <c r="AA518" s="23"/>
      <c r="AB518" s="6">
        <v>9.0</v>
      </c>
      <c r="AC518" s="6">
        <v>10.0</v>
      </c>
      <c r="AD518" s="23"/>
      <c r="AE518" s="23"/>
      <c r="AF518" s="6"/>
      <c r="AG518" s="6">
        <v>9.5</v>
      </c>
      <c r="AH518" s="25">
        <v>10.0</v>
      </c>
      <c r="AI518" s="23"/>
      <c r="AJ518" s="23"/>
      <c r="AK518" s="6"/>
      <c r="AL518" s="23"/>
      <c r="AM518" s="23"/>
      <c r="AN518" s="25">
        <v>10.0</v>
      </c>
      <c r="AO518" s="23"/>
      <c r="AP518" s="23"/>
      <c r="AQ518" s="23"/>
      <c r="AR518" s="6"/>
      <c r="AS518" s="23"/>
      <c r="AT518" s="23"/>
      <c r="AU518" s="23"/>
      <c r="AV518" s="23"/>
      <c r="AW518" s="6">
        <v>10.0</v>
      </c>
      <c r="AX518" s="25">
        <f t="shared" si="1"/>
        <v>9.5</v>
      </c>
      <c r="AY518" s="23"/>
      <c r="AZ518" s="23">
        <f t="shared" si="2"/>
        <v>0</v>
      </c>
      <c r="BA518" s="6">
        <v>40.0</v>
      </c>
      <c r="BB518" s="6">
        <v>8.0</v>
      </c>
      <c r="BC518" s="23">
        <f t="shared" si="3"/>
        <v>32</v>
      </c>
      <c r="BD518" s="6" t="s">
        <v>92</v>
      </c>
      <c r="BE518" s="6" t="s">
        <v>55</v>
      </c>
      <c r="BF518" s="6" t="s">
        <v>55</v>
      </c>
      <c r="BG518" s="6" t="s">
        <v>55</v>
      </c>
      <c r="BH518" s="6" t="s">
        <v>55</v>
      </c>
      <c r="BI518" s="6" t="s">
        <v>92</v>
      </c>
      <c r="BJ518" s="6" t="s">
        <v>55</v>
      </c>
      <c r="BK518" s="23"/>
      <c r="BL518" s="23"/>
      <c r="BM518" s="42"/>
      <c r="BN518" s="42"/>
      <c r="BO518" s="42"/>
    </row>
    <row r="519">
      <c r="A519" s="11">
        <v>514.0</v>
      </c>
      <c r="B519" s="17" t="s">
        <v>1667</v>
      </c>
      <c r="C519" s="17" t="s">
        <v>1668</v>
      </c>
      <c r="D519" s="17" t="s">
        <v>528</v>
      </c>
      <c r="E519" s="17" t="s">
        <v>209</v>
      </c>
      <c r="F519" s="17" t="s">
        <v>96</v>
      </c>
      <c r="G519" s="17" t="s">
        <v>1661</v>
      </c>
      <c r="H519" s="48" t="s">
        <v>90</v>
      </c>
      <c r="J519" s="11" t="s">
        <v>545</v>
      </c>
      <c r="K519" s="48" t="s">
        <v>84</v>
      </c>
      <c r="L519" s="49">
        <v>42979.0</v>
      </c>
      <c r="M519" s="52"/>
      <c r="N519" s="48" t="s">
        <v>85</v>
      </c>
      <c r="O519" s="48" t="s">
        <v>483</v>
      </c>
      <c r="P519" s="52"/>
      <c r="Q519" s="6">
        <v>8.0</v>
      </c>
      <c r="R519" s="6">
        <v>9.0</v>
      </c>
      <c r="S519" s="6">
        <v>5.5</v>
      </c>
      <c r="T519" s="23"/>
      <c r="U519" s="23"/>
      <c r="V519" s="23"/>
      <c r="W519" s="6">
        <v>6.5</v>
      </c>
      <c r="X519" s="6">
        <v>8.5</v>
      </c>
      <c r="Y519" s="6">
        <v>7.0</v>
      </c>
      <c r="Z519" s="6">
        <v>9.0</v>
      </c>
      <c r="AA519" s="23"/>
      <c r="AB519" s="6">
        <v>8.5</v>
      </c>
      <c r="AC519" s="6">
        <v>10.0</v>
      </c>
      <c r="AD519" s="23"/>
      <c r="AE519" s="23"/>
      <c r="AF519" s="6"/>
      <c r="AG519" s="6">
        <v>9.0</v>
      </c>
      <c r="AH519" s="25">
        <v>10.0</v>
      </c>
      <c r="AI519" s="6"/>
      <c r="AJ519" s="23"/>
      <c r="AK519" s="6">
        <v>10.0</v>
      </c>
      <c r="AL519" s="23"/>
      <c r="AM519" s="23"/>
      <c r="AN519" s="25">
        <v>10.0</v>
      </c>
      <c r="AO519" s="23"/>
      <c r="AP519" s="23"/>
      <c r="AQ519" s="23"/>
      <c r="AR519" s="6"/>
      <c r="AS519" s="23"/>
      <c r="AT519" s="23"/>
      <c r="AU519" s="23"/>
      <c r="AV519" s="23"/>
      <c r="AW519" s="6">
        <v>10.0</v>
      </c>
      <c r="AX519" s="25">
        <f t="shared" si="1"/>
        <v>8.64</v>
      </c>
      <c r="AY519" s="23"/>
      <c r="AZ519" s="23">
        <f t="shared" si="2"/>
        <v>0</v>
      </c>
      <c r="BA519" s="6">
        <v>125.0</v>
      </c>
      <c r="BB519" s="6">
        <v>16.0</v>
      </c>
      <c r="BC519" s="23">
        <f t="shared" si="3"/>
        <v>109</v>
      </c>
      <c r="BD519" s="6" t="s">
        <v>92</v>
      </c>
      <c r="BE519" s="6" t="s">
        <v>55</v>
      </c>
      <c r="BF519" s="6" t="s">
        <v>55</v>
      </c>
      <c r="BG519" s="6" t="s">
        <v>55</v>
      </c>
      <c r="BH519" s="6" t="s">
        <v>55</v>
      </c>
      <c r="BI519" s="6" t="s">
        <v>92</v>
      </c>
      <c r="BJ519" s="6" t="s">
        <v>55</v>
      </c>
      <c r="BK519" s="23"/>
      <c r="BL519" s="23"/>
      <c r="BM519" s="42"/>
      <c r="BN519" s="42"/>
      <c r="BO519" s="42"/>
    </row>
    <row r="520">
      <c r="A520" s="11">
        <v>515.0</v>
      </c>
      <c r="B520" s="17" t="s">
        <v>604</v>
      </c>
      <c r="C520" s="17" t="s">
        <v>102</v>
      </c>
      <c r="D520" s="17" t="s">
        <v>314</v>
      </c>
      <c r="E520" s="20"/>
      <c r="F520" s="17" t="s">
        <v>96</v>
      </c>
      <c r="G520" s="17" t="s">
        <v>1661</v>
      </c>
      <c r="H520" s="48" t="s">
        <v>90</v>
      </c>
      <c r="J520" s="11" t="s">
        <v>545</v>
      </c>
      <c r="K520" s="48" t="s">
        <v>84</v>
      </c>
      <c r="L520" s="49">
        <v>42979.0</v>
      </c>
      <c r="M520" s="52"/>
      <c r="N520" s="48" t="s">
        <v>85</v>
      </c>
      <c r="O520" s="48" t="s">
        <v>483</v>
      </c>
      <c r="P520" s="52"/>
      <c r="Q520" s="6">
        <v>8.5</v>
      </c>
      <c r="R520" s="6">
        <v>9.5</v>
      </c>
      <c r="S520" s="6">
        <v>9.0</v>
      </c>
      <c r="T520" s="23"/>
      <c r="U520" s="23"/>
      <c r="V520" s="23"/>
      <c r="W520" s="6">
        <v>9.5</v>
      </c>
      <c r="X520" s="6">
        <v>9.5</v>
      </c>
      <c r="Y520" s="6">
        <v>9.0</v>
      </c>
      <c r="Z520" s="6">
        <v>9.0</v>
      </c>
      <c r="AA520" s="23"/>
      <c r="AB520" s="6">
        <v>9.0</v>
      </c>
      <c r="AC520" s="6">
        <v>10.0</v>
      </c>
      <c r="AD520" s="23"/>
      <c r="AE520" s="23"/>
      <c r="AF520" s="6"/>
      <c r="AG520" s="6">
        <v>10.0</v>
      </c>
      <c r="AH520" s="25">
        <v>10.0</v>
      </c>
      <c r="AI520" s="6"/>
      <c r="AJ520" s="23"/>
      <c r="AK520" s="6">
        <v>10.0</v>
      </c>
      <c r="AL520" s="23"/>
      <c r="AM520" s="23"/>
      <c r="AN520" s="25">
        <v>10.0</v>
      </c>
      <c r="AO520" s="23"/>
      <c r="AP520" s="23"/>
      <c r="AQ520" s="23"/>
      <c r="AR520" s="6"/>
      <c r="AS520" s="23"/>
      <c r="AT520" s="23"/>
      <c r="AU520" s="23"/>
      <c r="AV520" s="23"/>
      <c r="AW520" s="6">
        <v>10.0</v>
      </c>
      <c r="AX520" s="25">
        <f t="shared" si="1"/>
        <v>9.5</v>
      </c>
      <c r="AY520" s="23"/>
      <c r="AZ520" s="23">
        <f t="shared" si="2"/>
        <v>0</v>
      </c>
      <c r="BA520" s="6">
        <v>32.0</v>
      </c>
      <c r="BB520" s="6">
        <v>6.0</v>
      </c>
      <c r="BC520" s="23">
        <f t="shared" si="3"/>
        <v>26</v>
      </c>
      <c r="BD520" s="6" t="s">
        <v>92</v>
      </c>
      <c r="BE520" s="6" t="s">
        <v>55</v>
      </c>
      <c r="BF520" s="6" t="s">
        <v>55</v>
      </c>
      <c r="BG520" s="6" t="s">
        <v>55</v>
      </c>
      <c r="BH520" s="6" t="s">
        <v>55</v>
      </c>
      <c r="BI520" s="6" t="s">
        <v>92</v>
      </c>
      <c r="BJ520" s="6" t="s">
        <v>55</v>
      </c>
      <c r="BK520" s="23"/>
      <c r="BL520" s="23"/>
      <c r="BM520" s="42"/>
      <c r="BN520" s="42"/>
      <c r="BO520" s="42"/>
    </row>
    <row r="521">
      <c r="A521" s="11">
        <v>516.0</v>
      </c>
      <c r="B521" s="17" t="s">
        <v>1669</v>
      </c>
      <c r="C521" s="17" t="s">
        <v>314</v>
      </c>
      <c r="D521" s="17" t="s">
        <v>412</v>
      </c>
      <c r="E521" s="19"/>
      <c r="F521" s="17" t="s">
        <v>96</v>
      </c>
      <c r="G521" s="17" t="s">
        <v>1661</v>
      </c>
      <c r="H521" s="48" t="s">
        <v>90</v>
      </c>
      <c r="J521" s="11" t="s">
        <v>545</v>
      </c>
      <c r="K521" s="48" t="s">
        <v>84</v>
      </c>
      <c r="L521" s="49">
        <v>42979.0</v>
      </c>
      <c r="M521" s="52"/>
      <c r="N521" s="48" t="s">
        <v>85</v>
      </c>
      <c r="O521" s="48" t="s">
        <v>483</v>
      </c>
      <c r="P521" s="52"/>
      <c r="Q521" s="6">
        <v>8.0</v>
      </c>
      <c r="R521" s="6">
        <v>9.5</v>
      </c>
      <c r="S521" s="6">
        <v>8.0</v>
      </c>
      <c r="T521" s="23"/>
      <c r="U521" s="23"/>
      <c r="V521" s="23"/>
      <c r="W521" s="6">
        <v>7.5</v>
      </c>
      <c r="X521" s="6">
        <v>9.5</v>
      </c>
      <c r="Y521" s="6">
        <v>9.0</v>
      </c>
      <c r="Z521" s="6">
        <v>9.0</v>
      </c>
      <c r="AA521" s="23"/>
      <c r="AB521" s="6">
        <v>8.5</v>
      </c>
      <c r="AC521" s="6">
        <v>9.5</v>
      </c>
      <c r="AD521" s="23"/>
      <c r="AE521" s="23"/>
      <c r="AF521" s="6"/>
      <c r="AG521" s="6">
        <v>9.0</v>
      </c>
      <c r="AH521" s="25">
        <v>10.0</v>
      </c>
      <c r="AI521" s="6"/>
      <c r="AJ521" s="23"/>
      <c r="AK521" s="6">
        <v>10.0</v>
      </c>
      <c r="AL521" s="23"/>
      <c r="AM521" s="23"/>
      <c r="AN521" s="25">
        <v>10.0</v>
      </c>
      <c r="AO521" s="23"/>
      <c r="AP521" s="23"/>
      <c r="AQ521" s="23"/>
      <c r="AR521" s="6"/>
      <c r="AS521" s="23"/>
      <c r="AT521" s="23"/>
      <c r="AU521" s="23"/>
      <c r="AV521" s="23"/>
      <c r="AW521" s="6">
        <v>10.0</v>
      </c>
      <c r="AX521" s="25">
        <f t="shared" si="1"/>
        <v>9.1</v>
      </c>
      <c r="AY521" s="23"/>
      <c r="AZ521" s="23">
        <f t="shared" si="2"/>
        <v>0</v>
      </c>
      <c r="BA521" s="6">
        <v>47.0</v>
      </c>
      <c r="BB521" s="6">
        <v>16.0</v>
      </c>
      <c r="BC521" s="23">
        <f t="shared" si="3"/>
        <v>31</v>
      </c>
      <c r="BD521" s="6" t="s">
        <v>92</v>
      </c>
      <c r="BE521" s="6" t="s">
        <v>55</v>
      </c>
      <c r="BF521" s="6" t="s">
        <v>55</v>
      </c>
      <c r="BG521" s="6" t="s">
        <v>55</v>
      </c>
      <c r="BH521" s="6" t="s">
        <v>55</v>
      </c>
      <c r="BI521" s="6" t="s">
        <v>92</v>
      </c>
      <c r="BJ521" s="6" t="s">
        <v>55</v>
      </c>
      <c r="BK521" s="23"/>
      <c r="BL521" s="23"/>
      <c r="BM521" s="42"/>
      <c r="BN521" s="42"/>
      <c r="BO521" s="42"/>
    </row>
    <row r="522">
      <c r="A522" s="11">
        <v>517.0</v>
      </c>
      <c r="B522" s="17" t="s">
        <v>1670</v>
      </c>
      <c r="C522" s="17" t="s">
        <v>662</v>
      </c>
      <c r="D522" s="17" t="s">
        <v>355</v>
      </c>
      <c r="E522" s="19"/>
      <c r="F522" s="17" t="s">
        <v>96</v>
      </c>
      <c r="G522" s="17" t="s">
        <v>1661</v>
      </c>
      <c r="H522" s="48" t="s">
        <v>90</v>
      </c>
      <c r="J522" s="11" t="s">
        <v>545</v>
      </c>
      <c r="K522" s="48" t="s">
        <v>84</v>
      </c>
      <c r="L522" s="49">
        <v>42979.0</v>
      </c>
      <c r="M522" s="52"/>
      <c r="N522" s="48" t="s">
        <v>85</v>
      </c>
      <c r="O522" s="48" t="s">
        <v>483</v>
      </c>
      <c r="P522" s="52"/>
      <c r="Q522" s="6">
        <v>8.0</v>
      </c>
      <c r="R522" s="6">
        <v>10.0</v>
      </c>
      <c r="S522" s="6">
        <v>8.0</v>
      </c>
      <c r="T522" s="23"/>
      <c r="U522" s="23"/>
      <c r="V522" s="23"/>
      <c r="W522" s="6">
        <v>10.0</v>
      </c>
      <c r="X522" s="6">
        <v>9.5</v>
      </c>
      <c r="Y522" s="6">
        <v>10.0</v>
      </c>
      <c r="Z522" s="6">
        <v>9.5</v>
      </c>
      <c r="AA522" s="23"/>
      <c r="AB522" s="6">
        <v>9.5</v>
      </c>
      <c r="AC522" s="6">
        <v>10.0</v>
      </c>
      <c r="AD522" s="23"/>
      <c r="AE522" s="23"/>
      <c r="AF522" s="6"/>
      <c r="AG522" s="6">
        <v>10.0</v>
      </c>
      <c r="AH522" s="25">
        <v>10.0</v>
      </c>
      <c r="AI522" s="6"/>
      <c r="AJ522" s="23"/>
      <c r="AK522" s="6">
        <v>10.0</v>
      </c>
      <c r="AL522" s="23"/>
      <c r="AM522" s="23"/>
      <c r="AN522" s="25">
        <v>10.0</v>
      </c>
      <c r="AO522" s="23"/>
      <c r="AP522" s="23"/>
      <c r="AQ522" s="23"/>
      <c r="AR522" s="6"/>
      <c r="AS522" s="23"/>
      <c r="AT522" s="23"/>
      <c r="AU522" s="23"/>
      <c r="AV522" s="23"/>
      <c r="AW522" s="6">
        <v>10.0</v>
      </c>
      <c r="AX522" s="25">
        <f t="shared" si="1"/>
        <v>9.6</v>
      </c>
      <c r="AY522" s="23"/>
      <c r="AZ522" s="23">
        <f t="shared" si="2"/>
        <v>0</v>
      </c>
      <c r="BA522" s="6">
        <v>86.0</v>
      </c>
      <c r="BB522" s="6">
        <v>14.0</v>
      </c>
      <c r="BC522" s="23">
        <f t="shared" si="3"/>
        <v>72</v>
      </c>
      <c r="BD522" s="6" t="s">
        <v>92</v>
      </c>
      <c r="BE522" s="6" t="s">
        <v>55</v>
      </c>
      <c r="BF522" s="6" t="s">
        <v>55</v>
      </c>
      <c r="BG522" s="6" t="s">
        <v>55</v>
      </c>
      <c r="BH522" s="6" t="s">
        <v>55</v>
      </c>
      <c r="BI522" s="6" t="s">
        <v>92</v>
      </c>
      <c r="BJ522" s="6" t="s">
        <v>55</v>
      </c>
      <c r="BK522" s="23"/>
      <c r="BL522" s="23"/>
      <c r="BM522" s="42"/>
      <c r="BN522" s="42"/>
      <c r="BO522" s="42"/>
    </row>
    <row r="523">
      <c r="A523" s="11">
        <v>518.0</v>
      </c>
      <c r="B523" s="17" t="s">
        <v>1671</v>
      </c>
      <c r="C523" s="17" t="s">
        <v>1672</v>
      </c>
      <c r="D523" s="20"/>
      <c r="E523" s="19"/>
      <c r="F523" s="17" t="s">
        <v>96</v>
      </c>
      <c r="G523" s="17" t="s">
        <v>1661</v>
      </c>
      <c r="H523" s="48" t="s">
        <v>90</v>
      </c>
      <c r="J523" s="11" t="s">
        <v>545</v>
      </c>
      <c r="K523" s="48" t="s">
        <v>84</v>
      </c>
      <c r="L523" s="49">
        <v>42979.0</v>
      </c>
      <c r="M523" s="52"/>
      <c r="N523" s="48" t="s">
        <v>85</v>
      </c>
      <c r="O523" s="48" t="s">
        <v>483</v>
      </c>
      <c r="P523" s="52"/>
      <c r="Q523" s="6">
        <v>6.5</v>
      </c>
      <c r="R523" s="6">
        <v>10.0</v>
      </c>
      <c r="S523" s="6">
        <v>8.5</v>
      </c>
      <c r="T523" s="23"/>
      <c r="U523" s="23"/>
      <c r="V523" s="23"/>
      <c r="W523" s="6">
        <v>9.0</v>
      </c>
      <c r="X523" s="6">
        <v>9.0</v>
      </c>
      <c r="Y523" s="6">
        <v>9.0</v>
      </c>
      <c r="Z523" s="6">
        <v>9.0</v>
      </c>
      <c r="AA523" s="23"/>
      <c r="AB523" s="6">
        <v>9.0</v>
      </c>
      <c r="AC523" s="6">
        <v>10.0</v>
      </c>
      <c r="AD523" s="23"/>
      <c r="AE523" s="23"/>
      <c r="AF523" s="6"/>
      <c r="AG523" s="6">
        <v>10.0</v>
      </c>
      <c r="AH523" s="25">
        <v>10.0</v>
      </c>
      <c r="AI523" s="23"/>
      <c r="AJ523" s="23"/>
      <c r="AK523" s="6"/>
      <c r="AL523" s="23"/>
      <c r="AM523" s="23"/>
      <c r="AN523" s="25">
        <v>10.0</v>
      </c>
      <c r="AO523" s="23"/>
      <c r="AP523" s="23"/>
      <c r="AQ523" s="23"/>
      <c r="AR523" s="6"/>
      <c r="AS523" s="23"/>
      <c r="AT523" s="23"/>
      <c r="AU523" s="23"/>
      <c r="AV523" s="23"/>
      <c r="AW523" s="6">
        <v>10.0</v>
      </c>
      <c r="AX523" s="25">
        <f t="shared" si="1"/>
        <v>9.23</v>
      </c>
      <c r="AY523" s="23"/>
      <c r="AZ523" s="23">
        <f t="shared" si="2"/>
        <v>0</v>
      </c>
      <c r="BA523" s="6">
        <v>64.0</v>
      </c>
      <c r="BB523" s="6">
        <v>14.0</v>
      </c>
      <c r="BC523" s="23">
        <f t="shared" si="3"/>
        <v>50</v>
      </c>
      <c r="BD523" s="6" t="s">
        <v>92</v>
      </c>
      <c r="BE523" s="6" t="s">
        <v>55</v>
      </c>
      <c r="BF523" s="6" t="s">
        <v>55</v>
      </c>
      <c r="BG523" s="6" t="s">
        <v>55</v>
      </c>
      <c r="BH523" s="6" t="s">
        <v>55</v>
      </c>
      <c r="BI523" s="6" t="s">
        <v>92</v>
      </c>
      <c r="BJ523" s="6" t="s">
        <v>55</v>
      </c>
      <c r="BK523" s="23"/>
      <c r="BL523" s="23"/>
      <c r="BM523" s="42"/>
      <c r="BN523" s="42"/>
      <c r="BO523" s="42"/>
    </row>
    <row r="524">
      <c r="A524" s="11">
        <v>519.0</v>
      </c>
      <c r="B524" s="17" t="s">
        <v>750</v>
      </c>
      <c r="C524" s="17" t="s">
        <v>263</v>
      </c>
      <c r="D524" s="17" t="s">
        <v>88</v>
      </c>
      <c r="E524" s="19"/>
      <c r="F524" s="17" t="s">
        <v>79</v>
      </c>
      <c r="G524" s="17" t="s">
        <v>1661</v>
      </c>
      <c r="H524" s="48" t="s">
        <v>90</v>
      </c>
      <c r="J524" s="11" t="s">
        <v>545</v>
      </c>
      <c r="K524" s="48" t="s">
        <v>84</v>
      </c>
      <c r="L524" s="49">
        <v>42979.0</v>
      </c>
      <c r="M524" s="52"/>
      <c r="N524" s="48" t="s">
        <v>85</v>
      </c>
      <c r="O524" s="48" t="s">
        <v>483</v>
      </c>
      <c r="P524" s="52"/>
      <c r="Q524" s="6">
        <v>7.0</v>
      </c>
      <c r="R524" s="6">
        <v>9.5</v>
      </c>
      <c r="S524" s="6">
        <v>7.5</v>
      </c>
      <c r="T524" s="23"/>
      <c r="U524" s="23"/>
      <c r="V524" s="23"/>
      <c r="W524" s="6">
        <v>6.0</v>
      </c>
      <c r="X524" s="6">
        <v>7.5</v>
      </c>
      <c r="Y524" s="6">
        <v>7.0</v>
      </c>
      <c r="Z524" s="6">
        <v>7.5</v>
      </c>
      <c r="AA524" s="23"/>
      <c r="AB524" s="6">
        <v>8.5</v>
      </c>
      <c r="AC524" s="6">
        <v>8.0</v>
      </c>
      <c r="AD524" s="23"/>
      <c r="AE524" s="23"/>
      <c r="AF524" s="6"/>
      <c r="AG524" s="6">
        <v>9.5</v>
      </c>
      <c r="AH524" s="25">
        <v>10.0</v>
      </c>
      <c r="AI524" s="6"/>
      <c r="AJ524" s="23"/>
      <c r="AK524" s="6">
        <v>10.0</v>
      </c>
      <c r="AL524" s="23"/>
      <c r="AM524" s="23"/>
      <c r="AN524" s="25">
        <v>10.0</v>
      </c>
      <c r="AO524" s="23"/>
      <c r="AP524" s="23"/>
      <c r="AQ524" s="23"/>
      <c r="AR524" s="6"/>
      <c r="AS524" s="23"/>
      <c r="AT524" s="23"/>
      <c r="AU524" s="23"/>
      <c r="AV524" s="23"/>
      <c r="AW524" s="6">
        <v>10.0</v>
      </c>
      <c r="AX524" s="25">
        <f t="shared" si="1"/>
        <v>8.42</v>
      </c>
      <c r="AY524" s="23"/>
      <c r="AZ524" s="23">
        <f t="shared" si="2"/>
        <v>0</v>
      </c>
      <c r="BA524" s="6">
        <v>47.0</v>
      </c>
      <c r="BB524" s="6">
        <v>10.0</v>
      </c>
      <c r="BC524" s="23">
        <f t="shared" si="3"/>
        <v>37</v>
      </c>
      <c r="BD524" s="6" t="s">
        <v>92</v>
      </c>
      <c r="BE524" s="6" t="s">
        <v>55</v>
      </c>
      <c r="BF524" s="6" t="s">
        <v>55</v>
      </c>
      <c r="BG524" s="6" t="s">
        <v>55</v>
      </c>
      <c r="BH524" s="6" t="s">
        <v>55</v>
      </c>
      <c r="BI524" s="6" t="s">
        <v>92</v>
      </c>
      <c r="BJ524" s="6" t="s">
        <v>55</v>
      </c>
      <c r="BK524" s="23"/>
      <c r="BL524" s="23"/>
      <c r="BM524" s="42"/>
      <c r="BN524" s="42"/>
      <c r="BO524" s="42"/>
    </row>
    <row r="525">
      <c r="A525" s="11">
        <v>520.0</v>
      </c>
      <c r="B525" s="17" t="s">
        <v>1304</v>
      </c>
      <c r="C525" s="17" t="s">
        <v>314</v>
      </c>
      <c r="D525" s="20"/>
      <c r="E525" s="19"/>
      <c r="F525" s="17" t="s">
        <v>96</v>
      </c>
      <c r="G525" s="17" t="s">
        <v>1661</v>
      </c>
      <c r="H525" s="48" t="s">
        <v>90</v>
      </c>
      <c r="J525" s="11" t="s">
        <v>545</v>
      </c>
      <c r="K525" s="48" t="s">
        <v>84</v>
      </c>
      <c r="L525" s="49">
        <v>42979.0</v>
      </c>
      <c r="M525" s="52"/>
      <c r="N525" s="48" t="s">
        <v>85</v>
      </c>
      <c r="O525" s="48" t="s">
        <v>295</v>
      </c>
      <c r="P525" s="52"/>
      <c r="Q525" s="25">
        <v>9.0</v>
      </c>
      <c r="R525" s="25">
        <v>10.0</v>
      </c>
      <c r="S525" s="25">
        <v>10.0</v>
      </c>
      <c r="T525" s="25"/>
      <c r="U525" s="25"/>
      <c r="V525" s="25"/>
      <c r="W525" s="25">
        <v>9.0</v>
      </c>
      <c r="X525" s="25">
        <v>10.0</v>
      </c>
      <c r="Y525" s="25">
        <v>9.0</v>
      </c>
      <c r="Z525" s="25">
        <v>10.0</v>
      </c>
      <c r="AA525" s="25"/>
      <c r="AB525" s="25">
        <v>9.5</v>
      </c>
      <c r="AC525" s="25">
        <v>10.0</v>
      </c>
      <c r="AD525" s="25"/>
      <c r="AE525" s="25"/>
      <c r="AF525" s="25"/>
      <c r="AG525" s="6">
        <v>10.0</v>
      </c>
      <c r="AH525" s="25">
        <v>10.0</v>
      </c>
      <c r="AI525" s="6"/>
      <c r="AJ525" s="25"/>
      <c r="AK525" s="25">
        <v>10.0</v>
      </c>
      <c r="AL525" s="25"/>
      <c r="AM525" s="25"/>
      <c r="AN525" s="25">
        <v>10.0</v>
      </c>
      <c r="AO525" s="25"/>
      <c r="AP525" s="25"/>
      <c r="AQ525" s="25"/>
      <c r="AR525" s="6"/>
      <c r="AS525" s="25"/>
      <c r="AT525" s="25"/>
      <c r="AU525" s="25"/>
      <c r="AV525" s="25"/>
      <c r="AW525" s="6">
        <v>10.0</v>
      </c>
      <c r="AX525" s="25">
        <f t="shared" si="1"/>
        <v>9.75</v>
      </c>
      <c r="AY525" s="23"/>
      <c r="AZ525" s="23">
        <f t="shared" si="2"/>
        <v>0</v>
      </c>
      <c r="BA525" s="6">
        <v>12.0</v>
      </c>
      <c r="BB525" s="6">
        <v>4.0</v>
      </c>
      <c r="BC525" s="23">
        <f t="shared" si="3"/>
        <v>8</v>
      </c>
      <c r="BD525" s="6" t="s">
        <v>92</v>
      </c>
      <c r="BE525" s="6" t="s">
        <v>55</v>
      </c>
      <c r="BF525" s="6" t="s">
        <v>55</v>
      </c>
      <c r="BG525" s="6" t="s">
        <v>55</v>
      </c>
      <c r="BH525" s="6" t="s">
        <v>55</v>
      </c>
      <c r="BI525" s="6" t="s">
        <v>92</v>
      </c>
      <c r="BJ525" s="6" t="s">
        <v>55</v>
      </c>
      <c r="BK525" s="23"/>
      <c r="BL525" s="23"/>
      <c r="BM525" s="42"/>
      <c r="BN525" s="42"/>
      <c r="BO525" s="42"/>
    </row>
    <row r="526">
      <c r="A526" s="11">
        <v>521.0</v>
      </c>
      <c r="B526" s="17" t="s">
        <v>1673</v>
      </c>
      <c r="C526" s="17" t="s">
        <v>1674</v>
      </c>
      <c r="D526" s="17" t="s">
        <v>1675</v>
      </c>
      <c r="E526" s="19"/>
      <c r="F526" s="17" t="s">
        <v>79</v>
      </c>
      <c r="G526" s="17" t="s">
        <v>1661</v>
      </c>
      <c r="H526" s="48" t="s">
        <v>90</v>
      </c>
      <c r="J526" s="11" t="s">
        <v>545</v>
      </c>
      <c r="K526" s="48" t="s">
        <v>84</v>
      </c>
      <c r="L526" s="49">
        <v>42979.0</v>
      </c>
      <c r="M526" s="52"/>
      <c r="N526" s="48" t="s">
        <v>85</v>
      </c>
      <c r="O526" s="48" t="s">
        <v>483</v>
      </c>
      <c r="P526" s="52"/>
      <c r="Q526" s="25">
        <v>6.5</v>
      </c>
      <c r="R526" s="25">
        <v>10.0</v>
      </c>
      <c r="S526" s="25">
        <v>8.0</v>
      </c>
      <c r="T526" s="25"/>
      <c r="U526" s="25"/>
      <c r="V526" s="25"/>
      <c r="W526" s="25">
        <v>7.5</v>
      </c>
      <c r="X526" s="25">
        <v>9.0</v>
      </c>
      <c r="Y526" s="25">
        <v>9.0</v>
      </c>
      <c r="Z526" s="25">
        <v>8.0</v>
      </c>
      <c r="AA526" s="25"/>
      <c r="AB526" s="25">
        <v>8.5</v>
      </c>
      <c r="AC526" s="25">
        <v>9.5</v>
      </c>
      <c r="AD526" s="25"/>
      <c r="AE526" s="25"/>
      <c r="AF526" s="25"/>
      <c r="AG526" s="6">
        <v>9.0</v>
      </c>
      <c r="AH526" s="25">
        <v>10.0</v>
      </c>
      <c r="AI526" s="6"/>
      <c r="AJ526" s="25"/>
      <c r="AK526" s="25">
        <v>10.0</v>
      </c>
      <c r="AL526" s="25"/>
      <c r="AM526" s="25"/>
      <c r="AN526" s="25">
        <v>10.0</v>
      </c>
      <c r="AO526" s="25"/>
      <c r="AP526" s="25"/>
      <c r="AQ526" s="25"/>
      <c r="AR526" s="6"/>
      <c r="AS526" s="25"/>
      <c r="AT526" s="25"/>
      <c r="AU526" s="25"/>
      <c r="AV526" s="25"/>
      <c r="AW526" s="6">
        <v>10.0</v>
      </c>
      <c r="AX526" s="25">
        <f t="shared" si="1"/>
        <v>8.92</v>
      </c>
      <c r="AY526" s="23"/>
      <c r="AZ526" s="23">
        <f t="shared" si="2"/>
        <v>0</v>
      </c>
      <c r="BA526" s="6">
        <v>40.0</v>
      </c>
      <c r="BB526" s="6">
        <v>11.0</v>
      </c>
      <c r="BC526" s="23">
        <f t="shared" si="3"/>
        <v>29</v>
      </c>
      <c r="BD526" s="6" t="s">
        <v>92</v>
      </c>
      <c r="BE526" s="6" t="s">
        <v>55</v>
      </c>
      <c r="BF526" s="6" t="s">
        <v>55</v>
      </c>
      <c r="BG526" s="6" t="s">
        <v>55</v>
      </c>
      <c r="BH526" s="6" t="s">
        <v>55</v>
      </c>
      <c r="BI526" s="6" t="s">
        <v>92</v>
      </c>
      <c r="BJ526" s="6" t="s">
        <v>55</v>
      </c>
      <c r="BK526" s="23"/>
      <c r="BL526" s="23"/>
      <c r="BM526" s="42"/>
      <c r="BN526" s="42"/>
      <c r="BO526" s="42"/>
    </row>
    <row r="527">
      <c r="A527" s="11">
        <v>522.0</v>
      </c>
      <c r="B527" s="17" t="s">
        <v>1676</v>
      </c>
      <c r="C527" s="17" t="s">
        <v>1677</v>
      </c>
      <c r="D527" s="17" t="s">
        <v>1179</v>
      </c>
      <c r="E527" s="19"/>
      <c r="F527" s="17" t="s">
        <v>96</v>
      </c>
      <c r="G527" s="17" t="s">
        <v>1661</v>
      </c>
      <c r="H527" s="48" t="s">
        <v>90</v>
      </c>
      <c r="J527" s="11" t="s">
        <v>545</v>
      </c>
      <c r="K527" s="48" t="s">
        <v>84</v>
      </c>
      <c r="L527" s="49">
        <v>42979.0</v>
      </c>
      <c r="M527" s="52"/>
      <c r="N527" s="48" t="s">
        <v>85</v>
      </c>
      <c r="O527" s="48" t="s">
        <v>483</v>
      </c>
      <c r="P527" s="52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6"/>
      <c r="AH527" s="25"/>
      <c r="AI527" s="6"/>
      <c r="AJ527" s="25"/>
      <c r="AK527" s="25"/>
      <c r="AL527" s="25"/>
      <c r="AM527" s="25"/>
      <c r="AN527" s="25">
        <v>10.0</v>
      </c>
      <c r="AO527" s="25"/>
      <c r="AP527" s="25"/>
      <c r="AQ527" s="25"/>
      <c r="AR527" s="6"/>
      <c r="AS527" s="25"/>
      <c r="AT527" s="25"/>
      <c r="AU527" s="25"/>
      <c r="AV527" s="25"/>
      <c r="AW527" s="6">
        <v>10.0</v>
      </c>
      <c r="AX527" s="25">
        <f t="shared" si="1"/>
        <v>10</v>
      </c>
      <c r="AY527" s="23"/>
      <c r="AZ527" s="23">
        <f t="shared" si="2"/>
        <v>0</v>
      </c>
      <c r="BA527" s="6"/>
      <c r="BB527" s="6"/>
      <c r="BC527" s="23">
        <f t="shared" si="3"/>
        <v>0</v>
      </c>
      <c r="BD527" s="6" t="s">
        <v>92</v>
      </c>
      <c r="BE527" s="6" t="s">
        <v>55</v>
      </c>
      <c r="BF527" s="6" t="s">
        <v>92</v>
      </c>
      <c r="BG527" s="6" t="s">
        <v>55</v>
      </c>
      <c r="BH527" s="6" t="s">
        <v>55</v>
      </c>
      <c r="BI527" s="6" t="s">
        <v>55</v>
      </c>
      <c r="BJ527" s="6" t="s">
        <v>55</v>
      </c>
      <c r="BK527" s="23"/>
      <c r="BL527" s="23"/>
      <c r="BM527" s="42"/>
      <c r="BN527" s="42"/>
      <c r="BO527" s="42"/>
    </row>
    <row r="528">
      <c r="A528" s="11">
        <v>523.0</v>
      </c>
      <c r="B528" s="17" t="s">
        <v>1678</v>
      </c>
      <c r="C528" s="17" t="s">
        <v>716</v>
      </c>
      <c r="D528" s="17" t="s">
        <v>173</v>
      </c>
      <c r="E528" s="19"/>
      <c r="F528" s="17" t="s">
        <v>79</v>
      </c>
      <c r="G528" s="17" t="s">
        <v>1661</v>
      </c>
      <c r="H528" s="48" t="s">
        <v>90</v>
      </c>
      <c r="J528" s="11" t="s">
        <v>545</v>
      </c>
      <c r="K528" s="48" t="s">
        <v>84</v>
      </c>
      <c r="L528" s="49">
        <v>42979.0</v>
      </c>
      <c r="M528" s="52"/>
      <c r="N528" s="48" t="s">
        <v>85</v>
      </c>
      <c r="O528" s="48" t="s">
        <v>483</v>
      </c>
      <c r="P528" s="52"/>
      <c r="Q528" s="25">
        <v>5.0</v>
      </c>
      <c r="R528" s="25">
        <v>7.5</v>
      </c>
      <c r="S528" s="25">
        <v>8.0</v>
      </c>
      <c r="T528" s="25"/>
      <c r="U528" s="25"/>
      <c r="V528" s="25"/>
      <c r="W528" s="25">
        <v>5.0</v>
      </c>
      <c r="X528" s="25">
        <v>8.5</v>
      </c>
      <c r="Y528" s="25">
        <v>5.5</v>
      </c>
      <c r="Z528" s="25">
        <v>8.0</v>
      </c>
      <c r="AA528" s="25"/>
      <c r="AB528" s="25">
        <v>9.5</v>
      </c>
      <c r="AC528" s="25">
        <v>10.0</v>
      </c>
      <c r="AD528" s="25"/>
      <c r="AE528" s="25"/>
      <c r="AF528" s="25"/>
      <c r="AG528" s="6">
        <v>10.0</v>
      </c>
      <c r="AH528" s="25">
        <v>10.0</v>
      </c>
      <c r="AI528" s="6"/>
      <c r="AJ528" s="25"/>
      <c r="AK528" s="25">
        <v>10.0</v>
      </c>
      <c r="AL528" s="25"/>
      <c r="AM528" s="25"/>
      <c r="AN528" s="25">
        <v>10.0</v>
      </c>
      <c r="AO528" s="25"/>
      <c r="AP528" s="25"/>
      <c r="AQ528" s="25"/>
      <c r="AR528" s="6"/>
      <c r="AS528" s="25"/>
      <c r="AT528" s="25"/>
      <c r="AU528" s="25"/>
      <c r="AV528" s="25"/>
      <c r="AW528" s="6">
        <v>10.0</v>
      </c>
      <c r="AX528" s="25">
        <f t="shared" si="1"/>
        <v>8.35</v>
      </c>
      <c r="AY528" s="23"/>
      <c r="AZ528" s="23">
        <f t="shared" si="2"/>
        <v>0</v>
      </c>
      <c r="BA528" s="6">
        <v>42.0</v>
      </c>
      <c r="BB528" s="6">
        <v>11.0</v>
      </c>
      <c r="BC528" s="23">
        <f t="shared" si="3"/>
        <v>31</v>
      </c>
      <c r="BD528" s="6" t="s">
        <v>92</v>
      </c>
      <c r="BE528" s="6" t="s">
        <v>55</v>
      </c>
      <c r="BF528" s="6" t="s">
        <v>55</v>
      </c>
      <c r="BG528" s="6" t="s">
        <v>55</v>
      </c>
      <c r="BH528" s="6" t="s">
        <v>55</v>
      </c>
      <c r="BI528" s="6" t="s">
        <v>92</v>
      </c>
      <c r="BJ528" s="6" t="s">
        <v>55</v>
      </c>
      <c r="BK528" s="23"/>
      <c r="BL528" s="23"/>
      <c r="BM528" s="42"/>
      <c r="BN528" s="42"/>
      <c r="BO528" s="42"/>
    </row>
    <row r="529">
      <c r="A529" s="11">
        <v>524.0</v>
      </c>
      <c r="B529" s="17" t="s">
        <v>1679</v>
      </c>
      <c r="C529" s="17" t="s">
        <v>265</v>
      </c>
      <c r="D529" s="20"/>
      <c r="E529" s="19"/>
      <c r="F529" s="17" t="s">
        <v>96</v>
      </c>
      <c r="G529" s="17" t="s">
        <v>1661</v>
      </c>
      <c r="H529" s="48" t="s">
        <v>90</v>
      </c>
      <c r="J529" s="11" t="s">
        <v>545</v>
      </c>
      <c r="K529" s="48" t="s">
        <v>84</v>
      </c>
      <c r="L529" s="49">
        <v>42979.0</v>
      </c>
      <c r="M529" s="52"/>
      <c r="N529" s="48" t="s">
        <v>85</v>
      </c>
      <c r="O529" s="48" t="s">
        <v>483</v>
      </c>
      <c r="P529" s="52"/>
      <c r="Q529" s="25">
        <v>8.0</v>
      </c>
      <c r="R529" s="25">
        <v>9.5</v>
      </c>
      <c r="S529" s="25">
        <v>7.5</v>
      </c>
      <c r="T529" s="25"/>
      <c r="U529" s="25"/>
      <c r="V529" s="25"/>
      <c r="W529" s="25">
        <v>9.0</v>
      </c>
      <c r="X529" s="25">
        <v>9.5</v>
      </c>
      <c r="Y529" s="25">
        <v>9.0</v>
      </c>
      <c r="Z529" s="25">
        <v>9.5</v>
      </c>
      <c r="AA529" s="25"/>
      <c r="AB529" s="25">
        <v>9.0</v>
      </c>
      <c r="AC529" s="25">
        <v>10.0</v>
      </c>
      <c r="AD529" s="25"/>
      <c r="AE529" s="25"/>
      <c r="AF529" s="25"/>
      <c r="AG529" s="6">
        <v>9.0</v>
      </c>
      <c r="AH529" s="25">
        <v>10.0</v>
      </c>
      <c r="AI529" s="6"/>
      <c r="AJ529" s="25"/>
      <c r="AK529" s="25">
        <v>10.0</v>
      </c>
      <c r="AL529" s="25"/>
      <c r="AM529" s="25"/>
      <c r="AN529" s="25">
        <v>10.0</v>
      </c>
      <c r="AO529" s="25"/>
      <c r="AP529" s="25"/>
      <c r="AQ529" s="25"/>
      <c r="AR529" s="6"/>
      <c r="AS529" s="25"/>
      <c r="AT529" s="25"/>
      <c r="AU529" s="25"/>
      <c r="AV529" s="25"/>
      <c r="AW529" s="6">
        <v>10.0</v>
      </c>
      <c r="AX529" s="25">
        <f t="shared" si="1"/>
        <v>9.28</v>
      </c>
      <c r="AY529" s="23"/>
      <c r="AZ529" s="23">
        <f t="shared" si="2"/>
        <v>0</v>
      </c>
      <c r="BA529" s="6">
        <v>42.0</v>
      </c>
      <c r="BB529" s="6">
        <v>16.0</v>
      </c>
      <c r="BC529" s="23">
        <f t="shared" si="3"/>
        <v>26</v>
      </c>
      <c r="BD529" s="6" t="s">
        <v>92</v>
      </c>
      <c r="BE529" s="6" t="s">
        <v>55</v>
      </c>
      <c r="BF529" s="6" t="s">
        <v>55</v>
      </c>
      <c r="BG529" s="6" t="s">
        <v>55</v>
      </c>
      <c r="BH529" s="6" t="s">
        <v>55</v>
      </c>
      <c r="BI529" s="6" t="s">
        <v>92</v>
      </c>
      <c r="BJ529" s="6" t="s">
        <v>55</v>
      </c>
      <c r="BK529" s="23"/>
      <c r="BL529" s="23"/>
      <c r="BM529" s="42"/>
      <c r="BN529" s="42"/>
      <c r="BO529" s="42"/>
    </row>
    <row r="530">
      <c r="A530" s="11">
        <v>525.0</v>
      </c>
      <c r="B530" s="17" t="s">
        <v>1680</v>
      </c>
      <c r="C530" s="17" t="s">
        <v>252</v>
      </c>
      <c r="D530" s="17" t="s">
        <v>102</v>
      </c>
      <c r="E530" s="19"/>
      <c r="F530" s="17" t="s">
        <v>96</v>
      </c>
      <c r="G530" s="17" t="s">
        <v>1661</v>
      </c>
      <c r="H530" s="48" t="s">
        <v>90</v>
      </c>
      <c r="J530" s="11" t="s">
        <v>545</v>
      </c>
      <c r="K530" s="48" t="s">
        <v>84</v>
      </c>
      <c r="L530" s="49">
        <v>42979.0</v>
      </c>
      <c r="M530" s="52"/>
      <c r="N530" s="48" t="s">
        <v>85</v>
      </c>
      <c r="O530" s="48" t="s">
        <v>295</v>
      </c>
      <c r="P530" s="52"/>
      <c r="Q530" s="25">
        <v>8.5</v>
      </c>
      <c r="R530" s="25">
        <v>8.5</v>
      </c>
      <c r="S530" s="25">
        <v>9.0</v>
      </c>
      <c r="T530" s="25"/>
      <c r="U530" s="25"/>
      <c r="V530" s="25"/>
      <c r="W530" s="25">
        <v>5.5</v>
      </c>
      <c r="X530" s="25">
        <v>9.5</v>
      </c>
      <c r="Y530" s="25">
        <v>8.0</v>
      </c>
      <c r="Z530" s="25">
        <v>9.0</v>
      </c>
      <c r="AA530" s="25"/>
      <c r="AB530" s="25">
        <v>9.0</v>
      </c>
      <c r="AC530" s="25">
        <v>9.5</v>
      </c>
      <c r="AD530" s="25"/>
      <c r="AE530" s="25"/>
      <c r="AF530" s="25"/>
      <c r="AG530" s="6">
        <v>9.5</v>
      </c>
      <c r="AH530" s="25">
        <v>10.0</v>
      </c>
      <c r="AI530" s="25"/>
      <c r="AJ530" s="25"/>
      <c r="AK530" s="25"/>
      <c r="AL530" s="25"/>
      <c r="AM530" s="25"/>
      <c r="AN530" s="25">
        <v>10.0</v>
      </c>
      <c r="AO530" s="25"/>
      <c r="AP530" s="25"/>
      <c r="AQ530" s="25"/>
      <c r="AR530" s="6"/>
      <c r="AS530" s="25"/>
      <c r="AT530" s="25"/>
      <c r="AU530" s="25"/>
      <c r="AV530" s="25"/>
      <c r="AW530" s="6">
        <v>10.0</v>
      </c>
      <c r="AX530" s="25">
        <f t="shared" si="1"/>
        <v>8.92</v>
      </c>
      <c r="AY530" s="23"/>
      <c r="AZ530" s="23">
        <f t="shared" si="2"/>
        <v>0</v>
      </c>
      <c r="BA530" s="6">
        <v>18.0</v>
      </c>
      <c r="BB530" s="6">
        <v>9.0</v>
      </c>
      <c r="BC530" s="23">
        <f t="shared" si="3"/>
        <v>9</v>
      </c>
      <c r="BD530" s="6" t="s">
        <v>92</v>
      </c>
      <c r="BE530" s="6" t="s">
        <v>55</v>
      </c>
      <c r="BF530" s="6" t="s">
        <v>55</v>
      </c>
      <c r="BG530" s="6" t="s">
        <v>55</v>
      </c>
      <c r="BH530" s="6" t="s">
        <v>55</v>
      </c>
      <c r="BI530" s="6" t="s">
        <v>92</v>
      </c>
      <c r="BJ530" s="6" t="s">
        <v>55</v>
      </c>
      <c r="BK530" s="23"/>
      <c r="BL530" s="23"/>
      <c r="BM530" s="42"/>
      <c r="BN530" s="42"/>
      <c r="BO530" s="42"/>
    </row>
    <row r="531">
      <c r="A531" s="11">
        <v>526.0</v>
      </c>
      <c r="B531" s="17" t="s">
        <v>1534</v>
      </c>
      <c r="C531" s="17" t="s">
        <v>404</v>
      </c>
      <c r="D531" s="17" t="s">
        <v>369</v>
      </c>
      <c r="E531" s="19"/>
      <c r="F531" s="17" t="s">
        <v>96</v>
      </c>
      <c r="G531" s="17" t="s">
        <v>1661</v>
      </c>
      <c r="H531" s="48" t="s">
        <v>90</v>
      </c>
      <c r="J531" s="11" t="s">
        <v>545</v>
      </c>
      <c r="K531" s="48" t="s">
        <v>84</v>
      </c>
      <c r="L531" s="49">
        <v>42979.0</v>
      </c>
      <c r="M531" s="52"/>
      <c r="N531" s="48" t="s">
        <v>85</v>
      </c>
      <c r="O531" s="48" t="s">
        <v>483</v>
      </c>
      <c r="P531" s="52"/>
      <c r="Q531" s="6">
        <v>8.0</v>
      </c>
      <c r="R531" s="6">
        <v>10.0</v>
      </c>
      <c r="S531" s="6">
        <v>9.5</v>
      </c>
      <c r="T531" s="23"/>
      <c r="U531" s="23"/>
      <c r="V531" s="23"/>
      <c r="W531" s="6">
        <v>10.0</v>
      </c>
      <c r="X531" s="6">
        <v>10.0</v>
      </c>
      <c r="Y531" s="6">
        <v>9.5</v>
      </c>
      <c r="Z531" s="6">
        <v>9.5</v>
      </c>
      <c r="AA531" s="23"/>
      <c r="AB531" s="6">
        <v>9.0</v>
      </c>
      <c r="AC531" s="6">
        <v>9.5</v>
      </c>
      <c r="AD531" s="23"/>
      <c r="AE531" s="23"/>
      <c r="AF531" s="6"/>
      <c r="AG531" s="6">
        <v>10.0</v>
      </c>
      <c r="AH531" s="25">
        <v>10.0</v>
      </c>
      <c r="AI531" s="6"/>
      <c r="AJ531" s="23"/>
      <c r="AK531" s="25">
        <v>10.0</v>
      </c>
      <c r="AL531" s="23"/>
      <c r="AM531" s="23"/>
      <c r="AN531" s="25">
        <v>10.0</v>
      </c>
      <c r="AO531" s="23"/>
      <c r="AP531" s="23"/>
      <c r="AQ531" s="23"/>
      <c r="AR531" s="6"/>
      <c r="AS531" s="23"/>
      <c r="AT531" s="23"/>
      <c r="AU531" s="23"/>
      <c r="AV531" s="23"/>
      <c r="AW531" s="6">
        <v>10.0</v>
      </c>
      <c r="AX531" s="25">
        <f t="shared" si="1"/>
        <v>9.64</v>
      </c>
      <c r="AY531" s="23"/>
      <c r="AZ531" s="23">
        <f t="shared" si="2"/>
        <v>0</v>
      </c>
      <c r="BA531" s="6">
        <v>49.0</v>
      </c>
      <c r="BB531" s="6">
        <v>8.0</v>
      </c>
      <c r="BC531" s="23">
        <f t="shared" si="3"/>
        <v>41</v>
      </c>
      <c r="BD531" s="6" t="s">
        <v>92</v>
      </c>
      <c r="BE531" s="6" t="s">
        <v>55</v>
      </c>
      <c r="BF531" s="6" t="s">
        <v>55</v>
      </c>
      <c r="BG531" s="6" t="s">
        <v>55</v>
      </c>
      <c r="BH531" s="6" t="s">
        <v>55</v>
      </c>
      <c r="BI531" s="6" t="s">
        <v>92</v>
      </c>
      <c r="BJ531" s="6" t="s">
        <v>55</v>
      </c>
      <c r="BK531" s="23"/>
      <c r="BL531" s="23"/>
      <c r="BM531" s="42"/>
      <c r="BN531" s="42"/>
      <c r="BO531" s="42"/>
    </row>
    <row r="532">
      <c r="A532" s="11">
        <v>527.0</v>
      </c>
      <c r="B532" s="17" t="s">
        <v>1388</v>
      </c>
      <c r="C532" s="17" t="s">
        <v>1089</v>
      </c>
      <c r="D532" s="17" t="s">
        <v>115</v>
      </c>
      <c r="E532" s="19"/>
      <c r="F532" s="17" t="s">
        <v>79</v>
      </c>
      <c r="G532" s="17" t="s">
        <v>1661</v>
      </c>
      <c r="H532" s="48" t="s">
        <v>90</v>
      </c>
      <c r="J532" s="11" t="s">
        <v>545</v>
      </c>
      <c r="K532" s="48" t="s">
        <v>84</v>
      </c>
      <c r="L532" s="49">
        <v>42979.0</v>
      </c>
      <c r="M532" s="52"/>
      <c r="N532" s="48" t="s">
        <v>483</v>
      </c>
      <c r="O532" s="48" t="s">
        <v>85</v>
      </c>
      <c r="P532" s="52"/>
      <c r="Q532" s="6">
        <v>6.5</v>
      </c>
      <c r="R532" s="6">
        <v>8.0</v>
      </c>
      <c r="S532" s="6">
        <v>8.5</v>
      </c>
      <c r="T532" s="23"/>
      <c r="U532" s="23"/>
      <c r="V532" s="23"/>
      <c r="W532" s="6">
        <v>7.0</v>
      </c>
      <c r="X532" s="6">
        <v>7.5</v>
      </c>
      <c r="Y532" s="6">
        <v>6.0</v>
      </c>
      <c r="Z532" s="6">
        <v>8.0</v>
      </c>
      <c r="AA532" s="23"/>
      <c r="AB532" s="6">
        <v>7.5</v>
      </c>
      <c r="AC532" s="6">
        <v>9.5</v>
      </c>
      <c r="AD532" s="23"/>
      <c r="AE532" s="23"/>
      <c r="AF532" s="23"/>
      <c r="AG532" s="6">
        <v>9.0</v>
      </c>
      <c r="AH532" s="25">
        <v>10.0</v>
      </c>
      <c r="AI532" s="6"/>
      <c r="AJ532" s="23"/>
      <c r="AK532" s="25">
        <v>10.0</v>
      </c>
      <c r="AL532" s="23"/>
      <c r="AM532" s="23"/>
      <c r="AN532" s="25">
        <v>10.0</v>
      </c>
      <c r="AO532" s="23"/>
      <c r="AP532" s="23"/>
      <c r="AQ532" s="23"/>
      <c r="AR532" s="6"/>
      <c r="AS532" s="23"/>
      <c r="AT532" s="23"/>
      <c r="AU532" s="23"/>
      <c r="AV532" s="23"/>
      <c r="AW532" s="6">
        <v>10.0</v>
      </c>
      <c r="AX532" s="25">
        <f t="shared" si="1"/>
        <v>8.39</v>
      </c>
      <c r="AY532" s="23"/>
      <c r="AZ532" s="23">
        <f t="shared" si="2"/>
        <v>0</v>
      </c>
      <c r="BA532" s="6">
        <v>44.0</v>
      </c>
      <c r="BB532" s="6">
        <v>13.0</v>
      </c>
      <c r="BC532" s="23">
        <f t="shared" si="3"/>
        <v>31</v>
      </c>
      <c r="BD532" s="6" t="s">
        <v>92</v>
      </c>
      <c r="BE532" s="6" t="s">
        <v>55</v>
      </c>
      <c r="BF532" s="6" t="s">
        <v>55</v>
      </c>
      <c r="BG532" s="6" t="s">
        <v>55</v>
      </c>
      <c r="BH532" s="6" t="s">
        <v>55</v>
      </c>
      <c r="BI532" s="6" t="s">
        <v>92</v>
      </c>
      <c r="BJ532" s="6" t="s">
        <v>55</v>
      </c>
      <c r="BK532" s="23"/>
      <c r="BL532" s="23"/>
      <c r="BM532" s="42"/>
      <c r="BN532" s="42"/>
      <c r="BO532" s="42"/>
    </row>
    <row r="533">
      <c r="A533" s="11">
        <v>528.0</v>
      </c>
      <c r="B533" s="17" t="s">
        <v>1681</v>
      </c>
      <c r="C533" s="17" t="s">
        <v>235</v>
      </c>
      <c r="D533" s="17" t="s">
        <v>1682</v>
      </c>
      <c r="E533" s="19"/>
      <c r="F533" s="17" t="s">
        <v>96</v>
      </c>
      <c r="G533" s="17" t="s">
        <v>1661</v>
      </c>
      <c r="H533" s="48" t="s">
        <v>90</v>
      </c>
      <c r="J533" s="11" t="s">
        <v>545</v>
      </c>
      <c r="K533" s="48" t="s">
        <v>84</v>
      </c>
      <c r="L533" s="49">
        <v>42979.0</v>
      </c>
      <c r="M533" s="52"/>
      <c r="N533" s="48" t="s">
        <v>85</v>
      </c>
      <c r="O533" s="48" t="s">
        <v>295</v>
      </c>
      <c r="P533" s="52"/>
      <c r="Q533" s="6">
        <v>6.0</v>
      </c>
      <c r="R533" s="6">
        <v>5.0</v>
      </c>
      <c r="S533" s="6">
        <v>8.0</v>
      </c>
      <c r="T533" s="23"/>
      <c r="U533" s="23"/>
      <c r="V533" s="23"/>
      <c r="W533" s="6">
        <v>5.5</v>
      </c>
      <c r="X533" s="6">
        <v>9.0</v>
      </c>
      <c r="Y533" s="6">
        <v>5.0</v>
      </c>
      <c r="Z533" s="6">
        <v>8.0</v>
      </c>
      <c r="AA533" s="23"/>
      <c r="AB533" s="6">
        <v>9.0</v>
      </c>
      <c r="AC533" s="6">
        <v>10.0</v>
      </c>
      <c r="AD533" s="23"/>
      <c r="AE533" s="23"/>
      <c r="AF533" s="23"/>
      <c r="AG533" s="6">
        <v>9.0</v>
      </c>
      <c r="AH533" s="25">
        <v>10.0</v>
      </c>
      <c r="AI533" s="6"/>
      <c r="AJ533" s="23"/>
      <c r="AK533" s="25">
        <v>10.0</v>
      </c>
      <c r="AL533" s="23"/>
      <c r="AM533" s="23"/>
      <c r="AN533" s="25">
        <v>10.0</v>
      </c>
      <c r="AO533" s="23"/>
      <c r="AP533" s="23"/>
      <c r="AQ533" s="23"/>
      <c r="AR533" s="6"/>
      <c r="AS533" s="23"/>
      <c r="AT533" s="23"/>
      <c r="AU533" s="23"/>
      <c r="AV533" s="23"/>
      <c r="AW533" s="6">
        <v>10.0</v>
      </c>
      <c r="AX533" s="25">
        <f t="shared" si="1"/>
        <v>8.17</v>
      </c>
      <c r="AY533" s="23"/>
      <c r="AZ533" s="23">
        <f t="shared" si="2"/>
        <v>0</v>
      </c>
      <c r="BA533" s="6">
        <v>56.0</v>
      </c>
      <c r="BB533" s="6">
        <v>5.0</v>
      </c>
      <c r="BC533" s="23">
        <f t="shared" si="3"/>
        <v>51</v>
      </c>
      <c r="BD533" s="6" t="s">
        <v>92</v>
      </c>
      <c r="BE533" s="6" t="s">
        <v>55</v>
      </c>
      <c r="BF533" s="6" t="s">
        <v>55</v>
      </c>
      <c r="BG533" s="6" t="s">
        <v>55</v>
      </c>
      <c r="BH533" s="6" t="s">
        <v>55</v>
      </c>
      <c r="BI533" s="6" t="s">
        <v>92</v>
      </c>
      <c r="BJ533" s="6" t="s">
        <v>55</v>
      </c>
      <c r="BK533" s="23"/>
      <c r="BL533" s="23"/>
      <c r="BM533" s="42"/>
      <c r="BN533" s="42"/>
      <c r="BO533" s="42"/>
    </row>
    <row r="534">
      <c r="A534" s="11">
        <v>529.0</v>
      </c>
      <c r="B534" s="17" t="s">
        <v>408</v>
      </c>
      <c r="C534" s="17" t="s">
        <v>77</v>
      </c>
      <c r="D534" s="17" t="s">
        <v>923</v>
      </c>
      <c r="E534" s="19"/>
      <c r="F534" s="17" t="s">
        <v>79</v>
      </c>
      <c r="G534" s="17" t="s">
        <v>1661</v>
      </c>
      <c r="H534" s="48" t="s">
        <v>90</v>
      </c>
      <c r="J534" s="11" t="s">
        <v>545</v>
      </c>
      <c r="K534" s="48" t="s">
        <v>84</v>
      </c>
      <c r="L534" s="49">
        <v>42979.0</v>
      </c>
      <c r="M534" s="52"/>
      <c r="N534" s="48" t="s">
        <v>85</v>
      </c>
      <c r="O534" s="48" t="s">
        <v>295</v>
      </c>
      <c r="P534" s="52"/>
      <c r="Q534" s="25">
        <v>7.0</v>
      </c>
      <c r="R534" s="25">
        <v>10.0</v>
      </c>
      <c r="S534" s="25">
        <v>7.0</v>
      </c>
      <c r="T534" s="25"/>
      <c r="U534" s="25"/>
      <c r="V534" s="25"/>
      <c r="W534" s="25">
        <v>5.5</v>
      </c>
      <c r="X534" s="25">
        <v>8.5</v>
      </c>
      <c r="Y534" s="25">
        <v>8.0</v>
      </c>
      <c r="Z534" s="25">
        <v>8.5</v>
      </c>
      <c r="AA534" s="25"/>
      <c r="AB534" s="25">
        <v>7.0</v>
      </c>
      <c r="AC534" s="25">
        <v>9.5</v>
      </c>
      <c r="AD534" s="25"/>
      <c r="AE534" s="25"/>
      <c r="AF534" s="25"/>
      <c r="AG534" s="25">
        <v>9.5</v>
      </c>
      <c r="AH534" s="25">
        <v>10.0</v>
      </c>
      <c r="AI534" s="6"/>
      <c r="AJ534" s="25"/>
      <c r="AK534" s="25">
        <v>10.0</v>
      </c>
      <c r="AL534" s="25"/>
      <c r="AM534" s="25"/>
      <c r="AN534" s="25">
        <v>10.0</v>
      </c>
      <c r="AO534" s="25"/>
      <c r="AP534" s="25"/>
      <c r="AQ534" s="25"/>
      <c r="AR534" s="6"/>
      <c r="AS534" s="25"/>
      <c r="AT534" s="25"/>
      <c r="AU534" s="25"/>
      <c r="AV534" s="25"/>
      <c r="AW534" s="6">
        <v>10.0</v>
      </c>
      <c r="AX534" s="25">
        <f t="shared" si="1"/>
        <v>8.6</v>
      </c>
      <c r="AY534" s="23"/>
      <c r="AZ534" s="23">
        <f t="shared" si="2"/>
        <v>0</v>
      </c>
      <c r="BA534" s="6">
        <v>30.0</v>
      </c>
      <c r="BB534" s="6">
        <v>7.0</v>
      </c>
      <c r="BC534" s="23">
        <f t="shared" si="3"/>
        <v>23</v>
      </c>
      <c r="BD534" s="6" t="s">
        <v>92</v>
      </c>
      <c r="BE534" s="6" t="s">
        <v>55</v>
      </c>
      <c r="BF534" s="6" t="s">
        <v>55</v>
      </c>
      <c r="BG534" s="6" t="s">
        <v>55</v>
      </c>
      <c r="BH534" s="6" t="s">
        <v>55</v>
      </c>
      <c r="BI534" s="6" t="s">
        <v>92</v>
      </c>
      <c r="BJ534" s="6" t="s">
        <v>55</v>
      </c>
      <c r="BK534" s="23"/>
      <c r="BL534" s="23"/>
      <c r="BM534" s="42"/>
      <c r="BN534" s="42"/>
      <c r="BO534" s="42"/>
    </row>
    <row r="535">
      <c r="A535" s="11">
        <v>530.0</v>
      </c>
      <c r="B535" s="17" t="s">
        <v>1683</v>
      </c>
      <c r="C535" s="17" t="s">
        <v>115</v>
      </c>
      <c r="D535" s="17" t="s">
        <v>157</v>
      </c>
      <c r="E535" s="19"/>
      <c r="F535" s="17" t="s">
        <v>79</v>
      </c>
      <c r="G535" s="17" t="s">
        <v>1661</v>
      </c>
      <c r="H535" s="48" t="s">
        <v>90</v>
      </c>
      <c r="J535" s="11" t="s">
        <v>545</v>
      </c>
      <c r="K535" s="48" t="s">
        <v>84</v>
      </c>
      <c r="L535" s="49">
        <v>42979.0</v>
      </c>
      <c r="M535" s="52"/>
      <c r="N535" s="48" t="s">
        <v>85</v>
      </c>
      <c r="O535" s="48" t="s">
        <v>295</v>
      </c>
      <c r="P535" s="52"/>
      <c r="Q535" s="25">
        <v>7.0</v>
      </c>
      <c r="R535" s="25">
        <v>10.0</v>
      </c>
      <c r="S535" s="25">
        <v>7.0</v>
      </c>
      <c r="T535" s="25"/>
      <c r="U535" s="25"/>
      <c r="V535" s="25"/>
      <c r="W535" s="25">
        <v>5.0</v>
      </c>
      <c r="X535" s="25">
        <v>8.0</v>
      </c>
      <c r="Y535" s="25">
        <v>8.0</v>
      </c>
      <c r="Z535" s="25">
        <v>8.0</v>
      </c>
      <c r="AA535" s="25"/>
      <c r="AB535" s="25">
        <v>8.5</v>
      </c>
      <c r="AC535" s="25">
        <v>8.5</v>
      </c>
      <c r="AD535" s="25"/>
      <c r="AE535" s="25"/>
      <c r="AF535" s="25"/>
      <c r="AG535" s="25">
        <v>9.0</v>
      </c>
      <c r="AH535" s="25">
        <v>10.0</v>
      </c>
      <c r="AI535" s="6"/>
      <c r="AJ535" s="25"/>
      <c r="AK535" s="25">
        <v>10.0</v>
      </c>
      <c r="AL535" s="25"/>
      <c r="AM535" s="25"/>
      <c r="AN535" s="25">
        <v>10.0</v>
      </c>
      <c r="AO535" s="25"/>
      <c r="AP535" s="25"/>
      <c r="AQ535" s="25"/>
      <c r="AR535" s="6"/>
      <c r="AS535" s="25"/>
      <c r="AT535" s="25"/>
      <c r="AU535" s="25"/>
      <c r="AV535" s="25"/>
      <c r="AW535" s="6">
        <v>10.0</v>
      </c>
      <c r="AX535" s="25">
        <f t="shared" si="1"/>
        <v>8.5</v>
      </c>
      <c r="AY535" s="23"/>
      <c r="AZ535" s="23">
        <f t="shared" si="2"/>
        <v>0</v>
      </c>
      <c r="BA535" s="6">
        <v>28.0</v>
      </c>
      <c r="BB535" s="6">
        <v>7.0</v>
      </c>
      <c r="BC535" s="23">
        <f t="shared" si="3"/>
        <v>21</v>
      </c>
      <c r="BD535" s="6" t="s">
        <v>92</v>
      </c>
      <c r="BE535" s="6" t="s">
        <v>55</v>
      </c>
      <c r="BF535" s="6" t="s">
        <v>55</v>
      </c>
      <c r="BG535" s="6" t="s">
        <v>55</v>
      </c>
      <c r="BH535" s="6" t="s">
        <v>55</v>
      </c>
      <c r="BI535" s="6" t="s">
        <v>92</v>
      </c>
      <c r="BJ535" s="6" t="s">
        <v>55</v>
      </c>
      <c r="BK535" s="23"/>
      <c r="BL535" s="23"/>
      <c r="BM535" s="42"/>
      <c r="BN535" s="42"/>
      <c r="BO535" s="42"/>
    </row>
    <row r="536">
      <c r="A536" s="11">
        <v>531.0</v>
      </c>
      <c r="B536" s="17" t="s">
        <v>1684</v>
      </c>
      <c r="C536" s="17" t="s">
        <v>749</v>
      </c>
      <c r="D536" s="20"/>
      <c r="E536" s="19"/>
      <c r="F536" s="17" t="s">
        <v>96</v>
      </c>
      <c r="G536" s="17" t="s">
        <v>1661</v>
      </c>
      <c r="H536" s="48" t="s">
        <v>90</v>
      </c>
      <c r="J536" s="11" t="s">
        <v>526</v>
      </c>
      <c r="K536" s="48" t="s">
        <v>84</v>
      </c>
      <c r="L536" s="49">
        <v>42979.0</v>
      </c>
      <c r="M536" s="52"/>
      <c r="N536" s="48" t="s">
        <v>85</v>
      </c>
      <c r="O536" s="48" t="s">
        <v>295</v>
      </c>
      <c r="P536" s="52"/>
      <c r="Q536" s="25">
        <v>8.5</v>
      </c>
      <c r="R536" s="25">
        <v>8.5</v>
      </c>
      <c r="S536" s="25">
        <v>9.0</v>
      </c>
      <c r="T536" s="25"/>
      <c r="U536" s="25"/>
      <c r="V536" s="25"/>
      <c r="W536" s="25">
        <v>6.0</v>
      </c>
      <c r="X536" s="25">
        <v>9.5</v>
      </c>
      <c r="Y536" s="25">
        <v>7.0</v>
      </c>
      <c r="Z536" s="25">
        <v>9.0</v>
      </c>
      <c r="AA536" s="25"/>
      <c r="AB536" s="25">
        <v>10.0</v>
      </c>
      <c r="AC536" s="25">
        <v>10.0</v>
      </c>
      <c r="AD536" s="25"/>
      <c r="AE536" s="25"/>
      <c r="AF536" s="25"/>
      <c r="AG536" s="25">
        <v>9.5</v>
      </c>
      <c r="AH536" s="25">
        <v>10.0</v>
      </c>
      <c r="AI536" s="6"/>
      <c r="AJ536" s="25"/>
      <c r="AK536" s="25">
        <v>10.0</v>
      </c>
      <c r="AL536" s="25"/>
      <c r="AM536" s="25"/>
      <c r="AN536" s="25">
        <v>10.0</v>
      </c>
      <c r="AO536" s="25"/>
      <c r="AP536" s="25"/>
      <c r="AQ536" s="25"/>
      <c r="AR536" s="25"/>
      <c r="AS536" s="25"/>
      <c r="AT536" s="25"/>
      <c r="AU536" s="25"/>
      <c r="AV536" s="25"/>
      <c r="AW536" s="6">
        <v>10.0</v>
      </c>
      <c r="AX536" s="25">
        <f t="shared" si="1"/>
        <v>9.07</v>
      </c>
      <c r="AY536" s="23"/>
      <c r="AZ536" s="23">
        <f t="shared" si="2"/>
        <v>0</v>
      </c>
      <c r="BA536" s="6">
        <v>52.0</v>
      </c>
      <c r="BB536" s="6">
        <v>3.0</v>
      </c>
      <c r="BC536" s="23">
        <f t="shared" si="3"/>
        <v>49</v>
      </c>
      <c r="BD536" s="6" t="s">
        <v>92</v>
      </c>
      <c r="BE536" s="6" t="s">
        <v>55</v>
      </c>
      <c r="BF536" s="6" t="s">
        <v>55</v>
      </c>
      <c r="BG536" s="6" t="s">
        <v>55</v>
      </c>
      <c r="BH536" s="6" t="s">
        <v>55</v>
      </c>
      <c r="BI536" s="6" t="s">
        <v>92</v>
      </c>
      <c r="BJ536" s="6" t="s">
        <v>55</v>
      </c>
      <c r="BK536" s="23"/>
      <c r="BL536" s="23"/>
      <c r="BM536" s="42"/>
      <c r="BN536" s="42"/>
      <c r="BO536" s="42"/>
    </row>
    <row r="537">
      <c r="A537" s="11">
        <v>532.0</v>
      </c>
      <c r="B537" s="17" t="s">
        <v>1685</v>
      </c>
      <c r="C537" s="17" t="s">
        <v>1686</v>
      </c>
      <c r="D537" s="17" t="s">
        <v>1687</v>
      </c>
      <c r="E537" s="20"/>
      <c r="F537" s="17" t="s">
        <v>96</v>
      </c>
      <c r="G537" s="17" t="s">
        <v>1661</v>
      </c>
      <c r="H537" s="48" t="s">
        <v>90</v>
      </c>
      <c r="J537" s="11" t="s">
        <v>526</v>
      </c>
      <c r="K537" s="48" t="s">
        <v>84</v>
      </c>
      <c r="L537" s="49">
        <v>42979.0</v>
      </c>
      <c r="M537" s="52"/>
      <c r="N537" s="48" t="s">
        <v>85</v>
      </c>
      <c r="O537" s="48" t="s">
        <v>295</v>
      </c>
      <c r="P537" s="52"/>
      <c r="Q537" s="25">
        <v>9.5</v>
      </c>
      <c r="R537" s="25">
        <v>10.0</v>
      </c>
      <c r="S537" s="25">
        <v>10.0</v>
      </c>
      <c r="T537" s="25"/>
      <c r="U537" s="25"/>
      <c r="V537" s="25"/>
      <c r="W537" s="25">
        <v>10.0</v>
      </c>
      <c r="X537" s="25">
        <v>10.0</v>
      </c>
      <c r="Y537" s="25">
        <v>10.0</v>
      </c>
      <c r="Z537" s="25">
        <v>10.0</v>
      </c>
      <c r="AA537" s="25"/>
      <c r="AB537" s="25">
        <v>10.0</v>
      </c>
      <c r="AC537" s="25">
        <v>10.0</v>
      </c>
      <c r="AD537" s="25"/>
      <c r="AE537" s="25"/>
      <c r="AF537" s="25"/>
      <c r="AG537" s="25">
        <v>10.0</v>
      </c>
      <c r="AH537" s="25">
        <v>10.0</v>
      </c>
      <c r="AI537" s="6"/>
      <c r="AJ537" s="25"/>
      <c r="AK537" s="25">
        <v>10.0</v>
      </c>
      <c r="AL537" s="25"/>
      <c r="AM537" s="25"/>
      <c r="AN537" s="25">
        <v>10.0</v>
      </c>
      <c r="AO537" s="25"/>
      <c r="AP537" s="25"/>
      <c r="AQ537" s="25"/>
      <c r="AR537" s="25"/>
      <c r="AS537" s="25"/>
      <c r="AT537" s="25"/>
      <c r="AU537" s="25"/>
      <c r="AV537" s="25"/>
      <c r="AW537" s="6">
        <v>10.0</v>
      </c>
      <c r="AX537" s="25">
        <f t="shared" si="1"/>
        <v>9.96</v>
      </c>
      <c r="AY537" s="23"/>
      <c r="AZ537" s="23">
        <f t="shared" si="2"/>
        <v>0</v>
      </c>
      <c r="BA537" s="6">
        <v>12.0</v>
      </c>
      <c r="BB537" s="6">
        <v>2.0</v>
      </c>
      <c r="BC537" s="23">
        <f t="shared" si="3"/>
        <v>10</v>
      </c>
      <c r="BD537" s="6" t="s">
        <v>92</v>
      </c>
      <c r="BE537" s="6" t="s">
        <v>55</v>
      </c>
      <c r="BF537" s="6" t="s">
        <v>55</v>
      </c>
      <c r="BG537" s="6" t="s">
        <v>55</v>
      </c>
      <c r="BH537" s="6" t="s">
        <v>55</v>
      </c>
      <c r="BI537" s="6" t="s">
        <v>92</v>
      </c>
      <c r="BJ537" s="6" t="s">
        <v>55</v>
      </c>
      <c r="BK537" s="23"/>
      <c r="BL537" s="23"/>
      <c r="BM537" s="42"/>
      <c r="BN537" s="42"/>
      <c r="BO537" s="42"/>
    </row>
    <row r="538">
      <c r="A538" s="11">
        <v>533.0</v>
      </c>
      <c r="B538" s="17" t="s">
        <v>299</v>
      </c>
      <c r="C538" s="17" t="s">
        <v>1688</v>
      </c>
      <c r="D538" s="20"/>
      <c r="E538" s="20"/>
      <c r="F538" s="17" t="s">
        <v>96</v>
      </c>
      <c r="G538" s="17" t="s">
        <v>1661</v>
      </c>
      <c r="H538" s="48" t="s">
        <v>90</v>
      </c>
      <c r="J538" s="11" t="s">
        <v>526</v>
      </c>
      <c r="K538" s="48" t="s">
        <v>84</v>
      </c>
      <c r="L538" s="49">
        <v>42979.0</v>
      </c>
      <c r="M538" s="52"/>
      <c r="N538" s="48" t="s">
        <v>85</v>
      </c>
      <c r="O538" s="48" t="s">
        <v>483</v>
      </c>
      <c r="P538" s="52"/>
      <c r="Q538" s="6">
        <v>8.0</v>
      </c>
      <c r="R538" s="6">
        <v>8.5</v>
      </c>
      <c r="S538" s="6">
        <v>8.5</v>
      </c>
      <c r="T538" s="25"/>
      <c r="U538" s="6"/>
      <c r="V538" s="6"/>
      <c r="W538" s="6">
        <v>9.5</v>
      </c>
      <c r="X538" s="6">
        <v>9.5</v>
      </c>
      <c r="Y538" s="6">
        <v>6.0</v>
      </c>
      <c r="Z538" s="6">
        <v>9.5</v>
      </c>
      <c r="AA538" s="23"/>
      <c r="AB538" s="6">
        <v>8.5</v>
      </c>
      <c r="AC538" s="6">
        <v>10.0</v>
      </c>
      <c r="AD538" s="23"/>
      <c r="AE538" s="23"/>
      <c r="AF538" s="23"/>
      <c r="AG538" s="25">
        <v>9.5</v>
      </c>
      <c r="AH538" s="25">
        <v>10.0</v>
      </c>
      <c r="AI538" s="6"/>
      <c r="AJ538" s="25"/>
      <c r="AK538" s="25">
        <v>10.0</v>
      </c>
      <c r="AL538" s="25"/>
      <c r="AM538" s="25"/>
      <c r="AN538" s="25">
        <v>10.0</v>
      </c>
      <c r="AO538" s="25"/>
      <c r="AP538" s="25"/>
      <c r="AQ538" s="25"/>
      <c r="AR538" s="25"/>
      <c r="AS538" s="25"/>
      <c r="AT538" s="25"/>
      <c r="AU538" s="25"/>
      <c r="AV538" s="25"/>
      <c r="AW538" s="6">
        <v>10.0</v>
      </c>
      <c r="AX538" s="25">
        <f t="shared" si="1"/>
        <v>9.1</v>
      </c>
      <c r="AY538" s="23"/>
      <c r="AZ538" s="23">
        <f t="shared" si="2"/>
        <v>0</v>
      </c>
      <c r="BA538" s="6">
        <v>41.0</v>
      </c>
      <c r="BB538" s="6">
        <v>7.0</v>
      </c>
      <c r="BC538" s="23">
        <f t="shared" si="3"/>
        <v>34</v>
      </c>
      <c r="BD538" s="6" t="s">
        <v>92</v>
      </c>
      <c r="BE538" s="6" t="s">
        <v>55</v>
      </c>
      <c r="BF538" s="6" t="s">
        <v>55</v>
      </c>
      <c r="BG538" s="6" t="s">
        <v>55</v>
      </c>
      <c r="BH538" s="6" t="s">
        <v>55</v>
      </c>
      <c r="BI538" s="6" t="s">
        <v>92</v>
      </c>
      <c r="BJ538" s="6" t="s">
        <v>55</v>
      </c>
      <c r="BK538" s="23"/>
      <c r="BL538" s="23"/>
      <c r="BM538" s="42"/>
      <c r="BN538" s="42"/>
      <c r="BO538" s="42"/>
    </row>
    <row r="539">
      <c r="A539" s="11">
        <v>534.0</v>
      </c>
      <c r="B539" s="17" t="s">
        <v>1689</v>
      </c>
      <c r="C539" s="17" t="s">
        <v>525</v>
      </c>
      <c r="D539" s="17" t="s">
        <v>235</v>
      </c>
      <c r="E539" s="19"/>
      <c r="F539" s="17" t="s">
        <v>96</v>
      </c>
      <c r="G539" s="17" t="s">
        <v>1661</v>
      </c>
      <c r="H539" s="48" t="s">
        <v>90</v>
      </c>
      <c r="J539" s="11" t="s">
        <v>526</v>
      </c>
      <c r="K539" s="48" t="s">
        <v>84</v>
      </c>
      <c r="L539" s="49">
        <v>42979.0</v>
      </c>
      <c r="M539" s="52"/>
      <c r="N539" s="48" t="s">
        <v>85</v>
      </c>
      <c r="O539" s="48" t="s">
        <v>483</v>
      </c>
      <c r="P539" s="52"/>
      <c r="Q539" s="6">
        <v>10.0</v>
      </c>
      <c r="R539" s="6">
        <v>10.0</v>
      </c>
      <c r="S539" s="6">
        <v>10.0</v>
      </c>
      <c r="T539" s="25"/>
      <c r="U539" s="6"/>
      <c r="V539" s="6"/>
      <c r="W539" s="6">
        <v>10.0</v>
      </c>
      <c r="X539" s="6">
        <v>10.0</v>
      </c>
      <c r="Y539" s="6">
        <v>10.0</v>
      </c>
      <c r="Z539" s="6">
        <v>10.0</v>
      </c>
      <c r="AA539" s="23"/>
      <c r="AB539" s="6">
        <v>10.0</v>
      </c>
      <c r="AC539" s="6">
        <v>10.0</v>
      </c>
      <c r="AD539" s="23"/>
      <c r="AE539" s="23"/>
      <c r="AF539" s="23"/>
      <c r="AG539" s="25">
        <v>10.0</v>
      </c>
      <c r="AH539" s="25">
        <v>10.0</v>
      </c>
      <c r="AI539" s="6"/>
      <c r="AJ539" s="25"/>
      <c r="AK539" s="25">
        <v>10.0</v>
      </c>
      <c r="AL539" s="25"/>
      <c r="AM539" s="25"/>
      <c r="AN539" s="25">
        <v>10.0</v>
      </c>
      <c r="AO539" s="25"/>
      <c r="AP539" s="25"/>
      <c r="AQ539" s="25"/>
      <c r="AR539" s="25"/>
      <c r="AS539" s="25"/>
      <c r="AT539" s="25"/>
      <c r="AU539" s="25"/>
      <c r="AV539" s="25"/>
      <c r="AW539" s="6">
        <v>10.0</v>
      </c>
      <c r="AX539" s="25">
        <f t="shared" si="1"/>
        <v>10</v>
      </c>
      <c r="AY539" s="23"/>
      <c r="AZ539" s="23">
        <f t="shared" si="2"/>
        <v>0</v>
      </c>
      <c r="BA539" s="6">
        <v>35.0</v>
      </c>
      <c r="BB539" s="6">
        <v>7.0</v>
      </c>
      <c r="BC539" s="23">
        <f t="shared" si="3"/>
        <v>28</v>
      </c>
      <c r="BD539" s="6" t="s">
        <v>92</v>
      </c>
      <c r="BE539" s="6" t="s">
        <v>55</v>
      </c>
      <c r="BF539" s="6" t="s">
        <v>55</v>
      </c>
      <c r="BG539" s="6" t="s">
        <v>55</v>
      </c>
      <c r="BH539" s="6" t="s">
        <v>55</v>
      </c>
      <c r="BI539" s="6" t="s">
        <v>92</v>
      </c>
      <c r="BJ539" s="6" t="s">
        <v>55</v>
      </c>
      <c r="BK539" s="23"/>
      <c r="BL539" s="23"/>
      <c r="BM539" s="42"/>
      <c r="BN539" s="42"/>
      <c r="BO539" s="42"/>
    </row>
    <row r="540">
      <c r="A540" s="11">
        <v>535.0</v>
      </c>
      <c r="B540" s="17" t="s">
        <v>305</v>
      </c>
      <c r="C540" s="17" t="s">
        <v>259</v>
      </c>
      <c r="D540" s="17" t="s">
        <v>224</v>
      </c>
      <c r="E540" s="20"/>
      <c r="F540" s="17" t="s">
        <v>96</v>
      </c>
      <c r="G540" s="17" t="s">
        <v>1661</v>
      </c>
      <c r="H540" s="48" t="s">
        <v>90</v>
      </c>
      <c r="J540" s="11" t="s">
        <v>526</v>
      </c>
      <c r="K540" s="48" t="s">
        <v>84</v>
      </c>
      <c r="L540" s="49">
        <v>42979.0</v>
      </c>
      <c r="M540" s="52"/>
      <c r="N540" s="48" t="s">
        <v>85</v>
      </c>
      <c r="O540" s="48" t="s">
        <v>483</v>
      </c>
      <c r="P540" s="52"/>
      <c r="Q540" s="6">
        <v>6.5</v>
      </c>
      <c r="R540" s="6">
        <v>7.0</v>
      </c>
      <c r="S540" s="6">
        <v>6.5</v>
      </c>
      <c r="T540" s="25"/>
      <c r="U540" s="6"/>
      <c r="V540" s="6"/>
      <c r="W540" s="6">
        <v>7.5</v>
      </c>
      <c r="X540" s="6">
        <v>9.5</v>
      </c>
      <c r="Y540" s="6">
        <v>7.0</v>
      </c>
      <c r="Z540" s="6">
        <v>9.0</v>
      </c>
      <c r="AA540" s="23"/>
      <c r="AB540" s="6">
        <v>9.0</v>
      </c>
      <c r="AC540" s="6">
        <v>10.0</v>
      </c>
      <c r="AD540" s="23"/>
      <c r="AE540" s="23"/>
      <c r="AF540" s="23"/>
      <c r="AG540" s="25">
        <v>9.5</v>
      </c>
      <c r="AH540" s="25">
        <v>10.0</v>
      </c>
      <c r="AI540" s="6"/>
      <c r="AJ540" s="25"/>
      <c r="AK540" s="25">
        <v>10.0</v>
      </c>
      <c r="AL540" s="25"/>
      <c r="AM540" s="25"/>
      <c r="AN540" s="25">
        <v>10.0</v>
      </c>
      <c r="AO540" s="25"/>
      <c r="AP540" s="25"/>
      <c r="AQ540" s="25"/>
      <c r="AR540" s="25"/>
      <c r="AS540" s="25"/>
      <c r="AT540" s="25"/>
      <c r="AU540" s="25"/>
      <c r="AV540" s="25"/>
      <c r="AW540" s="6">
        <v>10.0</v>
      </c>
      <c r="AX540" s="25">
        <f t="shared" si="1"/>
        <v>8.67</v>
      </c>
      <c r="AY540" s="23"/>
      <c r="AZ540" s="23">
        <f t="shared" si="2"/>
        <v>0</v>
      </c>
      <c r="BA540" s="6">
        <v>94.0</v>
      </c>
      <c r="BB540" s="6">
        <v>15.0</v>
      </c>
      <c r="BC540" s="23">
        <f t="shared" si="3"/>
        <v>79</v>
      </c>
      <c r="BD540" s="6" t="s">
        <v>92</v>
      </c>
      <c r="BE540" s="6" t="s">
        <v>55</v>
      </c>
      <c r="BF540" s="6" t="s">
        <v>55</v>
      </c>
      <c r="BG540" s="6" t="s">
        <v>55</v>
      </c>
      <c r="BH540" s="6" t="s">
        <v>55</v>
      </c>
      <c r="BI540" s="6" t="s">
        <v>92</v>
      </c>
      <c r="BJ540" s="6" t="s">
        <v>55</v>
      </c>
      <c r="BK540" s="23"/>
      <c r="BL540" s="23"/>
      <c r="BM540" s="42"/>
      <c r="BN540" s="42"/>
      <c r="BO540" s="42"/>
    </row>
    <row r="541">
      <c r="A541" s="11">
        <v>536.0</v>
      </c>
      <c r="B541" s="17" t="s">
        <v>1208</v>
      </c>
      <c r="C541" s="17" t="s">
        <v>252</v>
      </c>
      <c r="D541" s="17" t="s">
        <v>355</v>
      </c>
      <c r="E541" s="20"/>
      <c r="F541" s="17" t="s">
        <v>96</v>
      </c>
      <c r="G541" s="17" t="s">
        <v>1661</v>
      </c>
      <c r="H541" s="48" t="s">
        <v>90</v>
      </c>
      <c r="J541" s="11" t="s">
        <v>526</v>
      </c>
      <c r="K541" s="48" t="s">
        <v>84</v>
      </c>
      <c r="L541" s="49">
        <v>42979.0</v>
      </c>
      <c r="M541" s="52"/>
      <c r="N541" s="48" t="s">
        <v>85</v>
      </c>
      <c r="O541" s="48" t="s">
        <v>295</v>
      </c>
      <c r="P541" s="52"/>
      <c r="Q541" s="25">
        <v>9.0</v>
      </c>
      <c r="R541" s="25">
        <v>10.0</v>
      </c>
      <c r="S541" s="25">
        <v>10.0</v>
      </c>
      <c r="T541" s="25"/>
      <c r="U541" s="25"/>
      <c r="V541" s="25"/>
      <c r="W541" s="25">
        <v>9.0</v>
      </c>
      <c r="X541" s="25">
        <v>9.5</v>
      </c>
      <c r="Y541" s="25">
        <v>9.5</v>
      </c>
      <c r="Z541" s="25">
        <v>9.5</v>
      </c>
      <c r="AA541" s="25"/>
      <c r="AB541" s="25">
        <v>9.5</v>
      </c>
      <c r="AC541" s="25">
        <v>10.0</v>
      </c>
      <c r="AD541" s="25"/>
      <c r="AE541" s="25"/>
      <c r="AF541" s="25"/>
      <c r="AG541" s="25">
        <v>9.0</v>
      </c>
      <c r="AH541" s="25">
        <v>10.0</v>
      </c>
      <c r="AI541" s="6"/>
      <c r="AJ541" s="25"/>
      <c r="AK541" s="25">
        <v>10.0</v>
      </c>
      <c r="AL541" s="25"/>
      <c r="AM541" s="25"/>
      <c r="AN541" s="25">
        <v>10.0</v>
      </c>
      <c r="AO541" s="25"/>
      <c r="AP541" s="25"/>
      <c r="AQ541" s="25"/>
      <c r="AR541" s="25"/>
      <c r="AS541" s="25"/>
      <c r="AT541" s="25"/>
      <c r="AU541" s="25"/>
      <c r="AV541" s="25"/>
      <c r="AW541" s="6">
        <v>10.0</v>
      </c>
      <c r="AX541" s="25">
        <f t="shared" si="1"/>
        <v>9.64</v>
      </c>
      <c r="AY541" s="23"/>
      <c r="AZ541" s="23">
        <f t="shared" si="2"/>
        <v>0</v>
      </c>
      <c r="BA541" s="6">
        <v>29.0</v>
      </c>
      <c r="BB541" s="6">
        <v>5.0</v>
      </c>
      <c r="BC541" s="23">
        <f t="shared" si="3"/>
        <v>24</v>
      </c>
      <c r="BD541" s="6" t="s">
        <v>92</v>
      </c>
      <c r="BE541" s="6" t="s">
        <v>55</v>
      </c>
      <c r="BF541" s="6" t="s">
        <v>55</v>
      </c>
      <c r="BG541" s="6" t="s">
        <v>55</v>
      </c>
      <c r="BH541" s="6" t="s">
        <v>55</v>
      </c>
      <c r="BI541" s="6" t="s">
        <v>92</v>
      </c>
      <c r="BJ541" s="6" t="s">
        <v>55</v>
      </c>
      <c r="BK541" s="23"/>
      <c r="BL541" s="23"/>
      <c r="BM541" s="42"/>
      <c r="BN541" s="42"/>
      <c r="BO541" s="42"/>
    </row>
    <row r="542">
      <c r="A542" s="11">
        <v>537.0</v>
      </c>
      <c r="B542" s="17" t="s">
        <v>692</v>
      </c>
      <c r="C542" s="17" t="s">
        <v>99</v>
      </c>
      <c r="D542" s="20"/>
      <c r="E542" s="19"/>
      <c r="F542" s="17" t="s">
        <v>96</v>
      </c>
      <c r="G542" s="17" t="s">
        <v>1690</v>
      </c>
      <c r="H542" s="48" t="s">
        <v>90</v>
      </c>
      <c r="J542" s="11" t="s">
        <v>526</v>
      </c>
      <c r="K542" s="48" t="s">
        <v>84</v>
      </c>
      <c r="L542" s="49">
        <v>42979.0</v>
      </c>
      <c r="M542" s="52"/>
      <c r="N542" s="48" t="s">
        <v>85</v>
      </c>
      <c r="O542" s="48" t="s">
        <v>483</v>
      </c>
      <c r="P542" s="52"/>
      <c r="Q542" s="25">
        <v>7.5</v>
      </c>
      <c r="R542" s="25">
        <v>7.0</v>
      </c>
      <c r="S542" s="25">
        <v>8.0</v>
      </c>
      <c r="T542" s="25">
        <v>10.0</v>
      </c>
      <c r="U542" s="25">
        <v>10.0</v>
      </c>
      <c r="V542" s="25">
        <v>10.0</v>
      </c>
      <c r="W542" s="25"/>
      <c r="X542" s="25"/>
      <c r="Y542" s="25"/>
      <c r="Z542" s="25"/>
      <c r="AA542" s="25"/>
      <c r="AB542" s="25">
        <v>6.0</v>
      </c>
      <c r="AC542" s="25">
        <v>6.5</v>
      </c>
      <c r="AD542" s="25"/>
      <c r="AE542" s="25"/>
      <c r="AF542" s="25"/>
      <c r="AG542" s="25">
        <v>8.5</v>
      </c>
      <c r="AH542" s="25">
        <v>10.0</v>
      </c>
      <c r="AI542" s="25">
        <v>10.0</v>
      </c>
      <c r="AJ542" s="25"/>
      <c r="AK542" s="25">
        <v>10.0</v>
      </c>
      <c r="AL542" s="25"/>
      <c r="AM542" s="25"/>
      <c r="AN542" s="25">
        <v>10.0</v>
      </c>
      <c r="AO542" s="25"/>
      <c r="AP542" s="25"/>
      <c r="AQ542" s="25">
        <v>9.5</v>
      </c>
      <c r="AR542" s="25">
        <v>10.0</v>
      </c>
      <c r="AS542" s="25">
        <v>9.5</v>
      </c>
      <c r="AT542" s="25"/>
      <c r="AU542" s="25"/>
      <c r="AV542" s="25"/>
      <c r="AW542" s="25">
        <v>10.0</v>
      </c>
      <c r="AX542" s="25">
        <f t="shared" si="1"/>
        <v>8.97</v>
      </c>
      <c r="AY542" s="23"/>
      <c r="AZ542" s="23">
        <f t="shared" si="2"/>
        <v>0</v>
      </c>
      <c r="BA542" s="6">
        <v>143.0</v>
      </c>
      <c r="BB542" s="6">
        <v>10.0</v>
      </c>
      <c r="BC542" s="23">
        <f t="shared" si="3"/>
        <v>133</v>
      </c>
      <c r="BD542" s="6" t="s">
        <v>92</v>
      </c>
      <c r="BE542" s="6" t="s">
        <v>55</v>
      </c>
      <c r="BF542" s="6" t="s">
        <v>55</v>
      </c>
      <c r="BG542" s="6" t="s">
        <v>55</v>
      </c>
      <c r="BH542" s="6" t="s">
        <v>55</v>
      </c>
      <c r="BI542" s="6" t="s">
        <v>92</v>
      </c>
      <c r="BJ542" s="6" t="s">
        <v>55</v>
      </c>
      <c r="BK542" s="23"/>
      <c r="BL542" s="23"/>
      <c r="BM542" s="42"/>
      <c r="BN542" s="42"/>
      <c r="BO542" s="42"/>
    </row>
    <row r="543">
      <c r="A543" s="11">
        <v>538.0</v>
      </c>
      <c r="B543" s="17" t="s">
        <v>1691</v>
      </c>
      <c r="C543" s="17" t="s">
        <v>287</v>
      </c>
      <c r="D543" s="19"/>
      <c r="E543" s="19"/>
      <c r="F543" s="17" t="s">
        <v>96</v>
      </c>
      <c r="G543" s="17" t="s">
        <v>1690</v>
      </c>
      <c r="H543" s="48" t="s">
        <v>90</v>
      </c>
      <c r="J543" s="11" t="s">
        <v>526</v>
      </c>
      <c r="K543" s="48" t="s">
        <v>84</v>
      </c>
      <c r="L543" s="49">
        <v>42979.0</v>
      </c>
      <c r="M543" s="52"/>
      <c r="N543" s="48" t="s">
        <v>85</v>
      </c>
      <c r="O543" s="48" t="s">
        <v>483</v>
      </c>
      <c r="P543" s="50"/>
      <c r="Q543" s="6">
        <v>9.0</v>
      </c>
      <c r="R543" s="6">
        <v>8.5</v>
      </c>
      <c r="S543" s="6">
        <v>9.0</v>
      </c>
      <c r="T543" s="25">
        <v>10.0</v>
      </c>
      <c r="U543" s="6">
        <v>10.0</v>
      </c>
      <c r="V543" s="6">
        <v>10.0</v>
      </c>
      <c r="W543" s="23"/>
      <c r="X543" s="23"/>
      <c r="Y543" s="23"/>
      <c r="Z543" s="23"/>
      <c r="AA543" s="23"/>
      <c r="AB543" s="6">
        <v>8.0</v>
      </c>
      <c r="AC543" s="6">
        <v>8.5</v>
      </c>
      <c r="AD543" s="23"/>
      <c r="AE543" s="23"/>
      <c r="AF543" s="23"/>
      <c r="AG543" s="25">
        <v>9.5</v>
      </c>
      <c r="AH543" s="25">
        <v>10.0</v>
      </c>
      <c r="AI543" s="25">
        <v>10.0</v>
      </c>
      <c r="AJ543" s="25"/>
      <c r="AK543" s="25">
        <v>10.0</v>
      </c>
      <c r="AL543" s="25"/>
      <c r="AM543" s="25"/>
      <c r="AN543" s="25">
        <v>10.0</v>
      </c>
      <c r="AO543" s="25"/>
      <c r="AP543" s="25"/>
      <c r="AQ543" s="25">
        <v>10.0</v>
      </c>
      <c r="AR543" s="25">
        <v>10.0</v>
      </c>
      <c r="AS543" s="25">
        <v>10.0</v>
      </c>
      <c r="AT543" s="25"/>
      <c r="AU543" s="25"/>
      <c r="AV543" s="25"/>
      <c r="AW543" s="25">
        <v>10.0</v>
      </c>
      <c r="AX543" s="25">
        <f t="shared" si="1"/>
        <v>9.55</v>
      </c>
      <c r="AY543" s="23"/>
      <c r="AZ543" s="23">
        <f t="shared" si="2"/>
        <v>0</v>
      </c>
      <c r="BA543" s="6">
        <v>87.0</v>
      </c>
      <c r="BB543" s="6">
        <v>10.0</v>
      </c>
      <c r="BC543" s="23">
        <f t="shared" si="3"/>
        <v>77</v>
      </c>
      <c r="BD543" s="6" t="s">
        <v>92</v>
      </c>
      <c r="BE543" s="6" t="s">
        <v>55</v>
      </c>
      <c r="BF543" s="6" t="s">
        <v>55</v>
      </c>
      <c r="BG543" s="6" t="s">
        <v>55</v>
      </c>
      <c r="BH543" s="6" t="s">
        <v>55</v>
      </c>
      <c r="BI543" s="6" t="s">
        <v>92</v>
      </c>
      <c r="BJ543" s="6" t="s">
        <v>55</v>
      </c>
      <c r="BK543" s="23"/>
      <c r="BL543" s="23"/>
      <c r="BM543" s="42"/>
      <c r="BN543" s="42"/>
      <c r="BO543" s="42"/>
    </row>
    <row r="544">
      <c r="A544" s="11">
        <v>539.0</v>
      </c>
      <c r="B544" s="17" t="s">
        <v>855</v>
      </c>
      <c r="C544" s="17" t="s">
        <v>355</v>
      </c>
      <c r="D544" s="17" t="s">
        <v>252</v>
      </c>
      <c r="E544" s="19"/>
      <c r="F544" s="17" t="s">
        <v>96</v>
      </c>
      <c r="G544" s="17" t="s">
        <v>1690</v>
      </c>
      <c r="H544" s="48" t="s">
        <v>90</v>
      </c>
      <c r="J544" s="11" t="s">
        <v>526</v>
      </c>
      <c r="K544" s="48" t="s">
        <v>84</v>
      </c>
      <c r="L544" s="49">
        <v>42979.0</v>
      </c>
      <c r="M544" s="52"/>
      <c r="N544" s="52"/>
      <c r="O544" s="52"/>
      <c r="P544" s="52"/>
      <c r="Q544" s="25">
        <v>7.5</v>
      </c>
      <c r="R544" s="25">
        <v>8.0</v>
      </c>
      <c r="S544" s="25">
        <v>9.5</v>
      </c>
      <c r="T544" s="25">
        <v>10.0</v>
      </c>
      <c r="U544" s="25">
        <v>9.0</v>
      </c>
      <c r="V544" s="25">
        <v>10.0</v>
      </c>
      <c r="W544" s="25"/>
      <c r="X544" s="25"/>
      <c r="Y544" s="25"/>
      <c r="Z544" s="25"/>
      <c r="AA544" s="25"/>
      <c r="AB544" s="25">
        <v>5.0</v>
      </c>
      <c r="AC544" s="25">
        <v>9.5</v>
      </c>
      <c r="AD544" s="25"/>
      <c r="AE544" s="25"/>
      <c r="AF544" s="25"/>
      <c r="AG544" s="25">
        <v>8.5</v>
      </c>
      <c r="AH544" s="25">
        <v>10.0</v>
      </c>
      <c r="AI544" s="25">
        <v>10.0</v>
      </c>
      <c r="AJ544" s="25"/>
      <c r="AK544" s="25">
        <v>10.0</v>
      </c>
      <c r="AL544" s="25"/>
      <c r="AM544" s="25"/>
      <c r="AN544" s="25">
        <v>10.0</v>
      </c>
      <c r="AO544" s="25"/>
      <c r="AP544" s="25"/>
      <c r="AQ544" s="25">
        <v>9.5</v>
      </c>
      <c r="AR544" s="25">
        <v>10.0</v>
      </c>
      <c r="AS544" s="25">
        <v>9.5</v>
      </c>
      <c r="AT544" s="25"/>
      <c r="AU544" s="25"/>
      <c r="AV544" s="25"/>
      <c r="AW544" s="25">
        <v>10.0</v>
      </c>
      <c r="AX544" s="25">
        <f t="shared" si="1"/>
        <v>9.17</v>
      </c>
      <c r="AY544" s="23"/>
      <c r="AZ544" s="23">
        <f t="shared" si="2"/>
        <v>0</v>
      </c>
      <c r="BA544" s="6">
        <v>10.0</v>
      </c>
      <c r="BB544" s="6">
        <v>0.0</v>
      </c>
      <c r="BC544" s="23">
        <f t="shared" si="3"/>
        <v>10</v>
      </c>
      <c r="BD544" s="6" t="s">
        <v>92</v>
      </c>
      <c r="BE544" s="6" t="s">
        <v>55</v>
      </c>
      <c r="BF544" s="6" t="s">
        <v>55</v>
      </c>
      <c r="BG544" s="6" t="s">
        <v>55</v>
      </c>
      <c r="BH544" s="6" t="s">
        <v>55</v>
      </c>
      <c r="BI544" s="6" t="s">
        <v>92</v>
      </c>
      <c r="BJ544" s="6" t="s">
        <v>55</v>
      </c>
      <c r="BK544" s="23"/>
      <c r="BL544" s="23"/>
      <c r="BM544" s="42"/>
      <c r="BN544" s="42"/>
      <c r="BO544" s="42"/>
    </row>
    <row r="545">
      <c r="A545" s="11">
        <v>540.0</v>
      </c>
      <c r="B545" s="17" t="s">
        <v>1358</v>
      </c>
      <c r="C545" s="17" t="s">
        <v>456</v>
      </c>
      <c r="D545" s="17" t="s">
        <v>338</v>
      </c>
      <c r="E545" s="17" t="s">
        <v>1692</v>
      </c>
      <c r="F545" s="17" t="s">
        <v>79</v>
      </c>
      <c r="G545" s="17" t="s">
        <v>1690</v>
      </c>
      <c r="H545" s="48" t="s">
        <v>90</v>
      </c>
      <c r="J545" s="11" t="s">
        <v>526</v>
      </c>
      <c r="K545" s="48" t="s">
        <v>84</v>
      </c>
      <c r="L545" s="49">
        <v>42979.0</v>
      </c>
      <c r="M545" s="52"/>
      <c r="N545" s="48" t="s">
        <v>85</v>
      </c>
      <c r="O545" s="48" t="s">
        <v>295</v>
      </c>
      <c r="P545" s="52"/>
      <c r="Q545" s="25">
        <v>10.0</v>
      </c>
      <c r="R545" s="25">
        <v>10.0</v>
      </c>
      <c r="S545" s="25">
        <v>9.5</v>
      </c>
      <c r="T545" s="25">
        <v>10.0</v>
      </c>
      <c r="U545" s="25">
        <v>10.0</v>
      </c>
      <c r="V545" s="25">
        <v>9.5</v>
      </c>
      <c r="W545" s="25"/>
      <c r="X545" s="25"/>
      <c r="Y545" s="25"/>
      <c r="Z545" s="25"/>
      <c r="AA545" s="25"/>
      <c r="AB545" s="25">
        <v>7.5</v>
      </c>
      <c r="AC545" s="25">
        <v>9.5</v>
      </c>
      <c r="AD545" s="25"/>
      <c r="AE545" s="25"/>
      <c r="AF545" s="25"/>
      <c r="AG545" s="25">
        <v>10.0</v>
      </c>
      <c r="AH545" s="25">
        <v>10.0</v>
      </c>
      <c r="AI545" s="25">
        <v>10.0</v>
      </c>
      <c r="AJ545" s="25"/>
      <c r="AK545" s="25">
        <v>10.0</v>
      </c>
      <c r="AL545" s="25"/>
      <c r="AM545" s="25"/>
      <c r="AN545" s="25">
        <v>10.0</v>
      </c>
      <c r="AO545" s="25"/>
      <c r="AP545" s="25"/>
      <c r="AQ545" s="25">
        <v>10.0</v>
      </c>
      <c r="AR545" s="25">
        <v>10.0</v>
      </c>
      <c r="AS545" s="25">
        <v>10.0</v>
      </c>
      <c r="AT545" s="25"/>
      <c r="AU545" s="25"/>
      <c r="AV545" s="25"/>
      <c r="AW545" s="25">
        <v>10.0</v>
      </c>
      <c r="AX545" s="25">
        <f t="shared" si="1"/>
        <v>9.76</v>
      </c>
      <c r="AY545" s="23"/>
      <c r="AZ545" s="23">
        <f t="shared" si="2"/>
        <v>0</v>
      </c>
      <c r="BA545" s="6">
        <v>48.0</v>
      </c>
      <c r="BB545" s="6">
        <v>10.0</v>
      </c>
      <c r="BC545" s="23">
        <f t="shared" si="3"/>
        <v>38</v>
      </c>
      <c r="BD545" s="6" t="s">
        <v>92</v>
      </c>
      <c r="BE545" s="6" t="s">
        <v>55</v>
      </c>
      <c r="BF545" s="6" t="s">
        <v>55</v>
      </c>
      <c r="BG545" s="6" t="s">
        <v>55</v>
      </c>
      <c r="BH545" s="6" t="s">
        <v>55</v>
      </c>
      <c r="BI545" s="6" t="s">
        <v>92</v>
      </c>
      <c r="BJ545" s="6" t="s">
        <v>55</v>
      </c>
      <c r="BK545" s="23"/>
      <c r="BL545" s="23"/>
      <c r="BM545" s="42"/>
      <c r="BN545" s="42"/>
      <c r="BO545" s="42"/>
    </row>
    <row r="546">
      <c r="A546" s="11">
        <v>541.0</v>
      </c>
      <c r="B546" s="17" t="s">
        <v>1693</v>
      </c>
      <c r="C546" s="17" t="s">
        <v>259</v>
      </c>
      <c r="D546" s="17" t="s">
        <v>1694</v>
      </c>
      <c r="E546" s="19"/>
      <c r="F546" s="17" t="s">
        <v>96</v>
      </c>
      <c r="G546" s="17" t="s">
        <v>1690</v>
      </c>
      <c r="H546" s="48" t="s">
        <v>90</v>
      </c>
      <c r="J546" s="11" t="s">
        <v>526</v>
      </c>
      <c r="K546" s="48" t="s">
        <v>84</v>
      </c>
      <c r="L546" s="49">
        <v>42979.0</v>
      </c>
      <c r="M546" s="52"/>
      <c r="N546" s="48" t="s">
        <v>85</v>
      </c>
      <c r="O546" s="48" t="s">
        <v>483</v>
      </c>
      <c r="P546" s="52"/>
      <c r="Q546" s="6">
        <v>10.0</v>
      </c>
      <c r="R546" s="6">
        <v>10.0</v>
      </c>
      <c r="S546" s="6">
        <v>5.5</v>
      </c>
      <c r="T546" s="25">
        <v>10.0</v>
      </c>
      <c r="U546" s="6">
        <v>10.0</v>
      </c>
      <c r="V546" s="6">
        <v>9.0</v>
      </c>
      <c r="W546" s="23"/>
      <c r="X546" s="23"/>
      <c r="Y546" s="23"/>
      <c r="Z546" s="23"/>
      <c r="AA546" s="23"/>
      <c r="AB546" s="6">
        <v>8.0</v>
      </c>
      <c r="AC546" s="6">
        <v>10.0</v>
      </c>
      <c r="AD546" s="23"/>
      <c r="AE546" s="23"/>
      <c r="AF546" s="23"/>
      <c r="AG546" s="25">
        <v>8.5</v>
      </c>
      <c r="AH546" s="25">
        <v>10.0</v>
      </c>
      <c r="AI546" s="25">
        <v>10.0</v>
      </c>
      <c r="AJ546" s="25"/>
      <c r="AK546" s="25">
        <v>10.0</v>
      </c>
      <c r="AL546" s="25"/>
      <c r="AM546" s="25"/>
      <c r="AN546" s="25">
        <v>10.0</v>
      </c>
      <c r="AO546" s="25"/>
      <c r="AP546" s="25"/>
      <c r="AQ546" s="25">
        <v>10.0</v>
      </c>
      <c r="AR546" s="25">
        <v>10.0</v>
      </c>
      <c r="AS546" s="25">
        <v>10.0</v>
      </c>
      <c r="AT546" s="25"/>
      <c r="AU546" s="25"/>
      <c r="AV546" s="25"/>
      <c r="AW546" s="25">
        <v>10.0</v>
      </c>
      <c r="AX546" s="25">
        <f t="shared" si="1"/>
        <v>9.47</v>
      </c>
      <c r="AY546" s="23"/>
      <c r="AZ546" s="23">
        <f t="shared" si="2"/>
        <v>0</v>
      </c>
      <c r="BA546" s="6">
        <v>128.0</v>
      </c>
      <c r="BB546" s="6">
        <v>18.0</v>
      </c>
      <c r="BC546" s="23">
        <f t="shared" si="3"/>
        <v>110</v>
      </c>
      <c r="BD546" s="6" t="s">
        <v>92</v>
      </c>
      <c r="BE546" s="6" t="s">
        <v>55</v>
      </c>
      <c r="BF546" s="6" t="s">
        <v>55</v>
      </c>
      <c r="BG546" s="6" t="s">
        <v>55</v>
      </c>
      <c r="BH546" s="6" t="s">
        <v>55</v>
      </c>
      <c r="BI546" s="6" t="s">
        <v>92</v>
      </c>
      <c r="BJ546" s="6" t="s">
        <v>55</v>
      </c>
      <c r="BK546" s="23"/>
      <c r="BL546" s="23"/>
      <c r="BM546" s="42"/>
      <c r="BN546" s="42"/>
      <c r="BO546" s="42"/>
    </row>
    <row r="547">
      <c r="A547" s="11">
        <v>542.0</v>
      </c>
      <c r="B547" s="17" t="s">
        <v>1695</v>
      </c>
      <c r="C547" s="17" t="s">
        <v>252</v>
      </c>
      <c r="D547" s="17" t="s">
        <v>102</v>
      </c>
      <c r="E547" s="19"/>
      <c r="F547" s="17" t="s">
        <v>96</v>
      </c>
      <c r="G547" s="17" t="s">
        <v>1690</v>
      </c>
      <c r="H547" s="48" t="s">
        <v>90</v>
      </c>
      <c r="J547" s="11" t="s">
        <v>526</v>
      </c>
      <c r="K547" s="48" t="s">
        <v>84</v>
      </c>
      <c r="L547" s="49">
        <v>42979.0</v>
      </c>
      <c r="M547" s="52"/>
      <c r="N547" s="48" t="s">
        <v>85</v>
      </c>
      <c r="O547" s="48" t="s">
        <v>483</v>
      </c>
      <c r="P547" s="52"/>
      <c r="Q547" s="6">
        <v>8.0</v>
      </c>
      <c r="R547" s="6">
        <v>5.0</v>
      </c>
      <c r="S547" s="6">
        <v>5.5</v>
      </c>
      <c r="T547" s="25">
        <v>10.0</v>
      </c>
      <c r="U547" s="6">
        <v>9.5</v>
      </c>
      <c r="V547" s="6">
        <v>8.5</v>
      </c>
      <c r="W547" s="23"/>
      <c r="X547" s="23"/>
      <c r="Y547" s="23"/>
      <c r="Z547" s="23"/>
      <c r="AA547" s="23"/>
      <c r="AB547" s="6">
        <v>5.0</v>
      </c>
      <c r="AC547" s="6">
        <v>9.0</v>
      </c>
      <c r="AD547" s="23"/>
      <c r="AE547" s="23"/>
      <c r="AF547" s="23"/>
      <c r="AG547" s="25">
        <v>8.5</v>
      </c>
      <c r="AH547" s="25">
        <v>10.0</v>
      </c>
      <c r="AI547" s="25">
        <v>10.0</v>
      </c>
      <c r="AJ547" s="25"/>
      <c r="AK547" s="25">
        <v>10.0</v>
      </c>
      <c r="AL547" s="25"/>
      <c r="AM547" s="25"/>
      <c r="AN547" s="25">
        <v>9.5</v>
      </c>
      <c r="AO547" s="25"/>
      <c r="AP547" s="25"/>
      <c r="AQ547" s="25">
        <v>9.0</v>
      </c>
      <c r="AR547" s="25">
        <v>10.0</v>
      </c>
      <c r="AS547" s="25">
        <v>9.5</v>
      </c>
      <c r="AT547" s="25"/>
      <c r="AU547" s="25"/>
      <c r="AV547" s="25"/>
      <c r="AW547" s="25">
        <v>10.0</v>
      </c>
      <c r="AX547" s="25">
        <f t="shared" si="1"/>
        <v>8.64</v>
      </c>
      <c r="AY547" s="23"/>
      <c r="AZ547" s="23">
        <f t="shared" si="2"/>
        <v>0</v>
      </c>
      <c r="BA547" s="6">
        <v>95.0</v>
      </c>
      <c r="BB547" s="6">
        <v>17.0</v>
      </c>
      <c r="BC547" s="23">
        <f t="shared" si="3"/>
        <v>78</v>
      </c>
      <c r="BD547" s="6" t="s">
        <v>92</v>
      </c>
      <c r="BE547" s="6" t="s">
        <v>55</v>
      </c>
      <c r="BF547" s="6" t="s">
        <v>55</v>
      </c>
      <c r="BG547" s="6" t="s">
        <v>55</v>
      </c>
      <c r="BH547" s="6" t="s">
        <v>55</v>
      </c>
      <c r="BI547" s="6" t="s">
        <v>92</v>
      </c>
      <c r="BJ547" s="6" t="s">
        <v>55</v>
      </c>
      <c r="BK547" s="23"/>
      <c r="BL547" s="23"/>
      <c r="BM547" s="42"/>
      <c r="BN547" s="42"/>
      <c r="BO547" s="42"/>
    </row>
    <row r="548">
      <c r="A548" s="11">
        <v>543.0</v>
      </c>
      <c r="B548" s="17" t="s">
        <v>1696</v>
      </c>
      <c r="C548" s="17" t="s">
        <v>254</v>
      </c>
      <c r="D548" s="17" t="s">
        <v>147</v>
      </c>
      <c r="E548" s="19"/>
      <c r="F548" s="17" t="s">
        <v>96</v>
      </c>
      <c r="G548" s="17" t="s">
        <v>1690</v>
      </c>
      <c r="H548" s="48" t="s">
        <v>90</v>
      </c>
      <c r="J548" s="11" t="s">
        <v>526</v>
      </c>
      <c r="K548" s="48" t="s">
        <v>84</v>
      </c>
      <c r="L548" s="49">
        <v>42979.0</v>
      </c>
      <c r="M548" s="52"/>
      <c r="N548" s="48" t="s">
        <v>85</v>
      </c>
      <c r="O548" s="48" t="s">
        <v>483</v>
      </c>
      <c r="P548" s="52"/>
      <c r="Q548" s="6">
        <v>7.5</v>
      </c>
      <c r="R548" s="6">
        <v>6.5</v>
      </c>
      <c r="S548" s="6">
        <v>5.5</v>
      </c>
      <c r="T548" s="25">
        <v>10.0</v>
      </c>
      <c r="U548" s="6">
        <v>9.5</v>
      </c>
      <c r="V548" s="6">
        <v>10.0</v>
      </c>
      <c r="W548" s="23"/>
      <c r="X548" s="23"/>
      <c r="Y548" s="23"/>
      <c r="Z548" s="23"/>
      <c r="AA548" s="23"/>
      <c r="AB548" s="6">
        <v>6.0</v>
      </c>
      <c r="AC548" s="6">
        <v>9.5</v>
      </c>
      <c r="AD548" s="23"/>
      <c r="AE548" s="23"/>
      <c r="AF548" s="23"/>
      <c r="AG548" s="25">
        <v>8.5</v>
      </c>
      <c r="AH548" s="25">
        <v>10.0</v>
      </c>
      <c r="AI548" s="25">
        <v>10.0</v>
      </c>
      <c r="AJ548" s="25"/>
      <c r="AK548" s="25">
        <v>10.0</v>
      </c>
      <c r="AL548" s="25"/>
      <c r="AM548" s="25"/>
      <c r="AN548" s="25">
        <v>10.0</v>
      </c>
      <c r="AO548" s="25"/>
      <c r="AP548" s="25"/>
      <c r="AQ548" s="25">
        <v>9.5</v>
      </c>
      <c r="AR548" s="25">
        <v>10.0</v>
      </c>
      <c r="AS548" s="25">
        <v>9.5</v>
      </c>
      <c r="AT548" s="25"/>
      <c r="AU548" s="25"/>
      <c r="AV548" s="25"/>
      <c r="AW548" s="25">
        <v>10.0</v>
      </c>
      <c r="AX548" s="25">
        <f t="shared" si="1"/>
        <v>8.94</v>
      </c>
      <c r="AY548" s="23"/>
      <c r="AZ548" s="23">
        <f t="shared" si="2"/>
        <v>0</v>
      </c>
      <c r="BA548" s="6">
        <v>40.0</v>
      </c>
      <c r="BB548" s="6">
        <v>10.0</v>
      </c>
      <c r="BC548" s="23">
        <f t="shared" si="3"/>
        <v>30</v>
      </c>
      <c r="BD548" s="6" t="s">
        <v>92</v>
      </c>
      <c r="BE548" s="6" t="s">
        <v>55</v>
      </c>
      <c r="BF548" s="6" t="s">
        <v>55</v>
      </c>
      <c r="BG548" s="6" t="s">
        <v>55</v>
      </c>
      <c r="BH548" s="6" t="s">
        <v>55</v>
      </c>
      <c r="BI548" s="6" t="s">
        <v>92</v>
      </c>
      <c r="BJ548" s="6" t="s">
        <v>55</v>
      </c>
      <c r="BK548" s="23"/>
      <c r="BL548" s="23"/>
      <c r="BM548" s="42"/>
      <c r="BN548" s="42"/>
      <c r="BO548" s="42"/>
    </row>
    <row r="549">
      <c r="A549" s="11">
        <v>544.0</v>
      </c>
      <c r="B549" s="17" t="s">
        <v>905</v>
      </c>
      <c r="C549" s="17" t="s">
        <v>125</v>
      </c>
      <c r="D549" s="17" t="s">
        <v>692</v>
      </c>
      <c r="E549" s="19"/>
      <c r="F549" s="17" t="s">
        <v>79</v>
      </c>
      <c r="G549" s="17" t="s">
        <v>1690</v>
      </c>
      <c r="H549" s="48" t="s">
        <v>90</v>
      </c>
      <c r="J549" s="11" t="s">
        <v>526</v>
      </c>
      <c r="K549" s="48" t="s">
        <v>84</v>
      </c>
      <c r="L549" s="49">
        <v>42979.0</v>
      </c>
      <c r="M549" s="52"/>
      <c r="N549" s="48" t="s">
        <v>85</v>
      </c>
      <c r="O549" s="48" t="s">
        <v>483</v>
      </c>
      <c r="P549" s="52"/>
      <c r="Q549" s="6">
        <v>8.5</v>
      </c>
      <c r="R549" s="6">
        <v>9.5</v>
      </c>
      <c r="S549" s="6">
        <v>5.5</v>
      </c>
      <c r="T549" s="25">
        <v>10.0</v>
      </c>
      <c r="U549" s="6">
        <v>8.5</v>
      </c>
      <c r="V549" s="6">
        <v>7.5</v>
      </c>
      <c r="W549" s="23"/>
      <c r="X549" s="23"/>
      <c r="Y549" s="23"/>
      <c r="Z549" s="23"/>
      <c r="AA549" s="23"/>
      <c r="AB549" s="6">
        <v>7.0</v>
      </c>
      <c r="AC549" s="6">
        <v>7.5</v>
      </c>
      <c r="AD549" s="23"/>
      <c r="AE549" s="23"/>
      <c r="AF549" s="23"/>
      <c r="AG549" s="25">
        <v>8.0</v>
      </c>
      <c r="AH549" s="25">
        <v>10.0</v>
      </c>
      <c r="AI549" s="25">
        <v>10.0</v>
      </c>
      <c r="AJ549" s="25"/>
      <c r="AK549" s="25">
        <v>10.0</v>
      </c>
      <c r="AL549" s="25"/>
      <c r="AM549" s="25"/>
      <c r="AN549" s="25">
        <v>9.5</v>
      </c>
      <c r="AO549" s="25"/>
      <c r="AP549" s="25"/>
      <c r="AQ549" s="25">
        <v>8.5</v>
      </c>
      <c r="AR549" s="25">
        <v>10.0</v>
      </c>
      <c r="AS549" s="25">
        <v>10.0</v>
      </c>
      <c r="AT549" s="25"/>
      <c r="AU549" s="25"/>
      <c r="AV549" s="25"/>
      <c r="AW549" s="25">
        <v>10.0</v>
      </c>
      <c r="AX549" s="25">
        <f t="shared" si="1"/>
        <v>8.82</v>
      </c>
      <c r="AY549" s="23"/>
      <c r="AZ549" s="23">
        <f t="shared" si="2"/>
        <v>0</v>
      </c>
      <c r="BA549" s="6">
        <v>69.0</v>
      </c>
      <c r="BB549" s="6">
        <v>14.0</v>
      </c>
      <c r="BC549" s="23">
        <f t="shared" si="3"/>
        <v>55</v>
      </c>
      <c r="BD549" s="6" t="s">
        <v>92</v>
      </c>
      <c r="BE549" s="6" t="s">
        <v>55</v>
      </c>
      <c r="BF549" s="6" t="s">
        <v>55</v>
      </c>
      <c r="BG549" s="6" t="s">
        <v>55</v>
      </c>
      <c r="BH549" s="6" t="s">
        <v>55</v>
      </c>
      <c r="BI549" s="6" t="s">
        <v>92</v>
      </c>
      <c r="BJ549" s="6" t="s">
        <v>55</v>
      </c>
      <c r="BK549" s="23"/>
      <c r="BL549" s="23"/>
      <c r="BM549" s="42"/>
      <c r="BN549" s="42"/>
      <c r="BO549" s="42"/>
    </row>
    <row r="550">
      <c r="A550" s="11">
        <v>545.0</v>
      </c>
      <c r="B550" s="17" t="s">
        <v>325</v>
      </c>
      <c r="C550" s="17" t="s">
        <v>240</v>
      </c>
      <c r="D550" s="17" t="s">
        <v>1293</v>
      </c>
      <c r="E550" s="19"/>
      <c r="F550" s="17" t="s">
        <v>96</v>
      </c>
      <c r="G550" s="17" t="s">
        <v>1690</v>
      </c>
      <c r="H550" s="48" t="s">
        <v>90</v>
      </c>
      <c r="J550" s="11" t="s">
        <v>526</v>
      </c>
      <c r="K550" s="48" t="s">
        <v>84</v>
      </c>
      <c r="L550" s="49">
        <v>42979.0</v>
      </c>
      <c r="M550" s="52"/>
      <c r="N550" s="48" t="s">
        <v>85</v>
      </c>
      <c r="O550" s="48" t="s">
        <v>483</v>
      </c>
      <c r="P550" s="52"/>
      <c r="Q550" s="6">
        <v>7.0</v>
      </c>
      <c r="R550" s="6">
        <v>7.0</v>
      </c>
      <c r="S550" s="6">
        <v>5.0</v>
      </c>
      <c r="T550" s="25">
        <v>10.0</v>
      </c>
      <c r="U550" s="6">
        <v>8.5</v>
      </c>
      <c r="V550" s="6">
        <v>7.5</v>
      </c>
      <c r="W550" s="23"/>
      <c r="X550" s="23"/>
      <c r="Y550" s="23"/>
      <c r="Z550" s="23"/>
      <c r="AA550" s="23"/>
      <c r="AB550" s="6">
        <v>5.0</v>
      </c>
      <c r="AC550" s="6">
        <v>8.0</v>
      </c>
      <c r="AD550" s="23"/>
      <c r="AE550" s="23"/>
      <c r="AF550" s="23"/>
      <c r="AG550" s="25">
        <v>7.0</v>
      </c>
      <c r="AH550" s="25">
        <v>10.0</v>
      </c>
      <c r="AI550" s="25">
        <v>10.0</v>
      </c>
      <c r="AJ550" s="25"/>
      <c r="AK550" s="25">
        <v>10.0</v>
      </c>
      <c r="AL550" s="25"/>
      <c r="AM550" s="25"/>
      <c r="AN550" s="25">
        <v>9.5</v>
      </c>
      <c r="AO550" s="25"/>
      <c r="AP550" s="25"/>
      <c r="AQ550" s="25">
        <v>8.5</v>
      </c>
      <c r="AR550" s="25">
        <v>10.0</v>
      </c>
      <c r="AS550" s="25">
        <v>9.5</v>
      </c>
      <c r="AT550" s="25"/>
      <c r="AU550" s="25"/>
      <c r="AV550" s="25"/>
      <c r="AW550" s="25">
        <v>10.0</v>
      </c>
      <c r="AX550" s="25">
        <f t="shared" si="1"/>
        <v>8.38</v>
      </c>
      <c r="AY550" s="23"/>
      <c r="AZ550" s="23">
        <f t="shared" si="2"/>
        <v>0</v>
      </c>
      <c r="BA550" s="6">
        <v>77.0</v>
      </c>
      <c r="BB550" s="6">
        <v>15.0</v>
      </c>
      <c r="BC550" s="23">
        <f t="shared" si="3"/>
        <v>62</v>
      </c>
      <c r="BD550" s="6" t="s">
        <v>92</v>
      </c>
      <c r="BE550" s="6" t="s">
        <v>55</v>
      </c>
      <c r="BF550" s="6" t="s">
        <v>55</v>
      </c>
      <c r="BG550" s="6" t="s">
        <v>55</v>
      </c>
      <c r="BH550" s="6" t="s">
        <v>55</v>
      </c>
      <c r="BI550" s="6" t="s">
        <v>92</v>
      </c>
      <c r="BJ550" s="6" t="s">
        <v>55</v>
      </c>
      <c r="BK550" s="23"/>
      <c r="BL550" s="23"/>
      <c r="BM550" s="42"/>
      <c r="BN550" s="42"/>
      <c r="BO550" s="42"/>
    </row>
    <row r="551">
      <c r="A551" s="11">
        <v>546.0</v>
      </c>
      <c r="B551" s="17" t="s">
        <v>1697</v>
      </c>
      <c r="C551" s="17" t="s">
        <v>77</v>
      </c>
      <c r="D551" s="17" t="s">
        <v>157</v>
      </c>
      <c r="E551" s="19"/>
      <c r="F551" s="17" t="s">
        <v>79</v>
      </c>
      <c r="G551" s="17" t="s">
        <v>1690</v>
      </c>
      <c r="H551" s="48" t="s">
        <v>90</v>
      </c>
      <c r="J551" s="11" t="s">
        <v>526</v>
      </c>
      <c r="K551" s="48" t="s">
        <v>84</v>
      </c>
      <c r="L551" s="49">
        <v>42979.0</v>
      </c>
      <c r="M551" s="52"/>
      <c r="N551" s="48" t="s">
        <v>85</v>
      </c>
      <c r="O551" s="48" t="s">
        <v>483</v>
      </c>
      <c r="P551" s="52"/>
      <c r="Q551" s="25">
        <v>9.0</v>
      </c>
      <c r="R551" s="25">
        <v>10.0</v>
      </c>
      <c r="S551" s="25">
        <v>8.5</v>
      </c>
      <c r="T551" s="25">
        <v>10.0</v>
      </c>
      <c r="U551" s="25">
        <v>9.5</v>
      </c>
      <c r="V551" s="25">
        <v>9.0</v>
      </c>
      <c r="W551" s="25"/>
      <c r="X551" s="25"/>
      <c r="Y551" s="25"/>
      <c r="Z551" s="25"/>
      <c r="AA551" s="25"/>
      <c r="AB551" s="25">
        <v>7.0</v>
      </c>
      <c r="AC551" s="25">
        <v>9.5</v>
      </c>
      <c r="AD551" s="25"/>
      <c r="AE551" s="25"/>
      <c r="AF551" s="25"/>
      <c r="AG551" s="25">
        <v>9.0</v>
      </c>
      <c r="AH551" s="25">
        <v>10.0</v>
      </c>
      <c r="AI551" s="25">
        <v>10.0</v>
      </c>
      <c r="AJ551" s="25"/>
      <c r="AK551" s="25">
        <v>10.0</v>
      </c>
      <c r="AL551" s="25"/>
      <c r="AM551" s="25"/>
      <c r="AN551" s="25">
        <v>10.0</v>
      </c>
      <c r="AO551" s="25"/>
      <c r="AP551" s="25"/>
      <c r="AQ551" s="25">
        <v>10.0</v>
      </c>
      <c r="AR551" s="25">
        <v>10.0</v>
      </c>
      <c r="AS551" s="25">
        <v>10.0</v>
      </c>
      <c r="AT551" s="25"/>
      <c r="AU551" s="25"/>
      <c r="AV551" s="25"/>
      <c r="AW551" s="25">
        <v>10.0</v>
      </c>
      <c r="AX551" s="25">
        <f t="shared" si="1"/>
        <v>9.5</v>
      </c>
      <c r="AY551" s="23"/>
      <c r="AZ551" s="23">
        <f t="shared" si="2"/>
        <v>0</v>
      </c>
      <c r="BA551" s="6">
        <v>37.0</v>
      </c>
      <c r="BB551" s="6">
        <v>3.0</v>
      </c>
      <c r="BC551" s="23">
        <f t="shared" si="3"/>
        <v>34</v>
      </c>
      <c r="BD551" s="6" t="s">
        <v>92</v>
      </c>
      <c r="BE551" s="6" t="s">
        <v>55</v>
      </c>
      <c r="BF551" s="6" t="s">
        <v>55</v>
      </c>
      <c r="BG551" s="6" t="s">
        <v>55</v>
      </c>
      <c r="BH551" s="6" t="s">
        <v>55</v>
      </c>
      <c r="BI551" s="6" t="s">
        <v>92</v>
      </c>
      <c r="BJ551" s="6" t="s">
        <v>55</v>
      </c>
      <c r="BK551" s="23"/>
      <c r="BL551" s="23"/>
      <c r="BM551" s="42"/>
      <c r="BN551" s="42"/>
      <c r="BO551" s="42"/>
    </row>
    <row r="552">
      <c r="A552" s="11">
        <v>547.0</v>
      </c>
      <c r="B552" s="17" t="s">
        <v>861</v>
      </c>
      <c r="C552" s="17" t="s">
        <v>1336</v>
      </c>
      <c r="D552" s="20"/>
      <c r="E552" s="19"/>
      <c r="F552" s="17" t="s">
        <v>79</v>
      </c>
      <c r="G552" s="17" t="s">
        <v>1690</v>
      </c>
      <c r="H552" s="48" t="s">
        <v>90</v>
      </c>
      <c r="J552" s="11" t="s">
        <v>526</v>
      </c>
      <c r="K552" s="48" t="s">
        <v>84</v>
      </c>
      <c r="L552" s="49">
        <v>42979.0</v>
      </c>
      <c r="M552" s="52"/>
      <c r="N552" s="48" t="s">
        <v>85</v>
      </c>
      <c r="O552" s="48" t="s">
        <v>295</v>
      </c>
      <c r="P552" s="52"/>
      <c r="Q552" s="25">
        <v>9.0</v>
      </c>
      <c r="R552" s="25">
        <v>8.5</v>
      </c>
      <c r="S552" s="25">
        <v>9.0</v>
      </c>
      <c r="T552" s="25">
        <v>10.0</v>
      </c>
      <c r="U552" s="25">
        <v>9.5</v>
      </c>
      <c r="V552" s="25">
        <v>10.0</v>
      </c>
      <c r="W552" s="25"/>
      <c r="X552" s="25"/>
      <c r="Y552" s="25"/>
      <c r="Z552" s="25"/>
      <c r="AA552" s="25"/>
      <c r="AB552" s="25">
        <v>6.0</v>
      </c>
      <c r="AC552" s="25">
        <v>10.0</v>
      </c>
      <c r="AD552" s="25"/>
      <c r="AE552" s="25"/>
      <c r="AF552" s="25"/>
      <c r="AG552" s="25">
        <v>9.5</v>
      </c>
      <c r="AH552" s="25">
        <v>10.0</v>
      </c>
      <c r="AI552" s="25">
        <v>10.0</v>
      </c>
      <c r="AJ552" s="25"/>
      <c r="AK552" s="25">
        <v>10.0</v>
      </c>
      <c r="AL552" s="25"/>
      <c r="AM552" s="25"/>
      <c r="AN552" s="25">
        <v>10.0</v>
      </c>
      <c r="AO552" s="25"/>
      <c r="AP552" s="25"/>
      <c r="AQ552" s="25">
        <v>9.5</v>
      </c>
      <c r="AR552" s="25">
        <v>10.0</v>
      </c>
      <c r="AS552" s="25">
        <v>10.0</v>
      </c>
      <c r="AT552" s="25"/>
      <c r="AU552" s="25"/>
      <c r="AV552" s="25"/>
      <c r="AW552" s="25">
        <v>10.0</v>
      </c>
      <c r="AX552" s="25">
        <f t="shared" si="1"/>
        <v>9.47</v>
      </c>
      <c r="AY552" s="23"/>
      <c r="AZ552" s="23">
        <f t="shared" si="2"/>
        <v>0</v>
      </c>
      <c r="BA552" s="6">
        <v>90.0</v>
      </c>
      <c r="BB552" s="6">
        <v>14.0</v>
      </c>
      <c r="BC552" s="23">
        <f t="shared" si="3"/>
        <v>76</v>
      </c>
      <c r="BD552" s="6" t="s">
        <v>92</v>
      </c>
      <c r="BE552" s="6" t="s">
        <v>55</v>
      </c>
      <c r="BF552" s="6" t="s">
        <v>55</v>
      </c>
      <c r="BG552" s="6" t="s">
        <v>55</v>
      </c>
      <c r="BH552" s="6" t="s">
        <v>55</v>
      </c>
      <c r="BI552" s="6" t="s">
        <v>92</v>
      </c>
      <c r="BJ552" s="6" t="s">
        <v>55</v>
      </c>
      <c r="BK552" s="23"/>
      <c r="BL552" s="23"/>
      <c r="BM552" s="42"/>
      <c r="BN552" s="42"/>
      <c r="BO552" s="42"/>
    </row>
    <row r="553">
      <c r="A553" s="11">
        <v>548.0</v>
      </c>
      <c r="B553" s="17" t="s">
        <v>1698</v>
      </c>
      <c r="C553" s="17" t="s">
        <v>731</v>
      </c>
      <c r="D553" s="17" t="s">
        <v>274</v>
      </c>
      <c r="E553" s="19"/>
      <c r="F553" s="17" t="s">
        <v>79</v>
      </c>
      <c r="G553" s="17" t="s">
        <v>1690</v>
      </c>
      <c r="H553" s="48" t="s">
        <v>90</v>
      </c>
      <c r="J553" s="11" t="s">
        <v>526</v>
      </c>
      <c r="K553" s="48" t="s">
        <v>84</v>
      </c>
      <c r="L553" s="49">
        <v>42979.0</v>
      </c>
      <c r="M553" s="52"/>
      <c r="N553" s="48" t="s">
        <v>85</v>
      </c>
      <c r="O553" s="48" t="s">
        <v>295</v>
      </c>
      <c r="P553" s="52"/>
      <c r="Q553" s="25">
        <v>8.0</v>
      </c>
      <c r="R553" s="25">
        <v>7.0</v>
      </c>
      <c r="S553" s="25">
        <v>5.5</v>
      </c>
      <c r="T553" s="25">
        <v>10.0</v>
      </c>
      <c r="U553" s="25">
        <v>7.0</v>
      </c>
      <c r="V553" s="25">
        <v>10.0</v>
      </c>
      <c r="W553" s="25"/>
      <c r="X553" s="25"/>
      <c r="Y553" s="25"/>
      <c r="Z553" s="25"/>
      <c r="AA553" s="25"/>
      <c r="AB553" s="25">
        <v>6.0</v>
      </c>
      <c r="AC553" s="25">
        <v>6.0</v>
      </c>
      <c r="AD553" s="25"/>
      <c r="AE553" s="25"/>
      <c r="AF553" s="25"/>
      <c r="AG553" s="25">
        <v>9.0</v>
      </c>
      <c r="AH553" s="25">
        <v>10.0</v>
      </c>
      <c r="AI553" s="25">
        <v>10.0</v>
      </c>
      <c r="AJ553" s="25"/>
      <c r="AK553" s="25">
        <v>10.0</v>
      </c>
      <c r="AL553" s="25"/>
      <c r="AM553" s="25"/>
      <c r="AN553" s="25">
        <v>9.5</v>
      </c>
      <c r="AO553" s="25"/>
      <c r="AP553" s="25"/>
      <c r="AQ553" s="25">
        <v>9.0</v>
      </c>
      <c r="AR553" s="25">
        <v>10.0</v>
      </c>
      <c r="AS553" s="25">
        <v>9.5</v>
      </c>
      <c r="AT553" s="25"/>
      <c r="AU553" s="25"/>
      <c r="AV553" s="25"/>
      <c r="AW553" s="25">
        <v>10.0</v>
      </c>
      <c r="AX553" s="25">
        <f t="shared" si="1"/>
        <v>8.61</v>
      </c>
      <c r="AY553" s="23"/>
      <c r="AZ553" s="23">
        <f t="shared" si="2"/>
        <v>0</v>
      </c>
      <c r="BA553" s="6">
        <v>157.0</v>
      </c>
      <c r="BB553" s="6">
        <v>15.0</v>
      </c>
      <c r="BC553" s="23">
        <f t="shared" si="3"/>
        <v>142</v>
      </c>
      <c r="BD553" s="6" t="s">
        <v>92</v>
      </c>
      <c r="BE553" s="6" t="s">
        <v>55</v>
      </c>
      <c r="BF553" s="6" t="s">
        <v>55</v>
      </c>
      <c r="BG553" s="6" t="s">
        <v>55</v>
      </c>
      <c r="BH553" s="6" t="s">
        <v>55</v>
      </c>
      <c r="BI553" s="6" t="s">
        <v>92</v>
      </c>
      <c r="BJ553" s="6" t="s">
        <v>55</v>
      </c>
      <c r="BK553" s="23"/>
      <c r="BL553" s="23"/>
      <c r="BM553" s="42"/>
      <c r="BN553" s="42"/>
      <c r="BO553" s="42"/>
    </row>
    <row r="554">
      <c r="A554" s="11">
        <v>549.0</v>
      </c>
      <c r="B554" s="17" t="s">
        <v>1699</v>
      </c>
      <c r="C554" s="17" t="s">
        <v>694</v>
      </c>
      <c r="D554" s="20"/>
      <c r="E554" s="19"/>
      <c r="F554" s="17" t="s">
        <v>79</v>
      </c>
      <c r="G554" s="17" t="s">
        <v>1690</v>
      </c>
      <c r="H554" s="48" t="s">
        <v>90</v>
      </c>
      <c r="J554" s="11" t="s">
        <v>526</v>
      </c>
      <c r="K554" s="48" t="s">
        <v>84</v>
      </c>
      <c r="L554" s="49">
        <v>42979.0</v>
      </c>
      <c r="M554" s="52"/>
      <c r="N554" s="48" t="s">
        <v>85</v>
      </c>
      <c r="O554" s="48" t="s">
        <v>483</v>
      </c>
      <c r="P554" s="52"/>
      <c r="Q554" s="25">
        <v>7.0</v>
      </c>
      <c r="R554" s="25">
        <v>7.5</v>
      </c>
      <c r="S554" s="25">
        <v>7.0</v>
      </c>
      <c r="T554" s="25">
        <v>10.0</v>
      </c>
      <c r="U554" s="25">
        <v>9.5</v>
      </c>
      <c r="V554" s="25">
        <v>7.5</v>
      </c>
      <c r="W554" s="25"/>
      <c r="X554" s="25"/>
      <c r="Y554" s="25"/>
      <c r="Z554" s="25"/>
      <c r="AA554" s="25"/>
      <c r="AB554" s="25">
        <v>6.5</v>
      </c>
      <c r="AC554" s="25">
        <v>7.5</v>
      </c>
      <c r="AD554" s="25"/>
      <c r="AE554" s="25"/>
      <c r="AF554" s="25"/>
      <c r="AG554" s="25">
        <v>7.0</v>
      </c>
      <c r="AH554" s="25">
        <v>10.0</v>
      </c>
      <c r="AI554" s="25">
        <v>10.0</v>
      </c>
      <c r="AJ554" s="25"/>
      <c r="AK554" s="25">
        <v>10.0</v>
      </c>
      <c r="AL554" s="25"/>
      <c r="AM554" s="25"/>
      <c r="AN554" s="25">
        <v>10.0</v>
      </c>
      <c r="AO554" s="25"/>
      <c r="AP554" s="25"/>
      <c r="AQ554" s="25">
        <v>8.5</v>
      </c>
      <c r="AR554" s="25">
        <v>10.0</v>
      </c>
      <c r="AS554" s="25">
        <v>9.5</v>
      </c>
      <c r="AT554" s="25"/>
      <c r="AU554" s="25"/>
      <c r="AV554" s="25"/>
      <c r="AW554" s="25">
        <v>10.0</v>
      </c>
      <c r="AX554" s="25">
        <f t="shared" si="1"/>
        <v>8.67</v>
      </c>
      <c r="AY554" s="23"/>
      <c r="AZ554" s="23">
        <f t="shared" si="2"/>
        <v>0</v>
      </c>
      <c r="BA554" s="6">
        <v>93.0</v>
      </c>
      <c r="BB554" s="6">
        <v>17.0</v>
      </c>
      <c r="BC554" s="23">
        <f t="shared" si="3"/>
        <v>76</v>
      </c>
      <c r="BD554" s="6" t="s">
        <v>92</v>
      </c>
      <c r="BE554" s="6" t="s">
        <v>55</v>
      </c>
      <c r="BF554" s="6" t="s">
        <v>55</v>
      </c>
      <c r="BG554" s="6" t="s">
        <v>55</v>
      </c>
      <c r="BH554" s="6" t="s">
        <v>55</v>
      </c>
      <c r="BI554" s="6" t="s">
        <v>92</v>
      </c>
      <c r="BJ554" s="6" t="s">
        <v>55</v>
      </c>
      <c r="BK554" s="23"/>
      <c r="BL554" s="23"/>
      <c r="BM554" s="42"/>
      <c r="BN554" s="42"/>
      <c r="BO554" s="42"/>
    </row>
    <row r="555">
      <c r="A555" s="11">
        <v>550.0</v>
      </c>
      <c r="B555" s="17" t="s">
        <v>1700</v>
      </c>
      <c r="C555" s="17" t="s">
        <v>78</v>
      </c>
      <c r="D555" s="17" t="s">
        <v>719</v>
      </c>
      <c r="E555" s="19"/>
      <c r="F555" s="17" t="s">
        <v>79</v>
      </c>
      <c r="G555" s="17" t="s">
        <v>1690</v>
      </c>
      <c r="H555" s="48" t="s">
        <v>90</v>
      </c>
      <c r="J555" s="11" t="s">
        <v>526</v>
      </c>
      <c r="K555" s="48" t="s">
        <v>84</v>
      </c>
      <c r="L555" s="49">
        <v>42979.0</v>
      </c>
      <c r="M555" s="52"/>
      <c r="N555" s="48" t="s">
        <v>85</v>
      </c>
      <c r="O555" s="48" t="s">
        <v>483</v>
      </c>
      <c r="P555" s="52"/>
      <c r="Q555" s="25">
        <v>7.0</v>
      </c>
      <c r="R555" s="25">
        <v>8.5</v>
      </c>
      <c r="S555" s="25">
        <v>7.0</v>
      </c>
      <c r="T555" s="25">
        <v>10.0</v>
      </c>
      <c r="U555" s="25">
        <v>9.0</v>
      </c>
      <c r="V555" s="25">
        <v>7.5</v>
      </c>
      <c r="W555" s="25"/>
      <c r="X555" s="25"/>
      <c r="Y555" s="25"/>
      <c r="Z555" s="25"/>
      <c r="AA555" s="25"/>
      <c r="AB555" s="25">
        <v>5.0</v>
      </c>
      <c r="AC555" s="25">
        <v>8.5</v>
      </c>
      <c r="AD555" s="25"/>
      <c r="AE555" s="25"/>
      <c r="AF555" s="25"/>
      <c r="AG555" s="25">
        <v>7.0</v>
      </c>
      <c r="AH555" s="25">
        <v>10.0</v>
      </c>
      <c r="AI555" s="25">
        <v>10.0</v>
      </c>
      <c r="AJ555" s="25"/>
      <c r="AK555" s="25">
        <v>10.0</v>
      </c>
      <c r="AL555" s="25"/>
      <c r="AM555" s="25"/>
      <c r="AN555" s="25">
        <v>9.0</v>
      </c>
      <c r="AO555" s="25"/>
      <c r="AP555" s="25"/>
      <c r="AQ555" s="25">
        <v>10.0</v>
      </c>
      <c r="AR555" s="25">
        <v>10.0</v>
      </c>
      <c r="AS555" s="25">
        <v>10.0</v>
      </c>
      <c r="AT555" s="25"/>
      <c r="AU555" s="25"/>
      <c r="AV555" s="25"/>
      <c r="AW555" s="25">
        <v>10.0</v>
      </c>
      <c r="AX555" s="25">
        <f t="shared" si="1"/>
        <v>8.73</v>
      </c>
      <c r="AY555" s="23"/>
      <c r="AZ555" s="23">
        <f t="shared" si="2"/>
        <v>0</v>
      </c>
      <c r="BA555" s="6">
        <v>125.0</v>
      </c>
      <c r="BB555" s="6">
        <v>15.0</v>
      </c>
      <c r="BC555" s="23">
        <f t="shared" si="3"/>
        <v>110</v>
      </c>
      <c r="BD555" s="6" t="s">
        <v>92</v>
      </c>
      <c r="BE555" s="6" t="s">
        <v>55</v>
      </c>
      <c r="BF555" s="6" t="s">
        <v>55</v>
      </c>
      <c r="BG555" s="6" t="s">
        <v>55</v>
      </c>
      <c r="BH555" s="6" t="s">
        <v>55</v>
      </c>
      <c r="BI555" s="6" t="s">
        <v>92</v>
      </c>
      <c r="BJ555" s="6" t="s">
        <v>55</v>
      </c>
      <c r="BK555" s="23"/>
      <c r="BL555" s="23"/>
      <c r="BM555" s="42"/>
      <c r="BN555" s="42"/>
      <c r="BO555" s="42"/>
    </row>
    <row r="556">
      <c r="A556" s="11">
        <v>551.0</v>
      </c>
      <c r="B556" s="17" t="s">
        <v>1701</v>
      </c>
      <c r="C556" s="17" t="s">
        <v>115</v>
      </c>
      <c r="D556" s="17" t="s">
        <v>1702</v>
      </c>
      <c r="E556" s="19"/>
      <c r="F556" s="17" t="s">
        <v>79</v>
      </c>
      <c r="G556" s="17" t="s">
        <v>1690</v>
      </c>
      <c r="H556" s="48" t="s">
        <v>90</v>
      </c>
      <c r="J556" s="11" t="s">
        <v>526</v>
      </c>
      <c r="K556" s="48" t="s">
        <v>84</v>
      </c>
      <c r="L556" s="49">
        <v>42979.0</v>
      </c>
      <c r="M556" s="52"/>
      <c r="N556" s="48" t="s">
        <v>85</v>
      </c>
      <c r="O556" s="48" t="s">
        <v>295</v>
      </c>
      <c r="P556" s="52"/>
      <c r="Q556" s="6">
        <v>8.0</v>
      </c>
      <c r="R556" s="6">
        <v>5.0</v>
      </c>
      <c r="S556" s="6">
        <v>8.0</v>
      </c>
      <c r="T556" s="25">
        <v>10.0</v>
      </c>
      <c r="U556" s="6">
        <v>10.0</v>
      </c>
      <c r="V556" s="6">
        <v>10.0</v>
      </c>
      <c r="W556" s="23"/>
      <c r="X556" s="23"/>
      <c r="Y556" s="23"/>
      <c r="Z556" s="23"/>
      <c r="AA556" s="23"/>
      <c r="AB556" s="6">
        <v>5.0</v>
      </c>
      <c r="AC556" s="6">
        <v>9.0</v>
      </c>
      <c r="AD556" s="23"/>
      <c r="AE556" s="23"/>
      <c r="AF556" s="23"/>
      <c r="AG556" s="25">
        <v>9.5</v>
      </c>
      <c r="AH556" s="25">
        <v>10.0</v>
      </c>
      <c r="AI556" s="25">
        <v>10.0</v>
      </c>
      <c r="AJ556" s="25"/>
      <c r="AK556" s="25">
        <v>10.0</v>
      </c>
      <c r="AL556" s="25"/>
      <c r="AM556" s="25"/>
      <c r="AN556" s="25">
        <v>10.0</v>
      </c>
      <c r="AO556" s="25"/>
      <c r="AP556" s="25"/>
      <c r="AQ556" s="25">
        <v>10.0</v>
      </c>
      <c r="AR556" s="25">
        <v>10.0</v>
      </c>
      <c r="AS556" s="25">
        <v>10.0</v>
      </c>
      <c r="AT556" s="25"/>
      <c r="AU556" s="25"/>
      <c r="AV556" s="25"/>
      <c r="AW556" s="25">
        <v>10.0</v>
      </c>
      <c r="AX556" s="25">
        <f t="shared" si="1"/>
        <v>9.08</v>
      </c>
      <c r="AY556" s="23"/>
      <c r="AZ556" s="23">
        <f t="shared" si="2"/>
        <v>0</v>
      </c>
      <c r="BA556" s="6">
        <v>105.0</v>
      </c>
      <c r="BB556" s="6">
        <v>13.0</v>
      </c>
      <c r="BC556" s="23">
        <f t="shared" si="3"/>
        <v>92</v>
      </c>
      <c r="BD556" s="6" t="s">
        <v>92</v>
      </c>
      <c r="BE556" s="6" t="s">
        <v>55</v>
      </c>
      <c r="BF556" s="6" t="s">
        <v>55</v>
      </c>
      <c r="BG556" s="6" t="s">
        <v>55</v>
      </c>
      <c r="BH556" s="6" t="s">
        <v>55</v>
      </c>
      <c r="BI556" s="6" t="s">
        <v>92</v>
      </c>
      <c r="BJ556" s="6" t="s">
        <v>55</v>
      </c>
      <c r="BK556" s="23"/>
      <c r="BL556" s="23"/>
      <c r="BM556" s="42"/>
      <c r="BN556" s="42"/>
      <c r="BO556" s="42"/>
    </row>
    <row r="557">
      <c r="A557" s="11">
        <v>552.0</v>
      </c>
      <c r="B557" s="17" t="s">
        <v>1703</v>
      </c>
      <c r="C557" s="17" t="s">
        <v>259</v>
      </c>
      <c r="D557" s="17" t="s">
        <v>1704</v>
      </c>
      <c r="E557" s="19"/>
      <c r="F557" s="17" t="s">
        <v>96</v>
      </c>
      <c r="G557" s="17" t="s">
        <v>1690</v>
      </c>
      <c r="H557" s="48" t="s">
        <v>90</v>
      </c>
      <c r="J557" s="11" t="s">
        <v>526</v>
      </c>
      <c r="K557" s="48" t="s">
        <v>84</v>
      </c>
      <c r="L557" s="49">
        <v>42979.0</v>
      </c>
      <c r="M557" s="52"/>
      <c r="N557" s="48" t="s">
        <v>85</v>
      </c>
      <c r="O557" s="48" t="s">
        <v>483</v>
      </c>
      <c r="P557" s="52"/>
      <c r="Q557" s="25">
        <v>8.0</v>
      </c>
      <c r="R557" s="25">
        <v>5.5</v>
      </c>
      <c r="S557" s="25">
        <v>8.0</v>
      </c>
      <c r="T557" s="25">
        <v>10.0</v>
      </c>
      <c r="U557" s="25">
        <v>9.5</v>
      </c>
      <c r="V557" s="25">
        <v>10.0</v>
      </c>
      <c r="W557" s="25"/>
      <c r="X557" s="25"/>
      <c r="Y557" s="25"/>
      <c r="Z557" s="25"/>
      <c r="AA557" s="25"/>
      <c r="AB557" s="25">
        <v>5.0</v>
      </c>
      <c r="AC557" s="25">
        <v>9.0</v>
      </c>
      <c r="AD557" s="25"/>
      <c r="AE557" s="25"/>
      <c r="AF557" s="25"/>
      <c r="AG557" s="25">
        <v>8.5</v>
      </c>
      <c r="AH557" s="25">
        <v>10.0</v>
      </c>
      <c r="AI557" s="25">
        <v>10.0</v>
      </c>
      <c r="AJ557" s="25"/>
      <c r="AK557" s="25">
        <v>10.0</v>
      </c>
      <c r="AL557" s="25"/>
      <c r="AM557" s="25"/>
      <c r="AN557" s="25">
        <v>10.0</v>
      </c>
      <c r="AO557" s="25"/>
      <c r="AP557" s="25"/>
      <c r="AQ557" s="25">
        <v>10.0</v>
      </c>
      <c r="AR557" s="25">
        <v>10.0</v>
      </c>
      <c r="AS557" s="25">
        <v>10.0</v>
      </c>
      <c r="AT557" s="25"/>
      <c r="AU557" s="25"/>
      <c r="AV557" s="25"/>
      <c r="AW557" s="25">
        <v>10.0</v>
      </c>
      <c r="AX557" s="25">
        <f t="shared" si="1"/>
        <v>9.02</v>
      </c>
      <c r="AY557" s="23"/>
      <c r="AZ557" s="23">
        <f t="shared" si="2"/>
        <v>0</v>
      </c>
      <c r="BA557" s="6">
        <v>43.0</v>
      </c>
      <c r="BB557" s="6">
        <v>7.0</v>
      </c>
      <c r="BC557" s="23">
        <f t="shared" si="3"/>
        <v>36</v>
      </c>
      <c r="BD557" s="6" t="s">
        <v>92</v>
      </c>
      <c r="BE557" s="6" t="s">
        <v>55</v>
      </c>
      <c r="BF557" s="6" t="s">
        <v>55</v>
      </c>
      <c r="BG557" s="6" t="s">
        <v>55</v>
      </c>
      <c r="BH557" s="6" t="s">
        <v>55</v>
      </c>
      <c r="BI557" s="6" t="s">
        <v>92</v>
      </c>
      <c r="BJ557" s="6" t="s">
        <v>55</v>
      </c>
      <c r="BK557" s="23"/>
      <c r="BL557" s="23"/>
      <c r="BM557" s="42"/>
      <c r="BN557" s="42"/>
      <c r="BO557" s="42"/>
    </row>
    <row r="558">
      <c r="A558" s="11">
        <v>553.0</v>
      </c>
      <c r="B558" s="17" t="s">
        <v>1705</v>
      </c>
      <c r="C558" s="17" t="s">
        <v>1173</v>
      </c>
      <c r="D558" s="17" t="s">
        <v>1591</v>
      </c>
      <c r="E558" s="19"/>
      <c r="F558" s="17" t="s">
        <v>96</v>
      </c>
      <c r="G558" s="17" t="s">
        <v>1690</v>
      </c>
      <c r="H558" s="48" t="s">
        <v>90</v>
      </c>
      <c r="J558" s="11" t="s">
        <v>526</v>
      </c>
      <c r="K558" s="48" t="s">
        <v>84</v>
      </c>
      <c r="L558" s="49">
        <v>42979.0</v>
      </c>
      <c r="M558" s="52"/>
      <c r="N558" s="48" t="s">
        <v>85</v>
      </c>
      <c r="O558" s="48" t="s">
        <v>483</v>
      </c>
      <c r="P558" s="52"/>
      <c r="Q558" s="6">
        <v>10.0</v>
      </c>
      <c r="R558" s="6">
        <v>9.0</v>
      </c>
      <c r="S558" s="6">
        <v>8.0</v>
      </c>
      <c r="T558" s="25">
        <v>10.0</v>
      </c>
      <c r="U558" s="6">
        <v>10.0</v>
      </c>
      <c r="V558" s="6">
        <v>10.0</v>
      </c>
      <c r="W558" s="23"/>
      <c r="X558" s="23"/>
      <c r="Y558" s="23"/>
      <c r="Z558" s="23"/>
      <c r="AA558" s="23"/>
      <c r="AB558" s="6">
        <v>9.0</v>
      </c>
      <c r="AC558" s="6">
        <v>9.0</v>
      </c>
      <c r="AD558" s="23"/>
      <c r="AE558" s="23"/>
      <c r="AF558" s="23"/>
      <c r="AG558" s="25">
        <v>10.0</v>
      </c>
      <c r="AH558" s="25">
        <v>10.0</v>
      </c>
      <c r="AI558" s="25">
        <v>10.0</v>
      </c>
      <c r="AJ558" s="25"/>
      <c r="AK558" s="25">
        <v>10.0</v>
      </c>
      <c r="AL558" s="25"/>
      <c r="AM558" s="25"/>
      <c r="AN558" s="25">
        <v>9.5</v>
      </c>
      <c r="AO558" s="25"/>
      <c r="AP558" s="25"/>
      <c r="AQ558" s="25">
        <v>10.0</v>
      </c>
      <c r="AR558" s="25">
        <v>10.0</v>
      </c>
      <c r="AS558" s="25">
        <v>10.0</v>
      </c>
      <c r="AT558" s="25"/>
      <c r="AU558" s="25"/>
      <c r="AV558" s="25"/>
      <c r="AW558" s="25">
        <v>10.0</v>
      </c>
      <c r="AX558" s="25">
        <f t="shared" si="1"/>
        <v>9.67</v>
      </c>
      <c r="AY558" s="23"/>
      <c r="AZ558" s="23">
        <f t="shared" si="2"/>
        <v>0</v>
      </c>
      <c r="BA558" s="6">
        <v>88.0</v>
      </c>
      <c r="BB558" s="6">
        <v>15.0</v>
      </c>
      <c r="BC558" s="23">
        <f t="shared" si="3"/>
        <v>73</v>
      </c>
      <c r="BD558" s="6" t="s">
        <v>92</v>
      </c>
      <c r="BE558" s="6" t="s">
        <v>55</v>
      </c>
      <c r="BF558" s="6" t="s">
        <v>55</v>
      </c>
      <c r="BG558" s="6" t="s">
        <v>55</v>
      </c>
      <c r="BH558" s="6" t="s">
        <v>55</v>
      </c>
      <c r="BI558" s="6" t="s">
        <v>92</v>
      </c>
      <c r="BJ558" s="6" t="s">
        <v>55</v>
      </c>
      <c r="BK558" s="23"/>
      <c r="BL558" s="23"/>
      <c r="BM558" s="42"/>
      <c r="BN558" s="42"/>
      <c r="BO558" s="42"/>
    </row>
    <row r="559">
      <c r="A559" s="11">
        <v>554.0</v>
      </c>
      <c r="B559" s="17" t="s">
        <v>1706</v>
      </c>
      <c r="C559" s="17" t="s">
        <v>1707</v>
      </c>
      <c r="D559" s="20"/>
      <c r="E559" s="19"/>
      <c r="F559" s="17" t="s">
        <v>79</v>
      </c>
      <c r="G559" s="17" t="s">
        <v>1690</v>
      </c>
      <c r="H559" s="48" t="s">
        <v>90</v>
      </c>
      <c r="J559" s="11" t="s">
        <v>526</v>
      </c>
      <c r="K559" s="48" t="s">
        <v>84</v>
      </c>
      <c r="L559" s="49">
        <v>42979.0</v>
      </c>
      <c r="M559" s="52"/>
      <c r="N559" s="48" t="s">
        <v>85</v>
      </c>
      <c r="O559" s="48" t="s">
        <v>295</v>
      </c>
      <c r="P559" s="52"/>
      <c r="Q559" s="6">
        <v>9.0</v>
      </c>
      <c r="R559" s="6">
        <v>10.0</v>
      </c>
      <c r="S559" s="6">
        <v>9.0</v>
      </c>
      <c r="T559" s="25">
        <v>10.0</v>
      </c>
      <c r="U559" s="6">
        <v>9.0</v>
      </c>
      <c r="V559" s="6">
        <v>8.0</v>
      </c>
      <c r="W559" s="23"/>
      <c r="X559" s="23"/>
      <c r="Y559" s="23"/>
      <c r="Z559" s="23"/>
      <c r="AA559" s="23"/>
      <c r="AB559" s="6">
        <v>8.0</v>
      </c>
      <c r="AC559" s="6">
        <v>9.5</v>
      </c>
      <c r="AD559" s="23"/>
      <c r="AE559" s="23"/>
      <c r="AF559" s="23"/>
      <c r="AG559" s="25">
        <v>8.5</v>
      </c>
      <c r="AH559" s="25"/>
      <c r="AI559" s="25">
        <v>10.0</v>
      </c>
      <c r="AJ559" s="25"/>
      <c r="AK559" s="25">
        <v>10.0</v>
      </c>
      <c r="AL559" s="25"/>
      <c r="AM559" s="25"/>
      <c r="AN559" s="25">
        <v>10.0</v>
      </c>
      <c r="AO559" s="25"/>
      <c r="AP559" s="25"/>
      <c r="AQ559" s="25">
        <v>9.0</v>
      </c>
      <c r="AR559" s="25">
        <v>10.0</v>
      </c>
      <c r="AS559" s="25">
        <v>10.0</v>
      </c>
      <c r="AT559" s="25"/>
      <c r="AU559" s="25"/>
      <c r="AV559" s="25"/>
      <c r="AW559" s="25">
        <v>10.0</v>
      </c>
      <c r="AX559" s="25">
        <f t="shared" si="1"/>
        <v>9.37</v>
      </c>
      <c r="AY559" s="23"/>
      <c r="AZ559" s="23">
        <f t="shared" si="2"/>
        <v>0</v>
      </c>
      <c r="BA559" s="6">
        <v>21.0</v>
      </c>
      <c r="BB559" s="6">
        <v>2.0</v>
      </c>
      <c r="BC559" s="23">
        <f t="shared" si="3"/>
        <v>19</v>
      </c>
      <c r="BD559" s="6" t="s">
        <v>92</v>
      </c>
      <c r="BE559" s="6" t="s">
        <v>55</v>
      </c>
      <c r="BF559" s="6" t="s">
        <v>55</v>
      </c>
      <c r="BG559" s="6" t="s">
        <v>55</v>
      </c>
      <c r="BH559" s="6" t="s">
        <v>55</v>
      </c>
      <c r="BI559" s="6" t="s">
        <v>92</v>
      </c>
      <c r="BJ559" s="6" t="s">
        <v>55</v>
      </c>
      <c r="BK559" s="23"/>
      <c r="BL559" s="23"/>
      <c r="BM559" s="42"/>
      <c r="BN559" s="42"/>
      <c r="BO559" s="42"/>
    </row>
    <row r="560">
      <c r="A560" s="11">
        <v>555.0</v>
      </c>
      <c r="B560" s="17" t="s">
        <v>181</v>
      </c>
      <c r="C560" s="17" t="s">
        <v>101</v>
      </c>
      <c r="D560" s="17" t="s">
        <v>110</v>
      </c>
      <c r="E560" s="19"/>
      <c r="F560" s="17" t="s">
        <v>96</v>
      </c>
      <c r="G560" s="17" t="s">
        <v>1690</v>
      </c>
      <c r="H560" s="48" t="s">
        <v>90</v>
      </c>
      <c r="J560" s="11" t="s">
        <v>526</v>
      </c>
      <c r="K560" s="48" t="s">
        <v>84</v>
      </c>
      <c r="L560" s="49">
        <v>42979.0</v>
      </c>
      <c r="M560" s="52"/>
      <c r="N560" s="48" t="s">
        <v>85</v>
      </c>
      <c r="O560" s="48" t="s">
        <v>483</v>
      </c>
      <c r="P560" s="52"/>
      <c r="Q560" s="25">
        <v>9.0</v>
      </c>
      <c r="R560" s="25">
        <v>9.5</v>
      </c>
      <c r="S560" s="25">
        <v>6.5</v>
      </c>
      <c r="T560" s="25">
        <v>10.0</v>
      </c>
      <c r="U560" s="25">
        <v>10.0</v>
      </c>
      <c r="V560" s="25">
        <v>10.0</v>
      </c>
      <c r="W560" s="25"/>
      <c r="X560" s="25"/>
      <c r="Y560" s="25"/>
      <c r="Z560" s="25"/>
      <c r="AA560" s="25"/>
      <c r="AB560" s="25">
        <v>6.5</v>
      </c>
      <c r="AC560" s="25">
        <v>8.5</v>
      </c>
      <c r="AD560" s="25"/>
      <c r="AE560" s="25"/>
      <c r="AF560" s="25"/>
      <c r="AG560" s="25">
        <v>10.0</v>
      </c>
      <c r="AH560" s="25">
        <v>10.0</v>
      </c>
      <c r="AI560" s="25">
        <v>10.0</v>
      </c>
      <c r="AJ560" s="25"/>
      <c r="AK560" s="25">
        <v>10.0</v>
      </c>
      <c r="AL560" s="25"/>
      <c r="AM560" s="25"/>
      <c r="AN560" s="25">
        <v>10.0</v>
      </c>
      <c r="AO560" s="25"/>
      <c r="AP560" s="25"/>
      <c r="AQ560" s="25">
        <v>9.5</v>
      </c>
      <c r="AR560" s="25">
        <v>10.0</v>
      </c>
      <c r="AS560" s="25">
        <v>10.0</v>
      </c>
      <c r="AT560" s="25"/>
      <c r="AU560" s="25"/>
      <c r="AV560" s="25"/>
      <c r="AW560" s="25">
        <v>10.0</v>
      </c>
      <c r="AX560" s="25">
        <f t="shared" si="1"/>
        <v>9.38</v>
      </c>
      <c r="AY560" s="23"/>
      <c r="AZ560" s="23">
        <f t="shared" si="2"/>
        <v>0</v>
      </c>
      <c r="BA560" s="6">
        <v>70.0</v>
      </c>
      <c r="BB560" s="6">
        <v>16.0</v>
      </c>
      <c r="BC560" s="23">
        <f t="shared" si="3"/>
        <v>54</v>
      </c>
      <c r="BD560" s="6" t="s">
        <v>92</v>
      </c>
      <c r="BE560" s="6" t="s">
        <v>55</v>
      </c>
      <c r="BF560" s="6" t="s">
        <v>55</v>
      </c>
      <c r="BG560" s="6" t="s">
        <v>55</v>
      </c>
      <c r="BH560" s="6" t="s">
        <v>55</v>
      </c>
      <c r="BI560" s="6" t="s">
        <v>92</v>
      </c>
      <c r="BJ560" s="6" t="s">
        <v>55</v>
      </c>
      <c r="BK560" s="23"/>
      <c r="BL560" s="23"/>
      <c r="BM560" s="42"/>
      <c r="BN560" s="42"/>
      <c r="BO560" s="42"/>
    </row>
    <row r="561">
      <c r="A561" s="11">
        <v>556.0</v>
      </c>
      <c r="B561" s="17" t="s">
        <v>1708</v>
      </c>
      <c r="C561" s="17" t="s">
        <v>525</v>
      </c>
      <c r="D561" s="17" t="s">
        <v>446</v>
      </c>
      <c r="E561" s="19"/>
      <c r="F561" s="17" t="s">
        <v>96</v>
      </c>
      <c r="G561" s="17" t="s">
        <v>1690</v>
      </c>
      <c r="H561" s="48" t="s">
        <v>90</v>
      </c>
      <c r="J561" s="11" t="s">
        <v>526</v>
      </c>
      <c r="K561" s="48" t="s">
        <v>84</v>
      </c>
      <c r="L561" s="49">
        <v>42979.0</v>
      </c>
      <c r="M561" s="52"/>
      <c r="N561" s="48" t="s">
        <v>85</v>
      </c>
      <c r="O561" s="48" t="s">
        <v>483</v>
      </c>
      <c r="P561" s="52"/>
      <c r="Q561" s="25">
        <v>9.0</v>
      </c>
      <c r="R561" s="25">
        <v>9.0</v>
      </c>
      <c r="S561" s="25">
        <v>6.5</v>
      </c>
      <c r="T561" s="25">
        <v>10.0</v>
      </c>
      <c r="U561" s="25">
        <v>9.5</v>
      </c>
      <c r="V561" s="25">
        <v>9.5</v>
      </c>
      <c r="W561" s="25"/>
      <c r="X561" s="25"/>
      <c r="Y561" s="25"/>
      <c r="Z561" s="25"/>
      <c r="AA561" s="25"/>
      <c r="AB561" s="25">
        <v>9.0</v>
      </c>
      <c r="AC561" s="25">
        <v>9.5</v>
      </c>
      <c r="AD561" s="25"/>
      <c r="AE561" s="25"/>
      <c r="AF561" s="25"/>
      <c r="AG561" s="25">
        <v>9.0</v>
      </c>
      <c r="AH561" s="25">
        <v>10.0</v>
      </c>
      <c r="AI561" s="25">
        <v>10.0</v>
      </c>
      <c r="AJ561" s="25"/>
      <c r="AK561" s="25">
        <v>10.0</v>
      </c>
      <c r="AL561" s="25"/>
      <c r="AM561" s="25"/>
      <c r="AN561" s="25">
        <v>10.0</v>
      </c>
      <c r="AO561" s="25"/>
      <c r="AP561" s="25"/>
      <c r="AQ561" s="25">
        <v>9.5</v>
      </c>
      <c r="AR561" s="25">
        <v>10.0</v>
      </c>
      <c r="AS561" s="25">
        <v>9.5</v>
      </c>
      <c r="AT561" s="25"/>
      <c r="AU561" s="25"/>
      <c r="AV561" s="25"/>
      <c r="AW561" s="25">
        <v>10.0</v>
      </c>
      <c r="AX561" s="25">
        <f t="shared" si="1"/>
        <v>9.41</v>
      </c>
      <c r="AY561" s="23"/>
      <c r="AZ561" s="23">
        <f t="shared" si="2"/>
        <v>0</v>
      </c>
      <c r="BA561" s="6">
        <v>29.0</v>
      </c>
      <c r="BB561" s="6">
        <v>0.0</v>
      </c>
      <c r="BC561" s="23">
        <f t="shared" si="3"/>
        <v>29</v>
      </c>
      <c r="BD561" s="6" t="s">
        <v>92</v>
      </c>
      <c r="BE561" s="6" t="s">
        <v>55</v>
      </c>
      <c r="BF561" s="6" t="s">
        <v>55</v>
      </c>
      <c r="BG561" s="6" t="s">
        <v>55</v>
      </c>
      <c r="BH561" s="6" t="s">
        <v>55</v>
      </c>
      <c r="BI561" s="6" t="s">
        <v>92</v>
      </c>
      <c r="BJ561" s="6" t="s">
        <v>55</v>
      </c>
      <c r="BK561" s="23"/>
      <c r="BL561" s="23"/>
      <c r="BM561" s="42"/>
      <c r="BN561" s="42"/>
      <c r="BO561" s="42"/>
    </row>
    <row r="562">
      <c r="A562" s="11">
        <v>557.0</v>
      </c>
      <c r="B562" s="17" t="s">
        <v>1709</v>
      </c>
      <c r="C562" s="17" t="s">
        <v>427</v>
      </c>
      <c r="D562" s="17" t="s">
        <v>782</v>
      </c>
      <c r="E562" s="19"/>
      <c r="F562" s="17" t="s">
        <v>79</v>
      </c>
      <c r="G562" s="17" t="s">
        <v>1690</v>
      </c>
      <c r="H562" s="48" t="s">
        <v>90</v>
      </c>
      <c r="J562" s="11" t="s">
        <v>526</v>
      </c>
      <c r="K562" s="48" t="s">
        <v>84</v>
      </c>
      <c r="L562" s="49">
        <v>42979.0</v>
      </c>
      <c r="M562" s="52"/>
      <c r="N562" s="48" t="s">
        <v>85</v>
      </c>
      <c r="O562" s="48" t="s">
        <v>295</v>
      </c>
      <c r="P562" s="52"/>
      <c r="Q562" s="6">
        <v>7.5</v>
      </c>
      <c r="R562" s="6">
        <v>7.0</v>
      </c>
      <c r="S562" s="6">
        <v>5.0</v>
      </c>
      <c r="T562" s="25">
        <v>10.0</v>
      </c>
      <c r="U562" s="6">
        <v>9.0</v>
      </c>
      <c r="V562" s="6">
        <v>9.5</v>
      </c>
      <c r="W562" s="23"/>
      <c r="X562" s="23"/>
      <c r="Y562" s="23"/>
      <c r="Z562" s="23"/>
      <c r="AA562" s="23"/>
      <c r="AB562" s="6">
        <v>6.5</v>
      </c>
      <c r="AC562" s="6">
        <v>8.0</v>
      </c>
      <c r="AD562" s="23"/>
      <c r="AE562" s="23"/>
      <c r="AF562" s="23"/>
      <c r="AG562" s="25">
        <v>7.0</v>
      </c>
      <c r="AH562" s="25">
        <v>10.0</v>
      </c>
      <c r="AI562" s="25">
        <v>10.0</v>
      </c>
      <c r="AJ562" s="25"/>
      <c r="AK562" s="25">
        <v>10.0</v>
      </c>
      <c r="AL562" s="25"/>
      <c r="AM562" s="25"/>
      <c r="AN562" s="25">
        <v>9.5</v>
      </c>
      <c r="AO562" s="25"/>
      <c r="AP562" s="25"/>
      <c r="AQ562" s="25">
        <v>9.0</v>
      </c>
      <c r="AR562" s="25">
        <v>10.0</v>
      </c>
      <c r="AS562" s="25">
        <v>9.0</v>
      </c>
      <c r="AT562" s="25"/>
      <c r="AU562" s="25"/>
      <c r="AV562" s="25"/>
      <c r="AW562" s="25">
        <v>10.0</v>
      </c>
      <c r="AX562" s="25">
        <f t="shared" si="1"/>
        <v>8.64</v>
      </c>
      <c r="AY562" s="23"/>
      <c r="AZ562" s="23">
        <f t="shared" si="2"/>
        <v>0</v>
      </c>
      <c r="BA562" s="6">
        <v>109.0</v>
      </c>
      <c r="BB562" s="6">
        <v>17.0</v>
      </c>
      <c r="BC562" s="23">
        <f t="shared" si="3"/>
        <v>92</v>
      </c>
      <c r="BD562" s="6" t="s">
        <v>92</v>
      </c>
      <c r="BE562" s="6" t="s">
        <v>55</v>
      </c>
      <c r="BF562" s="6" t="s">
        <v>55</v>
      </c>
      <c r="BG562" s="6" t="s">
        <v>55</v>
      </c>
      <c r="BH562" s="6" t="s">
        <v>55</v>
      </c>
      <c r="BI562" s="6" t="s">
        <v>92</v>
      </c>
      <c r="BJ562" s="6" t="s">
        <v>55</v>
      </c>
      <c r="BK562" s="23"/>
      <c r="BL562" s="23"/>
      <c r="BM562" s="42"/>
      <c r="BN562" s="42"/>
      <c r="BO562" s="42"/>
    </row>
    <row r="563">
      <c r="A563" s="11">
        <v>558.0</v>
      </c>
      <c r="B563" s="17" t="s">
        <v>280</v>
      </c>
      <c r="C563" s="17" t="s">
        <v>77</v>
      </c>
      <c r="D563" s="17" t="s">
        <v>338</v>
      </c>
      <c r="E563" s="19"/>
      <c r="F563" s="17" t="s">
        <v>79</v>
      </c>
      <c r="G563" s="17" t="s">
        <v>1690</v>
      </c>
      <c r="H563" s="48" t="s">
        <v>90</v>
      </c>
      <c r="J563" s="11" t="s">
        <v>526</v>
      </c>
      <c r="K563" s="48" t="s">
        <v>84</v>
      </c>
      <c r="L563" s="49">
        <v>42979.0</v>
      </c>
      <c r="M563" s="52"/>
      <c r="N563" s="48" t="s">
        <v>85</v>
      </c>
      <c r="O563" s="48" t="s">
        <v>295</v>
      </c>
      <c r="P563" s="52"/>
      <c r="Q563" s="6">
        <v>9.5</v>
      </c>
      <c r="R563" s="6">
        <v>10.0</v>
      </c>
      <c r="S563" s="6">
        <v>9.5</v>
      </c>
      <c r="T563" s="25">
        <v>10.0</v>
      </c>
      <c r="U563" s="6">
        <v>9.5</v>
      </c>
      <c r="V563" s="6">
        <v>10.0</v>
      </c>
      <c r="W563" s="23"/>
      <c r="X563" s="23"/>
      <c r="Y563" s="23"/>
      <c r="Z563" s="23"/>
      <c r="AA563" s="23"/>
      <c r="AB563" s="6">
        <v>7.5</v>
      </c>
      <c r="AC563" s="6">
        <v>10.0</v>
      </c>
      <c r="AD563" s="23"/>
      <c r="AE563" s="23"/>
      <c r="AF563" s="23"/>
      <c r="AG563" s="25">
        <v>9.5</v>
      </c>
      <c r="AH563" s="25">
        <v>10.0</v>
      </c>
      <c r="AI563" s="25">
        <v>10.0</v>
      </c>
      <c r="AJ563" s="25"/>
      <c r="AK563" s="25">
        <v>10.0</v>
      </c>
      <c r="AL563" s="25"/>
      <c r="AM563" s="25"/>
      <c r="AN563" s="25">
        <v>10.0</v>
      </c>
      <c r="AO563" s="25"/>
      <c r="AP563" s="25"/>
      <c r="AQ563" s="25">
        <v>10.0</v>
      </c>
      <c r="AR563" s="25">
        <v>10.0</v>
      </c>
      <c r="AS563" s="25">
        <v>10.0</v>
      </c>
      <c r="AT563" s="25"/>
      <c r="AU563" s="25"/>
      <c r="AV563" s="25"/>
      <c r="AW563" s="25">
        <v>10.0</v>
      </c>
      <c r="AX563" s="25">
        <f t="shared" si="1"/>
        <v>9.73</v>
      </c>
      <c r="AY563" s="23"/>
      <c r="AZ563" s="23">
        <f t="shared" si="2"/>
        <v>0</v>
      </c>
      <c r="BA563" s="6">
        <v>103.0</v>
      </c>
      <c r="BB563" s="6">
        <v>13.0</v>
      </c>
      <c r="BC563" s="23">
        <f t="shared" si="3"/>
        <v>90</v>
      </c>
      <c r="BD563" s="6" t="s">
        <v>92</v>
      </c>
      <c r="BE563" s="6" t="s">
        <v>55</v>
      </c>
      <c r="BF563" s="6" t="s">
        <v>55</v>
      </c>
      <c r="BG563" s="6" t="s">
        <v>55</v>
      </c>
      <c r="BH563" s="6" t="s">
        <v>55</v>
      </c>
      <c r="BI563" s="6" t="s">
        <v>92</v>
      </c>
      <c r="BJ563" s="6" t="s">
        <v>55</v>
      </c>
      <c r="BK563" s="23"/>
      <c r="BL563" s="23"/>
      <c r="BM563" s="42"/>
      <c r="BN563" s="42"/>
      <c r="BO563" s="42"/>
    </row>
    <row r="564">
      <c r="A564" s="11">
        <v>559.0</v>
      </c>
      <c r="B564" s="17" t="s">
        <v>280</v>
      </c>
      <c r="C564" s="17" t="s">
        <v>200</v>
      </c>
      <c r="D564" s="17" t="s">
        <v>252</v>
      </c>
      <c r="E564" s="19"/>
      <c r="F564" s="17" t="s">
        <v>96</v>
      </c>
      <c r="G564" s="17" t="s">
        <v>1690</v>
      </c>
      <c r="H564" s="48" t="s">
        <v>90</v>
      </c>
      <c r="J564" s="11" t="s">
        <v>526</v>
      </c>
      <c r="K564" s="48" t="s">
        <v>84</v>
      </c>
      <c r="L564" s="49">
        <v>42979.0</v>
      </c>
      <c r="M564" s="52"/>
      <c r="N564" s="48" t="s">
        <v>85</v>
      </c>
      <c r="O564" s="48" t="s">
        <v>483</v>
      </c>
      <c r="P564" s="52"/>
      <c r="Q564" s="25">
        <v>9.5</v>
      </c>
      <c r="R564" s="25">
        <v>8.0</v>
      </c>
      <c r="S564" s="25">
        <v>10.0</v>
      </c>
      <c r="T564" s="25">
        <v>10.0</v>
      </c>
      <c r="U564" s="25">
        <v>10.0</v>
      </c>
      <c r="V564" s="25">
        <v>10.0</v>
      </c>
      <c r="W564" s="25"/>
      <c r="X564" s="25"/>
      <c r="Y564" s="25"/>
      <c r="Z564" s="25"/>
      <c r="AA564" s="25"/>
      <c r="AB564" s="25">
        <v>7.0</v>
      </c>
      <c r="AC564" s="25">
        <v>7.5</v>
      </c>
      <c r="AD564" s="25"/>
      <c r="AE564" s="25"/>
      <c r="AF564" s="25"/>
      <c r="AG564" s="25">
        <v>9.0</v>
      </c>
      <c r="AH564" s="25">
        <v>10.0</v>
      </c>
      <c r="AI564" s="25">
        <v>10.0</v>
      </c>
      <c r="AJ564" s="25"/>
      <c r="AK564" s="25">
        <v>10.0</v>
      </c>
      <c r="AL564" s="25"/>
      <c r="AM564" s="25"/>
      <c r="AN564" s="25">
        <v>10.0</v>
      </c>
      <c r="AO564" s="25"/>
      <c r="AP564" s="25"/>
      <c r="AQ564" s="25">
        <v>9.5</v>
      </c>
      <c r="AR564" s="25">
        <v>10.0</v>
      </c>
      <c r="AS564" s="25">
        <v>10.0</v>
      </c>
      <c r="AT564" s="25"/>
      <c r="AU564" s="25"/>
      <c r="AV564" s="25"/>
      <c r="AW564" s="25">
        <v>10.0</v>
      </c>
      <c r="AX564" s="25">
        <f t="shared" si="1"/>
        <v>9.44</v>
      </c>
      <c r="AY564" s="23"/>
      <c r="AZ564" s="23">
        <f t="shared" si="2"/>
        <v>0</v>
      </c>
      <c r="BA564" s="6">
        <v>51.0</v>
      </c>
      <c r="BB564" s="6">
        <v>0.0</v>
      </c>
      <c r="BC564" s="23">
        <f t="shared" si="3"/>
        <v>51</v>
      </c>
      <c r="BD564" s="6" t="s">
        <v>92</v>
      </c>
      <c r="BE564" s="6" t="s">
        <v>55</v>
      </c>
      <c r="BF564" s="6" t="s">
        <v>55</v>
      </c>
      <c r="BG564" s="6" t="s">
        <v>55</v>
      </c>
      <c r="BH564" s="6" t="s">
        <v>55</v>
      </c>
      <c r="BI564" s="6" t="s">
        <v>92</v>
      </c>
      <c r="BJ564" s="6" t="s">
        <v>55</v>
      </c>
      <c r="BK564" s="23"/>
      <c r="BL564" s="23"/>
      <c r="BM564" s="42"/>
      <c r="BN564" s="42"/>
      <c r="BO564" s="42"/>
    </row>
    <row r="565">
      <c r="A565" s="11">
        <v>560.0</v>
      </c>
      <c r="B565" s="17" t="s">
        <v>1224</v>
      </c>
      <c r="C565" s="17" t="s">
        <v>180</v>
      </c>
      <c r="D565" s="17" t="s">
        <v>1710</v>
      </c>
      <c r="E565" s="19"/>
      <c r="F565" s="17" t="s">
        <v>79</v>
      </c>
      <c r="G565" s="17" t="s">
        <v>1690</v>
      </c>
      <c r="H565" s="48" t="s">
        <v>90</v>
      </c>
      <c r="J565" s="11" t="s">
        <v>526</v>
      </c>
      <c r="K565" s="48" t="s">
        <v>84</v>
      </c>
      <c r="L565" s="49">
        <v>42979.0</v>
      </c>
      <c r="M565" s="52"/>
      <c r="N565" s="48" t="s">
        <v>85</v>
      </c>
      <c r="O565" s="48" t="s">
        <v>483</v>
      </c>
      <c r="P565" s="52"/>
      <c r="Q565" s="25">
        <v>9.0</v>
      </c>
      <c r="R565" s="25">
        <v>10.0</v>
      </c>
      <c r="S565" s="25">
        <v>6.5</v>
      </c>
      <c r="T565" s="25">
        <v>10.0</v>
      </c>
      <c r="U565" s="25">
        <v>8.5</v>
      </c>
      <c r="V565" s="25">
        <v>9.5</v>
      </c>
      <c r="W565" s="25"/>
      <c r="X565" s="25"/>
      <c r="Y565" s="25"/>
      <c r="Z565" s="25"/>
      <c r="AA565" s="25"/>
      <c r="AB565" s="25">
        <v>7.5</v>
      </c>
      <c r="AC565" s="25">
        <v>10.0</v>
      </c>
      <c r="AD565" s="25"/>
      <c r="AE565" s="25"/>
      <c r="AF565" s="25"/>
      <c r="AG565" s="25">
        <v>8.5</v>
      </c>
      <c r="AH565" s="25">
        <v>10.0</v>
      </c>
      <c r="AI565" s="25">
        <v>10.0</v>
      </c>
      <c r="AJ565" s="25"/>
      <c r="AK565" s="25">
        <v>10.0</v>
      </c>
      <c r="AL565" s="25"/>
      <c r="AM565" s="25"/>
      <c r="AN565" s="25">
        <v>9.5</v>
      </c>
      <c r="AO565" s="25"/>
      <c r="AP565" s="25"/>
      <c r="AQ565" s="25">
        <v>10.0</v>
      </c>
      <c r="AR565" s="25">
        <v>10.0</v>
      </c>
      <c r="AS565" s="25">
        <v>10.0</v>
      </c>
      <c r="AT565" s="25"/>
      <c r="AU565" s="25"/>
      <c r="AV565" s="25"/>
      <c r="AW565" s="25">
        <v>10.0</v>
      </c>
      <c r="AX565" s="25">
        <f t="shared" si="1"/>
        <v>9.35</v>
      </c>
      <c r="AY565" s="23"/>
      <c r="AZ565" s="23">
        <f t="shared" si="2"/>
        <v>0</v>
      </c>
      <c r="BA565" s="6">
        <v>111.0</v>
      </c>
      <c r="BB565" s="6">
        <v>17.0</v>
      </c>
      <c r="BC565" s="23">
        <f t="shared" si="3"/>
        <v>94</v>
      </c>
      <c r="BD565" s="6" t="s">
        <v>92</v>
      </c>
      <c r="BE565" s="6" t="s">
        <v>55</v>
      </c>
      <c r="BF565" s="6" t="s">
        <v>55</v>
      </c>
      <c r="BG565" s="6" t="s">
        <v>55</v>
      </c>
      <c r="BH565" s="6" t="s">
        <v>55</v>
      </c>
      <c r="BI565" s="6" t="s">
        <v>92</v>
      </c>
      <c r="BJ565" s="6" t="s">
        <v>55</v>
      </c>
      <c r="BK565" s="23"/>
      <c r="BL565" s="23"/>
      <c r="BM565" s="42"/>
      <c r="BN565" s="42"/>
      <c r="BO565" s="42"/>
    </row>
    <row r="566">
      <c r="A566" s="11">
        <v>561.0</v>
      </c>
      <c r="B566" s="17" t="s">
        <v>1711</v>
      </c>
      <c r="C566" s="17" t="s">
        <v>1712</v>
      </c>
      <c r="D566" s="17" t="s">
        <v>617</v>
      </c>
      <c r="E566" s="19"/>
      <c r="F566" s="17" t="s">
        <v>96</v>
      </c>
      <c r="G566" s="17" t="s">
        <v>1690</v>
      </c>
      <c r="H566" s="48" t="s">
        <v>90</v>
      </c>
      <c r="J566" s="11" t="s">
        <v>526</v>
      </c>
      <c r="K566" s="48" t="s">
        <v>84</v>
      </c>
      <c r="L566" s="49">
        <v>42979.0</v>
      </c>
      <c r="M566" s="52"/>
      <c r="N566" s="48" t="s">
        <v>85</v>
      </c>
      <c r="O566" s="48" t="s">
        <v>483</v>
      </c>
      <c r="P566" s="52"/>
      <c r="Q566" s="6">
        <v>9.5</v>
      </c>
      <c r="R566" s="6">
        <v>6.5</v>
      </c>
      <c r="S566" s="6">
        <v>8.0</v>
      </c>
      <c r="T566" s="6">
        <v>10.0</v>
      </c>
      <c r="U566" s="6">
        <v>10.0</v>
      </c>
      <c r="V566" s="6">
        <v>10.0</v>
      </c>
      <c r="W566" s="23"/>
      <c r="X566" s="23"/>
      <c r="Y566" s="23"/>
      <c r="Z566" s="23"/>
      <c r="AA566" s="23"/>
      <c r="AB566" s="6">
        <v>7.0</v>
      </c>
      <c r="AC566" s="6">
        <v>7.5</v>
      </c>
      <c r="AD566" s="23"/>
      <c r="AE566" s="23"/>
      <c r="AF566" s="23"/>
      <c r="AG566" s="6">
        <v>8.5</v>
      </c>
      <c r="AH566" s="6">
        <v>10.0</v>
      </c>
      <c r="AI566" s="6">
        <v>10.0</v>
      </c>
      <c r="AJ566" s="23"/>
      <c r="AK566" s="6">
        <v>10.0</v>
      </c>
      <c r="AL566" s="23"/>
      <c r="AM566" s="23"/>
      <c r="AN566" s="6">
        <v>10.0</v>
      </c>
      <c r="AO566" s="6"/>
      <c r="AP566" s="6"/>
      <c r="AQ566" s="6">
        <v>9.0</v>
      </c>
      <c r="AR566" s="6">
        <v>10.0</v>
      </c>
      <c r="AS566" s="6">
        <v>10.0</v>
      </c>
      <c r="AT566" s="6"/>
      <c r="AU566" s="23"/>
      <c r="AV566" s="23"/>
      <c r="AW566" s="6">
        <v>10.0</v>
      </c>
      <c r="AX566" s="25">
        <f t="shared" si="1"/>
        <v>9.17</v>
      </c>
      <c r="AY566" s="23"/>
      <c r="AZ566" s="23">
        <f t="shared" si="2"/>
        <v>0</v>
      </c>
      <c r="BA566" s="6">
        <v>103.0</v>
      </c>
      <c r="BB566" s="6">
        <v>17.0</v>
      </c>
      <c r="BC566" s="23">
        <f t="shared" si="3"/>
        <v>86</v>
      </c>
      <c r="BD566" s="6" t="s">
        <v>92</v>
      </c>
      <c r="BE566" s="6" t="s">
        <v>55</v>
      </c>
      <c r="BF566" s="6" t="s">
        <v>55</v>
      </c>
      <c r="BG566" s="6" t="s">
        <v>55</v>
      </c>
      <c r="BH566" s="6" t="s">
        <v>55</v>
      </c>
      <c r="BI566" s="6" t="s">
        <v>92</v>
      </c>
      <c r="BJ566" s="6" t="s">
        <v>55</v>
      </c>
      <c r="BK566" s="23"/>
      <c r="BL566" s="23"/>
      <c r="BM566" s="42"/>
      <c r="BN566" s="42"/>
      <c r="BO566" s="42"/>
    </row>
    <row r="567">
      <c r="A567" s="11">
        <v>562.0</v>
      </c>
      <c r="B567" s="17" t="s">
        <v>1208</v>
      </c>
      <c r="C567" s="17" t="s">
        <v>143</v>
      </c>
      <c r="D567" s="17" t="s">
        <v>206</v>
      </c>
      <c r="E567" s="17" t="s">
        <v>1713</v>
      </c>
      <c r="F567" s="17" t="s">
        <v>79</v>
      </c>
      <c r="G567" s="17" t="s">
        <v>1690</v>
      </c>
      <c r="H567" s="48" t="s">
        <v>90</v>
      </c>
      <c r="J567" s="11" t="s">
        <v>526</v>
      </c>
      <c r="K567" s="48" t="s">
        <v>84</v>
      </c>
      <c r="L567" s="49">
        <v>42979.0</v>
      </c>
      <c r="M567" s="52"/>
      <c r="N567" s="48" t="s">
        <v>85</v>
      </c>
      <c r="O567" s="48" t="s">
        <v>295</v>
      </c>
      <c r="P567" s="52"/>
      <c r="Q567" s="25">
        <v>8.0</v>
      </c>
      <c r="R567" s="25">
        <v>5.0</v>
      </c>
      <c r="S567" s="25">
        <v>6.0</v>
      </c>
      <c r="T567" s="25">
        <v>10.0</v>
      </c>
      <c r="U567" s="25">
        <v>9.5</v>
      </c>
      <c r="V567" s="25">
        <v>9.5</v>
      </c>
      <c r="W567" s="25"/>
      <c r="X567" s="25"/>
      <c r="Y567" s="25"/>
      <c r="Z567" s="25"/>
      <c r="AA567" s="25"/>
      <c r="AB567" s="25">
        <v>6.0</v>
      </c>
      <c r="AC567" s="25">
        <v>9.0</v>
      </c>
      <c r="AD567" s="25"/>
      <c r="AE567" s="25"/>
      <c r="AF567" s="25"/>
      <c r="AG567" s="6">
        <v>9.0</v>
      </c>
      <c r="AH567" s="6">
        <v>10.0</v>
      </c>
      <c r="AI567" s="6">
        <v>10.0</v>
      </c>
      <c r="AJ567" s="23"/>
      <c r="AK567" s="6">
        <v>10.0</v>
      </c>
      <c r="AL567" s="25"/>
      <c r="AM567" s="25"/>
      <c r="AN567" s="25">
        <v>9.5</v>
      </c>
      <c r="AO567" s="25"/>
      <c r="AP567" s="25"/>
      <c r="AQ567" s="25">
        <v>9.0</v>
      </c>
      <c r="AR567" s="25">
        <v>10.0</v>
      </c>
      <c r="AS567" s="25">
        <v>10.0</v>
      </c>
      <c r="AT567" s="25"/>
      <c r="AU567" s="25"/>
      <c r="AV567" s="25"/>
      <c r="AW567" s="6">
        <v>10.0</v>
      </c>
      <c r="AX567" s="25">
        <f t="shared" si="1"/>
        <v>8.85</v>
      </c>
      <c r="AY567" s="23"/>
      <c r="AZ567" s="23">
        <f t="shared" si="2"/>
        <v>0</v>
      </c>
      <c r="BA567" s="6">
        <v>69.0</v>
      </c>
      <c r="BB567" s="6">
        <v>12.0</v>
      </c>
      <c r="BC567" s="23">
        <f t="shared" si="3"/>
        <v>57</v>
      </c>
      <c r="BD567" s="6" t="s">
        <v>92</v>
      </c>
      <c r="BE567" s="6" t="s">
        <v>55</v>
      </c>
      <c r="BF567" s="6" t="s">
        <v>55</v>
      </c>
      <c r="BG567" s="6" t="s">
        <v>55</v>
      </c>
      <c r="BH567" s="6" t="s">
        <v>55</v>
      </c>
      <c r="BI567" s="6" t="s">
        <v>92</v>
      </c>
      <c r="BJ567" s="6" t="s">
        <v>55</v>
      </c>
      <c r="BK567" s="23"/>
      <c r="BL567" s="23"/>
      <c r="BM567" s="42"/>
      <c r="BN567" s="42"/>
      <c r="BO567" s="42"/>
    </row>
    <row r="568">
      <c r="A568" s="11">
        <v>563.0</v>
      </c>
      <c r="B568" s="17" t="s">
        <v>294</v>
      </c>
      <c r="C568" s="17" t="s">
        <v>145</v>
      </c>
      <c r="D568" s="17" t="s">
        <v>173</v>
      </c>
      <c r="E568" s="19"/>
      <c r="F568" s="17" t="s">
        <v>79</v>
      </c>
      <c r="G568" s="17" t="s">
        <v>1690</v>
      </c>
      <c r="H568" s="48" t="s">
        <v>90</v>
      </c>
      <c r="J568" s="11" t="s">
        <v>526</v>
      </c>
      <c r="K568" s="48" t="s">
        <v>84</v>
      </c>
      <c r="L568" s="49">
        <v>42979.0</v>
      </c>
      <c r="M568" s="52"/>
      <c r="N568" s="48" t="s">
        <v>85</v>
      </c>
      <c r="O568" s="48" t="s">
        <v>483</v>
      </c>
      <c r="P568" s="52"/>
      <c r="Q568" s="25">
        <v>9.0</v>
      </c>
      <c r="R568" s="25">
        <v>10.0</v>
      </c>
      <c r="S568" s="25">
        <v>10.0</v>
      </c>
      <c r="T568" s="25">
        <v>10.0</v>
      </c>
      <c r="U568" s="25">
        <v>8.5</v>
      </c>
      <c r="V568" s="25">
        <v>9.5</v>
      </c>
      <c r="W568" s="25"/>
      <c r="X568" s="25"/>
      <c r="Y568" s="25"/>
      <c r="Z568" s="25"/>
      <c r="AA568" s="25"/>
      <c r="AB568" s="25">
        <v>5.0</v>
      </c>
      <c r="AC568" s="25">
        <v>9.5</v>
      </c>
      <c r="AD568" s="25"/>
      <c r="AE568" s="25"/>
      <c r="AF568" s="25"/>
      <c r="AG568" s="6">
        <v>8.5</v>
      </c>
      <c r="AH568" s="6">
        <v>10.0</v>
      </c>
      <c r="AI568" s="6">
        <v>10.0</v>
      </c>
      <c r="AJ568" s="23"/>
      <c r="AK568" s="6">
        <v>10.0</v>
      </c>
      <c r="AL568" s="25"/>
      <c r="AM568" s="25"/>
      <c r="AN568" s="25">
        <v>10.0</v>
      </c>
      <c r="AO568" s="25"/>
      <c r="AP568" s="25"/>
      <c r="AQ568" s="25">
        <v>10.0</v>
      </c>
      <c r="AR568" s="25">
        <v>10.0</v>
      </c>
      <c r="AS568" s="25">
        <v>10.0</v>
      </c>
      <c r="AT568" s="25"/>
      <c r="AU568" s="25"/>
      <c r="AV568" s="25"/>
      <c r="AW568" s="6">
        <v>10.0</v>
      </c>
      <c r="AX568" s="25">
        <f t="shared" si="1"/>
        <v>9.41</v>
      </c>
      <c r="AY568" s="23"/>
      <c r="AZ568" s="23">
        <f t="shared" si="2"/>
        <v>0</v>
      </c>
      <c r="BA568" s="6">
        <v>35.0</v>
      </c>
      <c r="BB568" s="6">
        <v>2.0</v>
      </c>
      <c r="BC568" s="23">
        <f t="shared" si="3"/>
        <v>33</v>
      </c>
      <c r="BD568" s="6" t="s">
        <v>92</v>
      </c>
      <c r="BE568" s="6" t="s">
        <v>55</v>
      </c>
      <c r="BF568" s="6" t="s">
        <v>55</v>
      </c>
      <c r="BG568" s="6" t="s">
        <v>55</v>
      </c>
      <c r="BH568" s="6" t="s">
        <v>55</v>
      </c>
      <c r="BI568" s="6" t="s">
        <v>92</v>
      </c>
      <c r="BJ568" s="6" t="s">
        <v>55</v>
      </c>
      <c r="BK568" s="23"/>
      <c r="BL568" s="23"/>
      <c r="BM568" s="42"/>
      <c r="BN568" s="42"/>
      <c r="BO568" s="42"/>
    </row>
    <row r="569">
      <c r="A569" s="11">
        <v>564.0</v>
      </c>
      <c r="B569" s="17" t="s">
        <v>1714</v>
      </c>
      <c r="C569" s="17" t="s">
        <v>246</v>
      </c>
      <c r="D569" s="17" t="s">
        <v>558</v>
      </c>
      <c r="E569" s="19"/>
      <c r="F569" s="17" t="s">
        <v>79</v>
      </c>
      <c r="G569" s="17" t="s">
        <v>1690</v>
      </c>
      <c r="H569" s="48" t="s">
        <v>90</v>
      </c>
      <c r="J569" s="11" t="s">
        <v>526</v>
      </c>
      <c r="K569" s="48" t="s">
        <v>84</v>
      </c>
      <c r="L569" s="49">
        <v>42979.0</v>
      </c>
      <c r="M569" s="52"/>
      <c r="N569" s="48" t="s">
        <v>85</v>
      </c>
      <c r="O569" s="48" t="s">
        <v>295</v>
      </c>
      <c r="P569" s="52"/>
      <c r="Q569" s="25">
        <v>6.5</v>
      </c>
      <c r="R569" s="25">
        <v>9.5</v>
      </c>
      <c r="S569" s="25">
        <v>5.0</v>
      </c>
      <c r="T569" s="25">
        <v>10.0</v>
      </c>
      <c r="U569" s="25">
        <v>9.0</v>
      </c>
      <c r="V569" s="25">
        <v>7.5</v>
      </c>
      <c r="W569" s="25"/>
      <c r="X569" s="25"/>
      <c r="Y569" s="25"/>
      <c r="Z569" s="25"/>
      <c r="AA569" s="25"/>
      <c r="AB569" s="25">
        <v>5.5</v>
      </c>
      <c r="AC569" s="25">
        <v>8.0</v>
      </c>
      <c r="AD569" s="25"/>
      <c r="AE569" s="25"/>
      <c r="AF569" s="25"/>
      <c r="AG569" s="6">
        <v>6.5</v>
      </c>
      <c r="AH569" s="6">
        <v>10.0</v>
      </c>
      <c r="AI569" s="6">
        <v>10.0</v>
      </c>
      <c r="AJ569" s="23"/>
      <c r="AK569" s="6">
        <v>10.0</v>
      </c>
      <c r="AL569" s="25"/>
      <c r="AM569" s="25"/>
      <c r="AN569" s="25">
        <v>9.5</v>
      </c>
      <c r="AO569" s="25"/>
      <c r="AP569" s="25"/>
      <c r="AQ569" s="25">
        <v>9.5</v>
      </c>
      <c r="AR569" s="25">
        <v>10.0</v>
      </c>
      <c r="AS569" s="25">
        <v>10.0</v>
      </c>
      <c r="AT569" s="25"/>
      <c r="AU569" s="25"/>
      <c r="AV569" s="25"/>
      <c r="AW569" s="6">
        <v>10.0</v>
      </c>
      <c r="AX569" s="25">
        <f t="shared" si="1"/>
        <v>8.61</v>
      </c>
      <c r="AY569" s="23"/>
      <c r="AZ569" s="23">
        <f t="shared" si="2"/>
        <v>0</v>
      </c>
      <c r="BA569" s="6">
        <v>72.0</v>
      </c>
      <c r="BB569" s="6">
        <v>16.0</v>
      </c>
      <c r="BC569" s="23">
        <f t="shared" si="3"/>
        <v>56</v>
      </c>
      <c r="BD569" s="6" t="s">
        <v>92</v>
      </c>
      <c r="BE569" s="6" t="s">
        <v>55</v>
      </c>
      <c r="BF569" s="6" t="s">
        <v>55</v>
      </c>
      <c r="BG569" s="6" t="s">
        <v>55</v>
      </c>
      <c r="BH569" s="6" t="s">
        <v>55</v>
      </c>
      <c r="BI569" s="6" t="s">
        <v>92</v>
      </c>
      <c r="BJ569" s="6" t="s">
        <v>55</v>
      </c>
      <c r="BK569" s="23"/>
      <c r="BL569" s="23"/>
      <c r="BM569" s="42"/>
      <c r="BN569" s="42"/>
      <c r="BO569" s="42"/>
    </row>
    <row r="570">
      <c r="A570" s="11">
        <v>565.0</v>
      </c>
      <c r="B570" s="17" t="s">
        <v>301</v>
      </c>
      <c r="C570" s="17" t="s">
        <v>1715</v>
      </c>
      <c r="D570" s="17" t="s">
        <v>1716</v>
      </c>
      <c r="E570" s="17" t="s">
        <v>110</v>
      </c>
      <c r="F570" s="17" t="s">
        <v>96</v>
      </c>
      <c r="G570" s="17" t="s">
        <v>1690</v>
      </c>
      <c r="H570" s="48" t="s">
        <v>90</v>
      </c>
      <c r="J570" s="11" t="s">
        <v>526</v>
      </c>
      <c r="K570" s="48" t="s">
        <v>84</v>
      </c>
      <c r="L570" s="49">
        <v>42979.0</v>
      </c>
      <c r="M570" s="52"/>
      <c r="N570" s="48" t="s">
        <v>85</v>
      </c>
      <c r="O570" s="48" t="s">
        <v>483</v>
      </c>
      <c r="P570" s="52"/>
      <c r="Q570" s="25">
        <v>9.0</v>
      </c>
      <c r="R570" s="25">
        <v>8.5</v>
      </c>
      <c r="S570" s="25">
        <v>9.0</v>
      </c>
      <c r="T570" s="25">
        <v>10.0</v>
      </c>
      <c r="U570" s="25">
        <v>10.0</v>
      </c>
      <c r="V570" s="25">
        <v>10.0</v>
      </c>
      <c r="W570" s="25"/>
      <c r="X570" s="25"/>
      <c r="Y570" s="25"/>
      <c r="Z570" s="25"/>
      <c r="AA570" s="25"/>
      <c r="AB570" s="25">
        <v>8.5</v>
      </c>
      <c r="AC570" s="25">
        <v>9.5</v>
      </c>
      <c r="AD570" s="25"/>
      <c r="AE570" s="25"/>
      <c r="AF570" s="25"/>
      <c r="AG570" s="6">
        <v>9.5</v>
      </c>
      <c r="AH570" s="6">
        <v>10.0</v>
      </c>
      <c r="AI570" s="6">
        <v>10.0</v>
      </c>
      <c r="AJ570" s="23"/>
      <c r="AK570" s="6">
        <v>10.0</v>
      </c>
      <c r="AL570" s="25"/>
      <c r="AM570" s="25"/>
      <c r="AN570" s="25">
        <v>10.0</v>
      </c>
      <c r="AO570" s="25"/>
      <c r="AP570" s="25"/>
      <c r="AQ570" s="25">
        <v>9.5</v>
      </c>
      <c r="AR570" s="25">
        <v>10.0</v>
      </c>
      <c r="AS570" s="25">
        <v>10.0</v>
      </c>
      <c r="AT570" s="25"/>
      <c r="AU570" s="25"/>
      <c r="AV570" s="25"/>
      <c r="AW570" s="6">
        <v>10.0</v>
      </c>
      <c r="AX570" s="25">
        <f t="shared" si="1"/>
        <v>9.61</v>
      </c>
      <c r="AY570" s="23"/>
      <c r="AZ570" s="23">
        <f t="shared" si="2"/>
        <v>0</v>
      </c>
      <c r="BA570" s="6">
        <v>27.0</v>
      </c>
      <c r="BB570" s="6">
        <v>0.0</v>
      </c>
      <c r="BC570" s="23">
        <f t="shared" si="3"/>
        <v>27</v>
      </c>
      <c r="BD570" s="6" t="s">
        <v>92</v>
      </c>
      <c r="BE570" s="6" t="s">
        <v>55</v>
      </c>
      <c r="BF570" s="6" t="s">
        <v>55</v>
      </c>
      <c r="BG570" s="6" t="s">
        <v>55</v>
      </c>
      <c r="BH570" s="6" t="s">
        <v>55</v>
      </c>
      <c r="BI570" s="6" t="s">
        <v>92</v>
      </c>
      <c r="BJ570" s="6" t="s">
        <v>55</v>
      </c>
      <c r="BK570" s="23"/>
      <c r="BL570" s="23"/>
      <c r="BM570" s="42"/>
      <c r="BN570" s="42"/>
      <c r="BO570" s="42"/>
    </row>
    <row r="571">
      <c r="A571" s="11">
        <v>566.0</v>
      </c>
      <c r="B571" s="17" t="s">
        <v>1717</v>
      </c>
      <c r="C571" s="17" t="s">
        <v>200</v>
      </c>
      <c r="D571" s="20"/>
      <c r="E571" s="19"/>
      <c r="F571" s="17" t="s">
        <v>96</v>
      </c>
      <c r="G571" s="17" t="s">
        <v>1690</v>
      </c>
      <c r="H571" s="48" t="s">
        <v>90</v>
      </c>
      <c r="J571" s="11" t="s">
        <v>526</v>
      </c>
      <c r="K571" s="48" t="s">
        <v>84</v>
      </c>
      <c r="L571" s="49">
        <v>42979.0</v>
      </c>
      <c r="M571" s="52"/>
      <c r="N571" s="48" t="s">
        <v>85</v>
      </c>
      <c r="O571" s="48" t="s">
        <v>295</v>
      </c>
      <c r="P571" s="52"/>
      <c r="Q571" s="6">
        <v>8.5</v>
      </c>
      <c r="R571" s="6">
        <v>8.5</v>
      </c>
      <c r="S571" s="6">
        <v>7.0</v>
      </c>
      <c r="T571" s="6">
        <v>10.0</v>
      </c>
      <c r="U571" s="25">
        <v>10.0</v>
      </c>
      <c r="V571" s="6">
        <v>9.0</v>
      </c>
      <c r="W571" s="23"/>
      <c r="X571" s="23"/>
      <c r="Y571" s="23"/>
      <c r="Z571" s="23"/>
      <c r="AA571" s="23"/>
      <c r="AB571" s="6">
        <v>5.5</v>
      </c>
      <c r="AC571" s="6">
        <v>9.5</v>
      </c>
      <c r="AD571" s="23"/>
      <c r="AE571" s="23"/>
      <c r="AF571" s="23"/>
      <c r="AG571" s="6">
        <v>8.5</v>
      </c>
      <c r="AH571" s="6">
        <v>10.0</v>
      </c>
      <c r="AI571" s="6">
        <v>10.0</v>
      </c>
      <c r="AJ571" s="23"/>
      <c r="AK571" s="6">
        <v>10.0</v>
      </c>
      <c r="AL571" s="23"/>
      <c r="AM571" s="23"/>
      <c r="AN571" s="6">
        <v>10.0</v>
      </c>
      <c r="AO571" s="23"/>
      <c r="AP571" s="23"/>
      <c r="AQ571" s="25">
        <v>9.0</v>
      </c>
      <c r="AR571" s="25">
        <v>10.0</v>
      </c>
      <c r="AS571" s="6">
        <v>10.0</v>
      </c>
      <c r="AT571" s="23"/>
      <c r="AU571" s="23"/>
      <c r="AV571" s="23"/>
      <c r="AW571" s="6">
        <v>9.5</v>
      </c>
      <c r="AX571" s="25">
        <f t="shared" si="1"/>
        <v>9.11</v>
      </c>
      <c r="AY571" s="23"/>
      <c r="AZ571" s="23">
        <f t="shared" si="2"/>
        <v>0</v>
      </c>
      <c r="BA571" s="6">
        <v>154.0</v>
      </c>
      <c r="BB571" s="6">
        <v>24.0</v>
      </c>
      <c r="BC571" s="23">
        <f t="shared" si="3"/>
        <v>130</v>
      </c>
      <c r="BD571" s="6" t="s">
        <v>92</v>
      </c>
      <c r="BE571" s="6" t="s">
        <v>55</v>
      </c>
      <c r="BF571" s="6" t="s">
        <v>55</v>
      </c>
      <c r="BG571" s="6" t="s">
        <v>55</v>
      </c>
      <c r="BH571" s="6" t="s">
        <v>55</v>
      </c>
      <c r="BI571" s="6" t="s">
        <v>92</v>
      </c>
      <c r="BJ571" s="6" t="s">
        <v>55</v>
      </c>
      <c r="BK571" s="23"/>
      <c r="BL571" s="23"/>
      <c r="BM571" s="42"/>
      <c r="BN571" s="42"/>
      <c r="BO571" s="42"/>
    </row>
    <row r="572">
      <c r="A572" s="11">
        <v>567.0</v>
      </c>
      <c r="B572" s="17" t="s">
        <v>1718</v>
      </c>
      <c r="C572" s="17" t="s">
        <v>1719</v>
      </c>
      <c r="D572" s="20"/>
      <c r="E572" s="19"/>
      <c r="F572" s="17" t="s">
        <v>79</v>
      </c>
      <c r="G572" s="17" t="s">
        <v>1690</v>
      </c>
      <c r="H572" s="48" t="s">
        <v>90</v>
      </c>
      <c r="J572" s="11" t="s">
        <v>526</v>
      </c>
      <c r="K572" s="48" t="s">
        <v>84</v>
      </c>
      <c r="L572" s="49">
        <v>42979.0</v>
      </c>
      <c r="M572" s="52"/>
      <c r="N572" s="48" t="s">
        <v>85</v>
      </c>
      <c r="O572" s="48" t="s">
        <v>483</v>
      </c>
      <c r="P572" s="52"/>
      <c r="Q572" s="6">
        <v>6.0</v>
      </c>
      <c r="R572" s="6">
        <v>5.0</v>
      </c>
      <c r="S572" s="6">
        <v>5.0</v>
      </c>
      <c r="T572" s="6">
        <v>9.0</v>
      </c>
      <c r="U572" s="25">
        <v>6.0</v>
      </c>
      <c r="V572" s="6">
        <v>7.5</v>
      </c>
      <c r="W572" s="23"/>
      <c r="X572" s="23"/>
      <c r="Y572" s="23"/>
      <c r="Z572" s="23"/>
      <c r="AA572" s="23"/>
      <c r="AB572" s="6">
        <v>5.0</v>
      </c>
      <c r="AC572" s="6">
        <v>7.5</v>
      </c>
      <c r="AD572" s="23"/>
      <c r="AE572" s="23"/>
      <c r="AF572" s="23"/>
      <c r="AG572" s="6">
        <v>7.5</v>
      </c>
      <c r="AH572" s="6">
        <v>10.0</v>
      </c>
      <c r="AI572" s="6">
        <v>10.0</v>
      </c>
      <c r="AJ572" s="23"/>
      <c r="AK572" s="6">
        <v>10.0</v>
      </c>
      <c r="AL572" s="23"/>
      <c r="AM572" s="23"/>
      <c r="AN572" s="6">
        <v>9.5</v>
      </c>
      <c r="AO572" s="23"/>
      <c r="AP572" s="23"/>
      <c r="AQ572" s="25">
        <v>7.0</v>
      </c>
      <c r="AR572" s="25">
        <v>9.0</v>
      </c>
      <c r="AS572" s="6">
        <v>7.5</v>
      </c>
      <c r="AT572" s="23"/>
      <c r="AU572" s="23"/>
      <c r="AV572" s="23"/>
      <c r="AW572" s="6">
        <v>10.0</v>
      </c>
      <c r="AX572" s="25">
        <f t="shared" si="1"/>
        <v>7.73</v>
      </c>
      <c r="AY572" s="23"/>
      <c r="AZ572" s="23">
        <f t="shared" si="2"/>
        <v>0</v>
      </c>
      <c r="BA572" s="6">
        <v>87.0</v>
      </c>
      <c r="BB572" s="6">
        <v>14.0</v>
      </c>
      <c r="BC572" s="23">
        <f t="shared" si="3"/>
        <v>73</v>
      </c>
      <c r="BD572" s="6" t="s">
        <v>92</v>
      </c>
      <c r="BE572" s="6" t="s">
        <v>55</v>
      </c>
      <c r="BF572" s="6" t="s">
        <v>55</v>
      </c>
      <c r="BG572" s="6" t="s">
        <v>55</v>
      </c>
      <c r="BH572" s="6" t="s">
        <v>55</v>
      </c>
      <c r="BI572" s="6" t="s">
        <v>92</v>
      </c>
      <c r="BJ572" s="6" t="s">
        <v>55</v>
      </c>
      <c r="BK572" s="23"/>
      <c r="BL572" s="23"/>
      <c r="BM572" s="42"/>
      <c r="BN572" s="42"/>
      <c r="BO572" s="42"/>
    </row>
    <row r="573">
      <c r="A573" s="11">
        <v>568.0</v>
      </c>
      <c r="B573" s="17" t="s">
        <v>1720</v>
      </c>
      <c r="C573" s="17" t="s">
        <v>316</v>
      </c>
      <c r="D573" s="17" t="s">
        <v>1721</v>
      </c>
      <c r="E573" s="19"/>
      <c r="F573" s="17" t="s">
        <v>96</v>
      </c>
      <c r="G573" s="17" t="s">
        <v>1690</v>
      </c>
      <c r="H573" s="48" t="s">
        <v>90</v>
      </c>
      <c r="J573" s="11" t="s">
        <v>526</v>
      </c>
      <c r="K573" s="48" t="s">
        <v>84</v>
      </c>
      <c r="L573" s="49">
        <v>42979.0</v>
      </c>
      <c r="M573" s="52"/>
      <c r="N573" s="48" t="s">
        <v>85</v>
      </c>
      <c r="O573" s="48" t="s">
        <v>483</v>
      </c>
      <c r="P573" s="52"/>
      <c r="Q573" s="25">
        <v>6.5</v>
      </c>
      <c r="R573" s="25">
        <v>9.0</v>
      </c>
      <c r="S573" s="25">
        <v>5.0</v>
      </c>
      <c r="T573" s="25">
        <v>10.0</v>
      </c>
      <c r="U573" s="25">
        <v>8.0</v>
      </c>
      <c r="V573" s="25">
        <v>8.5</v>
      </c>
      <c r="W573" s="25"/>
      <c r="X573" s="25"/>
      <c r="Y573" s="25"/>
      <c r="Z573" s="25"/>
      <c r="AA573" s="25"/>
      <c r="AB573" s="25">
        <v>6.0</v>
      </c>
      <c r="AC573" s="25">
        <v>5.0</v>
      </c>
      <c r="AD573" s="25"/>
      <c r="AE573" s="25"/>
      <c r="AF573" s="25"/>
      <c r="AG573" s="6">
        <v>8.0</v>
      </c>
      <c r="AH573" s="6"/>
      <c r="AI573" s="6">
        <v>10.0</v>
      </c>
      <c r="AJ573" s="23"/>
      <c r="AK573" s="6">
        <v>10.0</v>
      </c>
      <c r="AL573" s="25"/>
      <c r="AM573" s="25"/>
      <c r="AN573" s="25">
        <v>9.0</v>
      </c>
      <c r="AO573" s="25"/>
      <c r="AP573" s="25"/>
      <c r="AQ573" s="25">
        <v>9.0</v>
      </c>
      <c r="AR573" s="25">
        <v>10.0</v>
      </c>
      <c r="AS573" s="25">
        <v>10.0</v>
      </c>
      <c r="AT573" s="25"/>
      <c r="AU573" s="25"/>
      <c r="AV573" s="25"/>
      <c r="AW573" s="6">
        <v>10.0</v>
      </c>
      <c r="AX573" s="25">
        <f t="shared" si="1"/>
        <v>8.37</v>
      </c>
      <c r="AY573" s="23"/>
      <c r="AZ573" s="23">
        <f t="shared" si="2"/>
        <v>0</v>
      </c>
      <c r="BA573" s="6">
        <v>139.0</v>
      </c>
      <c r="BB573" s="6">
        <v>16.0</v>
      </c>
      <c r="BC573" s="23">
        <f t="shared" si="3"/>
        <v>123</v>
      </c>
      <c r="BD573" s="6" t="s">
        <v>92</v>
      </c>
      <c r="BE573" s="6" t="s">
        <v>55</v>
      </c>
      <c r="BF573" s="6" t="s">
        <v>55</v>
      </c>
      <c r="BG573" s="6" t="s">
        <v>55</v>
      </c>
      <c r="BH573" s="6" t="s">
        <v>55</v>
      </c>
      <c r="BI573" s="6" t="s">
        <v>92</v>
      </c>
      <c r="BJ573" s="6" t="s">
        <v>55</v>
      </c>
      <c r="BK573" s="23"/>
      <c r="BL573" s="23"/>
      <c r="BM573" s="42"/>
      <c r="BN573" s="42"/>
      <c r="BO573" s="42"/>
    </row>
    <row r="574">
      <c r="A574" s="11">
        <v>569.0</v>
      </c>
      <c r="B574" s="17" t="s">
        <v>1345</v>
      </c>
      <c r="C574" s="17" t="s">
        <v>570</v>
      </c>
      <c r="D574" s="17" t="s">
        <v>525</v>
      </c>
      <c r="E574" s="19"/>
      <c r="F574" s="17" t="s">
        <v>96</v>
      </c>
      <c r="G574" s="17" t="s">
        <v>1722</v>
      </c>
      <c r="H574" s="48" t="s">
        <v>90</v>
      </c>
      <c r="J574" s="11" t="s">
        <v>526</v>
      </c>
      <c r="K574" s="48" t="s">
        <v>84</v>
      </c>
      <c r="L574" s="49">
        <v>42979.0</v>
      </c>
      <c r="M574" s="52"/>
      <c r="N574" s="48" t="s">
        <v>85</v>
      </c>
      <c r="O574" s="48" t="s">
        <v>483</v>
      </c>
      <c r="P574" s="52"/>
      <c r="Q574" s="6">
        <v>8.5</v>
      </c>
      <c r="R574" s="6">
        <v>7.5</v>
      </c>
      <c r="S574" s="6">
        <v>8.0</v>
      </c>
      <c r="T574" s="23"/>
      <c r="U574" s="25">
        <v>10.0</v>
      </c>
      <c r="V574" s="6">
        <v>10.0</v>
      </c>
      <c r="W574" s="23"/>
      <c r="X574" s="23"/>
      <c r="Y574" s="23"/>
      <c r="Z574" s="23"/>
      <c r="AA574" s="23"/>
      <c r="AB574" s="6">
        <v>5.5</v>
      </c>
      <c r="AC574" s="6">
        <v>8.0</v>
      </c>
      <c r="AD574" s="23"/>
      <c r="AE574" s="23"/>
      <c r="AF574" s="23"/>
      <c r="AG574" s="6">
        <v>9.5</v>
      </c>
      <c r="AH574" s="6">
        <v>10.0</v>
      </c>
      <c r="AI574" s="6">
        <v>10.0</v>
      </c>
      <c r="AJ574" s="23"/>
      <c r="AK574" s="6">
        <v>10.0</v>
      </c>
      <c r="AL574" s="23"/>
      <c r="AM574" s="23"/>
      <c r="AN574" s="6">
        <v>9.5</v>
      </c>
      <c r="AO574" s="23"/>
      <c r="AP574" s="23"/>
      <c r="AQ574" s="25">
        <v>9.0</v>
      </c>
      <c r="AR574" s="25">
        <v>9.5</v>
      </c>
      <c r="AS574" s="6"/>
      <c r="AT574" s="23"/>
      <c r="AU574" s="23"/>
      <c r="AV574" s="23"/>
      <c r="AW574" s="6">
        <v>10.0</v>
      </c>
      <c r="AX574" s="25">
        <f t="shared" si="1"/>
        <v>9</v>
      </c>
      <c r="AY574" s="23"/>
      <c r="AZ574" s="23">
        <f t="shared" si="2"/>
        <v>0</v>
      </c>
      <c r="BA574" s="6"/>
      <c r="BB574" s="6"/>
      <c r="BC574" s="23">
        <f t="shared" si="3"/>
        <v>0</v>
      </c>
      <c r="BD574" s="6" t="s">
        <v>92</v>
      </c>
      <c r="BE574" s="6" t="s">
        <v>55</v>
      </c>
      <c r="BF574" s="6" t="s">
        <v>55</v>
      </c>
      <c r="BG574" s="6" t="s">
        <v>55</v>
      </c>
      <c r="BH574" s="6" t="s">
        <v>55</v>
      </c>
      <c r="BI574" s="6" t="s">
        <v>92</v>
      </c>
      <c r="BJ574" s="6" t="s">
        <v>55</v>
      </c>
      <c r="BK574" s="23"/>
      <c r="BL574" s="23"/>
      <c r="BM574" s="42"/>
      <c r="BN574" s="42"/>
      <c r="BO574" s="42"/>
    </row>
    <row r="575">
      <c r="A575" s="11">
        <v>570.0</v>
      </c>
      <c r="B575" s="17" t="s">
        <v>1723</v>
      </c>
      <c r="C575" s="17" t="s">
        <v>252</v>
      </c>
      <c r="D575" s="17" t="s">
        <v>151</v>
      </c>
      <c r="E575" s="19"/>
      <c r="F575" s="17" t="s">
        <v>96</v>
      </c>
      <c r="G575" s="17" t="s">
        <v>1722</v>
      </c>
      <c r="H575" s="48" t="s">
        <v>90</v>
      </c>
      <c r="J575" s="11" t="s">
        <v>526</v>
      </c>
      <c r="K575" s="48" t="s">
        <v>84</v>
      </c>
      <c r="L575" s="49">
        <v>42979.0</v>
      </c>
      <c r="M575" s="52"/>
      <c r="N575" s="48" t="s">
        <v>85</v>
      </c>
      <c r="O575" s="48" t="s">
        <v>483</v>
      </c>
      <c r="P575" s="52"/>
      <c r="Q575" s="6">
        <v>9.5</v>
      </c>
      <c r="R575" s="6">
        <v>8.5</v>
      </c>
      <c r="S575" s="6">
        <v>9.0</v>
      </c>
      <c r="T575" s="23"/>
      <c r="U575" s="25">
        <v>10.0</v>
      </c>
      <c r="V575" s="6">
        <v>10.0</v>
      </c>
      <c r="W575" s="23"/>
      <c r="X575" s="23"/>
      <c r="Y575" s="23"/>
      <c r="Z575" s="23"/>
      <c r="AA575" s="23"/>
      <c r="AB575" s="6">
        <v>9.0</v>
      </c>
      <c r="AC575" s="6">
        <v>9.0</v>
      </c>
      <c r="AD575" s="23"/>
      <c r="AE575" s="23"/>
      <c r="AF575" s="23"/>
      <c r="AG575" s="6">
        <v>10.0</v>
      </c>
      <c r="AH575" s="6">
        <v>10.0</v>
      </c>
      <c r="AI575" s="6">
        <v>10.0</v>
      </c>
      <c r="AJ575" s="23"/>
      <c r="AK575" s="6">
        <v>10.0</v>
      </c>
      <c r="AL575" s="23"/>
      <c r="AM575" s="23"/>
      <c r="AN575" s="6">
        <v>10.0</v>
      </c>
      <c r="AO575" s="23"/>
      <c r="AP575" s="23"/>
      <c r="AQ575" s="25">
        <v>10.0</v>
      </c>
      <c r="AR575" s="25">
        <v>10.0</v>
      </c>
      <c r="AS575" s="6"/>
      <c r="AT575" s="23"/>
      <c r="AU575" s="23"/>
      <c r="AV575" s="23"/>
      <c r="AW575" s="6">
        <v>10.0</v>
      </c>
      <c r="AX575" s="25">
        <f t="shared" si="1"/>
        <v>9.66</v>
      </c>
      <c r="AY575" s="23"/>
      <c r="AZ575" s="23">
        <f t="shared" si="2"/>
        <v>0</v>
      </c>
      <c r="BA575" s="6"/>
      <c r="BB575" s="6"/>
      <c r="BC575" s="23">
        <f t="shared" si="3"/>
        <v>0</v>
      </c>
      <c r="BD575" s="6" t="s">
        <v>92</v>
      </c>
      <c r="BE575" s="6" t="s">
        <v>55</v>
      </c>
      <c r="BF575" s="6" t="s">
        <v>55</v>
      </c>
      <c r="BG575" s="6" t="s">
        <v>55</v>
      </c>
      <c r="BH575" s="6" t="s">
        <v>55</v>
      </c>
      <c r="BI575" s="6" t="s">
        <v>92</v>
      </c>
      <c r="BJ575" s="6" t="s">
        <v>55</v>
      </c>
      <c r="BK575" s="23"/>
      <c r="BL575" s="23"/>
      <c r="BM575" s="42"/>
      <c r="BN575" s="42"/>
      <c r="BO575" s="42"/>
    </row>
    <row r="576">
      <c r="A576" s="11">
        <v>571.0</v>
      </c>
      <c r="B576" s="17" t="s">
        <v>1724</v>
      </c>
      <c r="C576" s="17" t="s">
        <v>577</v>
      </c>
      <c r="D576" s="17" t="s">
        <v>153</v>
      </c>
      <c r="E576" s="19"/>
      <c r="F576" s="17" t="s">
        <v>79</v>
      </c>
      <c r="G576" s="17" t="s">
        <v>1722</v>
      </c>
      <c r="H576" s="48" t="s">
        <v>90</v>
      </c>
      <c r="J576" s="11" t="s">
        <v>526</v>
      </c>
      <c r="K576" s="48" t="s">
        <v>84</v>
      </c>
      <c r="L576" s="49">
        <v>42979.0</v>
      </c>
      <c r="M576" s="52"/>
      <c r="N576" s="48" t="s">
        <v>85</v>
      </c>
      <c r="O576" s="48" t="s">
        <v>295</v>
      </c>
      <c r="P576" s="52"/>
      <c r="Q576" s="25">
        <v>5.5</v>
      </c>
      <c r="R576" s="25">
        <v>8.5</v>
      </c>
      <c r="S576" s="25">
        <v>7.5</v>
      </c>
      <c r="T576" s="25"/>
      <c r="U576" s="25">
        <v>10.0</v>
      </c>
      <c r="V576" s="25">
        <v>9.5</v>
      </c>
      <c r="W576" s="25"/>
      <c r="X576" s="25"/>
      <c r="Y576" s="25"/>
      <c r="Z576" s="25"/>
      <c r="AA576" s="25"/>
      <c r="AB576" s="25">
        <v>6.0</v>
      </c>
      <c r="AC576" s="25">
        <v>8.5</v>
      </c>
      <c r="AD576" s="25"/>
      <c r="AE576" s="25"/>
      <c r="AF576" s="25"/>
      <c r="AG576" s="6">
        <v>9.5</v>
      </c>
      <c r="AH576" s="6">
        <v>10.0</v>
      </c>
      <c r="AI576" s="6">
        <v>10.0</v>
      </c>
      <c r="AJ576" s="23"/>
      <c r="AK576" s="6">
        <v>10.0</v>
      </c>
      <c r="AL576" s="25"/>
      <c r="AM576" s="25"/>
      <c r="AN576" s="25">
        <v>9.5</v>
      </c>
      <c r="AO576" s="25"/>
      <c r="AP576" s="25"/>
      <c r="AQ576" s="25">
        <v>8.0</v>
      </c>
      <c r="AR576" s="25">
        <v>9.0</v>
      </c>
      <c r="AS576" s="25"/>
      <c r="AT576" s="25"/>
      <c r="AU576" s="25"/>
      <c r="AV576" s="25"/>
      <c r="AW576" s="6">
        <v>10.0</v>
      </c>
      <c r="AX576" s="25">
        <f t="shared" si="1"/>
        <v>8.76</v>
      </c>
      <c r="AY576" s="23"/>
      <c r="AZ576" s="23">
        <f t="shared" si="2"/>
        <v>0</v>
      </c>
      <c r="BA576" s="6"/>
      <c r="BB576" s="6"/>
      <c r="BC576" s="23">
        <f t="shared" si="3"/>
        <v>0</v>
      </c>
      <c r="BD576" s="6" t="s">
        <v>92</v>
      </c>
      <c r="BE576" s="6" t="s">
        <v>55</v>
      </c>
      <c r="BF576" s="6" t="s">
        <v>55</v>
      </c>
      <c r="BG576" s="6" t="s">
        <v>55</v>
      </c>
      <c r="BH576" s="6" t="s">
        <v>55</v>
      </c>
      <c r="BI576" s="6" t="s">
        <v>92</v>
      </c>
      <c r="BJ576" s="6" t="s">
        <v>55</v>
      </c>
      <c r="BK576" s="23"/>
      <c r="BL576" s="23"/>
      <c r="BM576" s="42"/>
      <c r="BN576" s="42"/>
      <c r="BO576" s="42"/>
    </row>
    <row r="577">
      <c r="A577" s="11">
        <v>572.0</v>
      </c>
      <c r="B577" s="17" t="s">
        <v>1725</v>
      </c>
      <c r="C577" s="17" t="s">
        <v>298</v>
      </c>
      <c r="D577" s="17" t="s">
        <v>149</v>
      </c>
      <c r="E577" s="17" t="s">
        <v>145</v>
      </c>
      <c r="F577" s="17" t="s">
        <v>79</v>
      </c>
      <c r="G577" s="17" t="s">
        <v>1722</v>
      </c>
      <c r="H577" s="48" t="s">
        <v>90</v>
      </c>
      <c r="J577" s="11" t="s">
        <v>526</v>
      </c>
      <c r="K577" s="48" t="s">
        <v>84</v>
      </c>
      <c r="L577" s="49">
        <v>42989.0</v>
      </c>
      <c r="M577" s="52"/>
      <c r="N577" s="48" t="s">
        <v>85</v>
      </c>
      <c r="O577" s="48" t="s">
        <v>483</v>
      </c>
      <c r="P577" s="52"/>
      <c r="Q577" s="6">
        <v>6.0</v>
      </c>
      <c r="R577" s="6">
        <v>9.5</v>
      </c>
      <c r="S577" s="6">
        <v>6.0</v>
      </c>
      <c r="T577" s="23"/>
      <c r="U577" s="25">
        <v>10.0</v>
      </c>
      <c r="V577" s="6">
        <v>9.5</v>
      </c>
      <c r="W577" s="23"/>
      <c r="X577" s="23"/>
      <c r="Y577" s="23"/>
      <c r="Z577" s="23"/>
      <c r="AA577" s="23"/>
      <c r="AB577" s="6">
        <v>6.0</v>
      </c>
      <c r="AC577" s="6">
        <v>8.5</v>
      </c>
      <c r="AD577" s="23"/>
      <c r="AE577" s="23"/>
      <c r="AF577" s="23"/>
      <c r="AG577" s="6">
        <v>9.0</v>
      </c>
      <c r="AH577" s="6">
        <v>10.0</v>
      </c>
      <c r="AI577" s="6">
        <v>10.0</v>
      </c>
      <c r="AJ577" s="23"/>
      <c r="AK577" s="6">
        <v>10.0</v>
      </c>
      <c r="AL577" s="23"/>
      <c r="AM577" s="23"/>
      <c r="AN577" s="6">
        <v>9.5</v>
      </c>
      <c r="AO577" s="23"/>
      <c r="AP577" s="23"/>
      <c r="AQ577" s="25">
        <v>7.0</v>
      </c>
      <c r="AR577" s="25">
        <v>9.0</v>
      </c>
      <c r="AS577" s="6"/>
      <c r="AT577" s="23"/>
      <c r="AU577" s="23"/>
      <c r="AV577" s="23"/>
      <c r="AW577" s="6">
        <v>10.0</v>
      </c>
      <c r="AX577" s="25">
        <f t="shared" si="1"/>
        <v>8.66</v>
      </c>
      <c r="AY577" s="23"/>
      <c r="AZ577" s="23">
        <f t="shared" si="2"/>
        <v>0</v>
      </c>
      <c r="BA577" s="6"/>
      <c r="BB577" s="6"/>
      <c r="BC577" s="23">
        <f t="shared" si="3"/>
        <v>0</v>
      </c>
      <c r="BD577" s="6" t="s">
        <v>92</v>
      </c>
      <c r="BE577" s="6" t="s">
        <v>55</v>
      </c>
      <c r="BF577" s="6" t="s">
        <v>55</v>
      </c>
      <c r="BG577" s="6" t="s">
        <v>55</v>
      </c>
      <c r="BH577" s="6" t="s">
        <v>55</v>
      </c>
      <c r="BI577" s="6" t="s">
        <v>92</v>
      </c>
      <c r="BJ577" s="6" t="s">
        <v>55</v>
      </c>
      <c r="BK577" s="23"/>
      <c r="BL577" s="23"/>
      <c r="BM577" s="42"/>
      <c r="BN577" s="42"/>
      <c r="BO577" s="42"/>
    </row>
    <row r="578">
      <c r="A578" s="11">
        <v>573.0</v>
      </c>
      <c r="B578" s="17" t="s">
        <v>1726</v>
      </c>
      <c r="C578" s="17" t="s">
        <v>259</v>
      </c>
      <c r="D578" s="17" t="s">
        <v>404</v>
      </c>
      <c r="E578" s="20"/>
      <c r="F578" s="17" t="s">
        <v>96</v>
      </c>
      <c r="G578" s="17" t="s">
        <v>1722</v>
      </c>
      <c r="H578" s="48" t="s">
        <v>90</v>
      </c>
      <c r="J578" s="11" t="s">
        <v>526</v>
      </c>
      <c r="K578" s="48" t="s">
        <v>84</v>
      </c>
      <c r="L578" s="49">
        <v>42979.0</v>
      </c>
      <c r="M578" s="52"/>
      <c r="N578" s="48" t="s">
        <v>85</v>
      </c>
      <c r="O578" s="48" t="s">
        <v>483</v>
      </c>
      <c r="P578" s="52"/>
      <c r="Q578" s="25">
        <v>10.0</v>
      </c>
      <c r="R578" s="25">
        <v>10.0</v>
      </c>
      <c r="S578" s="25">
        <v>10.0</v>
      </c>
      <c r="T578" s="25"/>
      <c r="U578" s="25">
        <v>10.0</v>
      </c>
      <c r="V578" s="25">
        <v>10.0</v>
      </c>
      <c r="W578" s="25"/>
      <c r="X578" s="25"/>
      <c r="Y578" s="25"/>
      <c r="Z578" s="25"/>
      <c r="AA578" s="25"/>
      <c r="AB578" s="25">
        <v>9.5</v>
      </c>
      <c r="AC578" s="25">
        <v>10.0</v>
      </c>
      <c r="AD578" s="25"/>
      <c r="AE578" s="25"/>
      <c r="AF578" s="25"/>
      <c r="AG578" s="6">
        <v>10.0</v>
      </c>
      <c r="AH578" s="6">
        <v>10.0</v>
      </c>
      <c r="AI578" s="6">
        <v>10.0</v>
      </c>
      <c r="AJ578" s="23"/>
      <c r="AK578" s="6">
        <v>10.0</v>
      </c>
      <c r="AL578" s="25"/>
      <c r="AM578" s="25"/>
      <c r="AN578" s="25">
        <v>10.0</v>
      </c>
      <c r="AO578" s="25"/>
      <c r="AP578" s="25"/>
      <c r="AQ578" s="25">
        <v>10.0</v>
      </c>
      <c r="AR578" s="25">
        <v>10.0</v>
      </c>
      <c r="AS578" s="25"/>
      <c r="AT578" s="25"/>
      <c r="AU578" s="25"/>
      <c r="AV578" s="25"/>
      <c r="AW578" s="6">
        <v>10.0</v>
      </c>
      <c r="AX578" s="25">
        <f t="shared" si="1"/>
        <v>9.96</v>
      </c>
      <c r="AY578" s="23"/>
      <c r="AZ578" s="23">
        <f t="shared" si="2"/>
        <v>0</v>
      </c>
      <c r="BA578" s="6"/>
      <c r="BB578" s="6"/>
      <c r="BC578" s="23">
        <f t="shared" si="3"/>
        <v>0</v>
      </c>
      <c r="BD578" s="6" t="s">
        <v>92</v>
      </c>
      <c r="BE578" s="6" t="s">
        <v>55</v>
      </c>
      <c r="BF578" s="6" t="s">
        <v>55</v>
      </c>
      <c r="BG578" s="6" t="s">
        <v>55</v>
      </c>
      <c r="BH578" s="6" t="s">
        <v>55</v>
      </c>
      <c r="BI578" s="6" t="s">
        <v>92</v>
      </c>
      <c r="BJ578" s="6" t="s">
        <v>55</v>
      </c>
      <c r="BK578" s="23"/>
      <c r="BL578" s="23"/>
      <c r="BM578" s="42"/>
      <c r="BN578" s="42"/>
      <c r="BO578" s="42"/>
    </row>
    <row r="579">
      <c r="A579" s="11">
        <v>574.0</v>
      </c>
      <c r="B579" s="17" t="s">
        <v>1524</v>
      </c>
      <c r="C579" s="17" t="s">
        <v>617</v>
      </c>
      <c r="D579" s="17" t="s">
        <v>102</v>
      </c>
      <c r="E579" s="20"/>
      <c r="F579" s="17" t="s">
        <v>96</v>
      </c>
      <c r="G579" s="17" t="s">
        <v>1722</v>
      </c>
      <c r="H579" s="48" t="s">
        <v>90</v>
      </c>
      <c r="J579" s="11" t="s">
        <v>526</v>
      </c>
      <c r="K579" s="48" t="s">
        <v>84</v>
      </c>
      <c r="L579" s="49">
        <v>42979.0</v>
      </c>
      <c r="M579" s="52"/>
      <c r="N579" s="48" t="s">
        <v>85</v>
      </c>
      <c r="O579" s="48" t="s">
        <v>295</v>
      </c>
      <c r="P579" s="52"/>
      <c r="Q579" s="25">
        <v>9.0</v>
      </c>
      <c r="R579" s="25">
        <v>9.0</v>
      </c>
      <c r="S579" s="25">
        <v>10.0</v>
      </c>
      <c r="T579" s="25"/>
      <c r="U579" s="25">
        <v>10.0</v>
      </c>
      <c r="V579" s="25">
        <v>10.0</v>
      </c>
      <c r="W579" s="25"/>
      <c r="X579" s="25"/>
      <c r="Y579" s="25"/>
      <c r="Z579" s="25"/>
      <c r="AA579" s="25"/>
      <c r="AB579" s="25">
        <v>8.0</v>
      </c>
      <c r="AC579" s="25">
        <v>9.5</v>
      </c>
      <c r="AD579" s="25"/>
      <c r="AE579" s="25"/>
      <c r="AF579" s="25"/>
      <c r="AG579" s="6">
        <v>10.0</v>
      </c>
      <c r="AH579" s="6">
        <v>10.0</v>
      </c>
      <c r="AI579" s="6">
        <v>10.0</v>
      </c>
      <c r="AJ579" s="23"/>
      <c r="AK579" s="6"/>
      <c r="AL579" s="25"/>
      <c r="AM579" s="25"/>
      <c r="AN579" s="25">
        <v>10.0</v>
      </c>
      <c r="AO579" s="25"/>
      <c r="AP579" s="25"/>
      <c r="AQ579" s="25">
        <v>10.0</v>
      </c>
      <c r="AR579" s="25">
        <v>10.0</v>
      </c>
      <c r="AS579" s="25"/>
      <c r="AT579" s="25"/>
      <c r="AU579" s="25"/>
      <c r="AV579" s="25"/>
      <c r="AW579" s="6">
        <v>10.0</v>
      </c>
      <c r="AX579" s="25">
        <f t="shared" si="1"/>
        <v>9.67</v>
      </c>
      <c r="AY579" s="23"/>
      <c r="AZ579" s="23">
        <f t="shared" si="2"/>
        <v>0</v>
      </c>
      <c r="BA579" s="6"/>
      <c r="BB579" s="6"/>
      <c r="BC579" s="23">
        <f t="shared" si="3"/>
        <v>0</v>
      </c>
      <c r="BD579" s="6" t="s">
        <v>92</v>
      </c>
      <c r="BE579" s="6" t="s">
        <v>55</v>
      </c>
      <c r="BF579" s="6" t="s">
        <v>55</v>
      </c>
      <c r="BG579" s="6" t="s">
        <v>55</v>
      </c>
      <c r="BH579" s="6" t="s">
        <v>55</v>
      </c>
      <c r="BI579" s="6" t="s">
        <v>92</v>
      </c>
      <c r="BJ579" s="6" t="s">
        <v>55</v>
      </c>
      <c r="BK579" s="23"/>
      <c r="BL579" s="23"/>
      <c r="BM579" s="42"/>
      <c r="BN579" s="42"/>
      <c r="BO579" s="42"/>
    </row>
    <row r="580">
      <c r="A580" s="11">
        <v>575.0</v>
      </c>
      <c r="B580" s="17" t="s">
        <v>1637</v>
      </c>
      <c r="C580" s="17" t="s">
        <v>263</v>
      </c>
      <c r="D580" s="17" t="s">
        <v>711</v>
      </c>
      <c r="E580" s="19"/>
      <c r="F580" s="17" t="s">
        <v>79</v>
      </c>
      <c r="G580" s="17" t="s">
        <v>1722</v>
      </c>
      <c r="H580" s="48" t="s">
        <v>90</v>
      </c>
      <c r="J580" s="11" t="s">
        <v>526</v>
      </c>
      <c r="K580" s="48" t="s">
        <v>84</v>
      </c>
      <c r="L580" s="49">
        <v>42979.0</v>
      </c>
      <c r="M580" s="52"/>
      <c r="N580" s="48" t="s">
        <v>85</v>
      </c>
      <c r="O580" s="48" t="s">
        <v>295</v>
      </c>
      <c r="P580" s="52"/>
      <c r="Q580" s="6">
        <v>6.5</v>
      </c>
      <c r="R580" s="6">
        <v>8.5</v>
      </c>
      <c r="S580" s="6">
        <v>9.0</v>
      </c>
      <c r="T580" s="23"/>
      <c r="U580" s="25">
        <v>10.0</v>
      </c>
      <c r="V580" s="6">
        <v>10.0</v>
      </c>
      <c r="W580" s="23"/>
      <c r="X580" s="23"/>
      <c r="Y580" s="23"/>
      <c r="Z580" s="23"/>
      <c r="AA580" s="23"/>
      <c r="AB580" s="6">
        <v>6.5</v>
      </c>
      <c r="AC580" s="6">
        <v>8.5</v>
      </c>
      <c r="AD580" s="23"/>
      <c r="AE580" s="23"/>
      <c r="AF580" s="23"/>
      <c r="AG580" s="6">
        <v>10.0</v>
      </c>
      <c r="AH580" s="6">
        <v>10.0</v>
      </c>
      <c r="AI580" s="6">
        <v>10.0</v>
      </c>
      <c r="AJ580" s="23"/>
      <c r="AK580" s="6">
        <v>10.0</v>
      </c>
      <c r="AL580" s="23"/>
      <c r="AM580" s="23"/>
      <c r="AN580" s="6">
        <v>9.5</v>
      </c>
      <c r="AO580" s="23"/>
      <c r="AP580" s="23"/>
      <c r="AQ580" s="25">
        <v>7.0</v>
      </c>
      <c r="AR580" s="25">
        <v>10.0</v>
      </c>
      <c r="AS580" s="6"/>
      <c r="AT580" s="23"/>
      <c r="AU580" s="23"/>
      <c r="AV580" s="23"/>
      <c r="AW580" s="6">
        <v>10.0</v>
      </c>
      <c r="AX580" s="25">
        <f t="shared" si="1"/>
        <v>9.03</v>
      </c>
      <c r="AY580" s="23"/>
      <c r="AZ580" s="23">
        <f t="shared" si="2"/>
        <v>0</v>
      </c>
      <c r="BA580" s="6"/>
      <c r="BB580" s="6"/>
      <c r="BC580" s="23">
        <f t="shared" si="3"/>
        <v>0</v>
      </c>
      <c r="BD580" s="6" t="s">
        <v>92</v>
      </c>
      <c r="BE580" s="6" t="s">
        <v>55</v>
      </c>
      <c r="BF580" s="6" t="s">
        <v>55</v>
      </c>
      <c r="BG580" s="6" t="s">
        <v>55</v>
      </c>
      <c r="BH580" s="6" t="s">
        <v>55</v>
      </c>
      <c r="BI580" s="6" t="s">
        <v>92</v>
      </c>
      <c r="BJ580" s="6" t="s">
        <v>55</v>
      </c>
      <c r="BK580" s="23"/>
      <c r="BL580" s="23"/>
      <c r="BM580" s="42"/>
      <c r="BN580" s="42"/>
      <c r="BO580" s="42"/>
    </row>
    <row r="581">
      <c r="A581" s="11">
        <v>576.0</v>
      </c>
      <c r="B581" s="17" t="s">
        <v>1727</v>
      </c>
      <c r="C581" s="17" t="s">
        <v>78</v>
      </c>
      <c r="D581" s="17" t="s">
        <v>125</v>
      </c>
      <c r="E581" s="19"/>
      <c r="F581" s="17" t="s">
        <v>79</v>
      </c>
      <c r="G581" s="17" t="s">
        <v>1722</v>
      </c>
      <c r="H581" s="48" t="s">
        <v>90</v>
      </c>
      <c r="J581" s="11" t="s">
        <v>526</v>
      </c>
      <c r="K581" s="48" t="s">
        <v>84</v>
      </c>
      <c r="L581" s="49">
        <v>42979.0</v>
      </c>
      <c r="M581" s="52"/>
      <c r="N581" s="48" t="s">
        <v>85</v>
      </c>
      <c r="O581" s="48" t="s">
        <v>483</v>
      </c>
      <c r="P581" s="52"/>
      <c r="Q581" s="6">
        <v>8.0</v>
      </c>
      <c r="R581" s="6">
        <v>7.0</v>
      </c>
      <c r="S581" s="6">
        <v>7.5</v>
      </c>
      <c r="T581" s="23"/>
      <c r="U581" s="25">
        <v>10.0</v>
      </c>
      <c r="V581" s="6">
        <v>10.0</v>
      </c>
      <c r="W581" s="23"/>
      <c r="X581" s="23"/>
      <c r="Y581" s="23"/>
      <c r="Z581" s="23"/>
      <c r="AA581" s="23"/>
      <c r="AB581" s="6">
        <v>8.5</v>
      </c>
      <c r="AC581" s="6">
        <v>10.0</v>
      </c>
      <c r="AD581" s="23"/>
      <c r="AE581" s="23"/>
      <c r="AF581" s="23"/>
      <c r="AG581" s="6">
        <v>10.0</v>
      </c>
      <c r="AH581" s="6">
        <v>10.0</v>
      </c>
      <c r="AI581" s="6">
        <v>10.0</v>
      </c>
      <c r="AJ581" s="23"/>
      <c r="AK581" s="6">
        <v>10.0</v>
      </c>
      <c r="AL581" s="23"/>
      <c r="AM581" s="23"/>
      <c r="AN581" s="6">
        <v>10.0</v>
      </c>
      <c r="AO581" s="23"/>
      <c r="AP581" s="23"/>
      <c r="AQ581" s="25">
        <v>8.0</v>
      </c>
      <c r="AR581" s="25">
        <v>9.5</v>
      </c>
      <c r="AS581" s="6"/>
      <c r="AT581" s="23"/>
      <c r="AU581" s="23"/>
      <c r="AV581" s="23"/>
      <c r="AW581" s="6">
        <v>10.0</v>
      </c>
      <c r="AX581" s="25">
        <f t="shared" si="1"/>
        <v>9.23</v>
      </c>
      <c r="AY581" s="23"/>
      <c r="AZ581" s="23">
        <f t="shared" si="2"/>
        <v>0</v>
      </c>
      <c r="BA581" s="6"/>
      <c r="BB581" s="6"/>
      <c r="BC581" s="23">
        <f t="shared" si="3"/>
        <v>0</v>
      </c>
      <c r="BD581" s="6" t="s">
        <v>92</v>
      </c>
      <c r="BE581" s="6" t="s">
        <v>55</v>
      </c>
      <c r="BF581" s="6" t="s">
        <v>55</v>
      </c>
      <c r="BG581" s="6" t="s">
        <v>55</v>
      </c>
      <c r="BH581" s="6" t="s">
        <v>55</v>
      </c>
      <c r="BI581" s="6" t="s">
        <v>92</v>
      </c>
      <c r="BJ581" s="6" t="s">
        <v>55</v>
      </c>
      <c r="BK581" s="23"/>
      <c r="BL581" s="23"/>
      <c r="BM581" s="42"/>
      <c r="BN581" s="42"/>
      <c r="BO581" s="42"/>
    </row>
    <row r="582">
      <c r="A582" s="11">
        <v>577.0</v>
      </c>
      <c r="B582" s="17" t="s">
        <v>1728</v>
      </c>
      <c r="C582" s="17" t="s">
        <v>254</v>
      </c>
      <c r="D582" s="20"/>
      <c r="E582" s="19"/>
      <c r="F582" s="17" t="s">
        <v>96</v>
      </c>
      <c r="G582" s="17" t="s">
        <v>1722</v>
      </c>
      <c r="H582" s="48" t="s">
        <v>90</v>
      </c>
      <c r="J582" s="11" t="s">
        <v>526</v>
      </c>
      <c r="K582" s="48" t="s">
        <v>84</v>
      </c>
      <c r="L582" s="49">
        <v>42979.0</v>
      </c>
      <c r="M582" s="52"/>
      <c r="N582" s="48" t="s">
        <v>85</v>
      </c>
      <c r="O582" s="48" t="s">
        <v>295</v>
      </c>
      <c r="P582" s="52"/>
      <c r="Q582" s="6">
        <v>10.0</v>
      </c>
      <c r="R582" s="6">
        <v>10.0</v>
      </c>
      <c r="S582" s="6">
        <v>10.0</v>
      </c>
      <c r="T582" s="23"/>
      <c r="U582" s="25">
        <v>10.0</v>
      </c>
      <c r="V582" s="6">
        <v>10.0</v>
      </c>
      <c r="W582" s="23"/>
      <c r="X582" s="23"/>
      <c r="Y582" s="23"/>
      <c r="Z582" s="23"/>
      <c r="AA582" s="23"/>
      <c r="AB582" s="6">
        <v>8.5</v>
      </c>
      <c r="AC582" s="6">
        <v>10.0</v>
      </c>
      <c r="AD582" s="23"/>
      <c r="AE582" s="23"/>
      <c r="AF582" s="23"/>
      <c r="AG582" s="6">
        <v>10.0</v>
      </c>
      <c r="AH582" s="6">
        <v>10.0</v>
      </c>
      <c r="AI582" s="6">
        <v>10.0</v>
      </c>
      <c r="AJ582" s="23"/>
      <c r="AK582" s="6">
        <v>10.0</v>
      </c>
      <c r="AL582" s="23"/>
      <c r="AM582" s="23"/>
      <c r="AN582" s="6">
        <v>10.0</v>
      </c>
      <c r="AO582" s="23"/>
      <c r="AP582" s="23"/>
      <c r="AQ582" s="25">
        <v>10.0</v>
      </c>
      <c r="AR582" s="25">
        <v>10.0</v>
      </c>
      <c r="AS582" s="6"/>
      <c r="AT582" s="23"/>
      <c r="AU582" s="23"/>
      <c r="AV582" s="23"/>
      <c r="AW582" s="6">
        <v>10.0</v>
      </c>
      <c r="AX582" s="25">
        <f t="shared" si="1"/>
        <v>9.9</v>
      </c>
      <c r="AY582" s="23"/>
      <c r="AZ582" s="23">
        <f t="shared" si="2"/>
        <v>0</v>
      </c>
      <c r="BA582" s="6"/>
      <c r="BB582" s="6"/>
      <c r="BC582" s="23">
        <f t="shared" si="3"/>
        <v>0</v>
      </c>
      <c r="BD582" s="6" t="s">
        <v>92</v>
      </c>
      <c r="BE582" s="6" t="s">
        <v>55</v>
      </c>
      <c r="BF582" s="6" t="s">
        <v>55</v>
      </c>
      <c r="BG582" s="6" t="s">
        <v>55</v>
      </c>
      <c r="BH582" s="6" t="s">
        <v>55</v>
      </c>
      <c r="BI582" s="6" t="s">
        <v>92</v>
      </c>
      <c r="BJ582" s="6" t="s">
        <v>55</v>
      </c>
      <c r="BK582" s="23"/>
      <c r="BL582" s="23"/>
      <c r="BM582" s="42"/>
      <c r="BN582" s="42"/>
      <c r="BO582" s="42"/>
    </row>
    <row r="583">
      <c r="A583" s="11">
        <v>578.0</v>
      </c>
      <c r="B583" s="17" t="s">
        <v>912</v>
      </c>
      <c r="C583" s="17" t="s">
        <v>515</v>
      </c>
      <c r="D583" s="17" t="s">
        <v>1729</v>
      </c>
      <c r="E583" s="19"/>
      <c r="F583" s="17" t="s">
        <v>79</v>
      </c>
      <c r="G583" s="17" t="s">
        <v>1722</v>
      </c>
      <c r="H583" s="48" t="s">
        <v>90</v>
      </c>
      <c r="J583" s="11" t="s">
        <v>526</v>
      </c>
      <c r="K583" s="48" t="s">
        <v>84</v>
      </c>
      <c r="L583" s="49">
        <v>42979.0</v>
      </c>
      <c r="M583" s="52"/>
      <c r="N583" s="48" t="s">
        <v>85</v>
      </c>
      <c r="O583" s="48" t="s">
        <v>295</v>
      </c>
      <c r="P583" s="52"/>
      <c r="Q583" s="6">
        <v>5.5</v>
      </c>
      <c r="R583" s="6">
        <v>8.5</v>
      </c>
      <c r="S583" s="6">
        <v>8.5</v>
      </c>
      <c r="T583" s="23"/>
      <c r="U583" s="25">
        <v>10.0</v>
      </c>
      <c r="V583" s="6">
        <v>10.0</v>
      </c>
      <c r="W583" s="23"/>
      <c r="X583" s="23"/>
      <c r="Y583" s="23"/>
      <c r="Z583" s="23"/>
      <c r="AA583" s="23"/>
      <c r="AB583" s="6">
        <v>6.5</v>
      </c>
      <c r="AC583" s="6">
        <v>9.5</v>
      </c>
      <c r="AD583" s="23"/>
      <c r="AE583" s="23"/>
      <c r="AF583" s="23"/>
      <c r="AG583" s="6">
        <v>9.5</v>
      </c>
      <c r="AH583" s="6">
        <v>10.0</v>
      </c>
      <c r="AI583" s="6">
        <v>10.0</v>
      </c>
      <c r="AJ583" s="23"/>
      <c r="AK583" s="6">
        <v>10.0</v>
      </c>
      <c r="AL583" s="23"/>
      <c r="AM583" s="23"/>
      <c r="AN583" s="6">
        <v>9.5</v>
      </c>
      <c r="AO583" s="23"/>
      <c r="AP583" s="23"/>
      <c r="AQ583" s="25">
        <v>8.5</v>
      </c>
      <c r="AR583" s="25">
        <v>10.0</v>
      </c>
      <c r="AS583" s="6"/>
      <c r="AT583" s="23"/>
      <c r="AU583" s="23"/>
      <c r="AV583" s="23"/>
      <c r="AW583" s="6">
        <v>10.0</v>
      </c>
      <c r="AX583" s="25">
        <f t="shared" si="1"/>
        <v>9.06</v>
      </c>
      <c r="AY583" s="23"/>
      <c r="AZ583" s="23">
        <f t="shared" si="2"/>
        <v>0</v>
      </c>
      <c r="BA583" s="6"/>
      <c r="BB583" s="6"/>
      <c r="BC583" s="23">
        <f t="shared" si="3"/>
        <v>0</v>
      </c>
      <c r="BD583" s="6" t="s">
        <v>92</v>
      </c>
      <c r="BE583" s="6" t="s">
        <v>55</v>
      </c>
      <c r="BF583" s="6" t="s">
        <v>55</v>
      </c>
      <c r="BG583" s="6" t="s">
        <v>55</v>
      </c>
      <c r="BH583" s="6" t="s">
        <v>55</v>
      </c>
      <c r="BI583" s="6" t="s">
        <v>92</v>
      </c>
      <c r="BJ583" s="6" t="s">
        <v>55</v>
      </c>
      <c r="BK583" s="23"/>
      <c r="BL583" s="23"/>
      <c r="BM583" s="42"/>
      <c r="BN583" s="42"/>
      <c r="BO583" s="42"/>
    </row>
    <row r="584">
      <c r="A584" s="11">
        <v>579.0</v>
      </c>
      <c r="B584" s="17" t="s">
        <v>1730</v>
      </c>
      <c r="C584" s="17" t="s">
        <v>101</v>
      </c>
      <c r="D584" s="17" t="s">
        <v>623</v>
      </c>
      <c r="E584" s="19"/>
      <c r="F584" s="17" t="s">
        <v>96</v>
      </c>
      <c r="G584" s="17" t="s">
        <v>1722</v>
      </c>
      <c r="H584" s="48" t="s">
        <v>90</v>
      </c>
      <c r="J584" s="11" t="s">
        <v>526</v>
      </c>
      <c r="K584" s="48" t="s">
        <v>84</v>
      </c>
      <c r="L584" s="49">
        <v>42979.0</v>
      </c>
      <c r="M584" s="52"/>
      <c r="N584" s="48" t="s">
        <v>85</v>
      </c>
      <c r="O584" s="48" t="s">
        <v>295</v>
      </c>
      <c r="P584" s="52"/>
      <c r="Q584" s="25">
        <v>7.0</v>
      </c>
      <c r="R584" s="25">
        <v>9.5</v>
      </c>
      <c r="S584" s="25">
        <v>9.0</v>
      </c>
      <c r="T584" s="25"/>
      <c r="U584" s="25">
        <v>10.0</v>
      </c>
      <c r="V584" s="25">
        <v>9.5</v>
      </c>
      <c r="W584" s="25"/>
      <c r="X584" s="25"/>
      <c r="Y584" s="25"/>
      <c r="Z584" s="25"/>
      <c r="AA584" s="25"/>
      <c r="AB584" s="25">
        <v>7.5</v>
      </c>
      <c r="AC584" s="25">
        <v>8.5</v>
      </c>
      <c r="AD584" s="25"/>
      <c r="AE584" s="25"/>
      <c r="AF584" s="25"/>
      <c r="AG584" s="6">
        <v>10.0</v>
      </c>
      <c r="AH584" s="6">
        <v>10.0</v>
      </c>
      <c r="AI584" s="6">
        <v>10.0</v>
      </c>
      <c r="AJ584" s="23"/>
      <c r="AK584" s="6">
        <v>10.0</v>
      </c>
      <c r="AL584" s="25"/>
      <c r="AM584" s="25"/>
      <c r="AN584" s="25">
        <v>9.5</v>
      </c>
      <c r="AO584" s="25"/>
      <c r="AP584" s="25"/>
      <c r="AQ584" s="25">
        <v>9.5</v>
      </c>
      <c r="AR584" s="25">
        <v>10.0</v>
      </c>
      <c r="AS584" s="25"/>
      <c r="AT584" s="25"/>
      <c r="AU584" s="25"/>
      <c r="AV584" s="25"/>
      <c r="AW584" s="6">
        <v>10.0</v>
      </c>
      <c r="AX584" s="25">
        <f t="shared" si="1"/>
        <v>9.33</v>
      </c>
      <c r="AY584" s="23"/>
      <c r="AZ584" s="23">
        <f t="shared" si="2"/>
        <v>0</v>
      </c>
      <c r="BA584" s="6"/>
      <c r="BB584" s="6"/>
      <c r="BC584" s="23">
        <f t="shared" si="3"/>
        <v>0</v>
      </c>
      <c r="BD584" s="6" t="s">
        <v>92</v>
      </c>
      <c r="BE584" s="6" t="s">
        <v>55</v>
      </c>
      <c r="BF584" s="6" t="s">
        <v>55</v>
      </c>
      <c r="BG584" s="6" t="s">
        <v>55</v>
      </c>
      <c r="BH584" s="6" t="s">
        <v>55</v>
      </c>
      <c r="BI584" s="6" t="s">
        <v>92</v>
      </c>
      <c r="BJ584" s="6" t="s">
        <v>55</v>
      </c>
      <c r="BK584" s="23"/>
      <c r="BL584" s="23"/>
      <c r="BM584" s="42"/>
      <c r="BN584" s="42"/>
      <c r="BO584" s="42"/>
    </row>
    <row r="585">
      <c r="A585" s="11">
        <v>580.0</v>
      </c>
      <c r="B585" s="17" t="s">
        <v>1731</v>
      </c>
      <c r="C585" s="17" t="s">
        <v>911</v>
      </c>
      <c r="D585" s="17" t="s">
        <v>880</v>
      </c>
      <c r="E585" s="19"/>
      <c r="F585" s="17" t="s">
        <v>79</v>
      </c>
      <c r="G585" s="17" t="s">
        <v>1722</v>
      </c>
      <c r="H585" s="48" t="s">
        <v>90</v>
      </c>
      <c r="J585" s="11" t="s">
        <v>526</v>
      </c>
      <c r="K585" s="48" t="s">
        <v>84</v>
      </c>
      <c r="L585" s="49">
        <v>42979.0</v>
      </c>
      <c r="M585" s="52"/>
      <c r="N585" s="48" t="s">
        <v>85</v>
      </c>
      <c r="O585" s="48" t="s">
        <v>483</v>
      </c>
      <c r="P585" s="52"/>
      <c r="Q585" s="6">
        <v>8.0</v>
      </c>
      <c r="R585" s="6">
        <v>10.0</v>
      </c>
      <c r="S585" s="6">
        <v>6.0</v>
      </c>
      <c r="T585" s="23"/>
      <c r="U585" s="25">
        <v>10.0</v>
      </c>
      <c r="V585" s="6">
        <v>9.5</v>
      </c>
      <c r="W585" s="23"/>
      <c r="X585" s="23"/>
      <c r="Y585" s="23"/>
      <c r="Z585" s="23"/>
      <c r="AA585" s="23"/>
      <c r="AB585" s="6">
        <v>5.0</v>
      </c>
      <c r="AC585" s="6">
        <v>7.0</v>
      </c>
      <c r="AD585" s="23"/>
      <c r="AE585" s="23"/>
      <c r="AF585" s="23"/>
      <c r="AG585" s="6">
        <v>9.0</v>
      </c>
      <c r="AH585" s="6">
        <v>10.0</v>
      </c>
      <c r="AI585" s="6">
        <v>10.0</v>
      </c>
      <c r="AJ585" s="23"/>
      <c r="AK585" s="6">
        <v>10.0</v>
      </c>
      <c r="AL585" s="23"/>
      <c r="AM585" s="23"/>
      <c r="AN585" s="6">
        <v>9.5</v>
      </c>
      <c r="AO585" s="23"/>
      <c r="AP585" s="23"/>
      <c r="AQ585" s="25">
        <v>9.5</v>
      </c>
      <c r="AR585" s="25">
        <v>10.0</v>
      </c>
      <c r="AS585" s="6"/>
      <c r="AT585" s="23"/>
      <c r="AU585" s="23"/>
      <c r="AV585" s="23"/>
      <c r="AW585" s="6">
        <v>10.0</v>
      </c>
      <c r="AX585" s="25">
        <f t="shared" si="1"/>
        <v>8.9</v>
      </c>
      <c r="AY585" s="23"/>
      <c r="AZ585" s="23">
        <f t="shared" si="2"/>
        <v>0</v>
      </c>
      <c r="BA585" s="6"/>
      <c r="BB585" s="6"/>
      <c r="BC585" s="23">
        <f t="shared" si="3"/>
        <v>0</v>
      </c>
      <c r="BD585" s="6" t="s">
        <v>92</v>
      </c>
      <c r="BE585" s="6" t="s">
        <v>55</v>
      </c>
      <c r="BF585" s="6" t="s">
        <v>55</v>
      </c>
      <c r="BG585" s="6" t="s">
        <v>55</v>
      </c>
      <c r="BH585" s="6" t="s">
        <v>55</v>
      </c>
      <c r="BI585" s="6" t="s">
        <v>92</v>
      </c>
      <c r="BJ585" s="6" t="s">
        <v>55</v>
      </c>
      <c r="BK585" s="23"/>
      <c r="BL585" s="23"/>
      <c r="BM585" s="42"/>
      <c r="BN585" s="42"/>
      <c r="BO585" s="42"/>
    </row>
    <row r="586">
      <c r="A586" s="11">
        <v>581.0</v>
      </c>
      <c r="B586" s="17" t="s">
        <v>1732</v>
      </c>
      <c r="C586" s="17" t="s">
        <v>224</v>
      </c>
      <c r="D586" s="17" t="s">
        <v>134</v>
      </c>
      <c r="E586" s="19"/>
      <c r="F586" s="17" t="s">
        <v>96</v>
      </c>
      <c r="G586" s="17" t="s">
        <v>1722</v>
      </c>
      <c r="H586" s="48" t="s">
        <v>90</v>
      </c>
      <c r="J586" s="11" t="s">
        <v>526</v>
      </c>
      <c r="K586" s="48" t="s">
        <v>84</v>
      </c>
      <c r="L586" s="49">
        <v>42979.0</v>
      </c>
      <c r="M586" s="52"/>
      <c r="N586" s="48" t="s">
        <v>85</v>
      </c>
      <c r="O586" s="48" t="s">
        <v>483</v>
      </c>
      <c r="P586" s="52"/>
      <c r="Q586" s="25">
        <v>9.0</v>
      </c>
      <c r="R586" s="25">
        <v>9.5</v>
      </c>
      <c r="S586" s="25">
        <v>10.0</v>
      </c>
      <c r="T586" s="25"/>
      <c r="U586" s="25">
        <v>10.0</v>
      </c>
      <c r="V586" s="25">
        <v>10.0</v>
      </c>
      <c r="W586" s="25"/>
      <c r="X586" s="25"/>
      <c r="Y586" s="25"/>
      <c r="Z586" s="25"/>
      <c r="AA586" s="25"/>
      <c r="AB586" s="25">
        <v>8.0</v>
      </c>
      <c r="AC586" s="25">
        <v>9.0</v>
      </c>
      <c r="AD586" s="25"/>
      <c r="AE586" s="25"/>
      <c r="AF586" s="25"/>
      <c r="AG586" s="6">
        <v>10.0</v>
      </c>
      <c r="AH586" s="6">
        <v>10.0</v>
      </c>
      <c r="AI586" s="6">
        <v>10.0</v>
      </c>
      <c r="AJ586" s="23"/>
      <c r="AK586" s="6">
        <v>10.0</v>
      </c>
      <c r="AL586" s="25"/>
      <c r="AM586" s="25"/>
      <c r="AN586" s="25">
        <v>10.0</v>
      </c>
      <c r="AO586" s="25"/>
      <c r="AP586" s="25"/>
      <c r="AQ586" s="25">
        <v>10.0</v>
      </c>
      <c r="AR586" s="25">
        <v>10.0</v>
      </c>
      <c r="AS586" s="25"/>
      <c r="AT586" s="25"/>
      <c r="AU586" s="25"/>
      <c r="AV586" s="25"/>
      <c r="AW586" s="6">
        <v>10.0</v>
      </c>
      <c r="AX586" s="25">
        <f t="shared" si="1"/>
        <v>9.7</v>
      </c>
      <c r="AY586" s="23"/>
      <c r="AZ586" s="23">
        <f t="shared" si="2"/>
        <v>0</v>
      </c>
      <c r="BA586" s="6"/>
      <c r="BB586" s="6"/>
      <c r="BC586" s="23">
        <f t="shared" si="3"/>
        <v>0</v>
      </c>
      <c r="BD586" s="6" t="s">
        <v>92</v>
      </c>
      <c r="BE586" s="6" t="s">
        <v>55</v>
      </c>
      <c r="BF586" s="6" t="s">
        <v>55</v>
      </c>
      <c r="BG586" s="6" t="s">
        <v>55</v>
      </c>
      <c r="BH586" s="6" t="s">
        <v>55</v>
      </c>
      <c r="BI586" s="6" t="s">
        <v>92</v>
      </c>
      <c r="BJ586" s="6" t="s">
        <v>55</v>
      </c>
      <c r="BK586" s="23"/>
      <c r="BL586" s="23"/>
      <c r="BM586" s="42"/>
      <c r="BN586" s="42"/>
      <c r="BO586" s="42"/>
    </row>
    <row r="587">
      <c r="A587" s="11">
        <v>582.0</v>
      </c>
      <c r="B587" s="17" t="s">
        <v>185</v>
      </c>
      <c r="C587" s="17" t="s">
        <v>1733</v>
      </c>
      <c r="D587" s="17" t="s">
        <v>662</v>
      </c>
      <c r="E587" s="19"/>
      <c r="F587" s="17" t="s">
        <v>96</v>
      </c>
      <c r="G587" s="17" t="s">
        <v>1722</v>
      </c>
      <c r="H587" s="48" t="s">
        <v>90</v>
      </c>
      <c r="J587" s="11" t="s">
        <v>526</v>
      </c>
      <c r="K587" s="48" t="s">
        <v>84</v>
      </c>
      <c r="L587" s="49">
        <v>42979.0</v>
      </c>
      <c r="M587" s="52"/>
      <c r="N587" s="48" t="s">
        <v>85</v>
      </c>
      <c r="O587" s="48" t="s">
        <v>295</v>
      </c>
      <c r="P587" s="52"/>
      <c r="Q587" s="25">
        <v>6.5</v>
      </c>
      <c r="R587" s="25">
        <v>9.0</v>
      </c>
      <c r="S587" s="25">
        <v>10.0</v>
      </c>
      <c r="T587" s="25"/>
      <c r="U587" s="25">
        <v>10.0</v>
      </c>
      <c r="V587" s="25">
        <v>10.0</v>
      </c>
      <c r="W587" s="25"/>
      <c r="X587" s="25"/>
      <c r="Y587" s="25"/>
      <c r="Z587" s="25"/>
      <c r="AA587" s="25"/>
      <c r="AB587" s="25">
        <v>5.5</v>
      </c>
      <c r="AC587" s="25">
        <v>7.5</v>
      </c>
      <c r="AD587" s="25"/>
      <c r="AE587" s="25"/>
      <c r="AF587" s="25"/>
      <c r="AG587" s="6">
        <v>9.5</v>
      </c>
      <c r="AH587" s="6">
        <v>10.0</v>
      </c>
      <c r="AI587" s="6">
        <v>10.0</v>
      </c>
      <c r="AJ587" s="23"/>
      <c r="AK587" s="6">
        <v>10.0</v>
      </c>
      <c r="AL587" s="25"/>
      <c r="AM587" s="25"/>
      <c r="AN587" s="25">
        <v>10.0</v>
      </c>
      <c r="AO587" s="25"/>
      <c r="AP587" s="25"/>
      <c r="AQ587" s="25">
        <v>9.0</v>
      </c>
      <c r="AR587" s="25">
        <v>10.0</v>
      </c>
      <c r="AS587" s="25"/>
      <c r="AT587" s="25"/>
      <c r="AU587" s="25"/>
      <c r="AV587" s="25"/>
      <c r="AW587" s="6">
        <v>10.0</v>
      </c>
      <c r="AX587" s="25">
        <f t="shared" si="1"/>
        <v>9.13</v>
      </c>
      <c r="AY587" s="23"/>
      <c r="AZ587" s="23">
        <f t="shared" si="2"/>
        <v>0</v>
      </c>
      <c r="BA587" s="6"/>
      <c r="BB587" s="6"/>
      <c r="BC587" s="23">
        <f t="shared" si="3"/>
        <v>0</v>
      </c>
      <c r="BD587" s="6" t="s">
        <v>92</v>
      </c>
      <c r="BE587" s="6" t="s">
        <v>55</v>
      </c>
      <c r="BF587" s="6" t="s">
        <v>55</v>
      </c>
      <c r="BG587" s="6" t="s">
        <v>55</v>
      </c>
      <c r="BH587" s="6" t="s">
        <v>55</v>
      </c>
      <c r="BI587" s="6" t="s">
        <v>92</v>
      </c>
      <c r="BJ587" s="6" t="s">
        <v>55</v>
      </c>
      <c r="BK587" s="23"/>
      <c r="BL587" s="23"/>
      <c r="BM587" s="42"/>
      <c r="BN587" s="42"/>
      <c r="BO587" s="42"/>
    </row>
    <row r="588">
      <c r="A588" s="11">
        <v>583.0</v>
      </c>
      <c r="B588" s="17" t="s">
        <v>400</v>
      </c>
      <c r="C588" s="17" t="s">
        <v>1734</v>
      </c>
      <c r="D588" s="17" t="s">
        <v>891</v>
      </c>
      <c r="E588" s="19"/>
      <c r="F588" s="17" t="s">
        <v>96</v>
      </c>
      <c r="G588" s="17" t="s">
        <v>1722</v>
      </c>
      <c r="H588" s="48" t="s">
        <v>90</v>
      </c>
      <c r="J588" s="11" t="s">
        <v>526</v>
      </c>
      <c r="K588" s="48" t="s">
        <v>84</v>
      </c>
      <c r="L588" s="49">
        <v>42979.0</v>
      </c>
      <c r="M588" s="52"/>
      <c r="N588" s="48" t="s">
        <v>85</v>
      </c>
      <c r="O588" s="48" t="s">
        <v>295</v>
      </c>
      <c r="P588" s="52"/>
      <c r="Q588" s="6">
        <v>8.0</v>
      </c>
      <c r="R588" s="6">
        <v>9.0</v>
      </c>
      <c r="S588" s="6">
        <v>9.0</v>
      </c>
      <c r="T588" s="23"/>
      <c r="U588" s="25">
        <v>10.0</v>
      </c>
      <c r="V588" s="6">
        <v>9.5</v>
      </c>
      <c r="W588" s="23"/>
      <c r="X588" s="23"/>
      <c r="Y588" s="23"/>
      <c r="Z588" s="23"/>
      <c r="AA588" s="23"/>
      <c r="AB588" s="6">
        <v>7.0</v>
      </c>
      <c r="AC588" s="6">
        <v>8.5</v>
      </c>
      <c r="AD588" s="23"/>
      <c r="AE588" s="23"/>
      <c r="AF588" s="23"/>
      <c r="AG588" s="6">
        <v>10.0</v>
      </c>
      <c r="AH588" s="6">
        <v>10.0</v>
      </c>
      <c r="AI588" s="6">
        <v>10.0</v>
      </c>
      <c r="AJ588" s="23"/>
      <c r="AK588" s="6">
        <v>10.0</v>
      </c>
      <c r="AL588" s="23"/>
      <c r="AM588" s="23"/>
      <c r="AN588" s="6">
        <v>9.5</v>
      </c>
      <c r="AO588" s="23"/>
      <c r="AP588" s="23"/>
      <c r="AQ588" s="25">
        <v>10.0</v>
      </c>
      <c r="AR588" s="25">
        <v>10.0</v>
      </c>
      <c r="AS588" s="6"/>
      <c r="AT588" s="23"/>
      <c r="AU588" s="23"/>
      <c r="AV588" s="23"/>
      <c r="AW588" s="6">
        <v>10.0</v>
      </c>
      <c r="AX588" s="25">
        <f t="shared" si="1"/>
        <v>9.36</v>
      </c>
      <c r="AY588" s="23"/>
      <c r="AZ588" s="23">
        <f t="shared" si="2"/>
        <v>0</v>
      </c>
      <c r="BA588" s="6"/>
      <c r="BB588" s="6"/>
      <c r="BC588" s="23">
        <f t="shared" si="3"/>
        <v>0</v>
      </c>
      <c r="BD588" s="6" t="s">
        <v>92</v>
      </c>
      <c r="BE588" s="6" t="s">
        <v>55</v>
      </c>
      <c r="BF588" s="6" t="s">
        <v>55</v>
      </c>
      <c r="BG588" s="6" t="s">
        <v>55</v>
      </c>
      <c r="BH588" s="6" t="s">
        <v>55</v>
      </c>
      <c r="BI588" s="6" t="s">
        <v>92</v>
      </c>
      <c r="BJ588" s="6" t="s">
        <v>55</v>
      </c>
      <c r="BK588" s="23"/>
      <c r="BL588" s="23"/>
      <c r="BM588" s="42"/>
      <c r="BN588" s="42"/>
      <c r="BO588" s="42"/>
    </row>
    <row r="589">
      <c r="A589" s="11">
        <v>584.0</v>
      </c>
      <c r="B589" s="17" t="s">
        <v>1735</v>
      </c>
      <c r="C589" s="17" t="s">
        <v>662</v>
      </c>
      <c r="D589" s="17" t="s">
        <v>236</v>
      </c>
      <c r="E589" s="19"/>
      <c r="F589" s="17" t="s">
        <v>96</v>
      </c>
      <c r="G589" s="17" t="s">
        <v>1722</v>
      </c>
      <c r="H589" s="48" t="s">
        <v>90</v>
      </c>
      <c r="J589" s="11" t="s">
        <v>526</v>
      </c>
      <c r="K589" s="48" t="s">
        <v>84</v>
      </c>
      <c r="L589" s="49">
        <v>42979.0</v>
      </c>
      <c r="M589" s="52"/>
      <c r="N589" s="48" t="s">
        <v>85</v>
      </c>
      <c r="O589" s="48" t="s">
        <v>295</v>
      </c>
      <c r="P589" s="52"/>
      <c r="Q589" s="6"/>
      <c r="R589" s="6"/>
      <c r="S589" s="6"/>
      <c r="T589" s="23"/>
      <c r="U589" s="25"/>
      <c r="V589" s="6"/>
      <c r="W589" s="23"/>
      <c r="X589" s="23"/>
      <c r="Y589" s="23"/>
      <c r="Z589" s="23"/>
      <c r="AA589" s="23"/>
      <c r="AB589" s="6"/>
      <c r="AC589" s="6"/>
      <c r="AD589" s="23"/>
      <c r="AE589" s="23"/>
      <c r="AF589" s="23"/>
      <c r="AG589" s="6"/>
      <c r="AH589" s="6"/>
      <c r="AI589" s="6"/>
      <c r="AJ589" s="23"/>
      <c r="AK589" s="6"/>
      <c r="AL589" s="23"/>
      <c r="AM589" s="23"/>
      <c r="AN589" s="6"/>
      <c r="AO589" s="23"/>
      <c r="AP589" s="23"/>
      <c r="AQ589" s="25"/>
      <c r="AR589" s="25"/>
      <c r="AS589" s="6"/>
      <c r="AT589" s="23"/>
      <c r="AU589" s="23"/>
      <c r="AV589" s="23"/>
      <c r="AW589" s="6"/>
      <c r="AX589" s="25" t="str">
        <f t="shared" si="1"/>
        <v>#DIV/0!</v>
      </c>
      <c r="AY589" s="23"/>
      <c r="AZ589" s="23">
        <f t="shared" si="2"/>
        <v>0</v>
      </c>
      <c r="BA589" s="6"/>
      <c r="BB589" s="6"/>
      <c r="BC589" s="23">
        <f t="shared" si="3"/>
        <v>0</v>
      </c>
      <c r="BD589" s="6" t="s">
        <v>92</v>
      </c>
      <c r="BE589" s="6" t="s">
        <v>92</v>
      </c>
      <c r="BF589" s="6" t="s">
        <v>55</v>
      </c>
      <c r="BG589" s="6" t="s">
        <v>55</v>
      </c>
      <c r="BH589" s="6" t="s">
        <v>55</v>
      </c>
      <c r="BI589" s="6" t="s">
        <v>55</v>
      </c>
      <c r="BJ589" s="6" t="s">
        <v>55</v>
      </c>
      <c r="BK589" s="23"/>
      <c r="BL589" s="23"/>
      <c r="BM589" s="42"/>
      <c r="BN589" s="42"/>
      <c r="BO589" s="42"/>
    </row>
    <row r="590">
      <c r="A590" s="11">
        <v>585.0</v>
      </c>
      <c r="B590" s="17" t="s">
        <v>1736</v>
      </c>
      <c r="C590" s="17" t="s">
        <v>818</v>
      </c>
      <c r="D590" s="20"/>
      <c r="E590" s="19"/>
      <c r="F590" s="17" t="s">
        <v>96</v>
      </c>
      <c r="G590" s="17" t="s">
        <v>1722</v>
      </c>
      <c r="H590" s="48" t="s">
        <v>90</v>
      </c>
      <c r="J590" s="11" t="s">
        <v>526</v>
      </c>
      <c r="K590" s="48" t="s">
        <v>84</v>
      </c>
      <c r="L590" s="49">
        <v>42979.0</v>
      </c>
      <c r="M590" s="50"/>
      <c r="N590" s="48" t="s">
        <v>85</v>
      </c>
      <c r="O590" s="48" t="s">
        <v>295</v>
      </c>
      <c r="P590" s="50"/>
      <c r="Q590" s="11">
        <v>8.0</v>
      </c>
      <c r="R590" s="11">
        <v>9.0</v>
      </c>
      <c r="S590" s="11">
        <v>6.0</v>
      </c>
      <c r="T590" s="21"/>
      <c r="U590" s="25">
        <v>9.0</v>
      </c>
      <c r="V590" s="11">
        <v>8.5</v>
      </c>
      <c r="W590" s="11"/>
      <c r="X590" s="21"/>
      <c r="Y590" s="21"/>
      <c r="Z590" s="21"/>
      <c r="AA590" s="21"/>
      <c r="AB590" s="11">
        <v>5.0</v>
      </c>
      <c r="AC590" s="11">
        <v>5.0</v>
      </c>
      <c r="AD590" s="21"/>
      <c r="AE590" s="21"/>
      <c r="AF590" s="21"/>
      <c r="AG590" s="6">
        <v>9.0</v>
      </c>
      <c r="AH590" s="6">
        <v>10.0</v>
      </c>
      <c r="AI590" s="6">
        <v>10.0</v>
      </c>
      <c r="AJ590" s="23"/>
      <c r="AK590" s="6"/>
      <c r="AL590" s="21"/>
      <c r="AM590" s="21"/>
      <c r="AN590" s="11">
        <v>8.0</v>
      </c>
      <c r="AO590" s="21"/>
      <c r="AP590" s="21"/>
      <c r="AQ590" s="25">
        <v>9.0</v>
      </c>
      <c r="AR590" s="25">
        <v>10.0</v>
      </c>
      <c r="AS590" s="11"/>
      <c r="AT590" s="21"/>
      <c r="AU590" s="21"/>
      <c r="AV590" s="21"/>
      <c r="AW590" s="6">
        <v>8.5</v>
      </c>
      <c r="AX590" s="25">
        <f t="shared" si="1"/>
        <v>8.21</v>
      </c>
      <c r="AY590" s="21"/>
      <c r="AZ590" s="23">
        <f t="shared" si="2"/>
        <v>0</v>
      </c>
      <c r="BA590" s="11"/>
      <c r="BB590" s="11"/>
      <c r="BC590" s="23">
        <f t="shared" si="3"/>
        <v>0</v>
      </c>
      <c r="BD590" s="6" t="s">
        <v>92</v>
      </c>
      <c r="BE590" s="6" t="s">
        <v>55</v>
      </c>
      <c r="BF590" s="6" t="s">
        <v>55</v>
      </c>
      <c r="BG590" s="6" t="s">
        <v>55</v>
      </c>
      <c r="BH590" s="6" t="s">
        <v>55</v>
      </c>
      <c r="BI590" s="6" t="s">
        <v>92</v>
      </c>
      <c r="BJ590" s="6" t="s">
        <v>55</v>
      </c>
      <c r="BK590" s="21"/>
      <c r="BL590" s="21"/>
    </row>
    <row r="591">
      <c r="A591" s="11">
        <v>586.0</v>
      </c>
      <c r="B591" s="17" t="s">
        <v>1737</v>
      </c>
      <c r="C591" s="17" t="s">
        <v>395</v>
      </c>
      <c r="D591" s="17" t="s">
        <v>110</v>
      </c>
      <c r="E591" s="20"/>
      <c r="F591" s="17" t="s">
        <v>96</v>
      </c>
      <c r="G591" s="17" t="s">
        <v>1722</v>
      </c>
      <c r="H591" s="48" t="s">
        <v>90</v>
      </c>
      <c r="Q591" s="11">
        <v>6.5</v>
      </c>
      <c r="R591" s="11">
        <v>8.5</v>
      </c>
      <c r="S591" s="11">
        <v>6.0</v>
      </c>
      <c r="T591" s="21"/>
      <c r="U591" s="11">
        <v>10.0</v>
      </c>
      <c r="V591" s="11">
        <v>9.5</v>
      </c>
      <c r="W591" s="21"/>
      <c r="X591" s="21"/>
      <c r="Y591" s="21"/>
      <c r="Z591" s="21"/>
      <c r="AA591" s="21"/>
      <c r="AB591" s="11">
        <v>5.5</v>
      </c>
      <c r="AC591" s="11">
        <v>6.5</v>
      </c>
      <c r="AD591" s="21"/>
      <c r="AE591" s="21"/>
      <c r="AF591" s="21"/>
      <c r="AG591" s="11">
        <v>9.0</v>
      </c>
      <c r="AH591" s="11">
        <v>10.0</v>
      </c>
      <c r="AI591" s="11">
        <v>10.0</v>
      </c>
      <c r="AJ591" s="21"/>
      <c r="AK591" s="11">
        <v>10.0</v>
      </c>
      <c r="AL591" s="21"/>
      <c r="AM591" s="21"/>
      <c r="AN591" s="11">
        <v>9.5</v>
      </c>
      <c r="AO591" s="21"/>
      <c r="AP591" s="21"/>
      <c r="AQ591" s="11">
        <v>8.5</v>
      </c>
      <c r="AR591" s="11">
        <v>10.0</v>
      </c>
      <c r="AS591" s="21"/>
      <c r="AT591" s="21"/>
      <c r="AU591" s="21"/>
      <c r="AV591" s="21"/>
      <c r="AW591" s="11">
        <v>10.0</v>
      </c>
      <c r="AX591" s="25">
        <f t="shared" si="1"/>
        <v>8.63</v>
      </c>
      <c r="AY591" s="21"/>
      <c r="AZ591" s="23">
        <f t="shared" si="2"/>
        <v>0</v>
      </c>
      <c r="BA591" s="21"/>
      <c r="BB591" s="21"/>
      <c r="BC591" s="23">
        <f t="shared" si="3"/>
        <v>0</v>
      </c>
      <c r="BD591" s="6" t="s">
        <v>92</v>
      </c>
      <c r="BE591" s="6" t="s">
        <v>55</v>
      </c>
      <c r="BF591" s="6" t="s">
        <v>55</v>
      </c>
      <c r="BG591" s="6" t="s">
        <v>55</v>
      </c>
      <c r="BH591" s="6" t="s">
        <v>55</v>
      </c>
      <c r="BI591" s="6" t="s">
        <v>92</v>
      </c>
      <c r="BJ591" s="6" t="s">
        <v>55</v>
      </c>
    </row>
    <row r="592">
      <c r="A592" s="11">
        <v>587.0</v>
      </c>
      <c r="B592" s="17" t="s">
        <v>1738</v>
      </c>
      <c r="C592" s="17" t="s">
        <v>623</v>
      </c>
      <c r="D592" s="17" t="s">
        <v>134</v>
      </c>
      <c r="E592" s="20"/>
      <c r="F592" s="17" t="s">
        <v>96</v>
      </c>
      <c r="G592" s="17" t="s">
        <v>1722</v>
      </c>
      <c r="H592" s="48" t="s">
        <v>90</v>
      </c>
      <c r="Q592" s="11">
        <v>8.5</v>
      </c>
      <c r="R592" s="11">
        <v>9.0</v>
      </c>
      <c r="S592" s="11">
        <v>10.0</v>
      </c>
      <c r="T592" s="21"/>
      <c r="U592" s="11">
        <v>10.0</v>
      </c>
      <c r="V592" s="11">
        <v>10.0</v>
      </c>
      <c r="W592" s="21"/>
      <c r="X592" s="21"/>
      <c r="Y592" s="21"/>
      <c r="Z592" s="21"/>
      <c r="AA592" s="21"/>
      <c r="AB592" s="11">
        <v>6.5</v>
      </c>
      <c r="AC592" s="11">
        <v>10.0</v>
      </c>
      <c r="AD592" s="21"/>
      <c r="AE592" s="21"/>
      <c r="AF592" s="21"/>
      <c r="AG592" s="11">
        <v>9.5</v>
      </c>
      <c r="AH592" s="11">
        <v>10.0</v>
      </c>
      <c r="AI592" s="11">
        <v>10.0</v>
      </c>
      <c r="AJ592" s="21"/>
      <c r="AK592" s="11">
        <v>10.0</v>
      </c>
      <c r="AL592" s="21"/>
      <c r="AM592" s="21"/>
      <c r="AN592" s="11">
        <v>10.0</v>
      </c>
      <c r="AO592" s="21"/>
      <c r="AP592" s="21"/>
      <c r="AQ592" s="11">
        <v>9.0</v>
      </c>
      <c r="AR592" s="11">
        <v>10.0</v>
      </c>
      <c r="AS592" s="21"/>
      <c r="AT592" s="21"/>
      <c r="AU592" s="21"/>
      <c r="AV592" s="21"/>
      <c r="AW592" s="11">
        <v>10.0</v>
      </c>
      <c r="AX592" s="25">
        <f t="shared" si="1"/>
        <v>9.5</v>
      </c>
      <c r="AY592" s="21"/>
      <c r="AZ592" s="23">
        <f t="shared" si="2"/>
        <v>0</v>
      </c>
      <c r="BA592" s="21"/>
      <c r="BB592" s="21"/>
      <c r="BC592" s="23">
        <f t="shared" si="3"/>
        <v>0</v>
      </c>
      <c r="BD592" s="6" t="s">
        <v>92</v>
      </c>
      <c r="BE592" s="6" t="s">
        <v>55</v>
      </c>
      <c r="BF592" s="6" t="s">
        <v>55</v>
      </c>
      <c r="BG592" s="6" t="s">
        <v>55</v>
      </c>
      <c r="BH592" s="6" t="s">
        <v>55</v>
      </c>
      <c r="BI592" s="6" t="s">
        <v>92</v>
      </c>
      <c r="BJ592" s="6" t="s">
        <v>55</v>
      </c>
    </row>
    <row r="593">
      <c r="A593" s="11">
        <v>588.0</v>
      </c>
      <c r="B593" s="17" t="s">
        <v>1739</v>
      </c>
      <c r="C593" s="17" t="s">
        <v>213</v>
      </c>
      <c r="D593" s="17" t="s">
        <v>1740</v>
      </c>
      <c r="E593" s="19"/>
      <c r="F593" s="17" t="s">
        <v>79</v>
      </c>
      <c r="G593" s="17" t="s">
        <v>1722</v>
      </c>
      <c r="H593" s="48" t="s">
        <v>90</v>
      </c>
      <c r="Q593" s="11">
        <v>8.0</v>
      </c>
      <c r="R593" s="11">
        <v>9.5</v>
      </c>
      <c r="S593" s="11">
        <v>9.0</v>
      </c>
      <c r="T593" s="21"/>
      <c r="U593" s="11">
        <v>10.0</v>
      </c>
      <c r="V593" s="11">
        <v>9.5</v>
      </c>
      <c r="W593" s="21"/>
      <c r="X593" s="21"/>
      <c r="Y593" s="21"/>
      <c r="Z593" s="21"/>
      <c r="AA593" s="21"/>
      <c r="AB593" s="11">
        <v>9.0</v>
      </c>
      <c r="AC593" s="11">
        <v>8.5</v>
      </c>
      <c r="AD593" s="21"/>
      <c r="AE593" s="21"/>
      <c r="AF593" s="21"/>
      <c r="AG593" s="11">
        <v>9.5</v>
      </c>
      <c r="AH593" s="11">
        <v>10.0</v>
      </c>
      <c r="AI593" s="11">
        <v>10.0</v>
      </c>
      <c r="AJ593" s="21"/>
      <c r="AK593" s="11">
        <v>10.0</v>
      </c>
      <c r="AL593" s="21"/>
      <c r="AM593" s="21"/>
      <c r="AN593" s="11">
        <v>10.0</v>
      </c>
      <c r="AO593" s="21"/>
      <c r="AP593" s="21"/>
      <c r="AQ593" s="11">
        <v>7.5</v>
      </c>
      <c r="AR593" s="11">
        <v>10.0</v>
      </c>
      <c r="AS593" s="21"/>
      <c r="AT593" s="21"/>
      <c r="AU593" s="21"/>
      <c r="AV593" s="21"/>
      <c r="AW593" s="11">
        <v>10.0</v>
      </c>
      <c r="AX593" s="25">
        <f t="shared" si="1"/>
        <v>9.36</v>
      </c>
      <c r="AY593" s="21"/>
      <c r="AZ593" s="23">
        <f t="shared" si="2"/>
        <v>0</v>
      </c>
      <c r="BA593" s="21"/>
      <c r="BB593" s="21"/>
      <c r="BC593" s="23">
        <f t="shared" si="3"/>
        <v>0</v>
      </c>
      <c r="BD593" s="6" t="s">
        <v>92</v>
      </c>
      <c r="BE593" s="6" t="s">
        <v>55</v>
      </c>
      <c r="BF593" s="6" t="s">
        <v>55</v>
      </c>
      <c r="BG593" s="6" t="s">
        <v>55</v>
      </c>
      <c r="BH593" s="6" t="s">
        <v>55</v>
      </c>
      <c r="BI593" s="6" t="s">
        <v>92</v>
      </c>
      <c r="BJ593" s="6" t="s">
        <v>55</v>
      </c>
    </row>
    <row r="594">
      <c r="A594" s="11">
        <v>589.0</v>
      </c>
      <c r="B594" s="17" t="s">
        <v>1741</v>
      </c>
      <c r="C594" s="17" t="s">
        <v>107</v>
      </c>
      <c r="D594" s="17" t="s">
        <v>173</v>
      </c>
      <c r="E594" s="19"/>
      <c r="F594" s="17" t="s">
        <v>79</v>
      </c>
      <c r="G594" s="17" t="s">
        <v>1722</v>
      </c>
      <c r="H594" s="48" t="s">
        <v>90</v>
      </c>
      <c r="Q594" s="11">
        <v>8.0</v>
      </c>
      <c r="R594" s="11">
        <v>8.5</v>
      </c>
      <c r="S594" s="11">
        <v>6.5</v>
      </c>
      <c r="T594" s="21"/>
      <c r="U594" s="11">
        <v>10.0</v>
      </c>
      <c r="V594" s="11">
        <v>10.0</v>
      </c>
      <c r="W594" s="21"/>
      <c r="X594" s="21"/>
      <c r="Y594" s="21"/>
      <c r="Z594" s="21"/>
      <c r="AA594" s="21"/>
      <c r="AB594" s="11">
        <v>9.0</v>
      </c>
      <c r="AC594" s="11">
        <v>10.0</v>
      </c>
      <c r="AD594" s="21"/>
      <c r="AE594" s="21"/>
      <c r="AF594" s="21"/>
      <c r="AG594" s="11">
        <v>10.0</v>
      </c>
      <c r="AH594" s="11">
        <v>10.0</v>
      </c>
      <c r="AI594" s="11">
        <v>10.0</v>
      </c>
      <c r="AJ594" s="21"/>
      <c r="AK594" s="11">
        <v>10.0</v>
      </c>
      <c r="AL594" s="21"/>
      <c r="AM594" s="21"/>
      <c r="AN594" s="11">
        <v>10.0</v>
      </c>
      <c r="AO594" s="21"/>
      <c r="AP594" s="21"/>
      <c r="AQ594" s="11">
        <v>7.5</v>
      </c>
      <c r="AR594" s="11">
        <v>9.5</v>
      </c>
      <c r="AS594" s="21"/>
      <c r="AT594" s="21"/>
      <c r="AU594" s="21"/>
      <c r="AV594" s="21"/>
      <c r="AW594" s="11">
        <v>10.0</v>
      </c>
      <c r="AX594" s="25">
        <f t="shared" si="1"/>
        <v>9.26</v>
      </c>
      <c r="AY594" s="21"/>
      <c r="AZ594" s="23">
        <f t="shared" si="2"/>
        <v>0</v>
      </c>
      <c r="BA594" s="21"/>
      <c r="BB594" s="21"/>
      <c r="BC594" s="23">
        <f t="shared" si="3"/>
        <v>0</v>
      </c>
      <c r="BD594" s="6" t="s">
        <v>92</v>
      </c>
      <c r="BE594" s="6" t="s">
        <v>55</v>
      </c>
      <c r="BF594" s="6" t="s">
        <v>55</v>
      </c>
      <c r="BG594" s="6" t="s">
        <v>55</v>
      </c>
      <c r="BH594" s="6" t="s">
        <v>55</v>
      </c>
      <c r="BI594" s="6" t="s">
        <v>92</v>
      </c>
      <c r="BJ594" s="6" t="s">
        <v>55</v>
      </c>
    </row>
    <row r="595">
      <c r="A595" s="11">
        <v>590.0</v>
      </c>
      <c r="B595" s="17" t="s">
        <v>454</v>
      </c>
      <c r="C595" s="17" t="s">
        <v>623</v>
      </c>
      <c r="D595" s="17" t="s">
        <v>266</v>
      </c>
      <c r="E595" s="19"/>
      <c r="F595" s="17" t="s">
        <v>96</v>
      </c>
      <c r="G595" s="17" t="s">
        <v>1722</v>
      </c>
      <c r="H595" s="48" t="s">
        <v>90</v>
      </c>
      <c r="Q595" s="11">
        <v>8.0</v>
      </c>
      <c r="R595" s="11">
        <v>10.0</v>
      </c>
      <c r="S595" s="11">
        <v>9.5</v>
      </c>
      <c r="T595" s="21"/>
      <c r="U595" s="11">
        <v>10.0</v>
      </c>
      <c r="V595" s="11">
        <v>9.0</v>
      </c>
      <c r="W595" s="21"/>
      <c r="X595" s="21"/>
      <c r="Y595" s="21"/>
      <c r="Z595" s="21"/>
      <c r="AA595" s="21"/>
      <c r="AB595" s="11">
        <v>6.0</v>
      </c>
      <c r="AC595" s="11">
        <v>8.5</v>
      </c>
      <c r="AD595" s="21"/>
      <c r="AE595" s="21"/>
      <c r="AF595" s="21"/>
      <c r="AG595" s="11">
        <v>9.5</v>
      </c>
      <c r="AH595" s="11">
        <v>10.0</v>
      </c>
      <c r="AI595" s="11">
        <v>10.0</v>
      </c>
      <c r="AJ595" s="21"/>
      <c r="AK595" s="11">
        <v>10.0</v>
      </c>
      <c r="AL595" s="21"/>
      <c r="AM595" s="21"/>
      <c r="AN595" s="11">
        <v>9.5</v>
      </c>
      <c r="AO595" s="21"/>
      <c r="AP595" s="21"/>
      <c r="AQ595" s="11">
        <v>8.5</v>
      </c>
      <c r="AR595" s="11">
        <v>10.0</v>
      </c>
      <c r="AS595" s="21"/>
      <c r="AT595" s="21"/>
      <c r="AU595" s="21"/>
      <c r="AV595" s="21"/>
      <c r="AW595" s="11">
        <v>10.0</v>
      </c>
      <c r="AX595" s="25">
        <f t="shared" si="1"/>
        <v>9.23</v>
      </c>
      <c r="AY595" s="21"/>
      <c r="AZ595" s="23">
        <f t="shared" si="2"/>
        <v>0</v>
      </c>
      <c r="BA595" s="21"/>
      <c r="BB595" s="21"/>
      <c r="BC595" s="23">
        <f t="shared" si="3"/>
        <v>0</v>
      </c>
      <c r="BD595" s="6" t="s">
        <v>92</v>
      </c>
      <c r="BE595" s="6" t="s">
        <v>55</v>
      </c>
      <c r="BF595" s="6" t="s">
        <v>55</v>
      </c>
      <c r="BG595" s="6" t="s">
        <v>55</v>
      </c>
      <c r="BH595" s="6" t="s">
        <v>55</v>
      </c>
      <c r="BI595" s="6" t="s">
        <v>92</v>
      </c>
      <c r="BJ595" s="6" t="s">
        <v>55</v>
      </c>
    </row>
    <row r="596">
      <c r="A596" s="11">
        <v>591.0</v>
      </c>
      <c r="B596" s="17" t="s">
        <v>1742</v>
      </c>
      <c r="C596" s="17" t="s">
        <v>1743</v>
      </c>
      <c r="D596" s="17" t="s">
        <v>128</v>
      </c>
      <c r="E596" s="19"/>
      <c r="F596" s="17" t="s">
        <v>79</v>
      </c>
      <c r="G596" s="17" t="s">
        <v>1722</v>
      </c>
      <c r="H596" s="48" t="s">
        <v>90</v>
      </c>
      <c r="Q596" s="11">
        <v>7.0</v>
      </c>
      <c r="R596" s="11">
        <v>9.5</v>
      </c>
      <c r="S596" s="11">
        <v>10.0</v>
      </c>
      <c r="T596" s="21"/>
      <c r="U596" s="11">
        <v>10.0</v>
      </c>
      <c r="V596" s="11">
        <v>9.5</v>
      </c>
      <c r="W596" s="21"/>
      <c r="X596" s="21"/>
      <c r="Y596" s="21"/>
      <c r="Z596" s="21"/>
      <c r="AA596" s="21"/>
      <c r="AB596" s="11">
        <v>5.5</v>
      </c>
      <c r="AC596" s="11">
        <v>8.0</v>
      </c>
      <c r="AD596" s="21"/>
      <c r="AE596" s="21"/>
      <c r="AF596" s="21"/>
      <c r="AG596" s="11">
        <v>10.0</v>
      </c>
      <c r="AH596" s="11">
        <v>10.0</v>
      </c>
      <c r="AI596" s="11">
        <v>10.0</v>
      </c>
      <c r="AJ596" s="21"/>
      <c r="AK596" s="11">
        <v>10.0</v>
      </c>
      <c r="AL596" s="21"/>
      <c r="AM596" s="21"/>
      <c r="AN596" s="11">
        <v>10.0</v>
      </c>
      <c r="AO596" s="21"/>
      <c r="AP596" s="21"/>
      <c r="AQ596" s="11">
        <v>8.0</v>
      </c>
      <c r="AR596" s="11">
        <v>10.0</v>
      </c>
      <c r="AS596" s="21"/>
      <c r="AT596" s="21"/>
      <c r="AU596" s="21"/>
      <c r="AV596" s="21"/>
      <c r="AW596" s="11">
        <v>10.0</v>
      </c>
      <c r="AX596" s="25">
        <f t="shared" si="1"/>
        <v>9.16</v>
      </c>
      <c r="AY596" s="21"/>
      <c r="AZ596" s="23">
        <f t="shared" si="2"/>
        <v>0</v>
      </c>
      <c r="BA596" s="21"/>
      <c r="BB596" s="21"/>
      <c r="BC596" s="23">
        <f t="shared" si="3"/>
        <v>0</v>
      </c>
      <c r="BD596" s="6" t="s">
        <v>92</v>
      </c>
      <c r="BE596" s="6" t="s">
        <v>55</v>
      </c>
      <c r="BF596" s="6" t="s">
        <v>55</v>
      </c>
      <c r="BG596" s="6" t="s">
        <v>55</v>
      </c>
      <c r="BH596" s="6" t="s">
        <v>55</v>
      </c>
      <c r="BI596" s="6" t="s">
        <v>92</v>
      </c>
      <c r="BJ596" s="6" t="s">
        <v>55</v>
      </c>
    </row>
    <row r="597">
      <c r="A597" s="11">
        <v>592.0</v>
      </c>
      <c r="B597" s="17" t="s">
        <v>1744</v>
      </c>
      <c r="C597" s="17" t="s">
        <v>749</v>
      </c>
      <c r="D597" s="20"/>
      <c r="E597" s="19"/>
      <c r="F597" s="17" t="s">
        <v>96</v>
      </c>
      <c r="G597" s="17" t="s">
        <v>1722</v>
      </c>
      <c r="H597" s="48" t="s">
        <v>90</v>
      </c>
      <c r="Q597" s="11">
        <v>8.0</v>
      </c>
      <c r="R597" s="11">
        <v>8.5</v>
      </c>
      <c r="S597" s="11">
        <v>8.0</v>
      </c>
      <c r="T597" s="21"/>
      <c r="U597" s="11">
        <v>10.0</v>
      </c>
      <c r="V597" s="11">
        <v>10.0</v>
      </c>
      <c r="W597" s="21"/>
      <c r="X597" s="21"/>
      <c r="Y597" s="21"/>
      <c r="Z597" s="21"/>
      <c r="AA597" s="21"/>
      <c r="AB597" s="11">
        <v>5.5</v>
      </c>
      <c r="AC597" s="11">
        <v>7.0</v>
      </c>
      <c r="AD597" s="21"/>
      <c r="AE597" s="21"/>
      <c r="AF597" s="21"/>
      <c r="AG597" s="11">
        <v>8.5</v>
      </c>
      <c r="AH597" s="11">
        <v>10.0</v>
      </c>
      <c r="AI597" s="11">
        <v>10.0</v>
      </c>
      <c r="AJ597" s="21"/>
      <c r="AK597" s="21"/>
      <c r="AL597" s="21"/>
      <c r="AM597" s="21"/>
      <c r="AN597" s="11">
        <v>9.5</v>
      </c>
      <c r="AO597" s="21"/>
      <c r="AP597" s="21"/>
      <c r="AQ597" s="11">
        <v>9.5</v>
      </c>
      <c r="AR597" s="11">
        <v>9.5</v>
      </c>
      <c r="AS597" s="21"/>
      <c r="AT597" s="21"/>
      <c r="AU597" s="21"/>
      <c r="AV597" s="21"/>
      <c r="AW597" s="11">
        <v>10.0</v>
      </c>
      <c r="AX597" s="25">
        <f t="shared" si="1"/>
        <v>8.85</v>
      </c>
      <c r="AY597" s="21"/>
      <c r="AZ597" s="23">
        <f t="shared" si="2"/>
        <v>0</v>
      </c>
      <c r="BA597" s="21"/>
      <c r="BB597" s="21"/>
      <c r="BC597" s="23">
        <f t="shared" si="3"/>
        <v>0</v>
      </c>
      <c r="BD597" s="6" t="s">
        <v>92</v>
      </c>
      <c r="BE597" s="6" t="s">
        <v>55</v>
      </c>
      <c r="BF597" s="6" t="s">
        <v>55</v>
      </c>
      <c r="BG597" s="6" t="s">
        <v>55</v>
      </c>
      <c r="BH597" s="6" t="s">
        <v>55</v>
      </c>
      <c r="BI597" s="6" t="s">
        <v>92</v>
      </c>
      <c r="BJ597" s="6" t="s">
        <v>55</v>
      </c>
    </row>
    <row r="598">
      <c r="A598" s="11">
        <v>593.0</v>
      </c>
      <c r="B598" s="17" t="s">
        <v>1745</v>
      </c>
      <c r="C598" s="17" t="s">
        <v>145</v>
      </c>
      <c r="D598" s="17" t="s">
        <v>550</v>
      </c>
      <c r="E598" s="19"/>
      <c r="F598" s="17" t="s">
        <v>79</v>
      </c>
      <c r="G598" s="17" t="s">
        <v>1722</v>
      </c>
      <c r="H598" s="48" t="s">
        <v>90</v>
      </c>
      <c r="Q598" s="11">
        <v>8.0</v>
      </c>
      <c r="R598" s="11">
        <v>9.5</v>
      </c>
      <c r="S598" s="11">
        <v>8.5</v>
      </c>
      <c r="T598" s="21"/>
      <c r="U598" s="11">
        <v>10.0</v>
      </c>
      <c r="V598" s="11">
        <v>10.0</v>
      </c>
      <c r="W598" s="21"/>
      <c r="X598" s="21"/>
      <c r="Y598" s="21"/>
      <c r="Z598" s="21"/>
      <c r="AA598" s="21"/>
      <c r="AB598" s="11">
        <v>7.0</v>
      </c>
      <c r="AC598" s="11">
        <v>9.0</v>
      </c>
      <c r="AD598" s="21"/>
      <c r="AE598" s="21"/>
      <c r="AF598" s="21"/>
      <c r="AG598" s="11">
        <v>10.0</v>
      </c>
      <c r="AH598" s="11">
        <v>10.0</v>
      </c>
      <c r="AI598" s="11">
        <v>10.0</v>
      </c>
      <c r="AJ598" s="21"/>
      <c r="AK598" s="11">
        <v>10.0</v>
      </c>
      <c r="AL598" s="21"/>
      <c r="AM598" s="21"/>
      <c r="AN598" s="11">
        <v>10.0</v>
      </c>
      <c r="AO598" s="21"/>
      <c r="AP598" s="21"/>
      <c r="AQ598" s="11">
        <v>8.0</v>
      </c>
      <c r="AR598" s="11">
        <v>9.0</v>
      </c>
      <c r="AS598" s="21"/>
      <c r="AT598" s="21"/>
      <c r="AU598" s="21"/>
      <c r="AV598" s="21"/>
      <c r="AW598" s="11">
        <v>10.0</v>
      </c>
      <c r="AX598" s="25">
        <f t="shared" si="1"/>
        <v>9.26</v>
      </c>
      <c r="AY598" s="21"/>
      <c r="AZ598" s="23">
        <f t="shared" si="2"/>
        <v>0</v>
      </c>
      <c r="BA598" s="21"/>
      <c r="BB598" s="21"/>
      <c r="BC598" s="23">
        <f t="shared" si="3"/>
        <v>0</v>
      </c>
      <c r="BD598" s="6" t="s">
        <v>92</v>
      </c>
      <c r="BE598" s="6" t="s">
        <v>55</v>
      </c>
      <c r="BF598" s="6" t="s">
        <v>55</v>
      </c>
      <c r="BG598" s="6" t="s">
        <v>55</v>
      </c>
      <c r="BH598" s="6" t="s">
        <v>55</v>
      </c>
      <c r="BI598" s="6" t="s">
        <v>92</v>
      </c>
      <c r="BJ598" s="6" t="s">
        <v>55</v>
      </c>
    </row>
    <row r="599">
      <c r="A599" s="11">
        <v>594.0</v>
      </c>
      <c r="B599" s="17" t="s">
        <v>1746</v>
      </c>
      <c r="C599" s="17" t="s">
        <v>259</v>
      </c>
      <c r="D599" s="17" t="s">
        <v>110</v>
      </c>
      <c r="E599" s="19"/>
      <c r="F599" s="17" t="s">
        <v>96</v>
      </c>
      <c r="G599" s="17" t="s">
        <v>1722</v>
      </c>
      <c r="H599" s="48" t="s">
        <v>90</v>
      </c>
      <c r="Q599" s="11">
        <v>6.0</v>
      </c>
      <c r="R599" s="11">
        <v>6.5</v>
      </c>
      <c r="S599" s="11">
        <v>7.5</v>
      </c>
      <c r="T599" s="21"/>
      <c r="U599" s="11">
        <v>10.0</v>
      </c>
      <c r="V599" s="11">
        <v>10.0</v>
      </c>
      <c r="W599" s="21"/>
      <c r="X599" s="21"/>
      <c r="Y599" s="21"/>
      <c r="Z599" s="21"/>
      <c r="AA599" s="21"/>
      <c r="AB599" s="11">
        <v>5.0</v>
      </c>
      <c r="AC599" s="11">
        <v>6.5</v>
      </c>
      <c r="AD599" s="21"/>
      <c r="AE599" s="21"/>
      <c r="AF599" s="21"/>
      <c r="AG599" s="11">
        <v>9.5</v>
      </c>
      <c r="AH599" s="11">
        <v>10.0</v>
      </c>
      <c r="AI599" s="11">
        <v>10.0</v>
      </c>
      <c r="AJ599" s="21"/>
      <c r="AK599" s="11">
        <v>10.0</v>
      </c>
      <c r="AL599" s="21"/>
      <c r="AM599" s="21"/>
      <c r="AN599" s="11">
        <v>9.5</v>
      </c>
      <c r="AO599" s="21"/>
      <c r="AP599" s="21"/>
      <c r="AQ599" s="11">
        <v>8.0</v>
      </c>
      <c r="AR599" s="11">
        <v>9.0</v>
      </c>
      <c r="AS599" s="21"/>
      <c r="AT599" s="21"/>
      <c r="AU599" s="21"/>
      <c r="AV599" s="21"/>
      <c r="AW599" s="11">
        <v>10.0</v>
      </c>
      <c r="AX599" s="25">
        <f t="shared" si="1"/>
        <v>8.5</v>
      </c>
      <c r="AY599" s="21"/>
      <c r="AZ599" s="23">
        <f t="shared" si="2"/>
        <v>0</v>
      </c>
      <c r="BA599" s="21"/>
      <c r="BB599" s="21"/>
      <c r="BC599" s="23">
        <f t="shared" si="3"/>
        <v>0</v>
      </c>
      <c r="BD599" s="6" t="s">
        <v>92</v>
      </c>
      <c r="BE599" s="6" t="s">
        <v>55</v>
      </c>
      <c r="BF599" s="6" t="s">
        <v>55</v>
      </c>
      <c r="BG599" s="6" t="s">
        <v>55</v>
      </c>
      <c r="BH599" s="6" t="s">
        <v>55</v>
      </c>
      <c r="BI599" s="6" t="s">
        <v>92</v>
      </c>
      <c r="BJ599" s="6" t="s">
        <v>55</v>
      </c>
    </row>
    <row r="600">
      <c r="A600" s="2"/>
      <c r="B600" s="2"/>
      <c r="C600" s="2"/>
      <c r="D600" s="2"/>
      <c r="F600" s="2"/>
      <c r="G600" s="2"/>
      <c r="H600" s="2"/>
      <c r="BC600" s="42"/>
      <c r="BD600" s="3"/>
    </row>
    <row r="601">
      <c r="A601" s="2"/>
      <c r="B601" s="2"/>
      <c r="C601" s="2"/>
      <c r="D601" s="2"/>
      <c r="F601" s="2"/>
      <c r="G601" s="2"/>
      <c r="H601" s="2"/>
      <c r="BC601" s="42"/>
      <c r="BD601" s="3"/>
    </row>
    <row r="602">
      <c r="A602" s="2"/>
      <c r="B602" s="2"/>
      <c r="C602" s="2"/>
      <c r="D602" s="2"/>
      <c r="F602" s="2"/>
      <c r="G602" s="2"/>
      <c r="H602" s="2"/>
      <c r="BC602" s="42"/>
      <c r="BD602" s="3"/>
    </row>
    <row r="603">
      <c r="A603" s="2"/>
      <c r="B603" s="2"/>
      <c r="C603" s="2"/>
      <c r="D603" s="2"/>
      <c r="F603" s="2"/>
      <c r="G603" s="2"/>
      <c r="H603" s="2"/>
      <c r="BD603" s="3"/>
    </row>
    <row r="604">
      <c r="A604" s="2"/>
      <c r="B604" s="2"/>
      <c r="C604" s="2"/>
      <c r="D604" s="2"/>
      <c r="F604" s="2"/>
      <c r="G604" s="2"/>
      <c r="H604" s="2"/>
      <c r="BD604" s="3"/>
    </row>
    <row r="605">
      <c r="A605" s="2"/>
      <c r="B605" s="2"/>
      <c r="C605" s="2"/>
      <c r="D605" s="2"/>
      <c r="F605" s="2"/>
      <c r="G605" s="2"/>
      <c r="H605" s="2"/>
      <c r="BD605" s="3"/>
    </row>
    <row r="606">
      <c r="A606" s="2"/>
      <c r="B606" s="2"/>
      <c r="C606" s="2"/>
      <c r="D606" s="2"/>
      <c r="F606" s="2"/>
      <c r="G606" s="2"/>
      <c r="H606" s="2"/>
      <c r="BD606" s="3"/>
    </row>
    <row r="607">
      <c r="A607" s="2"/>
      <c r="B607" s="2"/>
      <c r="C607" s="2"/>
      <c r="D607" s="2"/>
      <c r="F607" s="2"/>
      <c r="G607" s="2"/>
      <c r="H607" s="2"/>
      <c r="BD607" s="3"/>
    </row>
    <row r="608">
      <c r="A608" s="2"/>
      <c r="B608" s="2"/>
      <c r="C608" s="2"/>
      <c r="D608" s="2"/>
      <c r="F608" s="2"/>
      <c r="G608" s="2"/>
      <c r="H608" s="2"/>
      <c r="BD608" s="3"/>
    </row>
    <row r="609">
      <c r="A609" s="2"/>
      <c r="B609" s="2"/>
      <c r="C609" s="2"/>
      <c r="D609" s="2"/>
      <c r="F609" s="2"/>
      <c r="G609" s="2"/>
      <c r="H609" s="2"/>
      <c r="BD609" s="3"/>
    </row>
    <row r="610">
      <c r="A610" s="2"/>
      <c r="B610" s="2"/>
      <c r="C610" s="2"/>
      <c r="D610" s="2"/>
      <c r="F610" s="2"/>
      <c r="G610" s="2"/>
      <c r="H610" s="2"/>
      <c r="BD610" s="3"/>
    </row>
    <row r="611">
      <c r="A611" s="2"/>
      <c r="B611" s="2"/>
      <c r="C611" s="2"/>
      <c r="D611" s="2"/>
      <c r="F611" s="2"/>
      <c r="G611" s="2"/>
      <c r="H611" s="2"/>
      <c r="BD611" s="3"/>
    </row>
    <row r="612">
      <c r="A612" s="2"/>
      <c r="B612" s="2"/>
      <c r="C612" s="2"/>
      <c r="D612" s="2"/>
      <c r="F612" s="2"/>
      <c r="G612" s="2"/>
      <c r="H612" s="2"/>
      <c r="BD612" s="3"/>
    </row>
    <row r="613">
      <c r="A613" s="2"/>
      <c r="B613" s="2"/>
      <c r="C613" s="2"/>
      <c r="D613" s="2"/>
      <c r="F613" s="2"/>
      <c r="G613" s="2"/>
      <c r="H613" s="2"/>
      <c r="BD613" s="3"/>
    </row>
    <row r="614">
      <c r="A614" s="2"/>
      <c r="B614" s="2"/>
      <c r="C614" s="2"/>
      <c r="D614" s="2"/>
      <c r="F614" s="2"/>
      <c r="G614" s="2"/>
      <c r="H614" s="2"/>
      <c r="BD614" s="3"/>
    </row>
    <row r="615">
      <c r="A615" s="2"/>
      <c r="B615" s="2"/>
      <c r="C615" s="2"/>
      <c r="D615" s="2"/>
      <c r="F615" s="2"/>
      <c r="G615" s="2"/>
      <c r="H615" s="2"/>
      <c r="BD615" s="3"/>
    </row>
    <row r="616">
      <c r="A616" s="2"/>
      <c r="B616" s="2"/>
      <c r="C616" s="2"/>
      <c r="D616" s="2"/>
      <c r="F616" s="2"/>
      <c r="G616" s="2"/>
      <c r="H616" s="2"/>
      <c r="BD616" s="3"/>
    </row>
    <row r="617">
      <c r="A617" s="2"/>
      <c r="B617" s="2"/>
      <c r="C617" s="2"/>
      <c r="D617" s="2"/>
      <c r="F617" s="2"/>
      <c r="G617" s="2"/>
      <c r="H617" s="2"/>
      <c r="BD617" s="3"/>
    </row>
  </sheetData>
  <conditionalFormatting sqref="B1:B617">
    <cfRule type="notContainsBlanks" dxfId="0" priority="1">
      <formula>LEN(TRIM(B1))&gt;0</formula>
    </cfRule>
  </conditionalFormatting>
  <dataValidations>
    <dataValidation type="decimal" allowBlank="1" showDropDown="1" showErrorMessage="1" sqref="Q5:AW18 Q19:Y19 AA19:AW19 Q20:AW26 Q27:AD27 AF27:AW27 Q28:AW129 Q130:T130 V130:AW130 Q131:AW188 Q189:AQ305 AS189:AW305 Q306:AW322 AA323 Q324:R324 T324:X324 AA324:AB324 AD323:AW324 Q325:AW326 Q327:V327 Z327 AB327:AW327 Q328:AW589 U590 AG590:AK590 AQ590:AR590 AW590">
      <formula1>1.0</formula1>
      <formula2>10.0</formula2>
    </dataValidation>
    <dataValidation type="decimal" allowBlank="1" showDropDown="1" showErrorMessage="1" sqref="X327:Y327">
      <formula1>1.0</formula1>
      <formula2>10.0</formula2>
    </dataValidation>
    <dataValidation type="list" allowBlank="1" showErrorMessage="1" sqref="BE1:BJ3 BE4:BF4 BH4 BE5:BJ617">
      <formula1>"DA,NU"</formula1>
    </dataValidation>
    <dataValidation type="decimal" allowBlank="1" showDropDown="1" showErrorMessage="1" sqref="W327">
      <formula1>1.0</formula1>
      <formula2>10.0</formula2>
    </dataValidation>
    <dataValidation type="list" allowBlank="1" sqref="BD1:BD617">
      <formula1>"DA,NU"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5.0" topLeftCell="H6" activePane="bottomRight" state="frozen"/>
      <selection activeCell="H1" sqref="H1" pane="topRight"/>
      <selection activeCell="A6" sqref="A6" pane="bottomLeft"/>
      <selection activeCell="H6" sqref="H6" pane="bottomRight"/>
    </sheetView>
  </sheetViews>
  <sheetFormatPr customHeight="1" defaultColWidth="14.43" defaultRowHeight="15.75"/>
  <cols>
    <col customWidth="1" min="1" max="1" width="8.0"/>
    <col customWidth="1" min="4" max="4" width="11.86"/>
    <col customWidth="1" hidden="1" min="5" max="5" width="12.0"/>
    <col customWidth="1" min="6" max="6" width="5.29"/>
    <col customWidth="1" min="7" max="7" width="19.14"/>
    <col customWidth="1" hidden="1" min="8" max="8" width="9.0"/>
    <col customWidth="1" hidden="1" min="9" max="9" width="24.0"/>
    <col customWidth="1" hidden="1" min="10" max="10" width="33.43"/>
    <col customWidth="1" hidden="1" min="11" max="11" width="33.14"/>
    <col customWidth="1" hidden="1" min="12" max="13" width="18.29"/>
    <col customWidth="1" hidden="1" min="14" max="14" width="7.29"/>
    <col customWidth="1" min="15" max="42" width="5.0"/>
    <col customWidth="1" min="43" max="46" width="5.57"/>
  </cols>
  <sheetData>
    <row r="1" ht="7.5" customHeight="1"/>
    <row r="2" ht="6.75" customHeight="1"/>
    <row r="3" ht="8.25" customHeight="1"/>
    <row r="4" ht="8.25" customHeight="1">
      <c r="AJ4" s="2" t="s">
        <v>48</v>
      </c>
    </row>
    <row r="5" ht="41.25" customHeight="1">
      <c r="A5" s="11" t="s">
        <v>1</v>
      </c>
      <c r="B5" s="11" t="s">
        <v>2</v>
      </c>
      <c r="C5" s="11" t="s">
        <v>3</v>
      </c>
      <c r="D5" s="11" t="s">
        <v>4</v>
      </c>
      <c r="E5" s="11" t="s">
        <v>5</v>
      </c>
      <c r="F5" s="11" t="s">
        <v>6</v>
      </c>
      <c r="G5" s="11" t="s">
        <v>7</v>
      </c>
      <c r="H5" s="11" t="s">
        <v>8</v>
      </c>
      <c r="I5" s="13" t="s">
        <v>10</v>
      </c>
      <c r="J5" s="13" t="s">
        <v>11</v>
      </c>
      <c r="K5" s="13" t="s">
        <v>12</v>
      </c>
      <c r="L5" s="13" t="s">
        <v>13</v>
      </c>
      <c r="M5" s="13" t="s">
        <v>14</v>
      </c>
      <c r="N5" s="13" t="s">
        <v>15</v>
      </c>
      <c r="O5" s="10" t="s">
        <v>16</v>
      </c>
      <c r="P5" s="10" t="s">
        <v>17</v>
      </c>
      <c r="Q5" s="10" t="s">
        <v>22</v>
      </c>
      <c r="R5" s="10" t="s">
        <v>21</v>
      </c>
      <c r="S5" s="10" t="s">
        <v>59</v>
      </c>
      <c r="T5" s="10" t="s">
        <v>27</v>
      </c>
      <c r="U5" s="10" t="s">
        <v>28</v>
      </c>
      <c r="V5" s="10" t="s">
        <v>33</v>
      </c>
      <c r="W5" s="10" t="s">
        <v>60</v>
      </c>
      <c r="X5" s="10" t="s">
        <v>34</v>
      </c>
      <c r="Y5" s="10" t="s">
        <v>61</v>
      </c>
      <c r="Z5" s="10" t="s">
        <v>36</v>
      </c>
      <c r="AA5" s="10" t="s">
        <v>43</v>
      </c>
      <c r="AB5" s="10" t="s">
        <v>44</v>
      </c>
      <c r="AC5" s="10" t="s">
        <v>50</v>
      </c>
      <c r="AD5" s="10" t="s">
        <v>51</v>
      </c>
      <c r="AE5" s="10" t="s">
        <v>52</v>
      </c>
      <c r="AF5" s="10" t="s">
        <v>62</v>
      </c>
      <c r="AG5" s="10" t="s">
        <v>54</v>
      </c>
      <c r="AH5" s="10" t="s">
        <v>56</v>
      </c>
      <c r="AI5" s="10" t="s">
        <v>1531</v>
      </c>
      <c r="AJ5" s="14" t="s">
        <v>58</v>
      </c>
      <c r="AK5" s="14" t="s">
        <v>63</v>
      </c>
      <c r="AL5" s="10" t="s">
        <v>65</v>
      </c>
      <c r="AM5" s="10" t="s">
        <v>66</v>
      </c>
      <c r="AN5" s="10" t="s">
        <v>67</v>
      </c>
      <c r="AO5" s="10" t="s">
        <v>68</v>
      </c>
      <c r="AP5" s="10" t="s">
        <v>70</v>
      </c>
      <c r="AQ5" s="10" t="s">
        <v>71</v>
      </c>
      <c r="AR5" s="10" t="s">
        <v>72</v>
      </c>
      <c r="AS5" s="10" t="s">
        <v>73</v>
      </c>
      <c r="AT5" s="7"/>
    </row>
    <row r="6">
      <c r="A6" s="18">
        <v>1.0</v>
      </c>
      <c r="B6" s="17" t="s">
        <v>77</v>
      </c>
      <c r="C6" s="17" t="s">
        <v>78</v>
      </c>
      <c r="D6" s="20"/>
      <c r="E6" s="19"/>
      <c r="F6" s="17" t="s">
        <v>79</v>
      </c>
      <c r="G6" s="17" t="s">
        <v>82</v>
      </c>
      <c r="H6" s="22" t="s">
        <v>83</v>
      </c>
      <c r="I6" s="22" t="s">
        <v>84</v>
      </c>
      <c r="J6" s="24">
        <v>42979.0</v>
      </c>
      <c r="K6" s="26"/>
      <c r="L6" s="22" t="s">
        <v>85</v>
      </c>
      <c r="M6" s="26"/>
      <c r="N6" s="26"/>
      <c r="O6" s="28" t="s">
        <v>73</v>
      </c>
      <c r="P6" s="29" t="s">
        <v>73</v>
      </c>
      <c r="Q6" s="29" t="s">
        <v>73</v>
      </c>
      <c r="R6" s="31"/>
      <c r="S6" s="26"/>
      <c r="T6" s="31"/>
      <c r="U6" s="31"/>
      <c r="V6" s="29" t="s">
        <v>73</v>
      </c>
      <c r="W6" s="29" t="s">
        <v>73</v>
      </c>
      <c r="X6" s="29" t="s">
        <v>73</v>
      </c>
      <c r="Y6" s="26"/>
      <c r="Z6" s="29" t="s">
        <v>73</v>
      </c>
      <c r="AA6" s="26"/>
      <c r="AB6" s="31"/>
      <c r="AC6" s="28" t="s">
        <v>73</v>
      </c>
      <c r="AD6" s="31"/>
      <c r="AE6" s="34">
        <f t="shared" ref="AE6:AE503" si="1">COUNTIF(O6:AC6,"=I")</f>
        <v>0</v>
      </c>
      <c r="AF6" s="35"/>
      <c r="AG6" s="29"/>
      <c r="AH6" s="36">
        <f t="shared" ref="AH6:AH503" si="2">AF6-AG6</f>
        <v>0</v>
      </c>
      <c r="AI6" s="26"/>
      <c r="AJ6" s="29" t="s">
        <v>55</v>
      </c>
      <c r="AK6" s="29" t="s">
        <v>55</v>
      </c>
      <c r="AL6" s="29" t="s">
        <v>55</v>
      </c>
      <c r="AM6" s="29" t="s">
        <v>55</v>
      </c>
      <c r="AN6" s="29" t="s">
        <v>92</v>
      </c>
      <c r="AO6" s="29" t="s">
        <v>55</v>
      </c>
      <c r="AP6" s="34">
        <f t="shared" ref="AP6:AP503" si="3">COUNTIF(O6:AC6,"I")</f>
        <v>0</v>
      </c>
      <c r="AQ6" s="34">
        <f t="shared" ref="AQ6:AQ503" si="4">COUNTIF(O6:AC6,"S")</f>
        <v>0</v>
      </c>
      <c r="AR6" s="34">
        <f t="shared" ref="AR6:AR503" si="5">COUNTIF(O6:AC6,"B")</f>
        <v>0</v>
      </c>
      <c r="AS6" s="34">
        <f t="shared" ref="AS6:AS503" si="6">COUNTIF(O6:AC6,"FB")</f>
        <v>8</v>
      </c>
    </row>
    <row r="7">
      <c r="A7" s="37">
        <v>2.0</v>
      </c>
      <c r="B7" s="17" t="s">
        <v>100</v>
      </c>
      <c r="C7" s="17" t="s">
        <v>101</v>
      </c>
      <c r="D7" s="17" t="s">
        <v>102</v>
      </c>
      <c r="E7" s="19"/>
      <c r="F7" s="17" t="s">
        <v>96</v>
      </c>
      <c r="G7" s="17" t="s">
        <v>82</v>
      </c>
      <c r="H7" s="38" t="s">
        <v>83</v>
      </c>
      <c r="I7" s="38" t="s">
        <v>84</v>
      </c>
      <c r="J7" s="39">
        <v>42979.0</v>
      </c>
      <c r="K7" s="41"/>
      <c r="L7" s="38" t="s">
        <v>85</v>
      </c>
      <c r="M7" s="41"/>
      <c r="N7" s="41"/>
      <c r="O7" s="28" t="s">
        <v>73</v>
      </c>
      <c r="P7" s="29" t="s">
        <v>73</v>
      </c>
      <c r="Q7" s="29" t="s">
        <v>73</v>
      </c>
      <c r="R7" s="43"/>
      <c r="S7" s="43"/>
      <c r="T7" s="43"/>
      <c r="U7" s="43"/>
      <c r="V7" s="29" t="s">
        <v>73</v>
      </c>
      <c r="W7" s="29" t="s">
        <v>73</v>
      </c>
      <c r="X7" s="29" t="s">
        <v>73</v>
      </c>
      <c r="Y7" s="43"/>
      <c r="Z7" s="29" t="s">
        <v>73</v>
      </c>
      <c r="AA7" s="43"/>
      <c r="AB7" s="43"/>
      <c r="AC7" s="28" t="s">
        <v>73</v>
      </c>
      <c r="AD7" s="43"/>
      <c r="AE7" s="36">
        <f t="shared" si="1"/>
        <v>0</v>
      </c>
      <c r="AF7" s="28"/>
      <c r="AG7" s="28"/>
      <c r="AH7" s="36">
        <f t="shared" si="2"/>
        <v>0</v>
      </c>
      <c r="AI7" s="41"/>
      <c r="AJ7" s="29" t="s">
        <v>55</v>
      </c>
      <c r="AK7" s="29" t="s">
        <v>55</v>
      </c>
      <c r="AL7" s="29" t="s">
        <v>55</v>
      </c>
      <c r="AM7" s="29" t="s">
        <v>55</v>
      </c>
      <c r="AN7" s="29" t="s">
        <v>92</v>
      </c>
      <c r="AO7" s="29" t="s">
        <v>55</v>
      </c>
      <c r="AP7" s="36">
        <f t="shared" si="3"/>
        <v>0</v>
      </c>
      <c r="AQ7" s="36">
        <f t="shared" si="4"/>
        <v>0</v>
      </c>
      <c r="AR7" s="36">
        <f t="shared" si="5"/>
        <v>0</v>
      </c>
      <c r="AS7" s="36">
        <f t="shared" si="6"/>
        <v>8</v>
      </c>
    </row>
    <row r="8">
      <c r="A8" s="37">
        <v>3.0</v>
      </c>
      <c r="B8" s="17" t="s">
        <v>108</v>
      </c>
      <c r="C8" s="17" t="s">
        <v>109</v>
      </c>
      <c r="D8" s="17" t="s">
        <v>110</v>
      </c>
      <c r="E8" s="19"/>
      <c r="F8" s="17" t="s">
        <v>96</v>
      </c>
      <c r="G8" s="17" t="s">
        <v>82</v>
      </c>
      <c r="H8" s="38" t="s">
        <v>83</v>
      </c>
      <c r="I8" s="38" t="s">
        <v>84</v>
      </c>
      <c r="J8" s="39">
        <v>42989.0</v>
      </c>
      <c r="K8" s="41"/>
      <c r="L8" s="38" t="s">
        <v>85</v>
      </c>
      <c r="M8" s="41"/>
      <c r="N8" s="41"/>
      <c r="O8" s="28" t="s">
        <v>73</v>
      </c>
      <c r="P8" s="29" t="s">
        <v>73</v>
      </c>
      <c r="Q8" s="29" t="s">
        <v>73</v>
      </c>
      <c r="R8" s="43"/>
      <c r="S8" s="43"/>
      <c r="T8" s="43"/>
      <c r="U8" s="43"/>
      <c r="V8" s="29" t="s">
        <v>73</v>
      </c>
      <c r="W8" s="29" t="s">
        <v>73</v>
      </c>
      <c r="X8" s="29" t="s">
        <v>73</v>
      </c>
      <c r="Y8" s="43"/>
      <c r="Z8" s="29" t="s">
        <v>73</v>
      </c>
      <c r="AA8" s="43"/>
      <c r="AB8" s="43"/>
      <c r="AC8" s="28" t="s">
        <v>73</v>
      </c>
      <c r="AD8" s="43"/>
      <c r="AE8" s="36">
        <f t="shared" si="1"/>
        <v>0</v>
      </c>
      <c r="AF8" s="28"/>
      <c r="AG8" s="28"/>
      <c r="AH8" s="36">
        <f t="shared" si="2"/>
        <v>0</v>
      </c>
      <c r="AI8" s="41"/>
      <c r="AJ8" s="29" t="s">
        <v>55</v>
      </c>
      <c r="AK8" s="29" t="s">
        <v>55</v>
      </c>
      <c r="AL8" s="29" t="s">
        <v>55</v>
      </c>
      <c r="AM8" s="29" t="s">
        <v>55</v>
      </c>
      <c r="AN8" s="29" t="s">
        <v>92</v>
      </c>
      <c r="AO8" s="29" t="s">
        <v>55</v>
      </c>
      <c r="AP8" s="36">
        <f t="shared" si="3"/>
        <v>0</v>
      </c>
      <c r="AQ8" s="36">
        <f t="shared" si="4"/>
        <v>0</v>
      </c>
      <c r="AR8" s="36">
        <f t="shared" si="5"/>
        <v>0</v>
      </c>
      <c r="AS8" s="36">
        <f t="shared" si="6"/>
        <v>8</v>
      </c>
    </row>
    <row r="9">
      <c r="A9" s="37">
        <v>4.0</v>
      </c>
      <c r="B9" s="17" t="s">
        <v>111</v>
      </c>
      <c r="C9" s="17" t="s">
        <v>112</v>
      </c>
      <c r="D9" s="17" t="s">
        <v>113</v>
      </c>
      <c r="E9" s="19"/>
      <c r="F9" s="17" t="s">
        <v>96</v>
      </c>
      <c r="G9" s="17" t="s">
        <v>82</v>
      </c>
      <c r="H9" s="38" t="s">
        <v>83</v>
      </c>
      <c r="I9" s="38" t="s">
        <v>84</v>
      </c>
      <c r="J9" s="39">
        <v>42979.0</v>
      </c>
      <c r="K9" s="41"/>
      <c r="L9" s="38" t="s">
        <v>85</v>
      </c>
      <c r="M9" s="41"/>
      <c r="N9" s="41"/>
      <c r="O9" s="28" t="s">
        <v>73</v>
      </c>
      <c r="P9" s="29" t="s">
        <v>73</v>
      </c>
      <c r="Q9" s="29" t="s">
        <v>73</v>
      </c>
      <c r="R9" s="43"/>
      <c r="S9" s="43"/>
      <c r="T9" s="43"/>
      <c r="U9" s="43"/>
      <c r="V9" s="29" t="s">
        <v>73</v>
      </c>
      <c r="W9" s="29" t="s">
        <v>73</v>
      </c>
      <c r="X9" s="29" t="s">
        <v>73</v>
      </c>
      <c r="Y9" s="43"/>
      <c r="Z9" s="29" t="s">
        <v>73</v>
      </c>
      <c r="AA9" s="43"/>
      <c r="AB9" s="43"/>
      <c r="AC9" s="28" t="s">
        <v>73</v>
      </c>
      <c r="AD9" s="43"/>
      <c r="AE9" s="36">
        <f t="shared" si="1"/>
        <v>0</v>
      </c>
      <c r="AF9" s="28">
        <v>8.0</v>
      </c>
      <c r="AG9" s="28"/>
      <c r="AH9" s="36">
        <f t="shared" si="2"/>
        <v>8</v>
      </c>
      <c r="AI9" s="41"/>
      <c r="AJ9" s="29" t="s">
        <v>55</v>
      </c>
      <c r="AK9" s="29" t="s">
        <v>55</v>
      </c>
      <c r="AL9" s="29" t="s">
        <v>55</v>
      </c>
      <c r="AM9" s="29" t="s">
        <v>55</v>
      </c>
      <c r="AN9" s="29" t="s">
        <v>92</v>
      </c>
      <c r="AO9" s="29" t="s">
        <v>55</v>
      </c>
      <c r="AP9" s="36">
        <f t="shared" si="3"/>
        <v>0</v>
      </c>
      <c r="AQ9" s="36">
        <f t="shared" si="4"/>
        <v>0</v>
      </c>
      <c r="AR9" s="36">
        <f t="shared" si="5"/>
        <v>0</v>
      </c>
      <c r="AS9" s="36">
        <f t="shared" si="6"/>
        <v>8</v>
      </c>
    </row>
    <row r="10">
      <c r="A10" s="37">
        <v>5.0</v>
      </c>
      <c r="B10" s="17" t="s">
        <v>114</v>
      </c>
      <c r="C10" s="17" t="s">
        <v>115</v>
      </c>
      <c r="D10" s="17" t="s">
        <v>77</v>
      </c>
      <c r="E10" s="19"/>
      <c r="F10" s="17" t="s">
        <v>79</v>
      </c>
      <c r="G10" s="17" t="s">
        <v>82</v>
      </c>
      <c r="H10" s="38" t="s">
        <v>83</v>
      </c>
      <c r="I10" s="38" t="s">
        <v>84</v>
      </c>
      <c r="J10" s="39">
        <v>42979.0</v>
      </c>
      <c r="K10" s="41"/>
      <c r="L10" s="38" t="s">
        <v>85</v>
      </c>
      <c r="M10" s="41"/>
      <c r="N10" s="41"/>
      <c r="O10" s="28" t="s">
        <v>73</v>
      </c>
      <c r="P10" s="29" t="s">
        <v>73</v>
      </c>
      <c r="Q10" s="29" t="s">
        <v>73</v>
      </c>
      <c r="R10" s="43"/>
      <c r="S10" s="43"/>
      <c r="T10" s="43"/>
      <c r="U10" s="43"/>
      <c r="V10" s="29" t="s">
        <v>73</v>
      </c>
      <c r="W10" s="29" t="s">
        <v>73</v>
      </c>
      <c r="X10" s="29" t="s">
        <v>73</v>
      </c>
      <c r="Y10" s="43"/>
      <c r="Z10" s="29" t="s">
        <v>73</v>
      </c>
      <c r="AA10" s="43"/>
      <c r="AB10" s="43"/>
      <c r="AC10" s="28" t="s">
        <v>73</v>
      </c>
      <c r="AD10" s="43"/>
      <c r="AE10" s="36">
        <f t="shared" si="1"/>
        <v>0</v>
      </c>
      <c r="AF10" s="28"/>
      <c r="AG10" s="28"/>
      <c r="AH10" s="36">
        <f t="shared" si="2"/>
        <v>0</v>
      </c>
      <c r="AI10" s="41"/>
      <c r="AJ10" s="29" t="s">
        <v>55</v>
      </c>
      <c r="AK10" s="29" t="s">
        <v>55</v>
      </c>
      <c r="AL10" s="29" t="s">
        <v>55</v>
      </c>
      <c r="AM10" s="29" t="s">
        <v>55</v>
      </c>
      <c r="AN10" s="29" t="s">
        <v>92</v>
      </c>
      <c r="AO10" s="29" t="s">
        <v>55</v>
      </c>
      <c r="AP10" s="36">
        <f t="shared" si="3"/>
        <v>0</v>
      </c>
      <c r="AQ10" s="36">
        <f t="shared" si="4"/>
        <v>0</v>
      </c>
      <c r="AR10" s="36">
        <f t="shared" si="5"/>
        <v>0</v>
      </c>
      <c r="AS10" s="36">
        <f t="shared" si="6"/>
        <v>8</v>
      </c>
    </row>
    <row r="11">
      <c r="A11" s="37">
        <v>6.0</v>
      </c>
      <c r="B11" s="17" t="s">
        <v>114</v>
      </c>
      <c r="C11" s="17" t="s">
        <v>120</v>
      </c>
      <c r="D11" s="17" t="s">
        <v>110</v>
      </c>
      <c r="E11" s="19"/>
      <c r="F11" s="17" t="s">
        <v>96</v>
      </c>
      <c r="G11" s="17" t="s">
        <v>82</v>
      </c>
      <c r="H11" s="38" t="s">
        <v>83</v>
      </c>
      <c r="I11" s="38" t="s">
        <v>84</v>
      </c>
      <c r="J11" s="39">
        <v>42979.0</v>
      </c>
      <c r="K11" s="41"/>
      <c r="L11" s="38" t="s">
        <v>85</v>
      </c>
      <c r="M11" s="41"/>
      <c r="N11" s="41"/>
      <c r="O11" s="28" t="s">
        <v>73</v>
      </c>
      <c r="P11" s="29" t="s">
        <v>73</v>
      </c>
      <c r="Q11" s="29" t="s">
        <v>73</v>
      </c>
      <c r="R11" s="43"/>
      <c r="S11" s="43"/>
      <c r="T11" s="43"/>
      <c r="U11" s="43"/>
      <c r="V11" s="29" t="s">
        <v>73</v>
      </c>
      <c r="W11" s="29" t="s">
        <v>73</v>
      </c>
      <c r="X11" s="29" t="s">
        <v>73</v>
      </c>
      <c r="Y11" s="43"/>
      <c r="Z11" s="29" t="s">
        <v>73</v>
      </c>
      <c r="AA11" s="43"/>
      <c r="AB11" s="43"/>
      <c r="AC11" s="28" t="s">
        <v>73</v>
      </c>
      <c r="AD11" s="43"/>
      <c r="AE11" s="36">
        <f t="shared" si="1"/>
        <v>0</v>
      </c>
      <c r="AF11" s="28"/>
      <c r="AG11" s="28"/>
      <c r="AH11" s="36">
        <f t="shared" si="2"/>
        <v>0</v>
      </c>
      <c r="AI11" s="41"/>
      <c r="AJ11" s="29" t="s">
        <v>55</v>
      </c>
      <c r="AK11" s="29" t="s">
        <v>55</v>
      </c>
      <c r="AL11" s="29" t="s">
        <v>55</v>
      </c>
      <c r="AM11" s="29" t="s">
        <v>55</v>
      </c>
      <c r="AN11" s="29" t="s">
        <v>92</v>
      </c>
      <c r="AO11" s="29" t="s">
        <v>55</v>
      </c>
      <c r="AP11" s="36">
        <f t="shared" si="3"/>
        <v>0</v>
      </c>
      <c r="AQ11" s="36">
        <f t="shared" si="4"/>
        <v>0</v>
      </c>
      <c r="AR11" s="36">
        <f t="shared" si="5"/>
        <v>0</v>
      </c>
      <c r="AS11" s="36">
        <f t="shared" si="6"/>
        <v>8</v>
      </c>
    </row>
    <row r="12">
      <c r="A12" s="37">
        <v>7.0</v>
      </c>
      <c r="B12" s="17" t="s">
        <v>121</v>
      </c>
      <c r="C12" s="17" t="s">
        <v>122</v>
      </c>
      <c r="D12" s="20"/>
      <c r="E12" s="19"/>
      <c r="F12" s="17" t="s">
        <v>96</v>
      </c>
      <c r="G12" s="17" t="s">
        <v>82</v>
      </c>
      <c r="H12" s="38" t="s">
        <v>83</v>
      </c>
      <c r="I12" s="38" t="s">
        <v>84</v>
      </c>
      <c r="J12" s="39">
        <v>42979.0</v>
      </c>
      <c r="K12" s="41"/>
      <c r="L12" s="38" t="s">
        <v>85</v>
      </c>
      <c r="M12" s="41"/>
      <c r="N12" s="41"/>
      <c r="O12" s="28" t="s">
        <v>73</v>
      </c>
      <c r="P12" s="29" t="s">
        <v>73</v>
      </c>
      <c r="Q12" s="29" t="s">
        <v>73</v>
      </c>
      <c r="R12" s="43"/>
      <c r="S12" s="43"/>
      <c r="T12" s="43"/>
      <c r="U12" s="43"/>
      <c r="V12" s="29" t="s">
        <v>73</v>
      </c>
      <c r="W12" s="29" t="s">
        <v>73</v>
      </c>
      <c r="X12" s="29" t="s">
        <v>73</v>
      </c>
      <c r="Y12" s="43"/>
      <c r="Z12" s="29" t="s">
        <v>73</v>
      </c>
      <c r="AA12" s="43"/>
      <c r="AB12" s="43"/>
      <c r="AC12" s="28" t="s">
        <v>73</v>
      </c>
      <c r="AD12" s="43"/>
      <c r="AE12" s="36">
        <f t="shared" si="1"/>
        <v>0</v>
      </c>
      <c r="AF12" s="28"/>
      <c r="AG12" s="28"/>
      <c r="AH12" s="36">
        <f t="shared" si="2"/>
        <v>0</v>
      </c>
      <c r="AI12" s="41"/>
      <c r="AJ12" s="29" t="s">
        <v>55</v>
      </c>
      <c r="AK12" s="29" t="s">
        <v>55</v>
      </c>
      <c r="AL12" s="29" t="s">
        <v>55</v>
      </c>
      <c r="AM12" s="29" t="s">
        <v>55</v>
      </c>
      <c r="AN12" s="29" t="s">
        <v>92</v>
      </c>
      <c r="AO12" s="29" t="s">
        <v>55</v>
      </c>
      <c r="AP12" s="36">
        <f t="shared" si="3"/>
        <v>0</v>
      </c>
      <c r="AQ12" s="36">
        <f t="shared" si="4"/>
        <v>0</v>
      </c>
      <c r="AR12" s="36">
        <f t="shared" si="5"/>
        <v>0</v>
      </c>
      <c r="AS12" s="36">
        <f t="shared" si="6"/>
        <v>8</v>
      </c>
    </row>
    <row r="13">
      <c r="A13" s="37">
        <v>8.0</v>
      </c>
      <c r="B13" s="17" t="s">
        <v>75</v>
      </c>
      <c r="C13" s="17" t="s">
        <v>77</v>
      </c>
      <c r="D13" s="20"/>
      <c r="E13" s="19"/>
      <c r="F13" s="17" t="s">
        <v>79</v>
      </c>
      <c r="G13" s="17" t="s">
        <v>82</v>
      </c>
      <c r="H13" s="38" t="s">
        <v>83</v>
      </c>
      <c r="I13" s="38" t="s">
        <v>84</v>
      </c>
      <c r="J13" s="39">
        <v>42979.0</v>
      </c>
      <c r="K13" s="41"/>
      <c r="L13" s="38" t="s">
        <v>85</v>
      </c>
      <c r="M13" s="41"/>
      <c r="N13" s="41"/>
      <c r="O13" s="28" t="s">
        <v>73</v>
      </c>
      <c r="P13" s="29" t="s">
        <v>73</v>
      </c>
      <c r="Q13" s="29" t="s">
        <v>73</v>
      </c>
      <c r="R13" s="43"/>
      <c r="S13" s="43"/>
      <c r="T13" s="43"/>
      <c r="U13" s="43"/>
      <c r="V13" s="29" t="s">
        <v>73</v>
      </c>
      <c r="W13" s="29" t="s">
        <v>73</v>
      </c>
      <c r="X13" s="29" t="s">
        <v>73</v>
      </c>
      <c r="Y13" s="43"/>
      <c r="Z13" s="29" t="s">
        <v>73</v>
      </c>
      <c r="AA13" s="43"/>
      <c r="AB13" s="43"/>
      <c r="AC13" s="28" t="s">
        <v>73</v>
      </c>
      <c r="AD13" s="43"/>
      <c r="AE13" s="36">
        <f t="shared" si="1"/>
        <v>0</v>
      </c>
      <c r="AF13" s="28">
        <v>4.0</v>
      </c>
      <c r="AG13" s="28"/>
      <c r="AH13" s="36">
        <f t="shared" si="2"/>
        <v>4</v>
      </c>
      <c r="AI13" s="41"/>
      <c r="AJ13" s="29" t="s">
        <v>55</v>
      </c>
      <c r="AK13" s="29" t="s">
        <v>55</v>
      </c>
      <c r="AL13" s="29" t="s">
        <v>55</v>
      </c>
      <c r="AM13" s="29" t="s">
        <v>55</v>
      </c>
      <c r="AN13" s="29" t="s">
        <v>92</v>
      </c>
      <c r="AO13" s="29" t="s">
        <v>55</v>
      </c>
      <c r="AP13" s="36">
        <f t="shared" si="3"/>
        <v>0</v>
      </c>
      <c r="AQ13" s="36">
        <f t="shared" si="4"/>
        <v>0</v>
      </c>
      <c r="AR13" s="36">
        <f t="shared" si="5"/>
        <v>0</v>
      </c>
      <c r="AS13" s="36">
        <f t="shared" si="6"/>
        <v>8</v>
      </c>
    </row>
    <row r="14">
      <c r="A14" s="37">
        <v>9.0</v>
      </c>
      <c r="B14" s="17" t="s">
        <v>115</v>
      </c>
      <c r="C14" s="17" t="s">
        <v>126</v>
      </c>
      <c r="D14" s="17" t="s">
        <v>77</v>
      </c>
      <c r="E14" s="19"/>
      <c r="F14" s="17" t="s">
        <v>79</v>
      </c>
      <c r="G14" s="17" t="s">
        <v>82</v>
      </c>
      <c r="H14" s="38" t="s">
        <v>83</v>
      </c>
      <c r="I14" s="38" t="s">
        <v>84</v>
      </c>
      <c r="J14" s="39">
        <v>42979.0</v>
      </c>
      <c r="K14" s="41"/>
      <c r="L14" s="38" t="s">
        <v>85</v>
      </c>
      <c r="M14" s="41"/>
      <c r="N14" s="41"/>
      <c r="O14" s="28" t="s">
        <v>73</v>
      </c>
      <c r="P14" s="29" t="s">
        <v>73</v>
      </c>
      <c r="Q14" s="29" t="s">
        <v>73</v>
      </c>
      <c r="R14" s="43"/>
      <c r="S14" s="43"/>
      <c r="T14" s="43"/>
      <c r="U14" s="43"/>
      <c r="V14" s="29" t="s">
        <v>73</v>
      </c>
      <c r="W14" s="29" t="s">
        <v>73</v>
      </c>
      <c r="X14" s="29" t="s">
        <v>73</v>
      </c>
      <c r="Y14" s="43"/>
      <c r="Z14" s="29" t="s">
        <v>73</v>
      </c>
      <c r="AA14" s="43"/>
      <c r="AB14" s="43"/>
      <c r="AC14" s="28" t="s">
        <v>73</v>
      </c>
      <c r="AD14" s="43"/>
      <c r="AE14" s="36">
        <f t="shared" si="1"/>
        <v>0</v>
      </c>
      <c r="AF14" s="28"/>
      <c r="AG14" s="28"/>
      <c r="AH14" s="36">
        <f t="shared" si="2"/>
        <v>0</v>
      </c>
      <c r="AI14" s="41"/>
      <c r="AJ14" s="29" t="s">
        <v>55</v>
      </c>
      <c r="AK14" s="29" t="s">
        <v>55</v>
      </c>
      <c r="AL14" s="29" t="s">
        <v>55</v>
      </c>
      <c r="AM14" s="29" t="s">
        <v>55</v>
      </c>
      <c r="AN14" s="29" t="s">
        <v>92</v>
      </c>
      <c r="AO14" s="29" t="s">
        <v>55</v>
      </c>
      <c r="AP14" s="36">
        <f t="shared" si="3"/>
        <v>0</v>
      </c>
      <c r="AQ14" s="36">
        <f t="shared" si="4"/>
        <v>0</v>
      </c>
      <c r="AR14" s="36">
        <f t="shared" si="5"/>
        <v>0</v>
      </c>
      <c r="AS14" s="36">
        <f t="shared" si="6"/>
        <v>8</v>
      </c>
    </row>
    <row r="15">
      <c r="A15" s="37">
        <v>10.0</v>
      </c>
      <c r="B15" s="17" t="s">
        <v>127</v>
      </c>
      <c r="C15" s="17" t="s">
        <v>128</v>
      </c>
      <c r="D15" s="17" t="s">
        <v>77</v>
      </c>
      <c r="E15" s="19"/>
      <c r="F15" s="17" t="s">
        <v>79</v>
      </c>
      <c r="G15" s="17" t="s">
        <v>82</v>
      </c>
      <c r="H15" s="38" t="s">
        <v>83</v>
      </c>
      <c r="I15" s="38" t="s">
        <v>84</v>
      </c>
      <c r="J15" s="39">
        <v>42979.0</v>
      </c>
      <c r="K15" s="44"/>
      <c r="L15" s="38" t="s">
        <v>85</v>
      </c>
      <c r="M15" s="41"/>
      <c r="N15" s="41"/>
      <c r="O15" s="28" t="s">
        <v>73</v>
      </c>
      <c r="P15" s="29" t="s">
        <v>73</v>
      </c>
      <c r="Q15" s="29" t="s">
        <v>73</v>
      </c>
      <c r="R15" s="43"/>
      <c r="S15" s="43"/>
      <c r="T15" s="43"/>
      <c r="U15" s="43"/>
      <c r="V15" s="29" t="s">
        <v>73</v>
      </c>
      <c r="W15" s="29" t="s">
        <v>73</v>
      </c>
      <c r="X15" s="29" t="s">
        <v>73</v>
      </c>
      <c r="Y15" s="43"/>
      <c r="Z15" s="29" t="s">
        <v>73</v>
      </c>
      <c r="AA15" s="43"/>
      <c r="AB15" s="43"/>
      <c r="AC15" s="28" t="s">
        <v>73</v>
      </c>
      <c r="AD15" s="43"/>
      <c r="AE15" s="36">
        <f t="shared" si="1"/>
        <v>0</v>
      </c>
      <c r="AF15" s="45"/>
      <c r="AG15" s="28"/>
      <c r="AH15" s="36">
        <f t="shared" si="2"/>
        <v>0</v>
      </c>
      <c r="AI15" s="41"/>
      <c r="AJ15" s="29" t="s">
        <v>55</v>
      </c>
      <c r="AK15" s="29" t="s">
        <v>55</v>
      </c>
      <c r="AL15" s="29" t="s">
        <v>55</v>
      </c>
      <c r="AM15" s="29" t="s">
        <v>55</v>
      </c>
      <c r="AN15" s="29" t="s">
        <v>92</v>
      </c>
      <c r="AO15" s="29" t="s">
        <v>55</v>
      </c>
      <c r="AP15" s="36">
        <f t="shared" si="3"/>
        <v>0</v>
      </c>
      <c r="AQ15" s="36">
        <f t="shared" si="4"/>
        <v>0</v>
      </c>
      <c r="AR15" s="36">
        <f t="shared" si="5"/>
        <v>0</v>
      </c>
      <c r="AS15" s="36">
        <f t="shared" si="6"/>
        <v>8</v>
      </c>
    </row>
    <row r="16">
      <c r="A16" s="37">
        <v>11.0</v>
      </c>
      <c r="B16" s="17" t="s">
        <v>133</v>
      </c>
      <c r="C16" s="17" t="s">
        <v>134</v>
      </c>
      <c r="D16" s="20"/>
      <c r="E16" s="20"/>
      <c r="F16" s="17" t="s">
        <v>96</v>
      </c>
      <c r="G16" s="17" t="s">
        <v>82</v>
      </c>
      <c r="H16" s="38" t="s">
        <v>83</v>
      </c>
      <c r="I16" s="38" t="s">
        <v>84</v>
      </c>
      <c r="J16" s="39">
        <v>42979.0</v>
      </c>
      <c r="K16" s="41"/>
      <c r="L16" s="38" t="s">
        <v>85</v>
      </c>
      <c r="M16" s="41"/>
      <c r="N16" s="41"/>
      <c r="O16" s="28" t="s">
        <v>73</v>
      </c>
      <c r="P16" s="29" t="s">
        <v>73</v>
      </c>
      <c r="Q16" s="29" t="s">
        <v>73</v>
      </c>
      <c r="R16" s="43"/>
      <c r="S16" s="43"/>
      <c r="T16" s="43"/>
      <c r="U16" s="43"/>
      <c r="V16" s="29" t="s">
        <v>73</v>
      </c>
      <c r="W16" s="29" t="s">
        <v>73</v>
      </c>
      <c r="X16" s="29" t="s">
        <v>73</v>
      </c>
      <c r="Y16" s="43"/>
      <c r="Z16" s="29" t="s">
        <v>73</v>
      </c>
      <c r="AA16" s="43"/>
      <c r="AB16" s="43"/>
      <c r="AC16" s="28" t="s">
        <v>73</v>
      </c>
      <c r="AD16" s="43"/>
      <c r="AE16" s="36">
        <f t="shared" si="1"/>
        <v>0</v>
      </c>
      <c r="AF16" s="28"/>
      <c r="AG16" s="28"/>
      <c r="AH16" s="36">
        <f t="shared" si="2"/>
        <v>0</v>
      </c>
      <c r="AI16" s="41"/>
      <c r="AJ16" s="29" t="s">
        <v>55</v>
      </c>
      <c r="AK16" s="29" t="s">
        <v>55</v>
      </c>
      <c r="AL16" s="29" t="s">
        <v>55</v>
      </c>
      <c r="AM16" s="29" t="s">
        <v>55</v>
      </c>
      <c r="AN16" s="29" t="s">
        <v>92</v>
      </c>
      <c r="AO16" s="29" t="s">
        <v>55</v>
      </c>
      <c r="AP16" s="36">
        <f t="shared" si="3"/>
        <v>0</v>
      </c>
      <c r="AQ16" s="36">
        <f t="shared" si="4"/>
        <v>0</v>
      </c>
      <c r="AR16" s="36">
        <f t="shared" si="5"/>
        <v>0</v>
      </c>
      <c r="AS16" s="36">
        <f t="shared" si="6"/>
        <v>8</v>
      </c>
    </row>
    <row r="17">
      <c r="A17" s="37">
        <v>12.0</v>
      </c>
      <c r="B17" s="17" t="s">
        <v>135</v>
      </c>
      <c r="C17" s="17" t="s">
        <v>136</v>
      </c>
      <c r="D17" s="17" t="s">
        <v>110</v>
      </c>
      <c r="E17" s="19"/>
      <c r="F17" s="17" t="s">
        <v>96</v>
      </c>
      <c r="G17" s="17" t="s">
        <v>82</v>
      </c>
      <c r="H17" s="38" t="s">
        <v>83</v>
      </c>
      <c r="I17" s="38" t="s">
        <v>84</v>
      </c>
      <c r="J17" s="39">
        <v>42979.0</v>
      </c>
      <c r="K17" s="41"/>
      <c r="L17" s="38" t="s">
        <v>85</v>
      </c>
      <c r="M17" s="41"/>
      <c r="N17" s="41"/>
      <c r="O17" s="28" t="s">
        <v>73</v>
      </c>
      <c r="P17" s="29" t="s">
        <v>73</v>
      </c>
      <c r="Q17" s="29" t="s">
        <v>73</v>
      </c>
      <c r="R17" s="43"/>
      <c r="S17" s="43"/>
      <c r="T17" s="43"/>
      <c r="U17" s="43"/>
      <c r="V17" s="29" t="s">
        <v>73</v>
      </c>
      <c r="W17" s="29" t="s">
        <v>73</v>
      </c>
      <c r="X17" s="29" t="s">
        <v>73</v>
      </c>
      <c r="Y17" s="43"/>
      <c r="Z17" s="29" t="s">
        <v>73</v>
      </c>
      <c r="AA17" s="43"/>
      <c r="AB17" s="43"/>
      <c r="AC17" s="28" t="s">
        <v>73</v>
      </c>
      <c r="AD17" s="43"/>
      <c r="AE17" s="36">
        <f t="shared" si="1"/>
        <v>0</v>
      </c>
      <c r="AF17" s="28"/>
      <c r="AG17" s="28"/>
      <c r="AH17" s="36">
        <f t="shared" si="2"/>
        <v>0</v>
      </c>
      <c r="AI17" s="41"/>
      <c r="AJ17" s="29" t="s">
        <v>55</v>
      </c>
      <c r="AK17" s="29" t="s">
        <v>55</v>
      </c>
      <c r="AL17" s="29" t="s">
        <v>55</v>
      </c>
      <c r="AM17" s="29" t="s">
        <v>55</v>
      </c>
      <c r="AN17" s="29" t="s">
        <v>92</v>
      </c>
      <c r="AO17" s="29" t="s">
        <v>55</v>
      </c>
      <c r="AP17" s="36">
        <f t="shared" si="3"/>
        <v>0</v>
      </c>
      <c r="AQ17" s="36">
        <f t="shared" si="4"/>
        <v>0</v>
      </c>
      <c r="AR17" s="36">
        <f t="shared" si="5"/>
        <v>0</v>
      </c>
      <c r="AS17" s="36">
        <f t="shared" si="6"/>
        <v>8</v>
      </c>
    </row>
    <row r="18">
      <c r="A18" s="37">
        <v>13.0</v>
      </c>
      <c r="B18" s="17" t="s">
        <v>139</v>
      </c>
      <c r="C18" s="17" t="s">
        <v>140</v>
      </c>
      <c r="D18" s="20"/>
      <c r="E18" s="19"/>
      <c r="F18" s="17" t="s">
        <v>96</v>
      </c>
      <c r="G18" s="17" t="s">
        <v>82</v>
      </c>
      <c r="H18" s="38" t="s">
        <v>83</v>
      </c>
      <c r="I18" s="38" t="s">
        <v>84</v>
      </c>
      <c r="J18" s="39">
        <v>42979.0</v>
      </c>
      <c r="K18" s="44"/>
      <c r="L18" s="38" t="s">
        <v>85</v>
      </c>
      <c r="M18" s="41"/>
      <c r="N18" s="41"/>
      <c r="O18" s="28" t="s">
        <v>73</v>
      </c>
      <c r="P18" s="29" t="s">
        <v>73</v>
      </c>
      <c r="Q18" s="29" t="s">
        <v>73</v>
      </c>
      <c r="R18" s="43"/>
      <c r="S18" s="43"/>
      <c r="T18" s="43"/>
      <c r="U18" s="43"/>
      <c r="V18" s="29" t="s">
        <v>73</v>
      </c>
      <c r="W18" s="29" t="s">
        <v>73</v>
      </c>
      <c r="X18" s="29" t="s">
        <v>73</v>
      </c>
      <c r="Y18" s="43"/>
      <c r="Z18" s="29" t="s">
        <v>73</v>
      </c>
      <c r="AA18" s="43"/>
      <c r="AB18" s="43"/>
      <c r="AC18" s="28" t="s">
        <v>73</v>
      </c>
      <c r="AD18" s="43"/>
      <c r="AE18" s="36">
        <f t="shared" si="1"/>
        <v>0</v>
      </c>
      <c r="AF18" s="28"/>
      <c r="AG18" s="28"/>
      <c r="AH18" s="36">
        <f t="shared" si="2"/>
        <v>0</v>
      </c>
      <c r="AI18" s="41"/>
      <c r="AJ18" s="29" t="s">
        <v>55</v>
      </c>
      <c r="AK18" s="29" t="s">
        <v>55</v>
      </c>
      <c r="AL18" s="29" t="s">
        <v>55</v>
      </c>
      <c r="AM18" s="29" t="s">
        <v>55</v>
      </c>
      <c r="AN18" s="29" t="s">
        <v>92</v>
      </c>
      <c r="AO18" s="29" t="s">
        <v>55</v>
      </c>
      <c r="AP18" s="36">
        <f t="shared" si="3"/>
        <v>0</v>
      </c>
      <c r="AQ18" s="36">
        <f t="shared" si="4"/>
        <v>0</v>
      </c>
      <c r="AR18" s="36">
        <f t="shared" si="5"/>
        <v>0</v>
      </c>
      <c r="AS18" s="36">
        <f t="shared" si="6"/>
        <v>8</v>
      </c>
    </row>
    <row r="19">
      <c r="A19" s="37">
        <v>14.0</v>
      </c>
      <c r="B19" s="17" t="s">
        <v>144</v>
      </c>
      <c r="C19" s="17" t="s">
        <v>145</v>
      </c>
      <c r="D19" s="19"/>
      <c r="E19" s="19"/>
      <c r="F19" s="17" t="s">
        <v>79</v>
      </c>
      <c r="G19" s="17" t="s">
        <v>82</v>
      </c>
      <c r="H19" s="38" t="s">
        <v>83</v>
      </c>
      <c r="I19" s="38" t="s">
        <v>84</v>
      </c>
      <c r="J19" s="39">
        <v>42979.0</v>
      </c>
      <c r="K19" s="41"/>
      <c r="L19" s="38" t="s">
        <v>85</v>
      </c>
      <c r="M19" s="41"/>
      <c r="N19" s="41"/>
      <c r="O19" s="28" t="s">
        <v>73</v>
      </c>
      <c r="P19" s="29" t="s">
        <v>73</v>
      </c>
      <c r="Q19" s="29" t="s">
        <v>73</v>
      </c>
      <c r="R19" s="43"/>
      <c r="S19" s="43"/>
      <c r="T19" s="43"/>
      <c r="U19" s="43"/>
      <c r="V19" s="29" t="s">
        <v>73</v>
      </c>
      <c r="W19" s="29" t="s">
        <v>73</v>
      </c>
      <c r="X19" s="29" t="s">
        <v>73</v>
      </c>
      <c r="Y19" s="43"/>
      <c r="Z19" s="29" t="s">
        <v>73</v>
      </c>
      <c r="AA19" s="43"/>
      <c r="AB19" s="43"/>
      <c r="AC19" s="28" t="s">
        <v>73</v>
      </c>
      <c r="AD19" s="43"/>
      <c r="AE19" s="36">
        <f t="shared" si="1"/>
        <v>0</v>
      </c>
      <c r="AF19" s="28"/>
      <c r="AG19" s="28"/>
      <c r="AH19" s="36">
        <f t="shared" si="2"/>
        <v>0</v>
      </c>
      <c r="AI19" s="41"/>
      <c r="AJ19" s="29" t="s">
        <v>55</v>
      </c>
      <c r="AK19" s="29" t="s">
        <v>55</v>
      </c>
      <c r="AL19" s="29" t="s">
        <v>55</v>
      </c>
      <c r="AM19" s="29" t="s">
        <v>55</v>
      </c>
      <c r="AN19" s="29" t="s">
        <v>92</v>
      </c>
      <c r="AO19" s="29" t="s">
        <v>55</v>
      </c>
      <c r="AP19" s="36">
        <f t="shared" si="3"/>
        <v>0</v>
      </c>
      <c r="AQ19" s="36">
        <f t="shared" si="4"/>
        <v>0</v>
      </c>
      <c r="AR19" s="36">
        <f t="shared" si="5"/>
        <v>0</v>
      </c>
      <c r="AS19" s="36">
        <f t="shared" si="6"/>
        <v>8</v>
      </c>
    </row>
    <row r="20">
      <c r="A20" s="37">
        <v>15.0</v>
      </c>
      <c r="B20" s="17" t="s">
        <v>146</v>
      </c>
      <c r="C20" s="17" t="s">
        <v>147</v>
      </c>
      <c r="D20" s="17" t="s">
        <v>110</v>
      </c>
      <c r="E20" s="19"/>
      <c r="F20" s="17" t="s">
        <v>96</v>
      </c>
      <c r="G20" s="17" t="s">
        <v>82</v>
      </c>
      <c r="H20" s="38" t="s">
        <v>83</v>
      </c>
      <c r="I20" s="38" t="s">
        <v>84</v>
      </c>
      <c r="J20" s="39">
        <v>42979.0</v>
      </c>
      <c r="K20" s="41"/>
      <c r="L20" s="38" t="s">
        <v>85</v>
      </c>
      <c r="M20" s="41"/>
      <c r="N20" s="41"/>
      <c r="O20" s="28" t="s">
        <v>73</v>
      </c>
      <c r="P20" s="29" t="s">
        <v>73</v>
      </c>
      <c r="Q20" s="29" t="s">
        <v>73</v>
      </c>
      <c r="R20" s="43"/>
      <c r="S20" s="43"/>
      <c r="T20" s="43"/>
      <c r="U20" s="43"/>
      <c r="V20" s="29" t="s">
        <v>73</v>
      </c>
      <c r="W20" s="29" t="s">
        <v>73</v>
      </c>
      <c r="X20" s="29" t="s">
        <v>73</v>
      </c>
      <c r="Y20" s="43"/>
      <c r="Z20" s="29" t="s">
        <v>73</v>
      </c>
      <c r="AA20" s="43"/>
      <c r="AB20" s="43"/>
      <c r="AC20" s="28" t="s">
        <v>73</v>
      </c>
      <c r="AD20" s="43"/>
      <c r="AE20" s="36">
        <f t="shared" si="1"/>
        <v>0</v>
      </c>
      <c r="AF20" s="28"/>
      <c r="AG20" s="28"/>
      <c r="AH20" s="36">
        <f t="shared" si="2"/>
        <v>0</v>
      </c>
      <c r="AI20" s="41"/>
      <c r="AJ20" s="29" t="s">
        <v>55</v>
      </c>
      <c r="AK20" s="29" t="s">
        <v>55</v>
      </c>
      <c r="AL20" s="29" t="s">
        <v>55</v>
      </c>
      <c r="AM20" s="29" t="s">
        <v>55</v>
      </c>
      <c r="AN20" s="29" t="s">
        <v>92</v>
      </c>
      <c r="AO20" s="29" t="s">
        <v>55</v>
      </c>
      <c r="AP20" s="36">
        <f t="shared" si="3"/>
        <v>0</v>
      </c>
      <c r="AQ20" s="36">
        <f t="shared" si="4"/>
        <v>0</v>
      </c>
      <c r="AR20" s="36">
        <f t="shared" si="5"/>
        <v>0</v>
      </c>
      <c r="AS20" s="36">
        <f t="shared" si="6"/>
        <v>8</v>
      </c>
    </row>
    <row r="21">
      <c r="A21" s="37">
        <v>16.0</v>
      </c>
      <c r="B21" s="17" t="s">
        <v>148</v>
      </c>
      <c r="C21" s="17" t="s">
        <v>149</v>
      </c>
      <c r="D21" s="17" t="s">
        <v>107</v>
      </c>
      <c r="E21" s="19"/>
      <c r="F21" s="17" t="s">
        <v>79</v>
      </c>
      <c r="G21" s="17" t="s">
        <v>82</v>
      </c>
      <c r="H21" s="38" t="s">
        <v>83</v>
      </c>
      <c r="I21" s="38" t="s">
        <v>84</v>
      </c>
      <c r="J21" s="39">
        <v>42979.0</v>
      </c>
      <c r="K21" s="41"/>
      <c r="L21" s="38" t="s">
        <v>85</v>
      </c>
      <c r="M21" s="41"/>
      <c r="N21" s="41"/>
      <c r="O21" s="28" t="s">
        <v>73</v>
      </c>
      <c r="P21" s="29" t="s">
        <v>73</v>
      </c>
      <c r="Q21" s="29" t="s">
        <v>73</v>
      </c>
      <c r="R21" s="43"/>
      <c r="S21" s="43"/>
      <c r="T21" s="43"/>
      <c r="U21" s="43"/>
      <c r="V21" s="29" t="s">
        <v>73</v>
      </c>
      <c r="W21" s="29" t="s">
        <v>73</v>
      </c>
      <c r="X21" s="29" t="s">
        <v>73</v>
      </c>
      <c r="Y21" s="43"/>
      <c r="Z21" s="29" t="s">
        <v>73</v>
      </c>
      <c r="AA21" s="43"/>
      <c r="AB21" s="43"/>
      <c r="AC21" s="28" t="s">
        <v>73</v>
      </c>
      <c r="AD21" s="43"/>
      <c r="AE21" s="36">
        <f t="shared" si="1"/>
        <v>0</v>
      </c>
      <c r="AF21" s="45"/>
      <c r="AG21" s="28"/>
      <c r="AH21" s="36">
        <f t="shared" si="2"/>
        <v>0</v>
      </c>
      <c r="AI21" s="41"/>
      <c r="AJ21" s="29" t="s">
        <v>55</v>
      </c>
      <c r="AK21" s="29" t="s">
        <v>55</v>
      </c>
      <c r="AL21" s="29" t="s">
        <v>55</v>
      </c>
      <c r="AM21" s="29" t="s">
        <v>55</v>
      </c>
      <c r="AN21" s="29" t="s">
        <v>92</v>
      </c>
      <c r="AO21" s="29" t="s">
        <v>55</v>
      </c>
      <c r="AP21" s="36">
        <f t="shared" si="3"/>
        <v>0</v>
      </c>
      <c r="AQ21" s="36">
        <f t="shared" si="4"/>
        <v>0</v>
      </c>
      <c r="AR21" s="36">
        <f t="shared" si="5"/>
        <v>0</v>
      </c>
      <c r="AS21" s="36">
        <f t="shared" si="6"/>
        <v>8</v>
      </c>
    </row>
    <row r="22">
      <c r="A22" s="37">
        <v>17.0</v>
      </c>
      <c r="B22" s="17" t="s">
        <v>154</v>
      </c>
      <c r="C22" s="17" t="s">
        <v>113</v>
      </c>
      <c r="D22" s="17" t="s">
        <v>110</v>
      </c>
      <c r="E22" s="19"/>
      <c r="F22" s="17" t="s">
        <v>96</v>
      </c>
      <c r="G22" s="17" t="s">
        <v>82</v>
      </c>
      <c r="H22" s="38" t="s">
        <v>83</v>
      </c>
      <c r="I22" s="38" t="s">
        <v>84</v>
      </c>
      <c r="J22" s="39">
        <v>42979.0</v>
      </c>
      <c r="K22" s="41"/>
      <c r="L22" s="38" t="s">
        <v>85</v>
      </c>
      <c r="M22" s="41"/>
      <c r="N22" s="41"/>
      <c r="O22" s="28" t="s">
        <v>73</v>
      </c>
      <c r="P22" s="29" t="s">
        <v>73</v>
      </c>
      <c r="Q22" s="29" t="s">
        <v>73</v>
      </c>
      <c r="R22" s="43"/>
      <c r="S22" s="43"/>
      <c r="T22" s="43"/>
      <c r="U22" s="43"/>
      <c r="V22" s="29" t="s">
        <v>73</v>
      </c>
      <c r="W22" s="29" t="s">
        <v>73</v>
      </c>
      <c r="X22" s="29" t="s">
        <v>73</v>
      </c>
      <c r="Y22" s="43"/>
      <c r="Z22" s="29" t="s">
        <v>73</v>
      </c>
      <c r="AA22" s="43"/>
      <c r="AB22" s="43"/>
      <c r="AC22" s="28" t="s">
        <v>73</v>
      </c>
      <c r="AD22" s="43"/>
      <c r="AE22" s="36">
        <f t="shared" si="1"/>
        <v>0</v>
      </c>
      <c r="AF22" s="28"/>
      <c r="AG22" s="28"/>
      <c r="AH22" s="36">
        <f t="shared" si="2"/>
        <v>0</v>
      </c>
      <c r="AI22" s="41"/>
      <c r="AJ22" s="29" t="s">
        <v>55</v>
      </c>
      <c r="AK22" s="29" t="s">
        <v>55</v>
      </c>
      <c r="AL22" s="29" t="s">
        <v>55</v>
      </c>
      <c r="AM22" s="29" t="s">
        <v>55</v>
      </c>
      <c r="AN22" s="29" t="s">
        <v>92</v>
      </c>
      <c r="AO22" s="29" t="s">
        <v>55</v>
      </c>
      <c r="AP22" s="36">
        <f t="shared" si="3"/>
        <v>0</v>
      </c>
      <c r="AQ22" s="36">
        <f t="shared" si="4"/>
        <v>0</v>
      </c>
      <c r="AR22" s="36">
        <f t="shared" si="5"/>
        <v>0</v>
      </c>
      <c r="AS22" s="36">
        <f t="shared" si="6"/>
        <v>8</v>
      </c>
    </row>
    <row r="23">
      <c r="A23" s="37">
        <v>18.0</v>
      </c>
      <c r="B23" s="17" t="s">
        <v>155</v>
      </c>
      <c r="C23" s="17" t="s">
        <v>130</v>
      </c>
      <c r="D23" s="17" t="s">
        <v>115</v>
      </c>
      <c r="E23" s="19"/>
      <c r="F23" s="17" t="s">
        <v>79</v>
      </c>
      <c r="G23" s="17" t="s">
        <v>82</v>
      </c>
      <c r="H23" s="38" t="s">
        <v>83</v>
      </c>
      <c r="I23" s="38" t="s">
        <v>84</v>
      </c>
      <c r="J23" s="39">
        <v>42979.0</v>
      </c>
      <c r="K23" s="41"/>
      <c r="L23" s="38" t="s">
        <v>85</v>
      </c>
      <c r="M23" s="41"/>
      <c r="N23" s="41"/>
      <c r="O23" s="28" t="s">
        <v>73</v>
      </c>
      <c r="P23" s="29" t="s">
        <v>73</v>
      </c>
      <c r="Q23" s="29" t="s">
        <v>73</v>
      </c>
      <c r="R23" s="43"/>
      <c r="S23" s="43"/>
      <c r="T23" s="43"/>
      <c r="U23" s="43"/>
      <c r="V23" s="29" t="s">
        <v>73</v>
      </c>
      <c r="W23" s="29" t="s">
        <v>73</v>
      </c>
      <c r="X23" s="29" t="s">
        <v>73</v>
      </c>
      <c r="Y23" s="43"/>
      <c r="Z23" s="29" t="s">
        <v>73</v>
      </c>
      <c r="AA23" s="43"/>
      <c r="AB23" s="43"/>
      <c r="AC23" s="28" t="s">
        <v>73</v>
      </c>
      <c r="AD23" s="43"/>
      <c r="AE23" s="36">
        <f t="shared" si="1"/>
        <v>0</v>
      </c>
      <c r="AF23" s="28"/>
      <c r="AG23" s="28"/>
      <c r="AH23" s="36">
        <f t="shared" si="2"/>
        <v>0</v>
      </c>
      <c r="AI23" s="41"/>
      <c r="AJ23" s="29" t="s">
        <v>55</v>
      </c>
      <c r="AK23" s="29" t="s">
        <v>55</v>
      </c>
      <c r="AL23" s="29" t="s">
        <v>55</v>
      </c>
      <c r="AM23" s="29" t="s">
        <v>55</v>
      </c>
      <c r="AN23" s="29" t="s">
        <v>92</v>
      </c>
      <c r="AO23" s="29" t="s">
        <v>55</v>
      </c>
      <c r="AP23" s="36">
        <f t="shared" si="3"/>
        <v>0</v>
      </c>
      <c r="AQ23" s="36">
        <f t="shared" si="4"/>
        <v>0</v>
      </c>
      <c r="AR23" s="36">
        <f t="shared" si="5"/>
        <v>0</v>
      </c>
      <c r="AS23" s="36">
        <f t="shared" si="6"/>
        <v>8</v>
      </c>
    </row>
    <row r="24">
      <c r="A24" s="37">
        <v>19.0</v>
      </c>
      <c r="B24" s="17" t="s">
        <v>160</v>
      </c>
      <c r="C24" s="17" t="s">
        <v>161</v>
      </c>
      <c r="D24" s="17" t="s">
        <v>135</v>
      </c>
      <c r="E24" s="19"/>
      <c r="F24" s="17" t="s">
        <v>79</v>
      </c>
      <c r="G24" s="17" t="s">
        <v>82</v>
      </c>
      <c r="H24" s="38" t="s">
        <v>83</v>
      </c>
      <c r="I24" s="38" t="s">
        <v>84</v>
      </c>
      <c r="J24" s="39">
        <v>42979.0</v>
      </c>
      <c r="K24" s="41"/>
      <c r="L24" s="38" t="s">
        <v>85</v>
      </c>
      <c r="M24" s="41"/>
      <c r="N24" s="41"/>
      <c r="O24" s="28" t="s">
        <v>73</v>
      </c>
      <c r="P24" s="29" t="s">
        <v>73</v>
      </c>
      <c r="Q24" s="29" t="s">
        <v>73</v>
      </c>
      <c r="R24" s="43"/>
      <c r="S24" s="43"/>
      <c r="T24" s="43"/>
      <c r="U24" s="43"/>
      <c r="V24" s="29" t="s">
        <v>73</v>
      </c>
      <c r="W24" s="29" t="s">
        <v>73</v>
      </c>
      <c r="X24" s="29" t="s">
        <v>73</v>
      </c>
      <c r="Y24" s="43"/>
      <c r="Z24" s="29" t="s">
        <v>73</v>
      </c>
      <c r="AA24" s="43"/>
      <c r="AB24" s="43"/>
      <c r="AC24" s="28" t="s">
        <v>73</v>
      </c>
      <c r="AD24" s="43"/>
      <c r="AE24" s="36">
        <f t="shared" si="1"/>
        <v>0</v>
      </c>
      <c r="AF24" s="45">
        <v>4.0</v>
      </c>
      <c r="AG24" s="28"/>
      <c r="AH24" s="36">
        <f t="shared" si="2"/>
        <v>4</v>
      </c>
      <c r="AI24" s="41"/>
      <c r="AJ24" s="29" t="s">
        <v>55</v>
      </c>
      <c r="AK24" s="29" t="s">
        <v>55</v>
      </c>
      <c r="AL24" s="29" t="s">
        <v>55</v>
      </c>
      <c r="AM24" s="29" t="s">
        <v>55</v>
      </c>
      <c r="AN24" s="29" t="s">
        <v>92</v>
      </c>
      <c r="AO24" s="29" t="s">
        <v>55</v>
      </c>
      <c r="AP24" s="36">
        <f t="shared" si="3"/>
        <v>0</v>
      </c>
      <c r="AQ24" s="36">
        <f t="shared" si="4"/>
        <v>0</v>
      </c>
      <c r="AR24" s="36">
        <f t="shared" si="5"/>
        <v>0</v>
      </c>
      <c r="AS24" s="36">
        <f t="shared" si="6"/>
        <v>8</v>
      </c>
    </row>
    <row r="25">
      <c r="A25" s="37">
        <v>20.0</v>
      </c>
      <c r="B25" s="17" t="s">
        <v>162</v>
      </c>
      <c r="C25" s="17" t="s">
        <v>115</v>
      </c>
      <c r="D25" s="20"/>
      <c r="E25" s="19"/>
      <c r="F25" s="17" t="s">
        <v>79</v>
      </c>
      <c r="G25" s="17" t="s">
        <v>82</v>
      </c>
      <c r="H25" s="38" t="s">
        <v>83</v>
      </c>
      <c r="I25" s="38" t="s">
        <v>84</v>
      </c>
      <c r="J25" s="39">
        <v>42979.0</v>
      </c>
      <c r="K25" s="44"/>
      <c r="L25" s="38" t="s">
        <v>85</v>
      </c>
      <c r="M25" s="41"/>
      <c r="N25" s="41"/>
      <c r="O25" s="28" t="s">
        <v>73</v>
      </c>
      <c r="P25" s="29" t="s">
        <v>73</v>
      </c>
      <c r="Q25" s="29" t="s">
        <v>73</v>
      </c>
      <c r="R25" s="43"/>
      <c r="S25" s="43"/>
      <c r="T25" s="43"/>
      <c r="U25" s="43"/>
      <c r="V25" s="29" t="s">
        <v>73</v>
      </c>
      <c r="W25" s="29" t="s">
        <v>73</v>
      </c>
      <c r="X25" s="29" t="s">
        <v>73</v>
      </c>
      <c r="Y25" s="43"/>
      <c r="Z25" s="29" t="s">
        <v>73</v>
      </c>
      <c r="AA25" s="43"/>
      <c r="AB25" s="43"/>
      <c r="AC25" s="28" t="s">
        <v>73</v>
      </c>
      <c r="AD25" s="43"/>
      <c r="AE25" s="36">
        <f t="shared" si="1"/>
        <v>0</v>
      </c>
      <c r="AF25" s="28"/>
      <c r="AG25" s="28"/>
      <c r="AH25" s="36">
        <f t="shared" si="2"/>
        <v>0</v>
      </c>
      <c r="AI25" s="41"/>
      <c r="AJ25" s="29" t="s">
        <v>55</v>
      </c>
      <c r="AK25" s="29" t="s">
        <v>55</v>
      </c>
      <c r="AL25" s="29" t="s">
        <v>55</v>
      </c>
      <c r="AM25" s="29" t="s">
        <v>55</v>
      </c>
      <c r="AN25" s="29" t="s">
        <v>92</v>
      </c>
      <c r="AO25" s="29" t="s">
        <v>55</v>
      </c>
      <c r="AP25" s="36">
        <f t="shared" si="3"/>
        <v>0</v>
      </c>
      <c r="AQ25" s="36">
        <f t="shared" si="4"/>
        <v>0</v>
      </c>
      <c r="AR25" s="36">
        <f t="shared" si="5"/>
        <v>0</v>
      </c>
      <c r="AS25" s="36">
        <f t="shared" si="6"/>
        <v>8</v>
      </c>
    </row>
    <row r="26">
      <c r="A26" s="37">
        <v>21.0</v>
      </c>
      <c r="B26" s="17" t="s">
        <v>164</v>
      </c>
      <c r="C26" s="17" t="s">
        <v>165</v>
      </c>
      <c r="D26" s="17" t="s">
        <v>167</v>
      </c>
      <c r="E26" s="19"/>
      <c r="F26" s="17" t="s">
        <v>79</v>
      </c>
      <c r="G26" s="17" t="s">
        <v>82</v>
      </c>
      <c r="H26" s="38" t="s">
        <v>83</v>
      </c>
      <c r="I26" s="38" t="s">
        <v>84</v>
      </c>
      <c r="J26" s="39">
        <v>42979.0</v>
      </c>
      <c r="K26" s="41"/>
      <c r="L26" s="38" t="s">
        <v>85</v>
      </c>
      <c r="M26" s="41"/>
      <c r="N26" s="41"/>
      <c r="O26" s="28" t="s">
        <v>73</v>
      </c>
      <c r="P26" s="29" t="s">
        <v>73</v>
      </c>
      <c r="Q26" s="29" t="s">
        <v>73</v>
      </c>
      <c r="R26" s="43"/>
      <c r="S26" s="43"/>
      <c r="T26" s="43"/>
      <c r="U26" s="43"/>
      <c r="V26" s="29" t="s">
        <v>73</v>
      </c>
      <c r="W26" s="29" t="s">
        <v>73</v>
      </c>
      <c r="X26" s="29" t="s">
        <v>73</v>
      </c>
      <c r="Y26" s="43"/>
      <c r="Z26" s="29" t="s">
        <v>73</v>
      </c>
      <c r="AA26" s="43"/>
      <c r="AB26" s="43"/>
      <c r="AC26" s="28" t="s">
        <v>73</v>
      </c>
      <c r="AD26" s="43"/>
      <c r="AE26" s="36">
        <f t="shared" si="1"/>
        <v>0</v>
      </c>
      <c r="AF26" s="28"/>
      <c r="AG26" s="28"/>
      <c r="AH26" s="36">
        <f t="shared" si="2"/>
        <v>0</v>
      </c>
      <c r="AI26" s="41"/>
      <c r="AJ26" s="29" t="s">
        <v>55</v>
      </c>
      <c r="AK26" s="29" t="s">
        <v>55</v>
      </c>
      <c r="AL26" s="29" t="s">
        <v>55</v>
      </c>
      <c r="AM26" s="29" t="s">
        <v>55</v>
      </c>
      <c r="AN26" s="29" t="s">
        <v>92</v>
      </c>
      <c r="AO26" s="29" t="s">
        <v>55</v>
      </c>
      <c r="AP26" s="36">
        <f t="shared" si="3"/>
        <v>0</v>
      </c>
      <c r="AQ26" s="36">
        <f t="shared" si="4"/>
        <v>0</v>
      </c>
      <c r="AR26" s="36">
        <f t="shared" si="5"/>
        <v>0</v>
      </c>
      <c r="AS26" s="36">
        <f t="shared" si="6"/>
        <v>8</v>
      </c>
    </row>
    <row r="27">
      <c r="A27" s="37">
        <v>22.0</v>
      </c>
      <c r="B27" s="17" t="s">
        <v>170</v>
      </c>
      <c r="C27" s="17" t="s">
        <v>78</v>
      </c>
      <c r="D27" s="17" t="s">
        <v>77</v>
      </c>
      <c r="E27" s="19"/>
      <c r="F27" s="17" t="s">
        <v>79</v>
      </c>
      <c r="G27" s="17" t="s">
        <v>82</v>
      </c>
      <c r="H27" s="38" t="s">
        <v>83</v>
      </c>
      <c r="I27" s="38" t="s">
        <v>84</v>
      </c>
      <c r="J27" s="39">
        <v>42979.0</v>
      </c>
      <c r="K27" s="41"/>
      <c r="L27" s="38" t="s">
        <v>85</v>
      </c>
      <c r="M27" s="41"/>
      <c r="N27" s="41"/>
      <c r="O27" s="28" t="s">
        <v>73</v>
      </c>
      <c r="P27" s="29" t="s">
        <v>73</v>
      </c>
      <c r="Q27" s="29" t="s">
        <v>73</v>
      </c>
      <c r="R27" s="43"/>
      <c r="S27" s="43"/>
      <c r="T27" s="43"/>
      <c r="U27" s="43"/>
      <c r="V27" s="29" t="s">
        <v>73</v>
      </c>
      <c r="W27" s="29" t="s">
        <v>73</v>
      </c>
      <c r="X27" s="29" t="s">
        <v>73</v>
      </c>
      <c r="Y27" s="43"/>
      <c r="Z27" s="29" t="s">
        <v>73</v>
      </c>
      <c r="AA27" s="43"/>
      <c r="AB27" s="43"/>
      <c r="AC27" s="28" t="s">
        <v>73</v>
      </c>
      <c r="AD27" s="43"/>
      <c r="AE27" s="36">
        <f t="shared" si="1"/>
        <v>0</v>
      </c>
      <c r="AF27" s="45">
        <v>4.0</v>
      </c>
      <c r="AG27" s="28"/>
      <c r="AH27" s="36">
        <f t="shared" si="2"/>
        <v>4</v>
      </c>
      <c r="AI27" s="41"/>
      <c r="AJ27" s="29" t="s">
        <v>55</v>
      </c>
      <c r="AK27" s="29" t="s">
        <v>55</v>
      </c>
      <c r="AL27" s="29" t="s">
        <v>55</v>
      </c>
      <c r="AM27" s="29" t="s">
        <v>55</v>
      </c>
      <c r="AN27" s="29" t="s">
        <v>92</v>
      </c>
      <c r="AO27" s="29" t="s">
        <v>55</v>
      </c>
      <c r="AP27" s="36">
        <f t="shared" si="3"/>
        <v>0</v>
      </c>
      <c r="AQ27" s="36">
        <f t="shared" si="4"/>
        <v>0</v>
      </c>
      <c r="AR27" s="36">
        <f t="shared" si="5"/>
        <v>0</v>
      </c>
      <c r="AS27" s="36">
        <f t="shared" si="6"/>
        <v>8</v>
      </c>
    </row>
    <row r="28">
      <c r="A28" s="37">
        <v>23.0</v>
      </c>
      <c r="B28" s="17" t="s">
        <v>171</v>
      </c>
      <c r="C28" s="17" t="s">
        <v>172</v>
      </c>
      <c r="D28" s="17" t="s">
        <v>173</v>
      </c>
      <c r="E28" s="19"/>
      <c r="F28" s="17" t="s">
        <v>79</v>
      </c>
      <c r="G28" s="17" t="s">
        <v>82</v>
      </c>
      <c r="H28" s="38" t="s">
        <v>83</v>
      </c>
      <c r="I28" s="38" t="s">
        <v>84</v>
      </c>
      <c r="J28" s="39">
        <v>43076.0</v>
      </c>
      <c r="K28" s="41"/>
      <c r="L28" s="38" t="s">
        <v>85</v>
      </c>
      <c r="M28" s="41"/>
      <c r="N28" s="41"/>
      <c r="O28" s="28" t="s">
        <v>73</v>
      </c>
      <c r="P28" s="29" t="s">
        <v>73</v>
      </c>
      <c r="Q28" s="29" t="s">
        <v>73</v>
      </c>
      <c r="R28" s="43"/>
      <c r="S28" s="43"/>
      <c r="T28" s="43"/>
      <c r="U28" s="43"/>
      <c r="V28" s="29" t="s">
        <v>73</v>
      </c>
      <c r="W28" s="29" t="s">
        <v>73</v>
      </c>
      <c r="X28" s="29" t="s">
        <v>73</v>
      </c>
      <c r="Y28" s="43"/>
      <c r="Z28" s="29" t="s">
        <v>73</v>
      </c>
      <c r="AA28" s="43"/>
      <c r="AB28" s="43"/>
      <c r="AC28" s="28" t="s">
        <v>73</v>
      </c>
      <c r="AD28" s="43"/>
      <c r="AE28" s="36">
        <f t="shared" si="1"/>
        <v>0</v>
      </c>
      <c r="AF28" s="28"/>
      <c r="AG28" s="28"/>
      <c r="AH28" s="36">
        <f t="shared" si="2"/>
        <v>0</v>
      </c>
      <c r="AI28" s="28"/>
      <c r="AJ28" s="29" t="s">
        <v>55</v>
      </c>
      <c r="AK28" s="29" t="s">
        <v>55</v>
      </c>
      <c r="AL28" s="29" t="s">
        <v>55</v>
      </c>
      <c r="AM28" s="29" t="s">
        <v>55</v>
      </c>
      <c r="AN28" s="29" t="s">
        <v>92</v>
      </c>
      <c r="AO28" s="29" t="s">
        <v>55</v>
      </c>
      <c r="AP28" s="36">
        <f t="shared" si="3"/>
        <v>0</v>
      </c>
      <c r="AQ28" s="36">
        <f t="shared" si="4"/>
        <v>0</v>
      </c>
      <c r="AR28" s="36">
        <f t="shared" si="5"/>
        <v>0</v>
      </c>
      <c r="AS28" s="36">
        <f t="shared" si="6"/>
        <v>8</v>
      </c>
    </row>
    <row r="29">
      <c r="A29" s="37">
        <v>24.0</v>
      </c>
      <c r="B29" s="17" t="s">
        <v>176</v>
      </c>
      <c r="C29" s="17" t="s">
        <v>177</v>
      </c>
      <c r="D29" s="20"/>
      <c r="E29" s="19"/>
      <c r="F29" s="17" t="s">
        <v>96</v>
      </c>
      <c r="G29" s="17" t="s">
        <v>82</v>
      </c>
      <c r="H29" s="38" t="s">
        <v>83</v>
      </c>
      <c r="I29" s="38" t="s">
        <v>138</v>
      </c>
      <c r="J29" s="39">
        <v>42979.0</v>
      </c>
      <c r="K29" s="39">
        <v>42983.0</v>
      </c>
      <c r="L29" s="38" t="s">
        <v>85</v>
      </c>
      <c r="M29" s="41"/>
      <c r="N29" s="41"/>
      <c r="O29" s="28" t="s">
        <v>73</v>
      </c>
      <c r="P29" s="29" t="s">
        <v>73</v>
      </c>
      <c r="Q29" s="29" t="s">
        <v>73</v>
      </c>
      <c r="R29" s="43"/>
      <c r="S29" s="43"/>
      <c r="T29" s="43"/>
      <c r="U29" s="43"/>
      <c r="V29" s="29" t="s">
        <v>73</v>
      </c>
      <c r="W29" s="29" t="s">
        <v>73</v>
      </c>
      <c r="X29" s="29" t="s">
        <v>73</v>
      </c>
      <c r="Y29" s="43"/>
      <c r="Z29" s="29" t="s">
        <v>73</v>
      </c>
      <c r="AA29" s="43"/>
      <c r="AB29" s="43"/>
      <c r="AC29" s="28" t="s">
        <v>73</v>
      </c>
      <c r="AD29" s="43"/>
      <c r="AE29" s="36">
        <f t="shared" si="1"/>
        <v>0</v>
      </c>
      <c r="AF29" s="28"/>
      <c r="AG29" s="28"/>
      <c r="AH29" s="36">
        <f t="shared" si="2"/>
        <v>0</v>
      </c>
      <c r="AI29" s="41"/>
      <c r="AJ29" s="29" t="s">
        <v>55</v>
      </c>
      <c r="AK29" s="29" t="s">
        <v>55</v>
      </c>
      <c r="AL29" s="29" t="s">
        <v>55</v>
      </c>
      <c r="AM29" s="29" t="s">
        <v>55</v>
      </c>
      <c r="AN29" s="29" t="s">
        <v>92</v>
      </c>
      <c r="AO29" s="29" t="s">
        <v>55</v>
      </c>
      <c r="AP29" s="36">
        <f t="shared" si="3"/>
        <v>0</v>
      </c>
      <c r="AQ29" s="36">
        <f t="shared" si="4"/>
        <v>0</v>
      </c>
      <c r="AR29" s="36">
        <f t="shared" si="5"/>
        <v>0</v>
      </c>
      <c r="AS29" s="36">
        <f t="shared" si="6"/>
        <v>8</v>
      </c>
    </row>
    <row r="30">
      <c r="A30" s="37">
        <v>25.0</v>
      </c>
      <c r="B30" s="17" t="s">
        <v>179</v>
      </c>
      <c r="C30" s="17" t="s">
        <v>180</v>
      </c>
      <c r="D30" s="17" t="s">
        <v>78</v>
      </c>
      <c r="E30" s="19"/>
      <c r="F30" s="17" t="s">
        <v>79</v>
      </c>
      <c r="G30" s="17" t="s">
        <v>82</v>
      </c>
      <c r="H30" s="38" t="s">
        <v>83</v>
      </c>
      <c r="I30" s="38" t="s">
        <v>84</v>
      </c>
      <c r="J30" s="39">
        <v>42979.0</v>
      </c>
      <c r="K30" s="41"/>
      <c r="L30" s="38" t="s">
        <v>85</v>
      </c>
      <c r="M30" s="41"/>
      <c r="N30" s="41"/>
      <c r="O30" s="28" t="s">
        <v>73</v>
      </c>
      <c r="P30" s="29" t="s">
        <v>73</v>
      </c>
      <c r="Q30" s="29" t="s">
        <v>73</v>
      </c>
      <c r="R30" s="43"/>
      <c r="S30" s="43"/>
      <c r="T30" s="43"/>
      <c r="U30" s="43"/>
      <c r="V30" s="29" t="s">
        <v>73</v>
      </c>
      <c r="W30" s="29" t="s">
        <v>73</v>
      </c>
      <c r="X30" s="29" t="s">
        <v>73</v>
      </c>
      <c r="Y30" s="43"/>
      <c r="Z30" s="29" t="s">
        <v>73</v>
      </c>
      <c r="AA30" s="43"/>
      <c r="AB30" s="43"/>
      <c r="AC30" s="28" t="s">
        <v>73</v>
      </c>
      <c r="AD30" s="43"/>
      <c r="AE30" s="36">
        <f t="shared" si="1"/>
        <v>0</v>
      </c>
      <c r="AF30" s="28"/>
      <c r="AG30" s="28"/>
      <c r="AH30" s="36">
        <f t="shared" si="2"/>
        <v>0</v>
      </c>
      <c r="AI30" s="41"/>
      <c r="AJ30" s="29" t="s">
        <v>55</v>
      </c>
      <c r="AK30" s="29" t="s">
        <v>55</v>
      </c>
      <c r="AL30" s="29" t="s">
        <v>55</v>
      </c>
      <c r="AM30" s="29" t="s">
        <v>55</v>
      </c>
      <c r="AN30" s="29" t="s">
        <v>92</v>
      </c>
      <c r="AO30" s="29" t="s">
        <v>55</v>
      </c>
      <c r="AP30" s="36">
        <f t="shared" si="3"/>
        <v>0</v>
      </c>
      <c r="AQ30" s="36">
        <f t="shared" si="4"/>
        <v>0</v>
      </c>
      <c r="AR30" s="36">
        <f t="shared" si="5"/>
        <v>0</v>
      </c>
      <c r="AS30" s="36">
        <f t="shared" si="6"/>
        <v>8</v>
      </c>
    </row>
    <row r="31">
      <c r="A31" s="37">
        <v>26.0</v>
      </c>
      <c r="B31" s="17" t="s">
        <v>181</v>
      </c>
      <c r="C31" s="17" t="s">
        <v>183</v>
      </c>
      <c r="D31" s="17" t="s">
        <v>110</v>
      </c>
      <c r="E31" s="19"/>
      <c r="F31" s="17" t="s">
        <v>96</v>
      </c>
      <c r="G31" s="17" t="s">
        <v>82</v>
      </c>
      <c r="H31" s="38" t="s">
        <v>83</v>
      </c>
      <c r="I31" s="38" t="s">
        <v>84</v>
      </c>
      <c r="J31" s="39">
        <v>42985.0</v>
      </c>
      <c r="K31" s="41"/>
      <c r="L31" s="38" t="s">
        <v>85</v>
      </c>
      <c r="M31" s="41"/>
      <c r="N31" s="41"/>
      <c r="O31" s="28" t="s">
        <v>73</v>
      </c>
      <c r="P31" s="29" t="s">
        <v>73</v>
      </c>
      <c r="Q31" s="29" t="s">
        <v>73</v>
      </c>
      <c r="R31" s="43"/>
      <c r="S31" s="43"/>
      <c r="T31" s="43"/>
      <c r="U31" s="43"/>
      <c r="V31" s="29" t="s">
        <v>73</v>
      </c>
      <c r="W31" s="29" t="s">
        <v>73</v>
      </c>
      <c r="X31" s="29" t="s">
        <v>73</v>
      </c>
      <c r="Y31" s="43"/>
      <c r="Z31" s="29" t="s">
        <v>73</v>
      </c>
      <c r="AA31" s="43"/>
      <c r="AB31" s="43"/>
      <c r="AC31" s="28" t="s">
        <v>73</v>
      </c>
      <c r="AD31" s="43"/>
      <c r="AE31" s="36">
        <f t="shared" si="1"/>
        <v>0</v>
      </c>
      <c r="AF31" s="28"/>
      <c r="AG31" s="28"/>
      <c r="AH31" s="36">
        <f t="shared" si="2"/>
        <v>0</v>
      </c>
      <c r="AI31" s="41"/>
      <c r="AJ31" s="29" t="s">
        <v>55</v>
      </c>
      <c r="AK31" s="29" t="s">
        <v>55</v>
      </c>
      <c r="AL31" s="29" t="s">
        <v>55</v>
      </c>
      <c r="AM31" s="29" t="s">
        <v>55</v>
      </c>
      <c r="AN31" s="29" t="s">
        <v>92</v>
      </c>
      <c r="AO31" s="29" t="s">
        <v>55</v>
      </c>
      <c r="AP31" s="36">
        <f t="shared" si="3"/>
        <v>0</v>
      </c>
      <c r="AQ31" s="36">
        <f t="shared" si="4"/>
        <v>0</v>
      </c>
      <c r="AR31" s="36">
        <f t="shared" si="5"/>
        <v>0</v>
      </c>
      <c r="AS31" s="36">
        <f t="shared" si="6"/>
        <v>8</v>
      </c>
    </row>
    <row r="32">
      <c r="A32" s="37">
        <v>27.0</v>
      </c>
      <c r="B32" s="17" t="s">
        <v>184</v>
      </c>
      <c r="C32" s="17" t="s">
        <v>185</v>
      </c>
      <c r="D32" s="17" t="s">
        <v>78</v>
      </c>
      <c r="E32" s="19"/>
      <c r="F32" s="17" t="s">
        <v>79</v>
      </c>
      <c r="G32" s="17" t="s">
        <v>82</v>
      </c>
      <c r="H32" s="38" t="s">
        <v>83</v>
      </c>
      <c r="I32" s="38" t="s">
        <v>84</v>
      </c>
      <c r="J32" s="39">
        <v>42979.0</v>
      </c>
      <c r="K32" s="41"/>
      <c r="L32" s="38" t="s">
        <v>85</v>
      </c>
      <c r="M32" s="41"/>
      <c r="N32" s="41"/>
      <c r="O32" s="28" t="s">
        <v>73</v>
      </c>
      <c r="P32" s="29" t="s">
        <v>73</v>
      </c>
      <c r="Q32" s="29" t="s">
        <v>73</v>
      </c>
      <c r="R32" s="43"/>
      <c r="S32" s="43"/>
      <c r="T32" s="43"/>
      <c r="U32" s="43"/>
      <c r="V32" s="29" t="s">
        <v>73</v>
      </c>
      <c r="W32" s="29" t="s">
        <v>73</v>
      </c>
      <c r="X32" s="29" t="s">
        <v>73</v>
      </c>
      <c r="Y32" s="43"/>
      <c r="Z32" s="29" t="s">
        <v>73</v>
      </c>
      <c r="AA32" s="43"/>
      <c r="AB32" s="43"/>
      <c r="AC32" s="28" t="s">
        <v>73</v>
      </c>
      <c r="AD32" s="43"/>
      <c r="AE32" s="36">
        <f t="shared" si="1"/>
        <v>0</v>
      </c>
      <c r="AF32" s="28">
        <v>4.0</v>
      </c>
      <c r="AG32" s="28"/>
      <c r="AH32" s="36">
        <f t="shared" si="2"/>
        <v>4</v>
      </c>
      <c r="AI32" s="41"/>
      <c r="AJ32" s="29" t="s">
        <v>55</v>
      </c>
      <c r="AK32" s="29" t="s">
        <v>55</v>
      </c>
      <c r="AL32" s="29" t="s">
        <v>55</v>
      </c>
      <c r="AM32" s="29" t="s">
        <v>55</v>
      </c>
      <c r="AN32" s="29" t="s">
        <v>92</v>
      </c>
      <c r="AO32" s="29" t="s">
        <v>55</v>
      </c>
      <c r="AP32" s="36">
        <f t="shared" si="3"/>
        <v>0</v>
      </c>
      <c r="AQ32" s="36">
        <f t="shared" si="4"/>
        <v>0</v>
      </c>
      <c r="AR32" s="36">
        <f t="shared" si="5"/>
        <v>0</v>
      </c>
      <c r="AS32" s="36">
        <f t="shared" si="6"/>
        <v>8</v>
      </c>
    </row>
    <row r="33">
      <c r="A33" s="37">
        <v>28.0</v>
      </c>
      <c r="B33" s="17" t="s">
        <v>187</v>
      </c>
      <c r="C33" s="17" t="s">
        <v>188</v>
      </c>
      <c r="D33" s="17" t="s">
        <v>77</v>
      </c>
      <c r="E33" s="19"/>
      <c r="F33" s="17" t="s">
        <v>79</v>
      </c>
      <c r="G33" s="17" t="s">
        <v>82</v>
      </c>
      <c r="H33" s="38" t="s">
        <v>83</v>
      </c>
      <c r="I33" s="38" t="s">
        <v>84</v>
      </c>
      <c r="J33" s="39">
        <v>42979.0</v>
      </c>
      <c r="K33" s="41"/>
      <c r="L33" s="38" t="s">
        <v>85</v>
      </c>
      <c r="M33" s="41"/>
      <c r="N33" s="41"/>
      <c r="O33" s="28" t="s">
        <v>73</v>
      </c>
      <c r="P33" s="29" t="s">
        <v>73</v>
      </c>
      <c r="Q33" s="29" t="s">
        <v>73</v>
      </c>
      <c r="R33" s="43"/>
      <c r="S33" s="43"/>
      <c r="T33" s="43"/>
      <c r="U33" s="43"/>
      <c r="V33" s="29" t="s">
        <v>73</v>
      </c>
      <c r="W33" s="29" t="s">
        <v>73</v>
      </c>
      <c r="X33" s="29" t="s">
        <v>73</v>
      </c>
      <c r="Y33" s="43"/>
      <c r="Z33" s="29" t="s">
        <v>73</v>
      </c>
      <c r="AA33" s="43"/>
      <c r="AB33" s="43"/>
      <c r="AC33" s="28" t="s">
        <v>73</v>
      </c>
      <c r="AD33" s="43"/>
      <c r="AE33" s="36">
        <f t="shared" si="1"/>
        <v>0</v>
      </c>
      <c r="AF33" s="28">
        <v>8.0</v>
      </c>
      <c r="AG33" s="28"/>
      <c r="AH33" s="36">
        <f t="shared" si="2"/>
        <v>8</v>
      </c>
      <c r="AI33" s="41"/>
      <c r="AJ33" s="29" t="s">
        <v>55</v>
      </c>
      <c r="AK33" s="29" t="s">
        <v>55</v>
      </c>
      <c r="AL33" s="29" t="s">
        <v>55</v>
      </c>
      <c r="AM33" s="29" t="s">
        <v>55</v>
      </c>
      <c r="AN33" s="29" t="s">
        <v>92</v>
      </c>
      <c r="AO33" s="29" t="s">
        <v>55</v>
      </c>
      <c r="AP33" s="36">
        <f t="shared" si="3"/>
        <v>0</v>
      </c>
      <c r="AQ33" s="36">
        <f t="shared" si="4"/>
        <v>0</v>
      </c>
      <c r="AR33" s="36">
        <f t="shared" si="5"/>
        <v>0</v>
      </c>
      <c r="AS33" s="36">
        <f t="shared" si="6"/>
        <v>8</v>
      </c>
    </row>
    <row r="34">
      <c r="A34" s="37">
        <v>29.0</v>
      </c>
      <c r="B34" s="17" t="s">
        <v>190</v>
      </c>
      <c r="C34" s="17" t="s">
        <v>78</v>
      </c>
      <c r="D34" s="17" t="s">
        <v>167</v>
      </c>
      <c r="E34" s="19"/>
      <c r="F34" s="17" t="s">
        <v>79</v>
      </c>
      <c r="G34" s="17" t="s">
        <v>82</v>
      </c>
      <c r="H34" s="38" t="s">
        <v>83</v>
      </c>
      <c r="I34" s="38" t="s">
        <v>84</v>
      </c>
      <c r="J34" s="39">
        <v>42979.0</v>
      </c>
      <c r="K34" s="41"/>
      <c r="L34" s="38" t="s">
        <v>85</v>
      </c>
      <c r="M34" s="41"/>
      <c r="N34" s="41"/>
      <c r="O34" s="28" t="s">
        <v>73</v>
      </c>
      <c r="P34" s="29" t="s">
        <v>73</v>
      </c>
      <c r="Q34" s="29" t="s">
        <v>73</v>
      </c>
      <c r="R34" s="43"/>
      <c r="S34" s="43"/>
      <c r="T34" s="43"/>
      <c r="U34" s="43"/>
      <c r="V34" s="29" t="s">
        <v>73</v>
      </c>
      <c r="W34" s="29" t="s">
        <v>73</v>
      </c>
      <c r="X34" s="29" t="s">
        <v>73</v>
      </c>
      <c r="Y34" s="43"/>
      <c r="Z34" s="29" t="s">
        <v>73</v>
      </c>
      <c r="AA34" s="43"/>
      <c r="AB34" s="43"/>
      <c r="AC34" s="28" t="s">
        <v>73</v>
      </c>
      <c r="AD34" s="43"/>
      <c r="AE34" s="36">
        <f t="shared" si="1"/>
        <v>0</v>
      </c>
      <c r="AF34" s="45">
        <v>4.0</v>
      </c>
      <c r="AG34" s="28"/>
      <c r="AH34" s="36">
        <f t="shared" si="2"/>
        <v>4</v>
      </c>
      <c r="AI34" s="41"/>
      <c r="AJ34" s="29" t="s">
        <v>55</v>
      </c>
      <c r="AK34" s="29" t="s">
        <v>55</v>
      </c>
      <c r="AL34" s="29" t="s">
        <v>55</v>
      </c>
      <c r="AM34" s="29" t="s">
        <v>55</v>
      </c>
      <c r="AN34" s="29" t="s">
        <v>92</v>
      </c>
      <c r="AO34" s="29" t="s">
        <v>55</v>
      </c>
      <c r="AP34" s="36">
        <f t="shared" si="3"/>
        <v>0</v>
      </c>
      <c r="AQ34" s="36">
        <f t="shared" si="4"/>
        <v>0</v>
      </c>
      <c r="AR34" s="36">
        <f t="shared" si="5"/>
        <v>0</v>
      </c>
      <c r="AS34" s="36">
        <f t="shared" si="6"/>
        <v>8</v>
      </c>
    </row>
    <row r="35">
      <c r="A35" s="37">
        <v>30.0</v>
      </c>
      <c r="B35" s="17" t="s">
        <v>194</v>
      </c>
      <c r="C35" s="17" t="s">
        <v>136</v>
      </c>
      <c r="D35" s="17" t="s">
        <v>195</v>
      </c>
      <c r="E35" s="19"/>
      <c r="F35" s="17" t="s">
        <v>96</v>
      </c>
      <c r="G35" s="17" t="s">
        <v>82</v>
      </c>
      <c r="H35" s="38" t="s">
        <v>83</v>
      </c>
      <c r="I35" s="38" t="s">
        <v>84</v>
      </c>
      <c r="J35" s="39">
        <v>42979.0</v>
      </c>
      <c r="K35" s="41"/>
      <c r="L35" s="38" t="s">
        <v>85</v>
      </c>
      <c r="M35" s="41"/>
      <c r="N35" s="41"/>
      <c r="O35" s="28" t="s">
        <v>73</v>
      </c>
      <c r="P35" s="29" t="s">
        <v>73</v>
      </c>
      <c r="Q35" s="29" t="s">
        <v>73</v>
      </c>
      <c r="R35" s="43"/>
      <c r="S35" s="43"/>
      <c r="T35" s="43"/>
      <c r="U35" s="43"/>
      <c r="V35" s="29" t="s">
        <v>73</v>
      </c>
      <c r="W35" s="29" t="s">
        <v>73</v>
      </c>
      <c r="X35" s="29" t="s">
        <v>73</v>
      </c>
      <c r="Y35" s="43"/>
      <c r="Z35" s="29" t="s">
        <v>73</v>
      </c>
      <c r="AA35" s="43"/>
      <c r="AB35" s="43"/>
      <c r="AC35" s="28" t="s">
        <v>73</v>
      </c>
      <c r="AD35" s="43"/>
      <c r="AE35" s="36">
        <f t="shared" si="1"/>
        <v>0</v>
      </c>
      <c r="AF35" s="28"/>
      <c r="AG35" s="28"/>
      <c r="AH35" s="36">
        <f t="shared" si="2"/>
        <v>0</v>
      </c>
      <c r="AI35" s="41"/>
      <c r="AJ35" s="29" t="s">
        <v>55</v>
      </c>
      <c r="AK35" s="29" t="s">
        <v>55</v>
      </c>
      <c r="AL35" s="29" t="s">
        <v>55</v>
      </c>
      <c r="AM35" s="29" t="s">
        <v>55</v>
      </c>
      <c r="AN35" s="29" t="s">
        <v>92</v>
      </c>
      <c r="AO35" s="29" t="s">
        <v>55</v>
      </c>
      <c r="AP35" s="36">
        <f t="shared" si="3"/>
        <v>0</v>
      </c>
      <c r="AQ35" s="36">
        <f t="shared" si="4"/>
        <v>0</v>
      </c>
      <c r="AR35" s="36">
        <f t="shared" si="5"/>
        <v>0</v>
      </c>
      <c r="AS35" s="36">
        <f t="shared" si="6"/>
        <v>8</v>
      </c>
    </row>
    <row r="36">
      <c r="A36" s="37">
        <v>31.0</v>
      </c>
      <c r="B36" s="17" t="s">
        <v>198</v>
      </c>
      <c r="C36" s="17" t="s">
        <v>199</v>
      </c>
      <c r="D36" s="17" t="s">
        <v>200</v>
      </c>
      <c r="E36" s="19"/>
      <c r="F36" s="17" t="s">
        <v>96</v>
      </c>
      <c r="G36" s="17" t="s">
        <v>82</v>
      </c>
      <c r="H36" s="38" t="s">
        <v>83</v>
      </c>
      <c r="I36" s="38" t="s">
        <v>84</v>
      </c>
      <c r="J36" s="39">
        <v>42979.0</v>
      </c>
      <c r="K36" s="43"/>
      <c r="L36" s="47" t="s">
        <v>85</v>
      </c>
      <c r="M36" s="43"/>
      <c r="N36" s="43"/>
      <c r="O36" s="28" t="s">
        <v>73</v>
      </c>
      <c r="P36" s="29" t="s">
        <v>73</v>
      </c>
      <c r="Q36" s="29" t="s">
        <v>73</v>
      </c>
      <c r="R36" s="43"/>
      <c r="S36" s="43"/>
      <c r="T36" s="43"/>
      <c r="U36" s="43"/>
      <c r="V36" s="29" t="s">
        <v>73</v>
      </c>
      <c r="W36" s="29" t="s">
        <v>73</v>
      </c>
      <c r="X36" s="29" t="s">
        <v>73</v>
      </c>
      <c r="Y36" s="43"/>
      <c r="Z36" s="29" t="s">
        <v>73</v>
      </c>
      <c r="AA36" s="43"/>
      <c r="AB36" s="43"/>
      <c r="AC36" s="28" t="s">
        <v>73</v>
      </c>
      <c r="AD36" s="43"/>
      <c r="AE36" s="36">
        <f t="shared" si="1"/>
        <v>0</v>
      </c>
      <c r="AF36" s="45"/>
      <c r="AG36" s="28"/>
      <c r="AH36" s="36">
        <f t="shared" si="2"/>
        <v>0</v>
      </c>
      <c r="AI36" s="43"/>
      <c r="AJ36" s="29" t="s">
        <v>55</v>
      </c>
      <c r="AK36" s="29" t="s">
        <v>55</v>
      </c>
      <c r="AL36" s="29" t="s">
        <v>55</v>
      </c>
      <c r="AM36" s="29" t="s">
        <v>55</v>
      </c>
      <c r="AN36" s="29" t="s">
        <v>92</v>
      </c>
      <c r="AO36" s="29" t="s">
        <v>55</v>
      </c>
      <c r="AP36" s="36">
        <f t="shared" si="3"/>
        <v>0</v>
      </c>
      <c r="AQ36" s="36">
        <f t="shared" si="4"/>
        <v>0</v>
      </c>
      <c r="AR36" s="36">
        <f t="shared" si="5"/>
        <v>0</v>
      </c>
      <c r="AS36" s="36">
        <f t="shared" si="6"/>
        <v>8</v>
      </c>
    </row>
    <row r="37">
      <c r="A37" s="37">
        <v>32.0</v>
      </c>
      <c r="B37" s="17" t="s">
        <v>202</v>
      </c>
      <c r="C37" s="17" t="s">
        <v>203</v>
      </c>
      <c r="D37" s="17" t="s">
        <v>110</v>
      </c>
      <c r="E37" s="19"/>
      <c r="F37" s="17" t="s">
        <v>96</v>
      </c>
      <c r="G37" s="17" t="s">
        <v>82</v>
      </c>
      <c r="H37" s="38" t="s">
        <v>83</v>
      </c>
      <c r="I37" s="38" t="s">
        <v>84</v>
      </c>
      <c r="J37" s="39">
        <v>42979.0</v>
      </c>
      <c r="K37" s="43"/>
      <c r="L37" s="47" t="s">
        <v>85</v>
      </c>
      <c r="M37" s="43"/>
      <c r="N37" s="43"/>
      <c r="O37" s="28" t="s">
        <v>73</v>
      </c>
      <c r="P37" s="29" t="s">
        <v>73</v>
      </c>
      <c r="Q37" s="29" t="s">
        <v>73</v>
      </c>
      <c r="R37" s="43"/>
      <c r="S37" s="43"/>
      <c r="T37" s="43"/>
      <c r="U37" s="43"/>
      <c r="V37" s="29" t="s">
        <v>73</v>
      </c>
      <c r="W37" s="29" t="s">
        <v>73</v>
      </c>
      <c r="X37" s="29" t="s">
        <v>73</v>
      </c>
      <c r="Y37" s="43"/>
      <c r="Z37" s="29" t="s">
        <v>73</v>
      </c>
      <c r="AA37" s="43"/>
      <c r="AB37" s="43"/>
      <c r="AC37" s="28" t="s">
        <v>73</v>
      </c>
      <c r="AD37" s="43"/>
      <c r="AE37" s="36">
        <f t="shared" si="1"/>
        <v>0</v>
      </c>
      <c r="AF37" s="28">
        <v>8.0</v>
      </c>
      <c r="AG37" s="28"/>
      <c r="AH37" s="36">
        <f t="shared" si="2"/>
        <v>8</v>
      </c>
      <c r="AI37" s="43"/>
      <c r="AJ37" s="29" t="s">
        <v>55</v>
      </c>
      <c r="AK37" s="29" t="s">
        <v>55</v>
      </c>
      <c r="AL37" s="29" t="s">
        <v>55</v>
      </c>
      <c r="AM37" s="29" t="s">
        <v>55</v>
      </c>
      <c r="AN37" s="29" t="s">
        <v>92</v>
      </c>
      <c r="AO37" s="29" t="s">
        <v>55</v>
      </c>
      <c r="AP37" s="36">
        <f t="shared" si="3"/>
        <v>0</v>
      </c>
      <c r="AQ37" s="36">
        <f t="shared" si="4"/>
        <v>0</v>
      </c>
      <c r="AR37" s="36">
        <f t="shared" si="5"/>
        <v>0</v>
      </c>
      <c r="AS37" s="36">
        <f t="shared" si="6"/>
        <v>8</v>
      </c>
    </row>
    <row r="38">
      <c r="A38" s="37">
        <v>33.0</v>
      </c>
      <c r="B38" s="17" t="s">
        <v>207</v>
      </c>
      <c r="C38" s="17" t="s">
        <v>208</v>
      </c>
      <c r="D38" s="17" t="s">
        <v>209</v>
      </c>
      <c r="E38" s="19"/>
      <c r="F38" s="17" t="s">
        <v>96</v>
      </c>
      <c r="G38" s="17" t="s">
        <v>82</v>
      </c>
      <c r="H38" s="38" t="s">
        <v>83</v>
      </c>
      <c r="I38" s="38" t="s">
        <v>84</v>
      </c>
      <c r="J38" s="39">
        <v>42979.0</v>
      </c>
      <c r="K38" s="43"/>
      <c r="L38" s="47" t="s">
        <v>85</v>
      </c>
      <c r="M38" s="43"/>
      <c r="N38" s="43"/>
      <c r="O38" s="28" t="s">
        <v>73</v>
      </c>
      <c r="P38" s="29" t="s">
        <v>73</v>
      </c>
      <c r="Q38" s="29" t="s">
        <v>73</v>
      </c>
      <c r="R38" s="43"/>
      <c r="S38" s="43"/>
      <c r="T38" s="43"/>
      <c r="U38" s="43"/>
      <c r="V38" s="29" t="s">
        <v>73</v>
      </c>
      <c r="W38" s="29" t="s">
        <v>73</v>
      </c>
      <c r="X38" s="29" t="s">
        <v>73</v>
      </c>
      <c r="Y38" s="43"/>
      <c r="Z38" s="29" t="s">
        <v>73</v>
      </c>
      <c r="AA38" s="43"/>
      <c r="AB38" s="43"/>
      <c r="AC38" s="28" t="s">
        <v>73</v>
      </c>
      <c r="AD38" s="43"/>
      <c r="AE38" s="36">
        <f t="shared" si="1"/>
        <v>0</v>
      </c>
      <c r="AF38" s="28">
        <v>12.0</v>
      </c>
      <c r="AG38" s="28"/>
      <c r="AH38" s="36">
        <f t="shared" si="2"/>
        <v>12</v>
      </c>
      <c r="AI38" s="43"/>
      <c r="AJ38" s="29" t="s">
        <v>55</v>
      </c>
      <c r="AK38" s="29" t="s">
        <v>55</v>
      </c>
      <c r="AL38" s="29" t="s">
        <v>55</v>
      </c>
      <c r="AM38" s="29" t="s">
        <v>55</v>
      </c>
      <c r="AN38" s="29" t="s">
        <v>92</v>
      </c>
      <c r="AO38" s="29" t="s">
        <v>55</v>
      </c>
      <c r="AP38" s="36">
        <f t="shared" si="3"/>
        <v>0</v>
      </c>
      <c r="AQ38" s="36">
        <f t="shared" si="4"/>
        <v>0</v>
      </c>
      <c r="AR38" s="36">
        <f t="shared" si="5"/>
        <v>0</v>
      </c>
      <c r="AS38" s="36">
        <f t="shared" si="6"/>
        <v>8</v>
      </c>
    </row>
    <row r="39">
      <c r="A39" s="37">
        <v>34.0</v>
      </c>
      <c r="B39" s="17" t="s">
        <v>210</v>
      </c>
      <c r="C39" s="17" t="s">
        <v>211</v>
      </c>
      <c r="D39" s="19"/>
      <c r="E39" s="19"/>
      <c r="F39" s="17" t="s">
        <v>96</v>
      </c>
      <c r="G39" s="17" t="s">
        <v>82</v>
      </c>
      <c r="H39" s="38" t="s">
        <v>83</v>
      </c>
      <c r="I39" s="38" t="s">
        <v>84</v>
      </c>
      <c r="J39" s="39">
        <v>42979.0</v>
      </c>
      <c r="K39" s="43"/>
      <c r="L39" s="47" t="s">
        <v>85</v>
      </c>
      <c r="M39" s="43"/>
      <c r="N39" s="43"/>
      <c r="O39" s="28" t="s">
        <v>73</v>
      </c>
      <c r="P39" s="29" t="s">
        <v>73</v>
      </c>
      <c r="Q39" s="29" t="s">
        <v>73</v>
      </c>
      <c r="R39" s="43"/>
      <c r="S39" s="43"/>
      <c r="T39" s="43"/>
      <c r="U39" s="43"/>
      <c r="V39" s="29" t="s">
        <v>73</v>
      </c>
      <c r="W39" s="29" t="s">
        <v>73</v>
      </c>
      <c r="X39" s="29" t="s">
        <v>73</v>
      </c>
      <c r="Y39" s="43"/>
      <c r="Z39" s="29" t="s">
        <v>73</v>
      </c>
      <c r="AA39" s="43"/>
      <c r="AB39" s="43"/>
      <c r="AC39" s="28" t="s">
        <v>73</v>
      </c>
      <c r="AD39" s="43"/>
      <c r="AE39" s="36">
        <f t="shared" si="1"/>
        <v>0</v>
      </c>
      <c r="AF39" s="28">
        <v>4.0</v>
      </c>
      <c r="AG39" s="28"/>
      <c r="AH39" s="36">
        <f t="shared" si="2"/>
        <v>4</v>
      </c>
      <c r="AI39" s="43"/>
      <c r="AJ39" s="29" t="s">
        <v>55</v>
      </c>
      <c r="AK39" s="29" t="s">
        <v>55</v>
      </c>
      <c r="AL39" s="29" t="s">
        <v>55</v>
      </c>
      <c r="AM39" s="29" t="s">
        <v>55</v>
      </c>
      <c r="AN39" s="29" t="s">
        <v>92</v>
      </c>
      <c r="AO39" s="29" t="s">
        <v>55</v>
      </c>
      <c r="AP39" s="36">
        <f t="shared" si="3"/>
        <v>0</v>
      </c>
      <c r="AQ39" s="36">
        <f t="shared" si="4"/>
        <v>0</v>
      </c>
      <c r="AR39" s="36">
        <f t="shared" si="5"/>
        <v>0</v>
      </c>
      <c r="AS39" s="36">
        <f t="shared" si="6"/>
        <v>8</v>
      </c>
    </row>
    <row r="40">
      <c r="A40" s="37">
        <v>35.0</v>
      </c>
      <c r="B40" s="17" t="s">
        <v>216</v>
      </c>
      <c r="C40" s="17" t="s">
        <v>217</v>
      </c>
      <c r="D40" s="17"/>
      <c r="E40" s="19"/>
      <c r="F40" s="17" t="s">
        <v>96</v>
      </c>
      <c r="G40" s="17" t="s">
        <v>218</v>
      </c>
      <c r="H40" s="38" t="s">
        <v>83</v>
      </c>
      <c r="I40" s="38"/>
      <c r="J40" s="39"/>
      <c r="K40" s="43"/>
      <c r="L40" s="47"/>
      <c r="M40" s="43"/>
      <c r="N40" s="43"/>
      <c r="O40" s="28"/>
      <c r="P40" s="29"/>
      <c r="Q40" s="29"/>
      <c r="R40" s="43"/>
      <c r="S40" s="43"/>
      <c r="T40" s="43"/>
      <c r="U40" s="43"/>
      <c r="V40" s="29"/>
      <c r="W40" s="29"/>
      <c r="X40" s="29"/>
      <c r="Y40" s="43"/>
      <c r="Z40" s="29"/>
      <c r="AA40" s="43"/>
      <c r="AB40" s="43"/>
      <c r="AC40" s="28"/>
      <c r="AD40" s="43"/>
      <c r="AE40" s="36">
        <f t="shared" si="1"/>
        <v>0</v>
      </c>
      <c r="AF40" s="45"/>
      <c r="AG40" s="43"/>
      <c r="AH40" s="36">
        <f t="shared" si="2"/>
        <v>0</v>
      </c>
      <c r="AI40" s="28"/>
      <c r="AJ40" s="29" t="s">
        <v>92</v>
      </c>
      <c r="AK40" s="29" t="s">
        <v>55</v>
      </c>
      <c r="AL40" s="29" t="s">
        <v>55</v>
      </c>
      <c r="AM40" s="29" t="s">
        <v>55</v>
      </c>
      <c r="AN40" s="28" t="s">
        <v>55</v>
      </c>
      <c r="AO40" s="29" t="s">
        <v>55</v>
      </c>
      <c r="AP40" s="36">
        <f t="shared" si="3"/>
        <v>0</v>
      </c>
      <c r="AQ40" s="36">
        <f t="shared" si="4"/>
        <v>0</v>
      </c>
      <c r="AR40" s="36">
        <f t="shared" si="5"/>
        <v>0</v>
      </c>
      <c r="AS40" s="36">
        <f t="shared" si="6"/>
        <v>0</v>
      </c>
    </row>
    <row r="41">
      <c r="A41" s="37">
        <v>36.0</v>
      </c>
      <c r="B41" s="17" t="s">
        <v>221</v>
      </c>
      <c r="C41" s="17" t="s">
        <v>76</v>
      </c>
      <c r="D41" s="17" t="s">
        <v>130</v>
      </c>
      <c r="E41" s="19"/>
      <c r="F41" s="17" t="s">
        <v>79</v>
      </c>
      <c r="G41" s="17" t="s">
        <v>218</v>
      </c>
      <c r="H41" s="38" t="s">
        <v>83</v>
      </c>
      <c r="I41" s="38" t="s">
        <v>84</v>
      </c>
      <c r="J41" s="39">
        <v>42979.0</v>
      </c>
      <c r="K41" s="43"/>
      <c r="L41" s="47" t="s">
        <v>85</v>
      </c>
      <c r="M41" s="43"/>
      <c r="N41" s="43"/>
      <c r="O41" s="28" t="s">
        <v>73</v>
      </c>
      <c r="P41" s="29" t="s">
        <v>73</v>
      </c>
      <c r="Q41" s="29" t="s">
        <v>73</v>
      </c>
      <c r="R41" s="43"/>
      <c r="S41" s="43"/>
      <c r="T41" s="43"/>
      <c r="U41" s="43"/>
      <c r="V41" s="29" t="s">
        <v>73</v>
      </c>
      <c r="W41" s="29" t="s">
        <v>73</v>
      </c>
      <c r="X41" s="29" t="s">
        <v>73</v>
      </c>
      <c r="Y41" s="43"/>
      <c r="Z41" s="29" t="s">
        <v>73</v>
      </c>
      <c r="AA41" s="43"/>
      <c r="AB41" s="43"/>
      <c r="AC41" s="28" t="s">
        <v>73</v>
      </c>
      <c r="AD41" s="43"/>
      <c r="AE41" s="36">
        <f t="shared" si="1"/>
        <v>0</v>
      </c>
      <c r="AF41" s="45"/>
      <c r="AG41" s="28"/>
      <c r="AH41" s="36">
        <f t="shared" si="2"/>
        <v>0</v>
      </c>
      <c r="AI41" s="43"/>
      <c r="AJ41" s="29" t="s">
        <v>55</v>
      </c>
      <c r="AK41" s="29" t="s">
        <v>55</v>
      </c>
      <c r="AL41" s="29" t="s">
        <v>55</v>
      </c>
      <c r="AM41" s="29" t="s">
        <v>55</v>
      </c>
      <c r="AN41" s="28" t="s">
        <v>92</v>
      </c>
      <c r="AO41" s="29" t="s">
        <v>55</v>
      </c>
      <c r="AP41" s="36">
        <f t="shared" si="3"/>
        <v>0</v>
      </c>
      <c r="AQ41" s="36">
        <f t="shared" si="4"/>
        <v>0</v>
      </c>
      <c r="AR41" s="36">
        <f t="shared" si="5"/>
        <v>0</v>
      </c>
      <c r="AS41" s="36">
        <f t="shared" si="6"/>
        <v>8</v>
      </c>
    </row>
    <row r="42">
      <c r="A42" s="37">
        <v>37.0</v>
      </c>
      <c r="B42" s="17" t="s">
        <v>222</v>
      </c>
      <c r="C42" s="17" t="s">
        <v>200</v>
      </c>
      <c r="D42" s="17" t="s">
        <v>224</v>
      </c>
      <c r="E42" s="19"/>
      <c r="F42" s="17" t="s">
        <v>96</v>
      </c>
      <c r="G42" s="17" t="s">
        <v>218</v>
      </c>
      <c r="H42" s="38" t="s">
        <v>83</v>
      </c>
      <c r="I42" s="38" t="s">
        <v>84</v>
      </c>
      <c r="J42" s="39">
        <v>42979.0</v>
      </c>
      <c r="K42" s="43"/>
      <c r="L42" s="47" t="s">
        <v>85</v>
      </c>
      <c r="M42" s="43"/>
      <c r="N42" s="43"/>
      <c r="O42" s="28" t="s">
        <v>73</v>
      </c>
      <c r="P42" s="29" t="s">
        <v>73</v>
      </c>
      <c r="Q42" s="29" t="s">
        <v>73</v>
      </c>
      <c r="R42" s="43"/>
      <c r="S42" s="43"/>
      <c r="T42" s="43"/>
      <c r="U42" s="43"/>
      <c r="V42" s="29" t="s">
        <v>73</v>
      </c>
      <c r="W42" s="29" t="s">
        <v>73</v>
      </c>
      <c r="X42" s="29" t="s">
        <v>73</v>
      </c>
      <c r="Y42" s="43"/>
      <c r="Z42" s="29" t="s">
        <v>73</v>
      </c>
      <c r="AA42" s="43"/>
      <c r="AB42" s="43"/>
      <c r="AC42" s="28" t="s">
        <v>73</v>
      </c>
      <c r="AD42" s="43"/>
      <c r="AE42" s="36">
        <f t="shared" si="1"/>
        <v>0</v>
      </c>
      <c r="AF42" s="45"/>
      <c r="AG42" s="28"/>
      <c r="AH42" s="36">
        <f t="shared" si="2"/>
        <v>0</v>
      </c>
      <c r="AI42" s="43"/>
      <c r="AJ42" s="29" t="s">
        <v>55</v>
      </c>
      <c r="AK42" s="29" t="s">
        <v>55</v>
      </c>
      <c r="AL42" s="29" t="s">
        <v>55</v>
      </c>
      <c r="AM42" s="29" t="s">
        <v>55</v>
      </c>
      <c r="AN42" s="28" t="s">
        <v>92</v>
      </c>
      <c r="AO42" s="29" t="s">
        <v>55</v>
      </c>
      <c r="AP42" s="36">
        <f t="shared" si="3"/>
        <v>0</v>
      </c>
      <c r="AQ42" s="36">
        <f t="shared" si="4"/>
        <v>0</v>
      </c>
      <c r="AR42" s="36">
        <f t="shared" si="5"/>
        <v>0</v>
      </c>
      <c r="AS42" s="36">
        <f t="shared" si="6"/>
        <v>8</v>
      </c>
    </row>
    <row r="43">
      <c r="A43" s="37">
        <v>38.0</v>
      </c>
      <c r="B43" s="17" t="s">
        <v>225</v>
      </c>
      <c r="C43" s="17" t="s">
        <v>102</v>
      </c>
      <c r="D43" s="19"/>
      <c r="E43" s="19"/>
      <c r="F43" s="17" t="s">
        <v>96</v>
      </c>
      <c r="G43" s="17" t="s">
        <v>218</v>
      </c>
      <c r="H43" s="38" t="s">
        <v>83</v>
      </c>
      <c r="I43" s="38" t="s">
        <v>84</v>
      </c>
      <c r="J43" s="39">
        <v>42979.0</v>
      </c>
      <c r="K43" s="43"/>
      <c r="L43" s="47" t="s">
        <v>85</v>
      </c>
      <c r="M43" s="43"/>
      <c r="N43" s="43"/>
      <c r="O43" s="28" t="s">
        <v>73</v>
      </c>
      <c r="P43" s="29" t="s">
        <v>73</v>
      </c>
      <c r="Q43" s="29" t="s">
        <v>73</v>
      </c>
      <c r="R43" s="43"/>
      <c r="S43" s="43"/>
      <c r="T43" s="43"/>
      <c r="U43" s="43"/>
      <c r="V43" s="29" t="s">
        <v>73</v>
      </c>
      <c r="W43" s="29" t="s">
        <v>73</v>
      </c>
      <c r="X43" s="29" t="s">
        <v>73</v>
      </c>
      <c r="Y43" s="43"/>
      <c r="Z43" s="29" t="s">
        <v>73</v>
      </c>
      <c r="AA43" s="43"/>
      <c r="AB43" s="43"/>
      <c r="AC43" s="28" t="s">
        <v>73</v>
      </c>
      <c r="AD43" s="43"/>
      <c r="AE43" s="36">
        <f t="shared" si="1"/>
        <v>0</v>
      </c>
      <c r="AF43" s="45"/>
      <c r="AG43" s="28"/>
      <c r="AH43" s="36">
        <f t="shared" si="2"/>
        <v>0</v>
      </c>
      <c r="AI43" s="43"/>
      <c r="AJ43" s="29" t="s">
        <v>55</v>
      </c>
      <c r="AK43" s="29" t="s">
        <v>55</v>
      </c>
      <c r="AL43" s="29" t="s">
        <v>55</v>
      </c>
      <c r="AM43" s="29" t="s">
        <v>55</v>
      </c>
      <c r="AN43" s="28" t="s">
        <v>92</v>
      </c>
      <c r="AO43" s="29" t="s">
        <v>55</v>
      </c>
      <c r="AP43" s="36">
        <f t="shared" si="3"/>
        <v>0</v>
      </c>
      <c r="AQ43" s="36">
        <f t="shared" si="4"/>
        <v>0</v>
      </c>
      <c r="AR43" s="36">
        <f t="shared" si="5"/>
        <v>0</v>
      </c>
      <c r="AS43" s="36">
        <f t="shared" si="6"/>
        <v>8</v>
      </c>
    </row>
    <row r="44">
      <c r="A44" s="37">
        <v>39.0</v>
      </c>
      <c r="B44" s="17" t="s">
        <v>227</v>
      </c>
      <c r="C44" s="17" t="s">
        <v>77</v>
      </c>
      <c r="D44" s="17" t="s">
        <v>214</v>
      </c>
      <c r="E44" s="17" t="s">
        <v>78</v>
      </c>
      <c r="F44" s="17" t="s">
        <v>79</v>
      </c>
      <c r="G44" s="17" t="s">
        <v>218</v>
      </c>
      <c r="H44" s="38" t="s">
        <v>83</v>
      </c>
      <c r="I44" s="38" t="s">
        <v>84</v>
      </c>
      <c r="J44" s="39">
        <v>42979.0</v>
      </c>
      <c r="K44" s="43"/>
      <c r="L44" s="47" t="s">
        <v>85</v>
      </c>
      <c r="M44" s="43"/>
      <c r="N44" s="43"/>
      <c r="O44" s="28" t="s">
        <v>73</v>
      </c>
      <c r="P44" s="29" t="s">
        <v>73</v>
      </c>
      <c r="Q44" s="29" t="s">
        <v>73</v>
      </c>
      <c r="R44" s="43"/>
      <c r="S44" s="43"/>
      <c r="T44" s="43"/>
      <c r="U44" s="43"/>
      <c r="V44" s="29" t="s">
        <v>73</v>
      </c>
      <c r="W44" s="29" t="s">
        <v>73</v>
      </c>
      <c r="X44" s="29" t="s">
        <v>73</v>
      </c>
      <c r="Y44" s="43"/>
      <c r="Z44" s="29" t="s">
        <v>73</v>
      </c>
      <c r="AA44" s="43"/>
      <c r="AB44" s="43"/>
      <c r="AC44" s="28" t="s">
        <v>73</v>
      </c>
      <c r="AD44" s="43"/>
      <c r="AE44" s="36">
        <f t="shared" si="1"/>
        <v>0</v>
      </c>
      <c r="AF44" s="45"/>
      <c r="AG44" s="28"/>
      <c r="AH44" s="36">
        <f t="shared" si="2"/>
        <v>0</v>
      </c>
      <c r="AI44" s="43"/>
      <c r="AJ44" s="29" t="s">
        <v>55</v>
      </c>
      <c r="AK44" s="29" t="s">
        <v>55</v>
      </c>
      <c r="AL44" s="29" t="s">
        <v>55</v>
      </c>
      <c r="AM44" s="29" t="s">
        <v>55</v>
      </c>
      <c r="AN44" s="28" t="s">
        <v>92</v>
      </c>
      <c r="AO44" s="29" t="s">
        <v>55</v>
      </c>
      <c r="AP44" s="36">
        <f t="shared" si="3"/>
        <v>0</v>
      </c>
      <c r="AQ44" s="36">
        <f t="shared" si="4"/>
        <v>0</v>
      </c>
      <c r="AR44" s="36">
        <f t="shared" si="5"/>
        <v>0</v>
      </c>
      <c r="AS44" s="36">
        <f t="shared" si="6"/>
        <v>8</v>
      </c>
    </row>
    <row r="45">
      <c r="A45" s="37">
        <v>40.0</v>
      </c>
      <c r="B45" s="17" t="s">
        <v>227</v>
      </c>
      <c r="C45" s="17" t="s">
        <v>231</v>
      </c>
      <c r="D45" s="17" t="s">
        <v>232</v>
      </c>
      <c r="E45" s="17" t="s">
        <v>233</v>
      </c>
      <c r="F45" s="17" t="s">
        <v>96</v>
      </c>
      <c r="G45" s="17" t="s">
        <v>218</v>
      </c>
      <c r="H45" s="38" t="s">
        <v>83</v>
      </c>
      <c r="I45" s="38" t="s">
        <v>84</v>
      </c>
      <c r="J45" s="39">
        <v>42979.0</v>
      </c>
      <c r="K45" s="43"/>
      <c r="L45" s="47" t="s">
        <v>85</v>
      </c>
      <c r="M45" s="43"/>
      <c r="N45" s="43"/>
      <c r="O45" s="28" t="s">
        <v>73</v>
      </c>
      <c r="P45" s="29" t="s">
        <v>73</v>
      </c>
      <c r="Q45" s="29" t="s">
        <v>73</v>
      </c>
      <c r="R45" s="43"/>
      <c r="S45" s="43"/>
      <c r="T45" s="43"/>
      <c r="U45" s="43"/>
      <c r="V45" s="29" t="s">
        <v>73</v>
      </c>
      <c r="W45" s="29" t="s">
        <v>73</v>
      </c>
      <c r="X45" s="29" t="s">
        <v>73</v>
      </c>
      <c r="Y45" s="43"/>
      <c r="Z45" s="29" t="s">
        <v>73</v>
      </c>
      <c r="AA45" s="43"/>
      <c r="AB45" s="43"/>
      <c r="AC45" s="28" t="s">
        <v>73</v>
      </c>
      <c r="AD45" s="43"/>
      <c r="AE45" s="36">
        <f t="shared" si="1"/>
        <v>0</v>
      </c>
      <c r="AF45" s="45"/>
      <c r="AG45" s="28"/>
      <c r="AH45" s="36">
        <f t="shared" si="2"/>
        <v>0</v>
      </c>
      <c r="AI45" s="28"/>
      <c r="AJ45" s="29" t="s">
        <v>55</v>
      </c>
      <c r="AK45" s="29" t="s">
        <v>55</v>
      </c>
      <c r="AL45" s="29" t="s">
        <v>55</v>
      </c>
      <c r="AM45" s="29" t="s">
        <v>92</v>
      </c>
      <c r="AN45" s="28" t="s">
        <v>92</v>
      </c>
      <c r="AO45" s="29" t="s">
        <v>55</v>
      </c>
      <c r="AP45" s="36">
        <f t="shared" si="3"/>
        <v>0</v>
      </c>
      <c r="AQ45" s="36">
        <f t="shared" si="4"/>
        <v>0</v>
      </c>
      <c r="AR45" s="36">
        <f t="shared" si="5"/>
        <v>0</v>
      </c>
      <c r="AS45" s="36">
        <f t="shared" si="6"/>
        <v>8</v>
      </c>
    </row>
    <row r="46">
      <c r="A46" s="37">
        <v>41.0</v>
      </c>
      <c r="B46" s="17" t="s">
        <v>234</v>
      </c>
      <c r="C46" s="17" t="s">
        <v>235</v>
      </c>
      <c r="D46" s="17" t="s">
        <v>236</v>
      </c>
      <c r="E46" s="19"/>
      <c r="F46" s="17" t="s">
        <v>96</v>
      </c>
      <c r="G46" s="17" t="s">
        <v>218</v>
      </c>
      <c r="H46" s="38" t="s">
        <v>83</v>
      </c>
      <c r="I46" s="38" t="s">
        <v>84</v>
      </c>
      <c r="J46" s="39">
        <v>42979.0</v>
      </c>
      <c r="K46" s="43"/>
      <c r="L46" s="47" t="s">
        <v>85</v>
      </c>
      <c r="M46" s="43"/>
      <c r="N46" s="43"/>
      <c r="O46" s="28" t="s">
        <v>73</v>
      </c>
      <c r="P46" s="29" t="s">
        <v>73</v>
      </c>
      <c r="Q46" s="29" t="s">
        <v>73</v>
      </c>
      <c r="R46" s="43"/>
      <c r="S46" s="43"/>
      <c r="T46" s="43"/>
      <c r="U46" s="43"/>
      <c r="V46" s="29" t="s">
        <v>73</v>
      </c>
      <c r="W46" s="29" t="s">
        <v>73</v>
      </c>
      <c r="X46" s="29" t="s">
        <v>73</v>
      </c>
      <c r="Y46" s="43"/>
      <c r="Z46" s="29" t="s">
        <v>73</v>
      </c>
      <c r="AA46" s="43"/>
      <c r="AB46" s="43"/>
      <c r="AC46" s="28" t="s">
        <v>73</v>
      </c>
      <c r="AD46" s="43"/>
      <c r="AE46" s="36">
        <f t="shared" si="1"/>
        <v>0</v>
      </c>
      <c r="AF46" s="45"/>
      <c r="AG46" s="28"/>
      <c r="AH46" s="36">
        <f t="shared" si="2"/>
        <v>0</v>
      </c>
      <c r="AI46" s="43"/>
      <c r="AJ46" s="29" t="s">
        <v>55</v>
      </c>
      <c r="AK46" s="29" t="s">
        <v>55</v>
      </c>
      <c r="AL46" s="29" t="s">
        <v>55</v>
      </c>
      <c r="AM46" s="29" t="s">
        <v>55</v>
      </c>
      <c r="AN46" s="28" t="s">
        <v>92</v>
      </c>
      <c r="AO46" s="29" t="s">
        <v>55</v>
      </c>
      <c r="AP46" s="36">
        <f t="shared" si="3"/>
        <v>0</v>
      </c>
      <c r="AQ46" s="36">
        <f t="shared" si="4"/>
        <v>0</v>
      </c>
      <c r="AR46" s="36">
        <f t="shared" si="5"/>
        <v>0</v>
      </c>
      <c r="AS46" s="36">
        <f t="shared" si="6"/>
        <v>8</v>
      </c>
    </row>
    <row r="47">
      <c r="A47" s="37">
        <v>42.0</v>
      </c>
      <c r="B47" s="17" t="s">
        <v>238</v>
      </c>
      <c r="C47" s="17" t="s">
        <v>217</v>
      </c>
      <c r="D47" s="17" t="s">
        <v>110</v>
      </c>
      <c r="E47" s="19"/>
      <c r="F47" s="17" t="s">
        <v>96</v>
      </c>
      <c r="G47" s="17" t="s">
        <v>218</v>
      </c>
      <c r="H47" s="47" t="s">
        <v>83</v>
      </c>
      <c r="I47" s="47" t="s">
        <v>138</v>
      </c>
      <c r="J47" s="39">
        <v>42979.0</v>
      </c>
      <c r="K47" s="39">
        <v>42981.0</v>
      </c>
      <c r="L47" s="47" t="s">
        <v>85</v>
      </c>
      <c r="M47" s="43"/>
      <c r="N47" s="43"/>
      <c r="O47" s="28" t="s">
        <v>73</v>
      </c>
      <c r="P47" s="29" t="s">
        <v>73</v>
      </c>
      <c r="Q47" s="29" t="s">
        <v>73</v>
      </c>
      <c r="R47" s="43"/>
      <c r="S47" s="43"/>
      <c r="T47" s="43"/>
      <c r="U47" s="43"/>
      <c r="V47" s="29" t="s">
        <v>73</v>
      </c>
      <c r="W47" s="29" t="s">
        <v>73</v>
      </c>
      <c r="X47" s="29" t="s">
        <v>73</v>
      </c>
      <c r="Y47" s="43"/>
      <c r="Z47" s="29" t="s">
        <v>73</v>
      </c>
      <c r="AA47" s="43"/>
      <c r="AB47" s="43"/>
      <c r="AC47" s="28" t="s">
        <v>73</v>
      </c>
      <c r="AD47" s="43"/>
      <c r="AE47" s="36">
        <f t="shared" si="1"/>
        <v>0</v>
      </c>
      <c r="AF47" s="45"/>
      <c r="AG47" s="28"/>
      <c r="AH47" s="36">
        <f t="shared" si="2"/>
        <v>0</v>
      </c>
      <c r="AI47" s="28"/>
      <c r="AJ47" s="29" t="s">
        <v>55</v>
      </c>
      <c r="AK47" s="29" t="s">
        <v>55</v>
      </c>
      <c r="AL47" s="29" t="s">
        <v>55</v>
      </c>
      <c r="AM47" s="29" t="s">
        <v>55</v>
      </c>
      <c r="AN47" s="28" t="s">
        <v>92</v>
      </c>
      <c r="AO47" s="29" t="s">
        <v>55</v>
      </c>
      <c r="AP47" s="36">
        <f t="shared" si="3"/>
        <v>0</v>
      </c>
      <c r="AQ47" s="36">
        <f t="shared" si="4"/>
        <v>0</v>
      </c>
      <c r="AR47" s="36">
        <f t="shared" si="5"/>
        <v>0</v>
      </c>
      <c r="AS47" s="36">
        <f t="shared" si="6"/>
        <v>8</v>
      </c>
    </row>
    <row r="48">
      <c r="A48" s="37">
        <v>43.0</v>
      </c>
      <c r="B48" s="17" t="s">
        <v>239</v>
      </c>
      <c r="C48" s="17" t="s">
        <v>240</v>
      </c>
      <c r="D48" s="17" t="s">
        <v>217</v>
      </c>
      <c r="E48" s="19"/>
      <c r="F48" s="17" t="s">
        <v>96</v>
      </c>
      <c r="G48" s="17" t="s">
        <v>218</v>
      </c>
      <c r="H48" s="47" t="s">
        <v>83</v>
      </c>
      <c r="I48" s="47" t="s">
        <v>84</v>
      </c>
      <c r="J48" s="39">
        <v>42979.0</v>
      </c>
      <c r="K48" s="43"/>
      <c r="L48" s="47" t="s">
        <v>85</v>
      </c>
      <c r="M48" s="43"/>
      <c r="N48" s="43"/>
      <c r="O48" s="28" t="s">
        <v>73</v>
      </c>
      <c r="P48" s="29" t="s">
        <v>73</v>
      </c>
      <c r="Q48" s="29" t="s">
        <v>73</v>
      </c>
      <c r="R48" s="43"/>
      <c r="S48" s="43"/>
      <c r="T48" s="43"/>
      <c r="U48" s="43"/>
      <c r="V48" s="29" t="s">
        <v>73</v>
      </c>
      <c r="W48" s="29" t="s">
        <v>73</v>
      </c>
      <c r="X48" s="29" t="s">
        <v>73</v>
      </c>
      <c r="Y48" s="43"/>
      <c r="Z48" s="29" t="s">
        <v>73</v>
      </c>
      <c r="AA48" s="43"/>
      <c r="AB48" s="43"/>
      <c r="AC48" s="28" t="s">
        <v>73</v>
      </c>
      <c r="AD48" s="43"/>
      <c r="AE48" s="36">
        <f t="shared" si="1"/>
        <v>0</v>
      </c>
      <c r="AF48" s="45"/>
      <c r="AG48" s="28"/>
      <c r="AH48" s="36">
        <f t="shared" si="2"/>
        <v>0</v>
      </c>
      <c r="AI48" s="43"/>
      <c r="AJ48" s="29" t="s">
        <v>55</v>
      </c>
      <c r="AK48" s="29" t="s">
        <v>55</v>
      </c>
      <c r="AL48" s="29" t="s">
        <v>55</v>
      </c>
      <c r="AM48" s="29" t="s">
        <v>55</v>
      </c>
      <c r="AN48" s="28" t="s">
        <v>92</v>
      </c>
      <c r="AO48" s="29" t="s">
        <v>55</v>
      </c>
      <c r="AP48" s="36">
        <f t="shared" si="3"/>
        <v>0</v>
      </c>
      <c r="AQ48" s="36">
        <f t="shared" si="4"/>
        <v>0</v>
      </c>
      <c r="AR48" s="36">
        <f t="shared" si="5"/>
        <v>0</v>
      </c>
      <c r="AS48" s="36">
        <f t="shared" si="6"/>
        <v>8</v>
      </c>
    </row>
    <row r="49">
      <c r="A49" s="37">
        <v>44.0</v>
      </c>
      <c r="B49" s="17" t="s">
        <v>242</v>
      </c>
      <c r="C49" s="17" t="s">
        <v>243</v>
      </c>
      <c r="D49" s="17" t="s">
        <v>244</v>
      </c>
      <c r="E49" s="19"/>
      <c r="F49" s="17" t="s">
        <v>96</v>
      </c>
      <c r="G49" s="17" t="s">
        <v>218</v>
      </c>
      <c r="H49" s="47" t="s">
        <v>83</v>
      </c>
      <c r="I49" s="47" t="s">
        <v>84</v>
      </c>
      <c r="J49" s="39">
        <v>42979.0</v>
      </c>
      <c r="K49" s="43"/>
      <c r="L49" s="47" t="s">
        <v>85</v>
      </c>
      <c r="M49" s="43"/>
      <c r="N49" s="43"/>
      <c r="O49" s="28" t="s">
        <v>73</v>
      </c>
      <c r="P49" s="29" t="s">
        <v>73</v>
      </c>
      <c r="Q49" s="29" t="s">
        <v>73</v>
      </c>
      <c r="R49" s="43"/>
      <c r="S49" s="43"/>
      <c r="T49" s="43"/>
      <c r="U49" s="43"/>
      <c r="V49" s="29" t="s">
        <v>73</v>
      </c>
      <c r="W49" s="29" t="s">
        <v>73</v>
      </c>
      <c r="X49" s="29" t="s">
        <v>73</v>
      </c>
      <c r="Y49" s="43"/>
      <c r="Z49" s="29" t="s">
        <v>73</v>
      </c>
      <c r="AA49" s="43"/>
      <c r="AB49" s="43"/>
      <c r="AC49" s="28" t="s">
        <v>73</v>
      </c>
      <c r="AD49" s="43"/>
      <c r="AE49" s="36">
        <f t="shared" si="1"/>
        <v>0</v>
      </c>
      <c r="AF49" s="45">
        <v>12.0</v>
      </c>
      <c r="AG49" s="28"/>
      <c r="AH49" s="36">
        <f t="shared" si="2"/>
        <v>12</v>
      </c>
      <c r="AI49" s="43"/>
      <c r="AJ49" s="29" t="s">
        <v>55</v>
      </c>
      <c r="AK49" s="29" t="s">
        <v>55</v>
      </c>
      <c r="AL49" s="29" t="s">
        <v>55</v>
      </c>
      <c r="AM49" s="29" t="s">
        <v>55</v>
      </c>
      <c r="AN49" s="28" t="s">
        <v>92</v>
      </c>
      <c r="AO49" s="29" t="s">
        <v>55</v>
      </c>
      <c r="AP49" s="36">
        <f t="shared" si="3"/>
        <v>0</v>
      </c>
      <c r="AQ49" s="36">
        <f t="shared" si="4"/>
        <v>0</v>
      </c>
      <c r="AR49" s="36">
        <f t="shared" si="5"/>
        <v>0</v>
      </c>
      <c r="AS49" s="36">
        <f t="shared" si="6"/>
        <v>8</v>
      </c>
    </row>
    <row r="50">
      <c r="A50" s="37">
        <v>45.0</v>
      </c>
      <c r="B50" s="17" t="s">
        <v>247</v>
      </c>
      <c r="C50" s="17" t="s">
        <v>248</v>
      </c>
      <c r="D50" s="17" t="s">
        <v>249</v>
      </c>
      <c r="E50" s="19"/>
      <c r="F50" s="17" t="s">
        <v>79</v>
      </c>
      <c r="G50" s="17" t="s">
        <v>218</v>
      </c>
      <c r="H50" s="47" t="s">
        <v>83</v>
      </c>
      <c r="I50" s="47" t="s">
        <v>84</v>
      </c>
      <c r="J50" s="39">
        <v>42979.0</v>
      </c>
      <c r="K50" s="43"/>
      <c r="L50" s="47" t="s">
        <v>85</v>
      </c>
      <c r="M50" s="43"/>
      <c r="N50" s="43"/>
      <c r="O50" s="28" t="s">
        <v>73</v>
      </c>
      <c r="P50" s="29" t="s">
        <v>73</v>
      </c>
      <c r="Q50" s="29" t="s">
        <v>73</v>
      </c>
      <c r="R50" s="43"/>
      <c r="S50" s="43"/>
      <c r="T50" s="43"/>
      <c r="U50" s="43"/>
      <c r="V50" s="29" t="s">
        <v>73</v>
      </c>
      <c r="W50" s="29" t="s">
        <v>73</v>
      </c>
      <c r="X50" s="29" t="s">
        <v>73</v>
      </c>
      <c r="Y50" s="43"/>
      <c r="Z50" s="29" t="s">
        <v>73</v>
      </c>
      <c r="AA50" s="43"/>
      <c r="AB50" s="43"/>
      <c r="AC50" s="28" t="s">
        <v>73</v>
      </c>
      <c r="AD50" s="43"/>
      <c r="AE50" s="36">
        <f t="shared" si="1"/>
        <v>0</v>
      </c>
      <c r="AF50" s="28"/>
      <c r="AG50" s="28"/>
      <c r="AH50" s="36">
        <f t="shared" si="2"/>
        <v>0</v>
      </c>
      <c r="AI50" s="43"/>
      <c r="AJ50" s="29" t="s">
        <v>55</v>
      </c>
      <c r="AK50" s="29" t="s">
        <v>55</v>
      </c>
      <c r="AL50" s="29" t="s">
        <v>55</v>
      </c>
      <c r="AM50" s="28" t="s">
        <v>55</v>
      </c>
      <c r="AN50" s="28" t="s">
        <v>92</v>
      </c>
      <c r="AO50" s="29" t="s">
        <v>55</v>
      </c>
      <c r="AP50" s="36">
        <f t="shared" si="3"/>
        <v>0</v>
      </c>
      <c r="AQ50" s="36">
        <f t="shared" si="4"/>
        <v>0</v>
      </c>
      <c r="AR50" s="36">
        <f t="shared" si="5"/>
        <v>0</v>
      </c>
      <c r="AS50" s="36">
        <f t="shared" si="6"/>
        <v>8</v>
      </c>
    </row>
    <row r="51">
      <c r="A51" s="37">
        <v>46.0</v>
      </c>
      <c r="B51" s="17" t="s">
        <v>250</v>
      </c>
      <c r="C51" s="17" t="s">
        <v>251</v>
      </c>
      <c r="D51" s="17" t="s">
        <v>252</v>
      </c>
      <c r="E51" s="20"/>
      <c r="F51" s="17" t="s">
        <v>96</v>
      </c>
      <c r="G51" s="17" t="s">
        <v>218</v>
      </c>
      <c r="H51" s="47" t="s">
        <v>83</v>
      </c>
      <c r="I51" s="38"/>
      <c r="J51" s="39"/>
      <c r="K51" s="41"/>
      <c r="L51" s="38"/>
      <c r="M51" s="41"/>
      <c r="N51" s="41"/>
      <c r="O51" s="28"/>
      <c r="P51" s="29"/>
      <c r="Q51" s="29"/>
      <c r="R51" s="43"/>
      <c r="S51" s="43"/>
      <c r="T51" s="43"/>
      <c r="U51" s="43"/>
      <c r="V51" s="29"/>
      <c r="W51" s="29"/>
      <c r="X51" s="29"/>
      <c r="Y51" s="43"/>
      <c r="Z51" s="29"/>
      <c r="AA51" s="43"/>
      <c r="AB51" s="43"/>
      <c r="AC51" s="28"/>
      <c r="AD51" s="41"/>
      <c r="AE51" s="36">
        <f t="shared" si="1"/>
        <v>0</v>
      </c>
      <c r="AF51" s="45"/>
      <c r="AG51" s="28"/>
      <c r="AH51" s="36">
        <f t="shared" si="2"/>
        <v>0</v>
      </c>
      <c r="AI51" s="28"/>
      <c r="AJ51" s="29" t="s">
        <v>92</v>
      </c>
      <c r="AK51" s="29" t="s">
        <v>55</v>
      </c>
      <c r="AL51" s="29" t="s">
        <v>55</v>
      </c>
      <c r="AM51" s="28" t="s">
        <v>92</v>
      </c>
      <c r="AN51" s="28" t="s">
        <v>55</v>
      </c>
      <c r="AO51" s="29" t="s">
        <v>55</v>
      </c>
      <c r="AP51" s="36">
        <f t="shared" si="3"/>
        <v>0</v>
      </c>
      <c r="AQ51" s="36">
        <f t="shared" si="4"/>
        <v>0</v>
      </c>
      <c r="AR51" s="36">
        <f t="shared" si="5"/>
        <v>0</v>
      </c>
      <c r="AS51" s="36">
        <f t="shared" si="6"/>
        <v>0</v>
      </c>
    </row>
    <row r="52">
      <c r="A52" s="37">
        <v>47.0</v>
      </c>
      <c r="B52" s="17" t="s">
        <v>255</v>
      </c>
      <c r="C52" s="17" t="s">
        <v>256</v>
      </c>
      <c r="D52" s="17" t="s">
        <v>257</v>
      </c>
      <c r="E52" s="20"/>
      <c r="F52" s="17" t="s">
        <v>79</v>
      </c>
      <c r="G52" s="17" t="s">
        <v>218</v>
      </c>
      <c r="H52" s="38" t="s">
        <v>83</v>
      </c>
      <c r="I52" s="38" t="s">
        <v>84</v>
      </c>
      <c r="J52" s="39">
        <v>42979.0</v>
      </c>
      <c r="K52" s="41"/>
      <c r="L52" s="38" t="s">
        <v>85</v>
      </c>
      <c r="M52" s="41"/>
      <c r="N52" s="41"/>
      <c r="O52" s="28" t="s">
        <v>73</v>
      </c>
      <c r="P52" s="29" t="s">
        <v>73</v>
      </c>
      <c r="Q52" s="29" t="s">
        <v>73</v>
      </c>
      <c r="R52" s="43"/>
      <c r="S52" s="43"/>
      <c r="T52" s="43"/>
      <c r="U52" s="43"/>
      <c r="V52" s="29" t="s">
        <v>73</v>
      </c>
      <c r="W52" s="29" t="s">
        <v>73</v>
      </c>
      <c r="X52" s="29" t="s">
        <v>73</v>
      </c>
      <c r="Y52" s="43"/>
      <c r="Z52" s="29" t="s">
        <v>73</v>
      </c>
      <c r="AA52" s="43"/>
      <c r="AB52" s="43"/>
      <c r="AC52" s="28" t="s">
        <v>73</v>
      </c>
      <c r="AD52" s="41"/>
      <c r="AE52" s="36">
        <f t="shared" si="1"/>
        <v>0</v>
      </c>
      <c r="AF52" s="45"/>
      <c r="AG52" s="28"/>
      <c r="AH52" s="36">
        <f t="shared" si="2"/>
        <v>0</v>
      </c>
      <c r="AI52" s="41"/>
      <c r="AJ52" s="29" t="s">
        <v>55</v>
      </c>
      <c r="AK52" s="29" t="s">
        <v>55</v>
      </c>
      <c r="AL52" s="29" t="s">
        <v>55</v>
      </c>
      <c r="AM52" s="28" t="s">
        <v>55</v>
      </c>
      <c r="AN52" s="28" t="s">
        <v>92</v>
      </c>
      <c r="AO52" s="29" t="s">
        <v>55</v>
      </c>
      <c r="AP52" s="36">
        <f t="shared" si="3"/>
        <v>0</v>
      </c>
      <c r="AQ52" s="36">
        <f t="shared" si="4"/>
        <v>0</v>
      </c>
      <c r="AR52" s="36">
        <f t="shared" si="5"/>
        <v>0</v>
      </c>
      <c r="AS52" s="36">
        <f t="shared" si="6"/>
        <v>8</v>
      </c>
    </row>
    <row r="53">
      <c r="A53" s="37">
        <v>48.0</v>
      </c>
      <c r="B53" s="17" t="s">
        <v>258</v>
      </c>
      <c r="C53" s="17" t="s">
        <v>232</v>
      </c>
      <c r="D53" s="17" t="s">
        <v>259</v>
      </c>
      <c r="E53" s="19"/>
      <c r="F53" s="17" t="s">
        <v>96</v>
      </c>
      <c r="G53" s="17" t="s">
        <v>218</v>
      </c>
      <c r="H53" s="38" t="s">
        <v>83</v>
      </c>
      <c r="I53" s="38" t="s">
        <v>84</v>
      </c>
      <c r="J53" s="39">
        <v>42979.0</v>
      </c>
      <c r="K53" s="41"/>
      <c r="L53" s="38" t="s">
        <v>85</v>
      </c>
      <c r="M53" s="41"/>
      <c r="N53" s="41"/>
      <c r="O53" s="28" t="s">
        <v>73</v>
      </c>
      <c r="P53" s="29" t="s">
        <v>73</v>
      </c>
      <c r="Q53" s="29" t="s">
        <v>73</v>
      </c>
      <c r="R53" s="43"/>
      <c r="S53" s="41"/>
      <c r="T53" s="43"/>
      <c r="U53" s="43"/>
      <c r="V53" s="29" t="s">
        <v>73</v>
      </c>
      <c r="W53" s="29" t="s">
        <v>73</v>
      </c>
      <c r="X53" s="29" t="s">
        <v>73</v>
      </c>
      <c r="Y53" s="41"/>
      <c r="Z53" s="29" t="s">
        <v>73</v>
      </c>
      <c r="AA53" s="41"/>
      <c r="AB53" s="43"/>
      <c r="AC53" s="28" t="s">
        <v>73</v>
      </c>
      <c r="AD53" s="43"/>
      <c r="AE53" s="36">
        <f t="shared" si="1"/>
        <v>0</v>
      </c>
      <c r="AF53" s="28"/>
      <c r="AG53" s="28"/>
      <c r="AH53" s="36">
        <f t="shared" si="2"/>
        <v>0</v>
      </c>
      <c r="AI53" s="41"/>
      <c r="AJ53" s="29" t="s">
        <v>55</v>
      </c>
      <c r="AK53" s="29" t="s">
        <v>55</v>
      </c>
      <c r="AL53" s="29" t="s">
        <v>55</v>
      </c>
      <c r="AM53" s="28" t="s">
        <v>55</v>
      </c>
      <c r="AN53" s="28" t="s">
        <v>92</v>
      </c>
      <c r="AO53" s="29" t="s">
        <v>55</v>
      </c>
      <c r="AP53" s="36">
        <f t="shared" si="3"/>
        <v>0</v>
      </c>
      <c r="AQ53" s="36">
        <f t="shared" si="4"/>
        <v>0</v>
      </c>
      <c r="AR53" s="36">
        <f t="shared" si="5"/>
        <v>0</v>
      </c>
      <c r="AS53" s="36">
        <f t="shared" si="6"/>
        <v>8</v>
      </c>
    </row>
    <row r="54">
      <c r="A54" s="37">
        <v>49.0</v>
      </c>
      <c r="B54" s="17" t="s">
        <v>260</v>
      </c>
      <c r="C54" s="17" t="s">
        <v>261</v>
      </c>
      <c r="D54" s="17" t="s">
        <v>110</v>
      </c>
      <c r="E54" s="19"/>
      <c r="F54" s="17" t="s">
        <v>96</v>
      </c>
      <c r="G54" s="17" t="s">
        <v>218</v>
      </c>
      <c r="H54" s="38" t="s">
        <v>83</v>
      </c>
      <c r="I54" s="38" t="s">
        <v>84</v>
      </c>
      <c r="J54" s="39">
        <v>42979.0</v>
      </c>
      <c r="K54" s="41"/>
      <c r="L54" s="38" t="s">
        <v>85</v>
      </c>
      <c r="M54" s="41"/>
      <c r="N54" s="41"/>
      <c r="O54" s="28" t="s">
        <v>73</v>
      </c>
      <c r="P54" s="29" t="s">
        <v>73</v>
      </c>
      <c r="Q54" s="29" t="s">
        <v>73</v>
      </c>
      <c r="R54" s="43"/>
      <c r="S54" s="43"/>
      <c r="T54" s="43"/>
      <c r="U54" s="43"/>
      <c r="V54" s="29" t="s">
        <v>73</v>
      </c>
      <c r="W54" s="29" t="s">
        <v>73</v>
      </c>
      <c r="X54" s="29" t="s">
        <v>73</v>
      </c>
      <c r="Y54" s="43"/>
      <c r="Z54" s="29" t="s">
        <v>73</v>
      </c>
      <c r="AA54" s="43"/>
      <c r="AB54" s="43"/>
      <c r="AC54" s="28" t="s">
        <v>73</v>
      </c>
      <c r="AD54" s="43"/>
      <c r="AE54" s="36">
        <f t="shared" si="1"/>
        <v>0</v>
      </c>
      <c r="AF54" s="28"/>
      <c r="AG54" s="28"/>
      <c r="AH54" s="36">
        <f t="shared" si="2"/>
        <v>0</v>
      </c>
      <c r="AI54" s="41"/>
      <c r="AJ54" s="29" t="s">
        <v>55</v>
      </c>
      <c r="AK54" s="29" t="s">
        <v>55</v>
      </c>
      <c r="AL54" s="29" t="s">
        <v>55</v>
      </c>
      <c r="AM54" s="28" t="s">
        <v>55</v>
      </c>
      <c r="AN54" s="28" t="s">
        <v>92</v>
      </c>
      <c r="AO54" s="29" t="s">
        <v>55</v>
      </c>
      <c r="AP54" s="36">
        <f t="shared" si="3"/>
        <v>0</v>
      </c>
      <c r="AQ54" s="36">
        <f t="shared" si="4"/>
        <v>0</v>
      </c>
      <c r="AR54" s="36">
        <f t="shared" si="5"/>
        <v>0</v>
      </c>
      <c r="AS54" s="36">
        <f t="shared" si="6"/>
        <v>8</v>
      </c>
    </row>
    <row r="55">
      <c r="A55" s="37">
        <v>50.0</v>
      </c>
      <c r="B55" s="17" t="s">
        <v>267</v>
      </c>
      <c r="C55" s="17" t="s">
        <v>268</v>
      </c>
      <c r="D55" s="17" t="s">
        <v>269</v>
      </c>
      <c r="E55" s="17" t="s">
        <v>270</v>
      </c>
      <c r="F55" s="17" t="s">
        <v>79</v>
      </c>
      <c r="G55" s="17" t="s">
        <v>218</v>
      </c>
      <c r="H55" s="38" t="s">
        <v>83</v>
      </c>
      <c r="I55" s="38" t="s">
        <v>84</v>
      </c>
      <c r="J55" s="39">
        <v>42979.0</v>
      </c>
      <c r="K55" s="41"/>
      <c r="L55" s="38" t="s">
        <v>85</v>
      </c>
      <c r="M55" s="41"/>
      <c r="N55" s="41"/>
      <c r="O55" s="28" t="s">
        <v>73</v>
      </c>
      <c r="P55" s="29" t="s">
        <v>73</v>
      </c>
      <c r="Q55" s="29" t="s">
        <v>73</v>
      </c>
      <c r="R55" s="43"/>
      <c r="S55" s="43"/>
      <c r="T55" s="43"/>
      <c r="U55" s="43"/>
      <c r="V55" s="29" t="s">
        <v>73</v>
      </c>
      <c r="W55" s="29" t="s">
        <v>73</v>
      </c>
      <c r="X55" s="29" t="s">
        <v>73</v>
      </c>
      <c r="Y55" s="43"/>
      <c r="Z55" s="29" t="s">
        <v>73</v>
      </c>
      <c r="AA55" s="43"/>
      <c r="AB55" s="43"/>
      <c r="AC55" s="28" t="s">
        <v>73</v>
      </c>
      <c r="AD55" s="43"/>
      <c r="AE55" s="36">
        <f t="shared" si="1"/>
        <v>0</v>
      </c>
      <c r="AF55" s="28"/>
      <c r="AG55" s="28"/>
      <c r="AH55" s="36">
        <f t="shared" si="2"/>
        <v>0</v>
      </c>
      <c r="AI55" s="41"/>
      <c r="AJ55" s="29" t="s">
        <v>55</v>
      </c>
      <c r="AK55" s="29" t="s">
        <v>55</v>
      </c>
      <c r="AL55" s="29" t="s">
        <v>55</v>
      </c>
      <c r="AM55" s="28" t="s">
        <v>55</v>
      </c>
      <c r="AN55" s="28" t="s">
        <v>92</v>
      </c>
      <c r="AO55" s="29" t="s">
        <v>55</v>
      </c>
      <c r="AP55" s="36">
        <f t="shared" si="3"/>
        <v>0</v>
      </c>
      <c r="AQ55" s="36">
        <f t="shared" si="4"/>
        <v>0</v>
      </c>
      <c r="AR55" s="36">
        <f t="shared" si="5"/>
        <v>0</v>
      </c>
      <c r="AS55" s="36">
        <f t="shared" si="6"/>
        <v>8</v>
      </c>
    </row>
    <row r="56">
      <c r="A56" s="37">
        <v>51.0</v>
      </c>
      <c r="B56" s="17" t="s">
        <v>271</v>
      </c>
      <c r="C56" s="17" t="s">
        <v>272</v>
      </c>
      <c r="D56" s="20"/>
      <c r="E56" s="19"/>
      <c r="F56" s="17" t="s">
        <v>79</v>
      </c>
      <c r="G56" s="17" t="s">
        <v>218</v>
      </c>
      <c r="H56" s="38" t="s">
        <v>83</v>
      </c>
      <c r="I56" s="38"/>
      <c r="J56" s="39"/>
      <c r="K56" s="41"/>
      <c r="L56" s="38"/>
      <c r="M56" s="41"/>
      <c r="N56" s="41"/>
      <c r="O56" s="28"/>
      <c r="P56" s="29"/>
      <c r="Q56" s="29"/>
      <c r="R56" s="43"/>
      <c r="S56" s="43"/>
      <c r="T56" s="43"/>
      <c r="U56" s="43"/>
      <c r="V56" s="29"/>
      <c r="W56" s="29"/>
      <c r="X56" s="29"/>
      <c r="Y56" s="43"/>
      <c r="Z56" s="29"/>
      <c r="AA56" s="43"/>
      <c r="AB56" s="43"/>
      <c r="AC56" s="28"/>
      <c r="AD56" s="43"/>
      <c r="AE56" s="36">
        <f t="shared" si="1"/>
        <v>0</v>
      </c>
      <c r="AF56" s="41"/>
      <c r="AG56" s="41"/>
      <c r="AH56" s="36">
        <f t="shared" si="2"/>
        <v>0</v>
      </c>
      <c r="AI56" s="28"/>
      <c r="AJ56" s="29" t="s">
        <v>92</v>
      </c>
      <c r="AK56" s="29" t="s">
        <v>55</v>
      </c>
      <c r="AL56" s="29" t="s">
        <v>55</v>
      </c>
      <c r="AM56" s="28" t="s">
        <v>55</v>
      </c>
      <c r="AN56" s="28" t="s">
        <v>55</v>
      </c>
      <c r="AO56" s="29" t="s">
        <v>55</v>
      </c>
      <c r="AP56" s="36">
        <f t="shared" si="3"/>
        <v>0</v>
      </c>
      <c r="AQ56" s="36">
        <f t="shared" si="4"/>
        <v>0</v>
      </c>
      <c r="AR56" s="36">
        <f t="shared" si="5"/>
        <v>0</v>
      </c>
      <c r="AS56" s="36">
        <f t="shared" si="6"/>
        <v>0</v>
      </c>
    </row>
    <row r="57">
      <c r="A57" s="37">
        <v>52.0</v>
      </c>
      <c r="B57" s="17" t="s">
        <v>275</v>
      </c>
      <c r="C57" s="17" t="s">
        <v>276</v>
      </c>
      <c r="D57" s="20"/>
      <c r="E57" s="19"/>
      <c r="F57" s="17" t="s">
        <v>79</v>
      </c>
      <c r="G57" s="17" t="s">
        <v>218</v>
      </c>
      <c r="H57" s="38" t="s">
        <v>83</v>
      </c>
      <c r="I57" s="38" t="s">
        <v>84</v>
      </c>
      <c r="J57" s="39">
        <v>42979.0</v>
      </c>
      <c r="K57" s="41"/>
      <c r="L57" s="38" t="s">
        <v>85</v>
      </c>
      <c r="M57" s="41"/>
      <c r="N57" s="41"/>
      <c r="O57" s="28" t="s">
        <v>73</v>
      </c>
      <c r="P57" s="29" t="s">
        <v>73</v>
      </c>
      <c r="Q57" s="29" t="s">
        <v>73</v>
      </c>
      <c r="R57" s="43"/>
      <c r="S57" s="43"/>
      <c r="T57" s="43"/>
      <c r="U57" s="43"/>
      <c r="V57" s="29" t="s">
        <v>73</v>
      </c>
      <c r="W57" s="29" t="s">
        <v>73</v>
      </c>
      <c r="X57" s="29" t="s">
        <v>73</v>
      </c>
      <c r="Y57" s="43"/>
      <c r="Z57" s="29" t="s">
        <v>73</v>
      </c>
      <c r="AA57" s="43"/>
      <c r="AB57" s="43"/>
      <c r="AC57" s="28" t="s">
        <v>73</v>
      </c>
      <c r="AD57" s="43"/>
      <c r="AE57" s="36">
        <f t="shared" si="1"/>
        <v>0</v>
      </c>
      <c r="AF57" s="28"/>
      <c r="AG57" s="28"/>
      <c r="AH57" s="36">
        <f t="shared" si="2"/>
        <v>0</v>
      </c>
      <c r="AI57" s="41"/>
      <c r="AJ57" s="29" t="s">
        <v>55</v>
      </c>
      <c r="AK57" s="29" t="s">
        <v>55</v>
      </c>
      <c r="AL57" s="29" t="s">
        <v>55</v>
      </c>
      <c r="AM57" s="28" t="s">
        <v>55</v>
      </c>
      <c r="AN57" s="28" t="s">
        <v>92</v>
      </c>
      <c r="AO57" s="29" t="s">
        <v>55</v>
      </c>
      <c r="AP57" s="36">
        <f t="shared" si="3"/>
        <v>0</v>
      </c>
      <c r="AQ57" s="36">
        <f t="shared" si="4"/>
        <v>0</v>
      </c>
      <c r="AR57" s="36">
        <f t="shared" si="5"/>
        <v>0</v>
      </c>
      <c r="AS57" s="36">
        <f t="shared" si="6"/>
        <v>8</v>
      </c>
    </row>
    <row r="58">
      <c r="A58" s="37">
        <v>53.0</v>
      </c>
      <c r="B58" s="17" t="s">
        <v>277</v>
      </c>
      <c r="C58" s="17" t="s">
        <v>172</v>
      </c>
      <c r="D58" s="20"/>
      <c r="E58" s="19"/>
      <c r="F58" s="17" t="s">
        <v>79</v>
      </c>
      <c r="G58" s="17" t="s">
        <v>218</v>
      </c>
      <c r="H58" s="38" t="s">
        <v>83</v>
      </c>
      <c r="I58" s="38" t="s">
        <v>84</v>
      </c>
      <c r="J58" s="39">
        <v>42979.0</v>
      </c>
      <c r="K58" s="41"/>
      <c r="L58" s="38" t="s">
        <v>85</v>
      </c>
      <c r="M58" s="41"/>
      <c r="N58" s="41"/>
      <c r="O58" s="28" t="s">
        <v>73</v>
      </c>
      <c r="P58" s="29" t="s">
        <v>73</v>
      </c>
      <c r="Q58" s="29" t="s">
        <v>73</v>
      </c>
      <c r="R58" s="43"/>
      <c r="S58" s="43"/>
      <c r="T58" s="43"/>
      <c r="U58" s="43"/>
      <c r="V58" s="29" t="s">
        <v>73</v>
      </c>
      <c r="W58" s="29" t="s">
        <v>73</v>
      </c>
      <c r="X58" s="29" t="s">
        <v>73</v>
      </c>
      <c r="Y58" s="43"/>
      <c r="Z58" s="29" t="s">
        <v>73</v>
      </c>
      <c r="AA58" s="43"/>
      <c r="AB58" s="43"/>
      <c r="AC58" s="28" t="s">
        <v>73</v>
      </c>
      <c r="AD58" s="43"/>
      <c r="AE58" s="36">
        <f t="shared" si="1"/>
        <v>0</v>
      </c>
      <c r="AF58" s="45"/>
      <c r="AG58" s="28"/>
      <c r="AH58" s="36">
        <f t="shared" si="2"/>
        <v>0</v>
      </c>
      <c r="AI58" s="41"/>
      <c r="AJ58" s="29" t="s">
        <v>55</v>
      </c>
      <c r="AK58" s="29" t="s">
        <v>55</v>
      </c>
      <c r="AL58" s="29" t="s">
        <v>55</v>
      </c>
      <c r="AM58" s="28" t="s">
        <v>55</v>
      </c>
      <c r="AN58" s="28" t="s">
        <v>92</v>
      </c>
      <c r="AO58" s="29" t="s">
        <v>55</v>
      </c>
      <c r="AP58" s="36">
        <f t="shared" si="3"/>
        <v>0</v>
      </c>
      <c r="AQ58" s="36">
        <f t="shared" si="4"/>
        <v>0</v>
      </c>
      <c r="AR58" s="36">
        <f t="shared" si="5"/>
        <v>0</v>
      </c>
      <c r="AS58" s="36">
        <f t="shared" si="6"/>
        <v>8</v>
      </c>
    </row>
    <row r="59">
      <c r="A59" s="37">
        <v>54.0</v>
      </c>
      <c r="B59" s="17" t="s">
        <v>281</v>
      </c>
      <c r="C59" s="17" t="s">
        <v>136</v>
      </c>
      <c r="D59" s="17" t="s">
        <v>224</v>
      </c>
      <c r="E59" s="19"/>
      <c r="F59" s="17" t="s">
        <v>96</v>
      </c>
      <c r="G59" s="17" t="s">
        <v>218</v>
      </c>
      <c r="H59" s="38" t="s">
        <v>83</v>
      </c>
      <c r="I59" s="38" t="s">
        <v>84</v>
      </c>
      <c r="J59" s="39">
        <v>42979.0</v>
      </c>
      <c r="K59" s="41"/>
      <c r="L59" s="38" t="s">
        <v>85</v>
      </c>
      <c r="M59" s="41"/>
      <c r="N59" s="41"/>
      <c r="O59" s="28" t="s">
        <v>73</v>
      </c>
      <c r="P59" s="29" t="s">
        <v>73</v>
      </c>
      <c r="Q59" s="29" t="s">
        <v>73</v>
      </c>
      <c r="R59" s="43"/>
      <c r="S59" s="43"/>
      <c r="T59" s="43"/>
      <c r="U59" s="43"/>
      <c r="V59" s="29" t="s">
        <v>73</v>
      </c>
      <c r="W59" s="29" t="s">
        <v>73</v>
      </c>
      <c r="X59" s="29" t="s">
        <v>73</v>
      </c>
      <c r="Y59" s="43"/>
      <c r="Z59" s="29" t="s">
        <v>73</v>
      </c>
      <c r="AA59" s="43"/>
      <c r="AB59" s="43"/>
      <c r="AC59" s="28" t="s">
        <v>73</v>
      </c>
      <c r="AD59" s="43"/>
      <c r="AE59" s="36">
        <f t="shared" si="1"/>
        <v>0</v>
      </c>
      <c r="AF59" s="28"/>
      <c r="AG59" s="28"/>
      <c r="AH59" s="36">
        <f t="shared" si="2"/>
        <v>0</v>
      </c>
      <c r="AI59" s="41"/>
      <c r="AJ59" s="29" t="s">
        <v>55</v>
      </c>
      <c r="AK59" s="29" t="s">
        <v>55</v>
      </c>
      <c r="AL59" s="29" t="s">
        <v>55</v>
      </c>
      <c r="AM59" s="28" t="s">
        <v>55</v>
      </c>
      <c r="AN59" s="28" t="s">
        <v>92</v>
      </c>
      <c r="AO59" s="29" t="s">
        <v>55</v>
      </c>
      <c r="AP59" s="36">
        <f t="shared" si="3"/>
        <v>0</v>
      </c>
      <c r="AQ59" s="36">
        <f t="shared" si="4"/>
        <v>0</v>
      </c>
      <c r="AR59" s="36">
        <f t="shared" si="5"/>
        <v>0</v>
      </c>
      <c r="AS59" s="36">
        <f t="shared" si="6"/>
        <v>8</v>
      </c>
    </row>
    <row r="60">
      <c r="A60" s="37">
        <v>55.0</v>
      </c>
      <c r="B60" s="17" t="s">
        <v>246</v>
      </c>
      <c r="C60" s="17" t="s">
        <v>244</v>
      </c>
      <c r="D60" s="20"/>
      <c r="E60" s="19"/>
      <c r="F60" s="17" t="s">
        <v>96</v>
      </c>
      <c r="G60" s="17" t="s">
        <v>218</v>
      </c>
      <c r="H60" s="38" t="s">
        <v>83</v>
      </c>
      <c r="I60" s="38" t="s">
        <v>84</v>
      </c>
      <c r="J60" s="39">
        <v>42979.0</v>
      </c>
      <c r="K60" s="41"/>
      <c r="L60" s="38" t="s">
        <v>85</v>
      </c>
      <c r="M60" s="41"/>
      <c r="N60" s="41"/>
      <c r="O60" s="28" t="s">
        <v>73</v>
      </c>
      <c r="P60" s="29" t="s">
        <v>73</v>
      </c>
      <c r="Q60" s="29" t="s">
        <v>73</v>
      </c>
      <c r="R60" s="43"/>
      <c r="S60" s="43"/>
      <c r="T60" s="43"/>
      <c r="U60" s="43"/>
      <c r="V60" s="29" t="s">
        <v>73</v>
      </c>
      <c r="W60" s="29" t="s">
        <v>73</v>
      </c>
      <c r="X60" s="29" t="s">
        <v>73</v>
      </c>
      <c r="Y60" s="43"/>
      <c r="Z60" s="29" t="s">
        <v>73</v>
      </c>
      <c r="AA60" s="43"/>
      <c r="AB60" s="43"/>
      <c r="AC60" s="28" t="s">
        <v>73</v>
      </c>
      <c r="AD60" s="43"/>
      <c r="AE60" s="36">
        <f t="shared" si="1"/>
        <v>0</v>
      </c>
      <c r="AF60" s="45"/>
      <c r="AG60" s="28"/>
      <c r="AH60" s="36">
        <f t="shared" si="2"/>
        <v>0</v>
      </c>
      <c r="AI60" s="41"/>
      <c r="AJ60" s="29" t="s">
        <v>55</v>
      </c>
      <c r="AK60" s="29" t="s">
        <v>55</v>
      </c>
      <c r="AL60" s="29" t="s">
        <v>55</v>
      </c>
      <c r="AM60" s="28" t="s">
        <v>55</v>
      </c>
      <c r="AN60" s="28" t="s">
        <v>92</v>
      </c>
      <c r="AO60" s="29" t="s">
        <v>55</v>
      </c>
      <c r="AP60" s="36">
        <f t="shared" si="3"/>
        <v>0</v>
      </c>
      <c r="AQ60" s="36">
        <f t="shared" si="4"/>
        <v>0</v>
      </c>
      <c r="AR60" s="36">
        <f t="shared" si="5"/>
        <v>0</v>
      </c>
      <c r="AS60" s="36">
        <f t="shared" si="6"/>
        <v>8</v>
      </c>
    </row>
    <row r="61">
      <c r="A61" s="37">
        <v>56.0</v>
      </c>
      <c r="B61" s="17" t="s">
        <v>223</v>
      </c>
      <c r="C61" s="17" t="s">
        <v>285</v>
      </c>
      <c r="D61" s="17" t="s">
        <v>193</v>
      </c>
      <c r="E61" s="19"/>
      <c r="F61" s="17" t="s">
        <v>96</v>
      </c>
      <c r="G61" s="17" t="s">
        <v>218</v>
      </c>
      <c r="H61" s="38" t="s">
        <v>83</v>
      </c>
      <c r="I61" s="38" t="s">
        <v>84</v>
      </c>
      <c r="J61" s="39">
        <v>42979.0</v>
      </c>
      <c r="K61" s="41"/>
      <c r="L61" s="38" t="s">
        <v>85</v>
      </c>
      <c r="M61" s="41"/>
      <c r="N61" s="41"/>
      <c r="O61" s="28" t="s">
        <v>73</v>
      </c>
      <c r="P61" s="29" t="s">
        <v>73</v>
      </c>
      <c r="Q61" s="29" t="s">
        <v>73</v>
      </c>
      <c r="R61" s="43"/>
      <c r="S61" s="43"/>
      <c r="T61" s="43"/>
      <c r="U61" s="43"/>
      <c r="V61" s="29" t="s">
        <v>73</v>
      </c>
      <c r="W61" s="29" t="s">
        <v>73</v>
      </c>
      <c r="X61" s="29" t="s">
        <v>73</v>
      </c>
      <c r="Y61" s="43"/>
      <c r="Z61" s="29" t="s">
        <v>73</v>
      </c>
      <c r="AA61" s="43"/>
      <c r="AB61" s="43"/>
      <c r="AC61" s="28" t="s">
        <v>73</v>
      </c>
      <c r="AD61" s="43"/>
      <c r="AE61" s="36">
        <f t="shared" si="1"/>
        <v>0</v>
      </c>
      <c r="AF61" s="28"/>
      <c r="AG61" s="28"/>
      <c r="AH61" s="36">
        <f t="shared" si="2"/>
        <v>0</v>
      </c>
      <c r="AI61" s="41"/>
      <c r="AJ61" s="29" t="s">
        <v>55</v>
      </c>
      <c r="AK61" s="29" t="s">
        <v>55</v>
      </c>
      <c r="AL61" s="29" t="s">
        <v>55</v>
      </c>
      <c r="AM61" s="28" t="s">
        <v>55</v>
      </c>
      <c r="AN61" s="28" t="s">
        <v>92</v>
      </c>
      <c r="AO61" s="29" t="s">
        <v>55</v>
      </c>
      <c r="AP61" s="36">
        <f t="shared" si="3"/>
        <v>0</v>
      </c>
      <c r="AQ61" s="36">
        <f t="shared" si="4"/>
        <v>0</v>
      </c>
      <c r="AR61" s="36">
        <f t="shared" si="5"/>
        <v>0</v>
      </c>
      <c r="AS61" s="36">
        <f t="shared" si="6"/>
        <v>8</v>
      </c>
    </row>
    <row r="62">
      <c r="A62" s="37">
        <v>57.0</v>
      </c>
      <c r="B62" s="17" t="s">
        <v>286</v>
      </c>
      <c r="C62" s="17" t="s">
        <v>266</v>
      </c>
      <c r="D62" s="17" t="s">
        <v>287</v>
      </c>
      <c r="E62" s="19"/>
      <c r="F62" s="17" t="s">
        <v>96</v>
      </c>
      <c r="G62" s="17" t="s">
        <v>218</v>
      </c>
      <c r="H62" s="38" t="s">
        <v>83</v>
      </c>
      <c r="I62" s="38" t="s">
        <v>84</v>
      </c>
      <c r="J62" s="39">
        <v>42979.0</v>
      </c>
      <c r="K62" s="41"/>
      <c r="L62" s="38" t="s">
        <v>85</v>
      </c>
      <c r="M62" s="41"/>
      <c r="N62" s="41"/>
      <c r="O62" s="28" t="s">
        <v>73</v>
      </c>
      <c r="P62" s="29" t="s">
        <v>73</v>
      </c>
      <c r="Q62" s="29" t="s">
        <v>73</v>
      </c>
      <c r="R62" s="43"/>
      <c r="S62" s="43"/>
      <c r="T62" s="43"/>
      <c r="U62" s="43"/>
      <c r="V62" s="29" t="s">
        <v>73</v>
      </c>
      <c r="W62" s="29" t="s">
        <v>73</v>
      </c>
      <c r="X62" s="29" t="s">
        <v>73</v>
      </c>
      <c r="Y62" s="43"/>
      <c r="Z62" s="29" t="s">
        <v>73</v>
      </c>
      <c r="AA62" s="43"/>
      <c r="AB62" s="43"/>
      <c r="AC62" s="28" t="s">
        <v>73</v>
      </c>
      <c r="AD62" s="43"/>
      <c r="AE62" s="36">
        <f t="shared" si="1"/>
        <v>0</v>
      </c>
      <c r="AF62" s="45"/>
      <c r="AG62" s="28"/>
      <c r="AH62" s="36">
        <f t="shared" si="2"/>
        <v>0</v>
      </c>
      <c r="AI62" s="41"/>
      <c r="AJ62" s="29" t="s">
        <v>55</v>
      </c>
      <c r="AK62" s="29" t="s">
        <v>55</v>
      </c>
      <c r="AL62" s="29" t="s">
        <v>55</v>
      </c>
      <c r="AM62" s="28" t="s">
        <v>55</v>
      </c>
      <c r="AN62" s="28" t="s">
        <v>92</v>
      </c>
      <c r="AO62" s="29" t="s">
        <v>55</v>
      </c>
      <c r="AP62" s="36">
        <f t="shared" si="3"/>
        <v>0</v>
      </c>
      <c r="AQ62" s="36">
        <f t="shared" si="4"/>
        <v>0</v>
      </c>
      <c r="AR62" s="36">
        <f t="shared" si="5"/>
        <v>0</v>
      </c>
      <c r="AS62" s="36">
        <f t="shared" si="6"/>
        <v>8</v>
      </c>
    </row>
    <row r="63">
      <c r="A63" s="37">
        <v>58.0</v>
      </c>
      <c r="B63" s="17" t="s">
        <v>289</v>
      </c>
      <c r="C63" s="17" t="s">
        <v>252</v>
      </c>
      <c r="D63" s="17" t="s">
        <v>110</v>
      </c>
      <c r="E63" s="19"/>
      <c r="F63" s="17" t="s">
        <v>96</v>
      </c>
      <c r="G63" s="17" t="s">
        <v>218</v>
      </c>
      <c r="H63" s="38" t="s">
        <v>83</v>
      </c>
      <c r="I63" s="38" t="s">
        <v>84</v>
      </c>
      <c r="J63" s="39">
        <v>42979.0</v>
      </c>
      <c r="K63" s="44"/>
      <c r="L63" s="38" t="s">
        <v>85</v>
      </c>
      <c r="M63" s="41"/>
      <c r="N63" s="41"/>
      <c r="O63" s="28" t="s">
        <v>73</v>
      </c>
      <c r="P63" s="29" t="s">
        <v>73</v>
      </c>
      <c r="Q63" s="29" t="s">
        <v>73</v>
      </c>
      <c r="R63" s="43"/>
      <c r="S63" s="43"/>
      <c r="T63" s="43"/>
      <c r="U63" s="43"/>
      <c r="V63" s="29" t="s">
        <v>73</v>
      </c>
      <c r="W63" s="29" t="s">
        <v>73</v>
      </c>
      <c r="X63" s="29" t="s">
        <v>73</v>
      </c>
      <c r="Y63" s="43"/>
      <c r="Z63" s="29" t="s">
        <v>73</v>
      </c>
      <c r="AA63" s="43"/>
      <c r="AB63" s="43"/>
      <c r="AC63" s="28" t="s">
        <v>73</v>
      </c>
      <c r="AD63" s="43"/>
      <c r="AE63" s="36">
        <f t="shared" si="1"/>
        <v>0</v>
      </c>
      <c r="AF63" s="28"/>
      <c r="AG63" s="28"/>
      <c r="AH63" s="36">
        <f t="shared" si="2"/>
        <v>0</v>
      </c>
      <c r="AI63" s="41"/>
      <c r="AJ63" s="29" t="s">
        <v>55</v>
      </c>
      <c r="AK63" s="29" t="s">
        <v>55</v>
      </c>
      <c r="AL63" s="29" t="s">
        <v>55</v>
      </c>
      <c r="AM63" s="28" t="s">
        <v>55</v>
      </c>
      <c r="AN63" s="28" t="s">
        <v>92</v>
      </c>
      <c r="AO63" s="29" t="s">
        <v>55</v>
      </c>
      <c r="AP63" s="36">
        <f t="shared" si="3"/>
        <v>0</v>
      </c>
      <c r="AQ63" s="36">
        <f t="shared" si="4"/>
        <v>0</v>
      </c>
      <c r="AR63" s="36">
        <f t="shared" si="5"/>
        <v>0</v>
      </c>
      <c r="AS63" s="36">
        <f t="shared" si="6"/>
        <v>8</v>
      </c>
    </row>
    <row r="64">
      <c r="A64" s="37">
        <v>59.0</v>
      </c>
      <c r="B64" s="17" t="s">
        <v>290</v>
      </c>
      <c r="C64" s="17" t="s">
        <v>157</v>
      </c>
      <c r="D64" s="17" t="s">
        <v>125</v>
      </c>
      <c r="E64" s="20"/>
      <c r="F64" s="17" t="s">
        <v>79</v>
      </c>
      <c r="G64" s="17" t="s">
        <v>218</v>
      </c>
      <c r="H64" s="38" t="s">
        <v>83</v>
      </c>
      <c r="I64" s="38" t="s">
        <v>84</v>
      </c>
      <c r="J64" s="39">
        <v>42979.0</v>
      </c>
      <c r="K64" s="41"/>
      <c r="L64" s="38" t="s">
        <v>85</v>
      </c>
      <c r="M64" s="41"/>
      <c r="N64" s="41"/>
      <c r="O64" s="28" t="s">
        <v>73</v>
      </c>
      <c r="P64" s="29" t="s">
        <v>73</v>
      </c>
      <c r="Q64" s="29" t="s">
        <v>73</v>
      </c>
      <c r="R64" s="43"/>
      <c r="S64" s="43"/>
      <c r="T64" s="43"/>
      <c r="U64" s="43"/>
      <c r="V64" s="29" t="s">
        <v>73</v>
      </c>
      <c r="W64" s="29" t="s">
        <v>73</v>
      </c>
      <c r="X64" s="29" t="s">
        <v>73</v>
      </c>
      <c r="Y64" s="43"/>
      <c r="Z64" s="29" t="s">
        <v>73</v>
      </c>
      <c r="AA64" s="43"/>
      <c r="AB64" s="43"/>
      <c r="AC64" s="28" t="s">
        <v>73</v>
      </c>
      <c r="AD64" s="43"/>
      <c r="AE64" s="36">
        <f t="shared" si="1"/>
        <v>0</v>
      </c>
      <c r="AF64" s="28"/>
      <c r="AG64" s="28"/>
      <c r="AH64" s="36">
        <f t="shared" si="2"/>
        <v>0</v>
      </c>
      <c r="AI64" s="41"/>
      <c r="AJ64" s="29" t="s">
        <v>55</v>
      </c>
      <c r="AK64" s="29" t="s">
        <v>55</v>
      </c>
      <c r="AL64" s="29" t="s">
        <v>55</v>
      </c>
      <c r="AM64" s="28" t="s">
        <v>55</v>
      </c>
      <c r="AN64" s="28" t="s">
        <v>92</v>
      </c>
      <c r="AO64" s="29" t="s">
        <v>55</v>
      </c>
      <c r="AP64" s="36">
        <f t="shared" si="3"/>
        <v>0</v>
      </c>
      <c r="AQ64" s="36">
        <f t="shared" si="4"/>
        <v>0</v>
      </c>
      <c r="AR64" s="36">
        <f t="shared" si="5"/>
        <v>0</v>
      </c>
      <c r="AS64" s="36">
        <f t="shared" si="6"/>
        <v>8</v>
      </c>
    </row>
    <row r="65">
      <c r="A65" s="37">
        <v>60.0</v>
      </c>
      <c r="B65" s="17" t="s">
        <v>297</v>
      </c>
      <c r="C65" s="17" t="s">
        <v>115</v>
      </c>
      <c r="D65" s="17" t="s">
        <v>298</v>
      </c>
      <c r="E65" s="19"/>
      <c r="F65" s="17" t="s">
        <v>79</v>
      </c>
      <c r="G65" s="17" t="s">
        <v>218</v>
      </c>
      <c r="H65" s="38" t="s">
        <v>83</v>
      </c>
      <c r="I65" s="38" t="s">
        <v>84</v>
      </c>
      <c r="J65" s="39">
        <v>42979.0</v>
      </c>
      <c r="K65" s="41"/>
      <c r="L65" s="38" t="s">
        <v>85</v>
      </c>
      <c r="M65" s="41"/>
      <c r="N65" s="41"/>
      <c r="O65" s="28" t="s">
        <v>73</v>
      </c>
      <c r="P65" s="29" t="s">
        <v>73</v>
      </c>
      <c r="Q65" s="29" t="s">
        <v>73</v>
      </c>
      <c r="R65" s="43"/>
      <c r="S65" s="43"/>
      <c r="T65" s="43"/>
      <c r="U65" s="43"/>
      <c r="V65" s="29" t="s">
        <v>73</v>
      </c>
      <c r="W65" s="29" t="s">
        <v>73</v>
      </c>
      <c r="X65" s="29" t="s">
        <v>73</v>
      </c>
      <c r="Y65" s="43"/>
      <c r="Z65" s="29" t="s">
        <v>73</v>
      </c>
      <c r="AA65" s="43"/>
      <c r="AB65" s="43"/>
      <c r="AC65" s="28" t="s">
        <v>73</v>
      </c>
      <c r="AD65" s="43"/>
      <c r="AE65" s="36">
        <f t="shared" si="1"/>
        <v>0</v>
      </c>
      <c r="AF65" s="28"/>
      <c r="AG65" s="28"/>
      <c r="AH65" s="36">
        <f t="shared" si="2"/>
        <v>0</v>
      </c>
      <c r="AI65" s="41"/>
      <c r="AJ65" s="29" t="s">
        <v>55</v>
      </c>
      <c r="AK65" s="29" t="s">
        <v>55</v>
      </c>
      <c r="AL65" s="29" t="s">
        <v>55</v>
      </c>
      <c r="AM65" s="28" t="s">
        <v>55</v>
      </c>
      <c r="AN65" s="28" t="s">
        <v>92</v>
      </c>
      <c r="AO65" s="29" t="s">
        <v>55</v>
      </c>
      <c r="AP65" s="36">
        <f t="shared" si="3"/>
        <v>0</v>
      </c>
      <c r="AQ65" s="36">
        <f t="shared" si="4"/>
        <v>0</v>
      </c>
      <c r="AR65" s="36">
        <f t="shared" si="5"/>
        <v>0</v>
      </c>
      <c r="AS65" s="36">
        <f t="shared" si="6"/>
        <v>8</v>
      </c>
    </row>
    <row r="66">
      <c r="A66" s="37">
        <v>61.0</v>
      </c>
      <c r="B66" s="17" t="s">
        <v>299</v>
      </c>
      <c r="C66" s="17" t="s">
        <v>110</v>
      </c>
      <c r="D66" s="17" t="s">
        <v>300</v>
      </c>
      <c r="E66" s="19"/>
      <c r="F66" s="17" t="s">
        <v>96</v>
      </c>
      <c r="G66" s="17" t="s">
        <v>218</v>
      </c>
      <c r="H66" s="38" t="s">
        <v>83</v>
      </c>
      <c r="I66" s="38" t="s">
        <v>84</v>
      </c>
      <c r="J66" s="39">
        <v>42979.0</v>
      </c>
      <c r="K66" s="44"/>
      <c r="L66" s="38" t="s">
        <v>85</v>
      </c>
      <c r="M66" s="41"/>
      <c r="N66" s="41"/>
      <c r="O66" s="28" t="s">
        <v>73</v>
      </c>
      <c r="P66" s="29" t="s">
        <v>73</v>
      </c>
      <c r="Q66" s="29" t="s">
        <v>73</v>
      </c>
      <c r="R66" s="43"/>
      <c r="S66" s="43"/>
      <c r="T66" s="43"/>
      <c r="U66" s="43"/>
      <c r="V66" s="29" t="s">
        <v>73</v>
      </c>
      <c r="W66" s="29" t="s">
        <v>73</v>
      </c>
      <c r="X66" s="29" t="s">
        <v>73</v>
      </c>
      <c r="Y66" s="43"/>
      <c r="Z66" s="29" t="s">
        <v>73</v>
      </c>
      <c r="AA66" s="43"/>
      <c r="AB66" s="43"/>
      <c r="AC66" s="28" t="s">
        <v>73</v>
      </c>
      <c r="AD66" s="43"/>
      <c r="AE66" s="36">
        <f t="shared" si="1"/>
        <v>0</v>
      </c>
      <c r="AF66" s="28"/>
      <c r="AG66" s="28"/>
      <c r="AH66" s="36">
        <f t="shared" si="2"/>
        <v>0</v>
      </c>
      <c r="AI66" s="41"/>
      <c r="AJ66" s="29" t="s">
        <v>55</v>
      </c>
      <c r="AK66" s="29" t="s">
        <v>55</v>
      </c>
      <c r="AL66" s="29" t="s">
        <v>55</v>
      </c>
      <c r="AM66" s="28" t="s">
        <v>55</v>
      </c>
      <c r="AN66" s="28" t="s">
        <v>92</v>
      </c>
      <c r="AO66" s="29" t="s">
        <v>55</v>
      </c>
      <c r="AP66" s="36">
        <f t="shared" si="3"/>
        <v>0</v>
      </c>
      <c r="AQ66" s="36">
        <f t="shared" si="4"/>
        <v>0</v>
      </c>
      <c r="AR66" s="36">
        <f t="shared" si="5"/>
        <v>0</v>
      </c>
      <c r="AS66" s="36">
        <f t="shared" si="6"/>
        <v>8</v>
      </c>
    </row>
    <row r="67">
      <c r="A67" s="37">
        <v>62.0</v>
      </c>
      <c r="B67" s="17" t="s">
        <v>181</v>
      </c>
      <c r="C67" s="17" t="s">
        <v>113</v>
      </c>
      <c r="D67" s="17" t="s">
        <v>110</v>
      </c>
      <c r="E67" s="19"/>
      <c r="F67" s="17" t="s">
        <v>96</v>
      </c>
      <c r="G67" s="17" t="s">
        <v>218</v>
      </c>
      <c r="H67" s="38" t="s">
        <v>83</v>
      </c>
      <c r="I67" s="38" t="s">
        <v>84</v>
      </c>
      <c r="J67" s="39">
        <v>42979.0</v>
      </c>
      <c r="K67" s="41"/>
      <c r="L67" s="38" t="s">
        <v>85</v>
      </c>
      <c r="M67" s="41"/>
      <c r="N67" s="41"/>
      <c r="O67" s="28" t="s">
        <v>73</v>
      </c>
      <c r="P67" s="29" t="s">
        <v>73</v>
      </c>
      <c r="Q67" s="29" t="s">
        <v>73</v>
      </c>
      <c r="R67" s="43"/>
      <c r="S67" s="43"/>
      <c r="T67" s="43"/>
      <c r="U67" s="43"/>
      <c r="V67" s="29" t="s">
        <v>73</v>
      </c>
      <c r="W67" s="29" t="s">
        <v>73</v>
      </c>
      <c r="X67" s="29" t="s">
        <v>73</v>
      </c>
      <c r="Y67" s="43"/>
      <c r="Z67" s="29" t="s">
        <v>73</v>
      </c>
      <c r="AA67" s="43"/>
      <c r="AB67" s="43"/>
      <c r="AC67" s="28" t="s">
        <v>73</v>
      </c>
      <c r="AD67" s="43"/>
      <c r="AE67" s="36">
        <f t="shared" si="1"/>
        <v>0</v>
      </c>
      <c r="AF67" s="28"/>
      <c r="AG67" s="28"/>
      <c r="AH67" s="36">
        <f t="shared" si="2"/>
        <v>0</v>
      </c>
      <c r="AI67" s="41"/>
      <c r="AJ67" s="29" t="s">
        <v>55</v>
      </c>
      <c r="AK67" s="29" t="s">
        <v>55</v>
      </c>
      <c r="AL67" s="29" t="s">
        <v>55</v>
      </c>
      <c r="AM67" s="28" t="s">
        <v>55</v>
      </c>
      <c r="AN67" s="28" t="s">
        <v>92</v>
      </c>
      <c r="AO67" s="29" t="s">
        <v>55</v>
      </c>
      <c r="AP67" s="36">
        <f t="shared" si="3"/>
        <v>0</v>
      </c>
      <c r="AQ67" s="36">
        <f t="shared" si="4"/>
        <v>0</v>
      </c>
      <c r="AR67" s="36">
        <f t="shared" si="5"/>
        <v>0</v>
      </c>
      <c r="AS67" s="36">
        <f t="shared" si="6"/>
        <v>8</v>
      </c>
    </row>
    <row r="68">
      <c r="A68" s="37">
        <v>63.0</v>
      </c>
      <c r="B68" s="17" t="s">
        <v>305</v>
      </c>
      <c r="C68" s="17" t="s">
        <v>167</v>
      </c>
      <c r="D68" s="17" t="s">
        <v>125</v>
      </c>
      <c r="E68" s="19"/>
      <c r="F68" s="17" t="s">
        <v>79</v>
      </c>
      <c r="G68" s="17" t="s">
        <v>218</v>
      </c>
      <c r="H68" s="38" t="s">
        <v>83</v>
      </c>
      <c r="I68" s="38" t="s">
        <v>84</v>
      </c>
      <c r="J68" s="39">
        <v>42979.0</v>
      </c>
      <c r="K68" s="41"/>
      <c r="L68" s="38" t="s">
        <v>85</v>
      </c>
      <c r="M68" s="41"/>
      <c r="N68" s="41"/>
      <c r="O68" s="28" t="s">
        <v>73</v>
      </c>
      <c r="P68" s="29" t="s">
        <v>73</v>
      </c>
      <c r="Q68" s="29" t="s">
        <v>73</v>
      </c>
      <c r="R68" s="43"/>
      <c r="S68" s="43"/>
      <c r="T68" s="43"/>
      <c r="U68" s="43"/>
      <c r="V68" s="29" t="s">
        <v>73</v>
      </c>
      <c r="W68" s="29" t="s">
        <v>73</v>
      </c>
      <c r="X68" s="29" t="s">
        <v>73</v>
      </c>
      <c r="Y68" s="43"/>
      <c r="Z68" s="29" t="s">
        <v>73</v>
      </c>
      <c r="AA68" s="43"/>
      <c r="AB68" s="43"/>
      <c r="AC68" s="28" t="s">
        <v>73</v>
      </c>
      <c r="AD68" s="43"/>
      <c r="AE68" s="36">
        <f t="shared" si="1"/>
        <v>0</v>
      </c>
      <c r="AF68" s="45"/>
      <c r="AG68" s="28"/>
      <c r="AH68" s="36">
        <f t="shared" si="2"/>
        <v>0</v>
      </c>
      <c r="AI68" s="41"/>
      <c r="AJ68" s="29" t="s">
        <v>55</v>
      </c>
      <c r="AK68" s="29" t="s">
        <v>55</v>
      </c>
      <c r="AL68" s="29" t="s">
        <v>55</v>
      </c>
      <c r="AM68" s="28" t="s">
        <v>55</v>
      </c>
      <c r="AN68" s="28" t="s">
        <v>92</v>
      </c>
      <c r="AO68" s="29" t="s">
        <v>55</v>
      </c>
      <c r="AP68" s="36">
        <f t="shared" si="3"/>
        <v>0</v>
      </c>
      <c r="AQ68" s="36">
        <f t="shared" si="4"/>
        <v>0</v>
      </c>
      <c r="AR68" s="36">
        <f t="shared" si="5"/>
        <v>0</v>
      </c>
      <c r="AS68" s="36">
        <f t="shared" si="6"/>
        <v>8</v>
      </c>
    </row>
    <row r="69">
      <c r="A69" s="37">
        <v>64.0</v>
      </c>
      <c r="B69" s="17" t="s">
        <v>308</v>
      </c>
      <c r="C69" s="17" t="s">
        <v>125</v>
      </c>
      <c r="D69" s="17" t="s">
        <v>173</v>
      </c>
      <c r="E69" s="19"/>
      <c r="F69" s="17" t="s">
        <v>79</v>
      </c>
      <c r="G69" s="17" t="s">
        <v>218</v>
      </c>
      <c r="H69" s="38" t="s">
        <v>83</v>
      </c>
      <c r="I69" s="38" t="s">
        <v>84</v>
      </c>
      <c r="J69" s="39">
        <v>42979.0</v>
      </c>
      <c r="K69" s="41"/>
      <c r="L69" s="38" t="s">
        <v>85</v>
      </c>
      <c r="M69" s="41"/>
      <c r="N69" s="41"/>
      <c r="O69" s="28" t="s">
        <v>73</v>
      </c>
      <c r="P69" s="29" t="s">
        <v>73</v>
      </c>
      <c r="Q69" s="29" t="s">
        <v>73</v>
      </c>
      <c r="R69" s="43"/>
      <c r="S69" s="43"/>
      <c r="T69" s="43"/>
      <c r="U69" s="43"/>
      <c r="V69" s="29" t="s">
        <v>73</v>
      </c>
      <c r="W69" s="29" t="s">
        <v>73</v>
      </c>
      <c r="X69" s="29" t="s">
        <v>73</v>
      </c>
      <c r="Y69" s="43"/>
      <c r="Z69" s="29" t="s">
        <v>73</v>
      </c>
      <c r="AA69" s="43"/>
      <c r="AB69" s="43"/>
      <c r="AC69" s="28" t="s">
        <v>73</v>
      </c>
      <c r="AD69" s="43"/>
      <c r="AE69" s="36">
        <f t="shared" si="1"/>
        <v>0</v>
      </c>
      <c r="AF69" s="28"/>
      <c r="AG69" s="28"/>
      <c r="AH69" s="36">
        <f t="shared" si="2"/>
        <v>0</v>
      </c>
      <c r="AI69" s="41"/>
      <c r="AJ69" s="29" t="s">
        <v>55</v>
      </c>
      <c r="AK69" s="29" t="s">
        <v>55</v>
      </c>
      <c r="AL69" s="29" t="s">
        <v>55</v>
      </c>
      <c r="AM69" s="28" t="s">
        <v>55</v>
      </c>
      <c r="AN69" s="28" t="s">
        <v>92</v>
      </c>
      <c r="AO69" s="29" t="s">
        <v>55</v>
      </c>
      <c r="AP69" s="36">
        <f t="shared" si="3"/>
        <v>0</v>
      </c>
      <c r="AQ69" s="36">
        <f t="shared" si="4"/>
        <v>0</v>
      </c>
      <c r="AR69" s="36">
        <f t="shared" si="5"/>
        <v>0</v>
      </c>
      <c r="AS69" s="36">
        <f t="shared" si="6"/>
        <v>8</v>
      </c>
    </row>
    <row r="70">
      <c r="A70" s="37">
        <v>65.0</v>
      </c>
      <c r="B70" s="17" t="s">
        <v>309</v>
      </c>
      <c r="C70" s="17" t="s">
        <v>261</v>
      </c>
      <c r="D70" s="17" t="s">
        <v>110</v>
      </c>
      <c r="E70" s="17" t="s">
        <v>310</v>
      </c>
      <c r="F70" s="17" t="s">
        <v>96</v>
      </c>
      <c r="G70" s="17" t="s">
        <v>218</v>
      </c>
      <c r="H70" s="38" t="s">
        <v>83</v>
      </c>
      <c r="I70" s="38" t="s">
        <v>84</v>
      </c>
      <c r="J70" s="39">
        <v>42979.0</v>
      </c>
      <c r="K70" s="41"/>
      <c r="L70" s="38" t="s">
        <v>85</v>
      </c>
      <c r="M70" s="41"/>
      <c r="N70" s="41"/>
      <c r="O70" s="28" t="s">
        <v>73</v>
      </c>
      <c r="P70" s="29" t="s">
        <v>73</v>
      </c>
      <c r="Q70" s="29" t="s">
        <v>73</v>
      </c>
      <c r="R70" s="43"/>
      <c r="S70" s="43"/>
      <c r="T70" s="43"/>
      <c r="U70" s="43"/>
      <c r="V70" s="29" t="s">
        <v>73</v>
      </c>
      <c r="W70" s="29" t="s">
        <v>73</v>
      </c>
      <c r="X70" s="29" t="s">
        <v>73</v>
      </c>
      <c r="Y70" s="43"/>
      <c r="Z70" s="29" t="s">
        <v>73</v>
      </c>
      <c r="AA70" s="43"/>
      <c r="AB70" s="43"/>
      <c r="AC70" s="28" t="s">
        <v>73</v>
      </c>
      <c r="AD70" s="43"/>
      <c r="AE70" s="36">
        <f t="shared" si="1"/>
        <v>0</v>
      </c>
      <c r="AF70" s="28"/>
      <c r="AG70" s="28"/>
      <c r="AH70" s="36">
        <f t="shared" si="2"/>
        <v>0</v>
      </c>
      <c r="AI70" s="41"/>
      <c r="AJ70" s="29" t="s">
        <v>55</v>
      </c>
      <c r="AK70" s="29" t="s">
        <v>55</v>
      </c>
      <c r="AL70" s="29" t="s">
        <v>55</v>
      </c>
      <c r="AM70" s="28" t="s">
        <v>55</v>
      </c>
      <c r="AN70" s="28" t="s">
        <v>92</v>
      </c>
      <c r="AO70" s="29" t="s">
        <v>55</v>
      </c>
      <c r="AP70" s="36">
        <f t="shared" si="3"/>
        <v>0</v>
      </c>
      <c r="AQ70" s="36">
        <f t="shared" si="4"/>
        <v>0</v>
      </c>
      <c r="AR70" s="36">
        <f t="shared" si="5"/>
        <v>0</v>
      </c>
      <c r="AS70" s="36">
        <f t="shared" si="6"/>
        <v>8</v>
      </c>
    </row>
    <row r="71">
      <c r="A71" s="37">
        <v>66.0</v>
      </c>
      <c r="B71" s="17" t="s">
        <v>313</v>
      </c>
      <c r="C71" s="17" t="s">
        <v>314</v>
      </c>
      <c r="D71" s="17" t="s">
        <v>110</v>
      </c>
      <c r="E71" s="19"/>
      <c r="F71" s="17" t="s">
        <v>96</v>
      </c>
      <c r="G71" s="17" t="s">
        <v>218</v>
      </c>
      <c r="H71" s="38" t="s">
        <v>83</v>
      </c>
      <c r="I71" s="38" t="s">
        <v>84</v>
      </c>
      <c r="J71" s="39">
        <v>42979.0</v>
      </c>
      <c r="K71" s="41"/>
      <c r="L71" s="38" t="s">
        <v>85</v>
      </c>
      <c r="M71" s="41"/>
      <c r="N71" s="41"/>
      <c r="O71" s="28" t="s">
        <v>73</v>
      </c>
      <c r="P71" s="29" t="s">
        <v>73</v>
      </c>
      <c r="Q71" s="29" t="s">
        <v>73</v>
      </c>
      <c r="R71" s="43"/>
      <c r="S71" s="43"/>
      <c r="T71" s="43"/>
      <c r="U71" s="43"/>
      <c r="V71" s="29" t="s">
        <v>73</v>
      </c>
      <c r="W71" s="29" t="s">
        <v>73</v>
      </c>
      <c r="X71" s="29" t="s">
        <v>73</v>
      </c>
      <c r="Y71" s="43"/>
      <c r="Z71" s="29" t="s">
        <v>73</v>
      </c>
      <c r="AA71" s="43"/>
      <c r="AB71" s="43"/>
      <c r="AC71" s="28" t="s">
        <v>73</v>
      </c>
      <c r="AD71" s="43"/>
      <c r="AE71" s="36">
        <f t="shared" si="1"/>
        <v>0</v>
      </c>
      <c r="AF71" s="28"/>
      <c r="AG71" s="28"/>
      <c r="AH71" s="36">
        <f t="shared" si="2"/>
        <v>0</v>
      </c>
      <c r="AI71" s="41"/>
      <c r="AJ71" s="29" t="s">
        <v>55</v>
      </c>
      <c r="AK71" s="29" t="s">
        <v>55</v>
      </c>
      <c r="AL71" s="29" t="s">
        <v>55</v>
      </c>
      <c r="AM71" s="28" t="s">
        <v>55</v>
      </c>
      <c r="AN71" s="28" t="s">
        <v>92</v>
      </c>
      <c r="AO71" s="29" t="s">
        <v>55</v>
      </c>
      <c r="AP71" s="36">
        <f t="shared" si="3"/>
        <v>0</v>
      </c>
      <c r="AQ71" s="36">
        <f t="shared" si="4"/>
        <v>0</v>
      </c>
      <c r="AR71" s="36">
        <f t="shared" si="5"/>
        <v>0</v>
      </c>
      <c r="AS71" s="36">
        <f t="shared" si="6"/>
        <v>8</v>
      </c>
    </row>
    <row r="72">
      <c r="A72" s="37">
        <v>67.0</v>
      </c>
      <c r="B72" s="17" t="s">
        <v>315</v>
      </c>
      <c r="C72" s="17" t="s">
        <v>235</v>
      </c>
      <c r="D72" s="17" t="s">
        <v>316</v>
      </c>
      <c r="E72" s="19"/>
      <c r="F72" s="17" t="s">
        <v>96</v>
      </c>
      <c r="G72" s="17" t="s">
        <v>218</v>
      </c>
      <c r="H72" s="38" t="s">
        <v>83</v>
      </c>
      <c r="I72" s="38" t="s">
        <v>84</v>
      </c>
      <c r="J72" s="39">
        <v>42979.0</v>
      </c>
      <c r="K72" s="41"/>
      <c r="L72" s="38" t="s">
        <v>85</v>
      </c>
      <c r="M72" s="41"/>
      <c r="N72" s="41"/>
      <c r="O72" s="28" t="s">
        <v>73</v>
      </c>
      <c r="P72" s="29" t="s">
        <v>73</v>
      </c>
      <c r="Q72" s="29" t="s">
        <v>73</v>
      </c>
      <c r="R72" s="43"/>
      <c r="S72" s="43"/>
      <c r="T72" s="43"/>
      <c r="U72" s="43"/>
      <c r="V72" s="29" t="s">
        <v>73</v>
      </c>
      <c r="W72" s="29" t="s">
        <v>73</v>
      </c>
      <c r="X72" s="29" t="s">
        <v>73</v>
      </c>
      <c r="Y72" s="43"/>
      <c r="Z72" s="29" t="s">
        <v>73</v>
      </c>
      <c r="AA72" s="43"/>
      <c r="AB72" s="43"/>
      <c r="AC72" s="28" t="s">
        <v>73</v>
      </c>
      <c r="AD72" s="43"/>
      <c r="AE72" s="36">
        <f t="shared" si="1"/>
        <v>0</v>
      </c>
      <c r="AF72" s="28"/>
      <c r="AG72" s="28"/>
      <c r="AH72" s="36">
        <f t="shared" si="2"/>
        <v>0</v>
      </c>
      <c r="AI72" s="41"/>
      <c r="AJ72" s="29" t="s">
        <v>55</v>
      </c>
      <c r="AK72" s="29" t="s">
        <v>55</v>
      </c>
      <c r="AL72" s="29" t="s">
        <v>55</v>
      </c>
      <c r="AM72" s="28" t="s">
        <v>55</v>
      </c>
      <c r="AN72" s="28" t="s">
        <v>92</v>
      </c>
      <c r="AO72" s="29" t="s">
        <v>55</v>
      </c>
      <c r="AP72" s="36">
        <f t="shared" si="3"/>
        <v>0</v>
      </c>
      <c r="AQ72" s="36">
        <f t="shared" si="4"/>
        <v>0</v>
      </c>
      <c r="AR72" s="36">
        <f t="shared" si="5"/>
        <v>0</v>
      </c>
      <c r="AS72" s="36">
        <f t="shared" si="6"/>
        <v>8</v>
      </c>
    </row>
    <row r="73">
      <c r="A73" s="37">
        <v>68.0</v>
      </c>
      <c r="B73" s="17" t="s">
        <v>278</v>
      </c>
      <c r="C73" s="17" t="s">
        <v>317</v>
      </c>
      <c r="D73" s="17" t="s">
        <v>140</v>
      </c>
      <c r="E73" s="19"/>
      <c r="F73" s="17" t="s">
        <v>96</v>
      </c>
      <c r="G73" s="17" t="s">
        <v>318</v>
      </c>
      <c r="H73" s="38" t="s">
        <v>83</v>
      </c>
      <c r="I73" s="38" t="s">
        <v>84</v>
      </c>
      <c r="J73" s="39">
        <v>42979.0</v>
      </c>
      <c r="K73" s="44"/>
      <c r="L73" s="38" t="s">
        <v>85</v>
      </c>
      <c r="M73" s="41"/>
      <c r="N73" s="41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43"/>
      <c r="Z73" s="28"/>
      <c r="AA73" s="43"/>
      <c r="AB73" s="43"/>
      <c r="AC73" s="43"/>
      <c r="AD73" s="28"/>
      <c r="AE73" s="36">
        <f t="shared" si="1"/>
        <v>0</v>
      </c>
      <c r="AF73" s="43"/>
      <c r="AG73" s="28"/>
      <c r="AH73" s="36">
        <f t="shared" si="2"/>
        <v>0</v>
      </c>
      <c r="AI73" s="28" t="s">
        <v>92</v>
      </c>
      <c r="AJ73" s="28" t="s">
        <v>55</v>
      </c>
      <c r="AK73" s="28" t="s">
        <v>55</v>
      </c>
      <c r="AL73" s="28" t="s">
        <v>55</v>
      </c>
      <c r="AM73" s="28" t="s">
        <v>55</v>
      </c>
      <c r="AN73" s="28" t="s">
        <v>92</v>
      </c>
      <c r="AO73" s="28" t="s">
        <v>55</v>
      </c>
      <c r="AP73" s="36">
        <f t="shared" si="3"/>
        <v>0</v>
      </c>
      <c r="AQ73" s="36">
        <f t="shared" si="4"/>
        <v>0</v>
      </c>
      <c r="AR73" s="36">
        <f t="shared" si="5"/>
        <v>0</v>
      </c>
      <c r="AS73" s="36">
        <f t="shared" si="6"/>
        <v>0</v>
      </c>
    </row>
    <row r="74">
      <c r="A74" s="37">
        <v>69.0</v>
      </c>
      <c r="B74" s="17" t="s">
        <v>321</v>
      </c>
      <c r="C74" s="17" t="s">
        <v>322</v>
      </c>
      <c r="D74" s="17" t="s">
        <v>157</v>
      </c>
      <c r="E74" s="19"/>
      <c r="F74" s="17" t="s">
        <v>79</v>
      </c>
      <c r="G74" s="17" t="s">
        <v>318</v>
      </c>
      <c r="H74" s="38" t="s">
        <v>83</v>
      </c>
      <c r="I74" s="38" t="s">
        <v>84</v>
      </c>
      <c r="J74" s="39">
        <v>42979.0</v>
      </c>
      <c r="K74" s="41"/>
      <c r="L74" s="38" t="s">
        <v>85</v>
      </c>
      <c r="M74" s="41"/>
      <c r="N74" s="41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43"/>
      <c r="Z74" s="28"/>
      <c r="AA74" s="43"/>
      <c r="AB74" s="43"/>
      <c r="AC74" s="43"/>
      <c r="AD74" s="28"/>
      <c r="AE74" s="36">
        <f t="shared" si="1"/>
        <v>0</v>
      </c>
      <c r="AF74" s="43"/>
      <c r="AG74" s="43"/>
      <c r="AH74" s="36">
        <f t="shared" si="2"/>
        <v>0</v>
      </c>
      <c r="AI74" s="28" t="s">
        <v>92</v>
      </c>
      <c r="AJ74" s="28" t="s">
        <v>55</v>
      </c>
      <c r="AK74" s="28" t="s">
        <v>55</v>
      </c>
      <c r="AL74" s="28" t="s">
        <v>55</v>
      </c>
      <c r="AM74" s="28" t="s">
        <v>55</v>
      </c>
      <c r="AN74" s="28" t="s">
        <v>92</v>
      </c>
      <c r="AO74" s="28" t="s">
        <v>55</v>
      </c>
      <c r="AP74" s="36">
        <f t="shared" si="3"/>
        <v>0</v>
      </c>
      <c r="AQ74" s="36">
        <f t="shared" si="4"/>
        <v>0</v>
      </c>
      <c r="AR74" s="36">
        <f t="shared" si="5"/>
        <v>0</v>
      </c>
      <c r="AS74" s="36">
        <f t="shared" si="6"/>
        <v>0</v>
      </c>
    </row>
    <row r="75">
      <c r="A75" s="37">
        <v>70.0</v>
      </c>
      <c r="B75" s="17" t="s">
        <v>323</v>
      </c>
      <c r="C75" s="17" t="s">
        <v>324</v>
      </c>
      <c r="D75" s="17" t="s">
        <v>200</v>
      </c>
      <c r="E75" s="19"/>
      <c r="F75" s="17" t="s">
        <v>96</v>
      </c>
      <c r="G75" s="17" t="s">
        <v>318</v>
      </c>
      <c r="H75" s="38" t="s">
        <v>83</v>
      </c>
      <c r="I75" s="38" t="s">
        <v>84</v>
      </c>
      <c r="J75" s="39">
        <v>42979.0</v>
      </c>
      <c r="K75" s="41"/>
      <c r="L75" s="38" t="s">
        <v>85</v>
      </c>
      <c r="M75" s="41"/>
      <c r="N75" s="41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43"/>
      <c r="Z75" s="28"/>
      <c r="AA75" s="43"/>
      <c r="AB75" s="43"/>
      <c r="AC75" s="43"/>
      <c r="AD75" s="28"/>
      <c r="AE75" s="36">
        <f t="shared" si="1"/>
        <v>0</v>
      </c>
      <c r="AF75" s="36"/>
      <c r="AG75" s="36"/>
      <c r="AH75" s="36">
        <f t="shared" si="2"/>
        <v>0</v>
      </c>
      <c r="AI75" s="28" t="s">
        <v>92</v>
      </c>
      <c r="AJ75" s="28" t="s">
        <v>55</v>
      </c>
      <c r="AK75" s="28" t="s">
        <v>55</v>
      </c>
      <c r="AL75" s="28" t="s">
        <v>55</v>
      </c>
      <c r="AM75" s="28" t="s">
        <v>55</v>
      </c>
      <c r="AN75" s="28" t="s">
        <v>92</v>
      </c>
      <c r="AO75" s="28" t="s">
        <v>55</v>
      </c>
      <c r="AP75" s="36">
        <f t="shared" si="3"/>
        <v>0</v>
      </c>
      <c r="AQ75" s="36">
        <f t="shared" si="4"/>
        <v>0</v>
      </c>
      <c r="AR75" s="36">
        <f t="shared" si="5"/>
        <v>0</v>
      </c>
      <c r="AS75" s="36">
        <f t="shared" si="6"/>
        <v>0</v>
      </c>
    </row>
    <row r="76">
      <c r="A76" s="37">
        <v>71.0</v>
      </c>
      <c r="B76" s="17" t="s">
        <v>325</v>
      </c>
      <c r="C76" s="17" t="s">
        <v>259</v>
      </c>
      <c r="D76" s="17" t="s">
        <v>134</v>
      </c>
      <c r="E76" s="19"/>
      <c r="F76" s="17" t="s">
        <v>96</v>
      </c>
      <c r="G76" s="17" t="s">
        <v>318</v>
      </c>
      <c r="H76" s="38" t="s">
        <v>83</v>
      </c>
      <c r="I76" s="38" t="s">
        <v>84</v>
      </c>
      <c r="J76" s="39">
        <v>42979.0</v>
      </c>
      <c r="K76" s="41"/>
      <c r="L76" s="38" t="s">
        <v>85</v>
      </c>
      <c r="M76" s="41"/>
      <c r="N76" s="41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43"/>
      <c r="Z76" s="28"/>
      <c r="AA76" s="43"/>
      <c r="AB76" s="43"/>
      <c r="AC76" s="43"/>
      <c r="AD76" s="28"/>
      <c r="AE76" s="36">
        <f t="shared" si="1"/>
        <v>0</v>
      </c>
      <c r="AF76" s="36"/>
      <c r="AG76" s="36"/>
      <c r="AH76" s="36">
        <f t="shared" si="2"/>
        <v>0</v>
      </c>
      <c r="AI76" s="28" t="s">
        <v>92</v>
      </c>
      <c r="AJ76" s="28" t="s">
        <v>55</v>
      </c>
      <c r="AK76" s="28" t="s">
        <v>55</v>
      </c>
      <c r="AL76" s="28" t="s">
        <v>55</v>
      </c>
      <c r="AM76" s="28" t="s">
        <v>55</v>
      </c>
      <c r="AN76" s="28" t="s">
        <v>92</v>
      </c>
      <c r="AO76" s="28" t="s">
        <v>55</v>
      </c>
      <c r="AP76" s="36">
        <f t="shared" si="3"/>
        <v>0</v>
      </c>
      <c r="AQ76" s="36">
        <f t="shared" si="4"/>
        <v>0</v>
      </c>
      <c r="AR76" s="36">
        <f t="shared" si="5"/>
        <v>0</v>
      </c>
      <c r="AS76" s="36">
        <f t="shared" si="6"/>
        <v>0</v>
      </c>
    </row>
    <row r="77">
      <c r="A77" s="37">
        <v>72.0</v>
      </c>
      <c r="B77" s="17" t="s">
        <v>328</v>
      </c>
      <c r="C77" s="17" t="s">
        <v>115</v>
      </c>
      <c r="D77" s="17" t="s">
        <v>77</v>
      </c>
      <c r="E77" s="19"/>
      <c r="F77" s="17" t="s">
        <v>79</v>
      </c>
      <c r="G77" s="17" t="s">
        <v>318</v>
      </c>
      <c r="H77" s="38" t="s">
        <v>83</v>
      </c>
      <c r="I77" s="38" t="s">
        <v>84</v>
      </c>
      <c r="J77" s="39">
        <v>42979.0</v>
      </c>
      <c r="K77" s="41"/>
      <c r="L77" s="38" t="s">
        <v>85</v>
      </c>
      <c r="M77" s="41"/>
      <c r="N77" s="41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43"/>
      <c r="Z77" s="28"/>
      <c r="AA77" s="43"/>
      <c r="AB77" s="43"/>
      <c r="AC77" s="43"/>
      <c r="AD77" s="28"/>
      <c r="AE77" s="36">
        <f t="shared" si="1"/>
        <v>0</v>
      </c>
      <c r="AF77" s="64"/>
      <c r="AG77" s="64"/>
      <c r="AH77" s="36">
        <f t="shared" si="2"/>
        <v>0</v>
      </c>
      <c r="AI77" s="28" t="s">
        <v>92</v>
      </c>
      <c r="AJ77" s="28" t="s">
        <v>55</v>
      </c>
      <c r="AK77" s="28" t="s">
        <v>55</v>
      </c>
      <c r="AL77" s="28" t="s">
        <v>55</v>
      </c>
      <c r="AM77" s="28" t="s">
        <v>55</v>
      </c>
      <c r="AN77" s="28" t="s">
        <v>92</v>
      </c>
      <c r="AO77" s="28" t="s">
        <v>55</v>
      </c>
      <c r="AP77" s="36">
        <f t="shared" si="3"/>
        <v>0</v>
      </c>
      <c r="AQ77" s="36">
        <f t="shared" si="4"/>
        <v>0</v>
      </c>
      <c r="AR77" s="36">
        <f t="shared" si="5"/>
        <v>0</v>
      </c>
      <c r="AS77" s="36">
        <f t="shared" si="6"/>
        <v>0</v>
      </c>
    </row>
    <row r="78">
      <c r="A78" s="37">
        <v>73.0</v>
      </c>
      <c r="B78" s="17" t="s">
        <v>331</v>
      </c>
      <c r="C78" s="17" t="s">
        <v>332</v>
      </c>
      <c r="D78" s="17" t="s">
        <v>110</v>
      </c>
      <c r="E78" s="19"/>
      <c r="F78" s="17" t="s">
        <v>96</v>
      </c>
      <c r="G78" s="17" t="s">
        <v>318</v>
      </c>
      <c r="H78" s="38" t="s">
        <v>83</v>
      </c>
      <c r="I78" s="38" t="s">
        <v>84</v>
      </c>
      <c r="J78" s="39">
        <v>42979.0</v>
      </c>
      <c r="K78" s="41"/>
      <c r="L78" s="38" t="s">
        <v>85</v>
      </c>
      <c r="M78" s="41"/>
      <c r="N78" s="41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43"/>
      <c r="Z78" s="28"/>
      <c r="AA78" s="43"/>
      <c r="AB78" s="43"/>
      <c r="AC78" s="43"/>
      <c r="AD78" s="28"/>
      <c r="AE78" s="36">
        <f t="shared" si="1"/>
        <v>0</v>
      </c>
      <c r="AF78" s="64"/>
      <c r="AG78" s="64"/>
      <c r="AH78" s="36">
        <f t="shared" si="2"/>
        <v>0</v>
      </c>
      <c r="AI78" s="28" t="s">
        <v>92</v>
      </c>
      <c r="AJ78" s="28" t="s">
        <v>55</v>
      </c>
      <c r="AK78" s="28" t="s">
        <v>55</v>
      </c>
      <c r="AL78" s="28" t="s">
        <v>55</v>
      </c>
      <c r="AM78" s="28" t="s">
        <v>55</v>
      </c>
      <c r="AN78" s="28" t="s">
        <v>92</v>
      </c>
      <c r="AO78" s="28" t="s">
        <v>55</v>
      </c>
      <c r="AP78" s="36">
        <f t="shared" si="3"/>
        <v>0</v>
      </c>
      <c r="AQ78" s="36">
        <f t="shared" si="4"/>
        <v>0</v>
      </c>
      <c r="AR78" s="36">
        <f t="shared" si="5"/>
        <v>0</v>
      </c>
      <c r="AS78" s="36">
        <f t="shared" si="6"/>
        <v>0</v>
      </c>
    </row>
    <row r="79">
      <c r="A79" s="37">
        <v>74.0</v>
      </c>
      <c r="B79" s="17" t="s">
        <v>334</v>
      </c>
      <c r="C79" s="17" t="s">
        <v>335</v>
      </c>
      <c r="D79" s="17" t="s">
        <v>173</v>
      </c>
      <c r="E79" s="19"/>
      <c r="F79" s="17" t="s">
        <v>79</v>
      </c>
      <c r="G79" s="17" t="s">
        <v>318</v>
      </c>
      <c r="H79" s="38" t="s">
        <v>83</v>
      </c>
      <c r="I79" s="38" t="s">
        <v>84</v>
      </c>
      <c r="J79" s="39">
        <v>42979.0</v>
      </c>
      <c r="K79" s="41"/>
      <c r="L79" s="38" t="s">
        <v>85</v>
      </c>
      <c r="M79" s="41"/>
      <c r="N79" s="41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43"/>
      <c r="Z79" s="28"/>
      <c r="AA79" s="43"/>
      <c r="AB79" s="43"/>
      <c r="AC79" s="43"/>
      <c r="AD79" s="28"/>
      <c r="AE79" s="36">
        <f t="shared" si="1"/>
        <v>0</v>
      </c>
      <c r="AF79" s="36"/>
      <c r="AG79" s="36"/>
      <c r="AH79" s="36">
        <f t="shared" si="2"/>
        <v>0</v>
      </c>
      <c r="AI79" s="28" t="s">
        <v>92</v>
      </c>
      <c r="AJ79" s="28" t="s">
        <v>55</v>
      </c>
      <c r="AK79" s="28" t="s">
        <v>55</v>
      </c>
      <c r="AL79" s="28" t="s">
        <v>55</v>
      </c>
      <c r="AM79" s="28" t="s">
        <v>55</v>
      </c>
      <c r="AN79" s="28" t="s">
        <v>92</v>
      </c>
      <c r="AO79" s="28" t="s">
        <v>55</v>
      </c>
      <c r="AP79" s="36">
        <f t="shared" si="3"/>
        <v>0</v>
      </c>
      <c r="AQ79" s="36">
        <f t="shared" si="4"/>
        <v>0</v>
      </c>
      <c r="AR79" s="36">
        <f t="shared" si="5"/>
        <v>0</v>
      </c>
      <c r="AS79" s="36">
        <f t="shared" si="6"/>
        <v>0</v>
      </c>
    </row>
    <row r="80">
      <c r="A80" s="37">
        <v>75.0</v>
      </c>
      <c r="B80" s="17" t="s">
        <v>336</v>
      </c>
      <c r="C80" s="17" t="s">
        <v>314</v>
      </c>
      <c r="D80" s="20"/>
      <c r="E80" s="19"/>
      <c r="F80" s="17" t="s">
        <v>96</v>
      </c>
      <c r="G80" s="17" t="s">
        <v>318</v>
      </c>
      <c r="H80" s="38" t="s">
        <v>83</v>
      </c>
      <c r="I80" s="38" t="s">
        <v>84</v>
      </c>
      <c r="J80" s="39">
        <v>42979.0</v>
      </c>
      <c r="K80" s="41"/>
      <c r="L80" s="38" t="s">
        <v>85</v>
      </c>
      <c r="M80" s="41"/>
      <c r="N80" s="41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43"/>
      <c r="Z80" s="28"/>
      <c r="AA80" s="43"/>
      <c r="AB80" s="43"/>
      <c r="AC80" s="43"/>
      <c r="AD80" s="28"/>
      <c r="AE80" s="36">
        <f t="shared" si="1"/>
        <v>0</v>
      </c>
      <c r="AF80" s="36"/>
      <c r="AG80" s="36"/>
      <c r="AH80" s="36">
        <f t="shared" si="2"/>
        <v>0</v>
      </c>
      <c r="AI80" s="28" t="s">
        <v>92</v>
      </c>
      <c r="AJ80" s="28" t="s">
        <v>55</v>
      </c>
      <c r="AK80" s="28" t="s">
        <v>55</v>
      </c>
      <c r="AL80" s="28" t="s">
        <v>55</v>
      </c>
      <c r="AM80" s="28" t="s">
        <v>55</v>
      </c>
      <c r="AN80" s="28" t="s">
        <v>92</v>
      </c>
      <c r="AO80" s="28" t="s">
        <v>55</v>
      </c>
      <c r="AP80" s="36">
        <f t="shared" si="3"/>
        <v>0</v>
      </c>
      <c r="AQ80" s="36">
        <f t="shared" si="4"/>
        <v>0</v>
      </c>
      <c r="AR80" s="36">
        <f t="shared" si="5"/>
        <v>0</v>
      </c>
      <c r="AS80" s="36">
        <f t="shared" si="6"/>
        <v>0</v>
      </c>
    </row>
    <row r="81">
      <c r="A81" s="37">
        <v>76.0</v>
      </c>
      <c r="B81" s="17" t="s">
        <v>339</v>
      </c>
      <c r="C81" s="17" t="s">
        <v>252</v>
      </c>
      <c r="D81" s="17" t="s">
        <v>110</v>
      </c>
      <c r="E81" s="19"/>
      <c r="F81" s="17" t="s">
        <v>96</v>
      </c>
      <c r="G81" s="17" t="s">
        <v>318</v>
      </c>
      <c r="H81" s="38" t="s">
        <v>83</v>
      </c>
      <c r="I81" s="38" t="s">
        <v>84</v>
      </c>
      <c r="J81" s="39">
        <v>42979.0</v>
      </c>
      <c r="K81" s="41"/>
      <c r="L81" s="38" t="s">
        <v>85</v>
      </c>
      <c r="M81" s="41"/>
      <c r="N81" s="41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43"/>
      <c r="Z81" s="28"/>
      <c r="AA81" s="43"/>
      <c r="AB81" s="43"/>
      <c r="AC81" s="43"/>
      <c r="AD81" s="28"/>
      <c r="AE81" s="36">
        <f t="shared" si="1"/>
        <v>0</v>
      </c>
      <c r="AF81" s="36"/>
      <c r="AG81" s="36"/>
      <c r="AH81" s="36">
        <f t="shared" si="2"/>
        <v>0</v>
      </c>
      <c r="AI81" s="28" t="s">
        <v>92</v>
      </c>
      <c r="AJ81" s="28" t="s">
        <v>55</v>
      </c>
      <c r="AK81" s="28" t="s">
        <v>55</v>
      </c>
      <c r="AL81" s="28" t="s">
        <v>55</v>
      </c>
      <c r="AM81" s="28" t="s">
        <v>55</v>
      </c>
      <c r="AN81" s="28" t="s">
        <v>92</v>
      </c>
      <c r="AO81" s="28" t="s">
        <v>55</v>
      </c>
      <c r="AP81" s="36">
        <f t="shared" si="3"/>
        <v>0</v>
      </c>
      <c r="AQ81" s="36">
        <f t="shared" si="4"/>
        <v>0</v>
      </c>
      <c r="AR81" s="36">
        <f t="shared" si="5"/>
        <v>0</v>
      </c>
      <c r="AS81" s="36">
        <f t="shared" si="6"/>
        <v>0</v>
      </c>
    </row>
    <row r="82">
      <c r="A82" s="37">
        <v>77.0</v>
      </c>
      <c r="B82" s="17" t="s">
        <v>340</v>
      </c>
      <c r="C82" s="17" t="s">
        <v>185</v>
      </c>
      <c r="D82" s="17" t="s">
        <v>87</v>
      </c>
      <c r="E82" s="19"/>
      <c r="F82" s="17" t="s">
        <v>79</v>
      </c>
      <c r="G82" s="17" t="s">
        <v>318</v>
      </c>
      <c r="H82" s="38" t="s">
        <v>83</v>
      </c>
      <c r="I82" s="38" t="s">
        <v>84</v>
      </c>
      <c r="J82" s="39">
        <v>42984.0</v>
      </c>
      <c r="K82" s="41"/>
      <c r="L82" s="41"/>
      <c r="M82" s="41"/>
      <c r="N82" s="41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43"/>
      <c r="Z82" s="28"/>
      <c r="AA82" s="43"/>
      <c r="AB82" s="43"/>
      <c r="AC82" s="43"/>
      <c r="AD82" s="28"/>
      <c r="AE82" s="36">
        <f t="shared" si="1"/>
        <v>0</v>
      </c>
      <c r="AF82" s="64"/>
      <c r="AG82" s="64"/>
      <c r="AH82" s="36">
        <f t="shared" si="2"/>
        <v>0</v>
      </c>
      <c r="AI82" s="28" t="s">
        <v>92</v>
      </c>
      <c r="AJ82" s="28" t="s">
        <v>55</v>
      </c>
      <c r="AK82" s="28" t="s">
        <v>55</v>
      </c>
      <c r="AL82" s="28" t="s">
        <v>55</v>
      </c>
      <c r="AM82" s="28" t="s">
        <v>55</v>
      </c>
      <c r="AN82" s="28" t="s">
        <v>92</v>
      </c>
      <c r="AO82" s="28" t="s">
        <v>55</v>
      </c>
      <c r="AP82" s="36">
        <f t="shared" si="3"/>
        <v>0</v>
      </c>
      <c r="AQ82" s="36">
        <f t="shared" si="4"/>
        <v>0</v>
      </c>
      <c r="AR82" s="36">
        <f t="shared" si="5"/>
        <v>0</v>
      </c>
      <c r="AS82" s="36">
        <f t="shared" si="6"/>
        <v>0</v>
      </c>
    </row>
    <row r="83">
      <c r="A83" s="37">
        <v>78.0</v>
      </c>
      <c r="B83" s="17" t="s">
        <v>150</v>
      </c>
      <c r="C83" s="17" t="s">
        <v>110</v>
      </c>
      <c r="D83" s="17" t="s">
        <v>341</v>
      </c>
      <c r="E83" s="19"/>
      <c r="F83" s="17" t="s">
        <v>96</v>
      </c>
      <c r="G83" s="17" t="s">
        <v>318</v>
      </c>
      <c r="H83" s="38" t="s">
        <v>83</v>
      </c>
      <c r="I83" s="38" t="s">
        <v>84</v>
      </c>
      <c r="J83" s="39">
        <v>42979.0</v>
      </c>
      <c r="K83" s="41"/>
      <c r="L83" s="38" t="s">
        <v>85</v>
      </c>
      <c r="M83" s="41"/>
      <c r="N83" s="41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43"/>
      <c r="AB83" s="43"/>
      <c r="AC83" s="43"/>
      <c r="AD83" s="28"/>
      <c r="AE83" s="36">
        <f t="shared" si="1"/>
        <v>0</v>
      </c>
      <c r="AF83" s="36"/>
      <c r="AG83" s="36"/>
      <c r="AH83" s="36">
        <f t="shared" si="2"/>
        <v>0</v>
      </c>
      <c r="AI83" s="28" t="s">
        <v>92</v>
      </c>
      <c r="AJ83" s="28" t="s">
        <v>55</v>
      </c>
      <c r="AK83" s="28" t="s">
        <v>55</v>
      </c>
      <c r="AL83" s="28" t="s">
        <v>55</v>
      </c>
      <c r="AM83" s="28" t="s">
        <v>55</v>
      </c>
      <c r="AN83" s="28" t="s">
        <v>92</v>
      </c>
      <c r="AO83" s="28" t="s">
        <v>55</v>
      </c>
      <c r="AP83" s="36">
        <f t="shared" si="3"/>
        <v>0</v>
      </c>
      <c r="AQ83" s="36">
        <f t="shared" si="4"/>
        <v>0</v>
      </c>
      <c r="AR83" s="36">
        <f t="shared" si="5"/>
        <v>0</v>
      </c>
      <c r="AS83" s="36">
        <f t="shared" si="6"/>
        <v>0</v>
      </c>
    </row>
    <row r="84">
      <c r="A84" s="37">
        <v>79.0</v>
      </c>
      <c r="B84" s="17" t="s">
        <v>344</v>
      </c>
      <c r="C84" s="17" t="s">
        <v>345</v>
      </c>
      <c r="D84" s="17" t="s">
        <v>346</v>
      </c>
      <c r="E84" s="19"/>
      <c r="F84" s="17" t="s">
        <v>96</v>
      </c>
      <c r="G84" s="17" t="s">
        <v>318</v>
      </c>
      <c r="H84" s="38" t="s">
        <v>83</v>
      </c>
      <c r="I84" s="38" t="s">
        <v>84</v>
      </c>
      <c r="J84" s="39">
        <v>42979.0</v>
      </c>
      <c r="K84" s="43"/>
      <c r="L84" s="47" t="s">
        <v>85</v>
      </c>
      <c r="M84" s="43"/>
      <c r="N84" s="43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43"/>
      <c r="AB84" s="43"/>
      <c r="AC84" s="43"/>
      <c r="AD84" s="28"/>
      <c r="AE84" s="36">
        <f t="shared" si="1"/>
        <v>0</v>
      </c>
      <c r="AF84" s="36"/>
      <c r="AG84" s="36"/>
      <c r="AH84" s="36">
        <f t="shared" si="2"/>
        <v>0</v>
      </c>
      <c r="AI84" s="28" t="s">
        <v>92</v>
      </c>
      <c r="AJ84" s="28" t="s">
        <v>55</v>
      </c>
      <c r="AK84" s="28" t="s">
        <v>55</v>
      </c>
      <c r="AL84" s="28" t="s">
        <v>55</v>
      </c>
      <c r="AM84" s="28" t="s">
        <v>55</v>
      </c>
      <c r="AN84" s="28" t="s">
        <v>92</v>
      </c>
      <c r="AO84" s="28" t="s">
        <v>55</v>
      </c>
      <c r="AP84" s="36">
        <f t="shared" si="3"/>
        <v>0</v>
      </c>
      <c r="AQ84" s="36">
        <f t="shared" si="4"/>
        <v>0</v>
      </c>
      <c r="AR84" s="36">
        <f t="shared" si="5"/>
        <v>0</v>
      </c>
      <c r="AS84" s="36">
        <f t="shared" si="6"/>
        <v>0</v>
      </c>
    </row>
    <row r="85">
      <c r="A85" s="37">
        <v>80.0</v>
      </c>
      <c r="B85" s="17" t="s">
        <v>348</v>
      </c>
      <c r="C85" s="17" t="s">
        <v>132</v>
      </c>
      <c r="D85" s="17" t="s">
        <v>349</v>
      </c>
      <c r="E85" s="19"/>
      <c r="F85" s="17" t="s">
        <v>79</v>
      </c>
      <c r="G85" s="17" t="s">
        <v>318</v>
      </c>
      <c r="H85" s="38" t="s">
        <v>83</v>
      </c>
      <c r="I85" s="38" t="s">
        <v>84</v>
      </c>
      <c r="J85" s="39">
        <v>42979.0</v>
      </c>
      <c r="K85" s="43"/>
      <c r="L85" s="47" t="s">
        <v>85</v>
      </c>
      <c r="M85" s="43"/>
      <c r="N85" s="43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43"/>
      <c r="AB85" s="43"/>
      <c r="AC85" s="43"/>
      <c r="AD85" s="28"/>
      <c r="AE85" s="36">
        <f t="shared" si="1"/>
        <v>0</v>
      </c>
      <c r="AF85" s="36"/>
      <c r="AG85" s="36"/>
      <c r="AH85" s="36">
        <f t="shared" si="2"/>
        <v>0</v>
      </c>
      <c r="AI85" s="28" t="s">
        <v>92</v>
      </c>
      <c r="AJ85" s="28" t="s">
        <v>55</v>
      </c>
      <c r="AK85" s="28" t="s">
        <v>55</v>
      </c>
      <c r="AL85" s="28" t="s">
        <v>55</v>
      </c>
      <c r="AM85" s="28" t="s">
        <v>55</v>
      </c>
      <c r="AN85" s="28" t="s">
        <v>92</v>
      </c>
      <c r="AO85" s="28" t="s">
        <v>55</v>
      </c>
      <c r="AP85" s="36">
        <f t="shared" si="3"/>
        <v>0</v>
      </c>
      <c r="AQ85" s="36">
        <f t="shared" si="4"/>
        <v>0</v>
      </c>
      <c r="AR85" s="36">
        <f t="shared" si="5"/>
        <v>0</v>
      </c>
      <c r="AS85" s="36">
        <f t="shared" si="6"/>
        <v>0</v>
      </c>
    </row>
    <row r="86">
      <c r="A86" s="37">
        <v>81.0</v>
      </c>
      <c r="B86" s="17" t="s">
        <v>155</v>
      </c>
      <c r="C86" s="17" t="s">
        <v>128</v>
      </c>
      <c r="D86" s="17" t="s">
        <v>185</v>
      </c>
      <c r="E86" s="19"/>
      <c r="F86" s="17" t="s">
        <v>79</v>
      </c>
      <c r="G86" s="17" t="s">
        <v>318</v>
      </c>
      <c r="H86" s="38" t="s">
        <v>83</v>
      </c>
      <c r="I86" s="38" t="s">
        <v>84</v>
      </c>
      <c r="J86" s="39">
        <v>42979.0</v>
      </c>
      <c r="K86" s="43"/>
      <c r="L86" s="47" t="s">
        <v>85</v>
      </c>
      <c r="M86" s="43"/>
      <c r="N86" s="43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43"/>
      <c r="AB86" s="43"/>
      <c r="AC86" s="43"/>
      <c r="AD86" s="28"/>
      <c r="AE86" s="36">
        <f t="shared" si="1"/>
        <v>0</v>
      </c>
      <c r="AF86" s="36"/>
      <c r="AG86" s="36"/>
      <c r="AH86" s="36">
        <f t="shared" si="2"/>
        <v>0</v>
      </c>
      <c r="AI86" s="28" t="s">
        <v>92</v>
      </c>
      <c r="AJ86" s="28" t="s">
        <v>55</v>
      </c>
      <c r="AK86" s="28" t="s">
        <v>55</v>
      </c>
      <c r="AL86" s="28" t="s">
        <v>55</v>
      </c>
      <c r="AM86" s="28" t="s">
        <v>55</v>
      </c>
      <c r="AN86" s="28" t="s">
        <v>92</v>
      </c>
      <c r="AO86" s="28" t="s">
        <v>55</v>
      </c>
      <c r="AP86" s="36">
        <f t="shared" si="3"/>
        <v>0</v>
      </c>
      <c r="AQ86" s="36">
        <f t="shared" si="4"/>
        <v>0</v>
      </c>
      <c r="AR86" s="36">
        <f t="shared" si="5"/>
        <v>0</v>
      </c>
      <c r="AS86" s="36">
        <f t="shared" si="6"/>
        <v>0</v>
      </c>
    </row>
    <row r="87">
      <c r="A87" s="37">
        <v>82.0</v>
      </c>
      <c r="B87" s="17" t="s">
        <v>352</v>
      </c>
      <c r="C87" s="17" t="s">
        <v>353</v>
      </c>
      <c r="D87" s="19"/>
      <c r="E87" s="19"/>
      <c r="F87" s="17" t="s">
        <v>79</v>
      </c>
      <c r="G87" s="17" t="s">
        <v>318</v>
      </c>
      <c r="H87" s="38" t="s">
        <v>83</v>
      </c>
      <c r="I87" s="38" t="s">
        <v>84</v>
      </c>
      <c r="J87" s="39">
        <v>42979.0</v>
      </c>
      <c r="K87" s="43"/>
      <c r="L87" s="47" t="s">
        <v>85</v>
      </c>
      <c r="M87" s="43"/>
      <c r="N87" s="43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43"/>
      <c r="AB87" s="43"/>
      <c r="AC87" s="43"/>
      <c r="AD87" s="28"/>
      <c r="AE87" s="36">
        <f t="shared" si="1"/>
        <v>0</v>
      </c>
      <c r="AF87" s="36"/>
      <c r="AG87" s="36"/>
      <c r="AH87" s="36">
        <f t="shared" si="2"/>
        <v>0</v>
      </c>
      <c r="AI87" s="28" t="s">
        <v>92</v>
      </c>
      <c r="AJ87" s="28" t="s">
        <v>55</v>
      </c>
      <c r="AK87" s="28" t="s">
        <v>55</v>
      </c>
      <c r="AL87" s="28" t="s">
        <v>55</v>
      </c>
      <c r="AM87" s="28" t="s">
        <v>55</v>
      </c>
      <c r="AN87" s="28" t="s">
        <v>92</v>
      </c>
      <c r="AO87" s="28" t="s">
        <v>55</v>
      </c>
      <c r="AP87" s="36">
        <f t="shared" si="3"/>
        <v>0</v>
      </c>
      <c r="AQ87" s="36">
        <f t="shared" si="4"/>
        <v>0</v>
      </c>
      <c r="AR87" s="36">
        <f t="shared" si="5"/>
        <v>0</v>
      </c>
      <c r="AS87" s="36">
        <f t="shared" si="6"/>
        <v>0</v>
      </c>
    </row>
    <row r="88">
      <c r="A88" s="37">
        <v>83.0</v>
      </c>
      <c r="B88" s="17" t="s">
        <v>356</v>
      </c>
      <c r="C88" s="17" t="s">
        <v>357</v>
      </c>
      <c r="D88" s="19"/>
      <c r="E88" s="19"/>
      <c r="F88" s="17" t="s">
        <v>96</v>
      </c>
      <c r="G88" s="17" t="s">
        <v>318</v>
      </c>
      <c r="H88" s="38" t="s">
        <v>83</v>
      </c>
      <c r="I88" s="38" t="s">
        <v>84</v>
      </c>
      <c r="J88" s="39">
        <v>42979.0</v>
      </c>
      <c r="K88" s="43"/>
      <c r="L88" s="47" t="s">
        <v>85</v>
      </c>
      <c r="M88" s="43"/>
      <c r="N88" s="43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43"/>
      <c r="AB88" s="43"/>
      <c r="AC88" s="43"/>
      <c r="AD88" s="28"/>
      <c r="AE88" s="36">
        <f t="shared" si="1"/>
        <v>0</v>
      </c>
      <c r="AF88" s="36"/>
      <c r="AG88" s="36"/>
      <c r="AH88" s="36">
        <f t="shared" si="2"/>
        <v>0</v>
      </c>
      <c r="AI88" s="28" t="s">
        <v>92</v>
      </c>
      <c r="AJ88" s="28" t="s">
        <v>55</v>
      </c>
      <c r="AK88" s="28" t="s">
        <v>55</v>
      </c>
      <c r="AL88" s="28" t="s">
        <v>55</v>
      </c>
      <c r="AM88" s="28" t="s">
        <v>55</v>
      </c>
      <c r="AN88" s="28" t="s">
        <v>92</v>
      </c>
      <c r="AO88" s="28" t="s">
        <v>55</v>
      </c>
      <c r="AP88" s="36">
        <f t="shared" si="3"/>
        <v>0</v>
      </c>
      <c r="AQ88" s="36">
        <f t="shared" si="4"/>
        <v>0</v>
      </c>
      <c r="AR88" s="36">
        <f t="shared" si="5"/>
        <v>0</v>
      </c>
      <c r="AS88" s="36">
        <f t="shared" si="6"/>
        <v>0</v>
      </c>
    </row>
    <row r="89">
      <c r="A89" s="37">
        <v>84.0</v>
      </c>
      <c r="B89" s="17" t="s">
        <v>358</v>
      </c>
      <c r="C89" s="17" t="s">
        <v>272</v>
      </c>
      <c r="D89" s="17" t="s">
        <v>173</v>
      </c>
      <c r="E89" s="19"/>
      <c r="F89" s="17" t="s">
        <v>79</v>
      </c>
      <c r="G89" s="17" t="s">
        <v>318</v>
      </c>
      <c r="H89" s="38" t="s">
        <v>83</v>
      </c>
      <c r="I89" s="38" t="s">
        <v>84</v>
      </c>
      <c r="J89" s="39">
        <v>42979.0</v>
      </c>
      <c r="K89" s="43"/>
      <c r="L89" s="47" t="s">
        <v>85</v>
      </c>
      <c r="M89" s="43"/>
      <c r="N89" s="43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43"/>
      <c r="AB89" s="43"/>
      <c r="AC89" s="43"/>
      <c r="AD89" s="28"/>
      <c r="AE89" s="36">
        <f t="shared" si="1"/>
        <v>0</v>
      </c>
      <c r="AF89" s="36"/>
      <c r="AG89" s="36"/>
      <c r="AH89" s="36">
        <f t="shared" si="2"/>
        <v>0</v>
      </c>
      <c r="AI89" s="28" t="s">
        <v>92</v>
      </c>
      <c r="AJ89" s="28" t="s">
        <v>55</v>
      </c>
      <c r="AK89" s="28" t="s">
        <v>55</v>
      </c>
      <c r="AL89" s="28" t="s">
        <v>55</v>
      </c>
      <c r="AM89" s="28" t="s">
        <v>55</v>
      </c>
      <c r="AN89" s="28" t="s">
        <v>92</v>
      </c>
      <c r="AO89" s="28" t="s">
        <v>55</v>
      </c>
      <c r="AP89" s="36">
        <f t="shared" si="3"/>
        <v>0</v>
      </c>
      <c r="AQ89" s="36">
        <f t="shared" si="4"/>
        <v>0</v>
      </c>
      <c r="AR89" s="36">
        <f t="shared" si="5"/>
        <v>0</v>
      </c>
      <c r="AS89" s="36">
        <f t="shared" si="6"/>
        <v>0</v>
      </c>
    </row>
    <row r="90">
      <c r="A90" s="37">
        <v>85.0</v>
      </c>
      <c r="B90" s="17" t="s">
        <v>359</v>
      </c>
      <c r="C90" s="17" t="s">
        <v>102</v>
      </c>
      <c r="D90" s="17" t="s">
        <v>355</v>
      </c>
      <c r="E90" s="19"/>
      <c r="F90" s="17" t="s">
        <v>96</v>
      </c>
      <c r="G90" s="17" t="s">
        <v>318</v>
      </c>
      <c r="H90" s="38" t="s">
        <v>83</v>
      </c>
      <c r="I90" s="38" t="s">
        <v>138</v>
      </c>
      <c r="J90" s="39">
        <v>42979.0</v>
      </c>
      <c r="K90" s="39">
        <v>42984.0</v>
      </c>
      <c r="L90" s="47" t="s">
        <v>85</v>
      </c>
      <c r="M90" s="43"/>
      <c r="N90" s="43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43"/>
      <c r="AB90" s="43"/>
      <c r="AC90" s="43"/>
      <c r="AD90" s="28"/>
      <c r="AE90" s="36">
        <f t="shared" si="1"/>
        <v>0</v>
      </c>
      <c r="AF90" s="36"/>
      <c r="AG90" s="36"/>
      <c r="AH90" s="36">
        <f t="shared" si="2"/>
        <v>0</v>
      </c>
      <c r="AI90" s="28" t="s">
        <v>92</v>
      </c>
      <c r="AJ90" s="28" t="s">
        <v>55</v>
      </c>
      <c r="AK90" s="28" t="s">
        <v>55</v>
      </c>
      <c r="AL90" s="28" t="s">
        <v>55</v>
      </c>
      <c r="AM90" s="28" t="s">
        <v>55</v>
      </c>
      <c r="AN90" s="28" t="s">
        <v>92</v>
      </c>
      <c r="AO90" s="28" t="s">
        <v>55</v>
      </c>
      <c r="AP90" s="36">
        <f t="shared" si="3"/>
        <v>0</v>
      </c>
      <c r="AQ90" s="36">
        <f t="shared" si="4"/>
        <v>0</v>
      </c>
      <c r="AR90" s="36">
        <f t="shared" si="5"/>
        <v>0</v>
      </c>
      <c r="AS90" s="36">
        <f t="shared" si="6"/>
        <v>0</v>
      </c>
    </row>
    <row r="91">
      <c r="A91" s="37">
        <v>86.0</v>
      </c>
      <c r="B91" s="17" t="s">
        <v>361</v>
      </c>
      <c r="C91" s="17" t="s">
        <v>362</v>
      </c>
      <c r="D91" s="17" t="s">
        <v>363</v>
      </c>
      <c r="E91" s="19"/>
      <c r="F91" s="17" t="s">
        <v>96</v>
      </c>
      <c r="G91" s="17" t="s">
        <v>318</v>
      </c>
      <c r="H91" s="38" t="s">
        <v>83</v>
      </c>
      <c r="I91" s="38" t="s">
        <v>84</v>
      </c>
      <c r="J91" s="39">
        <v>42979.0</v>
      </c>
      <c r="K91" s="43"/>
      <c r="L91" s="47" t="s">
        <v>85</v>
      </c>
      <c r="M91" s="43"/>
      <c r="N91" s="43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43"/>
      <c r="AB91" s="43"/>
      <c r="AC91" s="43"/>
      <c r="AD91" s="28"/>
      <c r="AE91" s="36">
        <f t="shared" si="1"/>
        <v>0</v>
      </c>
      <c r="AF91" s="36"/>
      <c r="AG91" s="36"/>
      <c r="AH91" s="36">
        <f t="shared" si="2"/>
        <v>0</v>
      </c>
      <c r="AI91" s="28" t="s">
        <v>92</v>
      </c>
      <c r="AJ91" s="28" t="s">
        <v>55</v>
      </c>
      <c r="AK91" s="28" t="s">
        <v>55</v>
      </c>
      <c r="AL91" s="28" t="s">
        <v>55</v>
      </c>
      <c r="AM91" s="28" t="s">
        <v>55</v>
      </c>
      <c r="AN91" s="28" t="s">
        <v>92</v>
      </c>
      <c r="AO91" s="28" t="s">
        <v>55</v>
      </c>
      <c r="AP91" s="36">
        <f t="shared" si="3"/>
        <v>0</v>
      </c>
      <c r="AQ91" s="36">
        <f t="shared" si="4"/>
        <v>0</v>
      </c>
      <c r="AR91" s="36">
        <f t="shared" si="5"/>
        <v>0</v>
      </c>
      <c r="AS91" s="36">
        <f t="shared" si="6"/>
        <v>0</v>
      </c>
    </row>
    <row r="92">
      <c r="A92" s="37">
        <v>87.0</v>
      </c>
      <c r="B92" s="17" t="s">
        <v>365</v>
      </c>
      <c r="C92" s="17" t="s">
        <v>173</v>
      </c>
      <c r="D92" s="17" t="s">
        <v>87</v>
      </c>
      <c r="E92" s="19"/>
      <c r="F92" s="17" t="s">
        <v>79</v>
      </c>
      <c r="G92" s="17" t="s">
        <v>318</v>
      </c>
      <c r="H92" s="38" t="s">
        <v>83</v>
      </c>
      <c r="I92" s="38" t="s">
        <v>84</v>
      </c>
      <c r="J92" s="39">
        <v>42979.0</v>
      </c>
      <c r="K92" s="43"/>
      <c r="L92" s="47" t="s">
        <v>85</v>
      </c>
      <c r="M92" s="43"/>
      <c r="N92" s="43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43"/>
      <c r="AB92" s="43"/>
      <c r="AC92" s="43"/>
      <c r="AD92" s="28"/>
      <c r="AE92" s="36">
        <f t="shared" si="1"/>
        <v>0</v>
      </c>
      <c r="AF92" s="36"/>
      <c r="AG92" s="36"/>
      <c r="AH92" s="36">
        <f t="shared" si="2"/>
        <v>0</v>
      </c>
      <c r="AI92" s="28" t="s">
        <v>92</v>
      </c>
      <c r="AJ92" s="28" t="s">
        <v>55</v>
      </c>
      <c r="AK92" s="28" t="s">
        <v>55</v>
      </c>
      <c r="AL92" s="28" t="s">
        <v>55</v>
      </c>
      <c r="AM92" s="28" t="s">
        <v>55</v>
      </c>
      <c r="AN92" s="28" t="s">
        <v>92</v>
      </c>
      <c r="AO92" s="28" t="s">
        <v>55</v>
      </c>
      <c r="AP92" s="36">
        <f t="shared" si="3"/>
        <v>0</v>
      </c>
      <c r="AQ92" s="36">
        <f t="shared" si="4"/>
        <v>0</v>
      </c>
      <c r="AR92" s="36">
        <f t="shared" si="5"/>
        <v>0</v>
      </c>
      <c r="AS92" s="36">
        <f t="shared" si="6"/>
        <v>0</v>
      </c>
    </row>
    <row r="93">
      <c r="A93" s="37">
        <v>88.0</v>
      </c>
      <c r="B93" s="17" t="s">
        <v>366</v>
      </c>
      <c r="C93" s="17" t="s">
        <v>185</v>
      </c>
      <c r="D93" s="17" t="s">
        <v>367</v>
      </c>
      <c r="E93" s="19"/>
      <c r="F93" s="17" t="s">
        <v>79</v>
      </c>
      <c r="G93" s="17" t="s">
        <v>318</v>
      </c>
      <c r="H93" s="38" t="s">
        <v>83</v>
      </c>
      <c r="I93" s="38" t="s">
        <v>84</v>
      </c>
      <c r="J93" s="39">
        <v>42979.0</v>
      </c>
      <c r="K93" s="43"/>
      <c r="L93" s="47" t="s">
        <v>85</v>
      </c>
      <c r="M93" s="43"/>
      <c r="N93" s="43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43"/>
      <c r="AB93" s="43"/>
      <c r="AC93" s="43"/>
      <c r="AD93" s="28"/>
      <c r="AE93" s="36">
        <f t="shared" si="1"/>
        <v>0</v>
      </c>
      <c r="AF93" s="36"/>
      <c r="AG93" s="36"/>
      <c r="AH93" s="36">
        <f t="shared" si="2"/>
        <v>0</v>
      </c>
      <c r="AI93" s="28" t="s">
        <v>92</v>
      </c>
      <c r="AJ93" s="28" t="s">
        <v>55</v>
      </c>
      <c r="AK93" s="28" t="s">
        <v>55</v>
      </c>
      <c r="AL93" s="28" t="s">
        <v>55</v>
      </c>
      <c r="AM93" s="28" t="s">
        <v>55</v>
      </c>
      <c r="AN93" s="28" t="s">
        <v>92</v>
      </c>
      <c r="AO93" s="28" t="s">
        <v>55</v>
      </c>
      <c r="AP93" s="36">
        <f t="shared" si="3"/>
        <v>0</v>
      </c>
      <c r="AQ93" s="36">
        <f t="shared" si="4"/>
        <v>0</v>
      </c>
      <c r="AR93" s="36">
        <f t="shared" si="5"/>
        <v>0</v>
      </c>
      <c r="AS93" s="36">
        <f t="shared" si="6"/>
        <v>0</v>
      </c>
    </row>
    <row r="94">
      <c r="A94" s="37">
        <v>89.0</v>
      </c>
      <c r="B94" s="17" t="s">
        <v>368</v>
      </c>
      <c r="C94" s="17" t="s">
        <v>369</v>
      </c>
      <c r="D94" s="17" t="s">
        <v>122</v>
      </c>
      <c r="E94" s="19"/>
      <c r="F94" s="17" t="s">
        <v>96</v>
      </c>
      <c r="G94" s="17" t="s">
        <v>318</v>
      </c>
      <c r="H94" s="47" t="s">
        <v>83</v>
      </c>
      <c r="I94" s="47" t="s">
        <v>84</v>
      </c>
      <c r="J94" s="39">
        <v>42979.0</v>
      </c>
      <c r="K94" s="43"/>
      <c r="L94" s="47" t="s">
        <v>85</v>
      </c>
      <c r="M94" s="43"/>
      <c r="N94" s="43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43"/>
      <c r="AB94" s="43"/>
      <c r="AC94" s="43"/>
      <c r="AD94" s="28"/>
      <c r="AE94" s="36">
        <f t="shared" si="1"/>
        <v>0</v>
      </c>
      <c r="AF94" s="36"/>
      <c r="AG94" s="36"/>
      <c r="AH94" s="36">
        <f t="shared" si="2"/>
        <v>0</v>
      </c>
      <c r="AI94" s="28" t="s">
        <v>92</v>
      </c>
      <c r="AJ94" s="28" t="s">
        <v>55</v>
      </c>
      <c r="AK94" s="28" t="s">
        <v>55</v>
      </c>
      <c r="AL94" s="28" t="s">
        <v>55</v>
      </c>
      <c r="AM94" s="28" t="s">
        <v>55</v>
      </c>
      <c r="AN94" s="28" t="s">
        <v>92</v>
      </c>
      <c r="AO94" s="28" t="s">
        <v>55</v>
      </c>
      <c r="AP94" s="36">
        <f t="shared" si="3"/>
        <v>0</v>
      </c>
      <c r="AQ94" s="36">
        <f t="shared" si="4"/>
        <v>0</v>
      </c>
      <c r="AR94" s="36">
        <f t="shared" si="5"/>
        <v>0</v>
      </c>
      <c r="AS94" s="36">
        <f t="shared" si="6"/>
        <v>0</v>
      </c>
    </row>
    <row r="95">
      <c r="A95" s="37">
        <v>90.0</v>
      </c>
      <c r="B95" s="17" t="s">
        <v>373</v>
      </c>
      <c r="C95" s="17" t="s">
        <v>149</v>
      </c>
      <c r="D95" s="17" t="s">
        <v>118</v>
      </c>
      <c r="E95" s="19"/>
      <c r="F95" s="17" t="s">
        <v>79</v>
      </c>
      <c r="G95" s="17" t="s">
        <v>318</v>
      </c>
      <c r="H95" s="47" t="s">
        <v>83</v>
      </c>
      <c r="I95" s="47" t="s">
        <v>84</v>
      </c>
      <c r="J95" s="39">
        <v>42979.0</v>
      </c>
      <c r="K95" s="43"/>
      <c r="L95" s="47" t="s">
        <v>85</v>
      </c>
      <c r="M95" s="43"/>
      <c r="N95" s="43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43"/>
      <c r="AB95" s="43"/>
      <c r="AC95" s="43"/>
      <c r="AD95" s="28"/>
      <c r="AE95" s="36">
        <f t="shared" si="1"/>
        <v>0</v>
      </c>
      <c r="AF95" s="36"/>
      <c r="AG95" s="36"/>
      <c r="AH95" s="36">
        <f t="shared" si="2"/>
        <v>0</v>
      </c>
      <c r="AI95" s="28" t="s">
        <v>92</v>
      </c>
      <c r="AJ95" s="28" t="s">
        <v>55</v>
      </c>
      <c r="AK95" s="28" t="s">
        <v>55</v>
      </c>
      <c r="AL95" s="28" t="s">
        <v>55</v>
      </c>
      <c r="AM95" s="28" t="s">
        <v>55</v>
      </c>
      <c r="AN95" s="28" t="s">
        <v>92</v>
      </c>
      <c r="AO95" s="28" t="s">
        <v>55</v>
      </c>
      <c r="AP95" s="36">
        <f t="shared" si="3"/>
        <v>0</v>
      </c>
      <c r="AQ95" s="36">
        <f t="shared" si="4"/>
        <v>0</v>
      </c>
      <c r="AR95" s="36">
        <f t="shared" si="5"/>
        <v>0</v>
      </c>
      <c r="AS95" s="36">
        <f t="shared" si="6"/>
        <v>0</v>
      </c>
    </row>
    <row r="96">
      <c r="A96" s="37">
        <v>91.0</v>
      </c>
      <c r="B96" s="17" t="s">
        <v>374</v>
      </c>
      <c r="C96" s="17" t="s">
        <v>375</v>
      </c>
      <c r="D96" s="19"/>
      <c r="E96" s="19"/>
      <c r="F96" s="17" t="s">
        <v>96</v>
      </c>
      <c r="G96" s="17" t="s">
        <v>318</v>
      </c>
      <c r="H96" s="47" t="s">
        <v>83</v>
      </c>
      <c r="I96" s="47" t="s">
        <v>84</v>
      </c>
      <c r="J96" s="39">
        <v>42979.0</v>
      </c>
      <c r="K96" s="43"/>
      <c r="L96" s="47" t="s">
        <v>85</v>
      </c>
      <c r="M96" s="43"/>
      <c r="N96" s="43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43"/>
      <c r="AB96" s="43"/>
      <c r="AC96" s="43"/>
      <c r="AD96" s="28"/>
      <c r="AE96" s="36">
        <f t="shared" si="1"/>
        <v>0</v>
      </c>
      <c r="AF96" s="36"/>
      <c r="AG96" s="36"/>
      <c r="AH96" s="36">
        <f t="shared" si="2"/>
        <v>0</v>
      </c>
      <c r="AI96" s="28" t="s">
        <v>92</v>
      </c>
      <c r="AJ96" s="28" t="s">
        <v>55</v>
      </c>
      <c r="AK96" s="28" t="s">
        <v>55</v>
      </c>
      <c r="AL96" s="28" t="s">
        <v>55</v>
      </c>
      <c r="AM96" s="28" t="s">
        <v>55</v>
      </c>
      <c r="AN96" s="28" t="s">
        <v>92</v>
      </c>
      <c r="AO96" s="28" t="s">
        <v>55</v>
      </c>
      <c r="AP96" s="36">
        <f t="shared" si="3"/>
        <v>0</v>
      </c>
      <c r="AQ96" s="36">
        <f t="shared" si="4"/>
        <v>0</v>
      </c>
      <c r="AR96" s="36">
        <f t="shared" si="5"/>
        <v>0</v>
      </c>
      <c r="AS96" s="36">
        <f t="shared" si="6"/>
        <v>0</v>
      </c>
    </row>
    <row r="97">
      <c r="A97" s="37">
        <v>92.0</v>
      </c>
      <c r="B97" s="17" t="s">
        <v>376</v>
      </c>
      <c r="C97" s="17" t="s">
        <v>338</v>
      </c>
      <c r="D97" s="17" t="s">
        <v>154</v>
      </c>
      <c r="E97" s="19"/>
      <c r="F97" s="17" t="s">
        <v>79</v>
      </c>
      <c r="G97" s="17" t="s">
        <v>318</v>
      </c>
      <c r="H97" s="47" t="s">
        <v>83</v>
      </c>
      <c r="I97" s="47" t="s">
        <v>84</v>
      </c>
      <c r="J97" s="39">
        <v>42979.0</v>
      </c>
      <c r="K97" s="43"/>
      <c r="L97" s="47" t="s">
        <v>85</v>
      </c>
      <c r="M97" s="43"/>
      <c r="N97" s="43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43"/>
      <c r="AB97" s="43"/>
      <c r="AC97" s="43"/>
      <c r="AD97" s="28"/>
      <c r="AE97" s="36">
        <f t="shared" si="1"/>
        <v>0</v>
      </c>
      <c r="AF97" s="36"/>
      <c r="AG97" s="36"/>
      <c r="AH97" s="36">
        <f t="shared" si="2"/>
        <v>0</v>
      </c>
      <c r="AI97" s="28" t="s">
        <v>55</v>
      </c>
      <c r="AJ97" s="28" t="s">
        <v>55</v>
      </c>
      <c r="AK97" s="28" t="s">
        <v>55</v>
      </c>
      <c r="AL97" s="28" t="s">
        <v>55</v>
      </c>
      <c r="AM97" s="28" t="s">
        <v>92</v>
      </c>
      <c r="AN97" s="28" t="s">
        <v>92</v>
      </c>
      <c r="AO97" s="28" t="s">
        <v>55</v>
      </c>
      <c r="AP97" s="36">
        <f t="shared" si="3"/>
        <v>0</v>
      </c>
      <c r="AQ97" s="36">
        <f t="shared" si="4"/>
        <v>0</v>
      </c>
      <c r="AR97" s="36">
        <f t="shared" si="5"/>
        <v>0</v>
      </c>
      <c r="AS97" s="36">
        <f t="shared" si="6"/>
        <v>0</v>
      </c>
    </row>
    <row r="98">
      <c r="A98" s="37">
        <v>93.0</v>
      </c>
      <c r="B98" s="17" t="s">
        <v>378</v>
      </c>
      <c r="C98" s="17" t="s">
        <v>379</v>
      </c>
      <c r="D98" s="17" t="s">
        <v>283</v>
      </c>
      <c r="E98" s="20"/>
      <c r="F98" s="17" t="s">
        <v>96</v>
      </c>
      <c r="G98" s="17" t="s">
        <v>318</v>
      </c>
      <c r="H98" s="38" t="s">
        <v>83</v>
      </c>
      <c r="I98" s="38" t="s">
        <v>84</v>
      </c>
      <c r="J98" s="39">
        <v>42979.0</v>
      </c>
      <c r="K98" s="41"/>
      <c r="L98" s="38" t="s">
        <v>85</v>
      </c>
      <c r="M98" s="41"/>
      <c r="N98" s="41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43"/>
      <c r="AB98" s="43"/>
      <c r="AC98" s="28"/>
      <c r="AD98" s="28"/>
      <c r="AE98" s="36">
        <f t="shared" si="1"/>
        <v>0</v>
      </c>
      <c r="AF98" s="64"/>
      <c r="AG98" s="64"/>
      <c r="AH98" s="36">
        <f t="shared" si="2"/>
        <v>0</v>
      </c>
      <c r="AI98" s="28" t="s">
        <v>92</v>
      </c>
      <c r="AJ98" s="28" t="s">
        <v>55</v>
      </c>
      <c r="AK98" s="28" t="s">
        <v>55</v>
      </c>
      <c r="AL98" s="28" t="s">
        <v>55</v>
      </c>
      <c r="AM98" s="28" t="s">
        <v>55</v>
      </c>
      <c r="AN98" s="28" t="s">
        <v>92</v>
      </c>
      <c r="AO98" s="28" t="s">
        <v>55</v>
      </c>
      <c r="AP98" s="36">
        <f t="shared" si="3"/>
        <v>0</v>
      </c>
      <c r="AQ98" s="36">
        <f t="shared" si="4"/>
        <v>0</v>
      </c>
      <c r="AR98" s="36">
        <f t="shared" si="5"/>
        <v>0</v>
      </c>
      <c r="AS98" s="36">
        <f t="shared" si="6"/>
        <v>0</v>
      </c>
    </row>
    <row r="99">
      <c r="A99" s="37">
        <v>94.0</v>
      </c>
      <c r="B99" s="17" t="s">
        <v>381</v>
      </c>
      <c r="C99" s="17" t="s">
        <v>110</v>
      </c>
      <c r="D99" s="17" t="s">
        <v>382</v>
      </c>
      <c r="E99" s="19"/>
      <c r="F99" s="17" t="s">
        <v>96</v>
      </c>
      <c r="G99" s="17" t="s">
        <v>318</v>
      </c>
      <c r="H99" s="38" t="s">
        <v>83</v>
      </c>
      <c r="I99" s="38" t="s">
        <v>84</v>
      </c>
      <c r="J99" s="39">
        <v>42979.0</v>
      </c>
      <c r="K99" s="41"/>
      <c r="L99" s="38" t="s">
        <v>85</v>
      </c>
      <c r="M99" s="41"/>
      <c r="N99" s="41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43"/>
      <c r="AB99" s="43"/>
      <c r="AC99" s="43"/>
      <c r="AD99" s="28"/>
      <c r="AE99" s="36">
        <f t="shared" si="1"/>
        <v>0</v>
      </c>
      <c r="AF99" s="64"/>
      <c r="AG99" s="36"/>
      <c r="AH99" s="36">
        <f t="shared" si="2"/>
        <v>0</v>
      </c>
      <c r="AI99" s="28" t="s">
        <v>92</v>
      </c>
      <c r="AJ99" s="28" t="s">
        <v>55</v>
      </c>
      <c r="AK99" s="28" t="s">
        <v>55</v>
      </c>
      <c r="AL99" s="28" t="s">
        <v>55</v>
      </c>
      <c r="AM99" s="28" t="s">
        <v>55</v>
      </c>
      <c r="AN99" s="28" t="s">
        <v>92</v>
      </c>
      <c r="AO99" s="28" t="s">
        <v>55</v>
      </c>
      <c r="AP99" s="36">
        <f t="shared" si="3"/>
        <v>0</v>
      </c>
      <c r="AQ99" s="36">
        <f t="shared" si="4"/>
        <v>0</v>
      </c>
      <c r="AR99" s="36">
        <f t="shared" si="5"/>
        <v>0</v>
      </c>
      <c r="AS99" s="36">
        <f t="shared" si="6"/>
        <v>0</v>
      </c>
    </row>
    <row r="100">
      <c r="A100" s="37">
        <v>95.0</v>
      </c>
      <c r="B100" s="17" t="s">
        <v>384</v>
      </c>
      <c r="C100" s="17" t="s">
        <v>386</v>
      </c>
      <c r="D100" s="17" t="s">
        <v>87</v>
      </c>
      <c r="E100" s="19"/>
      <c r="F100" s="17" t="s">
        <v>79</v>
      </c>
      <c r="G100" s="17" t="s">
        <v>318</v>
      </c>
      <c r="H100" s="38" t="s">
        <v>83</v>
      </c>
      <c r="I100" s="38" t="s">
        <v>84</v>
      </c>
      <c r="J100" s="39">
        <v>42979.0</v>
      </c>
      <c r="K100" s="41"/>
      <c r="L100" s="38" t="s">
        <v>85</v>
      </c>
      <c r="M100" s="41"/>
      <c r="N100" s="41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43"/>
      <c r="AB100" s="43"/>
      <c r="AC100" s="43"/>
      <c r="AD100" s="28"/>
      <c r="AE100" s="36">
        <f t="shared" si="1"/>
        <v>0</v>
      </c>
      <c r="AF100" s="64"/>
      <c r="AG100" s="64"/>
      <c r="AH100" s="36">
        <f t="shared" si="2"/>
        <v>0</v>
      </c>
      <c r="AI100" s="28" t="s">
        <v>92</v>
      </c>
      <c r="AJ100" s="28" t="s">
        <v>55</v>
      </c>
      <c r="AK100" s="28" t="s">
        <v>55</v>
      </c>
      <c r="AL100" s="28" t="s">
        <v>55</v>
      </c>
      <c r="AM100" s="28" t="s">
        <v>55</v>
      </c>
      <c r="AN100" s="28" t="s">
        <v>92</v>
      </c>
      <c r="AO100" s="28" t="s">
        <v>55</v>
      </c>
      <c r="AP100" s="36">
        <f t="shared" si="3"/>
        <v>0</v>
      </c>
      <c r="AQ100" s="36">
        <f t="shared" si="4"/>
        <v>0</v>
      </c>
      <c r="AR100" s="36">
        <f t="shared" si="5"/>
        <v>0</v>
      </c>
      <c r="AS100" s="36">
        <f t="shared" si="6"/>
        <v>0</v>
      </c>
    </row>
    <row r="101">
      <c r="A101" s="37">
        <v>96.0</v>
      </c>
      <c r="B101" s="17" t="s">
        <v>130</v>
      </c>
      <c r="C101" s="17" t="s">
        <v>272</v>
      </c>
      <c r="D101" s="17" t="s">
        <v>165</v>
      </c>
      <c r="E101" s="19"/>
      <c r="F101" s="17" t="s">
        <v>79</v>
      </c>
      <c r="G101" s="17" t="s">
        <v>318</v>
      </c>
      <c r="H101" s="38" t="s">
        <v>83</v>
      </c>
      <c r="I101" s="38" t="s">
        <v>84</v>
      </c>
      <c r="J101" s="39">
        <v>42979.0</v>
      </c>
      <c r="K101" s="41"/>
      <c r="L101" s="38" t="s">
        <v>85</v>
      </c>
      <c r="M101" s="41"/>
      <c r="N101" s="41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43"/>
      <c r="AB101" s="43"/>
      <c r="AC101" s="43"/>
      <c r="AD101" s="28"/>
      <c r="AE101" s="36">
        <f t="shared" si="1"/>
        <v>0</v>
      </c>
      <c r="AF101" s="36"/>
      <c r="AG101" s="36"/>
      <c r="AH101" s="36">
        <f t="shared" si="2"/>
        <v>0</v>
      </c>
      <c r="AI101" s="28" t="s">
        <v>92</v>
      </c>
      <c r="AJ101" s="28" t="s">
        <v>55</v>
      </c>
      <c r="AK101" s="28" t="s">
        <v>55</v>
      </c>
      <c r="AL101" s="28" t="s">
        <v>55</v>
      </c>
      <c r="AM101" s="28" t="s">
        <v>55</v>
      </c>
      <c r="AN101" s="28" t="s">
        <v>92</v>
      </c>
      <c r="AO101" s="28" t="s">
        <v>55</v>
      </c>
      <c r="AP101" s="36">
        <f t="shared" si="3"/>
        <v>0</v>
      </c>
      <c r="AQ101" s="36">
        <f t="shared" si="4"/>
        <v>0</v>
      </c>
      <c r="AR101" s="36">
        <f t="shared" si="5"/>
        <v>0</v>
      </c>
      <c r="AS101" s="36">
        <f t="shared" si="6"/>
        <v>0</v>
      </c>
    </row>
    <row r="102">
      <c r="A102" s="37">
        <v>97.0</v>
      </c>
      <c r="B102" s="17" t="s">
        <v>387</v>
      </c>
      <c r="C102" s="17" t="s">
        <v>388</v>
      </c>
      <c r="D102" s="17" t="s">
        <v>110</v>
      </c>
      <c r="E102" s="17" t="s">
        <v>389</v>
      </c>
      <c r="F102" s="17" t="s">
        <v>96</v>
      </c>
      <c r="G102" s="17" t="s">
        <v>318</v>
      </c>
      <c r="H102" s="38" t="s">
        <v>83</v>
      </c>
      <c r="I102" s="38" t="s">
        <v>84</v>
      </c>
      <c r="J102" s="39">
        <v>42979.0</v>
      </c>
      <c r="K102" s="41"/>
      <c r="L102" s="38" t="s">
        <v>85</v>
      </c>
      <c r="M102" s="41"/>
      <c r="N102" s="41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43"/>
      <c r="AB102" s="43"/>
      <c r="AC102" s="43"/>
      <c r="AD102" s="28"/>
      <c r="AE102" s="36">
        <f t="shared" si="1"/>
        <v>0</v>
      </c>
      <c r="AF102" s="64"/>
      <c r="AG102" s="64"/>
      <c r="AH102" s="36">
        <f t="shared" si="2"/>
        <v>0</v>
      </c>
      <c r="AI102" s="28" t="s">
        <v>92</v>
      </c>
      <c r="AJ102" s="28" t="s">
        <v>55</v>
      </c>
      <c r="AK102" s="28" t="s">
        <v>55</v>
      </c>
      <c r="AL102" s="28" t="s">
        <v>55</v>
      </c>
      <c r="AM102" s="28" t="s">
        <v>55</v>
      </c>
      <c r="AN102" s="28" t="s">
        <v>92</v>
      </c>
      <c r="AO102" s="28" t="s">
        <v>55</v>
      </c>
      <c r="AP102" s="36">
        <f t="shared" si="3"/>
        <v>0</v>
      </c>
      <c r="AQ102" s="36">
        <f t="shared" si="4"/>
        <v>0</v>
      </c>
      <c r="AR102" s="36">
        <f t="shared" si="5"/>
        <v>0</v>
      </c>
      <c r="AS102" s="36">
        <f t="shared" si="6"/>
        <v>0</v>
      </c>
    </row>
    <row r="103">
      <c r="A103" s="37">
        <v>98.0</v>
      </c>
      <c r="B103" s="17" t="s">
        <v>394</v>
      </c>
      <c r="C103" s="17" t="s">
        <v>112</v>
      </c>
      <c r="D103" s="17" t="s">
        <v>252</v>
      </c>
      <c r="E103" s="19"/>
      <c r="F103" s="17" t="s">
        <v>96</v>
      </c>
      <c r="G103" s="17" t="s">
        <v>318</v>
      </c>
      <c r="H103" s="38" t="s">
        <v>83</v>
      </c>
      <c r="I103" s="38" t="s">
        <v>84</v>
      </c>
      <c r="J103" s="39">
        <v>42979.0</v>
      </c>
      <c r="K103" s="41"/>
      <c r="L103" s="38" t="s">
        <v>85</v>
      </c>
      <c r="M103" s="41"/>
      <c r="N103" s="41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43"/>
      <c r="AB103" s="43"/>
      <c r="AC103" s="43"/>
      <c r="AD103" s="28"/>
      <c r="AE103" s="36">
        <f t="shared" si="1"/>
        <v>0</v>
      </c>
      <c r="AF103" s="64"/>
      <c r="AG103" s="64"/>
      <c r="AH103" s="36">
        <f t="shared" si="2"/>
        <v>0</v>
      </c>
      <c r="AI103" s="28" t="s">
        <v>92</v>
      </c>
      <c r="AJ103" s="28" t="s">
        <v>55</v>
      </c>
      <c r="AK103" s="28" t="s">
        <v>55</v>
      </c>
      <c r="AL103" s="28" t="s">
        <v>55</v>
      </c>
      <c r="AM103" s="28" t="s">
        <v>55</v>
      </c>
      <c r="AN103" s="28" t="s">
        <v>92</v>
      </c>
      <c r="AO103" s="28" t="s">
        <v>55</v>
      </c>
      <c r="AP103" s="36">
        <f t="shared" si="3"/>
        <v>0</v>
      </c>
      <c r="AQ103" s="36">
        <f t="shared" si="4"/>
        <v>0</v>
      </c>
      <c r="AR103" s="36">
        <f t="shared" si="5"/>
        <v>0</v>
      </c>
      <c r="AS103" s="36">
        <f t="shared" si="6"/>
        <v>0</v>
      </c>
    </row>
    <row r="104">
      <c r="A104" s="37">
        <v>99.0</v>
      </c>
      <c r="B104" s="17" t="s">
        <v>77</v>
      </c>
      <c r="C104" s="17" t="s">
        <v>395</v>
      </c>
      <c r="D104" s="17" t="s">
        <v>355</v>
      </c>
      <c r="E104" s="19"/>
      <c r="F104" s="17" t="s">
        <v>96</v>
      </c>
      <c r="G104" s="17" t="s">
        <v>396</v>
      </c>
      <c r="H104" s="38" t="s">
        <v>83</v>
      </c>
      <c r="I104" s="38" t="s">
        <v>84</v>
      </c>
      <c r="J104" s="39">
        <v>42979.0</v>
      </c>
      <c r="K104" s="41"/>
      <c r="L104" s="38" t="s">
        <v>85</v>
      </c>
      <c r="M104" s="41"/>
      <c r="N104" s="41"/>
      <c r="O104" s="28" t="s">
        <v>73</v>
      </c>
      <c r="P104" s="28" t="s">
        <v>73</v>
      </c>
      <c r="Q104" s="28" t="s">
        <v>73</v>
      </c>
      <c r="R104" s="43"/>
      <c r="S104" s="43"/>
      <c r="T104" s="43"/>
      <c r="U104" s="43"/>
      <c r="V104" s="28" t="s">
        <v>73</v>
      </c>
      <c r="W104" s="28" t="s">
        <v>73</v>
      </c>
      <c r="X104" s="28" t="s">
        <v>73</v>
      </c>
      <c r="Y104" s="43"/>
      <c r="Z104" s="28" t="s">
        <v>73</v>
      </c>
      <c r="AA104" s="28" t="s">
        <v>73</v>
      </c>
      <c r="AB104" s="43"/>
      <c r="AC104" s="28" t="s">
        <v>73</v>
      </c>
      <c r="AD104" s="43"/>
      <c r="AE104" s="36">
        <f t="shared" si="1"/>
        <v>0</v>
      </c>
      <c r="AF104" s="45">
        <v>3.0</v>
      </c>
      <c r="AG104" s="45">
        <v>0.0</v>
      </c>
      <c r="AH104" s="36">
        <f t="shared" si="2"/>
        <v>3</v>
      </c>
      <c r="AI104" s="41"/>
      <c r="AJ104" s="28" t="s">
        <v>55</v>
      </c>
      <c r="AK104" s="28" t="s">
        <v>55</v>
      </c>
      <c r="AL104" s="28" t="s">
        <v>55</v>
      </c>
      <c r="AM104" s="28" t="s">
        <v>55</v>
      </c>
      <c r="AN104" s="28" t="s">
        <v>92</v>
      </c>
      <c r="AO104" s="28" t="s">
        <v>55</v>
      </c>
      <c r="AP104" s="36">
        <f t="shared" si="3"/>
        <v>0</v>
      </c>
      <c r="AQ104" s="36">
        <f t="shared" si="4"/>
        <v>0</v>
      </c>
      <c r="AR104" s="36">
        <f t="shared" si="5"/>
        <v>0</v>
      </c>
      <c r="AS104" s="36">
        <f t="shared" si="6"/>
        <v>9</v>
      </c>
    </row>
    <row r="105">
      <c r="A105" s="37">
        <v>100.0</v>
      </c>
      <c r="B105" s="17" t="s">
        <v>398</v>
      </c>
      <c r="C105" s="17" t="s">
        <v>314</v>
      </c>
      <c r="D105" s="20"/>
      <c r="E105" s="19"/>
      <c r="F105" s="17" t="s">
        <v>96</v>
      </c>
      <c r="G105" s="17" t="s">
        <v>396</v>
      </c>
      <c r="H105" s="38" t="s">
        <v>83</v>
      </c>
      <c r="I105" s="38" t="s">
        <v>138</v>
      </c>
      <c r="J105" s="39">
        <v>42979.0</v>
      </c>
      <c r="K105" s="39">
        <v>42992.0</v>
      </c>
      <c r="L105" s="38" t="s">
        <v>85</v>
      </c>
      <c r="M105" s="41"/>
      <c r="N105" s="41"/>
      <c r="O105" s="28" t="s">
        <v>73</v>
      </c>
      <c r="P105" s="28" t="s">
        <v>73</v>
      </c>
      <c r="Q105" s="28" t="s">
        <v>73</v>
      </c>
      <c r="R105" s="43"/>
      <c r="S105" s="43"/>
      <c r="T105" s="43"/>
      <c r="U105" s="43"/>
      <c r="V105" s="28" t="s">
        <v>73</v>
      </c>
      <c r="W105" s="28" t="s">
        <v>73</v>
      </c>
      <c r="X105" s="28" t="s">
        <v>73</v>
      </c>
      <c r="Y105" s="43"/>
      <c r="Z105" s="28" t="s">
        <v>73</v>
      </c>
      <c r="AA105" s="28" t="s">
        <v>73</v>
      </c>
      <c r="AB105" s="43"/>
      <c r="AC105" s="28" t="s">
        <v>73</v>
      </c>
      <c r="AD105" s="43"/>
      <c r="AE105" s="36">
        <f t="shared" si="1"/>
        <v>0</v>
      </c>
      <c r="AF105" s="45">
        <v>3.0</v>
      </c>
      <c r="AG105" s="45">
        <v>0.0</v>
      </c>
      <c r="AH105" s="36">
        <f t="shared" si="2"/>
        <v>3</v>
      </c>
      <c r="AI105" s="41"/>
      <c r="AJ105" s="28" t="s">
        <v>55</v>
      </c>
      <c r="AK105" s="28" t="s">
        <v>55</v>
      </c>
      <c r="AL105" s="28" t="s">
        <v>55</v>
      </c>
      <c r="AM105" s="28" t="s">
        <v>55</v>
      </c>
      <c r="AN105" s="28" t="s">
        <v>92</v>
      </c>
      <c r="AO105" s="28" t="s">
        <v>55</v>
      </c>
      <c r="AP105" s="36">
        <f t="shared" si="3"/>
        <v>0</v>
      </c>
      <c r="AQ105" s="36">
        <f t="shared" si="4"/>
        <v>0</v>
      </c>
      <c r="AR105" s="36">
        <f t="shared" si="5"/>
        <v>0</v>
      </c>
      <c r="AS105" s="36">
        <f t="shared" si="6"/>
        <v>9</v>
      </c>
    </row>
    <row r="106">
      <c r="A106" s="37">
        <v>101.0</v>
      </c>
      <c r="B106" s="17" t="s">
        <v>399</v>
      </c>
      <c r="C106" s="17" t="s">
        <v>120</v>
      </c>
      <c r="D106" s="17" t="s">
        <v>266</v>
      </c>
      <c r="E106" s="19"/>
      <c r="F106" s="17" t="s">
        <v>96</v>
      </c>
      <c r="G106" s="17" t="s">
        <v>396</v>
      </c>
      <c r="H106" s="38" t="s">
        <v>83</v>
      </c>
      <c r="I106" s="38" t="s">
        <v>84</v>
      </c>
      <c r="J106" s="39">
        <v>42979.0</v>
      </c>
      <c r="K106" s="41"/>
      <c r="L106" s="38" t="s">
        <v>85</v>
      </c>
      <c r="M106" s="41"/>
      <c r="N106" s="41"/>
      <c r="O106" s="28" t="s">
        <v>73</v>
      </c>
      <c r="P106" s="28" t="s">
        <v>73</v>
      </c>
      <c r="Q106" s="28" t="s">
        <v>73</v>
      </c>
      <c r="R106" s="43"/>
      <c r="S106" s="43"/>
      <c r="T106" s="43"/>
      <c r="U106" s="43"/>
      <c r="V106" s="28" t="s">
        <v>73</v>
      </c>
      <c r="W106" s="28" t="s">
        <v>73</v>
      </c>
      <c r="X106" s="28" t="s">
        <v>73</v>
      </c>
      <c r="Y106" s="43"/>
      <c r="Z106" s="28" t="s">
        <v>73</v>
      </c>
      <c r="AA106" s="28" t="s">
        <v>73</v>
      </c>
      <c r="AB106" s="43"/>
      <c r="AC106" s="28" t="s">
        <v>73</v>
      </c>
      <c r="AD106" s="43"/>
      <c r="AE106" s="36">
        <f t="shared" si="1"/>
        <v>0</v>
      </c>
      <c r="AF106" s="45">
        <v>0.0</v>
      </c>
      <c r="AG106" s="45">
        <v>0.0</v>
      </c>
      <c r="AH106" s="36">
        <f t="shared" si="2"/>
        <v>0</v>
      </c>
      <c r="AI106" s="41"/>
      <c r="AJ106" s="28" t="s">
        <v>55</v>
      </c>
      <c r="AK106" s="28" t="s">
        <v>55</v>
      </c>
      <c r="AL106" s="28" t="s">
        <v>55</v>
      </c>
      <c r="AM106" s="28" t="s">
        <v>55</v>
      </c>
      <c r="AN106" s="28" t="s">
        <v>92</v>
      </c>
      <c r="AO106" s="28" t="s">
        <v>55</v>
      </c>
      <c r="AP106" s="36">
        <f t="shared" si="3"/>
        <v>0</v>
      </c>
      <c r="AQ106" s="36">
        <f t="shared" si="4"/>
        <v>0</v>
      </c>
      <c r="AR106" s="36">
        <f t="shared" si="5"/>
        <v>0</v>
      </c>
      <c r="AS106" s="36">
        <f t="shared" si="6"/>
        <v>9</v>
      </c>
    </row>
    <row r="107">
      <c r="A107" s="37">
        <v>102.0</v>
      </c>
      <c r="B107" s="17" t="s">
        <v>282</v>
      </c>
      <c r="C107" s="17" t="s">
        <v>402</v>
      </c>
      <c r="D107" s="20"/>
      <c r="E107" s="19"/>
      <c r="F107" s="17" t="s">
        <v>96</v>
      </c>
      <c r="G107" s="17" t="s">
        <v>396</v>
      </c>
      <c r="H107" s="38" t="s">
        <v>83</v>
      </c>
      <c r="I107" s="38" t="s">
        <v>84</v>
      </c>
      <c r="J107" s="39">
        <v>42979.0</v>
      </c>
      <c r="K107" s="41"/>
      <c r="L107" s="38" t="s">
        <v>85</v>
      </c>
      <c r="M107" s="41"/>
      <c r="N107" s="41"/>
      <c r="O107" s="28" t="s">
        <v>73</v>
      </c>
      <c r="P107" s="28" t="s">
        <v>73</v>
      </c>
      <c r="Q107" s="28" t="s">
        <v>73</v>
      </c>
      <c r="R107" s="43"/>
      <c r="S107" s="43"/>
      <c r="T107" s="43"/>
      <c r="U107" s="43"/>
      <c r="V107" s="28" t="s">
        <v>73</v>
      </c>
      <c r="W107" s="28" t="s">
        <v>73</v>
      </c>
      <c r="X107" s="28" t="s">
        <v>73</v>
      </c>
      <c r="Y107" s="43"/>
      <c r="Z107" s="28" t="s">
        <v>73</v>
      </c>
      <c r="AA107" s="28" t="s">
        <v>73</v>
      </c>
      <c r="AB107" s="43"/>
      <c r="AC107" s="28" t="s">
        <v>73</v>
      </c>
      <c r="AD107" s="43"/>
      <c r="AE107" s="36">
        <f t="shared" si="1"/>
        <v>0</v>
      </c>
      <c r="AF107" s="45">
        <v>0.0</v>
      </c>
      <c r="AG107" s="45">
        <v>0.0</v>
      </c>
      <c r="AH107" s="36">
        <f t="shared" si="2"/>
        <v>0</v>
      </c>
      <c r="AI107" s="41"/>
      <c r="AJ107" s="28" t="s">
        <v>55</v>
      </c>
      <c r="AK107" s="28" t="s">
        <v>55</v>
      </c>
      <c r="AL107" s="28" t="s">
        <v>55</v>
      </c>
      <c r="AM107" s="28" t="s">
        <v>55</v>
      </c>
      <c r="AN107" s="28" t="s">
        <v>92</v>
      </c>
      <c r="AO107" s="28" t="s">
        <v>55</v>
      </c>
      <c r="AP107" s="36">
        <f t="shared" si="3"/>
        <v>0</v>
      </c>
      <c r="AQ107" s="36">
        <f t="shared" si="4"/>
        <v>0</v>
      </c>
      <c r="AR107" s="36">
        <f t="shared" si="5"/>
        <v>0</v>
      </c>
      <c r="AS107" s="36">
        <f t="shared" si="6"/>
        <v>9</v>
      </c>
    </row>
    <row r="108">
      <c r="A108" s="37">
        <v>103.0</v>
      </c>
      <c r="B108" s="17" t="s">
        <v>403</v>
      </c>
      <c r="C108" s="17" t="s">
        <v>244</v>
      </c>
      <c r="D108" s="17" t="s">
        <v>134</v>
      </c>
      <c r="E108" s="19"/>
      <c r="F108" s="17" t="s">
        <v>96</v>
      </c>
      <c r="G108" s="17" t="s">
        <v>396</v>
      </c>
      <c r="H108" s="38" t="s">
        <v>83</v>
      </c>
      <c r="I108" s="38" t="s">
        <v>84</v>
      </c>
      <c r="J108" s="39">
        <v>42979.0</v>
      </c>
      <c r="K108" s="44"/>
      <c r="L108" s="38" t="s">
        <v>85</v>
      </c>
      <c r="M108" s="41"/>
      <c r="N108" s="41"/>
      <c r="O108" s="28" t="s">
        <v>73</v>
      </c>
      <c r="P108" s="28" t="s">
        <v>73</v>
      </c>
      <c r="Q108" s="28" t="s">
        <v>73</v>
      </c>
      <c r="R108" s="43"/>
      <c r="S108" s="43"/>
      <c r="T108" s="43"/>
      <c r="U108" s="43"/>
      <c r="V108" s="28" t="s">
        <v>73</v>
      </c>
      <c r="W108" s="28" t="s">
        <v>73</v>
      </c>
      <c r="X108" s="28" t="s">
        <v>73</v>
      </c>
      <c r="Y108" s="43"/>
      <c r="Z108" s="28" t="s">
        <v>73</v>
      </c>
      <c r="AA108" s="28" t="s">
        <v>73</v>
      </c>
      <c r="AB108" s="43"/>
      <c r="AC108" s="28" t="s">
        <v>73</v>
      </c>
      <c r="AD108" s="43"/>
      <c r="AE108" s="36">
        <f t="shared" si="1"/>
        <v>0</v>
      </c>
      <c r="AF108" s="45">
        <v>1.0</v>
      </c>
      <c r="AG108" s="45">
        <v>0.0</v>
      </c>
      <c r="AH108" s="36">
        <f t="shared" si="2"/>
        <v>1</v>
      </c>
      <c r="AI108" s="41"/>
      <c r="AJ108" s="28" t="s">
        <v>55</v>
      </c>
      <c r="AK108" s="28" t="s">
        <v>55</v>
      </c>
      <c r="AL108" s="28" t="s">
        <v>55</v>
      </c>
      <c r="AM108" s="28" t="s">
        <v>55</v>
      </c>
      <c r="AN108" s="28" t="s">
        <v>92</v>
      </c>
      <c r="AO108" s="28" t="s">
        <v>55</v>
      </c>
      <c r="AP108" s="36">
        <f t="shared" si="3"/>
        <v>0</v>
      </c>
      <c r="AQ108" s="36">
        <f t="shared" si="4"/>
        <v>0</v>
      </c>
      <c r="AR108" s="36">
        <f t="shared" si="5"/>
        <v>0</v>
      </c>
      <c r="AS108" s="36">
        <f t="shared" si="6"/>
        <v>9</v>
      </c>
    </row>
    <row r="109">
      <c r="A109" s="37">
        <v>104.0</v>
      </c>
      <c r="B109" s="17" t="s">
        <v>405</v>
      </c>
      <c r="C109" s="17" t="s">
        <v>406</v>
      </c>
      <c r="D109" s="17" t="s">
        <v>407</v>
      </c>
      <c r="E109" s="20"/>
      <c r="F109" s="17" t="s">
        <v>79</v>
      </c>
      <c r="G109" s="17" t="s">
        <v>396</v>
      </c>
      <c r="H109" s="38" t="s">
        <v>83</v>
      </c>
      <c r="I109" s="38" t="s">
        <v>84</v>
      </c>
      <c r="J109" s="39">
        <v>42979.0</v>
      </c>
      <c r="K109" s="41"/>
      <c r="L109" s="38" t="s">
        <v>85</v>
      </c>
      <c r="M109" s="41"/>
      <c r="N109" s="41"/>
      <c r="O109" s="28" t="s">
        <v>73</v>
      </c>
      <c r="P109" s="28" t="s">
        <v>73</v>
      </c>
      <c r="Q109" s="28" t="s">
        <v>72</v>
      </c>
      <c r="R109" s="43"/>
      <c r="S109" s="43"/>
      <c r="T109" s="43"/>
      <c r="U109" s="43"/>
      <c r="V109" s="28" t="s">
        <v>73</v>
      </c>
      <c r="W109" s="28" t="s">
        <v>73</v>
      </c>
      <c r="X109" s="28" t="s">
        <v>73</v>
      </c>
      <c r="Y109" s="43"/>
      <c r="Z109" s="28" t="s">
        <v>73</v>
      </c>
      <c r="AA109" s="28" t="s">
        <v>73</v>
      </c>
      <c r="AB109" s="43"/>
      <c r="AC109" s="28" t="s">
        <v>73</v>
      </c>
      <c r="AD109" s="43"/>
      <c r="AE109" s="36">
        <f t="shared" si="1"/>
        <v>0</v>
      </c>
      <c r="AF109" s="45">
        <v>14.0</v>
      </c>
      <c r="AG109" s="45">
        <v>4.0</v>
      </c>
      <c r="AH109" s="36">
        <f t="shared" si="2"/>
        <v>10</v>
      </c>
      <c r="AI109" s="28"/>
      <c r="AJ109" s="28" t="s">
        <v>55</v>
      </c>
      <c r="AK109" s="28" t="s">
        <v>55</v>
      </c>
      <c r="AL109" s="28" t="s">
        <v>55</v>
      </c>
      <c r="AM109" s="28" t="s">
        <v>55</v>
      </c>
      <c r="AN109" s="28" t="s">
        <v>92</v>
      </c>
      <c r="AO109" s="28" t="s">
        <v>55</v>
      </c>
      <c r="AP109" s="36">
        <f t="shared" si="3"/>
        <v>0</v>
      </c>
      <c r="AQ109" s="36">
        <f t="shared" si="4"/>
        <v>0</v>
      </c>
      <c r="AR109" s="36">
        <f t="shared" si="5"/>
        <v>1</v>
      </c>
      <c r="AS109" s="36">
        <f t="shared" si="6"/>
        <v>8</v>
      </c>
    </row>
    <row r="110">
      <c r="A110" s="37">
        <v>105.0</v>
      </c>
      <c r="B110" s="17" t="s">
        <v>410</v>
      </c>
      <c r="C110" s="17" t="s">
        <v>411</v>
      </c>
      <c r="D110" s="17" t="s">
        <v>412</v>
      </c>
      <c r="E110" s="19"/>
      <c r="F110" s="17" t="s">
        <v>96</v>
      </c>
      <c r="G110" s="17" t="s">
        <v>396</v>
      </c>
      <c r="H110" s="38" t="s">
        <v>83</v>
      </c>
      <c r="I110" s="38" t="s">
        <v>84</v>
      </c>
      <c r="J110" s="39">
        <v>42979.0</v>
      </c>
      <c r="K110" s="41"/>
      <c r="L110" s="38" t="s">
        <v>85</v>
      </c>
      <c r="M110" s="41"/>
      <c r="N110" s="41"/>
      <c r="O110" s="28" t="s">
        <v>73</v>
      </c>
      <c r="P110" s="28" t="s">
        <v>73</v>
      </c>
      <c r="Q110" s="28" t="s">
        <v>73</v>
      </c>
      <c r="R110" s="43"/>
      <c r="S110" s="43"/>
      <c r="T110" s="43"/>
      <c r="U110" s="43"/>
      <c r="V110" s="28" t="s">
        <v>73</v>
      </c>
      <c r="W110" s="28" t="s">
        <v>73</v>
      </c>
      <c r="X110" s="28" t="s">
        <v>73</v>
      </c>
      <c r="Y110" s="43"/>
      <c r="Z110" s="28" t="s">
        <v>73</v>
      </c>
      <c r="AA110" s="28" t="s">
        <v>73</v>
      </c>
      <c r="AB110" s="43"/>
      <c r="AC110" s="28" t="s">
        <v>73</v>
      </c>
      <c r="AD110" s="43"/>
      <c r="AE110" s="36">
        <f t="shared" si="1"/>
        <v>0</v>
      </c>
      <c r="AF110" s="45">
        <v>0.0</v>
      </c>
      <c r="AG110" s="45">
        <v>0.0</v>
      </c>
      <c r="AH110" s="36">
        <f t="shared" si="2"/>
        <v>0</v>
      </c>
      <c r="AI110" s="41"/>
      <c r="AJ110" s="28" t="s">
        <v>55</v>
      </c>
      <c r="AK110" s="28" t="s">
        <v>55</v>
      </c>
      <c r="AL110" s="28" t="s">
        <v>55</v>
      </c>
      <c r="AM110" s="28" t="s">
        <v>55</v>
      </c>
      <c r="AN110" s="28" t="s">
        <v>92</v>
      </c>
      <c r="AO110" s="28" t="s">
        <v>55</v>
      </c>
      <c r="AP110" s="36">
        <f t="shared" si="3"/>
        <v>0</v>
      </c>
      <c r="AQ110" s="36">
        <f t="shared" si="4"/>
        <v>0</v>
      </c>
      <c r="AR110" s="36">
        <f t="shared" si="5"/>
        <v>0</v>
      </c>
      <c r="AS110" s="36">
        <f t="shared" si="6"/>
        <v>9</v>
      </c>
    </row>
    <row r="111">
      <c r="A111" s="37">
        <v>106.0</v>
      </c>
      <c r="B111" s="17" t="s">
        <v>413</v>
      </c>
      <c r="C111" s="17" t="s">
        <v>115</v>
      </c>
      <c r="D111" s="17" t="s">
        <v>77</v>
      </c>
      <c r="E111" s="19"/>
      <c r="F111" s="17" t="s">
        <v>79</v>
      </c>
      <c r="G111" s="17" t="s">
        <v>396</v>
      </c>
      <c r="H111" s="38" t="s">
        <v>83</v>
      </c>
      <c r="I111" s="38" t="s">
        <v>84</v>
      </c>
      <c r="J111" s="39">
        <v>42979.0</v>
      </c>
      <c r="K111" s="44"/>
      <c r="L111" s="38" t="s">
        <v>85</v>
      </c>
      <c r="M111" s="41"/>
      <c r="N111" s="41"/>
      <c r="O111" s="28" t="s">
        <v>73</v>
      </c>
      <c r="P111" s="28" t="s">
        <v>73</v>
      </c>
      <c r="Q111" s="28" t="s">
        <v>73</v>
      </c>
      <c r="R111" s="43"/>
      <c r="S111" s="43"/>
      <c r="T111" s="43"/>
      <c r="U111" s="43"/>
      <c r="V111" s="28" t="s">
        <v>73</v>
      </c>
      <c r="W111" s="28" t="s">
        <v>73</v>
      </c>
      <c r="X111" s="28" t="s">
        <v>73</v>
      </c>
      <c r="Y111" s="43"/>
      <c r="Z111" s="28" t="s">
        <v>73</v>
      </c>
      <c r="AA111" s="28" t="s">
        <v>73</v>
      </c>
      <c r="AB111" s="43"/>
      <c r="AC111" s="28" t="s">
        <v>73</v>
      </c>
      <c r="AD111" s="43"/>
      <c r="AE111" s="36">
        <f t="shared" si="1"/>
        <v>0</v>
      </c>
      <c r="AF111" s="45">
        <v>1.0</v>
      </c>
      <c r="AG111" s="45">
        <v>0.0</v>
      </c>
      <c r="AH111" s="36">
        <f t="shared" si="2"/>
        <v>1</v>
      </c>
      <c r="AI111" s="28"/>
      <c r="AJ111" s="28" t="s">
        <v>55</v>
      </c>
      <c r="AK111" s="28" t="s">
        <v>55</v>
      </c>
      <c r="AL111" s="28" t="s">
        <v>55</v>
      </c>
      <c r="AM111" s="28" t="s">
        <v>92</v>
      </c>
      <c r="AN111" s="28" t="s">
        <v>92</v>
      </c>
      <c r="AO111" s="28" t="s">
        <v>55</v>
      </c>
      <c r="AP111" s="36">
        <f t="shared" si="3"/>
        <v>0</v>
      </c>
      <c r="AQ111" s="36">
        <f t="shared" si="4"/>
        <v>0</v>
      </c>
      <c r="AR111" s="36">
        <f t="shared" si="5"/>
        <v>0</v>
      </c>
      <c r="AS111" s="36">
        <f t="shared" si="6"/>
        <v>9</v>
      </c>
    </row>
    <row r="112">
      <c r="A112" s="37">
        <v>107.0</v>
      </c>
      <c r="B112" s="17" t="s">
        <v>415</v>
      </c>
      <c r="C112" s="17" t="s">
        <v>213</v>
      </c>
      <c r="D112" s="17" t="s">
        <v>153</v>
      </c>
      <c r="E112" s="19"/>
      <c r="F112" s="17" t="s">
        <v>79</v>
      </c>
      <c r="G112" s="17" t="s">
        <v>396</v>
      </c>
      <c r="H112" s="38" t="s">
        <v>83</v>
      </c>
      <c r="I112" s="38" t="s">
        <v>84</v>
      </c>
      <c r="J112" s="39">
        <v>42979.0</v>
      </c>
      <c r="K112" s="41"/>
      <c r="L112" s="38" t="s">
        <v>85</v>
      </c>
      <c r="M112" s="41"/>
      <c r="N112" s="41"/>
      <c r="O112" s="28" t="s">
        <v>73</v>
      </c>
      <c r="P112" s="28" t="s">
        <v>73</v>
      </c>
      <c r="Q112" s="28" t="s">
        <v>72</v>
      </c>
      <c r="R112" s="43"/>
      <c r="S112" s="43"/>
      <c r="T112" s="43"/>
      <c r="U112" s="43"/>
      <c r="V112" s="28" t="s">
        <v>73</v>
      </c>
      <c r="W112" s="28" t="s">
        <v>73</v>
      </c>
      <c r="X112" s="28" t="s">
        <v>73</v>
      </c>
      <c r="Y112" s="43"/>
      <c r="Z112" s="28" t="s">
        <v>73</v>
      </c>
      <c r="AA112" s="28" t="s">
        <v>73</v>
      </c>
      <c r="AB112" s="43"/>
      <c r="AC112" s="28" t="s">
        <v>73</v>
      </c>
      <c r="AD112" s="43"/>
      <c r="AE112" s="36">
        <f t="shared" si="1"/>
        <v>0</v>
      </c>
      <c r="AF112" s="28">
        <v>3.0</v>
      </c>
      <c r="AG112" s="28">
        <v>0.0</v>
      </c>
      <c r="AH112" s="36">
        <f t="shared" si="2"/>
        <v>3</v>
      </c>
      <c r="AI112" s="41"/>
      <c r="AJ112" s="28" t="s">
        <v>55</v>
      </c>
      <c r="AK112" s="28" t="s">
        <v>55</v>
      </c>
      <c r="AL112" s="28" t="s">
        <v>55</v>
      </c>
      <c r="AM112" s="28" t="s">
        <v>55</v>
      </c>
      <c r="AN112" s="28" t="s">
        <v>92</v>
      </c>
      <c r="AO112" s="28" t="s">
        <v>55</v>
      </c>
      <c r="AP112" s="36">
        <f t="shared" si="3"/>
        <v>0</v>
      </c>
      <c r="AQ112" s="36">
        <f t="shared" si="4"/>
        <v>0</v>
      </c>
      <c r="AR112" s="36">
        <f t="shared" si="5"/>
        <v>1</v>
      </c>
      <c r="AS112" s="36">
        <f t="shared" si="6"/>
        <v>8</v>
      </c>
    </row>
    <row r="113">
      <c r="A113" s="37">
        <v>108.0</v>
      </c>
      <c r="B113" s="17" t="s">
        <v>417</v>
      </c>
      <c r="C113" s="17" t="s">
        <v>231</v>
      </c>
      <c r="D113" s="20"/>
      <c r="E113" s="19"/>
      <c r="F113" s="17" t="s">
        <v>96</v>
      </c>
      <c r="G113" s="17" t="s">
        <v>396</v>
      </c>
      <c r="H113" s="38" t="s">
        <v>83</v>
      </c>
      <c r="I113" s="38" t="s">
        <v>84</v>
      </c>
      <c r="J113" s="39">
        <v>42979.0</v>
      </c>
      <c r="K113" s="41"/>
      <c r="L113" s="38" t="s">
        <v>85</v>
      </c>
      <c r="M113" s="41"/>
      <c r="N113" s="41"/>
      <c r="O113" s="41"/>
      <c r="P113" s="41"/>
      <c r="Q113" s="41"/>
      <c r="R113" s="43"/>
      <c r="S113" s="43"/>
      <c r="T113" s="43"/>
      <c r="U113" s="43"/>
      <c r="V113" s="41"/>
      <c r="W113" s="41"/>
      <c r="X113" s="41"/>
      <c r="Y113" s="43"/>
      <c r="Z113" s="41"/>
      <c r="AA113" s="43"/>
      <c r="AB113" s="43"/>
      <c r="AC113" s="41"/>
      <c r="AD113" s="43"/>
      <c r="AE113" s="36">
        <f t="shared" si="1"/>
        <v>0</v>
      </c>
      <c r="AF113" s="64"/>
      <c r="AG113" s="64"/>
      <c r="AH113" s="36">
        <f t="shared" si="2"/>
        <v>0</v>
      </c>
      <c r="AI113" s="41"/>
      <c r="AJ113" s="28" t="s">
        <v>92</v>
      </c>
      <c r="AK113" s="28" t="s">
        <v>55</v>
      </c>
      <c r="AL113" s="28" t="s">
        <v>55</v>
      </c>
      <c r="AM113" s="28" t="s">
        <v>55</v>
      </c>
      <c r="AN113" s="28" t="s">
        <v>55</v>
      </c>
      <c r="AO113" s="28" t="s">
        <v>55</v>
      </c>
      <c r="AP113" s="36">
        <f t="shared" si="3"/>
        <v>0</v>
      </c>
      <c r="AQ113" s="36">
        <f t="shared" si="4"/>
        <v>0</v>
      </c>
      <c r="AR113" s="36">
        <f t="shared" si="5"/>
        <v>0</v>
      </c>
      <c r="AS113" s="36">
        <f t="shared" si="6"/>
        <v>0</v>
      </c>
    </row>
    <row r="114">
      <c r="A114" s="37">
        <v>109.0</v>
      </c>
      <c r="B114" s="17" t="s">
        <v>418</v>
      </c>
      <c r="C114" s="17" t="s">
        <v>115</v>
      </c>
      <c r="D114" s="17" t="s">
        <v>296</v>
      </c>
      <c r="E114" s="19"/>
      <c r="F114" s="17" t="s">
        <v>79</v>
      </c>
      <c r="G114" s="17" t="s">
        <v>396</v>
      </c>
      <c r="H114" s="38" t="s">
        <v>83</v>
      </c>
      <c r="I114" s="38" t="s">
        <v>84</v>
      </c>
      <c r="J114" s="39">
        <v>42979.0</v>
      </c>
      <c r="K114" s="41"/>
      <c r="L114" s="38" t="s">
        <v>85</v>
      </c>
      <c r="M114" s="41"/>
      <c r="N114" s="41"/>
      <c r="O114" s="28" t="s">
        <v>71</v>
      </c>
      <c r="P114" s="28" t="s">
        <v>71</v>
      </c>
      <c r="Q114" s="28" t="s">
        <v>71</v>
      </c>
      <c r="R114" s="43"/>
      <c r="S114" s="43"/>
      <c r="T114" s="43"/>
      <c r="U114" s="43"/>
      <c r="V114" s="28" t="s">
        <v>72</v>
      </c>
      <c r="W114" s="28" t="s">
        <v>73</v>
      </c>
      <c r="X114" s="28" t="s">
        <v>72</v>
      </c>
      <c r="Y114" s="43"/>
      <c r="Z114" s="28" t="s">
        <v>72</v>
      </c>
      <c r="AA114" s="28" t="s">
        <v>72</v>
      </c>
      <c r="AB114" s="43"/>
      <c r="AC114" s="28" t="s">
        <v>73</v>
      </c>
      <c r="AD114" s="43"/>
      <c r="AE114" s="36">
        <f t="shared" si="1"/>
        <v>0</v>
      </c>
      <c r="AF114" s="28">
        <v>68.0</v>
      </c>
      <c r="AG114" s="28">
        <v>45.0</v>
      </c>
      <c r="AH114" s="36">
        <f t="shared" si="2"/>
        <v>23</v>
      </c>
      <c r="AI114" s="41"/>
      <c r="AJ114" s="28" t="s">
        <v>55</v>
      </c>
      <c r="AK114" s="28" t="s">
        <v>55</v>
      </c>
      <c r="AL114" s="28" t="s">
        <v>55</v>
      </c>
      <c r="AM114" s="28" t="s">
        <v>55</v>
      </c>
      <c r="AN114" s="28" t="s">
        <v>92</v>
      </c>
      <c r="AO114" s="28" t="s">
        <v>55</v>
      </c>
      <c r="AP114" s="36">
        <f t="shared" si="3"/>
        <v>0</v>
      </c>
      <c r="AQ114" s="36">
        <f t="shared" si="4"/>
        <v>3</v>
      </c>
      <c r="AR114" s="36">
        <f t="shared" si="5"/>
        <v>4</v>
      </c>
      <c r="AS114" s="36">
        <f t="shared" si="6"/>
        <v>2</v>
      </c>
    </row>
    <row r="115">
      <c r="A115" s="37">
        <v>110.0</v>
      </c>
      <c r="B115" s="17" t="s">
        <v>420</v>
      </c>
      <c r="C115" s="17" t="s">
        <v>275</v>
      </c>
      <c r="D115" s="17" t="s">
        <v>421</v>
      </c>
      <c r="E115" s="19"/>
      <c r="F115" s="17" t="s">
        <v>96</v>
      </c>
      <c r="G115" s="17" t="s">
        <v>396</v>
      </c>
      <c r="H115" s="38" t="s">
        <v>83</v>
      </c>
      <c r="I115" s="38" t="s">
        <v>84</v>
      </c>
      <c r="J115" s="39">
        <v>42979.0</v>
      </c>
      <c r="K115" s="41"/>
      <c r="L115" s="38" t="s">
        <v>85</v>
      </c>
      <c r="M115" s="41"/>
      <c r="N115" s="41"/>
      <c r="O115" s="28" t="s">
        <v>73</v>
      </c>
      <c r="P115" s="28" t="s">
        <v>73</v>
      </c>
      <c r="Q115" s="28" t="s">
        <v>73</v>
      </c>
      <c r="R115" s="43"/>
      <c r="S115" s="43"/>
      <c r="T115" s="43"/>
      <c r="U115" s="43"/>
      <c r="V115" s="28" t="s">
        <v>73</v>
      </c>
      <c r="W115" s="28" t="s">
        <v>73</v>
      </c>
      <c r="X115" s="28" t="s">
        <v>73</v>
      </c>
      <c r="Y115" s="43"/>
      <c r="Z115" s="28" t="s">
        <v>73</v>
      </c>
      <c r="AA115" s="28" t="s">
        <v>73</v>
      </c>
      <c r="AB115" s="43"/>
      <c r="AC115" s="28" t="s">
        <v>73</v>
      </c>
      <c r="AD115" s="43"/>
      <c r="AE115" s="36">
        <f t="shared" si="1"/>
        <v>0</v>
      </c>
      <c r="AF115" s="28">
        <v>2.0</v>
      </c>
      <c r="AG115" s="28">
        <v>0.0</v>
      </c>
      <c r="AH115" s="36">
        <f t="shared" si="2"/>
        <v>2</v>
      </c>
      <c r="AI115" s="41"/>
      <c r="AJ115" s="28" t="s">
        <v>55</v>
      </c>
      <c r="AK115" s="28" t="s">
        <v>55</v>
      </c>
      <c r="AL115" s="28" t="s">
        <v>55</v>
      </c>
      <c r="AM115" s="28" t="s">
        <v>55</v>
      </c>
      <c r="AN115" s="28" t="s">
        <v>92</v>
      </c>
      <c r="AO115" s="28" t="s">
        <v>55</v>
      </c>
      <c r="AP115" s="36">
        <f t="shared" si="3"/>
        <v>0</v>
      </c>
      <c r="AQ115" s="36">
        <f t="shared" si="4"/>
        <v>0</v>
      </c>
      <c r="AR115" s="36">
        <f t="shared" si="5"/>
        <v>0</v>
      </c>
      <c r="AS115" s="36">
        <f t="shared" si="6"/>
        <v>9</v>
      </c>
    </row>
    <row r="116">
      <c r="A116" s="37">
        <v>111.0</v>
      </c>
      <c r="B116" s="17" t="s">
        <v>422</v>
      </c>
      <c r="C116" s="17" t="s">
        <v>130</v>
      </c>
      <c r="D116" s="17" t="s">
        <v>423</v>
      </c>
      <c r="E116" s="17" t="s">
        <v>87</v>
      </c>
      <c r="F116" s="17" t="s">
        <v>79</v>
      </c>
      <c r="G116" s="17" t="s">
        <v>396</v>
      </c>
      <c r="H116" s="38" t="s">
        <v>83</v>
      </c>
      <c r="I116" s="38" t="s">
        <v>84</v>
      </c>
      <c r="J116" s="39">
        <v>42979.0</v>
      </c>
      <c r="K116" s="41"/>
      <c r="L116" s="38" t="s">
        <v>85</v>
      </c>
      <c r="M116" s="41"/>
      <c r="N116" s="41"/>
      <c r="O116" s="28" t="s">
        <v>73</v>
      </c>
      <c r="P116" s="28" t="s">
        <v>73</v>
      </c>
      <c r="Q116" s="28" t="s">
        <v>73</v>
      </c>
      <c r="R116" s="43"/>
      <c r="S116" s="43"/>
      <c r="T116" s="43"/>
      <c r="U116" s="43"/>
      <c r="V116" s="28" t="s">
        <v>73</v>
      </c>
      <c r="W116" s="28" t="s">
        <v>73</v>
      </c>
      <c r="X116" s="28" t="s">
        <v>73</v>
      </c>
      <c r="Y116" s="43"/>
      <c r="Z116" s="28" t="s">
        <v>73</v>
      </c>
      <c r="AA116" s="28" t="s">
        <v>73</v>
      </c>
      <c r="AB116" s="43"/>
      <c r="AC116" s="28" t="s">
        <v>73</v>
      </c>
      <c r="AD116" s="43"/>
      <c r="AE116" s="36">
        <f t="shared" si="1"/>
        <v>0</v>
      </c>
      <c r="AF116" s="28">
        <v>3.0</v>
      </c>
      <c r="AG116" s="28">
        <v>0.0</v>
      </c>
      <c r="AH116" s="36">
        <f t="shared" si="2"/>
        <v>3</v>
      </c>
      <c r="AI116" s="41"/>
      <c r="AJ116" s="28" t="s">
        <v>55</v>
      </c>
      <c r="AK116" s="28" t="s">
        <v>55</v>
      </c>
      <c r="AL116" s="28" t="s">
        <v>55</v>
      </c>
      <c r="AM116" s="28" t="s">
        <v>55</v>
      </c>
      <c r="AN116" s="28" t="s">
        <v>92</v>
      </c>
      <c r="AO116" s="28" t="s">
        <v>55</v>
      </c>
      <c r="AP116" s="36">
        <f t="shared" si="3"/>
        <v>0</v>
      </c>
      <c r="AQ116" s="36">
        <f t="shared" si="4"/>
        <v>0</v>
      </c>
      <c r="AR116" s="36">
        <f t="shared" si="5"/>
        <v>0</v>
      </c>
      <c r="AS116" s="36">
        <f t="shared" si="6"/>
        <v>9</v>
      </c>
    </row>
    <row r="117">
      <c r="A117" s="37">
        <v>112.0</v>
      </c>
      <c r="B117" s="17" t="s">
        <v>424</v>
      </c>
      <c r="C117" s="17" t="s">
        <v>425</v>
      </c>
      <c r="D117" s="17" t="s">
        <v>110</v>
      </c>
      <c r="E117" s="19"/>
      <c r="F117" s="17" t="s">
        <v>96</v>
      </c>
      <c r="G117" s="17" t="s">
        <v>396</v>
      </c>
      <c r="H117" s="38" t="s">
        <v>83</v>
      </c>
      <c r="I117" s="38" t="s">
        <v>84</v>
      </c>
      <c r="J117" s="39">
        <v>42979.0</v>
      </c>
      <c r="K117" s="41"/>
      <c r="L117" s="38" t="s">
        <v>85</v>
      </c>
      <c r="M117" s="41"/>
      <c r="N117" s="41"/>
      <c r="O117" s="28" t="s">
        <v>73</v>
      </c>
      <c r="P117" s="28" t="s">
        <v>73</v>
      </c>
      <c r="Q117" s="28" t="s">
        <v>73</v>
      </c>
      <c r="R117" s="43"/>
      <c r="S117" s="43"/>
      <c r="T117" s="43"/>
      <c r="U117" s="43"/>
      <c r="V117" s="28" t="s">
        <v>73</v>
      </c>
      <c r="W117" s="28" t="s">
        <v>73</v>
      </c>
      <c r="X117" s="28" t="s">
        <v>73</v>
      </c>
      <c r="Y117" s="43"/>
      <c r="Z117" s="28" t="s">
        <v>73</v>
      </c>
      <c r="AA117" s="28" t="s">
        <v>73</v>
      </c>
      <c r="AB117" s="43"/>
      <c r="AC117" s="28" t="s">
        <v>73</v>
      </c>
      <c r="AD117" s="43"/>
      <c r="AE117" s="36">
        <f t="shared" si="1"/>
        <v>0</v>
      </c>
      <c r="AF117" s="45">
        <v>0.0</v>
      </c>
      <c r="AG117" s="45">
        <v>0.0</v>
      </c>
      <c r="AH117" s="36">
        <f t="shared" si="2"/>
        <v>0</v>
      </c>
      <c r="AI117" s="41"/>
      <c r="AJ117" s="28" t="s">
        <v>55</v>
      </c>
      <c r="AK117" s="28" t="s">
        <v>55</v>
      </c>
      <c r="AL117" s="28" t="s">
        <v>55</v>
      </c>
      <c r="AM117" s="28" t="s">
        <v>55</v>
      </c>
      <c r="AN117" s="28" t="s">
        <v>92</v>
      </c>
      <c r="AO117" s="28" t="s">
        <v>55</v>
      </c>
      <c r="AP117" s="36">
        <f t="shared" si="3"/>
        <v>0</v>
      </c>
      <c r="AQ117" s="36">
        <f t="shared" si="4"/>
        <v>0</v>
      </c>
      <c r="AR117" s="36">
        <f t="shared" si="5"/>
        <v>0</v>
      </c>
      <c r="AS117" s="36">
        <f t="shared" si="6"/>
        <v>9</v>
      </c>
    </row>
    <row r="118">
      <c r="A118" s="37">
        <v>113.0</v>
      </c>
      <c r="B118" s="17" t="s">
        <v>430</v>
      </c>
      <c r="C118" s="17" t="s">
        <v>431</v>
      </c>
      <c r="D118" s="17" t="s">
        <v>432</v>
      </c>
      <c r="E118" s="19"/>
      <c r="F118" s="17" t="s">
        <v>79</v>
      </c>
      <c r="G118" s="17" t="s">
        <v>396</v>
      </c>
      <c r="H118" s="38" t="s">
        <v>83</v>
      </c>
      <c r="I118" s="38" t="s">
        <v>84</v>
      </c>
      <c r="J118" s="39">
        <v>42979.0</v>
      </c>
      <c r="K118" s="44"/>
      <c r="L118" s="38" t="s">
        <v>85</v>
      </c>
      <c r="M118" s="41"/>
      <c r="N118" s="41"/>
      <c r="O118" s="28" t="s">
        <v>73</v>
      </c>
      <c r="P118" s="28" t="s">
        <v>73</v>
      </c>
      <c r="Q118" s="28" t="s">
        <v>73</v>
      </c>
      <c r="R118" s="43"/>
      <c r="S118" s="43"/>
      <c r="T118" s="43"/>
      <c r="U118" s="43"/>
      <c r="V118" s="28" t="s">
        <v>73</v>
      </c>
      <c r="W118" s="28" t="s">
        <v>73</v>
      </c>
      <c r="X118" s="28" t="s">
        <v>73</v>
      </c>
      <c r="Y118" s="43"/>
      <c r="Z118" s="28" t="s">
        <v>73</v>
      </c>
      <c r="AA118" s="28" t="s">
        <v>73</v>
      </c>
      <c r="AB118" s="43"/>
      <c r="AC118" s="28" t="s">
        <v>73</v>
      </c>
      <c r="AD118" s="43"/>
      <c r="AE118" s="36">
        <f t="shared" si="1"/>
        <v>0</v>
      </c>
      <c r="AF118" s="28">
        <v>1.0</v>
      </c>
      <c r="AG118" s="28">
        <v>0.0</v>
      </c>
      <c r="AH118" s="36">
        <f t="shared" si="2"/>
        <v>1</v>
      </c>
      <c r="AI118" s="41"/>
      <c r="AJ118" s="28" t="s">
        <v>55</v>
      </c>
      <c r="AK118" s="28" t="s">
        <v>55</v>
      </c>
      <c r="AL118" s="28" t="s">
        <v>55</v>
      </c>
      <c r="AM118" s="28" t="s">
        <v>55</v>
      </c>
      <c r="AN118" s="28" t="s">
        <v>92</v>
      </c>
      <c r="AO118" s="28" t="s">
        <v>55</v>
      </c>
      <c r="AP118" s="36">
        <f t="shared" si="3"/>
        <v>0</v>
      </c>
      <c r="AQ118" s="36">
        <f t="shared" si="4"/>
        <v>0</v>
      </c>
      <c r="AR118" s="36">
        <f t="shared" si="5"/>
        <v>0</v>
      </c>
      <c r="AS118" s="36">
        <f t="shared" si="6"/>
        <v>9</v>
      </c>
    </row>
    <row r="119">
      <c r="A119" s="37">
        <v>114.0</v>
      </c>
      <c r="B119" s="17" t="s">
        <v>358</v>
      </c>
      <c r="C119" s="17" t="s">
        <v>78</v>
      </c>
      <c r="D119" s="17" t="s">
        <v>77</v>
      </c>
      <c r="E119" s="19"/>
      <c r="F119" s="17" t="s">
        <v>79</v>
      </c>
      <c r="G119" s="17" t="s">
        <v>396</v>
      </c>
      <c r="H119" s="38" t="s">
        <v>83</v>
      </c>
      <c r="I119" s="38" t="s">
        <v>84</v>
      </c>
      <c r="J119" s="39">
        <v>42979.0</v>
      </c>
      <c r="K119" s="41"/>
      <c r="L119" s="38" t="s">
        <v>85</v>
      </c>
      <c r="M119" s="41"/>
      <c r="N119" s="41"/>
      <c r="O119" s="28" t="s">
        <v>72</v>
      </c>
      <c r="P119" s="28" t="s">
        <v>73</v>
      </c>
      <c r="Q119" s="28" t="s">
        <v>72</v>
      </c>
      <c r="R119" s="43"/>
      <c r="S119" s="43"/>
      <c r="T119" s="43"/>
      <c r="U119" s="43"/>
      <c r="V119" s="28" t="s">
        <v>73</v>
      </c>
      <c r="W119" s="28" t="s">
        <v>73</v>
      </c>
      <c r="X119" s="28" t="s">
        <v>73</v>
      </c>
      <c r="Y119" s="43"/>
      <c r="Z119" s="28" t="s">
        <v>73</v>
      </c>
      <c r="AA119" s="28" t="s">
        <v>73</v>
      </c>
      <c r="AB119" s="43"/>
      <c r="AC119" s="28" t="s">
        <v>73</v>
      </c>
      <c r="AD119" s="43"/>
      <c r="AE119" s="36">
        <f t="shared" si="1"/>
        <v>0</v>
      </c>
      <c r="AF119" s="28">
        <v>1.0</v>
      </c>
      <c r="AG119" s="28">
        <v>0.0</v>
      </c>
      <c r="AH119" s="36">
        <f t="shared" si="2"/>
        <v>1</v>
      </c>
      <c r="AI119" s="41"/>
      <c r="AJ119" s="28" t="s">
        <v>55</v>
      </c>
      <c r="AK119" s="28" t="s">
        <v>55</v>
      </c>
      <c r="AL119" s="28" t="s">
        <v>55</v>
      </c>
      <c r="AM119" s="28" t="s">
        <v>55</v>
      </c>
      <c r="AN119" s="28" t="s">
        <v>92</v>
      </c>
      <c r="AO119" s="28" t="s">
        <v>55</v>
      </c>
      <c r="AP119" s="36">
        <f t="shared" si="3"/>
        <v>0</v>
      </c>
      <c r="AQ119" s="36">
        <f t="shared" si="4"/>
        <v>0</v>
      </c>
      <c r="AR119" s="36">
        <f t="shared" si="5"/>
        <v>2</v>
      </c>
      <c r="AS119" s="36">
        <f t="shared" si="6"/>
        <v>7</v>
      </c>
    </row>
    <row r="120">
      <c r="A120" s="37">
        <v>115.0</v>
      </c>
      <c r="B120" s="17" t="s">
        <v>435</v>
      </c>
      <c r="C120" s="17" t="s">
        <v>142</v>
      </c>
      <c r="D120" s="17" t="s">
        <v>161</v>
      </c>
      <c r="E120" s="19"/>
      <c r="F120" s="17" t="s">
        <v>79</v>
      </c>
      <c r="G120" s="17" t="s">
        <v>396</v>
      </c>
      <c r="H120" s="38" t="s">
        <v>83</v>
      </c>
      <c r="I120" s="38" t="s">
        <v>84</v>
      </c>
      <c r="J120" s="39">
        <v>42979.0</v>
      </c>
      <c r="K120" s="41"/>
      <c r="L120" s="38" t="s">
        <v>85</v>
      </c>
      <c r="M120" s="41"/>
      <c r="N120" s="41"/>
      <c r="O120" s="28" t="s">
        <v>72</v>
      </c>
      <c r="P120" s="28" t="s">
        <v>72</v>
      </c>
      <c r="Q120" s="28" t="s">
        <v>71</v>
      </c>
      <c r="R120" s="43"/>
      <c r="S120" s="43"/>
      <c r="T120" s="43"/>
      <c r="U120" s="43"/>
      <c r="V120" s="28" t="s">
        <v>73</v>
      </c>
      <c r="W120" s="28" t="s">
        <v>73</v>
      </c>
      <c r="X120" s="28" t="s">
        <v>73</v>
      </c>
      <c r="Y120" s="43"/>
      <c r="Z120" s="28" t="s">
        <v>73</v>
      </c>
      <c r="AA120" s="28" t="s">
        <v>73</v>
      </c>
      <c r="AB120" s="43"/>
      <c r="AC120" s="28" t="s">
        <v>73</v>
      </c>
      <c r="AD120" s="43"/>
      <c r="AE120" s="36">
        <f t="shared" si="1"/>
        <v>0</v>
      </c>
      <c r="AF120" s="28">
        <v>11.0</v>
      </c>
      <c r="AG120" s="28">
        <v>8.0</v>
      </c>
      <c r="AH120" s="36">
        <f t="shared" si="2"/>
        <v>3</v>
      </c>
      <c r="AI120" s="41"/>
      <c r="AJ120" s="28" t="s">
        <v>55</v>
      </c>
      <c r="AK120" s="28" t="s">
        <v>55</v>
      </c>
      <c r="AL120" s="28" t="s">
        <v>55</v>
      </c>
      <c r="AM120" s="28" t="s">
        <v>55</v>
      </c>
      <c r="AN120" s="28" t="s">
        <v>92</v>
      </c>
      <c r="AO120" s="28" t="s">
        <v>55</v>
      </c>
      <c r="AP120" s="36">
        <f t="shared" si="3"/>
        <v>0</v>
      </c>
      <c r="AQ120" s="36">
        <f t="shared" si="4"/>
        <v>1</v>
      </c>
      <c r="AR120" s="36">
        <f t="shared" si="5"/>
        <v>2</v>
      </c>
      <c r="AS120" s="36">
        <f t="shared" si="6"/>
        <v>6</v>
      </c>
    </row>
    <row r="121">
      <c r="A121" s="37">
        <v>116.0</v>
      </c>
      <c r="B121" s="17" t="s">
        <v>437</v>
      </c>
      <c r="C121" s="17" t="s">
        <v>142</v>
      </c>
      <c r="D121" s="17" t="s">
        <v>77</v>
      </c>
      <c r="E121" s="19"/>
      <c r="F121" s="17" t="s">
        <v>79</v>
      </c>
      <c r="G121" s="17" t="s">
        <v>396</v>
      </c>
      <c r="H121" s="38" t="s">
        <v>83</v>
      </c>
      <c r="I121" s="38" t="s">
        <v>84</v>
      </c>
      <c r="J121" s="39">
        <v>42979.0</v>
      </c>
      <c r="K121" s="41"/>
      <c r="L121" s="38" t="s">
        <v>85</v>
      </c>
      <c r="M121" s="41"/>
      <c r="N121" s="41"/>
      <c r="O121" s="28" t="s">
        <v>71</v>
      </c>
      <c r="P121" s="28" t="s">
        <v>72</v>
      </c>
      <c r="Q121" s="28" t="s">
        <v>72</v>
      </c>
      <c r="R121" s="43"/>
      <c r="S121" s="43"/>
      <c r="T121" s="43"/>
      <c r="U121" s="43"/>
      <c r="V121" s="28" t="s">
        <v>73</v>
      </c>
      <c r="W121" s="28" t="s">
        <v>73</v>
      </c>
      <c r="X121" s="28" t="s">
        <v>73</v>
      </c>
      <c r="Y121" s="43"/>
      <c r="Z121" s="28" t="s">
        <v>73</v>
      </c>
      <c r="AA121" s="28" t="s">
        <v>73</v>
      </c>
      <c r="AB121" s="43"/>
      <c r="AC121" s="28" t="s">
        <v>73</v>
      </c>
      <c r="AD121" s="43"/>
      <c r="AE121" s="36">
        <f t="shared" si="1"/>
        <v>0</v>
      </c>
      <c r="AF121" s="28">
        <v>4.0</v>
      </c>
      <c r="AG121" s="28">
        <v>0.0</v>
      </c>
      <c r="AH121" s="36">
        <f t="shared" si="2"/>
        <v>4</v>
      </c>
      <c r="AI121" s="28"/>
      <c r="AJ121" s="28" t="s">
        <v>55</v>
      </c>
      <c r="AK121" s="28" t="s">
        <v>55</v>
      </c>
      <c r="AL121" s="28" t="s">
        <v>55</v>
      </c>
      <c r="AM121" s="28" t="s">
        <v>92</v>
      </c>
      <c r="AN121" s="28" t="s">
        <v>92</v>
      </c>
      <c r="AO121" s="28" t="s">
        <v>55</v>
      </c>
      <c r="AP121" s="36">
        <f t="shared" si="3"/>
        <v>0</v>
      </c>
      <c r="AQ121" s="36">
        <f t="shared" si="4"/>
        <v>1</v>
      </c>
      <c r="AR121" s="36">
        <f t="shared" si="5"/>
        <v>2</v>
      </c>
      <c r="AS121" s="36">
        <f t="shared" si="6"/>
        <v>6</v>
      </c>
    </row>
    <row r="122">
      <c r="A122" s="37">
        <v>117.0</v>
      </c>
      <c r="B122" s="17" t="s">
        <v>437</v>
      </c>
      <c r="C122" s="17" t="s">
        <v>440</v>
      </c>
      <c r="D122" s="20"/>
      <c r="E122" s="19"/>
      <c r="F122" s="17" t="s">
        <v>96</v>
      </c>
      <c r="G122" s="17" t="s">
        <v>396</v>
      </c>
      <c r="H122" s="38" t="s">
        <v>83</v>
      </c>
      <c r="I122" s="38" t="s">
        <v>84</v>
      </c>
      <c r="J122" s="39">
        <v>42979.0</v>
      </c>
      <c r="K122" s="41"/>
      <c r="L122" s="38" t="s">
        <v>85</v>
      </c>
      <c r="M122" s="41"/>
      <c r="N122" s="41"/>
      <c r="O122" s="28" t="s">
        <v>73</v>
      </c>
      <c r="P122" s="28" t="s">
        <v>73</v>
      </c>
      <c r="Q122" s="28" t="s">
        <v>73</v>
      </c>
      <c r="R122" s="43"/>
      <c r="S122" s="43"/>
      <c r="T122" s="43"/>
      <c r="U122" s="43"/>
      <c r="V122" s="28" t="s">
        <v>73</v>
      </c>
      <c r="W122" s="28" t="s">
        <v>73</v>
      </c>
      <c r="X122" s="28" t="s">
        <v>73</v>
      </c>
      <c r="Y122" s="43"/>
      <c r="Z122" s="28" t="s">
        <v>73</v>
      </c>
      <c r="AA122" s="28" t="s">
        <v>73</v>
      </c>
      <c r="AB122" s="43"/>
      <c r="AC122" s="28" t="s">
        <v>73</v>
      </c>
      <c r="AD122" s="43"/>
      <c r="AE122" s="36">
        <f t="shared" si="1"/>
        <v>0</v>
      </c>
      <c r="AF122" s="28">
        <v>4.0</v>
      </c>
      <c r="AG122" s="28">
        <v>0.0</v>
      </c>
      <c r="AH122" s="36">
        <f t="shared" si="2"/>
        <v>4</v>
      </c>
      <c r="AI122" s="41"/>
      <c r="AJ122" s="28" t="s">
        <v>55</v>
      </c>
      <c r="AK122" s="28" t="s">
        <v>55</v>
      </c>
      <c r="AL122" s="28" t="s">
        <v>55</v>
      </c>
      <c r="AM122" s="28" t="s">
        <v>55</v>
      </c>
      <c r="AN122" s="28" t="s">
        <v>92</v>
      </c>
      <c r="AO122" s="28" t="s">
        <v>55</v>
      </c>
      <c r="AP122" s="36">
        <f t="shared" si="3"/>
        <v>0</v>
      </c>
      <c r="AQ122" s="36">
        <f t="shared" si="4"/>
        <v>0</v>
      </c>
      <c r="AR122" s="36">
        <f t="shared" si="5"/>
        <v>0</v>
      </c>
      <c r="AS122" s="36">
        <f t="shared" si="6"/>
        <v>9</v>
      </c>
    </row>
    <row r="123">
      <c r="A123" s="37">
        <v>118.0</v>
      </c>
      <c r="B123" s="17" t="s">
        <v>441</v>
      </c>
      <c r="C123" s="17" t="s">
        <v>161</v>
      </c>
      <c r="D123" s="17" t="s">
        <v>78</v>
      </c>
      <c r="E123" s="19"/>
      <c r="F123" s="17" t="s">
        <v>79</v>
      </c>
      <c r="G123" s="17" t="s">
        <v>396</v>
      </c>
      <c r="H123" s="38" t="s">
        <v>83</v>
      </c>
      <c r="I123" s="38" t="s">
        <v>84</v>
      </c>
      <c r="J123" s="39">
        <v>42979.0</v>
      </c>
      <c r="K123" s="41"/>
      <c r="L123" s="38" t="s">
        <v>85</v>
      </c>
      <c r="M123" s="41"/>
      <c r="N123" s="41"/>
      <c r="O123" s="28" t="s">
        <v>72</v>
      </c>
      <c r="P123" s="28" t="s">
        <v>72</v>
      </c>
      <c r="Q123" s="28" t="s">
        <v>72</v>
      </c>
      <c r="R123" s="43"/>
      <c r="S123" s="43"/>
      <c r="T123" s="43"/>
      <c r="U123" s="43"/>
      <c r="V123" s="28" t="s">
        <v>73</v>
      </c>
      <c r="W123" s="28" t="s">
        <v>73</v>
      </c>
      <c r="X123" s="28" t="s">
        <v>73</v>
      </c>
      <c r="Y123" s="43"/>
      <c r="Z123" s="28" t="s">
        <v>72</v>
      </c>
      <c r="AA123" s="28" t="s">
        <v>73</v>
      </c>
      <c r="AB123" s="43"/>
      <c r="AC123" s="28" t="s">
        <v>73</v>
      </c>
      <c r="AD123" s="43"/>
      <c r="AE123" s="36">
        <f t="shared" si="1"/>
        <v>0</v>
      </c>
      <c r="AF123" s="28">
        <v>14.0</v>
      </c>
      <c r="AG123" s="28">
        <v>0.0</v>
      </c>
      <c r="AH123" s="36">
        <f t="shared" si="2"/>
        <v>14</v>
      </c>
      <c r="AI123" s="41"/>
      <c r="AJ123" s="28" t="s">
        <v>55</v>
      </c>
      <c r="AK123" s="28" t="s">
        <v>55</v>
      </c>
      <c r="AL123" s="28" t="s">
        <v>55</v>
      </c>
      <c r="AM123" s="28" t="s">
        <v>55</v>
      </c>
      <c r="AN123" s="28" t="s">
        <v>92</v>
      </c>
      <c r="AO123" s="28" t="s">
        <v>55</v>
      </c>
      <c r="AP123" s="36">
        <f t="shared" si="3"/>
        <v>0</v>
      </c>
      <c r="AQ123" s="36">
        <f t="shared" si="4"/>
        <v>0</v>
      </c>
      <c r="AR123" s="36">
        <f t="shared" si="5"/>
        <v>4</v>
      </c>
      <c r="AS123" s="36">
        <f t="shared" si="6"/>
        <v>5</v>
      </c>
    </row>
    <row r="124">
      <c r="A124" s="37">
        <v>119.0</v>
      </c>
      <c r="B124" s="17" t="s">
        <v>445</v>
      </c>
      <c r="C124" s="17" t="s">
        <v>110</v>
      </c>
      <c r="D124" s="17" t="s">
        <v>446</v>
      </c>
      <c r="E124" s="19"/>
      <c r="F124" s="17" t="s">
        <v>96</v>
      </c>
      <c r="G124" s="17" t="s">
        <v>396</v>
      </c>
      <c r="H124" s="38" t="s">
        <v>83</v>
      </c>
      <c r="I124" s="38" t="s">
        <v>84</v>
      </c>
      <c r="J124" s="39">
        <v>42979.0</v>
      </c>
      <c r="K124" s="41"/>
      <c r="L124" s="38" t="s">
        <v>85</v>
      </c>
      <c r="M124" s="41"/>
      <c r="N124" s="41"/>
      <c r="O124" s="28" t="s">
        <v>73</v>
      </c>
      <c r="P124" s="28" t="s">
        <v>73</v>
      </c>
      <c r="Q124" s="28" t="s">
        <v>73</v>
      </c>
      <c r="R124" s="43"/>
      <c r="S124" s="43"/>
      <c r="T124" s="43"/>
      <c r="U124" s="43"/>
      <c r="V124" s="28" t="s">
        <v>73</v>
      </c>
      <c r="W124" s="28" t="s">
        <v>73</v>
      </c>
      <c r="X124" s="28" t="s">
        <v>73</v>
      </c>
      <c r="Y124" s="43"/>
      <c r="Z124" s="28" t="s">
        <v>73</v>
      </c>
      <c r="AA124" s="28" t="s">
        <v>73</v>
      </c>
      <c r="AB124" s="43"/>
      <c r="AC124" s="28" t="s">
        <v>73</v>
      </c>
      <c r="AD124" s="43"/>
      <c r="AE124" s="36">
        <f t="shared" si="1"/>
        <v>0</v>
      </c>
      <c r="AF124" s="28">
        <v>0.0</v>
      </c>
      <c r="AG124" s="28">
        <v>0.0</v>
      </c>
      <c r="AH124" s="36">
        <f t="shared" si="2"/>
        <v>0</v>
      </c>
      <c r="AI124" s="41"/>
      <c r="AJ124" s="28" t="s">
        <v>55</v>
      </c>
      <c r="AK124" s="28" t="s">
        <v>55</v>
      </c>
      <c r="AL124" s="28" t="s">
        <v>55</v>
      </c>
      <c r="AM124" s="28" t="s">
        <v>55</v>
      </c>
      <c r="AN124" s="28" t="s">
        <v>92</v>
      </c>
      <c r="AO124" s="28" t="s">
        <v>55</v>
      </c>
      <c r="AP124" s="36">
        <f t="shared" si="3"/>
        <v>0</v>
      </c>
      <c r="AQ124" s="36">
        <f t="shared" si="4"/>
        <v>0</v>
      </c>
      <c r="AR124" s="36">
        <f t="shared" si="5"/>
        <v>0</v>
      </c>
      <c r="AS124" s="36">
        <f t="shared" si="6"/>
        <v>9</v>
      </c>
    </row>
    <row r="125">
      <c r="A125" s="37">
        <v>120.0</v>
      </c>
      <c r="B125" s="17" t="s">
        <v>447</v>
      </c>
      <c r="C125" s="17" t="s">
        <v>448</v>
      </c>
      <c r="D125" s="20"/>
      <c r="E125" s="19"/>
      <c r="F125" s="17" t="s">
        <v>79</v>
      </c>
      <c r="G125" s="17" t="s">
        <v>396</v>
      </c>
      <c r="H125" s="38" t="s">
        <v>83</v>
      </c>
      <c r="I125" s="38" t="s">
        <v>84</v>
      </c>
      <c r="J125" s="39">
        <v>42979.0</v>
      </c>
      <c r="K125" s="41"/>
      <c r="L125" s="38" t="s">
        <v>85</v>
      </c>
      <c r="M125" s="41"/>
      <c r="N125" s="41"/>
      <c r="O125" s="28" t="s">
        <v>73</v>
      </c>
      <c r="P125" s="28" t="s">
        <v>73</v>
      </c>
      <c r="Q125" s="28" t="s">
        <v>73</v>
      </c>
      <c r="R125" s="43"/>
      <c r="S125" s="43"/>
      <c r="T125" s="43"/>
      <c r="U125" s="43"/>
      <c r="V125" s="28" t="s">
        <v>73</v>
      </c>
      <c r="W125" s="28" t="s">
        <v>73</v>
      </c>
      <c r="X125" s="28" t="s">
        <v>73</v>
      </c>
      <c r="Y125" s="43"/>
      <c r="Z125" s="28" t="s">
        <v>73</v>
      </c>
      <c r="AA125" s="28" t="s">
        <v>73</v>
      </c>
      <c r="AB125" s="43"/>
      <c r="AC125" s="28" t="s">
        <v>73</v>
      </c>
      <c r="AD125" s="43"/>
      <c r="AE125" s="36">
        <f t="shared" si="1"/>
        <v>0</v>
      </c>
      <c r="AF125" s="28">
        <v>0.0</v>
      </c>
      <c r="AG125" s="28">
        <v>0.0</v>
      </c>
      <c r="AH125" s="36">
        <f t="shared" si="2"/>
        <v>0</v>
      </c>
      <c r="AI125" s="41"/>
      <c r="AJ125" s="28" t="s">
        <v>55</v>
      </c>
      <c r="AK125" s="28" t="s">
        <v>55</v>
      </c>
      <c r="AL125" s="28" t="s">
        <v>55</v>
      </c>
      <c r="AM125" s="28" t="s">
        <v>55</v>
      </c>
      <c r="AN125" s="28" t="s">
        <v>92</v>
      </c>
      <c r="AO125" s="28" t="s">
        <v>55</v>
      </c>
      <c r="AP125" s="36">
        <f t="shared" si="3"/>
        <v>0</v>
      </c>
      <c r="AQ125" s="36">
        <f t="shared" si="4"/>
        <v>0</v>
      </c>
      <c r="AR125" s="36">
        <f t="shared" si="5"/>
        <v>0</v>
      </c>
      <c r="AS125" s="36">
        <f t="shared" si="6"/>
        <v>9</v>
      </c>
    </row>
    <row r="126">
      <c r="A126" s="37">
        <v>121.0</v>
      </c>
      <c r="B126" s="17" t="s">
        <v>449</v>
      </c>
      <c r="C126" s="17" t="s">
        <v>450</v>
      </c>
      <c r="D126" s="17" t="s">
        <v>451</v>
      </c>
      <c r="E126" s="19"/>
      <c r="F126" s="17" t="s">
        <v>79</v>
      </c>
      <c r="G126" s="17" t="s">
        <v>396</v>
      </c>
      <c r="H126" s="38" t="s">
        <v>83</v>
      </c>
      <c r="I126" s="38" t="s">
        <v>84</v>
      </c>
      <c r="J126" s="39">
        <v>42979.0</v>
      </c>
      <c r="K126" s="41"/>
      <c r="L126" s="38" t="s">
        <v>85</v>
      </c>
      <c r="M126" s="41"/>
      <c r="N126" s="41"/>
      <c r="O126" s="28" t="s">
        <v>72</v>
      </c>
      <c r="P126" s="28" t="s">
        <v>72</v>
      </c>
      <c r="Q126" s="28" t="s">
        <v>71</v>
      </c>
      <c r="R126" s="43"/>
      <c r="S126" s="43"/>
      <c r="T126" s="43"/>
      <c r="U126" s="43"/>
      <c r="V126" s="28" t="s">
        <v>73</v>
      </c>
      <c r="W126" s="28" t="s">
        <v>73</v>
      </c>
      <c r="X126" s="28" t="s">
        <v>73</v>
      </c>
      <c r="Y126" s="43"/>
      <c r="Z126" s="28" t="s">
        <v>73</v>
      </c>
      <c r="AA126" s="28" t="s">
        <v>73</v>
      </c>
      <c r="AB126" s="43"/>
      <c r="AC126" s="28" t="s">
        <v>73</v>
      </c>
      <c r="AD126" s="43"/>
      <c r="AE126" s="36">
        <f t="shared" si="1"/>
        <v>0</v>
      </c>
      <c r="AF126" s="45">
        <v>2.0</v>
      </c>
      <c r="AG126" s="45">
        <v>0.0</v>
      </c>
      <c r="AH126" s="36">
        <f t="shared" si="2"/>
        <v>2</v>
      </c>
      <c r="AI126" s="41"/>
      <c r="AJ126" s="28" t="s">
        <v>55</v>
      </c>
      <c r="AK126" s="28" t="s">
        <v>55</v>
      </c>
      <c r="AL126" s="28" t="s">
        <v>55</v>
      </c>
      <c r="AM126" s="28" t="s">
        <v>55</v>
      </c>
      <c r="AN126" s="28" t="s">
        <v>92</v>
      </c>
      <c r="AO126" s="28" t="s">
        <v>55</v>
      </c>
      <c r="AP126" s="36">
        <f t="shared" si="3"/>
        <v>0</v>
      </c>
      <c r="AQ126" s="36">
        <f t="shared" si="4"/>
        <v>1</v>
      </c>
      <c r="AR126" s="36">
        <f t="shared" si="5"/>
        <v>2</v>
      </c>
      <c r="AS126" s="36">
        <f t="shared" si="6"/>
        <v>6</v>
      </c>
    </row>
    <row r="127">
      <c r="A127" s="37">
        <v>122.0</v>
      </c>
      <c r="B127" s="17" t="s">
        <v>455</v>
      </c>
      <c r="C127" s="17" t="s">
        <v>456</v>
      </c>
      <c r="D127" s="20"/>
      <c r="E127" s="19"/>
      <c r="F127" s="17" t="s">
        <v>79</v>
      </c>
      <c r="G127" s="17" t="s">
        <v>396</v>
      </c>
      <c r="H127" s="38" t="s">
        <v>83</v>
      </c>
      <c r="I127" s="38" t="s">
        <v>84</v>
      </c>
      <c r="J127" s="39">
        <v>42979.0</v>
      </c>
      <c r="K127" s="41"/>
      <c r="L127" s="38" t="s">
        <v>85</v>
      </c>
      <c r="M127" s="41"/>
      <c r="N127" s="41"/>
      <c r="O127" s="28" t="s">
        <v>71</v>
      </c>
      <c r="P127" s="28" t="s">
        <v>72</v>
      </c>
      <c r="Q127" s="28" t="s">
        <v>71</v>
      </c>
      <c r="R127" s="43"/>
      <c r="S127" s="43"/>
      <c r="T127" s="43"/>
      <c r="U127" s="43"/>
      <c r="V127" s="28" t="s">
        <v>73</v>
      </c>
      <c r="W127" s="28" t="s">
        <v>73</v>
      </c>
      <c r="X127" s="28" t="s">
        <v>73</v>
      </c>
      <c r="Y127" s="43"/>
      <c r="Z127" s="28" t="s">
        <v>73</v>
      </c>
      <c r="AA127" s="28" t="s">
        <v>73</v>
      </c>
      <c r="AB127" s="43"/>
      <c r="AC127" s="28" t="s">
        <v>73</v>
      </c>
      <c r="AD127" s="43"/>
      <c r="AE127" s="36">
        <f t="shared" si="1"/>
        <v>0</v>
      </c>
      <c r="AF127" s="28">
        <v>14.0</v>
      </c>
      <c r="AG127" s="28">
        <v>8.0</v>
      </c>
      <c r="AH127" s="36">
        <f t="shared" si="2"/>
        <v>6</v>
      </c>
      <c r="AI127" s="41"/>
      <c r="AJ127" s="28" t="s">
        <v>55</v>
      </c>
      <c r="AK127" s="28" t="s">
        <v>55</v>
      </c>
      <c r="AL127" s="28" t="s">
        <v>55</v>
      </c>
      <c r="AM127" s="28" t="s">
        <v>55</v>
      </c>
      <c r="AN127" s="28" t="s">
        <v>92</v>
      </c>
      <c r="AO127" s="28" t="s">
        <v>55</v>
      </c>
      <c r="AP127" s="36">
        <f t="shared" si="3"/>
        <v>0</v>
      </c>
      <c r="AQ127" s="36">
        <f t="shared" si="4"/>
        <v>2</v>
      </c>
      <c r="AR127" s="36">
        <f t="shared" si="5"/>
        <v>1</v>
      </c>
      <c r="AS127" s="36">
        <f t="shared" si="6"/>
        <v>6</v>
      </c>
    </row>
    <row r="128">
      <c r="A128" s="37">
        <v>123.0</v>
      </c>
      <c r="B128" s="17" t="s">
        <v>455</v>
      </c>
      <c r="C128" s="17" t="s">
        <v>457</v>
      </c>
      <c r="D128" s="17" t="s">
        <v>110</v>
      </c>
      <c r="E128" s="19"/>
      <c r="F128" s="17" t="s">
        <v>96</v>
      </c>
      <c r="G128" s="17" t="s">
        <v>396</v>
      </c>
      <c r="H128" s="38" t="s">
        <v>83</v>
      </c>
      <c r="I128" s="38" t="s">
        <v>84</v>
      </c>
      <c r="J128" s="39">
        <v>42979.0</v>
      </c>
      <c r="K128" s="41"/>
      <c r="L128" s="38" t="s">
        <v>85</v>
      </c>
      <c r="M128" s="41"/>
      <c r="N128" s="41"/>
      <c r="O128" s="28" t="s">
        <v>73</v>
      </c>
      <c r="P128" s="28" t="s">
        <v>73</v>
      </c>
      <c r="Q128" s="28" t="s">
        <v>73</v>
      </c>
      <c r="R128" s="43"/>
      <c r="S128" s="43"/>
      <c r="T128" s="43"/>
      <c r="U128" s="43"/>
      <c r="V128" s="28" t="s">
        <v>73</v>
      </c>
      <c r="W128" s="28" t="s">
        <v>73</v>
      </c>
      <c r="X128" s="28" t="s">
        <v>73</v>
      </c>
      <c r="Y128" s="43"/>
      <c r="Z128" s="28" t="s">
        <v>73</v>
      </c>
      <c r="AA128" s="28" t="s">
        <v>73</v>
      </c>
      <c r="AB128" s="43"/>
      <c r="AC128" s="28" t="s">
        <v>73</v>
      </c>
      <c r="AD128" s="43"/>
      <c r="AE128" s="36">
        <f t="shared" si="1"/>
        <v>0</v>
      </c>
      <c r="AF128" s="28">
        <v>1.0</v>
      </c>
      <c r="AG128" s="28">
        <v>0.0</v>
      </c>
      <c r="AH128" s="36">
        <f t="shared" si="2"/>
        <v>1</v>
      </c>
      <c r="AI128" s="41"/>
      <c r="AJ128" s="28" t="s">
        <v>55</v>
      </c>
      <c r="AK128" s="28" t="s">
        <v>55</v>
      </c>
      <c r="AL128" s="28" t="s">
        <v>55</v>
      </c>
      <c r="AM128" s="28" t="s">
        <v>55</v>
      </c>
      <c r="AN128" s="28" t="s">
        <v>92</v>
      </c>
      <c r="AO128" s="28" t="s">
        <v>55</v>
      </c>
      <c r="AP128" s="36">
        <f t="shared" si="3"/>
        <v>0</v>
      </c>
      <c r="AQ128" s="36">
        <f t="shared" si="4"/>
        <v>0</v>
      </c>
      <c r="AR128" s="36">
        <f t="shared" si="5"/>
        <v>0</v>
      </c>
      <c r="AS128" s="36">
        <f t="shared" si="6"/>
        <v>9</v>
      </c>
    </row>
    <row r="129">
      <c r="A129" s="37">
        <v>124.0</v>
      </c>
      <c r="B129" s="17" t="s">
        <v>458</v>
      </c>
      <c r="C129" s="17" t="s">
        <v>78</v>
      </c>
      <c r="D129" s="17" t="s">
        <v>132</v>
      </c>
      <c r="E129" s="19"/>
      <c r="F129" s="17" t="s">
        <v>79</v>
      </c>
      <c r="G129" s="17" t="s">
        <v>396</v>
      </c>
      <c r="H129" s="38" t="s">
        <v>83</v>
      </c>
      <c r="I129" s="38" t="s">
        <v>84</v>
      </c>
      <c r="J129" s="39">
        <v>42979.0</v>
      </c>
      <c r="K129" s="43"/>
      <c r="L129" s="47" t="s">
        <v>85</v>
      </c>
      <c r="M129" s="43"/>
      <c r="N129" s="43"/>
      <c r="O129" s="28" t="s">
        <v>73</v>
      </c>
      <c r="P129" s="28" t="s">
        <v>73</v>
      </c>
      <c r="Q129" s="28" t="s">
        <v>73</v>
      </c>
      <c r="R129" s="43"/>
      <c r="S129" s="43"/>
      <c r="T129" s="43"/>
      <c r="U129" s="43"/>
      <c r="V129" s="28" t="s">
        <v>73</v>
      </c>
      <c r="W129" s="28" t="s">
        <v>73</v>
      </c>
      <c r="X129" s="28" t="s">
        <v>73</v>
      </c>
      <c r="Y129" s="43"/>
      <c r="Z129" s="28" t="s">
        <v>73</v>
      </c>
      <c r="AA129" s="28" t="s">
        <v>73</v>
      </c>
      <c r="AB129" s="43"/>
      <c r="AC129" s="28" t="s">
        <v>73</v>
      </c>
      <c r="AD129" s="43"/>
      <c r="AE129" s="36">
        <f t="shared" si="1"/>
        <v>0</v>
      </c>
      <c r="AF129" s="28">
        <v>1.0</v>
      </c>
      <c r="AG129" s="28">
        <v>0.0</v>
      </c>
      <c r="AH129" s="36">
        <f t="shared" si="2"/>
        <v>1</v>
      </c>
      <c r="AI129" s="43"/>
      <c r="AJ129" s="28" t="s">
        <v>55</v>
      </c>
      <c r="AK129" s="28" t="s">
        <v>55</v>
      </c>
      <c r="AL129" s="28" t="s">
        <v>55</v>
      </c>
      <c r="AM129" s="28" t="s">
        <v>55</v>
      </c>
      <c r="AN129" s="28" t="s">
        <v>92</v>
      </c>
      <c r="AO129" s="28" t="s">
        <v>55</v>
      </c>
      <c r="AP129" s="36">
        <f t="shared" si="3"/>
        <v>0</v>
      </c>
      <c r="AQ129" s="36">
        <f t="shared" si="4"/>
        <v>0</v>
      </c>
      <c r="AR129" s="36">
        <f t="shared" si="5"/>
        <v>0</v>
      </c>
      <c r="AS129" s="36">
        <f t="shared" si="6"/>
        <v>9</v>
      </c>
    </row>
    <row r="130">
      <c r="A130" s="37">
        <v>125.0</v>
      </c>
      <c r="B130" s="17" t="s">
        <v>460</v>
      </c>
      <c r="C130" s="17" t="s">
        <v>235</v>
      </c>
      <c r="D130" s="17" t="s">
        <v>461</v>
      </c>
      <c r="E130" s="19"/>
      <c r="F130" s="17" t="s">
        <v>96</v>
      </c>
      <c r="G130" s="17" t="s">
        <v>396</v>
      </c>
      <c r="H130" s="38" t="s">
        <v>83</v>
      </c>
      <c r="I130" s="38"/>
      <c r="J130" s="39"/>
      <c r="K130" s="43"/>
      <c r="L130" s="47"/>
      <c r="M130" s="43"/>
      <c r="N130" s="43"/>
      <c r="O130" s="41"/>
      <c r="P130" s="41"/>
      <c r="Q130" s="41"/>
      <c r="R130" s="43"/>
      <c r="S130" s="43"/>
      <c r="T130" s="43"/>
      <c r="U130" s="43"/>
      <c r="V130" s="41"/>
      <c r="W130" s="41"/>
      <c r="X130" s="41"/>
      <c r="Y130" s="43"/>
      <c r="Z130" s="41"/>
      <c r="AA130" s="43"/>
      <c r="AB130" s="43"/>
      <c r="AC130" s="41"/>
      <c r="AD130" s="43"/>
      <c r="AE130" s="36">
        <f t="shared" si="1"/>
        <v>0</v>
      </c>
      <c r="AF130" s="43"/>
      <c r="AG130" s="43"/>
      <c r="AH130" s="36">
        <f t="shared" si="2"/>
        <v>0</v>
      </c>
      <c r="AI130" s="28"/>
      <c r="AJ130" s="28" t="s">
        <v>92</v>
      </c>
      <c r="AK130" s="28" t="s">
        <v>55</v>
      </c>
      <c r="AL130" s="28" t="s">
        <v>55</v>
      </c>
      <c r="AM130" s="28" t="s">
        <v>55</v>
      </c>
      <c r="AN130" s="28" t="s">
        <v>55</v>
      </c>
      <c r="AO130" s="28" t="s">
        <v>55</v>
      </c>
      <c r="AP130" s="36">
        <f t="shared" si="3"/>
        <v>0</v>
      </c>
      <c r="AQ130" s="36">
        <f t="shared" si="4"/>
        <v>0</v>
      </c>
      <c r="AR130" s="36">
        <f t="shared" si="5"/>
        <v>0</v>
      </c>
      <c r="AS130" s="36">
        <f t="shared" si="6"/>
        <v>0</v>
      </c>
    </row>
    <row r="131">
      <c r="A131" s="37">
        <v>126.0</v>
      </c>
      <c r="B131" s="17" t="s">
        <v>463</v>
      </c>
      <c r="C131" s="17" t="s">
        <v>78</v>
      </c>
      <c r="D131" s="19"/>
      <c r="E131" s="19"/>
      <c r="F131" s="17" t="s">
        <v>79</v>
      </c>
      <c r="G131" s="17" t="s">
        <v>396</v>
      </c>
      <c r="H131" s="38" t="s">
        <v>83</v>
      </c>
      <c r="I131" s="38" t="s">
        <v>84</v>
      </c>
      <c r="J131" s="39">
        <v>42979.0</v>
      </c>
      <c r="K131" s="43"/>
      <c r="L131" s="47" t="s">
        <v>85</v>
      </c>
      <c r="M131" s="43"/>
      <c r="N131" s="43"/>
      <c r="O131" s="28" t="s">
        <v>73</v>
      </c>
      <c r="P131" s="28" t="s">
        <v>73</v>
      </c>
      <c r="Q131" s="28" t="s">
        <v>73</v>
      </c>
      <c r="R131" s="43"/>
      <c r="S131" s="43"/>
      <c r="T131" s="43"/>
      <c r="U131" s="43"/>
      <c r="V131" s="28" t="s">
        <v>73</v>
      </c>
      <c r="W131" s="28" t="s">
        <v>73</v>
      </c>
      <c r="X131" s="28" t="s">
        <v>73</v>
      </c>
      <c r="Y131" s="43"/>
      <c r="Z131" s="28" t="s">
        <v>73</v>
      </c>
      <c r="AA131" s="28" t="s">
        <v>73</v>
      </c>
      <c r="AB131" s="43"/>
      <c r="AC131" s="28" t="s">
        <v>73</v>
      </c>
      <c r="AD131" s="43"/>
      <c r="AE131" s="36">
        <f t="shared" si="1"/>
        <v>0</v>
      </c>
      <c r="AF131" s="28">
        <v>2.0</v>
      </c>
      <c r="AG131" s="28">
        <v>0.0</v>
      </c>
      <c r="AH131" s="36">
        <f t="shared" si="2"/>
        <v>2</v>
      </c>
      <c r="AI131" s="43"/>
      <c r="AJ131" s="28" t="s">
        <v>55</v>
      </c>
      <c r="AK131" s="28" t="s">
        <v>55</v>
      </c>
      <c r="AL131" s="28" t="s">
        <v>55</v>
      </c>
      <c r="AM131" s="28" t="s">
        <v>55</v>
      </c>
      <c r="AN131" s="28" t="s">
        <v>92</v>
      </c>
      <c r="AO131" s="28" t="s">
        <v>55</v>
      </c>
      <c r="AP131" s="36">
        <f t="shared" si="3"/>
        <v>0</v>
      </c>
      <c r="AQ131" s="36">
        <f t="shared" si="4"/>
        <v>0</v>
      </c>
      <c r="AR131" s="36">
        <f t="shared" si="5"/>
        <v>0</v>
      </c>
      <c r="AS131" s="36">
        <f t="shared" si="6"/>
        <v>9</v>
      </c>
    </row>
    <row r="132">
      <c r="A132" s="37">
        <v>127.0</v>
      </c>
      <c r="B132" s="17" t="s">
        <v>464</v>
      </c>
      <c r="C132" s="17" t="s">
        <v>465</v>
      </c>
      <c r="D132" s="19"/>
      <c r="E132" s="19"/>
      <c r="F132" s="17" t="s">
        <v>96</v>
      </c>
      <c r="G132" s="17" t="s">
        <v>466</v>
      </c>
      <c r="H132" s="38" t="s">
        <v>83</v>
      </c>
      <c r="I132" s="38" t="s">
        <v>84</v>
      </c>
      <c r="J132" s="39">
        <v>42979.0</v>
      </c>
      <c r="K132" s="43"/>
      <c r="L132" s="47" t="s">
        <v>85</v>
      </c>
      <c r="M132" s="43"/>
      <c r="N132" s="43"/>
      <c r="O132" s="28" t="s">
        <v>73</v>
      </c>
      <c r="P132" s="28" t="s">
        <v>73</v>
      </c>
      <c r="Q132" s="28" t="s">
        <v>73</v>
      </c>
      <c r="R132" s="43"/>
      <c r="S132" s="43"/>
      <c r="T132" s="43"/>
      <c r="U132" s="43"/>
      <c r="V132" s="28" t="s">
        <v>73</v>
      </c>
      <c r="W132" s="28" t="s">
        <v>73</v>
      </c>
      <c r="X132" s="28" t="s">
        <v>73</v>
      </c>
      <c r="Y132" s="43"/>
      <c r="Z132" s="28" t="s">
        <v>73</v>
      </c>
      <c r="AA132" s="28" t="s">
        <v>73</v>
      </c>
      <c r="AB132" s="43"/>
      <c r="AC132" s="28" t="s">
        <v>73</v>
      </c>
      <c r="AD132" s="43"/>
      <c r="AE132" s="36">
        <f t="shared" si="1"/>
        <v>0</v>
      </c>
      <c r="AF132" s="45">
        <v>9.0</v>
      </c>
      <c r="AG132" s="45"/>
      <c r="AH132" s="36">
        <f t="shared" si="2"/>
        <v>9</v>
      </c>
      <c r="AI132" s="43"/>
      <c r="AJ132" s="28" t="s">
        <v>55</v>
      </c>
      <c r="AK132" s="28" t="s">
        <v>55</v>
      </c>
      <c r="AL132" s="28" t="s">
        <v>55</v>
      </c>
      <c r="AM132" s="28" t="s">
        <v>55</v>
      </c>
      <c r="AN132" s="28" t="s">
        <v>92</v>
      </c>
      <c r="AO132" s="28" t="s">
        <v>55</v>
      </c>
      <c r="AP132" s="36">
        <f t="shared" si="3"/>
        <v>0</v>
      </c>
      <c r="AQ132" s="36">
        <f t="shared" si="4"/>
        <v>0</v>
      </c>
      <c r="AR132" s="36">
        <f t="shared" si="5"/>
        <v>0</v>
      </c>
      <c r="AS132" s="36">
        <f t="shared" si="6"/>
        <v>9</v>
      </c>
    </row>
    <row r="133">
      <c r="A133" s="37">
        <v>128.0</v>
      </c>
      <c r="B133" s="17" t="s">
        <v>467</v>
      </c>
      <c r="C133" s="17" t="s">
        <v>468</v>
      </c>
      <c r="D133" s="19"/>
      <c r="E133" s="19"/>
      <c r="F133" s="17" t="s">
        <v>96</v>
      </c>
      <c r="G133" s="17" t="s">
        <v>466</v>
      </c>
      <c r="H133" s="38" t="s">
        <v>83</v>
      </c>
      <c r="I133" s="38" t="s">
        <v>84</v>
      </c>
      <c r="J133" s="39">
        <v>42979.0</v>
      </c>
      <c r="K133" s="43"/>
      <c r="L133" s="47" t="s">
        <v>85</v>
      </c>
      <c r="M133" s="43"/>
      <c r="N133" s="43"/>
      <c r="O133" s="28" t="s">
        <v>73</v>
      </c>
      <c r="P133" s="28" t="s">
        <v>73</v>
      </c>
      <c r="Q133" s="28" t="s">
        <v>73</v>
      </c>
      <c r="R133" s="43"/>
      <c r="S133" s="43"/>
      <c r="T133" s="43"/>
      <c r="U133" s="43"/>
      <c r="V133" s="28"/>
      <c r="W133" s="28" t="s">
        <v>73</v>
      </c>
      <c r="X133" s="28" t="s">
        <v>73</v>
      </c>
      <c r="Y133" s="43"/>
      <c r="Z133" s="28" t="s">
        <v>73</v>
      </c>
      <c r="AA133" s="28" t="s">
        <v>73</v>
      </c>
      <c r="AB133" s="43"/>
      <c r="AC133" s="28" t="s">
        <v>73</v>
      </c>
      <c r="AD133" s="43"/>
      <c r="AE133" s="36">
        <f t="shared" si="1"/>
        <v>0</v>
      </c>
      <c r="AF133" s="45"/>
      <c r="AG133" s="45"/>
      <c r="AH133" s="36">
        <f t="shared" si="2"/>
        <v>0</v>
      </c>
      <c r="AI133" s="43"/>
      <c r="AJ133" s="28" t="s">
        <v>55</v>
      </c>
      <c r="AK133" s="28" t="s">
        <v>55</v>
      </c>
      <c r="AL133" s="28" t="s">
        <v>55</v>
      </c>
      <c r="AM133" s="28" t="s">
        <v>55</v>
      </c>
      <c r="AN133" s="28" t="s">
        <v>92</v>
      </c>
      <c r="AO133" s="28" t="s">
        <v>55</v>
      </c>
      <c r="AP133" s="36">
        <f t="shared" si="3"/>
        <v>0</v>
      </c>
      <c r="AQ133" s="36">
        <f t="shared" si="4"/>
        <v>0</v>
      </c>
      <c r="AR133" s="36">
        <f t="shared" si="5"/>
        <v>0</v>
      </c>
      <c r="AS133" s="36">
        <f t="shared" si="6"/>
        <v>8</v>
      </c>
    </row>
    <row r="134">
      <c r="A134" s="37">
        <v>129.0</v>
      </c>
      <c r="B134" s="17" t="s">
        <v>208</v>
      </c>
      <c r="C134" s="17" t="s">
        <v>200</v>
      </c>
      <c r="D134" s="17" t="s">
        <v>470</v>
      </c>
      <c r="E134" s="19"/>
      <c r="F134" s="17" t="s">
        <v>96</v>
      </c>
      <c r="G134" s="17" t="s">
        <v>466</v>
      </c>
      <c r="H134" s="38" t="s">
        <v>83</v>
      </c>
      <c r="I134" s="38" t="s">
        <v>138</v>
      </c>
      <c r="J134" s="39">
        <v>42979.0</v>
      </c>
      <c r="K134" s="39">
        <v>42985.0</v>
      </c>
      <c r="L134" s="47" t="s">
        <v>85</v>
      </c>
      <c r="M134" s="43"/>
      <c r="N134" s="43"/>
      <c r="O134" s="28" t="s">
        <v>73</v>
      </c>
      <c r="P134" s="28" t="s">
        <v>73</v>
      </c>
      <c r="Q134" s="28" t="s">
        <v>73</v>
      </c>
      <c r="R134" s="43"/>
      <c r="S134" s="43"/>
      <c r="T134" s="43"/>
      <c r="U134" s="43"/>
      <c r="V134" s="28" t="s">
        <v>73</v>
      </c>
      <c r="W134" s="28" t="s">
        <v>73</v>
      </c>
      <c r="X134" s="28" t="s">
        <v>73</v>
      </c>
      <c r="Y134" s="43"/>
      <c r="Z134" s="28" t="s">
        <v>73</v>
      </c>
      <c r="AA134" s="28" t="s">
        <v>73</v>
      </c>
      <c r="AB134" s="43"/>
      <c r="AC134" s="28" t="s">
        <v>73</v>
      </c>
      <c r="AD134" s="43"/>
      <c r="AE134" s="36">
        <f t="shared" si="1"/>
        <v>0</v>
      </c>
      <c r="AF134" s="45">
        <v>15.0</v>
      </c>
      <c r="AG134" s="45"/>
      <c r="AH134" s="36">
        <f t="shared" si="2"/>
        <v>15</v>
      </c>
      <c r="AI134" s="43"/>
      <c r="AJ134" s="28" t="s">
        <v>55</v>
      </c>
      <c r="AK134" s="28" t="s">
        <v>55</v>
      </c>
      <c r="AL134" s="28" t="s">
        <v>55</v>
      </c>
      <c r="AM134" s="28" t="s">
        <v>55</v>
      </c>
      <c r="AN134" s="28" t="s">
        <v>92</v>
      </c>
      <c r="AO134" s="28" t="s">
        <v>55</v>
      </c>
      <c r="AP134" s="36">
        <f t="shared" si="3"/>
        <v>0</v>
      </c>
      <c r="AQ134" s="36">
        <f t="shared" si="4"/>
        <v>0</v>
      </c>
      <c r="AR134" s="36">
        <f t="shared" si="5"/>
        <v>0</v>
      </c>
      <c r="AS134" s="36">
        <f t="shared" si="6"/>
        <v>9</v>
      </c>
    </row>
    <row r="135">
      <c r="A135" s="37">
        <v>130.0</v>
      </c>
      <c r="B135" s="17" t="s">
        <v>471</v>
      </c>
      <c r="C135" s="17" t="s">
        <v>244</v>
      </c>
      <c r="D135" s="17" t="s">
        <v>266</v>
      </c>
      <c r="E135" s="19"/>
      <c r="F135" s="17" t="s">
        <v>96</v>
      </c>
      <c r="G135" s="17" t="s">
        <v>466</v>
      </c>
      <c r="H135" s="38" t="s">
        <v>83</v>
      </c>
      <c r="I135" s="38" t="s">
        <v>84</v>
      </c>
      <c r="J135" s="39">
        <v>42979.0</v>
      </c>
      <c r="K135" s="43"/>
      <c r="L135" s="47" t="s">
        <v>85</v>
      </c>
      <c r="M135" s="43"/>
      <c r="N135" s="43"/>
      <c r="O135" s="28" t="s">
        <v>73</v>
      </c>
      <c r="P135" s="28" t="s">
        <v>73</v>
      </c>
      <c r="Q135" s="28" t="s">
        <v>73</v>
      </c>
      <c r="R135" s="43"/>
      <c r="S135" s="43"/>
      <c r="T135" s="43"/>
      <c r="U135" s="43"/>
      <c r="V135" s="28" t="s">
        <v>73</v>
      </c>
      <c r="W135" s="28" t="s">
        <v>73</v>
      </c>
      <c r="X135" s="28" t="s">
        <v>73</v>
      </c>
      <c r="Y135" s="43"/>
      <c r="Z135" s="28" t="s">
        <v>73</v>
      </c>
      <c r="AA135" s="28" t="s">
        <v>73</v>
      </c>
      <c r="AB135" s="43"/>
      <c r="AC135" s="28" t="s">
        <v>73</v>
      </c>
      <c r="AD135" s="43"/>
      <c r="AE135" s="36">
        <f t="shared" si="1"/>
        <v>0</v>
      </c>
      <c r="AF135" s="45">
        <v>4.0</v>
      </c>
      <c r="AG135" s="45"/>
      <c r="AH135" s="36">
        <f t="shared" si="2"/>
        <v>4</v>
      </c>
      <c r="AI135" s="43"/>
      <c r="AJ135" s="28" t="s">
        <v>55</v>
      </c>
      <c r="AK135" s="28" t="s">
        <v>55</v>
      </c>
      <c r="AL135" s="28" t="s">
        <v>55</v>
      </c>
      <c r="AM135" s="28" t="s">
        <v>55</v>
      </c>
      <c r="AN135" s="28" t="s">
        <v>92</v>
      </c>
      <c r="AO135" s="28" t="s">
        <v>55</v>
      </c>
      <c r="AP135" s="36">
        <f t="shared" si="3"/>
        <v>0</v>
      </c>
      <c r="AQ135" s="36">
        <f t="shared" si="4"/>
        <v>0</v>
      </c>
      <c r="AR135" s="36">
        <f t="shared" si="5"/>
        <v>0</v>
      </c>
      <c r="AS135" s="36">
        <f t="shared" si="6"/>
        <v>9</v>
      </c>
    </row>
    <row r="136">
      <c r="A136" s="37">
        <v>131.0</v>
      </c>
      <c r="B136" s="17" t="s">
        <v>472</v>
      </c>
      <c r="C136" s="17" t="s">
        <v>314</v>
      </c>
      <c r="D136" s="19"/>
      <c r="E136" s="19"/>
      <c r="F136" s="17" t="s">
        <v>96</v>
      </c>
      <c r="G136" s="17" t="s">
        <v>466</v>
      </c>
      <c r="H136" s="38" t="s">
        <v>83</v>
      </c>
      <c r="I136" s="38" t="s">
        <v>84</v>
      </c>
      <c r="J136" s="39">
        <v>42979.0</v>
      </c>
      <c r="K136" s="43"/>
      <c r="L136" s="47" t="s">
        <v>85</v>
      </c>
      <c r="M136" s="43"/>
      <c r="N136" s="43"/>
      <c r="O136" s="28" t="s">
        <v>72</v>
      </c>
      <c r="P136" s="28" t="s">
        <v>72</v>
      </c>
      <c r="Q136" s="28" t="s">
        <v>72</v>
      </c>
      <c r="R136" s="43"/>
      <c r="S136" s="43"/>
      <c r="T136" s="43"/>
      <c r="U136" s="43"/>
      <c r="V136" s="28" t="s">
        <v>73</v>
      </c>
      <c r="W136" s="28" t="s">
        <v>73</v>
      </c>
      <c r="X136" s="28" t="s">
        <v>73</v>
      </c>
      <c r="Y136" s="43"/>
      <c r="Z136" s="28" t="s">
        <v>73</v>
      </c>
      <c r="AA136" s="28" t="s">
        <v>73</v>
      </c>
      <c r="AB136" s="43"/>
      <c r="AC136" s="28" t="s">
        <v>73</v>
      </c>
      <c r="AD136" s="43"/>
      <c r="AE136" s="36">
        <f t="shared" si="1"/>
        <v>0</v>
      </c>
      <c r="AF136" s="45">
        <v>21.0</v>
      </c>
      <c r="AG136" s="45"/>
      <c r="AH136" s="36">
        <f t="shared" si="2"/>
        <v>21</v>
      </c>
      <c r="AI136" s="43"/>
      <c r="AJ136" s="28" t="s">
        <v>55</v>
      </c>
      <c r="AK136" s="28" t="s">
        <v>55</v>
      </c>
      <c r="AL136" s="28" t="s">
        <v>55</v>
      </c>
      <c r="AM136" s="28" t="s">
        <v>55</v>
      </c>
      <c r="AN136" s="28" t="s">
        <v>92</v>
      </c>
      <c r="AO136" s="28" t="s">
        <v>55</v>
      </c>
      <c r="AP136" s="36">
        <f t="shared" si="3"/>
        <v>0</v>
      </c>
      <c r="AQ136" s="36">
        <f t="shared" si="4"/>
        <v>0</v>
      </c>
      <c r="AR136" s="36">
        <f t="shared" si="5"/>
        <v>3</v>
      </c>
      <c r="AS136" s="36">
        <f t="shared" si="6"/>
        <v>6</v>
      </c>
    </row>
    <row r="137">
      <c r="A137" s="37">
        <v>132.0</v>
      </c>
      <c r="B137" s="17" t="s">
        <v>473</v>
      </c>
      <c r="C137" s="17" t="s">
        <v>474</v>
      </c>
      <c r="D137" s="17" t="s">
        <v>316</v>
      </c>
      <c r="E137" s="19"/>
      <c r="F137" s="17" t="s">
        <v>96</v>
      </c>
      <c r="G137" s="17" t="s">
        <v>466</v>
      </c>
      <c r="H137" s="38" t="s">
        <v>83</v>
      </c>
      <c r="I137" s="38" t="s">
        <v>84</v>
      </c>
      <c r="J137" s="39">
        <v>42979.0</v>
      </c>
      <c r="K137" s="43"/>
      <c r="L137" s="47" t="s">
        <v>85</v>
      </c>
      <c r="M137" s="43"/>
      <c r="N137" s="43"/>
      <c r="O137" s="28" t="s">
        <v>73</v>
      </c>
      <c r="P137" s="28" t="s">
        <v>73</v>
      </c>
      <c r="Q137" s="28" t="s">
        <v>73</v>
      </c>
      <c r="R137" s="43"/>
      <c r="S137" s="43"/>
      <c r="T137" s="43"/>
      <c r="U137" s="43"/>
      <c r="V137" s="28" t="s">
        <v>73</v>
      </c>
      <c r="W137" s="28" t="s">
        <v>73</v>
      </c>
      <c r="X137" s="28" t="s">
        <v>73</v>
      </c>
      <c r="Y137" s="43"/>
      <c r="Z137" s="28" t="s">
        <v>73</v>
      </c>
      <c r="AA137" s="28" t="s">
        <v>73</v>
      </c>
      <c r="AB137" s="43"/>
      <c r="AC137" s="28" t="s">
        <v>73</v>
      </c>
      <c r="AD137" s="43"/>
      <c r="AE137" s="36">
        <f t="shared" si="1"/>
        <v>0</v>
      </c>
      <c r="AF137" s="45"/>
      <c r="AG137" s="45"/>
      <c r="AH137" s="36">
        <f t="shared" si="2"/>
        <v>0</v>
      </c>
      <c r="AI137" s="43"/>
      <c r="AJ137" s="28" t="s">
        <v>55</v>
      </c>
      <c r="AK137" s="28" t="s">
        <v>55</v>
      </c>
      <c r="AL137" s="28" t="s">
        <v>55</v>
      </c>
      <c r="AM137" s="28" t="s">
        <v>55</v>
      </c>
      <c r="AN137" s="28" t="s">
        <v>92</v>
      </c>
      <c r="AO137" s="28" t="s">
        <v>55</v>
      </c>
      <c r="AP137" s="36">
        <f t="shared" si="3"/>
        <v>0</v>
      </c>
      <c r="AQ137" s="36">
        <f t="shared" si="4"/>
        <v>0</v>
      </c>
      <c r="AR137" s="36">
        <f t="shared" si="5"/>
        <v>0</v>
      </c>
      <c r="AS137" s="36">
        <f t="shared" si="6"/>
        <v>9</v>
      </c>
    </row>
    <row r="138">
      <c r="A138" s="37">
        <v>133.0</v>
      </c>
      <c r="B138" s="17" t="s">
        <v>475</v>
      </c>
      <c r="C138" s="17" t="s">
        <v>76</v>
      </c>
      <c r="D138" s="17" t="s">
        <v>87</v>
      </c>
      <c r="E138" s="19"/>
      <c r="F138" s="17" t="s">
        <v>79</v>
      </c>
      <c r="G138" s="17" t="s">
        <v>466</v>
      </c>
      <c r="H138" s="38" t="s">
        <v>83</v>
      </c>
      <c r="I138" s="38" t="s">
        <v>84</v>
      </c>
      <c r="J138" s="39">
        <v>42979.0</v>
      </c>
      <c r="K138" s="43"/>
      <c r="L138" s="47" t="s">
        <v>85</v>
      </c>
      <c r="M138" s="43"/>
      <c r="N138" s="43"/>
      <c r="O138" s="28" t="s">
        <v>73</v>
      </c>
      <c r="P138" s="28" t="s">
        <v>73</v>
      </c>
      <c r="Q138" s="28" t="s">
        <v>73</v>
      </c>
      <c r="R138" s="43"/>
      <c r="S138" s="43"/>
      <c r="T138" s="43"/>
      <c r="U138" s="43"/>
      <c r="V138" s="28" t="s">
        <v>73</v>
      </c>
      <c r="W138" s="28" t="s">
        <v>73</v>
      </c>
      <c r="X138" s="28" t="s">
        <v>73</v>
      </c>
      <c r="Y138" s="43"/>
      <c r="Z138" s="28" t="s">
        <v>73</v>
      </c>
      <c r="AA138" s="28" t="s">
        <v>73</v>
      </c>
      <c r="AB138" s="43"/>
      <c r="AC138" s="28" t="s">
        <v>73</v>
      </c>
      <c r="AD138" s="43"/>
      <c r="AE138" s="36">
        <f t="shared" si="1"/>
        <v>0</v>
      </c>
      <c r="AF138" s="45">
        <v>36.0</v>
      </c>
      <c r="AG138" s="45"/>
      <c r="AH138" s="36">
        <f t="shared" si="2"/>
        <v>36</v>
      </c>
      <c r="AI138" s="43"/>
      <c r="AJ138" s="28" t="s">
        <v>55</v>
      </c>
      <c r="AK138" s="28" t="s">
        <v>55</v>
      </c>
      <c r="AL138" s="28" t="s">
        <v>55</v>
      </c>
      <c r="AM138" s="28" t="s">
        <v>55</v>
      </c>
      <c r="AN138" s="28" t="s">
        <v>92</v>
      </c>
      <c r="AO138" s="28" t="s">
        <v>55</v>
      </c>
      <c r="AP138" s="36">
        <f t="shared" si="3"/>
        <v>0</v>
      </c>
      <c r="AQ138" s="36">
        <f t="shared" si="4"/>
        <v>0</v>
      </c>
      <c r="AR138" s="36">
        <f t="shared" si="5"/>
        <v>0</v>
      </c>
      <c r="AS138" s="36">
        <f t="shared" si="6"/>
        <v>9</v>
      </c>
    </row>
    <row r="139">
      <c r="A139" s="37">
        <v>134.0</v>
      </c>
      <c r="B139" s="17" t="s">
        <v>321</v>
      </c>
      <c r="C139" s="17" t="s">
        <v>476</v>
      </c>
      <c r="D139" s="17" t="s">
        <v>94</v>
      </c>
      <c r="E139" s="19"/>
      <c r="F139" s="17" t="s">
        <v>96</v>
      </c>
      <c r="G139" s="17" t="s">
        <v>466</v>
      </c>
      <c r="H139" s="38" t="s">
        <v>83</v>
      </c>
      <c r="I139" s="38" t="s">
        <v>84</v>
      </c>
      <c r="J139" s="39">
        <v>42979.0</v>
      </c>
      <c r="K139" s="43"/>
      <c r="L139" s="47" t="s">
        <v>85</v>
      </c>
      <c r="M139" s="43"/>
      <c r="N139" s="43"/>
      <c r="O139" s="28" t="s">
        <v>72</v>
      </c>
      <c r="P139" s="28" t="s">
        <v>72</v>
      </c>
      <c r="Q139" s="28" t="s">
        <v>72</v>
      </c>
      <c r="R139" s="43"/>
      <c r="S139" s="43"/>
      <c r="T139" s="43"/>
      <c r="U139" s="43"/>
      <c r="V139" s="28" t="s">
        <v>73</v>
      </c>
      <c r="W139" s="28" t="s">
        <v>73</v>
      </c>
      <c r="X139" s="28" t="s">
        <v>73</v>
      </c>
      <c r="Y139" s="43"/>
      <c r="Z139" s="28" t="s">
        <v>73</v>
      </c>
      <c r="AA139" s="28" t="s">
        <v>73</v>
      </c>
      <c r="AB139" s="43"/>
      <c r="AC139" s="28" t="s">
        <v>73</v>
      </c>
      <c r="AD139" s="43"/>
      <c r="AE139" s="36">
        <f t="shared" si="1"/>
        <v>0</v>
      </c>
      <c r="AF139" s="45"/>
      <c r="AG139" s="45"/>
      <c r="AH139" s="36">
        <f t="shared" si="2"/>
        <v>0</v>
      </c>
      <c r="AI139" s="43"/>
      <c r="AJ139" s="28" t="s">
        <v>55</v>
      </c>
      <c r="AK139" s="28" t="s">
        <v>55</v>
      </c>
      <c r="AL139" s="28" t="s">
        <v>55</v>
      </c>
      <c r="AM139" s="28" t="s">
        <v>55</v>
      </c>
      <c r="AN139" s="28" t="s">
        <v>92</v>
      </c>
      <c r="AO139" s="28" t="s">
        <v>55</v>
      </c>
      <c r="AP139" s="36">
        <f t="shared" si="3"/>
        <v>0</v>
      </c>
      <c r="AQ139" s="36">
        <f t="shared" si="4"/>
        <v>0</v>
      </c>
      <c r="AR139" s="36">
        <f t="shared" si="5"/>
        <v>3</v>
      </c>
      <c r="AS139" s="36">
        <f t="shared" si="6"/>
        <v>6</v>
      </c>
    </row>
    <row r="140">
      <c r="A140" s="37">
        <v>135.0</v>
      </c>
      <c r="B140" s="17" t="s">
        <v>479</v>
      </c>
      <c r="C140" s="17" t="s">
        <v>480</v>
      </c>
      <c r="D140" s="17" t="s">
        <v>107</v>
      </c>
      <c r="E140" s="19"/>
      <c r="F140" s="17" t="s">
        <v>79</v>
      </c>
      <c r="G140" s="17" t="s">
        <v>466</v>
      </c>
      <c r="H140" s="47" t="s">
        <v>83</v>
      </c>
      <c r="I140" s="47" t="s">
        <v>84</v>
      </c>
      <c r="J140" s="39">
        <v>42979.0</v>
      </c>
      <c r="K140" s="43"/>
      <c r="L140" s="47" t="s">
        <v>85</v>
      </c>
      <c r="M140" s="43"/>
      <c r="N140" s="43"/>
      <c r="O140" s="28" t="s">
        <v>72</v>
      </c>
      <c r="P140" s="28" t="s">
        <v>73</v>
      </c>
      <c r="Q140" s="28" t="s">
        <v>72</v>
      </c>
      <c r="R140" s="43"/>
      <c r="S140" s="43"/>
      <c r="T140" s="43"/>
      <c r="U140" s="43"/>
      <c r="V140" s="28" t="s">
        <v>73</v>
      </c>
      <c r="W140" s="28" t="s">
        <v>73</v>
      </c>
      <c r="X140" s="28" t="s">
        <v>73</v>
      </c>
      <c r="Y140" s="43"/>
      <c r="Z140" s="28" t="s">
        <v>73</v>
      </c>
      <c r="AA140" s="28" t="s">
        <v>73</v>
      </c>
      <c r="AB140" s="43"/>
      <c r="AC140" s="28" t="s">
        <v>73</v>
      </c>
      <c r="AD140" s="43"/>
      <c r="AE140" s="36">
        <f t="shared" si="1"/>
        <v>0</v>
      </c>
      <c r="AF140" s="45">
        <v>36.0</v>
      </c>
      <c r="AG140" s="45"/>
      <c r="AH140" s="36">
        <f t="shared" si="2"/>
        <v>36</v>
      </c>
      <c r="AI140" s="43"/>
      <c r="AJ140" s="28" t="s">
        <v>55</v>
      </c>
      <c r="AK140" s="28" t="s">
        <v>55</v>
      </c>
      <c r="AL140" s="28" t="s">
        <v>55</v>
      </c>
      <c r="AM140" s="28" t="s">
        <v>55</v>
      </c>
      <c r="AN140" s="28" t="s">
        <v>92</v>
      </c>
      <c r="AO140" s="28" t="s">
        <v>55</v>
      </c>
      <c r="AP140" s="36">
        <f t="shared" si="3"/>
        <v>0</v>
      </c>
      <c r="AQ140" s="36">
        <f t="shared" si="4"/>
        <v>0</v>
      </c>
      <c r="AR140" s="36">
        <f t="shared" si="5"/>
        <v>2</v>
      </c>
      <c r="AS140" s="36">
        <f t="shared" si="6"/>
        <v>7</v>
      </c>
    </row>
    <row r="141">
      <c r="A141" s="37">
        <v>136.0</v>
      </c>
      <c r="B141" s="17" t="s">
        <v>481</v>
      </c>
      <c r="C141" s="17" t="s">
        <v>482</v>
      </c>
      <c r="D141" s="17" t="s">
        <v>338</v>
      </c>
      <c r="E141" s="19"/>
      <c r="F141" s="17" t="s">
        <v>79</v>
      </c>
      <c r="G141" s="17" t="s">
        <v>466</v>
      </c>
      <c r="H141" s="47" t="s">
        <v>83</v>
      </c>
      <c r="I141" s="47" t="s">
        <v>84</v>
      </c>
      <c r="J141" s="39">
        <v>43123.0</v>
      </c>
      <c r="K141" s="43"/>
      <c r="L141" s="47" t="s">
        <v>85</v>
      </c>
      <c r="M141" s="47" t="s">
        <v>483</v>
      </c>
      <c r="N141" s="43"/>
      <c r="O141" s="28" t="s">
        <v>73</v>
      </c>
      <c r="P141" s="28" t="s">
        <v>73</v>
      </c>
      <c r="Q141" s="28" t="s">
        <v>73</v>
      </c>
      <c r="R141" s="43"/>
      <c r="S141" s="43"/>
      <c r="T141" s="43"/>
      <c r="U141" s="43"/>
      <c r="V141" s="28" t="s">
        <v>73</v>
      </c>
      <c r="W141" s="28" t="s">
        <v>73</v>
      </c>
      <c r="X141" s="28" t="s">
        <v>73</v>
      </c>
      <c r="Y141" s="43"/>
      <c r="Z141" s="28" t="s">
        <v>73</v>
      </c>
      <c r="AA141" s="28" t="s">
        <v>73</v>
      </c>
      <c r="AB141" s="43"/>
      <c r="AC141" s="28" t="s">
        <v>73</v>
      </c>
      <c r="AD141" s="43"/>
      <c r="AE141" s="36">
        <f t="shared" si="1"/>
        <v>0</v>
      </c>
      <c r="AF141" s="45">
        <v>1.0</v>
      </c>
      <c r="AG141" s="45"/>
      <c r="AH141" s="36">
        <f t="shared" si="2"/>
        <v>1</v>
      </c>
      <c r="AI141" s="43"/>
      <c r="AJ141" s="28" t="s">
        <v>55</v>
      </c>
      <c r="AK141" s="28" t="s">
        <v>55</v>
      </c>
      <c r="AL141" s="28" t="s">
        <v>55</v>
      </c>
      <c r="AM141" s="28" t="s">
        <v>55</v>
      </c>
      <c r="AN141" s="28" t="s">
        <v>92</v>
      </c>
      <c r="AO141" s="28" t="s">
        <v>55</v>
      </c>
      <c r="AP141" s="36">
        <f t="shared" si="3"/>
        <v>0</v>
      </c>
      <c r="AQ141" s="36">
        <f t="shared" si="4"/>
        <v>0</v>
      </c>
      <c r="AR141" s="36">
        <f t="shared" si="5"/>
        <v>0</v>
      </c>
      <c r="AS141" s="36">
        <f t="shared" si="6"/>
        <v>9</v>
      </c>
    </row>
    <row r="142">
      <c r="A142" s="37">
        <v>137.0</v>
      </c>
      <c r="B142" s="17" t="s">
        <v>485</v>
      </c>
      <c r="C142" s="17" t="s">
        <v>427</v>
      </c>
      <c r="D142" s="17" t="s">
        <v>143</v>
      </c>
      <c r="E142" s="19"/>
      <c r="F142" s="17" t="s">
        <v>79</v>
      </c>
      <c r="G142" s="17" t="s">
        <v>466</v>
      </c>
      <c r="H142" s="47" t="s">
        <v>83</v>
      </c>
      <c r="I142" s="47" t="s">
        <v>84</v>
      </c>
      <c r="J142" s="39">
        <v>42979.0</v>
      </c>
      <c r="K142" s="43"/>
      <c r="L142" s="47" t="s">
        <v>85</v>
      </c>
      <c r="M142" s="43"/>
      <c r="N142" s="43"/>
      <c r="O142" s="28" t="s">
        <v>73</v>
      </c>
      <c r="P142" s="28" t="s">
        <v>73</v>
      </c>
      <c r="Q142" s="28" t="s">
        <v>73</v>
      </c>
      <c r="R142" s="43"/>
      <c r="S142" s="43"/>
      <c r="T142" s="43"/>
      <c r="U142" s="43"/>
      <c r="V142" s="28" t="s">
        <v>73</v>
      </c>
      <c r="W142" s="28" t="s">
        <v>73</v>
      </c>
      <c r="X142" s="28" t="s">
        <v>73</v>
      </c>
      <c r="Y142" s="43"/>
      <c r="Z142" s="28" t="s">
        <v>73</v>
      </c>
      <c r="AA142" s="28" t="s">
        <v>73</v>
      </c>
      <c r="AB142" s="43"/>
      <c r="AC142" s="28" t="s">
        <v>73</v>
      </c>
      <c r="AD142" s="43"/>
      <c r="AE142" s="36">
        <f t="shared" si="1"/>
        <v>0</v>
      </c>
      <c r="AF142" s="45">
        <v>1.0</v>
      </c>
      <c r="AG142" s="45"/>
      <c r="AH142" s="36">
        <f t="shared" si="2"/>
        <v>1</v>
      </c>
      <c r="AI142" s="43"/>
      <c r="AJ142" s="28" t="s">
        <v>55</v>
      </c>
      <c r="AK142" s="28" t="s">
        <v>55</v>
      </c>
      <c r="AL142" s="28" t="s">
        <v>55</v>
      </c>
      <c r="AM142" s="28" t="s">
        <v>55</v>
      </c>
      <c r="AN142" s="28" t="s">
        <v>92</v>
      </c>
      <c r="AO142" s="28" t="s">
        <v>55</v>
      </c>
      <c r="AP142" s="36">
        <f t="shared" si="3"/>
        <v>0</v>
      </c>
      <c r="AQ142" s="36">
        <f t="shared" si="4"/>
        <v>0</v>
      </c>
      <c r="AR142" s="36">
        <f t="shared" si="5"/>
        <v>0</v>
      </c>
      <c r="AS142" s="36">
        <f t="shared" si="6"/>
        <v>9</v>
      </c>
    </row>
    <row r="143">
      <c r="A143" s="37">
        <v>138.0</v>
      </c>
      <c r="B143" s="17" t="s">
        <v>485</v>
      </c>
      <c r="C143" s="17" t="s">
        <v>486</v>
      </c>
      <c r="D143" s="17" t="s">
        <v>110</v>
      </c>
      <c r="E143" s="19"/>
      <c r="F143" s="17" t="s">
        <v>96</v>
      </c>
      <c r="G143" s="17" t="s">
        <v>466</v>
      </c>
      <c r="H143" s="47" t="s">
        <v>83</v>
      </c>
      <c r="I143" s="47" t="s">
        <v>138</v>
      </c>
      <c r="J143" s="39">
        <v>42979.0</v>
      </c>
      <c r="K143" s="39">
        <v>42991.0</v>
      </c>
      <c r="L143" s="47" t="s">
        <v>85</v>
      </c>
      <c r="M143" s="43"/>
      <c r="N143" s="43"/>
      <c r="O143" s="28" t="s">
        <v>72</v>
      </c>
      <c r="P143" s="28" t="s">
        <v>72</v>
      </c>
      <c r="Q143" s="28" t="s">
        <v>72</v>
      </c>
      <c r="R143" s="43"/>
      <c r="S143" s="43"/>
      <c r="T143" s="43"/>
      <c r="U143" s="43"/>
      <c r="V143" s="28" t="s">
        <v>73</v>
      </c>
      <c r="W143" s="28" t="s">
        <v>73</v>
      </c>
      <c r="X143" s="28" t="s">
        <v>73</v>
      </c>
      <c r="Y143" s="43"/>
      <c r="Z143" s="28" t="s">
        <v>73</v>
      </c>
      <c r="AA143" s="28" t="s">
        <v>73</v>
      </c>
      <c r="AB143" s="43"/>
      <c r="AC143" s="28" t="s">
        <v>73</v>
      </c>
      <c r="AD143" s="43"/>
      <c r="AE143" s="36">
        <f t="shared" si="1"/>
        <v>0</v>
      </c>
      <c r="AF143" s="45">
        <v>13.0</v>
      </c>
      <c r="AG143" s="45"/>
      <c r="AH143" s="36">
        <f t="shared" si="2"/>
        <v>13</v>
      </c>
      <c r="AI143" s="43"/>
      <c r="AJ143" s="28" t="s">
        <v>55</v>
      </c>
      <c r="AK143" s="28" t="s">
        <v>55</v>
      </c>
      <c r="AL143" s="28" t="s">
        <v>55</v>
      </c>
      <c r="AM143" s="28" t="s">
        <v>55</v>
      </c>
      <c r="AN143" s="28" t="s">
        <v>92</v>
      </c>
      <c r="AO143" s="28" t="s">
        <v>55</v>
      </c>
      <c r="AP143" s="36">
        <f t="shared" si="3"/>
        <v>0</v>
      </c>
      <c r="AQ143" s="36">
        <f t="shared" si="4"/>
        <v>0</v>
      </c>
      <c r="AR143" s="36">
        <f t="shared" si="5"/>
        <v>3</v>
      </c>
      <c r="AS143" s="36">
        <f t="shared" si="6"/>
        <v>6</v>
      </c>
    </row>
    <row r="144">
      <c r="A144" s="37">
        <v>139.0</v>
      </c>
      <c r="B144" s="17" t="s">
        <v>487</v>
      </c>
      <c r="C144" s="17" t="s">
        <v>200</v>
      </c>
      <c r="D144" s="17" t="s">
        <v>110</v>
      </c>
      <c r="E144" s="20"/>
      <c r="F144" s="17" t="s">
        <v>96</v>
      </c>
      <c r="G144" s="17" t="s">
        <v>466</v>
      </c>
      <c r="H144" s="38" t="s">
        <v>83</v>
      </c>
      <c r="I144" s="38" t="s">
        <v>84</v>
      </c>
      <c r="J144" s="39">
        <v>42979.0</v>
      </c>
      <c r="K144" s="41"/>
      <c r="L144" s="38" t="s">
        <v>85</v>
      </c>
      <c r="M144" s="41"/>
      <c r="N144" s="41"/>
      <c r="O144" s="28" t="s">
        <v>73</v>
      </c>
      <c r="P144" s="28" t="s">
        <v>73</v>
      </c>
      <c r="Q144" s="28" t="s">
        <v>73</v>
      </c>
      <c r="R144" s="43"/>
      <c r="S144" s="43"/>
      <c r="T144" s="43"/>
      <c r="U144" s="43"/>
      <c r="V144" s="28" t="s">
        <v>73</v>
      </c>
      <c r="W144" s="28" t="s">
        <v>73</v>
      </c>
      <c r="X144" s="28" t="s">
        <v>73</v>
      </c>
      <c r="Y144" s="43"/>
      <c r="Z144" s="28" t="s">
        <v>73</v>
      </c>
      <c r="AA144" s="28" t="s">
        <v>73</v>
      </c>
      <c r="AB144" s="43"/>
      <c r="AC144" s="28" t="s">
        <v>73</v>
      </c>
      <c r="AD144" s="43"/>
      <c r="AE144" s="36">
        <f t="shared" si="1"/>
        <v>0</v>
      </c>
      <c r="AF144" s="45"/>
      <c r="AG144" s="45"/>
      <c r="AH144" s="36">
        <f t="shared" si="2"/>
        <v>0</v>
      </c>
      <c r="AI144" s="43"/>
      <c r="AJ144" s="28" t="s">
        <v>55</v>
      </c>
      <c r="AK144" s="28" t="s">
        <v>55</v>
      </c>
      <c r="AL144" s="28" t="s">
        <v>55</v>
      </c>
      <c r="AM144" s="28" t="s">
        <v>55</v>
      </c>
      <c r="AN144" s="28" t="s">
        <v>92</v>
      </c>
      <c r="AO144" s="28" t="s">
        <v>55</v>
      </c>
      <c r="AP144" s="36">
        <f t="shared" si="3"/>
        <v>0</v>
      </c>
      <c r="AQ144" s="36">
        <f t="shared" si="4"/>
        <v>0</v>
      </c>
      <c r="AR144" s="36">
        <f t="shared" si="5"/>
        <v>0</v>
      </c>
      <c r="AS144" s="36">
        <f t="shared" si="6"/>
        <v>9</v>
      </c>
    </row>
    <row r="145">
      <c r="A145" s="37">
        <v>140.0</v>
      </c>
      <c r="B145" s="17" t="s">
        <v>492</v>
      </c>
      <c r="C145" s="17" t="s">
        <v>115</v>
      </c>
      <c r="D145" s="17" t="s">
        <v>77</v>
      </c>
      <c r="E145" s="19"/>
      <c r="F145" s="17" t="s">
        <v>79</v>
      </c>
      <c r="G145" s="17" t="s">
        <v>466</v>
      </c>
      <c r="H145" s="38" t="s">
        <v>83</v>
      </c>
      <c r="I145" s="38" t="s">
        <v>84</v>
      </c>
      <c r="J145" s="39">
        <v>42979.0</v>
      </c>
      <c r="K145" s="41"/>
      <c r="L145" s="38" t="s">
        <v>85</v>
      </c>
      <c r="M145" s="41"/>
      <c r="N145" s="41"/>
      <c r="O145" s="28" t="s">
        <v>73</v>
      </c>
      <c r="P145" s="28" t="s">
        <v>73</v>
      </c>
      <c r="Q145" s="28" t="s">
        <v>73</v>
      </c>
      <c r="R145" s="43"/>
      <c r="S145" s="43"/>
      <c r="T145" s="43"/>
      <c r="U145" s="43"/>
      <c r="V145" s="28" t="s">
        <v>73</v>
      </c>
      <c r="W145" s="28" t="s">
        <v>73</v>
      </c>
      <c r="X145" s="28" t="s">
        <v>73</v>
      </c>
      <c r="Y145" s="43"/>
      <c r="Z145" s="28" t="s">
        <v>73</v>
      </c>
      <c r="AA145" s="28" t="s">
        <v>73</v>
      </c>
      <c r="AB145" s="43"/>
      <c r="AC145" s="28" t="s">
        <v>73</v>
      </c>
      <c r="AD145" s="43"/>
      <c r="AE145" s="36">
        <f t="shared" si="1"/>
        <v>0</v>
      </c>
      <c r="AF145" s="45">
        <v>28.0</v>
      </c>
      <c r="AG145" s="45"/>
      <c r="AH145" s="36">
        <f t="shared" si="2"/>
        <v>28</v>
      </c>
      <c r="AI145" s="43"/>
      <c r="AJ145" s="28" t="s">
        <v>55</v>
      </c>
      <c r="AK145" s="28" t="s">
        <v>55</v>
      </c>
      <c r="AL145" s="28" t="s">
        <v>55</v>
      </c>
      <c r="AM145" s="28" t="s">
        <v>55</v>
      </c>
      <c r="AN145" s="28" t="s">
        <v>92</v>
      </c>
      <c r="AO145" s="28" t="s">
        <v>55</v>
      </c>
      <c r="AP145" s="36">
        <f t="shared" si="3"/>
        <v>0</v>
      </c>
      <c r="AQ145" s="36">
        <f t="shared" si="4"/>
        <v>0</v>
      </c>
      <c r="AR145" s="36">
        <f t="shared" si="5"/>
        <v>0</v>
      </c>
      <c r="AS145" s="36">
        <f t="shared" si="6"/>
        <v>9</v>
      </c>
    </row>
    <row r="146">
      <c r="A146" s="37">
        <v>141.0</v>
      </c>
      <c r="B146" s="17" t="s">
        <v>493</v>
      </c>
      <c r="C146" s="17" t="s">
        <v>494</v>
      </c>
      <c r="D146" s="17" t="s">
        <v>76</v>
      </c>
      <c r="E146" s="19"/>
      <c r="F146" s="17" t="s">
        <v>79</v>
      </c>
      <c r="G146" s="17" t="s">
        <v>466</v>
      </c>
      <c r="H146" s="38" t="s">
        <v>83</v>
      </c>
      <c r="I146" s="38" t="s">
        <v>84</v>
      </c>
      <c r="J146" s="39">
        <v>42979.0</v>
      </c>
      <c r="K146" s="41"/>
      <c r="L146" s="38" t="s">
        <v>85</v>
      </c>
      <c r="M146" s="41"/>
      <c r="N146" s="41"/>
      <c r="O146" s="28" t="s">
        <v>73</v>
      </c>
      <c r="P146" s="28" t="s">
        <v>73</v>
      </c>
      <c r="Q146" s="28" t="s">
        <v>73</v>
      </c>
      <c r="R146" s="43"/>
      <c r="S146" s="43"/>
      <c r="T146" s="43"/>
      <c r="U146" s="43"/>
      <c r="V146" s="28" t="s">
        <v>73</v>
      </c>
      <c r="W146" s="28" t="s">
        <v>73</v>
      </c>
      <c r="X146" s="28" t="s">
        <v>73</v>
      </c>
      <c r="Y146" s="43"/>
      <c r="Z146" s="28" t="s">
        <v>73</v>
      </c>
      <c r="AA146" s="28" t="s">
        <v>73</v>
      </c>
      <c r="AB146" s="43"/>
      <c r="AC146" s="28" t="s">
        <v>73</v>
      </c>
      <c r="AD146" s="43"/>
      <c r="AE146" s="36">
        <f t="shared" si="1"/>
        <v>0</v>
      </c>
      <c r="AF146" s="45"/>
      <c r="AG146" s="45"/>
      <c r="AH146" s="36">
        <f t="shared" si="2"/>
        <v>0</v>
      </c>
      <c r="AI146" s="43"/>
      <c r="AJ146" s="28" t="s">
        <v>55</v>
      </c>
      <c r="AK146" s="28" t="s">
        <v>55</v>
      </c>
      <c r="AL146" s="28" t="s">
        <v>55</v>
      </c>
      <c r="AM146" s="28" t="s">
        <v>55</v>
      </c>
      <c r="AN146" s="28" t="s">
        <v>92</v>
      </c>
      <c r="AO146" s="28" t="s">
        <v>55</v>
      </c>
      <c r="AP146" s="36">
        <f t="shared" si="3"/>
        <v>0</v>
      </c>
      <c r="AQ146" s="36">
        <f t="shared" si="4"/>
        <v>0</v>
      </c>
      <c r="AR146" s="36">
        <f t="shared" si="5"/>
        <v>0</v>
      </c>
      <c r="AS146" s="36">
        <f t="shared" si="6"/>
        <v>9</v>
      </c>
    </row>
    <row r="147">
      <c r="A147" s="37">
        <v>142.0</v>
      </c>
      <c r="B147" s="17" t="s">
        <v>496</v>
      </c>
      <c r="C147" s="17" t="s">
        <v>303</v>
      </c>
      <c r="D147" s="17" t="s">
        <v>266</v>
      </c>
      <c r="E147" s="19"/>
      <c r="F147" s="17" t="s">
        <v>96</v>
      </c>
      <c r="G147" s="17" t="s">
        <v>466</v>
      </c>
      <c r="H147" s="38" t="s">
        <v>83</v>
      </c>
      <c r="I147" s="38" t="s">
        <v>84</v>
      </c>
      <c r="J147" s="39">
        <v>42979.0</v>
      </c>
      <c r="K147" s="41"/>
      <c r="L147" s="38" t="s">
        <v>85</v>
      </c>
      <c r="M147" s="41"/>
      <c r="N147" s="41"/>
      <c r="O147" s="28" t="s">
        <v>73</v>
      </c>
      <c r="P147" s="28" t="s">
        <v>73</v>
      </c>
      <c r="Q147" s="28" t="s">
        <v>73</v>
      </c>
      <c r="R147" s="43"/>
      <c r="S147" s="43"/>
      <c r="T147" s="43"/>
      <c r="U147" s="43"/>
      <c r="V147" s="28" t="s">
        <v>73</v>
      </c>
      <c r="W147" s="28" t="s">
        <v>73</v>
      </c>
      <c r="X147" s="28" t="s">
        <v>73</v>
      </c>
      <c r="Y147" s="43"/>
      <c r="Z147" s="28" t="s">
        <v>73</v>
      </c>
      <c r="AA147" s="28" t="s">
        <v>73</v>
      </c>
      <c r="AB147" s="43"/>
      <c r="AC147" s="28" t="s">
        <v>73</v>
      </c>
      <c r="AD147" s="43"/>
      <c r="AE147" s="36">
        <f t="shared" si="1"/>
        <v>0</v>
      </c>
      <c r="AF147" s="45"/>
      <c r="AG147" s="45"/>
      <c r="AH147" s="36">
        <f t="shared" si="2"/>
        <v>0</v>
      </c>
      <c r="AI147" s="43"/>
      <c r="AJ147" s="28" t="s">
        <v>55</v>
      </c>
      <c r="AK147" s="28" t="s">
        <v>55</v>
      </c>
      <c r="AL147" s="28" t="s">
        <v>55</v>
      </c>
      <c r="AM147" s="28" t="s">
        <v>55</v>
      </c>
      <c r="AN147" s="28" t="s">
        <v>92</v>
      </c>
      <c r="AO147" s="28" t="s">
        <v>55</v>
      </c>
      <c r="AP147" s="36">
        <f t="shared" si="3"/>
        <v>0</v>
      </c>
      <c r="AQ147" s="36">
        <f t="shared" si="4"/>
        <v>0</v>
      </c>
      <c r="AR147" s="36">
        <f t="shared" si="5"/>
        <v>0</v>
      </c>
      <c r="AS147" s="36">
        <f t="shared" si="6"/>
        <v>9</v>
      </c>
    </row>
    <row r="148">
      <c r="A148" s="37">
        <v>143.0</v>
      </c>
      <c r="B148" s="17" t="s">
        <v>497</v>
      </c>
      <c r="C148" s="17" t="s">
        <v>113</v>
      </c>
      <c r="D148" s="17" t="s">
        <v>110</v>
      </c>
      <c r="E148" s="19"/>
      <c r="F148" s="17" t="s">
        <v>96</v>
      </c>
      <c r="G148" s="17" t="s">
        <v>466</v>
      </c>
      <c r="H148" s="38" t="s">
        <v>83</v>
      </c>
      <c r="I148" s="38" t="s">
        <v>84</v>
      </c>
      <c r="J148" s="39">
        <v>42979.0</v>
      </c>
      <c r="K148" s="41"/>
      <c r="L148" s="38" t="s">
        <v>85</v>
      </c>
      <c r="M148" s="41"/>
      <c r="N148" s="41"/>
      <c r="O148" s="28" t="s">
        <v>73</v>
      </c>
      <c r="P148" s="28" t="s">
        <v>73</v>
      </c>
      <c r="Q148" s="28" t="s">
        <v>73</v>
      </c>
      <c r="R148" s="43"/>
      <c r="S148" s="43"/>
      <c r="T148" s="43"/>
      <c r="U148" s="43"/>
      <c r="V148" s="28" t="s">
        <v>73</v>
      </c>
      <c r="W148" s="28" t="s">
        <v>73</v>
      </c>
      <c r="X148" s="28" t="s">
        <v>73</v>
      </c>
      <c r="Y148" s="43"/>
      <c r="Z148" s="28" t="s">
        <v>73</v>
      </c>
      <c r="AA148" s="28" t="s">
        <v>73</v>
      </c>
      <c r="AB148" s="43"/>
      <c r="AC148" s="28" t="s">
        <v>73</v>
      </c>
      <c r="AD148" s="43"/>
      <c r="AE148" s="36">
        <f t="shared" si="1"/>
        <v>0</v>
      </c>
      <c r="AF148" s="45"/>
      <c r="AG148" s="45"/>
      <c r="AH148" s="36">
        <f t="shared" si="2"/>
        <v>0</v>
      </c>
      <c r="AI148" s="43"/>
      <c r="AJ148" s="28" t="s">
        <v>55</v>
      </c>
      <c r="AK148" s="28" t="s">
        <v>55</v>
      </c>
      <c r="AL148" s="28" t="s">
        <v>55</v>
      </c>
      <c r="AM148" s="28" t="s">
        <v>55</v>
      </c>
      <c r="AN148" s="28" t="s">
        <v>92</v>
      </c>
      <c r="AO148" s="28" t="s">
        <v>55</v>
      </c>
      <c r="AP148" s="36">
        <f t="shared" si="3"/>
        <v>0</v>
      </c>
      <c r="AQ148" s="36">
        <f t="shared" si="4"/>
        <v>0</v>
      </c>
      <c r="AR148" s="36">
        <f t="shared" si="5"/>
        <v>0</v>
      </c>
      <c r="AS148" s="36">
        <f t="shared" si="6"/>
        <v>9</v>
      </c>
    </row>
    <row r="149">
      <c r="A149" s="37">
        <v>144.0</v>
      </c>
      <c r="B149" s="17" t="s">
        <v>499</v>
      </c>
      <c r="C149" s="17" t="s">
        <v>236</v>
      </c>
      <c r="D149" s="17" t="s">
        <v>446</v>
      </c>
      <c r="E149" s="19"/>
      <c r="F149" s="17" t="s">
        <v>96</v>
      </c>
      <c r="G149" s="17" t="s">
        <v>466</v>
      </c>
      <c r="H149" s="38" t="s">
        <v>83</v>
      </c>
      <c r="I149" s="38" t="s">
        <v>84</v>
      </c>
      <c r="J149" s="39">
        <v>42979.0</v>
      </c>
      <c r="K149" s="41"/>
      <c r="L149" s="38" t="s">
        <v>85</v>
      </c>
      <c r="M149" s="41"/>
      <c r="N149" s="41"/>
      <c r="O149" s="28" t="s">
        <v>73</v>
      </c>
      <c r="P149" s="28" t="s">
        <v>73</v>
      </c>
      <c r="Q149" s="28" t="s">
        <v>73</v>
      </c>
      <c r="R149" s="43"/>
      <c r="S149" s="43"/>
      <c r="T149" s="43"/>
      <c r="U149" s="43"/>
      <c r="V149" s="28"/>
      <c r="W149" s="28" t="s">
        <v>73</v>
      </c>
      <c r="X149" s="28" t="s">
        <v>73</v>
      </c>
      <c r="Y149" s="43"/>
      <c r="Z149" s="28" t="s">
        <v>73</v>
      </c>
      <c r="AA149" s="28" t="s">
        <v>73</v>
      </c>
      <c r="AB149" s="43"/>
      <c r="AC149" s="28" t="s">
        <v>73</v>
      </c>
      <c r="AD149" s="43"/>
      <c r="AE149" s="36">
        <f t="shared" si="1"/>
        <v>0</v>
      </c>
      <c r="AF149" s="45">
        <v>25.0</v>
      </c>
      <c r="AG149" s="45"/>
      <c r="AH149" s="36">
        <f t="shared" si="2"/>
        <v>25</v>
      </c>
      <c r="AI149" s="43"/>
      <c r="AJ149" s="28" t="s">
        <v>55</v>
      </c>
      <c r="AK149" s="28" t="s">
        <v>55</v>
      </c>
      <c r="AL149" s="28" t="s">
        <v>55</v>
      </c>
      <c r="AM149" s="28" t="s">
        <v>55</v>
      </c>
      <c r="AN149" s="28" t="s">
        <v>92</v>
      </c>
      <c r="AO149" s="28" t="s">
        <v>55</v>
      </c>
      <c r="AP149" s="36">
        <f t="shared" si="3"/>
        <v>0</v>
      </c>
      <c r="AQ149" s="36">
        <f t="shared" si="4"/>
        <v>0</v>
      </c>
      <c r="AR149" s="36">
        <f t="shared" si="5"/>
        <v>0</v>
      </c>
      <c r="AS149" s="36">
        <f t="shared" si="6"/>
        <v>8</v>
      </c>
    </row>
    <row r="150">
      <c r="A150" s="37">
        <v>145.0</v>
      </c>
      <c r="B150" s="17" t="s">
        <v>500</v>
      </c>
      <c r="C150" s="17" t="s">
        <v>110</v>
      </c>
      <c r="D150" s="17" t="s">
        <v>120</v>
      </c>
      <c r="E150" s="19"/>
      <c r="F150" s="17" t="s">
        <v>96</v>
      </c>
      <c r="G150" s="17" t="s">
        <v>466</v>
      </c>
      <c r="H150" s="38" t="s">
        <v>83</v>
      </c>
      <c r="I150" s="38" t="s">
        <v>84</v>
      </c>
      <c r="J150" s="39">
        <v>42979.0</v>
      </c>
      <c r="K150" s="41"/>
      <c r="L150" s="38" t="s">
        <v>85</v>
      </c>
      <c r="M150" s="41"/>
      <c r="N150" s="41"/>
      <c r="O150" s="28" t="s">
        <v>73</v>
      </c>
      <c r="P150" s="28" t="s">
        <v>73</v>
      </c>
      <c r="Q150" s="28" t="s">
        <v>73</v>
      </c>
      <c r="R150" s="43"/>
      <c r="S150" s="43"/>
      <c r="T150" s="43"/>
      <c r="U150" s="43"/>
      <c r="V150" s="28" t="s">
        <v>73</v>
      </c>
      <c r="W150" s="28" t="s">
        <v>73</v>
      </c>
      <c r="X150" s="28" t="s">
        <v>73</v>
      </c>
      <c r="Y150" s="43"/>
      <c r="Z150" s="28" t="s">
        <v>73</v>
      </c>
      <c r="AA150" s="28" t="s">
        <v>73</v>
      </c>
      <c r="AB150" s="43"/>
      <c r="AC150" s="28" t="s">
        <v>73</v>
      </c>
      <c r="AD150" s="43"/>
      <c r="AE150" s="36">
        <f t="shared" si="1"/>
        <v>0</v>
      </c>
      <c r="AF150" s="45">
        <v>21.0</v>
      </c>
      <c r="AG150" s="45"/>
      <c r="AH150" s="36">
        <f t="shared" si="2"/>
        <v>21</v>
      </c>
      <c r="AI150" s="43"/>
      <c r="AJ150" s="28" t="s">
        <v>55</v>
      </c>
      <c r="AK150" s="28" t="s">
        <v>55</v>
      </c>
      <c r="AL150" s="28" t="s">
        <v>55</v>
      </c>
      <c r="AM150" s="28" t="s">
        <v>55</v>
      </c>
      <c r="AN150" s="28" t="s">
        <v>92</v>
      </c>
      <c r="AO150" s="28" t="s">
        <v>55</v>
      </c>
      <c r="AP150" s="36">
        <f t="shared" si="3"/>
        <v>0</v>
      </c>
      <c r="AQ150" s="36">
        <f t="shared" si="4"/>
        <v>0</v>
      </c>
      <c r="AR150" s="36">
        <f t="shared" si="5"/>
        <v>0</v>
      </c>
      <c r="AS150" s="36">
        <f t="shared" si="6"/>
        <v>9</v>
      </c>
    </row>
    <row r="151">
      <c r="A151" s="37">
        <v>146.0</v>
      </c>
      <c r="B151" s="17" t="s">
        <v>501</v>
      </c>
      <c r="C151" s="17" t="s">
        <v>502</v>
      </c>
      <c r="D151" s="17" t="s">
        <v>310</v>
      </c>
      <c r="E151" s="19"/>
      <c r="F151" s="17" t="s">
        <v>96</v>
      </c>
      <c r="G151" s="17" t="s">
        <v>466</v>
      </c>
      <c r="H151" s="38" t="s">
        <v>83</v>
      </c>
      <c r="I151" s="38" t="s">
        <v>84</v>
      </c>
      <c r="J151" s="39">
        <v>42979.0</v>
      </c>
      <c r="K151" s="41"/>
      <c r="L151" s="38" t="s">
        <v>85</v>
      </c>
      <c r="M151" s="41"/>
      <c r="N151" s="41"/>
      <c r="O151" s="28" t="s">
        <v>73</v>
      </c>
      <c r="P151" s="28" t="s">
        <v>73</v>
      </c>
      <c r="Q151" s="28" t="s">
        <v>73</v>
      </c>
      <c r="R151" s="43"/>
      <c r="S151" s="43"/>
      <c r="T151" s="43"/>
      <c r="U151" s="43"/>
      <c r="V151" s="28" t="s">
        <v>73</v>
      </c>
      <c r="W151" s="28" t="s">
        <v>73</v>
      </c>
      <c r="X151" s="28" t="s">
        <v>73</v>
      </c>
      <c r="Y151" s="43"/>
      <c r="Z151" s="28" t="s">
        <v>73</v>
      </c>
      <c r="AA151" s="28" t="s">
        <v>73</v>
      </c>
      <c r="AB151" s="43"/>
      <c r="AC151" s="28" t="s">
        <v>73</v>
      </c>
      <c r="AD151" s="43"/>
      <c r="AE151" s="36">
        <f t="shared" si="1"/>
        <v>0</v>
      </c>
      <c r="AF151" s="45">
        <v>9.0</v>
      </c>
      <c r="AG151" s="45"/>
      <c r="AH151" s="36">
        <f t="shared" si="2"/>
        <v>9</v>
      </c>
      <c r="AI151" s="43"/>
      <c r="AJ151" s="28" t="s">
        <v>55</v>
      </c>
      <c r="AK151" s="28" t="s">
        <v>55</v>
      </c>
      <c r="AL151" s="28" t="s">
        <v>55</v>
      </c>
      <c r="AM151" s="28" t="s">
        <v>55</v>
      </c>
      <c r="AN151" s="28" t="s">
        <v>92</v>
      </c>
      <c r="AO151" s="28" t="s">
        <v>55</v>
      </c>
      <c r="AP151" s="36">
        <f t="shared" si="3"/>
        <v>0</v>
      </c>
      <c r="AQ151" s="36">
        <f t="shared" si="4"/>
        <v>0</v>
      </c>
      <c r="AR151" s="36">
        <f t="shared" si="5"/>
        <v>0</v>
      </c>
      <c r="AS151" s="36">
        <f t="shared" si="6"/>
        <v>9</v>
      </c>
    </row>
    <row r="152">
      <c r="A152" s="37">
        <v>147.0</v>
      </c>
      <c r="B152" s="17" t="s">
        <v>506</v>
      </c>
      <c r="C152" s="17" t="s">
        <v>130</v>
      </c>
      <c r="D152" s="17" t="s">
        <v>507</v>
      </c>
      <c r="E152" s="19"/>
      <c r="F152" s="17" t="s">
        <v>79</v>
      </c>
      <c r="G152" s="17" t="s">
        <v>466</v>
      </c>
      <c r="H152" s="38" t="s">
        <v>83</v>
      </c>
      <c r="I152" s="38" t="s">
        <v>84</v>
      </c>
      <c r="J152" s="39">
        <v>42979.0</v>
      </c>
      <c r="K152" s="41"/>
      <c r="L152" s="38" t="s">
        <v>85</v>
      </c>
      <c r="M152" s="41"/>
      <c r="N152" s="41"/>
      <c r="O152" s="28" t="s">
        <v>73</v>
      </c>
      <c r="P152" s="28" t="s">
        <v>73</v>
      </c>
      <c r="Q152" s="28" t="s">
        <v>73</v>
      </c>
      <c r="R152" s="43"/>
      <c r="S152" s="43"/>
      <c r="T152" s="43"/>
      <c r="U152" s="43"/>
      <c r="V152" s="28" t="s">
        <v>73</v>
      </c>
      <c r="W152" s="28" t="s">
        <v>73</v>
      </c>
      <c r="X152" s="28" t="s">
        <v>73</v>
      </c>
      <c r="Y152" s="43"/>
      <c r="Z152" s="28" t="s">
        <v>73</v>
      </c>
      <c r="AA152" s="28" t="s">
        <v>73</v>
      </c>
      <c r="AB152" s="43"/>
      <c r="AC152" s="28" t="s">
        <v>73</v>
      </c>
      <c r="AD152" s="43"/>
      <c r="AE152" s="36">
        <f t="shared" si="1"/>
        <v>0</v>
      </c>
      <c r="AF152" s="45">
        <v>8.0</v>
      </c>
      <c r="AG152" s="45"/>
      <c r="AH152" s="36">
        <f t="shared" si="2"/>
        <v>8</v>
      </c>
      <c r="AI152" s="43"/>
      <c r="AJ152" s="28" t="s">
        <v>55</v>
      </c>
      <c r="AK152" s="28" t="s">
        <v>55</v>
      </c>
      <c r="AL152" s="28" t="s">
        <v>55</v>
      </c>
      <c r="AM152" s="28" t="s">
        <v>55</v>
      </c>
      <c r="AN152" s="28" t="s">
        <v>92</v>
      </c>
      <c r="AO152" s="28" t="s">
        <v>55</v>
      </c>
      <c r="AP152" s="36">
        <f t="shared" si="3"/>
        <v>0</v>
      </c>
      <c r="AQ152" s="36">
        <f t="shared" si="4"/>
        <v>0</v>
      </c>
      <c r="AR152" s="36">
        <f t="shared" si="5"/>
        <v>0</v>
      </c>
      <c r="AS152" s="36">
        <f t="shared" si="6"/>
        <v>9</v>
      </c>
    </row>
    <row r="153">
      <c r="A153" s="37">
        <v>148.0</v>
      </c>
      <c r="B153" s="17" t="s">
        <v>267</v>
      </c>
      <c r="C153" s="17" t="s">
        <v>509</v>
      </c>
      <c r="D153" s="17" t="s">
        <v>110</v>
      </c>
      <c r="E153" s="19"/>
      <c r="F153" s="17" t="s">
        <v>96</v>
      </c>
      <c r="G153" s="17" t="s">
        <v>466</v>
      </c>
      <c r="H153" s="38" t="s">
        <v>83</v>
      </c>
      <c r="I153" s="38" t="s">
        <v>84</v>
      </c>
      <c r="J153" s="39">
        <v>42979.0</v>
      </c>
      <c r="K153" s="41"/>
      <c r="L153" s="38" t="s">
        <v>85</v>
      </c>
      <c r="M153" s="41"/>
      <c r="N153" s="41"/>
      <c r="O153" s="28" t="s">
        <v>73</v>
      </c>
      <c r="P153" s="28" t="s">
        <v>73</v>
      </c>
      <c r="Q153" s="28" t="s">
        <v>73</v>
      </c>
      <c r="R153" s="43"/>
      <c r="S153" s="43"/>
      <c r="T153" s="43"/>
      <c r="U153" s="43"/>
      <c r="V153" s="28" t="s">
        <v>73</v>
      </c>
      <c r="W153" s="28" t="s">
        <v>73</v>
      </c>
      <c r="X153" s="28" t="s">
        <v>73</v>
      </c>
      <c r="Y153" s="43"/>
      <c r="Z153" s="28" t="s">
        <v>73</v>
      </c>
      <c r="AA153" s="28" t="s">
        <v>73</v>
      </c>
      <c r="AB153" s="43"/>
      <c r="AC153" s="28" t="s">
        <v>73</v>
      </c>
      <c r="AD153" s="43"/>
      <c r="AE153" s="36">
        <f t="shared" si="1"/>
        <v>0</v>
      </c>
      <c r="AF153" s="45">
        <v>48.0</v>
      </c>
      <c r="AG153" s="45"/>
      <c r="AH153" s="36">
        <f t="shared" si="2"/>
        <v>48</v>
      </c>
      <c r="AI153" s="43"/>
      <c r="AJ153" s="28" t="s">
        <v>55</v>
      </c>
      <c r="AK153" s="28" t="s">
        <v>55</v>
      </c>
      <c r="AL153" s="28" t="s">
        <v>55</v>
      </c>
      <c r="AM153" s="28" t="s">
        <v>55</v>
      </c>
      <c r="AN153" s="28" t="s">
        <v>92</v>
      </c>
      <c r="AO153" s="28" t="s">
        <v>55</v>
      </c>
      <c r="AP153" s="36">
        <f t="shared" si="3"/>
        <v>0</v>
      </c>
      <c r="AQ153" s="36">
        <f t="shared" si="4"/>
        <v>0</v>
      </c>
      <c r="AR153" s="36">
        <f t="shared" si="5"/>
        <v>0</v>
      </c>
      <c r="AS153" s="36">
        <f t="shared" si="6"/>
        <v>9</v>
      </c>
    </row>
    <row r="154">
      <c r="A154" s="37">
        <v>149.0</v>
      </c>
      <c r="B154" s="17" t="s">
        <v>510</v>
      </c>
      <c r="C154" s="17" t="s">
        <v>511</v>
      </c>
      <c r="D154" s="20"/>
      <c r="E154" s="19"/>
      <c r="F154" s="17" t="s">
        <v>96</v>
      </c>
      <c r="G154" s="17" t="s">
        <v>466</v>
      </c>
      <c r="H154" s="38" t="s">
        <v>83</v>
      </c>
      <c r="I154" s="38" t="s">
        <v>84</v>
      </c>
      <c r="J154" s="39">
        <v>42979.0</v>
      </c>
      <c r="K154" s="44"/>
      <c r="L154" s="38" t="s">
        <v>85</v>
      </c>
      <c r="M154" s="41"/>
      <c r="N154" s="41"/>
      <c r="O154" s="28" t="s">
        <v>73</v>
      </c>
      <c r="P154" s="28" t="s">
        <v>73</v>
      </c>
      <c r="Q154" s="28" t="s">
        <v>73</v>
      </c>
      <c r="R154" s="43"/>
      <c r="S154" s="43"/>
      <c r="T154" s="43"/>
      <c r="U154" s="43"/>
      <c r="V154" s="28" t="s">
        <v>73</v>
      </c>
      <c r="W154" s="28" t="s">
        <v>73</v>
      </c>
      <c r="X154" s="28" t="s">
        <v>73</v>
      </c>
      <c r="Y154" s="43"/>
      <c r="Z154" s="28" t="s">
        <v>73</v>
      </c>
      <c r="AA154" s="28" t="s">
        <v>73</v>
      </c>
      <c r="AB154" s="43"/>
      <c r="AC154" s="28" t="s">
        <v>73</v>
      </c>
      <c r="AD154" s="43"/>
      <c r="AE154" s="36">
        <f t="shared" si="1"/>
        <v>0</v>
      </c>
      <c r="AF154" s="45">
        <v>21.0</v>
      </c>
      <c r="AG154" s="45"/>
      <c r="AH154" s="36">
        <f t="shared" si="2"/>
        <v>21</v>
      </c>
      <c r="AI154" s="43"/>
      <c r="AJ154" s="28" t="s">
        <v>55</v>
      </c>
      <c r="AK154" s="28" t="s">
        <v>55</v>
      </c>
      <c r="AL154" s="28" t="s">
        <v>55</v>
      </c>
      <c r="AM154" s="28" t="s">
        <v>55</v>
      </c>
      <c r="AN154" s="28" t="s">
        <v>92</v>
      </c>
      <c r="AO154" s="28" t="s">
        <v>55</v>
      </c>
      <c r="AP154" s="36">
        <f t="shared" si="3"/>
        <v>0</v>
      </c>
      <c r="AQ154" s="36">
        <f t="shared" si="4"/>
        <v>0</v>
      </c>
      <c r="AR154" s="36">
        <f t="shared" si="5"/>
        <v>0</v>
      </c>
      <c r="AS154" s="36">
        <f t="shared" si="6"/>
        <v>9</v>
      </c>
    </row>
    <row r="155">
      <c r="A155" s="37">
        <v>150.0</v>
      </c>
      <c r="B155" s="17" t="s">
        <v>436</v>
      </c>
      <c r="C155" s="17" t="s">
        <v>77</v>
      </c>
      <c r="D155" s="20"/>
      <c r="E155" s="20"/>
      <c r="F155" s="17" t="s">
        <v>79</v>
      </c>
      <c r="G155" s="17" t="s">
        <v>466</v>
      </c>
      <c r="H155" s="38" t="s">
        <v>83</v>
      </c>
      <c r="I155" s="38" t="s">
        <v>84</v>
      </c>
      <c r="J155" s="39">
        <v>42979.0</v>
      </c>
      <c r="K155" s="41"/>
      <c r="L155" s="38" t="s">
        <v>85</v>
      </c>
      <c r="M155" s="41"/>
      <c r="N155" s="41"/>
      <c r="O155" s="28" t="s">
        <v>72</v>
      </c>
      <c r="P155" s="28" t="s">
        <v>72</v>
      </c>
      <c r="Q155" s="28" t="s">
        <v>72</v>
      </c>
      <c r="R155" s="43"/>
      <c r="S155" s="43"/>
      <c r="T155" s="43"/>
      <c r="U155" s="43"/>
      <c r="V155" s="28" t="s">
        <v>73</v>
      </c>
      <c r="W155" s="28" t="s">
        <v>73</v>
      </c>
      <c r="X155" s="28" t="s">
        <v>73</v>
      </c>
      <c r="Y155" s="43"/>
      <c r="Z155" s="28" t="s">
        <v>73</v>
      </c>
      <c r="AA155" s="28" t="s">
        <v>73</v>
      </c>
      <c r="AB155" s="43"/>
      <c r="AC155" s="28" t="s">
        <v>73</v>
      </c>
      <c r="AD155" s="43"/>
      <c r="AE155" s="36">
        <f t="shared" si="1"/>
        <v>0</v>
      </c>
      <c r="AF155" s="45">
        <v>4.0</v>
      </c>
      <c r="AG155" s="45"/>
      <c r="AH155" s="36">
        <f t="shared" si="2"/>
        <v>4</v>
      </c>
      <c r="AI155" s="43"/>
      <c r="AJ155" s="28" t="s">
        <v>55</v>
      </c>
      <c r="AK155" s="28" t="s">
        <v>55</v>
      </c>
      <c r="AL155" s="28" t="s">
        <v>55</v>
      </c>
      <c r="AM155" s="28" t="s">
        <v>55</v>
      </c>
      <c r="AN155" s="28" t="s">
        <v>92</v>
      </c>
      <c r="AO155" s="28" t="s">
        <v>55</v>
      </c>
      <c r="AP155" s="36">
        <f t="shared" si="3"/>
        <v>0</v>
      </c>
      <c r="AQ155" s="36">
        <f t="shared" si="4"/>
        <v>0</v>
      </c>
      <c r="AR155" s="36">
        <f t="shared" si="5"/>
        <v>3</v>
      </c>
      <c r="AS155" s="36">
        <f t="shared" si="6"/>
        <v>6</v>
      </c>
    </row>
    <row r="156">
      <c r="A156" s="37">
        <v>151.0</v>
      </c>
      <c r="B156" s="17" t="s">
        <v>443</v>
      </c>
      <c r="C156" s="17" t="s">
        <v>516</v>
      </c>
      <c r="D156" s="17" t="s">
        <v>259</v>
      </c>
      <c r="E156" s="19"/>
      <c r="F156" s="17" t="s">
        <v>96</v>
      </c>
      <c r="G156" s="17" t="s">
        <v>466</v>
      </c>
      <c r="H156" s="38" t="s">
        <v>83</v>
      </c>
      <c r="I156" s="38" t="s">
        <v>84</v>
      </c>
      <c r="J156" s="39">
        <v>42979.0</v>
      </c>
      <c r="K156" s="41"/>
      <c r="L156" s="38" t="s">
        <v>85</v>
      </c>
      <c r="M156" s="41"/>
      <c r="N156" s="41"/>
      <c r="O156" s="28" t="s">
        <v>73</v>
      </c>
      <c r="P156" s="28" t="s">
        <v>73</v>
      </c>
      <c r="Q156" s="28" t="s">
        <v>73</v>
      </c>
      <c r="R156" s="43"/>
      <c r="S156" s="43"/>
      <c r="T156" s="43"/>
      <c r="U156" s="43"/>
      <c r="V156" s="28" t="s">
        <v>73</v>
      </c>
      <c r="W156" s="28" t="s">
        <v>73</v>
      </c>
      <c r="X156" s="28" t="s">
        <v>73</v>
      </c>
      <c r="Y156" s="43"/>
      <c r="Z156" s="28" t="s">
        <v>73</v>
      </c>
      <c r="AA156" s="28" t="s">
        <v>73</v>
      </c>
      <c r="AB156" s="43"/>
      <c r="AC156" s="28" t="s">
        <v>73</v>
      </c>
      <c r="AD156" s="43"/>
      <c r="AE156" s="36">
        <f t="shared" si="1"/>
        <v>0</v>
      </c>
      <c r="AF156" s="45">
        <v>29.0</v>
      </c>
      <c r="AG156" s="45"/>
      <c r="AH156" s="36">
        <f t="shared" si="2"/>
        <v>29</v>
      </c>
      <c r="AI156" s="43"/>
      <c r="AJ156" s="28" t="s">
        <v>55</v>
      </c>
      <c r="AK156" s="28" t="s">
        <v>55</v>
      </c>
      <c r="AL156" s="28" t="s">
        <v>55</v>
      </c>
      <c r="AM156" s="28" t="s">
        <v>55</v>
      </c>
      <c r="AN156" s="28" t="s">
        <v>92</v>
      </c>
      <c r="AO156" s="28" t="s">
        <v>55</v>
      </c>
      <c r="AP156" s="36">
        <f t="shared" si="3"/>
        <v>0</v>
      </c>
      <c r="AQ156" s="36">
        <f t="shared" si="4"/>
        <v>0</v>
      </c>
      <c r="AR156" s="36">
        <f t="shared" si="5"/>
        <v>0</v>
      </c>
      <c r="AS156" s="36">
        <f t="shared" si="6"/>
        <v>9</v>
      </c>
    </row>
    <row r="157">
      <c r="A157" s="37">
        <v>152.0</v>
      </c>
      <c r="B157" s="17" t="s">
        <v>308</v>
      </c>
      <c r="C157" s="17" t="s">
        <v>78</v>
      </c>
      <c r="D157" s="17" t="s">
        <v>76</v>
      </c>
      <c r="E157" s="19"/>
      <c r="F157" s="17" t="s">
        <v>79</v>
      </c>
      <c r="G157" s="17" t="s">
        <v>466</v>
      </c>
      <c r="H157" s="38" t="s">
        <v>83</v>
      </c>
      <c r="I157" s="38" t="s">
        <v>84</v>
      </c>
      <c r="J157" s="39">
        <v>42979.0</v>
      </c>
      <c r="K157" s="44"/>
      <c r="L157" s="38" t="s">
        <v>85</v>
      </c>
      <c r="M157" s="41"/>
      <c r="N157" s="41"/>
      <c r="O157" s="28" t="s">
        <v>72</v>
      </c>
      <c r="P157" s="28" t="s">
        <v>73</v>
      </c>
      <c r="Q157" s="28" t="s">
        <v>72</v>
      </c>
      <c r="R157" s="43"/>
      <c r="S157" s="43"/>
      <c r="T157" s="43"/>
      <c r="U157" s="43"/>
      <c r="V157" s="28" t="s">
        <v>73</v>
      </c>
      <c r="W157" s="28" t="s">
        <v>73</v>
      </c>
      <c r="X157" s="28" t="s">
        <v>73</v>
      </c>
      <c r="Y157" s="43"/>
      <c r="Z157" s="28" t="s">
        <v>73</v>
      </c>
      <c r="AA157" s="28" t="s">
        <v>73</v>
      </c>
      <c r="AB157" s="43"/>
      <c r="AC157" s="28" t="s">
        <v>73</v>
      </c>
      <c r="AD157" s="43"/>
      <c r="AE157" s="36">
        <f t="shared" si="1"/>
        <v>0</v>
      </c>
      <c r="AF157" s="45">
        <v>56.0</v>
      </c>
      <c r="AG157" s="45"/>
      <c r="AH157" s="36">
        <f t="shared" si="2"/>
        <v>56</v>
      </c>
      <c r="AI157" s="43"/>
      <c r="AJ157" s="28" t="s">
        <v>55</v>
      </c>
      <c r="AK157" s="28" t="s">
        <v>55</v>
      </c>
      <c r="AL157" s="28" t="s">
        <v>55</v>
      </c>
      <c r="AM157" s="28" t="s">
        <v>55</v>
      </c>
      <c r="AN157" s="28" t="s">
        <v>92</v>
      </c>
      <c r="AO157" s="28" t="s">
        <v>55</v>
      </c>
      <c r="AP157" s="36">
        <f t="shared" si="3"/>
        <v>0</v>
      </c>
      <c r="AQ157" s="36">
        <f t="shared" si="4"/>
        <v>0</v>
      </c>
      <c r="AR157" s="36">
        <f t="shared" si="5"/>
        <v>2</v>
      </c>
      <c r="AS157" s="36">
        <f t="shared" si="6"/>
        <v>7</v>
      </c>
    </row>
    <row r="158">
      <c r="A158" s="37">
        <v>153.0</v>
      </c>
      <c r="B158" s="17" t="s">
        <v>518</v>
      </c>
      <c r="C158" s="17" t="s">
        <v>275</v>
      </c>
      <c r="D158" s="19"/>
      <c r="E158" s="19"/>
      <c r="F158" s="17" t="s">
        <v>96</v>
      </c>
      <c r="G158" s="17" t="s">
        <v>466</v>
      </c>
      <c r="H158" s="38" t="s">
        <v>83</v>
      </c>
      <c r="I158" s="38" t="s">
        <v>84</v>
      </c>
      <c r="J158" s="39">
        <v>42979.0</v>
      </c>
      <c r="K158" s="41"/>
      <c r="L158" s="38" t="s">
        <v>295</v>
      </c>
      <c r="M158" s="41"/>
      <c r="N158" s="41"/>
      <c r="O158" s="28" t="s">
        <v>73</v>
      </c>
      <c r="P158" s="28" t="s">
        <v>73</v>
      </c>
      <c r="Q158" s="28" t="s">
        <v>73</v>
      </c>
      <c r="R158" s="43"/>
      <c r="S158" s="43"/>
      <c r="T158" s="43"/>
      <c r="U158" s="43"/>
      <c r="V158" s="28" t="s">
        <v>73</v>
      </c>
      <c r="W158" s="28" t="s">
        <v>73</v>
      </c>
      <c r="X158" s="28" t="s">
        <v>73</v>
      </c>
      <c r="Y158" s="43"/>
      <c r="Z158" s="28" t="s">
        <v>73</v>
      </c>
      <c r="AA158" s="28" t="s">
        <v>73</v>
      </c>
      <c r="AB158" s="43"/>
      <c r="AC158" s="28" t="s">
        <v>73</v>
      </c>
      <c r="AD158" s="43"/>
      <c r="AE158" s="36">
        <f t="shared" si="1"/>
        <v>0</v>
      </c>
      <c r="AF158" s="45"/>
      <c r="AG158" s="45"/>
      <c r="AH158" s="36">
        <f t="shared" si="2"/>
        <v>0</v>
      </c>
      <c r="AI158" s="43"/>
      <c r="AJ158" s="28" t="s">
        <v>55</v>
      </c>
      <c r="AK158" s="28" t="s">
        <v>55</v>
      </c>
      <c r="AL158" s="28" t="s">
        <v>55</v>
      </c>
      <c r="AM158" s="28" t="s">
        <v>55</v>
      </c>
      <c r="AN158" s="28" t="s">
        <v>92</v>
      </c>
      <c r="AO158" s="28" t="s">
        <v>55</v>
      </c>
      <c r="AP158" s="36">
        <f t="shared" si="3"/>
        <v>0</v>
      </c>
      <c r="AQ158" s="36">
        <f t="shared" si="4"/>
        <v>0</v>
      </c>
      <c r="AR158" s="36">
        <f t="shared" si="5"/>
        <v>0</v>
      </c>
      <c r="AS158" s="36">
        <f t="shared" si="6"/>
        <v>9</v>
      </c>
    </row>
    <row r="159">
      <c r="A159" s="37">
        <v>154.0</v>
      </c>
      <c r="B159" s="17" t="s">
        <v>520</v>
      </c>
      <c r="C159" s="17" t="s">
        <v>521</v>
      </c>
      <c r="D159" s="20"/>
      <c r="E159" s="19"/>
      <c r="F159" s="17" t="s">
        <v>79</v>
      </c>
      <c r="G159" s="17" t="s">
        <v>466</v>
      </c>
      <c r="H159" s="38" t="s">
        <v>83</v>
      </c>
      <c r="I159" s="38" t="s">
        <v>84</v>
      </c>
      <c r="J159" s="39">
        <v>42979.0</v>
      </c>
      <c r="K159" s="41"/>
      <c r="L159" s="38" t="s">
        <v>483</v>
      </c>
      <c r="M159" s="41"/>
      <c r="N159" s="41"/>
      <c r="O159" s="28" t="s">
        <v>73</v>
      </c>
      <c r="P159" s="28" t="s">
        <v>73</v>
      </c>
      <c r="Q159" s="28" t="s">
        <v>73</v>
      </c>
      <c r="R159" s="43"/>
      <c r="S159" s="43"/>
      <c r="T159" s="43"/>
      <c r="U159" s="43"/>
      <c r="V159" s="28" t="s">
        <v>73</v>
      </c>
      <c r="W159" s="28" t="s">
        <v>73</v>
      </c>
      <c r="X159" s="28" t="s">
        <v>73</v>
      </c>
      <c r="Y159" s="43"/>
      <c r="Z159" s="28" t="s">
        <v>73</v>
      </c>
      <c r="AA159" s="28" t="s">
        <v>73</v>
      </c>
      <c r="AB159" s="43"/>
      <c r="AC159" s="28" t="s">
        <v>73</v>
      </c>
      <c r="AD159" s="43"/>
      <c r="AE159" s="36">
        <f t="shared" si="1"/>
        <v>0</v>
      </c>
      <c r="AF159" s="45"/>
      <c r="AG159" s="45"/>
      <c r="AH159" s="36">
        <f t="shared" si="2"/>
        <v>0</v>
      </c>
      <c r="AI159" s="43"/>
      <c r="AJ159" s="28" t="s">
        <v>55</v>
      </c>
      <c r="AK159" s="28" t="s">
        <v>55</v>
      </c>
      <c r="AL159" s="28" t="s">
        <v>55</v>
      </c>
      <c r="AM159" s="28" t="s">
        <v>55</v>
      </c>
      <c r="AN159" s="28" t="s">
        <v>92</v>
      </c>
      <c r="AO159" s="28" t="s">
        <v>55</v>
      </c>
      <c r="AP159" s="36">
        <f t="shared" si="3"/>
        <v>0</v>
      </c>
      <c r="AQ159" s="36">
        <f t="shared" si="4"/>
        <v>0</v>
      </c>
      <c r="AR159" s="36">
        <f t="shared" si="5"/>
        <v>0</v>
      </c>
      <c r="AS159" s="36">
        <f t="shared" si="6"/>
        <v>9</v>
      </c>
    </row>
    <row r="160">
      <c r="A160" s="37">
        <v>155.0</v>
      </c>
      <c r="B160" s="17" t="s">
        <v>522</v>
      </c>
      <c r="C160" s="17" t="s">
        <v>120</v>
      </c>
      <c r="D160" s="17" t="s">
        <v>523</v>
      </c>
      <c r="E160" s="19"/>
      <c r="F160" s="17" t="s">
        <v>96</v>
      </c>
      <c r="G160" s="17" t="s">
        <v>466</v>
      </c>
      <c r="H160" s="38" t="s">
        <v>83</v>
      </c>
      <c r="I160" s="38" t="s">
        <v>84</v>
      </c>
      <c r="J160" s="39">
        <v>42979.0</v>
      </c>
      <c r="K160" s="41"/>
      <c r="L160" s="38" t="s">
        <v>85</v>
      </c>
      <c r="M160" s="41"/>
      <c r="N160" s="41"/>
      <c r="O160" s="28" t="s">
        <v>73</v>
      </c>
      <c r="P160" s="28" t="s">
        <v>73</v>
      </c>
      <c r="Q160" s="28" t="s">
        <v>73</v>
      </c>
      <c r="R160" s="43"/>
      <c r="S160" s="43"/>
      <c r="T160" s="43"/>
      <c r="U160" s="43"/>
      <c r="V160" s="28" t="s">
        <v>73</v>
      </c>
      <c r="W160" s="28" t="s">
        <v>73</v>
      </c>
      <c r="X160" s="28" t="s">
        <v>73</v>
      </c>
      <c r="Y160" s="43"/>
      <c r="Z160" s="28" t="s">
        <v>73</v>
      </c>
      <c r="AA160" s="28" t="s">
        <v>73</v>
      </c>
      <c r="AB160" s="43"/>
      <c r="AC160" s="28" t="s">
        <v>73</v>
      </c>
      <c r="AD160" s="43"/>
      <c r="AE160" s="36">
        <f t="shared" si="1"/>
        <v>0</v>
      </c>
      <c r="AF160" s="45">
        <v>45.0</v>
      </c>
      <c r="AG160" s="45"/>
      <c r="AH160" s="36">
        <f t="shared" si="2"/>
        <v>45</v>
      </c>
      <c r="AI160" s="43"/>
      <c r="AJ160" s="28" t="s">
        <v>55</v>
      </c>
      <c r="AK160" s="28" t="s">
        <v>55</v>
      </c>
      <c r="AL160" s="28" t="s">
        <v>55</v>
      </c>
      <c r="AM160" s="28" t="s">
        <v>55</v>
      </c>
      <c r="AN160" s="28" t="s">
        <v>92</v>
      </c>
      <c r="AO160" s="28" t="s">
        <v>55</v>
      </c>
      <c r="AP160" s="36">
        <f t="shared" si="3"/>
        <v>0</v>
      </c>
      <c r="AQ160" s="36">
        <f t="shared" si="4"/>
        <v>0</v>
      </c>
      <c r="AR160" s="36">
        <f t="shared" si="5"/>
        <v>0</v>
      </c>
      <c r="AS160" s="36">
        <f t="shared" si="6"/>
        <v>9</v>
      </c>
    </row>
    <row r="161">
      <c r="A161" s="37">
        <v>156.0</v>
      </c>
      <c r="B161" s="17" t="s">
        <v>172</v>
      </c>
      <c r="C161" s="17" t="s">
        <v>185</v>
      </c>
      <c r="D161" s="20"/>
      <c r="E161" s="19"/>
      <c r="F161" s="17" t="s">
        <v>79</v>
      </c>
      <c r="G161" s="17" t="s">
        <v>466</v>
      </c>
      <c r="H161" s="38" t="s">
        <v>83</v>
      </c>
      <c r="I161" s="38" t="s">
        <v>84</v>
      </c>
      <c r="J161" s="39">
        <v>42979.0</v>
      </c>
      <c r="K161" s="41"/>
      <c r="L161" s="38" t="s">
        <v>85</v>
      </c>
      <c r="M161" s="41"/>
      <c r="N161" s="41"/>
      <c r="O161" s="28" t="s">
        <v>72</v>
      </c>
      <c r="P161" s="28" t="s">
        <v>73</v>
      </c>
      <c r="Q161" s="28" t="s">
        <v>71</v>
      </c>
      <c r="R161" s="43"/>
      <c r="S161" s="43"/>
      <c r="T161" s="43"/>
      <c r="U161" s="43"/>
      <c r="V161" s="28" t="s">
        <v>73</v>
      </c>
      <c r="W161" s="28" t="s">
        <v>73</v>
      </c>
      <c r="X161" s="28" t="s">
        <v>73</v>
      </c>
      <c r="Y161" s="43"/>
      <c r="Z161" s="28" t="s">
        <v>73</v>
      </c>
      <c r="AA161" s="28" t="s">
        <v>73</v>
      </c>
      <c r="AB161" s="43"/>
      <c r="AC161" s="28" t="s">
        <v>73</v>
      </c>
      <c r="AD161" s="43"/>
      <c r="AE161" s="36">
        <f t="shared" si="1"/>
        <v>0</v>
      </c>
      <c r="AF161" s="45">
        <v>9.0</v>
      </c>
      <c r="AG161" s="45"/>
      <c r="AH161" s="36">
        <f t="shared" si="2"/>
        <v>9</v>
      </c>
      <c r="AI161" s="43"/>
      <c r="AJ161" s="28" t="s">
        <v>55</v>
      </c>
      <c r="AK161" s="28" t="s">
        <v>55</v>
      </c>
      <c r="AL161" s="28" t="s">
        <v>55</v>
      </c>
      <c r="AM161" s="28" t="s">
        <v>55</v>
      </c>
      <c r="AN161" s="28" t="s">
        <v>92</v>
      </c>
      <c r="AO161" s="28" t="s">
        <v>55</v>
      </c>
      <c r="AP161" s="36">
        <f t="shared" si="3"/>
        <v>0</v>
      </c>
      <c r="AQ161" s="36">
        <f t="shared" si="4"/>
        <v>1</v>
      </c>
      <c r="AR161" s="36">
        <f t="shared" si="5"/>
        <v>1</v>
      </c>
      <c r="AS161" s="36">
        <f t="shared" si="6"/>
        <v>7</v>
      </c>
    </row>
    <row r="162">
      <c r="A162" s="37">
        <v>157.0</v>
      </c>
      <c r="B162" s="17" t="s">
        <v>527</v>
      </c>
      <c r="C162" s="17" t="s">
        <v>528</v>
      </c>
      <c r="D162" s="17" t="s">
        <v>266</v>
      </c>
      <c r="E162" s="19"/>
      <c r="F162" s="17" t="s">
        <v>96</v>
      </c>
      <c r="G162" s="17" t="s">
        <v>529</v>
      </c>
      <c r="H162" s="38" t="s">
        <v>83</v>
      </c>
      <c r="I162" s="38" t="s">
        <v>84</v>
      </c>
      <c r="J162" s="39">
        <v>42979.0</v>
      </c>
      <c r="K162" s="41"/>
      <c r="L162" s="38" t="s">
        <v>85</v>
      </c>
      <c r="M162" s="41"/>
      <c r="N162" s="41"/>
      <c r="O162" s="28" t="s">
        <v>73</v>
      </c>
      <c r="P162" s="28" t="s">
        <v>73</v>
      </c>
      <c r="Q162" s="28" t="s">
        <v>73</v>
      </c>
      <c r="R162" s="43"/>
      <c r="S162" s="43"/>
      <c r="T162" s="43"/>
      <c r="U162" s="43"/>
      <c r="V162" s="28" t="s">
        <v>73</v>
      </c>
      <c r="W162" s="28" t="s">
        <v>73</v>
      </c>
      <c r="X162" s="28" t="s">
        <v>73</v>
      </c>
      <c r="Y162" s="43"/>
      <c r="Z162" s="28" t="s">
        <v>73</v>
      </c>
      <c r="AA162" s="28" t="s">
        <v>73</v>
      </c>
      <c r="AB162" s="43"/>
      <c r="AC162" s="28" t="s">
        <v>73</v>
      </c>
      <c r="AD162" s="43"/>
      <c r="AE162" s="36">
        <f t="shared" si="1"/>
        <v>0</v>
      </c>
      <c r="AF162" s="45">
        <v>12.0</v>
      </c>
      <c r="AG162" s="45">
        <v>0.0</v>
      </c>
      <c r="AH162" s="36">
        <f t="shared" si="2"/>
        <v>12</v>
      </c>
      <c r="AI162" s="41"/>
      <c r="AJ162" s="28" t="s">
        <v>55</v>
      </c>
      <c r="AK162" s="28" t="s">
        <v>55</v>
      </c>
      <c r="AL162" s="28" t="s">
        <v>55</v>
      </c>
      <c r="AM162" s="28" t="s">
        <v>55</v>
      </c>
      <c r="AN162" s="28" t="s">
        <v>92</v>
      </c>
      <c r="AO162" s="28" t="s">
        <v>55</v>
      </c>
      <c r="AP162" s="36">
        <f t="shared" si="3"/>
        <v>0</v>
      </c>
      <c r="AQ162" s="36">
        <f t="shared" si="4"/>
        <v>0</v>
      </c>
      <c r="AR162" s="36">
        <f t="shared" si="5"/>
        <v>0</v>
      </c>
      <c r="AS162" s="36">
        <f t="shared" si="6"/>
        <v>9</v>
      </c>
    </row>
    <row r="163">
      <c r="A163" s="37">
        <v>158.0</v>
      </c>
      <c r="B163" s="17" t="s">
        <v>531</v>
      </c>
      <c r="C163" s="17" t="s">
        <v>110</v>
      </c>
      <c r="D163" s="17" t="s">
        <v>532</v>
      </c>
      <c r="E163" s="19"/>
      <c r="F163" s="17" t="s">
        <v>96</v>
      </c>
      <c r="G163" s="17" t="s">
        <v>529</v>
      </c>
      <c r="H163" s="38" t="s">
        <v>83</v>
      </c>
      <c r="I163" s="38" t="s">
        <v>84</v>
      </c>
      <c r="J163" s="39">
        <v>42979.0</v>
      </c>
      <c r="K163" s="41"/>
      <c r="L163" s="38" t="s">
        <v>85</v>
      </c>
      <c r="M163" s="41"/>
      <c r="N163" s="41"/>
      <c r="O163" s="28" t="s">
        <v>73</v>
      </c>
      <c r="P163" s="28" t="s">
        <v>73</v>
      </c>
      <c r="Q163" s="28" t="s">
        <v>73</v>
      </c>
      <c r="R163" s="43"/>
      <c r="S163" s="43"/>
      <c r="T163" s="43"/>
      <c r="U163" s="43"/>
      <c r="V163" s="28" t="s">
        <v>73</v>
      </c>
      <c r="W163" s="28" t="s">
        <v>73</v>
      </c>
      <c r="X163" s="28" t="s">
        <v>73</v>
      </c>
      <c r="Y163" s="43"/>
      <c r="Z163" s="28" t="s">
        <v>73</v>
      </c>
      <c r="AA163" s="28" t="s">
        <v>73</v>
      </c>
      <c r="AB163" s="43"/>
      <c r="AC163" s="28" t="s">
        <v>73</v>
      </c>
      <c r="AD163" s="43"/>
      <c r="AE163" s="36">
        <f t="shared" si="1"/>
        <v>0</v>
      </c>
      <c r="AF163" s="45">
        <v>3.0</v>
      </c>
      <c r="AG163" s="45">
        <v>0.0</v>
      </c>
      <c r="AH163" s="36">
        <f t="shared" si="2"/>
        <v>3</v>
      </c>
      <c r="AI163" s="41"/>
      <c r="AJ163" s="28" t="s">
        <v>55</v>
      </c>
      <c r="AK163" s="28" t="s">
        <v>55</v>
      </c>
      <c r="AL163" s="28" t="s">
        <v>55</v>
      </c>
      <c r="AM163" s="28" t="s">
        <v>55</v>
      </c>
      <c r="AN163" s="28" t="s">
        <v>92</v>
      </c>
      <c r="AO163" s="28" t="s">
        <v>55</v>
      </c>
      <c r="AP163" s="36">
        <f t="shared" si="3"/>
        <v>0</v>
      </c>
      <c r="AQ163" s="36">
        <f t="shared" si="4"/>
        <v>0</v>
      </c>
      <c r="AR163" s="36">
        <f t="shared" si="5"/>
        <v>0</v>
      </c>
      <c r="AS163" s="36">
        <f t="shared" si="6"/>
        <v>9</v>
      </c>
    </row>
    <row r="164">
      <c r="A164" s="37">
        <v>159.0</v>
      </c>
      <c r="B164" s="17" t="s">
        <v>533</v>
      </c>
      <c r="C164" s="17" t="s">
        <v>534</v>
      </c>
      <c r="D164" s="17" t="s">
        <v>535</v>
      </c>
      <c r="E164" s="19"/>
      <c r="F164" s="17" t="s">
        <v>79</v>
      </c>
      <c r="G164" s="17" t="s">
        <v>529</v>
      </c>
      <c r="H164" s="38" t="s">
        <v>83</v>
      </c>
      <c r="I164" s="38" t="s">
        <v>84</v>
      </c>
      <c r="J164" s="39">
        <v>42986.0</v>
      </c>
      <c r="K164" s="44"/>
      <c r="L164" s="38" t="s">
        <v>85</v>
      </c>
      <c r="M164" s="41"/>
      <c r="N164" s="41"/>
      <c r="O164" s="28" t="s">
        <v>73</v>
      </c>
      <c r="P164" s="28" t="s">
        <v>73</v>
      </c>
      <c r="Q164" s="28" t="s">
        <v>73</v>
      </c>
      <c r="R164" s="43"/>
      <c r="S164" s="43"/>
      <c r="T164" s="43"/>
      <c r="U164" s="43"/>
      <c r="V164" s="28" t="s">
        <v>73</v>
      </c>
      <c r="W164" s="28" t="s">
        <v>73</v>
      </c>
      <c r="X164" s="28" t="s">
        <v>73</v>
      </c>
      <c r="Y164" s="43"/>
      <c r="Z164" s="28" t="s">
        <v>73</v>
      </c>
      <c r="AA164" s="28" t="s">
        <v>73</v>
      </c>
      <c r="AB164" s="43"/>
      <c r="AC164" s="28" t="s">
        <v>73</v>
      </c>
      <c r="AD164" s="43"/>
      <c r="AE164" s="36">
        <f t="shared" si="1"/>
        <v>0</v>
      </c>
      <c r="AF164" s="45">
        <v>14.0</v>
      </c>
      <c r="AG164" s="45">
        <v>0.0</v>
      </c>
      <c r="AH164" s="36">
        <f t="shared" si="2"/>
        <v>14</v>
      </c>
      <c r="AI164" s="41"/>
      <c r="AJ164" s="28" t="s">
        <v>55</v>
      </c>
      <c r="AK164" s="28" t="s">
        <v>55</v>
      </c>
      <c r="AL164" s="28" t="s">
        <v>55</v>
      </c>
      <c r="AM164" s="28" t="s">
        <v>55</v>
      </c>
      <c r="AN164" s="28" t="s">
        <v>92</v>
      </c>
      <c r="AO164" s="28" t="s">
        <v>55</v>
      </c>
      <c r="AP164" s="36">
        <f t="shared" si="3"/>
        <v>0</v>
      </c>
      <c r="AQ164" s="36">
        <f t="shared" si="4"/>
        <v>0</v>
      </c>
      <c r="AR164" s="36">
        <f t="shared" si="5"/>
        <v>0</v>
      </c>
      <c r="AS164" s="36">
        <f t="shared" si="6"/>
        <v>9</v>
      </c>
    </row>
    <row r="165">
      <c r="A165" s="37">
        <v>160.0</v>
      </c>
      <c r="B165" s="17" t="s">
        <v>536</v>
      </c>
      <c r="C165" s="17" t="s">
        <v>203</v>
      </c>
      <c r="D165" s="17" t="s">
        <v>192</v>
      </c>
      <c r="E165" s="19"/>
      <c r="F165" s="17" t="s">
        <v>96</v>
      </c>
      <c r="G165" s="17" t="s">
        <v>529</v>
      </c>
      <c r="H165" s="38" t="s">
        <v>83</v>
      </c>
      <c r="I165" s="38" t="s">
        <v>84</v>
      </c>
      <c r="J165" s="39">
        <v>42979.0</v>
      </c>
      <c r="K165" s="41"/>
      <c r="L165" s="38" t="s">
        <v>85</v>
      </c>
      <c r="M165" s="41"/>
      <c r="N165" s="41"/>
      <c r="O165" s="28" t="s">
        <v>72</v>
      </c>
      <c r="P165" s="28" t="s">
        <v>72</v>
      </c>
      <c r="Q165" s="28" t="s">
        <v>72</v>
      </c>
      <c r="R165" s="43"/>
      <c r="S165" s="43"/>
      <c r="T165" s="43"/>
      <c r="U165" s="43"/>
      <c r="V165" s="28" t="s">
        <v>73</v>
      </c>
      <c r="W165" s="28" t="s">
        <v>73</v>
      </c>
      <c r="X165" s="28" t="s">
        <v>73</v>
      </c>
      <c r="Y165" s="43"/>
      <c r="Z165" s="28" t="s">
        <v>73</v>
      </c>
      <c r="AA165" s="28" t="s">
        <v>73</v>
      </c>
      <c r="AB165" s="43"/>
      <c r="AC165" s="28" t="s">
        <v>73</v>
      </c>
      <c r="AD165" s="43"/>
      <c r="AE165" s="36">
        <f t="shared" si="1"/>
        <v>0</v>
      </c>
      <c r="AF165" s="45">
        <v>16.0</v>
      </c>
      <c r="AG165" s="45">
        <v>0.0</v>
      </c>
      <c r="AH165" s="36">
        <f t="shared" si="2"/>
        <v>16</v>
      </c>
      <c r="AI165" s="41"/>
      <c r="AJ165" s="28" t="s">
        <v>55</v>
      </c>
      <c r="AK165" s="28" t="s">
        <v>55</v>
      </c>
      <c r="AL165" s="28" t="s">
        <v>55</v>
      </c>
      <c r="AM165" s="28" t="s">
        <v>55</v>
      </c>
      <c r="AN165" s="28" t="s">
        <v>92</v>
      </c>
      <c r="AO165" s="28" t="s">
        <v>55</v>
      </c>
      <c r="AP165" s="36">
        <f t="shared" si="3"/>
        <v>0</v>
      </c>
      <c r="AQ165" s="36">
        <f t="shared" si="4"/>
        <v>0</v>
      </c>
      <c r="AR165" s="36">
        <f t="shared" si="5"/>
        <v>3</v>
      </c>
      <c r="AS165" s="36">
        <f t="shared" si="6"/>
        <v>6</v>
      </c>
    </row>
    <row r="166">
      <c r="A166" s="37">
        <v>161.0</v>
      </c>
      <c r="B166" s="17" t="s">
        <v>539</v>
      </c>
      <c r="C166" s="17" t="s">
        <v>540</v>
      </c>
      <c r="D166" s="17" t="s">
        <v>401</v>
      </c>
      <c r="E166" s="19"/>
      <c r="F166" s="17" t="s">
        <v>79</v>
      </c>
      <c r="G166" s="17" t="s">
        <v>529</v>
      </c>
      <c r="H166" s="38" t="s">
        <v>83</v>
      </c>
      <c r="I166" s="38" t="s">
        <v>84</v>
      </c>
      <c r="J166" s="39">
        <v>42979.0</v>
      </c>
      <c r="K166" s="41"/>
      <c r="L166" s="38" t="s">
        <v>85</v>
      </c>
      <c r="M166" s="41"/>
      <c r="N166" s="41"/>
      <c r="O166" s="28" t="s">
        <v>71</v>
      </c>
      <c r="P166" s="28" t="s">
        <v>72</v>
      </c>
      <c r="Q166" s="28" t="s">
        <v>71</v>
      </c>
      <c r="R166" s="43"/>
      <c r="S166" s="43"/>
      <c r="T166" s="43"/>
      <c r="U166" s="43"/>
      <c r="V166" s="28" t="s">
        <v>73</v>
      </c>
      <c r="W166" s="28" t="s">
        <v>73</v>
      </c>
      <c r="X166" s="28" t="s">
        <v>73</v>
      </c>
      <c r="Y166" s="43"/>
      <c r="Z166" s="28" t="s">
        <v>73</v>
      </c>
      <c r="AA166" s="28" t="s">
        <v>73</v>
      </c>
      <c r="AB166" s="43"/>
      <c r="AC166" s="28" t="s">
        <v>73</v>
      </c>
      <c r="AD166" s="43"/>
      <c r="AE166" s="36">
        <f t="shared" si="1"/>
        <v>0</v>
      </c>
      <c r="AF166" s="45">
        <v>10.0</v>
      </c>
      <c r="AG166" s="45">
        <v>0.0</v>
      </c>
      <c r="AH166" s="36">
        <f t="shared" si="2"/>
        <v>10</v>
      </c>
      <c r="AI166" s="41"/>
      <c r="AJ166" s="28" t="s">
        <v>55</v>
      </c>
      <c r="AK166" s="28" t="s">
        <v>55</v>
      </c>
      <c r="AL166" s="28" t="s">
        <v>55</v>
      </c>
      <c r="AM166" s="28" t="s">
        <v>55</v>
      </c>
      <c r="AN166" s="28" t="s">
        <v>92</v>
      </c>
      <c r="AO166" s="28" t="s">
        <v>55</v>
      </c>
      <c r="AP166" s="36">
        <f t="shared" si="3"/>
        <v>0</v>
      </c>
      <c r="AQ166" s="36">
        <f t="shared" si="4"/>
        <v>2</v>
      </c>
      <c r="AR166" s="36">
        <f t="shared" si="5"/>
        <v>1</v>
      </c>
      <c r="AS166" s="36">
        <f t="shared" si="6"/>
        <v>6</v>
      </c>
    </row>
    <row r="167">
      <c r="A167" s="37">
        <v>162.0</v>
      </c>
      <c r="B167" s="17" t="s">
        <v>541</v>
      </c>
      <c r="C167" s="17" t="s">
        <v>540</v>
      </c>
      <c r="D167" s="17" t="s">
        <v>542</v>
      </c>
      <c r="E167" s="19"/>
      <c r="F167" s="17" t="s">
        <v>79</v>
      </c>
      <c r="G167" s="17" t="s">
        <v>529</v>
      </c>
      <c r="H167" s="38" t="s">
        <v>83</v>
      </c>
      <c r="I167" s="38" t="s">
        <v>84</v>
      </c>
      <c r="J167" s="39">
        <v>42979.0</v>
      </c>
      <c r="K167" s="41"/>
      <c r="L167" s="38" t="s">
        <v>85</v>
      </c>
      <c r="M167" s="41"/>
      <c r="N167" s="41"/>
      <c r="O167" s="28" t="s">
        <v>73</v>
      </c>
      <c r="P167" s="28" t="s">
        <v>73</v>
      </c>
      <c r="Q167" s="28" t="s">
        <v>73</v>
      </c>
      <c r="R167" s="43"/>
      <c r="S167" s="43"/>
      <c r="T167" s="43"/>
      <c r="U167" s="43"/>
      <c r="V167" s="28" t="s">
        <v>73</v>
      </c>
      <c r="W167" s="28" t="s">
        <v>73</v>
      </c>
      <c r="X167" s="28" t="s">
        <v>73</v>
      </c>
      <c r="Y167" s="43"/>
      <c r="Z167" s="28" t="s">
        <v>73</v>
      </c>
      <c r="AA167" s="28" t="s">
        <v>73</v>
      </c>
      <c r="AB167" s="43"/>
      <c r="AC167" s="28" t="s">
        <v>73</v>
      </c>
      <c r="AD167" s="43"/>
      <c r="AE167" s="36">
        <f t="shared" si="1"/>
        <v>0</v>
      </c>
      <c r="AF167" s="45">
        <v>2.0</v>
      </c>
      <c r="AG167" s="45">
        <v>0.0</v>
      </c>
      <c r="AH167" s="36">
        <f t="shared" si="2"/>
        <v>2</v>
      </c>
      <c r="AI167" s="41"/>
      <c r="AJ167" s="28" t="s">
        <v>55</v>
      </c>
      <c r="AK167" s="28" t="s">
        <v>55</v>
      </c>
      <c r="AL167" s="28" t="s">
        <v>55</v>
      </c>
      <c r="AM167" s="28" t="s">
        <v>55</v>
      </c>
      <c r="AN167" s="28" t="s">
        <v>92</v>
      </c>
      <c r="AO167" s="28" t="s">
        <v>55</v>
      </c>
      <c r="AP167" s="36">
        <f t="shared" si="3"/>
        <v>0</v>
      </c>
      <c r="AQ167" s="36">
        <f t="shared" si="4"/>
        <v>0</v>
      </c>
      <c r="AR167" s="36">
        <f t="shared" si="5"/>
        <v>0</v>
      </c>
      <c r="AS167" s="36">
        <f t="shared" si="6"/>
        <v>9</v>
      </c>
    </row>
    <row r="168">
      <c r="A168" s="37">
        <v>163.0</v>
      </c>
      <c r="B168" s="17" t="s">
        <v>546</v>
      </c>
      <c r="C168" s="17" t="s">
        <v>236</v>
      </c>
      <c r="D168" s="20"/>
      <c r="E168" s="19"/>
      <c r="F168" s="17" t="s">
        <v>96</v>
      </c>
      <c r="G168" s="17" t="s">
        <v>529</v>
      </c>
      <c r="H168" s="38" t="s">
        <v>83</v>
      </c>
      <c r="I168" s="38" t="s">
        <v>84</v>
      </c>
      <c r="J168" s="39">
        <v>42979.0</v>
      </c>
      <c r="K168" s="41"/>
      <c r="L168" s="38" t="s">
        <v>85</v>
      </c>
      <c r="M168" s="41"/>
      <c r="N168" s="41"/>
      <c r="O168" s="28" t="s">
        <v>73</v>
      </c>
      <c r="P168" s="28" t="s">
        <v>73</v>
      </c>
      <c r="Q168" s="28" t="s">
        <v>73</v>
      </c>
      <c r="R168" s="43"/>
      <c r="S168" s="43"/>
      <c r="T168" s="43"/>
      <c r="U168" s="43"/>
      <c r="V168" s="28" t="s">
        <v>73</v>
      </c>
      <c r="W168" s="28" t="s">
        <v>73</v>
      </c>
      <c r="X168" s="28" t="s">
        <v>73</v>
      </c>
      <c r="Y168" s="43"/>
      <c r="Z168" s="28" t="s">
        <v>73</v>
      </c>
      <c r="AA168" s="28" t="s">
        <v>73</v>
      </c>
      <c r="AB168" s="43"/>
      <c r="AC168" s="28" t="s">
        <v>73</v>
      </c>
      <c r="AD168" s="43"/>
      <c r="AE168" s="36">
        <f t="shared" si="1"/>
        <v>0</v>
      </c>
      <c r="AF168" s="45">
        <v>2.0</v>
      </c>
      <c r="AG168" s="45">
        <v>0.0</v>
      </c>
      <c r="AH168" s="36">
        <f t="shared" si="2"/>
        <v>2</v>
      </c>
      <c r="AI168" s="28"/>
      <c r="AJ168" s="28" t="s">
        <v>55</v>
      </c>
      <c r="AK168" s="28" t="s">
        <v>55</v>
      </c>
      <c r="AL168" s="28" t="s">
        <v>55</v>
      </c>
      <c r="AM168" s="28" t="s">
        <v>55</v>
      </c>
      <c r="AN168" s="28" t="s">
        <v>92</v>
      </c>
      <c r="AO168" s="28" t="s">
        <v>55</v>
      </c>
      <c r="AP168" s="36">
        <f t="shared" si="3"/>
        <v>0</v>
      </c>
      <c r="AQ168" s="36">
        <f t="shared" si="4"/>
        <v>0</v>
      </c>
      <c r="AR168" s="36">
        <f t="shared" si="5"/>
        <v>0</v>
      </c>
      <c r="AS168" s="36">
        <f t="shared" si="6"/>
        <v>9</v>
      </c>
    </row>
    <row r="169">
      <c r="A169" s="37">
        <v>164.0</v>
      </c>
      <c r="B169" s="17" t="s">
        <v>547</v>
      </c>
      <c r="C169" s="17" t="s">
        <v>217</v>
      </c>
      <c r="D169" s="17" t="s">
        <v>266</v>
      </c>
      <c r="E169" s="19"/>
      <c r="F169" s="17" t="s">
        <v>96</v>
      </c>
      <c r="G169" s="17" t="s">
        <v>529</v>
      </c>
      <c r="H169" s="38" t="s">
        <v>83</v>
      </c>
      <c r="I169" s="38" t="s">
        <v>84</v>
      </c>
      <c r="J169" s="39">
        <v>42979.0</v>
      </c>
      <c r="K169" s="41"/>
      <c r="L169" s="38" t="s">
        <v>85</v>
      </c>
      <c r="M169" s="41"/>
      <c r="N169" s="41"/>
      <c r="O169" s="28" t="s">
        <v>73</v>
      </c>
      <c r="P169" s="28" t="s">
        <v>73</v>
      </c>
      <c r="Q169" s="28" t="s">
        <v>73</v>
      </c>
      <c r="R169" s="43"/>
      <c r="S169" s="43"/>
      <c r="T169" s="43"/>
      <c r="U169" s="43"/>
      <c r="V169" s="28" t="s">
        <v>73</v>
      </c>
      <c r="W169" s="28" t="s">
        <v>73</v>
      </c>
      <c r="X169" s="28" t="s">
        <v>73</v>
      </c>
      <c r="Y169" s="43"/>
      <c r="Z169" s="28" t="s">
        <v>73</v>
      </c>
      <c r="AA169" s="28" t="s">
        <v>73</v>
      </c>
      <c r="AB169" s="43"/>
      <c r="AC169" s="28" t="s">
        <v>73</v>
      </c>
      <c r="AD169" s="43"/>
      <c r="AE169" s="36">
        <f t="shared" si="1"/>
        <v>0</v>
      </c>
      <c r="AF169" s="45">
        <v>0.0</v>
      </c>
      <c r="AG169" s="45">
        <v>0.0</v>
      </c>
      <c r="AH169" s="36">
        <f t="shared" si="2"/>
        <v>0</v>
      </c>
      <c r="AI169" s="41"/>
      <c r="AJ169" s="28" t="s">
        <v>55</v>
      </c>
      <c r="AK169" s="28" t="s">
        <v>55</v>
      </c>
      <c r="AL169" s="28" t="s">
        <v>55</v>
      </c>
      <c r="AM169" s="28" t="s">
        <v>55</v>
      </c>
      <c r="AN169" s="28" t="s">
        <v>92</v>
      </c>
      <c r="AO169" s="28" t="s">
        <v>55</v>
      </c>
      <c r="AP169" s="36">
        <f t="shared" si="3"/>
        <v>0</v>
      </c>
      <c r="AQ169" s="36">
        <f t="shared" si="4"/>
        <v>0</v>
      </c>
      <c r="AR169" s="36">
        <f t="shared" si="5"/>
        <v>0</v>
      </c>
      <c r="AS169" s="36">
        <f t="shared" si="6"/>
        <v>9</v>
      </c>
    </row>
    <row r="170">
      <c r="A170" s="37">
        <v>165.0</v>
      </c>
      <c r="B170" s="17" t="s">
        <v>549</v>
      </c>
      <c r="C170" s="17" t="s">
        <v>78</v>
      </c>
      <c r="D170" s="17" t="s">
        <v>550</v>
      </c>
      <c r="E170" s="19"/>
      <c r="F170" s="17" t="s">
        <v>79</v>
      </c>
      <c r="G170" s="17" t="s">
        <v>529</v>
      </c>
      <c r="H170" s="38" t="s">
        <v>83</v>
      </c>
      <c r="I170" s="38" t="s">
        <v>84</v>
      </c>
      <c r="J170" s="39">
        <v>42979.0</v>
      </c>
      <c r="K170" s="41"/>
      <c r="L170" s="38" t="s">
        <v>85</v>
      </c>
      <c r="M170" s="41"/>
      <c r="N170" s="41"/>
      <c r="O170" s="28" t="s">
        <v>73</v>
      </c>
      <c r="P170" s="28" t="s">
        <v>73</v>
      </c>
      <c r="Q170" s="28" t="s">
        <v>73</v>
      </c>
      <c r="R170" s="43"/>
      <c r="S170" s="43"/>
      <c r="T170" s="43"/>
      <c r="U170" s="43"/>
      <c r="V170" s="28" t="s">
        <v>73</v>
      </c>
      <c r="W170" s="28" t="s">
        <v>73</v>
      </c>
      <c r="X170" s="28" t="s">
        <v>73</v>
      </c>
      <c r="Y170" s="43"/>
      <c r="Z170" s="28" t="s">
        <v>73</v>
      </c>
      <c r="AA170" s="28" t="s">
        <v>73</v>
      </c>
      <c r="AB170" s="43"/>
      <c r="AC170" s="28" t="s">
        <v>73</v>
      </c>
      <c r="AD170" s="43"/>
      <c r="AE170" s="36">
        <f t="shared" si="1"/>
        <v>0</v>
      </c>
      <c r="AF170" s="45">
        <v>2.0</v>
      </c>
      <c r="AG170" s="45">
        <v>0.0</v>
      </c>
      <c r="AH170" s="36">
        <f t="shared" si="2"/>
        <v>2</v>
      </c>
      <c r="AI170" s="41"/>
      <c r="AJ170" s="28" t="s">
        <v>55</v>
      </c>
      <c r="AK170" s="28" t="s">
        <v>55</v>
      </c>
      <c r="AL170" s="28" t="s">
        <v>55</v>
      </c>
      <c r="AM170" s="28" t="s">
        <v>55</v>
      </c>
      <c r="AN170" s="28" t="s">
        <v>92</v>
      </c>
      <c r="AO170" s="28" t="s">
        <v>55</v>
      </c>
      <c r="AP170" s="36">
        <f t="shared" si="3"/>
        <v>0</v>
      </c>
      <c r="AQ170" s="36">
        <f t="shared" si="4"/>
        <v>0</v>
      </c>
      <c r="AR170" s="36">
        <f t="shared" si="5"/>
        <v>0</v>
      </c>
      <c r="AS170" s="36">
        <f t="shared" si="6"/>
        <v>9</v>
      </c>
    </row>
    <row r="171">
      <c r="A171" s="37">
        <v>166.0</v>
      </c>
      <c r="B171" s="17" t="s">
        <v>552</v>
      </c>
      <c r="C171" s="17" t="s">
        <v>78</v>
      </c>
      <c r="D171" s="20"/>
      <c r="E171" s="19"/>
      <c r="F171" s="17" t="s">
        <v>79</v>
      </c>
      <c r="G171" s="17" t="s">
        <v>529</v>
      </c>
      <c r="H171" s="38" t="s">
        <v>83</v>
      </c>
      <c r="I171" s="38" t="s">
        <v>84</v>
      </c>
      <c r="J171" s="39">
        <v>42979.0</v>
      </c>
      <c r="K171" s="41"/>
      <c r="L171" s="38" t="s">
        <v>85</v>
      </c>
      <c r="M171" s="41"/>
      <c r="N171" s="41"/>
      <c r="O171" s="28" t="s">
        <v>72</v>
      </c>
      <c r="P171" s="28" t="s">
        <v>73</v>
      </c>
      <c r="Q171" s="28" t="s">
        <v>73</v>
      </c>
      <c r="R171" s="43"/>
      <c r="S171" s="43"/>
      <c r="T171" s="43"/>
      <c r="U171" s="43"/>
      <c r="V171" s="28" t="s">
        <v>73</v>
      </c>
      <c r="W171" s="28" t="s">
        <v>73</v>
      </c>
      <c r="X171" s="28" t="s">
        <v>73</v>
      </c>
      <c r="Y171" s="43"/>
      <c r="Z171" s="28" t="s">
        <v>73</v>
      </c>
      <c r="AA171" s="28" t="s">
        <v>73</v>
      </c>
      <c r="AB171" s="43"/>
      <c r="AC171" s="28" t="s">
        <v>73</v>
      </c>
      <c r="AD171" s="43"/>
      <c r="AE171" s="36">
        <f t="shared" si="1"/>
        <v>0</v>
      </c>
      <c r="AF171" s="45">
        <v>13.0</v>
      </c>
      <c r="AG171" s="45">
        <v>0.0</v>
      </c>
      <c r="AH171" s="36">
        <f t="shared" si="2"/>
        <v>13</v>
      </c>
      <c r="AI171" s="41"/>
      <c r="AJ171" s="28" t="s">
        <v>55</v>
      </c>
      <c r="AK171" s="28" t="s">
        <v>55</v>
      </c>
      <c r="AL171" s="28" t="s">
        <v>55</v>
      </c>
      <c r="AM171" s="28" t="s">
        <v>55</v>
      </c>
      <c r="AN171" s="28" t="s">
        <v>92</v>
      </c>
      <c r="AO171" s="28" t="s">
        <v>55</v>
      </c>
      <c r="AP171" s="36">
        <f t="shared" si="3"/>
        <v>0</v>
      </c>
      <c r="AQ171" s="36">
        <f t="shared" si="4"/>
        <v>0</v>
      </c>
      <c r="AR171" s="36">
        <f t="shared" si="5"/>
        <v>1</v>
      </c>
      <c r="AS171" s="36">
        <f t="shared" si="6"/>
        <v>8</v>
      </c>
    </row>
    <row r="172">
      <c r="A172" s="37">
        <v>167.0</v>
      </c>
      <c r="B172" s="17" t="s">
        <v>553</v>
      </c>
      <c r="C172" s="17" t="s">
        <v>115</v>
      </c>
      <c r="D172" s="17" t="s">
        <v>272</v>
      </c>
      <c r="E172" s="19"/>
      <c r="F172" s="17" t="s">
        <v>79</v>
      </c>
      <c r="G172" s="17" t="s">
        <v>529</v>
      </c>
      <c r="H172" s="38" t="s">
        <v>83</v>
      </c>
      <c r="I172" s="38" t="s">
        <v>84</v>
      </c>
      <c r="J172" s="39">
        <v>42979.0</v>
      </c>
      <c r="K172" s="41"/>
      <c r="L172" s="38" t="s">
        <v>85</v>
      </c>
      <c r="M172" s="41"/>
      <c r="N172" s="41"/>
      <c r="O172" s="28" t="s">
        <v>72</v>
      </c>
      <c r="P172" s="28" t="s">
        <v>73</v>
      </c>
      <c r="Q172" s="28" t="s">
        <v>73</v>
      </c>
      <c r="R172" s="43"/>
      <c r="S172" s="43"/>
      <c r="T172" s="43"/>
      <c r="U172" s="43"/>
      <c r="V172" s="28" t="s">
        <v>73</v>
      </c>
      <c r="W172" s="28" t="s">
        <v>73</v>
      </c>
      <c r="X172" s="28" t="s">
        <v>73</v>
      </c>
      <c r="Y172" s="43"/>
      <c r="Z172" s="28" t="s">
        <v>73</v>
      </c>
      <c r="AA172" s="28" t="s">
        <v>73</v>
      </c>
      <c r="AB172" s="43"/>
      <c r="AC172" s="28" t="s">
        <v>73</v>
      </c>
      <c r="AD172" s="43"/>
      <c r="AE172" s="36">
        <f t="shared" si="1"/>
        <v>0</v>
      </c>
      <c r="AF172" s="45">
        <v>2.0</v>
      </c>
      <c r="AG172" s="45">
        <v>0.0</v>
      </c>
      <c r="AH172" s="36">
        <f t="shared" si="2"/>
        <v>2</v>
      </c>
      <c r="AI172" s="41"/>
      <c r="AJ172" s="28" t="s">
        <v>55</v>
      </c>
      <c r="AK172" s="28" t="s">
        <v>55</v>
      </c>
      <c r="AL172" s="28" t="s">
        <v>55</v>
      </c>
      <c r="AM172" s="28" t="s">
        <v>55</v>
      </c>
      <c r="AN172" s="28" t="s">
        <v>92</v>
      </c>
      <c r="AO172" s="28" t="s">
        <v>55</v>
      </c>
      <c r="AP172" s="36">
        <f t="shared" si="3"/>
        <v>0</v>
      </c>
      <c r="AQ172" s="36">
        <f t="shared" si="4"/>
        <v>0</v>
      </c>
      <c r="AR172" s="36">
        <f t="shared" si="5"/>
        <v>1</v>
      </c>
      <c r="AS172" s="36">
        <f t="shared" si="6"/>
        <v>8</v>
      </c>
    </row>
    <row r="173">
      <c r="A173" s="37">
        <v>168.0</v>
      </c>
      <c r="B173" s="17" t="s">
        <v>556</v>
      </c>
      <c r="C173" s="17" t="s">
        <v>557</v>
      </c>
      <c r="D173" s="17" t="s">
        <v>558</v>
      </c>
      <c r="E173" s="19"/>
      <c r="F173" s="17" t="s">
        <v>79</v>
      </c>
      <c r="G173" s="17" t="s">
        <v>529</v>
      </c>
      <c r="H173" s="38" t="s">
        <v>83</v>
      </c>
      <c r="I173" s="38" t="s">
        <v>84</v>
      </c>
      <c r="J173" s="39">
        <v>42979.0</v>
      </c>
      <c r="K173" s="41"/>
      <c r="L173" s="38" t="s">
        <v>85</v>
      </c>
      <c r="M173" s="41"/>
      <c r="N173" s="41"/>
      <c r="O173" s="28" t="s">
        <v>73</v>
      </c>
      <c r="P173" s="28" t="s">
        <v>73</v>
      </c>
      <c r="Q173" s="28" t="s">
        <v>73</v>
      </c>
      <c r="R173" s="43"/>
      <c r="S173" s="43"/>
      <c r="T173" s="43"/>
      <c r="U173" s="43"/>
      <c r="V173" s="28" t="s">
        <v>73</v>
      </c>
      <c r="W173" s="28" t="s">
        <v>73</v>
      </c>
      <c r="X173" s="28" t="s">
        <v>73</v>
      </c>
      <c r="Y173" s="43"/>
      <c r="Z173" s="28" t="s">
        <v>73</v>
      </c>
      <c r="AA173" s="28" t="s">
        <v>73</v>
      </c>
      <c r="AB173" s="43"/>
      <c r="AC173" s="28" t="s">
        <v>73</v>
      </c>
      <c r="AD173" s="43"/>
      <c r="AE173" s="36">
        <f t="shared" si="1"/>
        <v>0</v>
      </c>
      <c r="AF173" s="45">
        <v>8.0</v>
      </c>
      <c r="AG173" s="45">
        <v>0.0</v>
      </c>
      <c r="AH173" s="36">
        <f t="shared" si="2"/>
        <v>8</v>
      </c>
      <c r="AI173" s="41"/>
      <c r="AJ173" s="28" t="s">
        <v>55</v>
      </c>
      <c r="AK173" s="28" t="s">
        <v>55</v>
      </c>
      <c r="AL173" s="28" t="s">
        <v>55</v>
      </c>
      <c r="AM173" s="28" t="s">
        <v>55</v>
      </c>
      <c r="AN173" s="28" t="s">
        <v>92</v>
      </c>
      <c r="AO173" s="28" t="s">
        <v>55</v>
      </c>
      <c r="AP173" s="36">
        <f t="shared" si="3"/>
        <v>0</v>
      </c>
      <c r="AQ173" s="36">
        <f t="shared" si="4"/>
        <v>0</v>
      </c>
      <c r="AR173" s="36">
        <f t="shared" si="5"/>
        <v>0</v>
      </c>
      <c r="AS173" s="36">
        <f t="shared" si="6"/>
        <v>9</v>
      </c>
    </row>
    <row r="174">
      <c r="A174" s="37">
        <v>169.0</v>
      </c>
      <c r="B174" s="17" t="s">
        <v>499</v>
      </c>
      <c r="C174" s="17" t="s">
        <v>87</v>
      </c>
      <c r="D174" s="17" t="s">
        <v>132</v>
      </c>
      <c r="E174" s="19"/>
      <c r="F174" s="17" t="s">
        <v>79</v>
      </c>
      <c r="G174" s="17" t="s">
        <v>529</v>
      </c>
      <c r="H174" s="38" t="s">
        <v>83</v>
      </c>
      <c r="I174" s="38" t="s">
        <v>84</v>
      </c>
      <c r="J174" s="39">
        <v>42979.0</v>
      </c>
      <c r="K174" s="41"/>
      <c r="L174" s="38" t="s">
        <v>85</v>
      </c>
      <c r="M174" s="41"/>
      <c r="N174" s="41"/>
      <c r="O174" s="28" t="s">
        <v>73</v>
      </c>
      <c r="P174" s="28" t="s">
        <v>73</v>
      </c>
      <c r="Q174" s="28" t="s">
        <v>73</v>
      </c>
      <c r="R174" s="43"/>
      <c r="S174" s="43"/>
      <c r="T174" s="43"/>
      <c r="U174" s="43"/>
      <c r="V174" s="28" t="s">
        <v>73</v>
      </c>
      <c r="W174" s="28" t="s">
        <v>73</v>
      </c>
      <c r="X174" s="28" t="s">
        <v>73</v>
      </c>
      <c r="Y174" s="43"/>
      <c r="Z174" s="28" t="s">
        <v>73</v>
      </c>
      <c r="AA174" s="28" t="s">
        <v>73</v>
      </c>
      <c r="AB174" s="43"/>
      <c r="AC174" s="28" t="s">
        <v>73</v>
      </c>
      <c r="AD174" s="43"/>
      <c r="AE174" s="36">
        <f t="shared" si="1"/>
        <v>0</v>
      </c>
      <c r="AF174" s="45">
        <v>5.0</v>
      </c>
      <c r="AG174" s="45">
        <v>0.0</v>
      </c>
      <c r="AH174" s="36">
        <f t="shared" si="2"/>
        <v>5</v>
      </c>
      <c r="AI174" s="41"/>
      <c r="AJ174" s="28" t="s">
        <v>55</v>
      </c>
      <c r="AK174" s="28" t="s">
        <v>55</v>
      </c>
      <c r="AL174" s="28" t="s">
        <v>55</v>
      </c>
      <c r="AM174" s="28" t="s">
        <v>55</v>
      </c>
      <c r="AN174" s="28" t="s">
        <v>92</v>
      </c>
      <c r="AO174" s="28" t="s">
        <v>55</v>
      </c>
      <c r="AP174" s="36">
        <f t="shared" si="3"/>
        <v>0</v>
      </c>
      <c r="AQ174" s="36">
        <f t="shared" si="4"/>
        <v>0</v>
      </c>
      <c r="AR174" s="36">
        <f t="shared" si="5"/>
        <v>0</v>
      </c>
      <c r="AS174" s="36">
        <f t="shared" si="6"/>
        <v>9</v>
      </c>
    </row>
    <row r="175">
      <c r="A175" s="37">
        <v>170.0</v>
      </c>
      <c r="B175" s="17" t="s">
        <v>559</v>
      </c>
      <c r="C175" s="17" t="s">
        <v>165</v>
      </c>
      <c r="D175" s="17" t="s">
        <v>78</v>
      </c>
      <c r="E175" s="17" t="s">
        <v>115</v>
      </c>
      <c r="F175" s="17" t="s">
        <v>79</v>
      </c>
      <c r="G175" s="17" t="s">
        <v>529</v>
      </c>
      <c r="H175" s="38" t="s">
        <v>83</v>
      </c>
      <c r="I175" s="38" t="s">
        <v>84</v>
      </c>
      <c r="J175" s="39">
        <v>42979.0</v>
      </c>
      <c r="K175" s="43"/>
      <c r="L175" s="47" t="s">
        <v>85</v>
      </c>
      <c r="M175" s="43"/>
      <c r="N175" s="43"/>
      <c r="O175" s="28" t="s">
        <v>73</v>
      </c>
      <c r="P175" s="28" t="s">
        <v>73</v>
      </c>
      <c r="Q175" s="28" t="s">
        <v>73</v>
      </c>
      <c r="R175" s="43"/>
      <c r="S175" s="43"/>
      <c r="T175" s="43"/>
      <c r="U175" s="43"/>
      <c r="V175" s="28" t="s">
        <v>73</v>
      </c>
      <c r="W175" s="28" t="s">
        <v>73</v>
      </c>
      <c r="X175" s="28" t="s">
        <v>73</v>
      </c>
      <c r="Y175" s="43"/>
      <c r="Z175" s="28" t="s">
        <v>73</v>
      </c>
      <c r="AA175" s="28" t="s">
        <v>73</v>
      </c>
      <c r="AB175" s="43"/>
      <c r="AC175" s="28" t="s">
        <v>73</v>
      </c>
      <c r="AD175" s="43"/>
      <c r="AE175" s="36">
        <f t="shared" si="1"/>
        <v>0</v>
      </c>
      <c r="AF175" s="45">
        <v>3.0</v>
      </c>
      <c r="AG175" s="45">
        <v>0.0</v>
      </c>
      <c r="AH175" s="36">
        <f t="shared" si="2"/>
        <v>3</v>
      </c>
      <c r="AI175" s="43"/>
      <c r="AJ175" s="28" t="s">
        <v>55</v>
      </c>
      <c r="AK175" s="28" t="s">
        <v>55</v>
      </c>
      <c r="AL175" s="28" t="s">
        <v>55</v>
      </c>
      <c r="AM175" s="28" t="s">
        <v>55</v>
      </c>
      <c r="AN175" s="28" t="s">
        <v>92</v>
      </c>
      <c r="AO175" s="28" t="s">
        <v>55</v>
      </c>
      <c r="AP175" s="36">
        <f t="shared" si="3"/>
        <v>0</v>
      </c>
      <c r="AQ175" s="36">
        <f t="shared" si="4"/>
        <v>0</v>
      </c>
      <c r="AR175" s="36">
        <f t="shared" si="5"/>
        <v>0</v>
      </c>
      <c r="AS175" s="36">
        <f t="shared" si="6"/>
        <v>9</v>
      </c>
    </row>
    <row r="176">
      <c r="A176" s="37">
        <v>171.0</v>
      </c>
      <c r="B176" s="17" t="s">
        <v>561</v>
      </c>
      <c r="C176" s="17" t="s">
        <v>562</v>
      </c>
      <c r="D176" s="19"/>
      <c r="E176" s="19"/>
      <c r="F176" s="17" t="s">
        <v>79</v>
      </c>
      <c r="G176" s="17" t="s">
        <v>529</v>
      </c>
      <c r="H176" s="38" t="s">
        <v>83</v>
      </c>
      <c r="I176" s="38" t="s">
        <v>138</v>
      </c>
      <c r="J176" s="39">
        <v>42979.0</v>
      </c>
      <c r="K176" s="39">
        <v>43004.0</v>
      </c>
      <c r="L176" s="43"/>
      <c r="M176" s="43"/>
      <c r="N176" s="43"/>
      <c r="O176" s="28" t="s">
        <v>73</v>
      </c>
      <c r="P176" s="28" t="s">
        <v>73</v>
      </c>
      <c r="Q176" s="28" t="s">
        <v>73</v>
      </c>
      <c r="R176" s="43"/>
      <c r="S176" s="43"/>
      <c r="T176" s="43"/>
      <c r="U176" s="43"/>
      <c r="V176" s="28" t="s">
        <v>73</v>
      </c>
      <c r="W176" s="28" t="s">
        <v>73</v>
      </c>
      <c r="X176" s="28" t="s">
        <v>73</v>
      </c>
      <c r="Y176" s="43"/>
      <c r="Z176" s="28" t="s">
        <v>73</v>
      </c>
      <c r="AA176" s="28" t="s">
        <v>73</v>
      </c>
      <c r="AB176" s="43"/>
      <c r="AC176" s="28" t="s">
        <v>73</v>
      </c>
      <c r="AD176" s="43"/>
      <c r="AE176" s="36">
        <f t="shared" si="1"/>
        <v>0</v>
      </c>
      <c r="AF176" s="45">
        <v>0.0</v>
      </c>
      <c r="AG176" s="45">
        <v>0.0</v>
      </c>
      <c r="AH176" s="36">
        <f t="shared" si="2"/>
        <v>0</v>
      </c>
      <c r="AI176" s="28"/>
      <c r="AJ176" s="28" t="s">
        <v>55</v>
      </c>
      <c r="AK176" s="28" t="s">
        <v>55</v>
      </c>
      <c r="AL176" s="28" t="s">
        <v>55</v>
      </c>
      <c r="AM176" s="28" t="s">
        <v>92</v>
      </c>
      <c r="AN176" s="28" t="s">
        <v>92</v>
      </c>
      <c r="AO176" s="28" t="s">
        <v>55</v>
      </c>
      <c r="AP176" s="36">
        <f t="shared" si="3"/>
        <v>0</v>
      </c>
      <c r="AQ176" s="36">
        <f t="shared" si="4"/>
        <v>0</v>
      </c>
      <c r="AR176" s="36">
        <f t="shared" si="5"/>
        <v>0</v>
      </c>
      <c r="AS176" s="36">
        <f t="shared" si="6"/>
        <v>9</v>
      </c>
    </row>
    <row r="177">
      <c r="A177" s="37">
        <v>172.0</v>
      </c>
      <c r="B177" s="17" t="s">
        <v>563</v>
      </c>
      <c r="C177" s="17" t="s">
        <v>110</v>
      </c>
      <c r="D177" s="17" t="s">
        <v>564</v>
      </c>
      <c r="E177" s="19"/>
      <c r="F177" s="17" t="s">
        <v>96</v>
      </c>
      <c r="G177" s="17" t="s">
        <v>529</v>
      </c>
      <c r="H177" s="38" t="s">
        <v>83</v>
      </c>
      <c r="I177" s="38" t="s">
        <v>84</v>
      </c>
      <c r="J177" s="39">
        <v>42979.0</v>
      </c>
      <c r="K177" s="43"/>
      <c r="L177" s="47" t="s">
        <v>85</v>
      </c>
      <c r="M177" s="43"/>
      <c r="N177" s="43"/>
      <c r="O177" s="28" t="s">
        <v>73</v>
      </c>
      <c r="P177" s="28" t="s">
        <v>73</v>
      </c>
      <c r="Q177" s="28" t="s">
        <v>73</v>
      </c>
      <c r="R177" s="43"/>
      <c r="S177" s="43"/>
      <c r="T177" s="43"/>
      <c r="U177" s="43"/>
      <c r="V177" s="28" t="s">
        <v>73</v>
      </c>
      <c r="W177" s="28" t="s">
        <v>73</v>
      </c>
      <c r="X177" s="28" t="s">
        <v>73</v>
      </c>
      <c r="Y177" s="43"/>
      <c r="Z177" s="28" t="s">
        <v>73</v>
      </c>
      <c r="AA177" s="28" t="s">
        <v>73</v>
      </c>
      <c r="AB177" s="43"/>
      <c r="AC177" s="28" t="s">
        <v>73</v>
      </c>
      <c r="AD177" s="43"/>
      <c r="AE177" s="36">
        <f t="shared" si="1"/>
        <v>0</v>
      </c>
      <c r="AF177" s="45">
        <v>0.0</v>
      </c>
      <c r="AG177" s="45">
        <v>0.0</v>
      </c>
      <c r="AH177" s="36">
        <f t="shared" si="2"/>
        <v>0</v>
      </c>
      <c r="AI177" s="43"/>
      <c r="AJ177" s="28" t="s">
        <v>55</v>
      </c>
      <c r="AK177" s="28" t="s">
        <v>55</v>
      </c>
      <c r="AL177" s="28" t="s">
        <v>55</v>
      </c>
      <c r="AM177" s="28" t="s">
        <v>55</v>
      </c>
      <c r="AN177" s="28" t="s">
        <v>92</v>
      </c>
      <c r="AO177" s="28" t="s">
        <v>55</v>
      </c>
      <c r="AP177" s="36">
        <f t="shared" si="3"/>
        <v>0</v>
      </c>
      <c r="AQ177" s="36">
        <f t="shared" si="4"/>
        <v>0</v>
      </c>
      <c r="AR177" s="36">
        <f t="shared" si="5"/>
        <v>0</v>
      </c>
      <c r="AS177" s="36">
        <f t="shared" si="6"/>
        <v>9</v>
      </c>
    </row>
    <row r="178">
      <c r="A178" s="37">
        <v>173.0</v>
      </c>
      <c r="B178" s="17" t="s">
        <v>565</v>
      </c>
      <c r="C178" s="17" t="s">
        <v>566</v>
      </c>
      <c r="D178" s="19"/>
      <c r="E178" s="19"/>
      <c r="F178" s="17" t="s">
        <v>79</v>
      </c>
      <c r="G178" s="17" t="s">
        <v>529</v>
      </c>
      <c r="H178" s="38" t="s">
        <v>83</v>
      </c>
      <c r="I178" s="38" t="s">
        <v>138</v>
      </c>
      <c r="J178" s="39">
        <v>42979.0</v>
      </c>
      <c r="K178" s="39">
        <v>42981.0</v>
      </c>
      <c r="L178" s="47" t="s">
        <v>295</v>
      </c>
      <c r="M178" s="43"/>
      <c r="N178" s="43"/>
      <c r="O178" s="28" t="s">
        <v>72</v>
      </c>
      <c r="P178" s="28" t="s">
        <v>73</v>
      </c>
      <c r="Q178" s="28" t="s">
        <v>73</v>
      </c>
      <c r="R178" s="43"/>
      <c r="S178" s="43"/>
      <c r="T178" s="43"/>
      <c r="U178" s="43"/>
      <c r="V178" s="28" t="s">
        <v>73</v>
      </c>
      <c r="W178" s="28" t="s">
        <v>73</v>
      </c>
      <c r="X178" s="28" t="s">
        <v>73</v>
      </c>
      <c r="Y178" s="43"/>
      <c r="Z178" s="28" t="s">
        <v>73</v>
      </c>
      <c r="AA178" s="28" t="s">
        <v>73</v>
      </c>
      <c r="AB178" s="43"/>
      <c r="AC178" s="28" t="s">
        <v>73</v>
      </c>
      <c r="AD178" s="43"/>
      <c r="AE178" s="36">
        <f t="shared" si="1"/>
        <v>0</v>
      </c>
      <c r="AF178" s="45">
        <v>6.0</v>
      </c>
      <c r="AG178" s="45">
        <v>0.0</v>
      </c>
      <c r="AH178" s="36">
        <f t="shared" si="2"/>
        <v>6</v>
      </c>
      <c r="AI178" s="28"/>
      <c r="AJ178" s="28" t="s">
        <v>55</v>
      </c>
      <c r="AK178" s="28" t="s">
        <v>55</v>
      </c>
      <c r="AL178" s="28" t="s">
        <v>55</v>
      </c>
      <c r="AM178" s="28" t="s">
        <v>55</v>
      </c>
      <c r="AN178" s="28" t="s">
        <v>92</v>
      </c>
      <c r="AO178" s="28" t="s">
        <v>55</v>
      </c>
      <c r="AP178" s="36">
        <f t="shared" si="3"/>
        <v>0</v>
      </c>
      <c r="AQ178" s="36">
        <f t="shared" si="4"/>
        <v>0</v>
      </c>
      <c r="AR178" s="36">
        <f t="shared" si="5"/>
        <v>1</v>
      </c>
      <c r="AS178" s="36">
        <f t="shared" si="6"/>
        <v>8</v>
      </c>
    </row>
    <row r="179">
      <c r="A179" s="37">
        <v>174.0</v>
      </c>
      <c r="B179" s="17" t="s">
        <v>568</v>
      </c>
      <c r="C179" s="17" t="s">
        <v>125</v>
      </c>
      <c r="D179" s="17" t="s">
        <v>143</v>
      </c>
      <c r="E179" s="19"/>
      <c r="F179" s="17" t="s">
        <v>79</v>
      </c>
      <c r="G179" s="17" t="s">
        <v>529</v>
      </c>
      <c r="H179" s="38" t="s">
        <v>83</v>
      </c>
      <c r="I179" s="38"/>
      <c r="J179" s="39"/>
      <c r="K179" s="43"/>
      <c r="L179" s="43"/>
      <c r="M179" s="43"/>
      <c r="N179" s="43"/>
      <c r="O179" s="28"/>
      <c r="P179" s="28"/>
      <c r="Q179" s="28"/>
      <c r="R179" s="43"/>
      <c r="S179" s="43"/>
      <c r="T179" s="43"/>
      <c r="U179" s="43"/>
      <c r="V179" s="28"/>
      <c r="W179" s="28"/>
      <c r="X179" s="28"/>
      <c r="Y179" s="43"/>
      <c r="Z179" s="28"/>
      <c r="AA179" s="28"/>
      <c r="AB179" s="43"/>
      <c r="AC179" s="28"/>
      <c r="AD179" s="43"/>
      <c r="AE179" s="36">
        <f t="shared" si="1"/>
        <v>0</v>
      </c>
      <c r="AF179" s="45"/>
      <c r="AG179" s="45"/>
      <c r="AH179" s="36">
        <f t="shared" si="2"/>
        <v>0</v>
      </c>
      <c r="AI179" s="28" t="s">
        <v>92</v>
      </c>
      <c r="AJ179" s="28" t="s">
        <v>92</v>
      </c>
      <c r="AK179" s="28" t="s">
        <v>55</v>
      </c>
      <c r="AL179" s="28" t="s">
        <v>55</v>
      </c>
      <c r="AM179" s="28" t="s">
        <v>55</v>
      </c>
      <c r="AN179" s="28" t="s">
        <v>55</v>
      </c>
      <c r="AO179" s="28" t="s">
        <v>55</v>
      </c>
      <c r="AP179" s="36">
        <f t="shared" si="3"/>
        <v>0</v>
      </c>
      <c r="AQ179" s="36">
        <f t="shared" si="4"/>
        <v>0</v>
      </c>
      <c r="AR179" s="36">
        <f t="shared" si="5"/>
        <v>0</v>
      </c>
      <c r="AS179" s="36">
        <f t="shared" si="6"/>
        <v>0</v>
      </c>
    </row>
    <row r="180">
      <c r="A180" s="37">
        <v>175.0</v>
      </c>
      <c r="B180" s="17" t="s">
        <v>572</v>
      </c>
      <c r="C180" s="17" t="s">
        <v>573</v>
      </c>
      <c r="D180" s="17" t="s">
        <v>77</v>
      </c>
      <c r="E180" s="19"/>
      <c r="F180" s="17" t="s">
        <v>79</v>
      </c>
      <c r="G180" s="17" t="s">
        <v>529</v>
      </c>
      <c r="H180" s="38" t="s">
        <v>83</v>
      </c>
      <c r="I180" s="38" t="s">
        <v>84</v>
      </c>
      <c r="J180" s="39">
        <v>42979.0</v>
      </c>
      <c r="K180" s="43"/>
      <c r="L180" s="43"/>
      <c r="M180" s="43"/>
      <c r="N180" s="43"/>
      <c r="O180" s="28" t="s">
        <v>72</v>
      </c>
      <c r="P180" s="28" t="s">
        <v>73</v>
      </c>
      <c r="Q180" s="28" t="s">
        <v>73</v>
      </c>
      <c r="R180" s="43"/>
      <c r="S180" s="43"/>
      <c r="T180" s="43"/>
      <c r="U180" s="43"/>
      <c r="V180" s="28" t="s">
        <v>73</v>
      </c>
      <c r="W180" s="28" t="s">
        <v>73</v>
      </c>
      <c r="X180" s="28" t="s">
        <v>73</v>
      </c>
      <c r="Y180" s="43"/>
      <c r="Z180" s="28" t="s">
        <v>73</v>
      </c>
      <c r="AA180" s="28" t="s">
        <v>73</v>
      </c>
      <c r="AB180" s="43"/>
      <c r="AC180" s="28" t="s">
        <v>73</v>
      </c>
      <c r="AD180" s="43"/>
      <c r="AE180" s="36">
        <f t="shared" si="1"/>
        <v>0</v>
      </c>
      <c r="AF180" s="45">
        <v>10.0</v>
      </c>
      <c r="AG180" s="45">
        <v>0.0</v>
      </c>
      <c r="AH180" s="36">
        <f t="shared" si="2"/>
        <v>10</v>
      </c>
      <c r="AI180" s="43"/>
      <c r="AJ180" s="28" t="s">
        <v>55</v>
      </c>
      <c r="AK180" s="28" t="s">
        <v>55</v>
      </c>
      <c r="AL180" s="28" t="s">
        <v>55</v>
      </c>
      <c r="AM180" s="28" t="s">
        <v>55</v>
      </c>
      <c r="AN180" s="28" t="s">
        <v>92</v>
      </c>
      <c r="AO180" s="28" t="s">
        <v>55</v>
      </c>
      <c r="AP180" s="36">
        <f t="shared" si="3"/>
        <v>0</v>
      </c>
      <c r="AQ180" s="36">
        <f t="shared" si="4"/>
        <v>0</v>
      </c>
      <c r="AR180" s="36">
        <f t="shared" si="5"/>
        <v>1</v>
      </c>
      <c r="AS180" s="36">
        <f t="shared" si="6"/>
        <v>8</v>
      </c>
    </row>
    <row r="181">
      <c r="A181" s="37">
        <v>176.0</v>
      </c>
      <c r="B181" s="17" t="s">
        <v>574</v>
      </c>
      <c r="C181" s="17" t="s">
        <v>575</v>
      </c>
      <c r="D181" s="17" t="s">
        <v>209</v>
      </c>
      <c r="E181" s="19"/>
      <c r="F181" s="17" t="s">
        <v>96</v>
      </c>
      <c r="G181" s="17" t="s">
        <v>529</v>
      </c>
      <c r="H181" s="38" t="s">
        <v>83</v>
      </c>
      <c r="I181" s="38" t="s">
        <v>84</v>
      </c>
      <c r="J181" s="39">
        <v>42979.0</v>
      </c>
      <c r="K181" s="43"/>
      <c r="L181" s="47" t="s">
        <v>85</v>
      </c>
      <c r="M181" s="43"/>
      <c r="N181" s="43"/>
      <c r="O181" s="28" t="s">
        <v>73</v>
      </c>
      <c r="P181" s="28" t="s">
        <v>73</v>
      </c>
      <c r="Q181" s="28" t="s">
        <v>73</v>
      </c>
      <c r="R181" s="43"/>
      <c r="S181" s="43"/>
      <c r="T181" s="43"/>
      <c r="U181" s="43"/>
      <c r="V181" s="28" t="s">
        <v>73</v>
      </c>
      <c r="W181" s="28" t="s">
        <v>73</v>
      </c>
      <c r="X181" s="28" t="s">
        <v>73</v>
      </c>
      <c r="Y181" s="43"/>
      <c r="Z181" s="28" t="s">
        <v>73</v>
      </c>
      <c r="AA181" s="28" t="s">
        <v>73</v>
      </c>
      <c r="AB181" s="43"/>
      <c r="AC181" s="28" t="s">
        <v>73</v>
      </c>
      <c r="AD181" s="43"/>
      <c r="AE181" s="36">
        <f t="shared" si="1"/>
        <v>0</v>
      </c>
      <c r="AF181" s="45">
        <v>1.0</v>
      </c>
      <c r="AG181" s="45">
        <v>0.0</v>
      </c>
      <c r="AH181" s="36">
        <f t="shared" si="2"/>
        <v>1</v>
      </c>
      <c r="AI181" s="43"/>
      <c r="AJ181" s="28" t="s">
        <v>55</v>
      </c>
      <c r="AK181" s="28" t="s">
        <v>55</v>
      </c>
      <c r="AL181" s="28" t="s">
        <v>55</v>
      </c>
      <c r="AM181" s="28" t="s">
        <v>55</v>
      </c>
      <c r="AN181" s="28" t="s">
        <v>92</v>
      </c>
      <c r="AO181" s="28" t="s">
        <v>55</v>
      </c>
      <c r="AP181" s="36">
        <f t="shared" si="3"/>
        <v>0</v>
      </c>
      <c r="AQ181" s="36">
        <f t="shared" si="4"/>
        <v>0</v>
      </c>
      <c r="AR181" s="36">
        <f t="shared" si="5"/>
        <v>0</v>
      </c>
      <c r="AS181" s="36">
        <f t="shared" si="6"/>
        <v>9</v>
      </c>
    </row>
    <row r="182">
      <c r="A182" s="37">
        <v>177.0</v>
      </c>
      <c r="B182" s="17" t="s">
        <v>576</v>
      </c>
      <c r="C182" s="17" t="s">
        <v>550</v>
      </c>
      <c r="D182" s="17" t="s">
        <v>577</v>
      </c>
      <c r="E182" s="19"/>
      <c r="F182" s="17" t="s">
        <v>79</v>
      </c>
      <c r="G182" s="17" t="s">
        <v>529</v>
      </c>
      <c r="H182" s="38" t="s">
        <v>83</v>
      </c>
      <c r="I182" s="38" t="s">
        <v>84</v>
      </c>
      <c r="J182" s="39">
        <v>42979.0</v>
      </c>
      <c r="K182" s="43"/>
      <c r="L182" s="47" t="s">
        <v>85</v>
      </c>
      <c r="M182" s="43"/>
      <c r="N182" s="43"/>
      <c r="O182" s="28" t="s">
        <v>72</v>
      </c>
      <c r="P182" s="28" t="s">
        <v>72</v>
      </c>
      <c r="Q182" s="28" t="s">
        <v>72</v>
      </c>
      <c r="R182" s="43"/>
      <c r="S182" s="43"/>
      <c r="T182" s="43"/>
      <c r="U182" s="43"/>
      <c r="V182" s="28" t="s">
        <v>73</v>
      </c>
      <c r="W182" s="28" t="s">
        <v>73</v>
      </c>
      <c r="X182" s="28" t="s">
        <v>73</v>
      </c>
      <c r="Y182" s="43"/>
      <c r="Z182" s="28" t="s">
        <v>73</v>
      </c>
      <c r="AA182" s="28" t="s">
        <v>73</v>
      </c>
      <c r="AB182" s="43"/>
      <c r="AC182" s="28" t="s">
        <v>73</v>
      </c>
      <c r="AD182" s="43"/>
      <c r="AE182" s="36">
        <f t="shared" si="1"/>
        <v>0</v>
      </c>
      <c r="AF182" s="45">
        <v>7.0</v>
      </c>
      <c r="AG182" s="45">
        <v>0.0</v>
      </c>
      <c r="AH182" s="36">
        <f t="shared" si="2"/>
        <v>7</v>
      </c>
      <c r="AI182" s="43"/>
      <c r="AJ182" s="28" t="s">
        <v>55</v>
      </c>
      <c r="AK182" s="28" t="s">
        <v>55</v>
      </c>
      <c r="AL182" s="28" t="s">
        <v>55</v>
      </c>
      <c r="AM182" s="28" t="s">
        <v>55</v>
      </c>
      <c r="AN182" s="28" t="s">
        <v>92</v>
      </c>
      <c r="AO182" s="28" t="s">
        <v>55</v>
      </c>
      <c r="AP182" s="36">
        <f t="shared" si="3"/>
        <v>0</v>
      </c>
      <c r="AQ182" s="36">
        <f t="shared" si="4"/>
        <v>0</v>
      </c>
      <c r="AR182" s="36">
        <f t="shared" si="5"/>
        <v>3</v>
      </c>
      <c r="AS182" s="36">
        <f t="shared" si="6"/>
        <v>6</v>
      </c>
    </row>
    <row r="183">
      <c r="A183" s="37">
        <v>178.0</v>
      </c>
      <c r="B183" s="17" t="s">
        <v>223</v>
      </c>
      <c r="C183" s="17" t="s">
        <v>132</v>
      </c>
      <c r="D183" s="19"/>
      <c r="E183" s="19"/>
      <c r="F183" s="17" t="s">
        <v>79</v>
      </c>
      <c r="G183" s="17" t="s">
        <v>529</v>
      </c>
      <c r="H183" s="38" t="s">
        <v>83</v>
      </c>
      <c r="I183" s="38" t="s">
        <v>84</v>
      </c>
      <c r="J183" s="39">
        <v>42979.0</v>
      </c>
      <c r="K183" s="43"/>
      <c r="L183" s="47" t="s">
        <v>85</v>
      </c>
      <c r="M183" s="43"/>
      <c r="N183" s="43"/>
      <c r="O183" s="28" t="s">
        <v>72</v>
      </c>
      <c r="P183" s="28" t="s">
        <v>72</v>
      </c>
      <c r="Q183" s="28" t="s">
        <v>72</v>
      </c>
      <c r="R183" s="43"/>
      <c r="S183" s="43"/>
      <c r="T183" s="43"/>
      <c r="U183" s="43"/>
      <c r="V183" s="28" t="s">
        <v>73</v>
      </c>
      <c r="W183" s="28" t="s">
        <v>73</v>
      </c>
      <c r="X183" s="28" t="s">
        <v>73</v>
      </c>
      <c r="Y183" s="43"/>
      <c r="Z183" s="28" t="s">
        <v>73</v>
      </c>
      <c r="AA183" s="28" t="s">
        <v>73</v>
      </c>
      <c r="AB183" s="43"/>
      <c r="AC183" s="28" t="s">
        <v>73</v>
      </c>
      <c r="AD183" s="43"/>
      <c r="AE183" s="36">
        <f t="shared" si="1"/>
        <v>0</v>
      </c>
      <c r="AF183" s="45">
        <v>4.0</v>
      </c>
      <c r="AG183" s="45">
        <v>0.0</v>
      </c>
      <c r="AH183" s="36">
        <f t="shared" si="2"/>
        <v>4</v>
      </c>
      <c r="AI183" s="28"/>
      <c r="AJ183" s="28" t="s">
        <v>55</v>
      </c>
      <c r="AK183" s="28" t="s">
        <v>55</v>
      </c>
      <c r="AL183" s="28" t="s">
        <v>55</v>
      </c>
      <c r="AM183" s="28" t="s">
        <v>55</v>
      </c>
      <c r="AN183" s="28" t="s">
        <v>92</v>
      </c>
      <c r="AO183" s="28" t="s">
        <v>55</v>
      </c>
      <c r="AP183" s="36">
        <f t="shared" si="3"/>
        <v>0</v>
      </c>
      <c r="AQ183" s="36">
        <f t="shared" si="4"/>
        <v>0</v>
      </c>
      <c r="AR183" s="36">
        <f t="shared" si="5"/>
        <v>3</v>
      </c>
      <c r="AS183" s="36">
        <f t="shared" si="6"/>
        <v>6</v>
      </c>
    </row>
    <row r="184">
      <c r="A184" s="37">
        <v>179.0</v>
      </c>
      <c r="B184" s="17" t="s">
        <v>581</v>
      </c>
      <c r="C184" s="17" t="s">
        <v>149</v>
      </c>
      <c r="D184" s="17" t="s">
        <v>335</v>
      </c>
      <c r="E184" s="19"/>
      <c r="F184" s="17" t="s">
        <v>79</v>
      </c>
      <c r="G184" s="17" t="s">
        <v>529</v>
      </c>
      <c r="H184" s="38" t="s">
        <v>83</v>
      </c>
      <c r="I184" s="38" t="s">
        <v>138</v>
      </c>
      <c r="J184" s="39">
        <v>42979.0</v>
      </c>
      <c r="K184" s="39">
        <v>42981.0</v>
      </c>
      <c r="L184" s="47" t="s">
        <v>85</v>
      </c>
      <c r="M184" s="43"/>
      <c r="N184" s="43"/>
      <c r="O184" s="28" t="s">
        <v>73</v>
      </c>
      <c r="P184" s="28" t="s">
        <v>73</v>
      </c>
      <c r="Q184" s="28" t="s">
        <v>73</v>
      </c>
      <c r="R184" s="43"/>
      <c r="S184" s="43"/>
      <c r="T184" s="43"/>
      <c r="U184" s="43"/>
      <c r="V184" s="28" t="s">
        <v>73</v>
      </c>
      <c r="W184" s="28" t="s">
        <v>73</v>
      </c>
      <c r="X184" s="28" t="s">
        <v>73</v>
      </c>
      <c r="Y184" s="43"/>
      <c r="Z184" s="28" t="s">
        <v>73</v>
      </c>
      <c r="AA184" s="28" t="s">
        <v>73</v>
      </c>
      <c r="AB184" s="43"/>
      <c r="AC184" s="28" t="s">
        <v>73</v>
      </c>
      <c r="AD184" s="43"/>
      <c r="AE184" s="36">
        <f t="shared" si="1"/>
        <v>0</v>
      </c>
      <c r="AF184" s="45">
        <v>2.0</v>
      </c>
      <c r="AG184" s="45">
        <v>0.0</v>
      </c>
      <c r="AH184" s="36">
        <f t="shared" si="2"/>
        <v>2</v>
      </c>
      <c r="AI184" s="28"/>
      <c r="AJ184" s="28" t="s">
        <v>55</v>
      </c>
      <c r="AK184" s="28" t="s">
        <v>55</v>
      </c>
      <c r="AL184" s="28" t="s">
        <v>55</v>
      </c>
      <c r="AM184" s="28" t="s">
        <v>55</v>
      </c>
      <c r="AN184" s="28" t="s">
        <v>92</v>
      </c>
      <c r="AO184" s="28" t="s">
        <v>55</v>
      </c>
      <c r="AP184" s="36">
        <f t="shared" si="3"/>
        <v>0</v>
      </c>
      <c r="AQ184" s="36">
        <f t="shared" si="4"/>
        <v>0</v>
      </c>
      <c r="AR184" s="36">
        <f t="shared" si="5"/>
        <v>0</v>
      </c>
      <c r="AS184" s="36">
        <f t="shared" si="6"/>
        <v>9</v>
      </c>
    </row>
    <row r="185">
      <c r="A185" s="37">
        <v>180.0</v>
      </c>
      <c r="B185" s="17" t="s">
        <v>378</v>
      </c>
      <c r="C185" s="17" t="s">
        <v>575</v>
      </c>
      <c r="D185" s="17" t="s">
        <v>99</v>
      </c>
      <c r="E185" s="19"/>
      <c r="F185" s="17" t="s">
        <v>96</v>
      </c>
      <c r="G185" s="17" t="s">
        <v>529</v>
      </c>
      <c r="H185" s="38" t="s">
        <v>83</v>
      </c>
      <c r="I185" s="38" t="s">
        <v>84</v>
      </c>
      <c r="J185" s="39">
        <v>42979.0</v>
      </c>
      <c r="K185" s="43"/>
      <c r="L185" s="47" t="s">
        <v>85</v>
      </c>
      <c r="M185" s="43"/>
      <c r="N185" s="43"/>
      <c r="O185" s="28" t="s">
        <v>73</v>
      </c>
      <c r="P185" s="28" t="s">
        <v>73</v>
      </c>
      <c r="Q185" s="28" t="s">
        <v>73</v>
      </c>
      <c r="R185" s="43"/>
      <c r="S185" s="43"/>
      <c r="T185" s="43"/>
      <c r="U185" s="43"/>
      <c r="V185" s="28" t="s">
        <v>73</v>
      </c>
      <c r="W185" s="28" t="s">
        <v>73</v>
      </c>
      <c r="X185" s="28" t="s">
        <v>73</v>
      </c>
      <c r="Y185" s="43"/>
      <c r="Z185" s="28" t="s">
        <v>73</v>
      </c>
      <c r="AA185" s="28" t="s">
        <v>73</v>
      </c>
      <c r="AB185" s="43"/>
      <c r="AC185" s="28" t="s">
        <v>73</v>
      </c>
      <c r="AD185" s="43"/>
      <c r="AE185" s="36">
        <f t="shared" si="1"/>
        <v>0</v>
      </c>
      <c r="AF185" s="45">
        <v>2.0</v>
      </c>
      <c r="AG185" s="45">
        <v>0.0</v>
      </c>
      <c r="AH185" s="36">
        <f t="shared" si="2"/>
        <v>2</v>
      </c>
      <c r="AI185" s="43"/>
      <c r="AJ185" s="28" t="s">
        <v>55</v>
      </c>
      <c r="AK185" s="28" t="s">
        <v>55</v>
      </c>
      <c r="AL185" s="28" t="s">
        <v>55</v>
      </c>
      <c r="AM185" s="28" t="s">
        <v>55</v>
      </c>
      <c r="AN185" s="28" t="s">
        <v>92</v>
      </c>
      <c r="AO185" s="28" t="s">
        <v>55</v>
      </c>
      <c r="AP185" s="36">
        <f t="shared" si="3"/>
        <v>0</v>
      </c>
      <c r="AQ185" s="36">
        <f t="shared" si="4"/>
        <v>0</v>
      </c>
      <c r="AR185" s="36">
        <f t="shared" si="5"/>
        <v>0</v>
      </c>
      <c r="AS185" s="36">
        <f t="shared" si="6"/>
        <v>9</v>
      </c>
    </row>
    <row r="186">
      <c r="A186" s="37">
        <v>181.0</v>
      </c>
      <c r="B186" s="17" t="s">
        <v>583</v>
      </c>
      <c r="C186" s="17" t="s">
        <v>584</v>
      </c>
      <c r="D186" s="17" t="s">
        <v>542</v>
      </c>
      <c r="E186" s="19"/>
      <c r="F186" s="17" t="s">
        <v>79</v>
      </c>
      <c r="G186" s="17" t="s">
        <v>529</v>
      </c>
      <c r="H186" s="47" t="s">
        <v>83</v>
      </c>
      <c r="I186" s="47" t="s">
        <v>84</v>
      </c>
      <c r="J186" s="39">
        <v>42979.0</v>
      </c>
      <c r="K186" s="43"/>
      <c r="L186" s="47" t="s">
        <v>85</v>
      </c>
      <c r="M186" s="43"/>
      <c r="N186" s="43"/>
      <c r="O186" s="28" t="s">
        <v>72</v>
      </c>
      <c r="P186" s="28" t="s">
        <v>72</v>
      </c>
      <c r="Q186" s="28" t="s">
        <v>72</v>
      </c>
      <c r="R186" s="43"/>
      <c r="S186" s="43"/>
      <c r="T186" s="43"/>
      <c r="U186" s="43"/>
      <c r="V186" s="28" t="s">
        <v>73</v>
      </c>
      <c r="W186" s="28" t="s">
        <v>73</v>
      </c>
      <c r="X186" s="28" t="s">
        <v>73</v>
      </c>
      <c r="Y186" s="43"/>
      <c r="Z186" s="28" t="s">
        <v>73</v>
      </c>
      <c r="AA186" s="28" t="s">
        <v>73</v>
      </c>
      <c r="AB186" s="43"/>
      <c r="AC186" s="28" t="s">
        <v>73</v>
      </c>
      <c r="AD186" s="43"/>
      <c r="AE186" s="36">
        <f t="shared" si="1"/>
        <v>0</v>
      </c>
      <c r="AF186" s="45">
        <v>6.0</v>
      </c>
      <c r="AG186" s="45">
        <v>0.0</v>
      </c>
      <c r="AH186" s="36">
        <f t="shared" si="2"/>
        <v>6</v>
      </c>
      <c r="AI186" s="43"/>
      <c r="AJ186" s="28" t="s">
        <v>55</v>
      </c>
      <c r="AK186" s="28" t="s">
        <v>55</v>
      </c>
      <c r="AL186" s="28" t="s">
        <v>55</v>
      </c>
      <c r="AM186" s="28" t="s">
        <v>55</v>
      </c>
      <c r="AN186" s="28" t="s">
        <v>92</v>
      </c>
      <c r="AO186" s="28" t="s">
        <v>55</v>
      </c>
      <c r="AP186" s="36">
        <f t="shared" si="3"/>
        <v>0</v>
      </c>
      <c r="AQ186" s="36">
        <f t="shared" si="4"/>
        <v>0</v>
      </c>
      <c r="AR186" s="36">
        <f t="shared" si="5"/>
        <v>3</v>
      </c>
      <c r="AS186" s="36">
        <f t="shared" si="6"/>
        <v>6</v>
      </c>
    </row>
    <row r="187">
      <c r="A187" s="37">
        <v>182.0</v>
      </c>
      <c r="B187" s="17" t="s">
        <v>586</v>
      </c>
      <c r="C187" s="17" t="s">
        <v>112</v>
      </c>
      <c r="D187" s="17" t="s">
        <v>302</v>
      </c>
      <c r="E187" s="19"/>
      <c r="F187" s="17" t="s">
        <v>96</v>
      </c>
      <c r="G187" s="17" t="s">
        <v>529</v>
      </c>
      <c r="H187" s="47" t="s">
        <v>83</v>
      </c>
      <c r="I187" s="47" t="s">
        <v>84</v>
      </c>
      <c r="J187" s="39">
        <v>42979.0</v>
      </c>
      <c r="K187" s="43"/>
      <c r="L187" s="47" t="s">
        <v>85</v>
      </c>
      <c r="M187" s="43"/>
      <c r="N187" s="43"/>
      <c r="O187" s="28" t="s">
        <v>73</v>
      </c>
      <c r="P187" s="28" t="s">
        <v>73</v>
      </c>
      <c r="Q187" s="28" t="s">
        <v>73</v>
      </c>
      <c r="R187" s="43"/>
      <c r="S187" s="43"/>
      <c r="T187" s="43"/>
      <c r="U187" s="43"/>
      <c r="V187" s="28" t="s">
        <v>73</v>
      </c>
      <c r="W187" s="28" t="s">
        <v>73</v>
      </c>
      <c r="X187" s="28" t="s">
        <v>73</v>
      </c>
      <c r="Y187" s="43"/>
      <c r="Z187" s="28" t="s">
        <v>73</v>
      </c>
      <c r="AA187" s="28" t="s">
        <v>73</v>
      </c>
      <c r="AB187" s="43"/>
      <c r="AC187" s="28" t="s">
        <v>73</v>
      </c>
      <c r="AD187" s="43"/>
      <c r="AE187" s="36">
        <f t="shared" si="1"/>
        <v>0</v>
      </c>
      <c r="AF187" s="45">
        <v>2.0</v>
      </c>
      <c r="AG187" s="45">
        <v>0.0</v>
      </c>
      <c r="AH187" s="36">
        <f t="shared" si="2"/>
        <v>2</v>
      </c>
      <c r="AI187" s="43"/>
      <c r="AJ187" s="28" t="s">
        <v>55</v>
      </c>
      <c r="AK187" s="28" t="s">
        <v>55</v>
      </c>
      <c r="AL187" s="28" t="s">
        <v>55</v>
      </c>
      <c r="AM187" s="28" t="s">
        <v>55</v>
      </c>
      <c r="AN187" s="28" t="s">
        <v>92</v>
      </c>
      <c r="AO187" s="28" t="s">
        <v>55</v>
      </c>
      <c r="AP187" s="36">
        <f t="shared" si="3"/>
        <v>0</v>
      </c>
      <c r="AQ187" s="36">
        <f t="shared" si="4"/>
        <v>0</v>
      </c>
      <c r="AR187" s="36">
        <f t="shared" si="5"/>
        <v>0</v>
      </c>
      <c r="AS187" s="36">
        <f t="shared" si="6"/>
        <v>9</v>
      </c>
    </row>
    <row r="188">
      <c r="A188" s="37">
        <v>183.0</v>
      </c>
      <c r="B188" s="17" t="s">
        <v>587</v>
      </c>
      <c r="C188" s="17" t="s">
        <v>272</v>
      </c>
      <c r="D188" s="17" t="s">
        <v>87</v>
      </c>
      <c r="E188" s="19"/>
      <c r="F188" s="17" t="s">
        <v>79</v>
      </c>
      <c r="G188" s="17" t="s">
        <v>529</v>
      </c>
      <c r="H188" s="47" t="s">
        <v>83</v>
      </c>
      <c r="I188" s="47" t="s">
        <v>84</v>
      </c>
      <c r="J188" s="39">
        <v>42979.0</v>
      </c>
      <c r="K188" s="43"/>
      <c r="L188" s="47" t="s">
        <v>85</v>
      </c>
      <c r="M188" s="43"/>
      <c r="N188" s="43"/>
      <c r="O188" s="28" t="s">
        <v>73</v>
      </c>
      <c r="P188" s="28" t="s">
        <v>73</v>
      </c>
      <c r="Q188" s="28" t="s">
        <v>73</v>
      </c>
      <c r="R188" s="43"/>
      <c r="S188" s="43"/>
      <c r="T188" s="43"/>
      <c r="U188" s="43"/>
      <c r="V188" s="28" t="s">
        <v>73</v>
      </c>
      <c r="W188" s="28" t="s">
        <v>73</v>
      </c>
      <c r="X188" s="28" t="s">
        <v>73</v>
      </c>
      <c r="Y188" s="43"/>
      <c r="Z188" s="28" t="s">
        <v>73</v>
      </c>
      <c r="AA188" s="28" t="s">
        <v>73</v>
      </c>
      <c r="AB188" s="43"/>
      <c r="AC188" s="28" t="s">
        <v>73</v>
      </c>
      <c r="AD188" s="43"/>
      <c r="AE188" s="36">
        <f t="shared" si="1"/>
        <v>0</v>
      </c>
      <c r="AF188" s="45">
        <v>2.0</v>
      </c>
      <c r="AG188" s="45">
        <v>0.0</v>
      </c>
      <c r="AH188" s="36">
        <f t="shared" si="2"/>
        <v>2</v>
      </c>
      <c r="AI188" s="43"/>
      <c r="AJ188" s="28" t="s">
        <v>55</v>
      </c>
      <c r="AK188" s="28" t="s">
        <v>55</v>
      </c>
      <c r="AL188" s="28" t="s">
        <v>55</v>
      </c>
      <c r="AM188" s="28" t="s">
        <v>55</v>
      </c>
      <c r="AN188" s="28" t="s">
        <v>92</v>
      </c>
      <c r="AO188" s="28" t="s">
        <v>55</v>
      </c>
      <c r="AP188" s="36">
        <f t="shared" si="3"/>
        <v>0</v>
      </c>
      <c r="AQ188" s="36">
        <f t="shared" si="4"/>
        <v>0</v>
      </c>
      <c r="AR188" s="36">
        <f t="shared" si="5"/>
        <v>0</v>
      </c>
      <c r="AS188" s="36">
        <f t="shared" si="6"/>
        <v>9</v>
      </c>
    </row>
    <row r="189">
      <c r="A189" s="37">
        <v>184.0</v>
      </c>
      <c r="B189" s="17" t="s">
        <v>172</v>
      </c>
      <c r="C189" s="17" t="s">
        <v>590</v>
      </c>
      <c r="D189" s="19"/>
      <c r="E189" s="19"/>
      <c r="F189" s="17" t="s">
        <v>96</v>
      </c>
      <c r="G189" s="17" t="s">
        <v>529</v>
      </c>
      <c r="H189" s="47" t="s">
        <v>83</v>
      </c>
      <c r="I189" s="47" t="s">
        <v>84</v>
      </c>
      <c r="J189" s="39">
        <v>42979.0</v>
      </c>
      <c r="K189" s="43"/>
      <c r="L189" s="47" t="s">
        <v>85</v>
      </c>
      <c r="M189" s="43"/>
      <c r="N189" s="43"/>
      <c r="O189" s="28" t="s">
        <v>73</v>
      </c>
      <c r="P189" s="28" t="s">
        <v>73</v>
      </c>
      <c r="Q189" s="28" t="s">
        <v>73</v>
      </c>
      <c r="R189" s="43"/>
      <c r="S189" s="43"/>
      <c r="T189" s="43"/>
      <c r="U189" s="43"/>
      <c r="V189" s="28" t="s">
        <v>73</v>
      </c>
      <c r="W189" s="28" t="s">
        <v>73</v>
      </c>
      <c r="X189" s="28" t="s">
        <v>73</v>
      </c>
      <c r="Y189" s="43"/>
      <c r="Z189" s="28" t="s">
        <v>73</v>
      </c>
      <c r="AA189" s="28" t="s">
        <v>73</v>
      </c>
      <c r="AB189" s="43"/>
      <c r="AC189" s="28" t="s">
        <v>73</v>
      </c>
      <c r="AD189" s="43"/>
      <c r="AE189" s="36">
        <f t="shared" si="1"/>
        <v>0</v>
      </c>
      <c r="AF189" s="45">
        <v>3.0</v>
      </c>
      <c r="AG189" s="45">
        <v>0.0</v>
      </c>
      <c r="AH189" s="36">
        <f t="shared" si="2"/>
        <v>3</v>
      </c>
      <c r="AI189" s="43"/>
      <c r="AJ189" s="28" t="s">
        <v>55</v>
      </c>
      <c r="AK189" s="28" t="s">
        <v>55</v>
      </c>
      <c r="AL189" s="28" t="s">
        <v>55</v>
      </c>
      <c r="AM189" s="28" t="s">
        <v>55</v>
      </c>
      <c r="AN189" s="28" t="s">
        <v>92</v>
      </c>
      <c r="AO189" s="28" t="s">
        <v>55</v>
      </c>
      <c r="AP189" s="36">
        <f t="shared" si="3"/>
        <v>0</v>
      </c>
      <c r="AQ189" s="36">
        <f t="shared" si="4"/>
        <v>0</v>
      </c>
      <c r="AR189" s="36">
        <f t="shared" si="5"/>
        <v>0</v>
      </c>
      <c r="AS189" s="36">
        <f t="shared" si="6"/>
        <v>9</v>
      </c>
    </row>
    <row r="190">
      <c r="A190" s="37">
        <v>185.0</v>
      </c>
      <c r="B190" s="17" t="s">
        <v>593</v>
      </c>
      <c r="C190" s="17" t="s">
        <v>252</v>
      </c>
      <c r="D190" s="17" t="s">
        <v>112</v>
      </c>
      <c r="E190" s="17" t="s">
        <v>110</v>
      </c>
      <c r="F190" s="17" t="s">
        <v>96</v>
      </c>
      <c r="G190" s="17" t="s">
        <v>594</v>
      </c>
      <c r="H190" s="38" t="s">
        <v>83</v>
      </c>
      <c r="I190" s="38" t="s">
        <v>84</v>
      </c>
      <c r="J190" s="39">
        <v>42979.0</v>
      </c>
      <c r="K190" s="41"/>
      <c r="L190" s="38" t="s">
        <v>85</v>
      </c>
      <c r="M190" s="41"/>
      <c r="N190" s="41"/>
      <c r="O190" s="28" t="s">
        <v>72</v>
      </c>
      <c r="P190" s="28" t="s">
        <v>73</v>
      </c>
      <c r="Q190" s="28" t="s">
        <v>72</v>
      </c>
      <c r="R190" s="28" t="s">
        <v>73</v>
      </c>
      <c r="S190" s="28" t="s">
        <v>73</v>
      </c>
      <c r="T190" s="41"/>
      <c r="U190" s="41"/>
      <c r="V190" s="28" t="s">
        <v>73</v>
      </c>
      <c r="W190" s="28" t="s">
        <v>73</v>
      </c>
      <c r="X190" s="28" t="s">
        <v>73</v>
      </c>
      <c r="Y190" s="28" t="s">
        <v>73</v>
      </c>
      <c r="Z190" s="28" t="s">
        <v>73</v>
      </c>
      <c r="AA190" s="28" t="s">
        <v>73</v>
      </c>
      <c r="AB190" s="41"/>
      <c r="AC190" s="28" t="s">
        <v>73</v>
      </c>
      <c r="AD190" s="41"/>
      <c r="AE190" s="36">
        <f t="shared" si="1"/>
        <v>0</v>
      </c>
      <c r="AF190" s="45">
        <v>3.0</v>
      </c>
      <c r="AG190" s="45">
        <v>0.0</v>
      </c>
      <c r="AH190" s="36">
        <f t="shared" si="2"/>
        <v>3</v>
      </c>
      <c r="AI190" s="41"/>
      <c r="AJ190" s="28" t="s">
        <v>55</v>
      </c>
      <c r="AK190" s="28" t="s">
        <v>55</v>
      </c>
      <c r="AL190" s="28" t="s">
        <v>55</v>
      </c>
      <c r="AM190" s="28" t="s">
        <v>55</v>
      </c>
      <c r="AN190" s="28" t="s">
        <v>92</v>
      </c>
      <c r="AO190" s="28" t="s">
        <v>55</v>
      </c>
      <c r="AP190" s="36">
        <f t="shared" si="3"/>
        <v>0</v>
      </c>
      <c r="AQ190" s="36">
        <f t="shared" si="4"/>
        <v>0</v>
      </c>
      <c r="AR190" s="36">
        <f t="shared" si="5"/>
        <v>2</v>
      </c>
      <c r="AS190" s="36">
        <f t="shared" si="6"/>
        <v>10</v>
      </c>
    </row>
    <row r="191">
      <c r="A191" s="37">
        <v>186.0</v>
      </c>
      <c r="B191" s="17" t="s">
        <v>595</v>
      </c>
      <c r="C191" s="17" t="s">
        <v>132</v>
      </c>
      <c r="D191" s="17" t="s">
        <v>596</v>
      </c>
      <c r="E191" s="19"/>
      <c r="F191" s="17" t="s">
        <v>79</v>
      </c>
      <c r="G191" s="17" t="s">
        <v>594</v>
      </c>
      <c r="H191" s="38" t="s">
        <v>83</v>
      </c>
      <c r="I191" s="38" t="s">
        <v>84</v>
      </c>
      <c r="J191" s="39">
        <v>42979.0</v>
      </c>
      <c r="K191" s="41"/>
      <c r="L191" s="38" t="s">
        <v>85</v>
      </c>
      <c r="M191" s="41"/>
      <c r="N191" s="41"/>
      <c r="O191" s="28" t="s">
        <v>73</v>
      </c>
      <c r="P191" s="28" t="s">
        <v>73</v>
      </c>
      <c r="Q191" s="28" t="s">
        <v>73</v>
      </c>
      <c r="R191" s="28" t="s">
        <v>73</v>
      </c>
      <c r="S191" s="28" t="s">
        <v>73</v>
      </c>
      <c r="T191" s="43"/>
      <c r="U191" s="43"/>
      <c r="V191" s="28" t="s">
        <v>73</v>
      </c>
      <c r="W191" s="28" t="s">
        <v>73</v>
      </c>
      <c r="X191" s="28" t="s">
        <v>73</v>
      </c>
      <c r="Y191" s="28" t="s">
        <v>73</v>
      </c>
      <c r="Z191" s="28" t="s">
        <v>73</v>
      </c>
      <c r="AA191" s="28" t="s">
        <v>73</v>
      </c>
      <c r="AB191" s="43"/>
      <c r="AC191" s="28" t="s">
        <v>73</v>
      </c>
      <c r="AD191" s="43"/>
      <c r="AE191" s="36">
        <f t="shared" si="1"/>
        <v>0</v>
      </c>
      <c r="AF191" s="45">
        <v>0.0</v>
      </c>
      <c r="AG191" s="45">
        <v>0.0</v>
      </c>
      <c r="AH191" s="36">
        <f t="shared" si="2"/>
        <v>0</v>
      </c>
      <c r="AI191" s="41"/>
      <c r="AJ191" s="28" t="s">
        <v>55</v>
      </c>
      <c r="AK191" s="28" t="s">
        <v>55</v>
      </c>
      <c r="AL191" s="28" t="s">
        <v>55</v>
      </c>
      <c r="AM191" s="28" t="s">
        <v>55</v>
      </c>
      <c r="AN191" s="28" t="s">
        <v>92</v>
      </c>
      <c r="AO191" s="28" t="s">
        <v>55</v>
      </c>
      <c r="AP191" s="36">
        <f t="shared" si="3"/>
        <v>0</v>
      </c>
      <c r="AQ191" s="36">
        <f t="shared" si="4"/>
        <v>0</v>
      </c>
      <c r="AR191" s="36">
        <f t="shared" si="5"/>
        <v>0</v>
      </c>
      <c r="AS191" s="36">
        <f t="shared" si="6"/>
        <v>12</v>
      </c>
    </row>
    <row r="192">
      <c r="A192" s="37">
        <v>187.0</v>
      </c>
      <c r="B192" s="17" t="s">
        <v>600</v>
      </c>
      <c r="C192" s="17" t="s">
        <v>145</v>
      </c>
      <c r="D192" s="17" t="s">
        <v>327</v>
      </c>
      <c r="E192" s="19"/>
      <c r="F192" s="17" t="s">
        <v>79</v>
      </c>
      <c r="G192" s="17" t="s">
        <v>594</v>
      </c>
      <c r="H192" s="38" t="s">
        <v>83</v>
      </c>
      <c r="I192" s="38" t="s">
        <v>84</v>
      </c>
      <c r="J192" s="39">
        <v>42979.0</v>
      </c>
      <c r="K192" s="41"/>
      <c r="L192" s="38" t="s">
        <v>85</v>
      </c>
      <c r="M192" s="41"/>
      <c r="N192" s="41"/>
      <c r="O192" s="28" t="s">
        <v>71</v>
      </c>
      <c r="P192" s="28" t="s">
        <v>71</v>
      </c>
      <c r="Q192" s="28" t="s">
        <v>71</v>
      </c>
      <c r="R192" s="28" t="s">
        <v>72</v>
      </c>
      <c r="S192" s="28" t="s">
        <v>72</v>
      </c>
      <c r="T192" s="43"/>
      <c r="U192" s="43"/>
      <c r="V192" s="28" t="s">
        <v>73</v>
      </c>
      <c r="W192" s="28" t="s">
        <v>73</v>
      </c>
      <c r="X192" s="28" t="s">
        <v>73</v>
      </c>
      <c r="Y192" s="28" t="s">
        <v>73</v>
      </c>
      <c r="Z192" s="28" t="s">
        <v>73</v>
      </c>
      <c r="AA192" s="28" t="s">
        <v>72</v>
      </c>
      <c r="AB192" s="43"/>
      <c r="AC192" s="28" t="s">
        <v>73</v>
      </c>
      <c r="AD192" s="43"/>
      <c r="AE192" s="36">
        <f t="shared" si="1"/>
        <v>0</v>
      </c>
      <c r="AF192" s="45">
        <v>5.0</v>
      </c>
      <c r="AG192" s="45">
        <v>0.0</v>
      </c>
      <c r="AH192" s="36">
        <f t="shared" si="2"/>
        <v>5</v>
      </c>
      <c r="AI192" s="41"/>
      <c r="AJ192" s="28" t="s">
        <v>55</v>
      </c>
      <c r="AK192" s="28" t="s">
        <v>55</v>
      </c>
      <c r="AL192" s="28" t="s">
        <v>55</v>
      </c>
      <c r="AM192" s="28" t="s">
        <v>55</v>
      </c>
      <c r="AN192" s="28" t="s">
        <v>92</v>
      </c>
      <c r="AO192" s="28" t="s">
        <v>55</v>
      </c>
      <c r="AP192" s="36">
        <f t="shared" si="3"/>
        <v>0</v>
      </c>
      <c r="AQ192" s="36">
        <f t="shared" si="4"/>
        <v>3</v>
      </c>
      <c r="AR192" s="36">
        <f t="shared" si="5"/>
        <v>3</v>
      </c>
      <c r="AS192" s="36">
        <f t="shared" si="6"/>
        <v>6</v>
      </c>
    </row>
    <row r="193">
      <c r="A193" s="37">
        <v>188.0</v>
      </c>
      <c r="B193" s="17" t="s">
        <v>601</v>
      </c>
      <c r="C193" s="17" t="s">
        <v>112</v>
      </c>
      <c r="D193" s="17" t="s">
        <v>446</v>
      </c>
      <c r="E193" s="19"/>
      <c r="F193" s="17" t="s">
        <v>96</v>
      </c>
      <c r="G193" s="17" t="s">
        <v>594</v>
      </c>
      <c r="H193" s="38" t="s">
        <v>83</v>
      </c>
      <c r="I193" s="38" t="s">
        <v>84</v>
      </c>
      <c r="J193" s="39">
        <v>42979.0</v>
      </c>
      <c r="K193" s="41"/>
      <c r="L193" s="38" t="s">
        <v>85</v>
      </c>
      <c r="M193" s="41"/>
      <c r="N193" s="41"/>
      <c r="O193" s="28" t="s">
        <v>73</v>
      </c>
      <c r="P193" s="28" t="s">
        <v>73</v>
      </c>
      <c r="Q193" s="28" t="s">
        <v>72</v>
      </c>
      <c r="R193" s="28" t="s">
        <v>73</v>
      </c>
      <c r="S193" s="28" t="s">
        <v>73</v>
      </c>
      <c r="T193" s="43"/>
      <c r="U193" s="43"/>
      <c r="V193" s="28" t="s">
        <v>73</v>
      </c>
      <c r="W193" s="28" t="s">
        <v>73</v>
      </c>
      <c r="X193" s="28" t="s">
        <v>73</v>
      </c>
      <c r="Y193" s="28" t="s">
        <v>73</v>
      </c>
      <c r="Z193" s="28" t="s">
        <v>73</v>
      </c>
      <c r="AA193" s="28" t="s">
        <v>73</v>
      </c>
      <c r="AB193" s="43"/>
      <c r="AC193" s="28" t="s">
        <v>73</v>
      </c>
      <c r="AD193" s="43"/>
      <c r="AE193" s="36">
        <f t="shared" si="1"/>
        <v>0</v>
      </c>
      <c r="AF193" s="45">
        <v>0.0</v>
      </c>
      <c r="AG193" s="45">
        <v>0.0</v>
      </c>
      <c r="AH193" s="36">
        <f t="shared" si="2"/>
        <v>0</v>
      </c>
      <c r="AI193" s="41"/>
      <c r="AJ193" s="28" t="s">
        <v>55</v>
      </c>
      <c r="AK193" s="28" t="s">
        <v>55</v>
      </c>
      <c r="AL193" s="28" t="s">
        <v>55</v>
      </c>
      <c r="AM193" s="28" t="s">
        <v>55</v>
      </c>
      <c r="AN193" s="28" t="s">
        <v>92</v>
      </c>
      <c r="AO193" s="28" t="s">
        <v>55</v>
      </c>
      <c r="AP193" s="36">
        <f t="shared" si="3"/>
        <v>0</v>
      </c>
      <c r="AQ193" s="36">
        <f t="shared" si="4"/>
        <v>0</v>
      </c>
      <c r="AR193" s="36">
        <f t="shared" si="5"/>
        <v>1</v>
      </c>
      <c r="AS193" s="36">
        <f t="shared" si="6"/>
        <v>11</v>
      </c>
    </row>
    <row r="194">
      <c r="A194" s="37">
        <v>189.0</v>
      </c>
      <c r="B194" s="17" t="s">
        <v>282</v>
      </c>
      <c r="C194" s="17" t="s">
        <v>215</v>
      </c>
      <c r="D194" s="20"/>
      <c r="E194" s="19"/>
      <c r="F194" s="17" t="s">
        <v>79</v>
      </c>
      <c r="G194" s="17" t="s">
        <v>594</v>
      </c>
      <c r="H194" s="38" t="s">
        <v>83</v>
      </c>
      <c r="I194" s="38" t="s">
        <v>84</v>
      </c>
      <c r="J194" s="39">
        <v>42979.0</v>
      </c>
      <c r="K194" s="41"/>
      <c r="L194" s="38" t="s">
        <v>85</v>
      </c>
      <c r="M194" s="41"/>
      <c r="N194" s="41"/>
      <c r="O194" s="28" t="s">
        <v>73</v>
      </c>
      <c r="P194" s="28" t="s">
        <v>73</v>
      </c>
      <c r="Q194" s="28" t="s">
        <v>72</v>
      </c>
      <c r="R194" s="28" t="s">
        <v>73</v>
      </c>
      <c r="S194" s="28" t="s">
        <v>73</v>
      </c>
      <c r="T194" s="43"/>
      <c r="U194" s="43"/>
      <c r="V194" s="28" t="s">
        <v>73</v>
      </c>
      <c r="W194" s="28" t="s">
        <v>73</v>
      </c>
      <c r="X194" s="28" t="s">
        <v>73</v>
      </c>
      <c r="Y194" s="28" t="s">
        <v>73</v>
      </c>
      <c r="Z194" s="28" t="s">
        <v>73</v>
      </c>
      <c r="AA194" s="28" t="s">
        <v>73</v>
      </c>
      <c r="AB194" s="43"/>
      <c r="AC194" s="28" t="s">
        <v>73</v>
      </c>
      <c r="AD194" s="43"/>
      <c r="AE194" s="36">
        <f t="shared" si="1"/>
        <v>0</v>
      </c>
      <c r="AF194" s="45">
        <v>1.0</v>
      </c>
      <c r="AG194" s="45">
        <v>0.0</v>
      </c>
      <c r="AH194" s="36">
        <f t="shared" si="2"/>
        <v>1</v>
      </c>
      <c r="AI194" s="41"/>
      <c r="AJ194" s="28" t="s">
        <v>55</v>
      </c>
      <c r="AK194" s="28" t="s">
        <v>55</v>
      </c>
      <c r="AL194" s="28" t="s">
        <v>55</v>
      </c>
      <c r="AM194" s="28" t="s">
        <v>55</v>
      </c>
      <c r="AN194" s="28" t="s">
        <v>92</v>
      </c>
      <c r="AO194" s="28" t="s">
        <v>55</v>
      </c>
      <c r="AP194" s="36">
        <f t="shared" si="3"/>
        <v>0</v>
      </c>
      <c r="AQ194" s="36">
        <f t="shared" si="4"/>
        <v>0</v>
      </c>
      <c r="AR194" s="36">
        <f t="shared" si="5"/>
        <v>1</v>
      </c>
      <c r="AS194" s="36">
        <f t="shared" si="6"/>
        <v>11</v>
      </c>
    </row>
    <row r="195">
      <c r="A195" s="37">
        <v>190.0</v>
      </c>
      <c r="B195" s="17" t="s">
        <v>604</v>
      </c>
      <c r="C195" s="17" t="s">
        <v>338</v>
      </c>
      <c r="D195" s="17" t="s">
        <v>173</v>
      </c>
      <c r="E195" s="19"/>
      <c r="F195" s="17" t="s">
        <v>79</v>
      </c>
      <c r="G195" s="17" t="s">
        <v>594</v>
      </c>
      <c r="H195" s="38" t="s">
        <v>83</v>
      </c>
      <c r="I195" s="38" t="s">
        <v>84</v>
      </c>
      <c r="J195" s="39">
        <v>42979.0</v>
      </c>
      <c r="K195" s="41"/>
      <c r="L195" s="38" t="s">
        <v>85</v>
      </c>
      <c r="M195" s="41"/>
      <c r="N195" s="41"/>
      <c r="O195" s="28" t="s">
        <v>71</v>
      </c>
      <c r="P195" s="28" t="s">
        <v>71</v>
      </c>
      <c r="Q195" s="28" t="s">
        <v>71</v>
      </c>
      <c r="R195" s="28" t="s">
        <v>72</v>
      </c>
      <c r="S195" s="28" t="s">
        <v>72</v>
      </c>
      <c r="T195" s="43"/>
      <c r="U195" s="43"/>
      <c r="V195" s="28" t="s">
        <v>73</v>
      </c>
      <c r="W195" s="28" t="s">
        <v>73</v>
      </c>
      <c r="X195" s="28" t="s">
        <v>73</v>
      </c>
      <c r="Y195" s="28" t="s">
        <v>73</v>
      </c>
      <c r="Z195" s="28" t="s">
        <v>73</v>
      </c>
      <c r="AA195" s="28" t="s">
        <v>72</v>
      </c>
      <c r="AB195" s="43"/>
      <c r="AC195" s="28" t="s">
        <v>73</v>
      </c>
      <c r="AD195" s="43"/>
      <c r="AE195" s="36">
        <f t="shared" si="1"/>
        <v>0</v>
      </c>
      <c r="AF195" s="45">
        <v>3.0</v>
      </c>
      <c r="AG195" s="45">
        <v>0.0</v>
      </c>
      <c r="AH195" s="36">
        <f t="shared" si="2"/>
        <v>3</v>
      </c>
      <c r="AI195" s="41"/>
      <c r="AJ195" s="28" t="s">
        <v>55</v>
      </c>
      <c r="AK195" s="28" t="s">
        <v>55</v>
      </c>
      <c r="AL195" s="28" t="s">
        <v>55</v>
      </c>
      <c r="AM195" s="28" t="s">
        <v>55</v>
      </c>
      <c r="AN195" s="28" t="s">
        <v>92</v>
      </c>
      <c r="AO195" s="28" t="s">
        <v>55</v>
      </c>
      <c r="AP195" s="36">
        <f t="shared" si="3"/>
        <v>0</v>
      </c>
      <c r="AQ195" s="36">
        <f t="shared" si="4"/>
        <v>3</v>
      </c>
      <c r="AR195" s="36">
        <f t="shared" si="5"/>
        <v>3</v>
      </c>
      <c r="AS195" s="36">
        <f t="shared" si="6"/>
        <v>6</v>
      </c>
    </row>
    <row r="196">
      <c r="A196" s="37">
        <v>191.0</v>
      </c>
      <c r="B196" s="17" t="s">
        <v>605</v>
      </c>
      <c r="C196" s="17" t="s">
        <v>237</v>
      </c>
      <c r="D196" s="20"/>
      <c r="E196" s="19"/>
      <c r="F196" s="17" t="s">
        <v>79</v>
      </c>
      <c r="G196" s="17" t="s">
        <v>594</v>
      </c>
      <c r="H196" s="38" t="s">
        <v>83</v>
      </c>
      <c r="I196" s="38" t="s">
        <v>84</v>
      </c>
      <c r="J196" s="39">
        <v>42979.0</v>
      </c>
      <c r="K196" s="41"/>
      <c r="L196" s="38" t="s">
        <v>85</v>
      </c>
      <c r="M196" s="41"/>
      <c r="N196" s="41"/>
      <c r="O196" s="28" t="s">
        <v>73</v>
      </c>
      <c r="P196" s="28" t="s">
        <v>73</v>
      </c>
      <c r="Q196" s="28" t="s">
        <v>72</v>
      </c>
      <c r="R196" s="28" t="s">
        <v>73</v>
      </c>
      <c r="S196" s="28" t="s">
        <v>73</v>
      </c>
      <c r="T196" s="43"/>
      <c r="U196" s="43"/>
      <c r="V196" s="28" t="s">
        <v>73</v>
      </c>
      <c r="W196" s="28" t="s">
        <v>73</v>
      </c>
      <c r="X196" s="28" t="s">
        <v>73</v>
      </c>
      <c r="Y196" s="28" t="s">
        <v>73</v>
      </c>
      <c r="Z196" s="28" t="s">
        <v>73</v>
      </c>
      <c r="AA196" s="28" t="s">
        <v>73</v>
      </c>
      <c r="AB196" s="43"/>
      <c r="AC196" s="28" t="s">
        <v>73</v>
      </c>
      <c r="AD196" s="43"/>
      <c r="AE196" s="36">
        <f t="shared" si="1"/>
        <v>0</v>
      </c>
      <c r="AF196" s="45">
        <v>0.0</v>
      </c>
      <c r="AG196" s="45">
        <v>0.0</v>
      </c>
      <c r="AH196" s="36">
        <f t="shared" si="2"/>
        <v>0</v>
      </c>
      <c r="AI196" s="41"/>
      <c r="AJ196" s="28" t="s">
        <v>55</v>
      </c>
      <c r="AK196" s="28" t="s">
        <v>55</v>
      </c>
      <c r="AL196" s="28" t="s">
        <v>55</v>
      </c>
      <c r="AM196" s="28" t="s">
        <v>55</v>
      </c>
      <c r="AN196" s="28" t="s">
        <v>92</v>
      </c>
      <c r="AO196" s="28" t="s">
        <v>55</v>
      </c>
      <c r="AP196" s="36">
        <f t="shared" si="3"/>
        <v>0</v>
      </c>
      <c r="AQ196" s="36">
        <f t="shared" si="4"/>
        <v>0</v>
      </c>
      <c r="AR196" s="36">
        <f t="shared" si="5"/>
        <v>1</v>
      </c>
      <c r="AS196" s="36">
        <f t="shared" si="6"/>
        <v>11</v>
      </c>
    </row>
    <row r="197">
      <c r="A197" s="37">
        <v>192.0</v>
      </c>
      <c r="B197" s="17" t="s">
        <v>609</v>
      </c>
      <c r="C197" s="17" t="s">
        <v>77</v>
      </c>
      <c r="D197" s="20"/>
      <c r="E197" s="19"/>
      <c r="F197" s="17" t="s">
        <v>79</v>
      </c>
      <c r="G197" s="17" t="s">
        <v>594</v>
      </c>
      <c r="H197" s="38" t="s">
        <v>83</v>
      </c>
      <c r="I197" s="38" t="s">
        <v>84</v>
      </c>
      <c r="J197" s="39">
        <v>42979.0</v>
      </c>
      <c r="K197" s="41"/>
      <c r="L197" s="38" t="s">
        <v>85</v>
      </c>
      <c r="M197" s="41"/>
      <c r="N197" s="41"/>
      <c r="O197" s="28" t="s">
        <v>73</v>
      </c>
      <c r="P197" s="28" t="s">
        <v>73</v>
      </c>
      <c r="Q197" s="28" t="s">
        <v>73</v>
      </c>
      <c r="R197" s="28" t="s">
        <v>73</v>
      </c>
      <c r="S197" s="28" t="s">
        <v>73</v>
      </c>
      <c r="T197" s="43"/>
      <c r="U197" s="43"/>
      <c r="V197" s="28" t="s">
        <v>73</v>
      </c>
      <c r="W197" s="28" t="s">
        <v>73</v>
      </c>
      <c r="X197" s="28" t="s">
        <v>73</v>
      </c>
      <c r="Y197" s="28" t="s">
        <v>73</v>
      </c>
      <c r="Z197" s="28" t="s">
        <v>73</v>
      </c>
      <c r="AA197" s="28" t="s">
        <v>73</v>
      </c>
      <c r="AB197" s="43"/>
      <c r="AC197" s="28" t="s">
        <v>73</v>
      </c>
      <c r="AD197" s="43"/>
      <c r="AE197" s="36">
        <f t="shared" si="1"/>
        <v>0</v>
      </c>
      <c r="AF197" s="45">
        <v>0.0</v>
      </c>
      <c r="AG197" s="45">
        <v>0.0</v>
      </c>
      <c r="AH197" s="36">
        <f t="shared" si="2"/>
        <v>0</v>
      </c>
      <c r="AI197" s="41"/>
      <c r="AJ197" s="28" t="s">
        <v>55</v>
      </c>
      <c r="AK197" s="28" t="s">
        <v>55</v>
      </c>
      <c r="AL197" s="28" t="s">
        <v>55</v>
      </c>
      <c r="AM197" s="28" t="s">
        <v>55</v>
      </c>
      <c r="AN197" s="28" t="s">
        <v>92</v>
      </c>
      <c r="AO197" s="28" t="s">
        <v>55</v>
      </c>
      <c r="AP197" s="36">
        <f t="shared" si="3"/>
        <v>0</v>
      </c>
      <c r="AQ197" s="36">
        <f t="shared" si="4"/>
        <v>0</v>
      </c>
      <c r="AR197" s="36">
        <f t="shared" si="5"/>
        <v>0</v>
      </c>
      <c r="AS197" s="36">
        <f t="shared" si="6"/>
        <v>12</v>
      </c>
    </row>
    <row r="198">
      <c r="A198" s="37">
        <v>193.0</v>
      </c>
      <c r="B198" s="17" t="s">
        <v>610</v>
      </c>
      <c r="C198" s="17" t="s">
        <v>611</v>
      </c>
      <c r="D198" s="17" t="s">
        <v>274</v>
      </c>
      <c r="E198" s="19"/>
      <c r="F198" s="17" t="s">
        <v>79</v>
      </c>
      <c r="G198" s="17" t="s">
        <v>594</v>
      </c>
      <c r="H198" s="38" t="s">
        <v>83</v>
      </c>
      <c r="I198" s="38" t="s">
        <v>84</v>
      </c>
      <c r="J198" s="39">
        <v>42979.0</v>
      </c>
      <c r="K198" s="41"/>
      <c r="L198" s="38" t="s">
        <v>85</v>
      </c>
      <c r="M198" s="41"/>
      <c r="N198" s="41"/>
      <c r="O198" s="28" t="s">
        <v>72</v>
      </c>
      <c r="P198" s="28" t="s">
        <v>72</v>
      </c>
      <c r="Q198" s="28" t="s">
        <v>72</v>
      </c>
      <c r="R198" s="28" t="s">
        <v>73</v>
      </c>
      <c r="S198" s="28" t="s">
        <v>73</v>
      </c>
      <c r="T198" s="43"/>
      <c r="U198" s="43"/>
      <c r="V198" s="28" t="s">
        <v>73</v>
      </c>
      <c r="W198" s="28" t="s">
        <v>73</v>
      </c>
      <c r="X198" s="28" t="s">
        <v>73</v>
      </c>
      <c r="Y198" s="28" t="s">
        <v>73</v>
      </c>
      <c r="Z198" s="28" t="s">
        <v>73</v>
      </c>
      <c r="AA198" s="28" t="s">
        <v>72</v>
      </c>
      <c r="AB198" s="43"/>
      <c r="AC198" s="28" t="s">
        <v>73</v>
      </c>
      <c r="AD198" s="43"/>
      <c r="AE198" s="36">
        <f t="shared" si="1"/>
        <v>0</v>
      </c>
      <c r="AF198" s="45">
        <v>0.0</v>
      </c>
      <c r="AG198" s="45">
        <v>0.0</v>
      </c>
      <c r="AH198" s="36">
        <f t="shared" si="2"/>
        <v>0</v>
      </c>
      <c r="AI198" s="28"/>
      <c r="AJ198" s="28" t="s">
        <v>55</v>
      </c>
      <c r="AK198" s="28" t="s">
        <v>55</v>
      </c>
      <c r="AL198" s="28" t="s">
        <v>55</v>
      </c>
      <c r="AM198" s="28" t="s">
        <v>92</v>
      </c>
      <c r="AN198" s="28" t="s">
        <v>92</v>
      </c>
      <c r="AO198" s="28" t="s">
        <v>55</v>
      </c>
      <c r="AP198" s="36">
        <f t="shared" si="3"/>
        <v>0</v>
      </c>
      <c r="AQ198" s="36">
        <f t="shared" si="4"/>
        <v>0</v>
      </c>
      <c r="AR198" s="36">
        <f t="shared" si="5"/>
        <v>4</v>
      </c>
      <c r="AS198" s="36">
        <f t="shared" si="6"/>
        <v>8</v>
      </c>
    </row>
    <row r="199">
      <c r="A199" s="37">
        <v>194.0</v>
      </c>
      <c r="B199" s="17" t="s">
        <v>615</v>
      </c>
      <c r="C199" s="17" t="s">
        <v>275</v>
      </c>
      <c r="D199" s="20"/>
      <c r="E199" s="19"/>
      <c r="F199" s="17" t="s">
        <v>96</v>
      </c>
      <c r="G199" s="17" t="s">
        <v>594</v>
      </c>
      <c r="H199" s="38" t="s">
        <v>83</v>
      </c>
      <c r="I199" s="38" t="s">
        <v>84</v>
      </c>
      <c r="J199" s="39">
        <v>42979.0</v>
      </c>
      <c r="K199" s="41"/>
      <c r="L199" s="38" t="s">
        <v>85</v>
      </c>
      <c r="M199" s="41"/>
      <c r="N199" s="41"/>
      <c r="O199" s="28" t="s">
        <v>73</v>
      </c>
      <c r="P199" s="28" t="s">
        <v>73</v>
      </c>
      <c r="Q199" s="28" t="s">
        <v>73</v>
      </c>
      <c r="R199" s="28" t="s">
        <v>73</v>
      </c>
      <c r="S199" s="28" t="s">
        <v>73</v>
      </c>
      <c r="T199" s="43"/>
      <c r="U199" s="43"/>
      <c r="V199" s="28" t="s">
        <v>73</v>
      </c>
      <c r="W199" s="28" t="s">
        <v>73</v>
      </c>
      <c r="X199" s="28" t="s">
        <v>73</v>
      </c>
      <c r="Y199" s="28" t="s">
        <v>73</v>
      </c>
      <c r="Z199" s="28" t="s">
        <v>73</v>
      </c>
      <c r="AA199" s="28" t="s">
        <v>73</v>
      </c>
      <c r="AB199" s="43"/>
      <c r="AC199" s="28" t="s">
        <v>73</v>
      </c>
      <c r="AD199" s="43"/>
      <c r="AE199" s="36">
        <f t="shared" si="1"/>
        <v>0</v>
      </c>
      <c r="AF199" s="45">
        <v>0.0</v>
      </c>
      <c r="AG199" s="45">
        <v>0.0</v>
      </c>
      <c r="AH199" s="36">
        <f t="shared" si="2"/>
        <v>0</v>
      </c>
      <c r="AI199" s="41"/>
      <c r="AJ199" s="28" t="s">
        <v>55</v>
      </c>
      <c r="AK199" s="28" t="s">
        <v>55</v>
      </c>
      <c r="AL199" s="28" t="s">
        <v>55</v>
      </c>
      <c r="AM199" s="28" t="s">
        <v>55</v>
      </c>
      <c r="AN199" s="28" t="s">
        <v>92</v>
      </c>
      <c r="AO199" s="28" t="s">
        <v>55</v>
      </c>
      <c r="AP199" s="36">
        <f t="shared" si="3"/>
        <v>0</v>
      </c>
      <c r="AQ199" s="36">
        <f t="shared" si="4"/>
        <v>0</v>
      </c>
      <c r="AR199" s="36">
        <f t="shared" si="5"/>
        <v>0</v>
      </c>
      <c r="AS199" s="36">
        <f t="shared" si="6"/>
        <v>12</v>
      </c>
    </row>
    <row r="200">
      <c r="A200" s="37">
        <v>195.0</v>
      </c>
      <c r="B200" s="17" t="s">
        <v>616</v>
      </c>
      <c r="C200" s="17" t="s">
        <v>617</v>
      </c>
      <c r="D200" s="17" t="s">
        <v>209</v>
      </c>
      <c r="E200" s="19"/>
      <c r="F200" s="17" t="s">
        <v>96</v>
      </c>
      <c r="G200" s="17" t="s">
        <v>594</v>
      </c>
      <c r="H200" s="38" t="s">
        <v>83</v>
      </c>
      <c r="I200" s="38" t="s">
        <v>84</v>
      </c>
      <c r="J200" s="39">
        <v>42979.0</v>
      </c>
      <c r="K200" s="44"/>
      <c r="L200" s="38" t="s">
        <v>85</v>
      </c>
      <c r="M200" s="41"/>
      <c r="N200" s="41"/>
      <c r="O200" s="28" t="s">
        <v>73</v>
      </c>
      <c r="P200" s="28" t="s">
        <v>73</v>
      </c>
      <c r="Q200" s="28" t="s">
        <v>73</v>
      </c>
      <c r="R200" s="28" t="s">
        <v>73</v>
      </c>
      <c r="S200" s="28" t="s">
        <v>73</v>
      </c>
      <c r="T200" s="43"/>
      <c r="U200" s="43"/>
      <c r="V200" s="28" t="s">
        <v>73</v>
      </c>
      <c r="W200" s="28" t="s">
        <v>73</v>
      </c>
      <c r="X200" s="28" t="s">
        <v>73</v>
      </c>
      <c r="Y200" s="28" t="s">
        <v>73</v>
      </c>
      <c r="Z200" s="28" t="s">
        <v>73</v>
      </c>
      <c r="AA200" s="28" t="s">
        <v>73</v>
      </c>
      <c r="AB200" s="43"/>
      <c r="AC200" s="28" t="s">
        <v>73</v>
      </c>
      <c r="AD200" s="43"/>
      <c r="AE200" s="36">
        <f t="shared" si="1"/>
        <v>0</v>
      </c>
      <c r="AF200" s="45">
        <v>0.0</v>
      </c>
      <c r="AG200" s="45">
        <v>0.0</v>
      </c>
      <c r="AH200" s="36">
        <f t="shared" si="2"/>
        <v>0</v>
      </c>
      <c r="AI200" s="41"/>
      <c r="AJ200" s="28" t="s">
        <v>55</v>
      </c>
      <c r="AK200" s="28" t="s">
        <v>55</v>
      </c>
      <c r="AL200" s="28" t="s">
        <v>55</v>
      </c>
      <c r="AM200" s="28" t="s">
        <v>55</v>
      </c>
      <c r="AN200" s="28" t="s">
        <v>92</v>
      </c>
      <c r="AO200" s="28" t="s">
        <v>55</v>
      </c>
      <c r="AP200" s="36">
        <f t="shared" si="3"/>
        <v>0</v>
      </c>
      <c r="AQ200" s="36">
        <f t="shared" si="4"/>
        <v>0</v>
      </c>
      <c r="AR200" s="36">
        <f t="shared" si="5"/>
        <v>0</v>
      </c>
      <c r="AS200" s="36">
        <f t="shared" si="6"/>
        <v>12</v>
      </c>
    </row>
    <row r="201">
      <c r="A201" s="37">
        <v>196.0</v>
      </c>
      <c r="B201" s="17" t="s">
        <v>618</v>
      </c>
      <c r="C201" s="17" t="s">
        <v>251</v>
      </c>
      <c r="D201" s="17" t="s">
        <v>223</v>
      </c>
      <c r="E201" s="20"/>
      <c r="F201" s="17" t="s">
        <v>96</v>
      </c>
      <c r="G201" s="17" t="s">
        <v>594</v>
      </c>
      <c r="H201" s="38" t="s">
        <v>83</v>
      </c>
      <c r="I201" s="38" t="s">
        <v>84</v>
      </c>
      <c r="J201" s="39">
        <v>42979.0</v>
      </c>
      <c r="K201" s="41"/>
      <c r="L201" s="38" t="s">
        <v>85</v>
      </c>
      <c r="M201" s="41"/>
      <c r="N201" s="41"/>
      <c r="O201" s="28" t="s">
        <v>73</v>
      </c>
      <c r="P201" s="28" t="s">
        <v>73</v>
      </c>
      <c r="Q201" s="28" t="s">
        <v>73</v>
      </c>
      <c r="R201" s="28" t="s">
        <v>73</v>
      </c>
      <c r="S201" s="28" t="s">
        <v>73</v>
      </c>
      <c r="T201" s="43"/>
      <c r="U201" s="43"/>
      <c r="V201" s="28" t="s">
        <v>73</v>
      </c>
      <c r="W201" s="28" t="s">
        <v>73</v>
      </c>
      <c r="X201" s="28" t="s">
        <v>73</v>
      </c>
      <c r="Y201" s="28" t="s">
        <v>73</v>
      </c>
      <c r="Z201" s="28" t="s">
        <v>73</v>
      </c>
      <c r="AA201" s="28" t="s">
        <v>73</v>
      </c>
      <c r="AB201" s="43"/>
      <c r="AC201" s="28" t="s">
        <v>73</v>
      </c>
      <c r="AD201" s="43"/>
      <c r="AE201" s="36">
        <f t="shared" si="1"/>
        <v>0</v>
      </c>
      <c r="AF201" s="45">
        <v>0.0</v>
      </c>
      <c r="AG201" s="45">
        <v>0.0</v>
      </c>
      <c r="AH201" s="36">
        <f t="shared" si="2"/>
        <v>0</v>
      </c>
      <c r="AI201" s="41"/>
      <c r="AJ201" s="28" t="s">
        <v>55</v>
      </c>
      <c r="AK201" s="28" t="s">
        <v>55</v>
      </c>
      <c r="AL201" s="28" t="s">
        <v>55</v>
      </c>
      <c r="AM201" s="28" t="s">
        <v>55</v>
      </c>
      <c r="AN201" s="28" t="s">
        <v>92</v>
      </c>
      <c r="AO201" s="28" t="s">
        <v>55</v>
      </c>
      <c r="AP201" s="36">
        <f t="shared" si="3"/>
        <v>0</v>
      </c>
      <c r="AQ201" s="36">
        <f t="shared" si="4"/>
        <v>0</v>
      </c>
      <c r="AR201" s="36">
        <f t="shared" si="5"/>
        <v>0</v>
      </c>
      <c r="AS201" s="36">
        <f t="shared" si="6"/>
        <v>12</v>
      </c>
    </row>
    <row r="202">
      <c r="A202" s="37">
        <v>197.0</v>
      </c>
      <c r="B202" s="17" t="s">
        <v>620</v>
      </c>
      <c r="C202" s="17" t="s">
        <v>621</v>
      </c>
      <c r="D202" s="20"/>
      <c r="E202" s="19"/>
      <c r="F202" s="17" t="s">
        <v>96</v>
      </c>
      <c r="G202" s="17" t="s">
        <v>594</v>
      </c>
      <c r="H202" s="38" t="s">
        <v>83</v>
      </c>
      <c r="I202" s="38" t="s">
        <v>84</v>
      </c>
      <c r="J202" s="39">
        <v>42979.0</v>
      </c>
      <c r="K202" s="41"/>
      <c r="L202" s="38" t="s">
        <v>85</v>
      </c>
      <c r="M202" s="41"/>
      <c r="N202" s="41"/>
      <c r="O202" s="28" t="s">
        <v>73</v>
      </c>
      <c r="P202" s="28" t="s">
        <v>73</v>
      </c>
      <c r="Q202" s="28" t="s">
        <v>73</v>
      </c>
      <c r="R202" s="28" t="s">
        <v>73</v>
      </c>
      <c r="S202" s="28" t="s">
        <v>73</v>
      </c>
      <c r="T202" s="43"/>
      <c r="U202" s="43"/>
      <c r="V202" s="28" t="s">
        <v>73</v>
      </c>
      <c r="W202" s="28" t="s">
        <v>73</v>
      </c>
      <c r="X202" s="28" t="s">
        <v>73</v>
      </c>
      <c r="Y202" s="28" t="s">
        <v>73</v>
      </c>
      <c r="Z202" s="28" t="s">
        <v>73</v>
      </c>
      <c r="AA202" s="28" t="s">
        <v>73</v>
      </c>
      <c r="AB202" s="43"/>
      <c r="AC202" s="28" t="s">
        <v>73</v>
      </c>
      <c r="AD202" s="43"/>
      <c r="AE202" s="36">
        <f t="shared" si="1"/>
        <v>0</v>
      </c>
      <c r="AF202" s="45">
        <v>0.0</v>
      </c>
      <c r="AG202" s="45">
        <v>0.0</v>
      </c>
      <c r="AH202" s="36">
        <f t="shared" si="2"/>
        <v>0</v>
      </c>
      <c r="AI202" s="41"/>
      <c r="AJ202" s="28" t="s">
        <v>55</v>
      </c>
      <c r="AK202" s="28" t="s">
        <v>55</v>
      </c>
      <c r="AL202" s="28" t="s">
        <v>55</v>
      </c>
      <c r="AM202" s="28" t="s">
        <v>55</v>
      </c>
      <c r="AN202" s="28" t="s">
        <v>92</v>
      </c>
      <c r="AO202" s="28" t="s">
        <v>55</v>
      </c>
      <c r="AP202" s="36">
        <f t="shared" si="3"/>
        <v>0</v>
      </c>
      <c r="AQ202" s="36">
        <f t="shared" si="4"/>
        <v>0</v>
      </c>
      <c r="AR202" s="36">
        <f t="shared" si="5"/>
        <v>0</v>
      </c>
      <c r="AS202" s="36">
        <f t="shared" si="6"/>
        <v>12</v>
      </c>
    </row>
    <row r="203">
      <c r="A203" s="37">
        <v>198.0</v>
      </c>
      <c r="B203" s="17" t="s">
        <v>75</v>
      </c>
      <c r="C203" s="17" t="s">
        <v>165</v>
      </c>
      <c r="D203" s="20"/>
      <c r="E203" s="19"/>
      <c r="F203" s="17" t="s">
        <v>79</v>
      </c>
      <c r="G203" s="17" t="s">
        <v>594</v>
      </c>
      <c r="H203" s="38" t="s">
        <v>83</v>
      </c>
      <c r="I203" s="38" t="s">
        <v>84</v>
      </c>
      <c r="J203" s="39">
        <v>42979.0</v>
      </c>
      <c r="K203" s="44"/>
      <c r="L203" s="38" t="s">
        <v>85</v>
      </c>
      <c r="M203" s="41"/>
      <c r="N203" s="41"/>
      <c r="O203" s="28" t="s">
        <v>73</v>
      </c>
      <c r="P203" s="28" t="s">
        <v>73</v>
      </c>
      <c r="Q203" s="28" t="s">
        <v>73</v>
      </c>
      <c r="R203" s="28" t="s">
        <v>73</v>
      </c>
      <c r="S203" s="28" t="s">
        <v>73</v>
      </c>
      <c r="T203" s="43"/>
      <c r="U203" s="43"/>
      <c r="V203" s="28" t="s">
        <v>73</v>
      </c>
      <c r="W203" s="28" t="s">
        <v>73</v>
      </c>
      <c r="X203" s="28" t="s">
        <v>73</v>
      </c>
      <c r="Y203" s="28" t="s">
        <v>73</v>
      </c>
      <c r="Z203" s="28" t="s">
        <v>73</v>
      </c>
      <c r="AA203" s="28" t="s">
        <v>73</v>
      </c>
      <c r="AB203" s="43"/>
      <c r="AC203" s="28" t="s">
        <v>73</v>
      </c>
      <c r="AD203" s="43"/>
      <c r="AE203" s="36">
        <f t="shared" si="1"/>
        <v>0</v>
      </c>
      <c r="AF203" s="45">
        <v>0.0</v>
      </c>
      <c r="AG203" s="45">
        <v>0.0</v>
      </c>
      <c r="AH203" s="36">
        <f t="shared" si="2"/>
        <v>0</v>
      </c>
      <c r="AI203" s="41"/>
      <c r="AJ203" s="28" t="s">
        <v>55</v>
      </c>
      <c r="AK203" s="28" t="s">
        <v>55</v>
      </c>
      <c r="AL203" s="28" t="s">
        <v>55</v>
      </c>
      <c r="AM203" s="28" t="s">
        <v>55</v>
      </c>
      <c r="AN203" s="28" t="s">
        <v>92</v>
      </c>
      <c r="AO203" s="28" t="s">
        <v>55</v>
      </c>
      <c r="AP203" s="36">
        <f t="shared" si="3"/>
        <v>0</v>
      </c>
      <c r="AQ203" s="36">
        <f t="shared" si="4"/>
        <v>0</v>
      </c>
      <c r="AR203" s="36">
        <f t="shared" si="5"/>
        <v>0</v>
      </c>
      <c r="AS203" s="36">
        <f t="shared" si="6"/>
        <v>12</v>
      </c>
    </row>
    <row r="204">
      <c r="A204" s="37">
        <v>199.0</v>
      </c>
      <c r="B204" s="17" t="s">
        <v>334</v>
      </c>
      <c r="C204" s="17" t="s">
        <v>143</v>
      </c>
      <c r="D204" s="19"/>
      <c r="E204" s="19"/>
      <c r="F204" s="17" t="s">
        <v>79</v>
      </c>
      <c r="G204" s="17" t="s">
        <v>594</v>
      </c>
      <c r="H204" s="38" t="s">
        <v>83</v>
      </c>
      <c r="I204" s="38" t="s">
        <v>84</v>
      </c>
      <c r="J204" s="39">
        <v>42979.0</v>
      </c>
      <c r="K204" s="41"/>
      <c r="L204" s="38" t="s">
        <v>85</v>
      </c>
      <c r="M204" s="41"/>
      <c r="N204" s="41"/>
      <c r="O204" s="28" t="s">
        <v>73</v>
      </c>
      <c r="P204" s="28" t="s">
        <v>73</v>
      </c>
      <c r="Q204" s="28" t="s">
        <v>73</v>
      </c>
      <c r="R204" s="28" t="s">
        <v>73</v>
      </c>
      <c r="S204" s="28" t="s">
        <v>73</v>
      </c>
      <c r="T204" s="43"/>
      <c r="U204" s="43"/>
      <c r="V204" s="28" t="s">
        <v>73</v>
      </c>
      <c r="W204" s="28" t="s">
        <v>73</v>
      </c>
      <c r="X204" s="28" t="s">
        <v>73</v>
      </c>
      <c r="Y204" s="28" t="s">
        <v>73</v>
      </c>
      <c r="Z204" s="28" t="s">
        <v>73</v>
      </c>
      <c r="AA204" s="28" t="s">
        <v>73</v>
      </c>
      <c r="AB204" s="43"/>
      <c r="AC204" s="28" t="s">
        <v>73</v>
      </c>
      <c r="AD204" s="43"/>
      <c r="AE204" s="36">
        <f t="shared" si="1"/>
        <v>0</v>
      </c>
      <c r="AF204" s="45">
        <v>0.0</v>
      </c>
      <c r="AG204" s="45">
        <v>0.0</v>
      </c>
      <c r="AH204" s="36">
        <f t="shared" si="2"/>
        <v>0</v>
      </c>
      <c r="AI204" s="41"/>
      <c r="AJ204" s="28" t="s">
        <v>55</v>
      </c>
      <c r="AK204" s="28" t="s">
        <v>55</v>
      </c>
      <c r="AL204" s="28" t="s">
        <v>55</v>
      </c>
      <c r="AM204" s="28" t="s">
        <v>55</v>
      </c>
      <c r="AN204" s="28" t="s">
        <v>92</v>
      </c>
      <c r="AO204" s="28" t="s">
        <v>55</v>
      </c>
      <c r="AP204" s="36">
        <f t="shared" si="3"/>
        <v>0</v>
      </c>
      <c r="AQ204" s="36">
        <f t="shared" si="4"/>
        <v>0</v>
      </c>
      <c r="AR204" s="36">
        <f t="shared" si="5"/>
        <v>0</v>
      </c>
      <c r="AS204" s="36">
        <f t="shared" si="6"/>
        <v>12</v>
      </c>
    </row>
    <row r="205">
      <c r="A205" s="37">
        <v>200.0</v>
      </c>
      <c r="B205" s="17" t="s">
        <v>626</v>
      </c>
      <c r="C205" s="17" t="s">
        <v>107</v>
      </c>
      <c r="D205" s="17" t="s">
        <v>159</v>
      </c>
      <c r="E205" s="19"/>
      <c r="F205" s="17" t="s">
        <v>79</v>
      </c>
      <c r="G205" s="17" t="s">
        <v>594</v>
      </c>
      <c r="H205" s="38" t="s">
        <v>83</v>
      </c>
      <c r="I205" s="38" t="s">
        <v>84</v>
      </c>
      <c r="J205" s="39">
        <v>42979.0</v>
      </c>
      <c r="K205" s="41"/>
      <c r="L205" s="38" t="s">
        <v>85</v>
      </c>
      <c r="M205" s="41"/>
      <c r="N205" s="41"/>
      <c r="O205" s="28" t="s">
        <v>72</v>
      </c>
      <c r="P205" s="28" t="s">
        <v>71</v>
      </c>
      <c r="Q205" s="28" t="s">
        <v>72</v>
      </c>
      <c r="R205" s="28" t="s">
        <v>73</v>
      </c>
      <c r="S205" s="28" t="s">
        <v>73</v>
      </c>
      <c r="T205" s="43"/>
      <c r="U205" s="43"/>
      <c r="V205" s="28" t="s">
        <v>73</v>
      </c>
      <c r="W205" s="28" t="s">
        <v>73</v>
      </c>
      <c r="X205" s="28" t="s">
        <v>73</v>
      </c>
      <c r="Y205" s="28" t="s">
        <v>73</v>
      </c>
      <c r="Z205" s="28" t="s">
        <v>73</v>
      </c>
      <c r="AA205" s="28" t="s">
        <v>72</v>
      </c>
      <c r="AB205" s="43"/>
      <c r="AC205" s="28" t="s">
        <v>73</v>
      </c>
      <c r="AD205" s="43"/>
      <c r="AE205" s="36">
        <f t="shared" si="1"/>
        <v>0</v>
      </c>
      <c r="AF205" s="45">
        <v>0.0</v>
      </c>
      <c r="AG205" s="45">
        <v>0.0</v>
      </c>
      <c r="AH205" s="36">
        <f t="shared" si="2"/>
        <v>0</v>
      </c>
      <c r="AI205" s="41"/>
      <c r="AJ205" s="28" t="s">
        <v>55</v>
      </c>
      <c r="AK205" s="28" t="s">
        <v>55</v>
      </c>
      <c r="AL205" s="28" t="s">
        <v>55</v>
      </c>
      <c r="AM205" s="28" t="s">
        <v>55</v>
      </c>
      <c r="AN205" s="28" t="s">
        <v>92</v>
      </c>
      <c r="AO205" s="28" t="s">
        <v>55</v>
      </c>
      <c r="AP205" s="36">
        <f t="shared" si="3"/>
        <v>0</v>
      </c>
      <c r="AQ205" s="36">
        <f t="shared" si="4"/>
        <v>1</v>
      </c>
      <c r="AR205" s="36">
        <f t="shared" si="5"/>
        <v>3</v>
      </c>
      <c r="AS205" s="36">
        <f t="shared" si="6"/>
        <v>8</v>
      </c>
    </row>
    <row r="206">
      <c r="A206" s="37">
        <v>201.0</v>
      </c>
      <c r="B206" s="17" t="s">
        <v>627</v>
      </c>
      <c r="C206" s="17" t="s">
        <v>130</v>
      </c>
      <c r="D206" s="17" t="s">
        <v>87</v>
      </c>
      <c r="E206" s="17" t="s">
        <v>628</v>
      </c>
      <c r="F206" s="17" t="s">
        <v>79</v>
      </c>
      <c r="G206" s="17" t="s">
        <v>594</v>
      </c>
      <c r="H206" s="38" t="s">
        <v>83</v>
      </c>
      <c r="I206" s="38" t="s">
        <v>84</v>
      </c>
      <c r="J206" s="39">
        <v>42979.0</v>
      </c>
      <c r="K206" s="41"/>
      <c r="L206" s="38" t="s">
        <v>85</v>
      </c>
      <c r="M206" s="41"/>
      <c r="N206" s="41"/>
      <c r="O206" s="28" t="s">
        <v>71</v>
      </c>
      <c r="P206" s="28" t="s">
        <v>71</v>
      </c>
      <c r="Q206" s="28" t="s">
        <v>71</v>
      </c>
      <c r="R206" s="28" t="s">
        <v>72</v>
      </c>
      <c r="S206" s="28" t="s">
        <v>71</v>
      </c>
      <c r="T206" s="43"/>
      <c r="U206" s="43"/>
      <c r="V206" s="28" t="s">
        <v>72</v>
      </c>
      <c r="W206" s="28" t="s">
        <v>72</v>
      </c>
      <c r="X206" s="28" t="s">
        <v>72</v>
      </c>
      <c r="Y206" s="28" t="s">
        <v>72</v>
      </c>
      <c r="Z206" s="28"/>
      <c r="AA206" s="28" t="s">
        <v>72</v>
      </c>
      <c r="AB206" s="43"/>
      <c r="AC206" s="28" t="s">
        <v>72</v>
      </c>
      <c r="AD206" s="43"/>
      <c r="AE206" s="36">
        <f t="shared" si="1"/>
        <v>0</v>
      </c>
      <c r="AF206" s="45">
        <v>0.0</v>
      </c>
      <c r="AG206" s="45">
        <v>0.0</v>
      </c>
      <c r="AH206" s="36">
        <f t="shared" si="2"/>
        <v>0</v>
      </c>
      <c r="AI206" s="41"/>
      <c r="AJ206" s="28" t="s">
        <v>55</v>
      </c>
      <c r="AK206" s="28" t="s">
        <v>55</v>
      </c>
      <c r="AL206" s="28" t="s">
        <v>55</v>
      </c>
      <c r="AM206" s="28" t="s">
        <v>55</v>
      </c>
      <c r="AN206" s="28" t="s">
        <v>92</v>
      </c>
      <c r="AO206" s="28" t="s">
        <v>55</v>
      </c>
      <c r="AP206" s="36">
        <f t="shared" si="3"/>
        <v>0</v>
      </c>
      <c r="AQ206" s="36">
        <f t="shared" si="4"/>
        <v>4</v>
      </c>
      <c r="AR206" s="36">
        <f t="shared" si="5"/>
        <v>7</v>
      </c>
      <c r="AS206" s="36">
        <f t="shared" si="6"/>
        <v>0</v>
      </c>
    </row>
    <row r="207">
      <c r="A207" s="37">
        <v>202.0</v>
      </c>
      <c r="B207" s="17" t="s">
        <v>632</v>
      </c>
      <c r="C207" s="17" t="s">
        <v>451</v>
      </c>
      <c r="D207" s="17" t="s">
        <v>633</v>
      </c>
      <c r="E207" s="19"/>
      <c r="F207" s="17" t="s">
        <v>79</v>
      </c>
      <c r="G207" s="17" t="s">
        <v>594</v>
      </c>
      <c r="H207" s="38" t="s">
        <v>83</v>
      </c>
      <c r="I207" s="38" t="s">
        <v>84</v>
      </c>
      <c r="J207" s="39">
        <v>42979.0</v>
      </c>
      <c r="K207" s="41"/>
      <c r="L207" s="38" t="s">
        <v>85</v>
      </c>
      <c r="M207" s="41"/>
      <c r="N207" s="41"/>
      <c r="O207" s="28" t="s">
        <v>73</v>
      </c>
      <c r="P207" s="28" t="s">
        <v>73</v>
      </c>
      <c r="Q207" s="28" t="s">
        <v>72</v>
      </c>
      <c r="R207" s="28" t="s">
        <v>73</v>
      </c>
      <c r="S207" s="28" t="s">
        <v>73</v>
      </c>
      <c r="T207" s="43"/>
      <c r="U207" s="43"/>
      <c r="V207" s="28" t="s">
        <v>73</v>
      </c>
      <c r="W207" s="28" t="s">
        <v>73</v>
      </c>
      <c r="X207" s="28" t="s">
        <v>73</v>
      </c>
      <c r="Y207" s="28" t="s">
        <v>73</v>
      </c>
      <c r="Z207" s="28" t="s">
        <v>73</v>
      </c>
      <c r="AA207" s="28" t="s">
        <v>73</v>
      </c>
      <c r="AB207" s="43"/>
      <c r="AC207" s="28" t="s">
        <v>73</v>
      </c>
      <c r="AD207" s="43"/>
      <c r="AE207" s="36">
        <f t="shared" si="1"/>
        <v>0</v>
      </c>
      <c r="AF207" s="45">
        <v>0.0</v>
      </c>
      <c r="AG207" s="45">
        <v>0.0</v>
      </c>
      <c r="AH207" s="36">
        <f t="shared" si="2"/>
        <v>0</v>
      </c>
      <c r="AI207" s="41"/>
      <c r="AJ207" s="28" t="s">
        <v>55</v>
      </c>
      <c r="AK207" s="28" t="s">
        <v>55</v>
      </c>
      <c r="AL207" s="28" t="s">
        <v>55</v>
      </c>
      <c r="AM207" s="28" t="s">
        <v>55</v>
      </c>
      <c r="AN207" s="28" t="s">
        <v>92</v>
      </c>
      <c r="AO207" s="28" t="s">
        <v>55</v>
      </c>
      <c r="AP207" s="36">
        <f t="shared" si="3"/>
        <v>0</v>
      </c>
      <c r="AQ207" s="36">
        <f t="shared" si="4"/>
        <v>0</v>
      </c>
      <c r="AR207" s="36">
        <f t="shared" si="5"/>
        <v>1</v>
      </c>
      <c r="AS207" s="36">
        <f t="shared" si="6"/>
        <v>11</v>
      </c>
    </row>
    <row r="208">
      <c r="A208" s="37">
        <v>203.0</v>
      </c>
      <c r="B208" s="17" t="s">
        <v>635</v>
      </c>
      <c r="C208" s="17" t="s">
        <v>136</v>
      </c>
      <c r="D208" s="17" t="s">
        <v>636</v>
      </c>
      <c r="E208" s="19"/>
      <c r="F208" s="17" t="s">
        <v>96</v>
      </c>
      <c r="G208" s="17" t="s">
        <v>594</v>
      </c>
      <c r="H208" s="38" t="s">
        <v>83</v>
      </c>
      <c r="I208" s="38" t="s">
        <v>84</v>
      </c>
      <c r="J208" s="39">
        <v>42979.0</v>
      </c>
      <c r="K208" s="41"/>
      <c r="L208" s="38" t="s">
        <v>85</v>
      </c>
      <c r="M208" s="41"/>
      <c r="N208" s="41"/>
      <c r="O208" s="28" t="s">
        <v>72</v>
      </c>
      <c r="P208" s="28" t="s">
        <v>73</v>
      </c>
      <c r="Q208" s="28" t="s">
        <v>72</v>
      </c>
      <c r="R208" s="28" t="s">
        <v>73</v>
      </c>
      <c r="S208" s="28" t="s">
        <v>73</v>
      </c>
      <c r="T208" s="43"/>
      <c r="U208" s="43"/>
      <c r="V208" s="28" t="s">
        <v>73</v>
      </c>
      <c r="W208" s="28" t="s">
        <v>73</v>
      </c>
      <c r="X208" s="28" t="s">
        <v>73</v>
      </c>
      <c r="Y208" s="28" t="s">
        <v>73</v>
      </c>
      <c r="Z208" s="28" t="s">
        <v>73</v>
      </c>
      <c r="AA208" s="28" t="s">
        <v>73</v>
      </c>
      <c r="AB208" s="43"/>
      <c r="AC208" s="28" t="s">
        <v>73</v>
      </c>
      <c r="AD208" s="43"/>
      <c r="AE208" s="36">
        <f t="shared" si="1"/>
        <v>0</v>
      </c>
      <c r="AF208" s="45">
        <v>0.0</v>
      </c>
      <c r="AG208" s="45">
        <v>0.0</v>
      </c>
      <c r="AH208" s="36">
        <f t="shared" si="2"/>
        <v>0</v>
      </c>
      <c r="AI208" s="41"/>
      <c r="AJ208" s="28" t="s">
        <v>55</v>
      </c>
      <c r="AK208" s="28" t="s">
        <v>55</v>
      </c>
      <c r="AL208" s="28" t="s">
        <v>55</v>
      </c>
      <c r="AM208" s="28" t="s">
        <v>55</v>
      </c>
      <c r="AN208" s="28" t="s">
        <v>92</v>
      </c>
      <c r="AO208" s="28" t="s">
        <v>55</v>
      </c>
      <c r="AP208" s="36">
        <f t="shared" si="3"/>
        <v>0</v>
      </c>
      <c r="AQ208" s="36">
        <f t="shared" si="4"/>
        <v>0</v>
      </c>
      <c r="AR208" s="36">
        <f t="shared" si="5"/>
        <v>2</v>
      </c>
      <c r="AS208" s="36">
        <f t="shared" si="6"/>
        <v>10</v>
      </c>
    </row>
    <row r="209">
      <c r="A209" s="37">
        <v>204.0</v>
      </c>
      <c r="B209" s="17" t="s">
        <v>637</v>
      </c>
      <c r="C209" s="17" t="s">
        <v>638</v>
      </c>
      <c r="D209" s="17" t="s">
        <v>639</v>
      </c>
      <c r="E209" s="19"/>
      <c r="F209" s="17" t="s">
        <v>96</v>
      </c>
      <c r="G209" s="17" t="s">
        <v>594</v>
      </c>
      <c r="H209" s="38" t="s">
        <v>83</v>
      </c>
      <c r="I209" s="38" t="s">
        <v>84</v>
      </c>
      <c r="J209" s="39">
        <v>42979.0</v>
      </c>
      <c r="K209" s="41"/>
      <c r="L209" s="38" t="s">
        <v>85</v>
      </c>
      <c r="M209" s="41"/>
      <c r="N209" s="41"/>
      <c r="O209" s="28" t="s">
        <v>73</v>
      </c>
      <c r="P209" s="28" t="s">
        <v>72</v>
      </c>
      <c r="Q209" s="28" t="s">
        <v>72</v>
      </c>
      <c r="R209" s="28" t="s">
        <v>73</v>
      </c>
      <c r="S209" s="28" t="s">
        <v>73</v>
      </c>
      <c r="T209" s="43"/>
      <c r="U209" s="43"/>
      <c r="V209" s="28" t="s">
        <v>73</v>
      </c>
      <c r="W209" s="28" t="s">
        <v>73</v>
      </c>
      <c r="X209" s="28" t="s">
        <v>73</v>
      </c>
      <c r="Y209" s="28" t="s">
        <v>73</v>
      </c>
      <c r="Z209" s="28" t="s">
        <v>73</v>
      </c>
      <c r="AA209" s="28" t="s">
        <v>73</v>
      </c>
      <c r="AB209" s="43"/>
      <c r="AC209" s="28" t="s">
        <v>73</v>
      </c>
      <c r="AD209" s="43"/>
      <c r="AE209" s="36">
        <f t="shared" si="1"/>
        <v>0</v>
      </c>
      <c r="AF209" s="45">
        <v>0.0</v>
      </c>
      <c r="AG209" s="45">
        <v>0.0</v>
      </c>
      <c r="AH209" s="36">
        <f t="shared" si="2"/>
        <v>0</v>
      </c>
      <c r="AI209" s="41"/>
      <c r="AJ209" s="28" t="s">
        <v>55</v>
      </c>
      <c r="AK209" s="28" t="s">
        <v>55</v>
      </c>
      <c r="AL209" s="28" t="s">
        <v>55</v>
      </c>
      <c r="AM209" s="28" t="s">
        <v>55</v>
      </c>
      <c r="AN209" s="28" t="s">
        <v>92</v>
      </c>
      <c r="AO209" s="28" t="s">
        <v>55</v>
      </c>
      <c r="AP209" s="36">
        <f t="shared" si="3"/>
        <v>0</v>
      </c>
      <c r="AQ209" s="36">
        <f t="shared" si="4"/>
        <v>0</v>
      </c>
      <c r="AR209" s="36">
        <f t="shared" si="5"/>
        <v>2</v>
      </c>
      <c r="AS209" s="36">
        <f t="shared" si="6"/>
        <v>10</v>
      </c>
    </row>
    <row r="210">
      <c r="A210" s="37">
        <v>205.0</v>
      </c>
      <c r="B210" s="17" t="s">
        <v>641</v>
      </c>
      <c r="C210" s="17" t="s">
        <v>542</v>
      </c>
      <c r="D210" s="17" t="s">
        <v>173</v>
      </c>
      <c r="E210" s="19"/>
      <c r="F210" s="17" t="s">
        <v>79</v>
      </c>
      <c r="G210" s="17" t="s">
        <v>594</v>
      </c>
      <c r="H210" s="38" t="s">
        <v>83</v>
      </c>
      <c r="I210" s="38" t="s">
        <v>84</v>
      </c>
      <c r="J210" s="39">
        <v>42979.0</v>
      </c>
      <c r="K210" s="44"/>
      <c r="L210" s="38" t="s">
        <v>85</v>
      </c>
      <c r="M210" s="41"/>
      <c r="N210" s="41"/>
      <c r="O210" s="28" t="s">
        <v>73</v>
      </c>
      <c r="P210" s="28" t="s">
        <v>73</v>
      </c>
      <c r="Q210" s="28" t="s">
        <v>73</v>
      </c>
      <c r="R210" s="28" t="s">
        <v>73</v>
      </c>
      <c r="S210" s="28" t="s">
        <v>73</v>
      </c>
      <c r="T210" s="43"/>
      <c r="U210" s="43"/>
      <c r="V210" s="28" t="s">
        <v>73</v>
      </c>
      <c r="W210" s="28" t="s">
        <v>73</v>
      </c>
      <c r="X210" s="28" t="s">
        <v>73</v>
      </c>
      <c r="Y210" s="28" t="s">
        <v>73</v>
      </c>
      <c r="Z210" s="28" t="s">
        <v>73</v>
      </c>
      <c r="AA210" s="28" t="s">
        <v>73</v>
      </c>
      <c r="AB210" s="43"/>
      <c r="AC210" s="28" t="s">
        <v>73</v>
      </c>
      <c r="AD210" s="43"/>
      <c r="AE210" s="36">
        <f t="shared" si="1"/>
        <v>0</v>
      </c>
      <c r="AF210" s="45">
        <v>0.0</v>
      </c>
      <c r="AG210" s="45">
        <v>0.0</v>
      </c>
      <c r="AH210" s="36">
        <f t="shared" si="2"/>
        <v>0</v>
      </c>
      <c r="AI210" s="41"/>
      <c r="AJ210" s="28" t="s">
        <v>55</v>
      </c>
      <c r="AK210" s="28" t="s">
        <v>55</v>
      </c>
      <c r="AL210" s="28" t="s">
        <v>55</v>
      </c>
      <c r="AM210" s="28" t="s">
        <v>55</v>
      </c>
      <c r="AN210" s="28" t="s">
        <v>92</v>
      </c>
      <c r="AO210" s="28" t="s">
        <v>55</v>
      </c>
      <c r="AP210" s="36">
        <f t="shared" si="3"/>
        <v>0</v>
      </c>
      <c r="AQ210" s="36">
        <f t="shared" si="4"/>
        <v>0</v>
      </c>
      <c r="AR210" s="36">
        <f t="shared" si="5"/>
        <v>0</v>
      </c>
      <c r="AS210" s="36">
        <f t="shared" si="6"/>
        <v>12</v>
      </c>
    </row>
    <row r="211">
      <c r="A211" s="37">
        <v>206.0</v>
      </c>
      <c r="B211" s="17" t="s">
        <v>289</v>
      </c>
      <c r="C211" s="17" t="s">
        <v>77</v>
      </c>
      <c r="D211" s="17" t="s">
        <v>642</v>
      </c>
      <c r="E211" s="19"/>
      <c r="F211" s="17" t="s">
        <v>79</v>
      </c>
      <c r="G211" s="17" t="s">
        <v>594</v>
      </c>
      <c r="H211" s="38" t="s">
        <v>83</v>
      </c>
      <c r="I211" s="38" t="s">
        <v>84</v>
      </c>
      <c r="J211" s="39">
        <v>42979.0</v>
      </c>
      <c r="K211" s="41"/>
      <c r="L211" s="38" t="s">
        <v>85</v>
      </c>
      <c r="M211" s="41"/>
      <c r="N211" s="41"/>
      <c r="O211" s="28" t="s">
        <v>73</v>
      </c>
      <c r="P211" s="28" t="s">
        <v>73</v>
      </c>
      <c r="Q211" s="28" t="s">
        <v>72</v>
      </c>
      <c r="R211" s="28" t="s">
        <v>72</v>
      </c>
      <c r="S211" s="28" t="s">
        <v>73</v>
      </c>
      <c r="T211" s="43"/>
      <c r="U211" s="43"/>
      <c r="V211" s="28" t="s">
        <v>73</v>
      </c>
      <c r="W211" s="28" t="s">
        <v>73</v>
      </c>
      <c r="X211" s="28" t="s">
        <v>73</v>
      </c>
      <c r="Y211" s="28" t="s">
        <v>73</v>
      </c>
      <c r="Z211" s="28" t="s">
        <v>73</v>
      </c>
      <c r="AA211" s="28" t="s">
        <v>73</v>
      </c>
      <c r="AB211" s="43"/>
      <c r="AC211" s="28" t="s">
        <v>73</v>
      </c>
      <c r="AD211" s="43"/>
      <c r="AE211" s="36">
        <f t="shared" si="1"/>
        <v>0</v>
      </c>
      <c r="AF211" s="45">
        <v>0.0</v>
      </c>
      <c r="AG211" s="45">
        <v>0.0</v>
      </c>
      <c r="AH211" s="36">
        <f t="shared" si="2"/>
        <v>0</v>
      </c>
      <c r="AI211" s="41"/>
      <c r="AJ211" s="28" t="s">
        <v>55</v>
      </c>
      <c r="AK211" s="28" t="s">
        <v>55</v>
      </c>
      <c r="AL211" s="28" t="s">
        <v>55</v>
      </c>
      <c r="AM211" s="28" t="s">
        <v>55</v>
      </c>
      <c r="AN211" s="28" t="s">
        <v>92</v>
      </c>
      <c r="AO211" s="28" t="s">
        <v>55</v>
      </c>
      <c r="AP211" s="36">
        <f t="shared" si="3"/>
        <v>0</v>
      </c>
      <c r="AQ211" s="36">
        <f t="shared" si="4"/>
        <v>0</v>
      </c>
      <c r="AR211" s="36">
        <f t="shared" si="5"/>
        <v>2</v>
      </c>
      <c r="AS211" s="36">
        <f t="shared" si="6"/>
        <v>10</v>
      </c>
    </row>
    <row r="212">
      <c r="A212" s="37">
        <v>207.0</v>
      </c>
      <c r="B212" s="17" t="s">
        <v>644</v>
      </c>
      <c r="C212" s="17" t="s">
        <v>278</v>
      </c>
      <c r="D212" s="17" t="s">
        <v>110</v>
      </c>
      <c r="E212" s="19"/>
      <c r="F212" s="17" t="s">
        <v>96</v>
      </c>
      <c r="G212" s="17" t="s">
        <v>594</v>
      </c>
      <c r="H212" s="38" t="s">
        <v>83</v>
      </c>
      <c r="I212" s="38" t="s">
        <v>84</v>
      </c>
      <c r="J212" s="39">
        <v>42979.0</v>
      </c>
      <c r="K212" s="41"/>
      <c r="L212" s="38" t="s">
        <v>85</v>
      </c>
      <c r="M212" s="41"/>
      <c r="N212" s="41"/>
      <c r="O212" s="28" t="s">
        <v>73</v>
      </c>
      <c r="P212" s="28" t="s">
        <v>73</v>
      </c>
      <c r="Q212" s="28" t="s">
        <v>73</v>
      </c>
      <c r="R212" s="28" t="s">
        <v>73</v>
      </c>
      <c r="S212" s="28" t="s">
        <v>73</v>
      </c>
      <c r="T212" s="43"/>
      <c r="U212" s="43"/>
      <c r="V212" s="28" t="s">
        <v>73</v>
      </c>
      <c r="W212" s="28" t="s">
        <v>73</v>
      </c>
      <c r="X212" s="28" t="s">
        <v>73</v>
      </c>
      <c r="Y212" s="28" t="s">
        <v>73</v>
      </c>
      <c r="Z212" s="28" t="s">
        <v>73</v>
      </c>
      <c r="AA212" s="28" t="s">
        <v>73</v>
      </c>
      <c r="AB212" s="43"/>
      <c r="AC212" s="28" t="s">
        <v>73</v>
      </c>
      <c r="AD212" s="43"/>
      <c r="AE212" s="36">
        <f t="shared" si="1"/>
        <v>0</v>
      </c>
      <c r="AF212" s="45">
        <v>0.0</v>
      </c>
      <c r="AG212" s="45">
        <v>0.0</v>
      </c>
      <c r="AH212" s="36">
        <f t="shared" si="2"/>
        <v>0</v>
      </c>
      <c r="AI212" s="41"/>
      <c r="AJ212" s="28" t="s">
        <v>55</v>
      </c>
      <c r="AK212" s="28" t="s">
        <v>55</v>
      </c>
      <c r="AL212" s="28" t="s">
        <v>55</v>
      </c>
      <c r="AM212" s="28" t="s">
        <v>55</v>
      </c>
      <c r="AN212" s="28" t="s">
        <v>92</v>
      </c>
      <c r="AO212" s="28" t="s">
        <v>55</v>
      </c>
      <c r="AP212" s="36">
        <f t="shared" si="3"/>
        <v>0</v>
      </c>
      <c r="AQ212" s="36">
        <f t="shared" si="4"/>
        <v>0</v>
      </c>
      <c r="AR212" s="36">
        <f t="shared" si="5"/>
        <v>0</v>
      </c>
      <c r="AS212" s="36">
        <f t="shared" si="6"/>
        <v>12</v>
      </c>
    </row>
    <row r="213">
      <c r="A213" s="37">
        <v>208.0</v>
      </c>
      <c r="B213" s="17" t="s">
        <v>646</v>
      </c>
      <c r="C213" s="17" t="s">
        <v>427</v>
      </c>
      <c r="D213" s="20"/>
      <c r="E213" s="19"/>
      <c r="F213" s="17" t="s">
        <v>79</v>
      </c>
      <c r="G213" s="17" t="s">
        <v>594</v>
      </c>
      <c r="H213" s="38" t="s">
        <v>83</v>
      </c>
      <c r="I213" s="38" t="s">
        <v>84</v>
      </c>
      <c r="J213" s="39">
        <v>43074.0</v>
      </c>
      <c r="K213" s="41"/>
      <c r="L213" s="38" t="s">
        <v>85</v>
      </c>
      <c r="M213" s="41"/>
      <c r="N213" s="41"/>
      <c r="O213" s="28" t="s">
        <v>73</v>
      </c>
      <c r="P213" s="28" t="s">
        <v>73</v>
      </c>
      <c r="Q213" s="28" t="s">
        <v>72</v>
      </c>
      <c r="R213" s="28" t="s">
        <v>73</v>
      </c>
      <c r="S213" s="28" t="s">
        <v>71</v>
      </c>
      <c r="T213" s="43"/>
      <c r="U213" s="43"/>
      <c r="V213" s="28" t="s">
        <v>73</v>
      </c>
      <c r="W213" s="28" t="s">
        <v>73</v>
      </c>
      <c r="X213" s="28" t="s">
        <v>73</v>
      </c>
      <c r="Y213" s="28" t="s">
        <v>73</v>
      </c>
      <c r="Z213" s="28" t="s">
        <v>73</v>
      </c>
      <c r="AA213" s="28" t="s">
        <v>73</v>
      </c>
      <c r="AB213" s="43"/>
      <c r="AC213" s="28" t="s">
        <v>73</v>
      </c>
      <c r="AD213" s="43"/>
      <c r="AE213" s="36">
        <f t="shared" si="1"/>
        <v>0</v>
      </c>
      <c r="AF213" s="45">
        <v>0.0</v>
      </c>
      <c r="AG213" s="45">
        <v>0.0</v>
      </c>
      <c r="AH213" s="36">
        <f t="shared" si="2"/>
        <v>0</v>
      </c>
      <c r="AI213" s="28"/>
      <c r="AJ213" s="28" t="s">
        <v>55</v>
      </c>
      <c r="AK213" s="28" t="s">
        <v>55</v>
      </c>
      <c r="AL213" s="28" t="s">
        <v>55</v>
      </c>
      <c r="AM213" s="28" t="s">
        <v>55</v>
      </c>
      <c r="AN213" s="28" t="s">
        <v>92</v>
      </c>
      <c r="AO213" s="28" t="s">
        <v>55</v>
      </c>
      <c r="AP213" s="36">
        <f t="shared" si="3"/>
        <v>0</v>
      </c>
      <c r="AQ213" s="36">
        <f t="shared" si="4"/>
        <v>1</v>
      </c>
      <c r="AR213" s="36">
        <f t="shared" si="5"/>
        <v>1</v>
      </c>
      <c r="AS213" s="36">
        <f t="shared" si="6"/>
        <v>10</v>
      </c>
    </row>
    <row r="214">
      <c r="A214" s="37">
        <v>209.0</v>
      </c>
      <c r="B214" s="17" t="s">
        <v>374</v>
      </c>
      <c r="C214" s="17" t="s">
        <v>335</v>
      </c>
      <c r="D214" s="17" t="s">
        <v>78</v>
      </c>
      <c r="E214" s="19"/>
      <c r="F214" s="17" t="s">
        <v>79</v>
      </c>
      <c r="G214" s="17" t="s">
        <v>594</v>
      </c>
      <c r="H214" s="38" t="s">
        <v>83</v>
      </c>
      <c r="I214" s="38" t="s">
        <v>84</v>
      </c>
      <c r="J214" s="39">
        <v>42979.0</v>
      </c>
      <c r="K214" s="41"/>
      <c r="L214" s="38" t="s">
        <v>85</v>
      </c>
      <c r="M214" s="41"/>
      <c r="N214" s="41"/>
      <c r="O214" s="28" t="s">
        <v>72</v>
      </c>
      <c r="P214" s="28" t="s">
        <v>71</v>
      </c>
      <c r="Q214" s="28" t="s">
        <v>71</v>
      </c>
      <c r="R214" s="28" t="s">
        <v>73</v>
      </c>
      <c r="S214" s="28" t="s">
        <v>73</v>
      </c>
      <c r="T214" s="43"/>
      <c r="U214" s="43"/>
      <c r="V214" s="28" t="s">
        <v>73</v>
      </c>
      <c r="W214" s="28" t="s">
        <v>73</v>
      </c>
      <c r="X214" s="28" t="s">
        <v>73</v>
      </c>
      <c r="Y214" s="28" t="s">
        <v>73</v>
      </c>
      <c r="Z214" s="28" t="s">
        <v>73</v>
      </c>
      <c r="AA214" s="28" t="s">
        <v>72</v>
      </c>
      <c r="AB214" s="43"/>
      <c r="AC214" s="28" t="s">
        <v>73</v>
      </c>
      <c r="AD214" s="43"/>
      <c r="AE214" s="36">
        <f t="shared" si="1"/>
        <v>0</v>
      </c>
      <c r="AF214" s="45">
        <v>0.0</v>
      </c>
      <c r="AG214" s="45">
        <v>0.0</v>
      </c>
      <c r="AH214" s="36">
        <f t="shared" si="2"/>
        <v>0</v>
      </c>
      <c r="AI214" s="41"/>
      <c r="AJ214" s="28" t="s">
        <v>55</v>
      </c>
      <c r="AK214" s="28" t="s">
        <v>55</v>
      </c>
      <c r="AL214" s="28" t="s">
        <v>55</v>
      </c>
      <c r="AM214" s="28" t="s">
        <v>55</v>
      </c>
      <c r="AN214" s="28" t="s">
        <v>92</v>
      </c>
      <c r="AO214" s="28" t="s">
        <v>55</v>
      </c>
      <c r="AP214" s="36">
        <f t="shared" si="3"/>
        <v>0</v>
      </c>
      <c r="AQ214" s="36">
        <f t="shared" si="4"/>
        <v>2</v>
      </c>
      <c r="AR214" s="36">
        <f t="shared" si="5"/>
        <v>2</v>
      </c>
      <c r="AS214" s="36">
        <f t="shared" si="6"/>
        <v>8</v>
      </c>
    </row>
    <row r="215">
      <c r="A215" s="37">
        <v>210.0</v>
      </c>
      <c r="B215" s="17" t="s">
        <v>305</v>
      </c>
      <c r="C215" s="17" t="s">
        <v>126</v>
      </c>
      <c r="D215" s="17" t="s">
        <v>125</v>
      </c>
      <c r="E215" s="19"/>
      <c r="F215" s="17" t="s">
        <v>79</v>
      </c>
      <c r="G215" s="17" t="s">
        <v>594</v>
      </c>
      <c r="H215" s="38" t="s">
        <v>83</v>
      </c>
      <c r="I215" s="38" t="s">
        <v>84</v>
      </c>
      <c r="J215" s="39">
        <v>42979.0</v>
      </c>
      <c r="K215" s="41"/>
      <c r="L215" s="38" t="s">
        <v>85</v>
      </c>
      <c r="M215" s="41"/>
      <c r="N215" s="41"/>
      <c r="O215" s="28" t="s">
        <v>72</v>
      </c>
      <c r="P215" s="28" t="s">
        <v>71</v>
      </c>
      <c r="Q215" s="28" t="s">
        <v>71</v>
      </c>
      <c r="R215" s="28" t="s">
        <v>72</v>
      </c>
      <c r="S215" s="28" t="s">
        <v>72</v>
      </c>
      <c r="T215" s="43"/>
      <c r="U215" s="43"/>
      <c r="V215" s="28" t="s">
        <v>73</v>
      </c>
      <c r="W215" s="28" t="s">
        <v>73</v>
      </c>
      <c r="X215" s="28" t="s">
        <v>73</v>
      </c>
      <c r="Y215" s="28" t="s">
        <v>73</v>
      </c>
      <c r="Z215" s="28" t="s">
        <v>73</v>
      </c>
      <c r="AA215" s="28" t="s">
        <v>72</v>
      </c>
      <c r="AB215" s="43"/>
      <c r="AC215" s="28" t="s">
        <v>73</v>
      </c>
      <c r="AD215" s="43"/>
      <c r="AE215" s="36">
        <f t="shared" si="1"/>
        <v>0</v>
      </c>
      <c r="AF215" s="45">
        <v>0.0</v>
      </c>
      <c r="AG215" s="45">
        <v>0.0</v>
      </c>
      <c r="AH215" s="36">
        <f t="shared" si="2"/>
        <v>0</v>
      </c>
      <c r="AI215" s="41"/>
      <c r="AJ215" s="28" t="s">
        <v>55</v>
      </c>
      <c r="AK215" s="28" t="s">
        <v>55</v>
      </c>
      <c r="AL215" s="28" t="s">
        <v>55</v>
      </c>
      <c r="AM215" s="28" t="s">
        <v>55</v>
      </c>
      <c r="AN215" s="28" t="s">
        <v>92</v>
      </c>
      <c r="AO215" s="28" t="s">
        <v>55</v>
      </c>
      <c r="AP215" s="36">
        <f t="shared" si="3"/>
        <v>0</v>
      </c>
      <c r="AQ215" s="36">
        <f t="shared" si="4"/>
        <v>2</v>
      </c>
      <c r="AR215" s="36">
        <f t="shared" si="5"/>
        <v>4</v>
      </c>
      <c r="AS215" s="36">
        <f t="shared" si="6"/>
        <v>6</v>
      </c>
    </row>
    <row r="216">
      <c r="A216" s="37">
        <v>211.0</v>
      </c>
      <c r="B216" s="17" t="s">
        <v>651</v>
      </c>
      <c r="C216" s="17" t="s">
        <v>652</v>
      </c>
      <c r="D216" s="17" t="s">
        <v>252</v>
      </c>
      <c r="E216" s="19"/>
      <c r="F216" s="17" t="s">
        <v>96</v>
      </c>
      <c r="G216" s="17" t="s">
        <v>594</v>
      </c>
      <c r="H216" s="38" t="s">
        <v>83</v>
      </c>
      <c r="I216" s="38" t="s">
        <v>84</v>
      </c>
      <c r="J216" s="39">
        <v>42979.0</v>
      </c>
      <c r="K216" s="41"/>
      <c r="L216" s="38" t="s">
        <v>85</v>
      </c>
      <c r="M216" s="41"/>
      <c r="N216" s="41"/>
      <c r="O216" s="28" t="s">
        <v>72</v>
      </c>
      <c r="P216" s="28" t="s">
        <v>71</v>
      </c>
      <c r="Q216" s="28" t="s">
        <v>71</v>
      </c>
      <c r="R216" s="28" t="s">
        <v>73</v>
      </c>
      <c r="S216" s="28" t="s">
        <v>73</v>
      </c>
      <c r="T216" s="43"/>
      <c r="U216" s="43"/>
      <c r="V216" s="28" t="s">
        <v>73</v>
      </c>
      <c r="W216" s="28" t="s">
        <v>73</v>
      </c>
      <c r="X216" s="28" t="s">
        <v>73</v>
      </c>
      <c r="Y216" s="28" t="s">
        <v>73</v>
      </c>
      <c r="Z216" s="28" t="s">
        <v>73</v>
      </c>
      <c r="AA216" s="28" t="s">
        <v>72</v>
      </c>
      <c r="AB216" s="43"/>
      <c r="AC216" s="28" t="s">
        <v>73</v>
      </c>
      <c r="AD216" s="43"/>
      <c r="AE216" s="36">
        <f t="shared" si="1"/>
        <v>0</v>
      </c>
      <c r="AF216" s="45">
        <v>0.0</v>
      </c>
      <c r="AG216" s="45">
        <v>0.0</v>
      </c>
      <c r="AH216" s="36">
        <f t="shared" si="2"/>
        <v>0</v>
      </c>
      <c r="AI216" s="41"/>
      <c r="AJ216" s="28" t="s">
        <v>55</v>
      </c>
      <c r="AK216" s="28" t="s">
        <v>55</v>
      </c>
      <c r="AL216" s="28" t="s">
        <v>55</v>
      </c>
      <c r="AM216" s="28" t="s">
        <v>55</v>
      </c>
      <c r="AN216" s="28" t="s">
        <v>92</v>
      </c>
      <c r="AO216" s="28" t="s">
        <v>55</v>
      </c>
      <c r="AP216" s="36">
        <f t="shared" si="3"/>
        <v>0</v>
      </c>
      <c r="AQ216" s="36">
        <f t="shared" si="4"/>
        <v>2</v>
      </c>
      <c r="AR216" s="36">
        <f t="shared" si="5"/>
        <v>2</v>
      </c>
      <c r="AS216" s="36">
        <f t="shared" si="6"/>
        <v>8</v>
      </c>
    </row>
    <row r="217">
      <c r="A217" s="37">
        <v>212.0</v>
      </c>
      <c r="B217" s="17" t="s">
        <v>653</v>
      </c>
      <c r="C217" s="17" t="s">
        <v>303</v>
      </c>
      <c r="D217" s="20"/>
      <c r="E217" s="19"/>
      <c r="F217" s="17" t="s">
        <v>96</v>
      </c>
      <c r="G217" s="17" t="s">
        <v>594</v>
      </c>
      <c r="H217" s="38" t="s">
        <v>83</v>
      </c>
      <c r="I217" s="38" t="s">
        <v>84</v>
      </c>
      <c r="J217" s="39">
        <v>42979.0</v>
      </c>
      <c r="K217" s="41"/>
      <c r="L217" s="38" t="s">
        <v>85</v>
      </c>
      <c r="M217" s="41"/>
      <c r="N217" s="41"/>
      <c r="O217" s="28" t="s">
        <v>71</v>
      </c>
      <c r="P217" s="28" t="s">
        <v>71</v>
      </c>
      <c r="Q217" s="28" t="s">
        <v>71</v>
      </c>
      <c r="R217" s="28" t="s">
        <v>72</v>
      </c>
      <c r="S217" s="28" t="s">
        <v>72</v>
      </c>
      <c r="T217" s="43"/>
      <c r="U217" s="43"/>
      <c r="V217" s="28" t="s">
        <v>73</v>
      </c>
      <c r="W217" s="28" t="s">
        <v>73</v>
      </c>
      <c r="X217" s="28" t="s">
        <v>73</v>
      </c>
      <c r="Y217" s="28" t="s">
        <v>73</v>
      </c>
      <c r="Z217" s="28" t="s">
        <v>73</v>
      </c>
      <c r="AA217" s="28" t="s">
        <v>72</v>
      </c>
      <c r="AB217" s="43"/>
      <c r="AC217" s="28" t="s">
        <v>73</v>
      </c>
      <c r="AD217" s="43"/>
      <c r="AE217" s="36">
        <f t="shared" si="1"/>
        <v>0</v>
      </c>
      <c r="AF217" s="45">
        <v>0.0</v>
      </c>
      <c r="AG217" s="45">
        <v>0.0</v>
      </c>
      <c r="AH217" s="36">
        <f t="shared" si="2"/>
        <v>0</v>
      </c>
      <c r="AI217" s="41"/>
      <c r="AJ217" s="28" t="s">
        <v>55</v>
      </c>
      <c r="AK217" s="28" t="s">
        <v>55</v>
      </c>
      <c r="AL217" s="28" t="s">
        <v>55</v>
      </c>
      <c r="AM217" s="28" t="s">
        <v>55</v>
      </c>
      <c r="AN217" s="28" t="s">
        <v>92</v>
      </c>
      <c r="AO217" s="28" t="s">
        <v>55</v>
      </c>
      <c r="AP217" s="36">
        <f t="shared" si="3"/>
        <v>0</v>
      </c>
      <c r="AQ217" s="36">
        <f t="shared" si="4"/>
        <v>3</v>
      </c>
      <c r="AR217" s="36">
        <f t="shared" si="5"/>
        <v>3</v>
      </c>
      <c r="AS217" s="36">
        <f t="shared" si="6"/>
        <v>6</v>
      </c>
    </row>
    <row r="218">
      <c r="A218" s="37">
        <v>213.0</v>
      </c>
      <c r="B218" s="17" t="s">
        <v>657</v>
      </c>
      <c r="C218" s="17" t="s">
        <v>658</v>
      </c>
      <c r="D218" s="17" t="s">
        <v>659</v>
      </c>
      <c r="E218" s="19"/>
      <c r="F218" s="17" t="s">
        <v>79</v>
      </c>
      <c r="G218" s="17" t="s">
        <v>594</v>
      </c>
      <c r="H218" s="38" t="s">
        <v>83</v>
      </c>
      <c r="I218" s="38" t="s">
        <v>84</v>
      </c>
      <c r="J218" s="39">
        <v>42979.0</v>
      </c>
      <c r="K218" s="41"/>
      <c r="L218" s="38" t="s">
        <v>85</v>
      </c>
      <c r="M218" s="41"/>
      <c r="N218" s="41"/>
      <c r="O218" s="28" t="s">
        <v>73</v>
      </c>
      <c r="P218" s="28" t="s">
        <v>73</v>
      </c>
      <c r="Q218" s="28" t="s">
        <v>72</v>
      </c>
      <c r="R218" s="28" t="s">
        <v>73</v>
      </c>
      <c r="S218" s="28" t="s">
        <v>73</v>
      </c>
      <c r="T218" s="43"/>
      <c r="U218" s="43"/>
      <c r="V218" s="28" t="s">
        <v>73</v>
      </c>
      <c r="W218" s="28" t="s">
        <v>73</v>
      </c>
      <c r="X218" s="28" t="s">
        <v>73</v>
      </c>
      <c r="Y218" s="28" t="s">
        <v>73</v>
      </c>
      <c r="Z218" s="28" t="s">
        <v>73</v>
      </c>
      <c r="AA218" s="28" t="s">
        <v>73</v>
      </c>
      <c r="AB218" s="43"/>
      <c r="AC218" s="28" t="s">
        <v>73</v>
      </c>
      <c r="AD218" s="43"/>
      <c r="AE218" s="36">
        <f t="shared" si="1"/>
        <v>0</v>
      </c>
      <c r="AF218" s="45">
        <v>0.0</v>
      </c>
      <c r="AG218" s="45">
        <v>0.0</v>
      </c>
      <c r="AH218" s="36">
        <f t="shared" si="2"/>
        <v>0</v>
      </c>
      <c r="AI218" s="41"/>
      <c r="AJ218" s="28" t="s">
        <v>55</v>
      </c>
      <c r="AK218" s="28" t="s">
        <v>55</v>
      </c>
      <c r="AL218" s="28" t="s">
        <v>55</v>
      </c>
      <c r="AM218" s="28" t="s">
        <v>55</v>
      </c>
      <c r="AN218" s="28" t="s">
        <v>92</v>
      </c>
      <c r="AO218" s="28" t="s">
        <v>55</v>
      </c>
      <c r="AP218" s="36">
        <f t="shared" si="3"/>
        <v>0</v>
      </c>
      <c r="AQ218" s="36">
        <f t="shared" si="4"/>
        <v>0</v>
      </c>
      <c r="AR218" s="36">
        <f t="shared" si="5"/>
        <v>1</v>
      </c>
      <c r="AS218" s="36">
        <f t="shared" si="6"/>
        <v>11</v>
      </c>
    </row>
    <row r="219">
      <c r="A219" s="37">
        <v>214.0</v>
      </c>
      <c r="B219" s="17" t="s">
        <v>207</v>
      </c>
      <c r="C219" s="17" t="s">
        <v>660</v>
      </c>
      <c r="D219" s="17" t="s">
        <v>122</v>
      </c>
      <c r="E219" s="19"/>
      <c r="F219" s="17" t="s">
        <v>96</v>
      </c>
      <c r="G219" s="17" t="s">
        <v>594</v>
      </c>
      <c r="H219" s="38" t="s">
        <v>83</v>
      </c>
      <c r="I219" s="38" t="s">
        <v>84</v>
      </c>
      <c r="J219" s="39">
        <v>42979.0</v>
      </c>
      <c r="K219" s="41"/>
      <c r="L219" s="38" t="s">
        <v>85</v>
      </c>
      <c r="M219" s="41"/>
      <c r="N219" s="41"/>
      <c r="O219" s="28" t="s">
        <v>73</v>
      </c>
      <c r="P219" s="28" t="s">
        <v>73</v>
      </c>
      <c r="Q219" s="28" t="s">
        <v>72</v>
      </c>
      <c r="R219" s="28" t="s">
        <v>73</v>
      </c>
      <c r="S219" s="28" t="s">
        <v>73</v>
      </c>
      <c r="T219" s="43"/>
      <c r="U219" s="43"/>
      <c r="V219" s="28" t="s">
        <v>73</v>
      </c>
      <c r="W219" s="28" t="s">
        <v>73</v>
      </c>
      <c r="X219" s="28" t="s">
        <v>73</v>
      </c>
      <c r="Y219" s="28" t="s">
        <v>73</v>
      </c>
      <c r="Z219" s="28" t="s">
        <v>73</v>
      </c>
      <c r="AA219" s="28" t="s">
        <v>73</v>
      </c>
      <c r="AB219" s="43"/>
      <c r="AC219" s="28" t="s">
        <v>73</v>
      </c>
      <c r="AD219" s="43"/>
      <c r="AE219" s="36">
        <f t="shared" si="1"/>
        <v>0</v>
      </c>
      <c r="AF219" s="45">
        <v>14.0</v>
      </c>
      <c r="AG219" s="45">
        <v>0.0</v>
      </c>
      <c r="AH219" s="36">
        <f t="shared" si="2"/>
        <v>14</v>
      </c>
      <c r="AI219" s="41"/>
      <c r="AJ219" s="28" t="s">
        <v>55</v>
      </c>
      <c r="AK219" s="28" t="s">
        <v>55</v>
      </c>
      <c r="AL219" s="28" t="s">
        <v>55</v>
      </c>
      <c r="AM219" s="28" t="s">
        <v>55</v>
      </c>
      <c r="AN219" s="28" t="s">
        <v>92</v>
      </c>
      <c r="AO219" s="28" t="s">
        <v>55</v>
      </c>
      <c r="AP219" s="36">
        <f t="shared" si="3"/>
        <v>0</v>
      </c>
      <c r="AQ219" s="36">
        <f t="shared" si="4"/>
        <v>0</v>
      </c>
      <c r="AR219" s="36">
        <f t="shared" si="5"/>
        <v>1</v>
      </c>
      <c r="AS219" s="36">
        <f t="shared" si="6"/>
        <v>11</v>
      </c>
    </row>
    <row r="220">
      <c r="A220" s="37">
        <v>215.0</v>
      </c>
      <c r="B220" s="17" t="s">
        <v>661</v>
      </c>
      <c r="C220" s="17" t="s">
        <v>662</v>
      </c>
      <c r="D220" s="17" t="s">
        <v>110</v>
      </c>
      <c r="E220" s="19"/>
      <c r="F220" s="17" t="s">
        <v>96</v>
      </c>
      <c r="G220" s="17" t="s">
        <v>594</v>
      </c>
      <c r="H220" s="38" t="s">
        <v>83</v>
      </c>
      <c r="I220" s="38" t="s">
        <v>84</v>
      </c>
      <c r="J220" s="39">
        <v>42979.0</v>
      </c>
      <c r="K220" s="41"/>
      <c r="L220" s="38" t="s">
        <v>85</v>
      </c>
      <c r="M220" s="41"/>
      <c r="N220" s="41"/>
      <c r="O220" s="28" t="s">
        <v>73</v>
      </c>
      <c r="P220" s="28" t="s">
        <v>73</v>
      </c>
      <c r="Q220" s="28" t="s">
        <v>73</v>
      </c>
      <c r="R220" s="28" t="s">
        <v>73</v>
      </c>
      <c r="S220" s="28" t="s">
        <v>73</v>
      </c>
      <c r="T220" s="43"/>
      <c r="U220" s="43"/>
      <c r="V220" s="28" t="s">
        <v>73</v>
      </c>
      <c r="W220" s="28" t="s">
        <v>73</v>
      </c>
      <c r="X220" s="28" t="s">
        <v>73</v>
      </c>
      <c r="Y220" s="28" t="s">
        <v>73</v>
      </c>
      <c r="Z220" s="28" t="s">
        <v>73</v>
      </c>
      <c r="AA220" s="28" t="s">
        <v>73</v>
      </c>
      <c r="AB220" s="43"/>
      <c r="AC220" s="28" t="s">
        <v>73</v>
      </c>
      <c r="AD220" s="43"/>
      <c r="AE220" s="36">
        <f t="shared" si="1"/>
        <v>0</v>
      </c>
      <c r="AF220" s="45">
        <v>0.0</v>
      </c>
      <c r="AG220" s="45">
        <v>0.0</v>
      </c>
      <c r="AH220" s="36">
        <f t="shared" si="2"/>
        <v>0</v>
      </c>
      <c r="AI220" s="41"/>
      <c r="AJ220" s="28" t="s">
        <v>55</v>
      </c>
      <c r="AK220" s="28" t="s">
        <v>55</v>
      </c>
      <c r="AL220" s="28" t="s">
        <v>55</v>
      </c>
      <c r="AM220" s="28" t="s">
        <v>55</v>
      </c>
      <c r="AN220" s="28" t="s">
        <v>92</v>
      </c>
      <c r="AO220" s="28" t="s">
        <v>55</v>
      </c>
      <c r="AP220" s="36">
        <f t="shared" si="3"/>
        <v>0</v>
      </c>
      <c r="AQ220" s="36">
        <f t="shared" si="4"/>
        <v>0</v>
      </c>
      <c r="AR220" s="36">
        <f t="shared" si="5"/>
        <v>0</v>
      </c>
      <c r="AS220" s="36">
        <f t="shared" si="6"/>
        <v>12</v>
      </c>
    </row>
    <row r="221">
      <c r="A221" s="37">
        <v>216.0</v>
      </c>
      <c r="B221" s="17" t="s">
        <v>665</v>
      </c>
      <c r="C221" s="17" t="s">
        <v>130</v>
      </c>
      <c r="D221" s="17" t="s">
        <v>157</v>
      </c>
      <c r="E221" s="19"/>
      <c r="F221" s="17" t="s">
        <v>79</v>
      </c>
      <c r="G221" s="17" t="s">
        <v>594</v>
      </c>
      <c r="H221" s="38" t="s">
        <v>83</v>
      </c>
      <c r="I221" s="38" t="s">
        <v>84</v>
      </c>
      <c r="J221" s="39">
        <v>42979.0</v>
      </c>
      <c r="K221" s="43"/>
      <c r="L221" s="47" t="s">
        <v>85</v>
      </c>
      <c r="M221" s="43"/>
      <c r="N221" s="43"/>
      <c r="O221" s="28" t="s">
        <v>73</v>
      </c>
      <c r="P221" s="28" t="s">
        <v>73</v>
      </c>
      <c r="Q221" s="28" t="s">
        <v>73</v>
      </c>
      <c r="R221" s="28" t="s">
        <v>73</v>
      </c>
      <c r="S221" s="28" t="s">
        <v>73</v>
      </c>
      <c r="T221" s="28"/>
      <c r="U221" s="43"/>
      <c r="V221" s="28"/>
      <c r="W221" s="28" t="s">
        <v>73</v>
      </c>
      <c r="X221" s="28" t="s">
        <v>73</v>
      </c>
      <c r="Y221" s="28" t="s">
        <v>73</v>
      </c>
      <c r="Z221" s="28" t="s">
        <v>73</v>
      </c>
      <c r="AA221" s="28" t="s">
        <v>73</v>
      </c>
      <c r="AB221" s="43"/>
      <c r="AC221" s="28" t="s">
        <v>73</v>
      </c>
      <c r="AD221" s="28"/>
      <c r="AE221" s="36">
        <f t="shared" si="1"/>
        <v>0</v>
      </c>
      <c r="AF221" s="45">
        <v>0.0</v>
      </c>
      <c r="AG221" s="45">
        <v>0.0</v>
      </c>
      <c r="AH221" s="36">
        <f t="shared" si="2"/>
        <v>0</v>
      </c>
      <c r="AI221" s="43"/>
      <c r="AJ221" s="28" t="s">
        <v>55</v>
      </c>
      <c r="AK221" s="28" t="s">
        <v>55</v>
      </c>
      <c r="AL221" s="28" t="s">
        <v>55</v>
      </c>
      <c r="AM221" s="28" t="s">
        <v>55</v>
      </c>
      <c r="AN221" s="28" t="s">
        <v>92</v>
      </c>
      <c r="AO221" s="28" t="s">
        <v>55</v>
      </c>
      <c r="AP221" s="36">
        <f t="shared" si="3"/>
        <v>0</v>
      </c>
      <c r="AQ221" s="36">
        <f t="shared" si="4"/>
        <v>0</v>
      </c>
      <c r="AR221" s="36">
        <f t="shared" si="5"/>
        <v>0</v>
      </c>
      <c r="AS221" s="36">
        <f t="shared" si="6"/>
        <v>11</v>
      </c>
    </row>
    <row r="222">
      <c r="A222" s="37">
        <v>217.0</v>
      </c>
      <c r="B222" s="17" t="s">
        <v>666</v>
      </c>
      <c r="C222" s="17" t="s">
        <v>78</v>
      </c>
      <c r="D222" s="17" t="s">
        <v>269</v>
      </c>
      <c r="E222" s="19"/>
      <c r="F222" s="17" t="s">
        <v>79</v>
      </c>
      <c r="G222" s="17" t="s">
        <v>594</v>
      </c>
      <c r="H222" s="38" t="s">
        <v>83</v>
      </c>
      <c r="I222" s="38" t="s">
        <v>84</v>
      </c>
      <c r="J222" s="39">
        <v>42979.0</v>
      </c>
      <c r="K222" s="43"/>
      <c r="L222" s="47" t="s">
        <v>85</v>
      </c>
      <c r="M222" s="43"/>
      <c r="N222" s="43"/>
      <c r="O222" s="28" t="s">
        <v>73</v>
      </c>
      <c r="P222" s="28" t="s">
        <v>73</v>
      </c>
      <c r="Q222" s="28" t="s">
        <v>73</v>
      </c>
      <c r="R222" s="28" t="s">
        <v>73</v>
      </c>
      <c r="S222" s="28" t="s">
        <v>73</v>
      </c>
      <c r="T222" s="43"/>
      <c r="U222" s="43"/>
      <c r="V222" s="28" t="s">
        <v>73</v>
      </c>
      <c r="W222" s="28" t="s">
        <v>73</v>
      </c>
      <c r="X222" s="28" t="s">
        <v>73</v>
      </c>
      <c r="Y222" s="28" t="s">
        <v>73</v>
      </c>
      <c r="Z222" s="28" t="s">
        <v>73</v>
      </c>
      <c r="AA222" s="28" t="s">
        <v>73</v>
      </c>
      <c r="AB222" s="43"/>
      <c r="AC222" s="28" t="s">
        <v>73</v>
      </c>
      <c r="AD222" s="28"/>
      <c r="AE222" s="36">
        <f t="shared" si="1"/>
        <v>0</v>
      </c>
      <c r="AF222" s="45">
        <v>0.0</v>
      </c>
      <c r="AG222" s="45">
        <v>0.0</v>
      </c>
      <c r="AH222" s="36">
        <f t="shared" si="2"/>
        <v>0</v>
      </c>
      <c r="AI222" s="43"/>
      <c r="AJ222" s="28" t="s">
        <v>55</v>
      </c>
      <c r="AK222" s="28" t="s">
        <v>55</v>
      </c>
      <c r="AL222" s="28" t="s">
        <v>55</v>
      </c>
      <c r="AM222" s="28" t="s">
        <v>55</v>
      </c>
      <c r="AN222" s="28" t="s">
        <v>92</v>
      </c>
      <c r="AO222" s="28" t="s">
        <v>55</v>
      </c>
      <c r="AP222" s="36">
        <f t="shared" si="3"/>
        <v>0</v>
      </c>
      <c r="AQ222" s="36">
        <f t="shared" si="4"/>
        <v>0</v>
      </c>
      <c r="AR222" s="36">
        <f t="shared" si="5"/>
        <v>0</v>
      </c>
      <c r="AS222" s="36">
        <f t="shared" si="6"/>
        <v>12</v>
      </c>
    </row>
    <row r="223">
      <c r="A223" s="37">
        <v>218.0</v>
      </c>
      <c r="B223" s="17" t="s">
        <v>667</v>
      </c>
      <c r="C223" s="17" t="s">
        <v>107</v>
      </c>
      <c r="D223" s="17" t="s">
        <v>338</v>
      </c>
      <c r="E223" s="19"/>
      <c r="F223" s="17" t="s">
        <v>79</v>
      </c>
      <c r="G223" s="17" t="s">
        <v>669</v>
      </c>
      <c r="H223" s="38" t="s">
        <v>83</v>
      </c>
      <c r="I223" s="38" t="s">
        <v>84</v>
      </c>
      <c r="J223" s="39">
        <v>42979.0</v>
      </c>
      <c r="K223" s="43"/>
      <c r="L223" s="47" t="s">
        <v>85</v>
      </c>
      <c r="M223" s="43"/>
      <c r="N223" s="43"/>
      <c r="O223" s="28" t="s">
        <v>73</v>
      </c>
      <c r="P223" s="28" t="s">
        <v>73</v>
      </c>
      <c r="Q223" s="28" t="s">
        <v>72</v>
      </c>
      <c r="R223" s="28" t="s">
        <v>73</v>
      </c>
      <c r="S223" s="28" t="s">
        <v>72</v>
      </c>
      <c r="T223" s="43"/>
      <c r="U223" s="43"/>
      <c r="V223" s="28" t="s">
        <v>73</v>
      </c>
      <c r="W223" s="28" t="s">
        <v>73</v>
      </c>
      <c r="X223" s="28" t="s">
        <v>73</v>
      </c>
      <c r="Y223" s="28" t="s">
        <v>73</v>
      </c>
      <c r="Z223" s="28" t="s">
        <v>73</v>
      </c>
      <c r="AA223" s="28" t="s">
        <v>73</v>
      </c>
      <c r="AB223" s="43"/>
      <c r="AC223" s="28" t="s">
        <v>73</v>
      </c>
      <c r="AD223" s="43"/>
      <c r="AE223" s="36">
        <f t="shared" si="1"/>
        <v>0</v>
      </c>
      <c r="AF223" s="45">
        <v>0.0</v>
      </c>
      <c r="AG223" s="45">
        <v>0.0</v>
      </c>
      <c r="AH223" s="36">
        <f t="shared" si="2"/>
        <v>0</v>
      </c>
      <c r="AI223" s="43"/>
      <c r="AJ223" s="28" t="s">
        <v>55</v>
      </c>
      <c r="AK223" s="28" t="s">
        <v>55</v>
      </c>
      <c r="AL223" s="28" t="s">
        <v>55</v>
      </c>
      <c r="AM223" s="28" t="s">
        <v>55</v>
      </c>
      <c r="AN223" s="28" t="s">
        <v>92</v>
      </c>
      <c r="AO223" s="28" t="s">
        <v>55</v>
      </c>
      <c r="AP223" s="36">
        <f t="shared" si="3"/>
        <v>0</v>
      </c>
      <c r="AQ223" s="36">
        <f t="shared" si="4"/>
        <v>0</v>
      </c>
      <c r="AR223" s="36">
        <f t="shared" si="5"/>
        <v>2</v>
      </c>
      <c r="AS223" s="36">
        <f t="shared" si="6"/>
        <v>10</v>
      </c>
    </row>
    <row r="224">
      <c r="A224" s="37">
        <v>219.0</v>
      </c>
      <c r="B224" s="17" t="s">
        <v>671</v>
      </c>
      <c r="C224" s="17" t="s">
        <v>115</v>
      </c>
      <c r="D224" s="17" t="s">
        <v>78</v>
      </c>
      <c r="E224" s="19"/>
      <c r="F224" s="17" t="s">
        <v>79</v>
      </c>
      <c r="G224" s="17" t="s">
        <v>669</v>
      </c>
      <c r="H224" s="38" t="s">
        <v>83</v>
      </c>
      <c r="I224" s="38" t="s">
        <v>84</v>
      </c>
      <c r="J224" s="39">
        <v>42979.0</v>
      </c>
      <c r="K224" s="43"/>
      <c r="L224" s="47" t="s">
        <v>85</v>
      </c>
      <c r="M224" s="43"/>
      <c r="N224" s="43"/>
      <c r="O224" s="28" t="s">
        <v>73</v>
      </c>
      <c r="P224" s="28" t="s">
        <v>73</v>
      </c>
      <c r="Q224" s="28" t="s">
        <v>73</v>
      </c>
      <c r="R224" s="28" t="s">
        <v>73</v>
      </c>
      <c r="S224" s="28" t="s">
        <v>73</v>
      </c>
      <c r="T224" s="43"/>
      <c r="U224" s="43"/>
      <c r="V224" s="28" t="s">
        <v>73</v>
      </c>
      <c r="W224" s="28" t="s">
        <v>73</v>
      </c>
      <c r="X224" s="28" t="s">
        <v>73</v>
      </c>
      <c r="Y224" s="28" t="s">
        <v>73</v>
      </c>
      <c r="Z224" s="28" t="s">
        <v>73</v>
      </c>
      <c r="AA224" s="28" t="s">
        <v>73</v>
      </c>
      <c r="AB224" s="43"/>
      <c r="AC224" s="28" t="s">
        <v>73</v>
      </c>
      <c r="AD224" s="43"/>
      <c r="AE224" s="36">
        <f t="shared" si="1"/>
        <v>0</v>
      </c>
      <c r="AF224" s="45">
        <v>0.0</v>
      </c>
      <c r="AG224" s="45">
        <v>0.0</v>
      </c>
      <c r="AH224" s="36">
        <f t="shared" si="2"/>
        <v>0</v>
      </c>
      <c r="AI224" s="43"/>
      <c r="AJ224" s="28" t="s">
        <v>55</v>
      </c>
      <c r="AK224" s="28" t="s">
        <v>55</v>
      </c>
      <c r="AL224" s="28" t="s">
        <v>55</v>
      </c>
      <c r="AM224" s="28" t="s">
        <v>55</v>
      </c>
      <c r="AN224" s="28" t="s">
        <v>92</v>
      </c>
      <c r="AO224" s="28" t="s">
        <v>55</v>
      </c>
      <c r="AP224" s="36">
        <f t="shared" si="3"/>
        <v>0</v>
      </c>
      <c r="AQ224" s="36">
        <f t="shared" si="4"/>
        <v>0</v>
      </c>
      <c r="AR224" s="36">
        <f t="shared" si="5"/>
        <v>0</v>
      </c>
      <c r="AS224" s="36">
        <f t="shared" si="6"/>
        <v>12</v>
      </c>
    </row>
    <row r="225">
      <c r="A225" s="37">
        <v>220.0</v>
      </c>
      <c r="B225" s="17" t="s">
        <v>673</v>
      </c>
      <c r="C225" s="17" t="s">
        <v>335</v>
      </c>
      <c r="D225" s="17" t="s">
        <v>142</v>
      </c>
      <c r="E225" s="19"/>
      <c r="F225" s="17" t="s">
        <v>79</v>
      </c>
      <c r="G225" s="17" t="s">
        <v>669</v>
      </c>
      <c r="H225" s="38" t="s">
        <v>83</v>
      </c>
      <c r="I225" s="38" t="s">
        <v>84</v>
      </c>
      <c r="J225" s="39">
        <v>42979.0</v>
      </c>
      <c r="K225" s="43"/>
      <c r="L225" s="47" t="s">
        <v>85</v>
      </c>
      <c r="M225" s="43"/>
      <c r="N225" s="43"/>
      <c r="O225" s="28" t="s">
        <v>72</v>
      </c>
      <c r="P225" s="28" t="s">
        <v>71</v>
      </c>
      <c r="Q225" s="28" t="s">
        <v>72</v>
      </c>
      <c r="R225" s="28" t="s">
        <v>72</v>
      </c>
      <c r="S225" s="28" t="s">
        <v>72</v>
      </c>
      <c r="T225" s="43"/>
      <c r="U225" s="43"/>
      <c r="V225" s="28" t="s">
        <v>73</v>
      </c>
      <c r="W225" s="28" t="s">
        <v>73</v>
      </c>
      <c r="X225" s="28" t="s">
        <v>73</v>
      </c>
      <c r="Y225" s="28" t="s">
        <v>73</v>
      </c>
      <c r="Z225" s="28" t="s">
        <v>73</v>
      </c>
      <c r="AA225" s="28" t="s">
        <v>73</v>
      </c>
      <c r="AB225" s="43"/>
      <c r="AC225" s="28" t="s">
        <v>73</v>
      </c>
      <c r="AD225" s="43"/>
      <c r="AE225" s="36">
        <f t="shared" si="1"/>
        <v>0</v>
      </c>
      <c r="AF225" s="45">
        <v>0.0</v>
      </c>
      <c r="AG225" s="45">
        <v>0.0</v>
      </c>
      <c r="AH225" s="36">
        <f t="shared" si="2"/>
        <v>0</v>
      </c>
      <c r="AI225" s="43"/>
      <c r="AJ225" s="28" t="s">
        <v>55</v>
      </c>
      <c r="AK225" s="28" t="s">
        <v>55</v>
      </c>
      <c r="AL225" s="28" t="s">
        <v>55</v>
      </c>
      <c r="AM225" s="28" t="s">
        <v>55</v>
      </c>
      <c r="AN225" s="28" t="s">
        <v>92</v>
      </c>
      <c r="AO225" s="28" t="s">
        <v>55</v>
      </c>
      <c r="AP225" s="36">
        <f t="shared" si="3"/>
        <v>0</v>
      </c>
      <c r="AQ225" s="36">
        <f t="shared" si="4"/>
        <v>1</v>
      </c>
      <c r="AR225" s="36">
        <f t="shared" si="5"/>
        <v>4</v>
      </c>
      <c r="AS225" s="36">
        <f t="shared" si="6"/>
        <v>7</v>
      </c>
    </row>
    <row r="226">
      <c r="A226" s="37">
        <v>221.0</v>
      </c>
      <c r="B226" s="17" t="s">
        <v>143</v>
      </c>
      <c r="C226" s="17" t="s">
        <v>149</v>
      </c>
      <c r="D226" s="17" t="s">
        <v>77</v>
      </c>
      <c r="E226" s="19"/>
      <c r="F226" s="17" t="s">
        <v>79</v>
      </c>
      <c r="G226" s="17" t="s">
        <v>669</v>
      </c>
      <c r="H226" s="38" t="s">
        <v>83</v>
      </c>
      <c r="I226" s="38" t="s">
        <v>84</v>
      </c>
      <c r="J226" s="39">
        <v>42979.0</v>
      </c>
      <c r="K226" s="43"/>
      <c r="L226" s="47" t="s">
        <v>85</v>
      </c>
      <c r="M226" s="43"/>
      <c r="N226" s="43"/>
      <c r="O226" s="28" t="s">
        <v>72</v>
      </c>
      <c r="P226" s="28" t="s">
        <v>73</v>
      </c>
      <c r="Q226" s="28" t="s">
        <v>72</v>
      </c>
      <c r="R226" s="28" t="s">
        <v>73</v>
      </c>
      <c r="S226" s="28" t="s">
        <v>73</v>
      </c>
      <c r="T226" s="43"/>
      <c r="U226" s="43"/>
      <c r="V226" s="28" t="s">
        <v>73</v>
      </c>
      <c r="W226" s="28" t="s">
        <v>73</v>
      </c>
      <c r="X226" s="28" t="s">
        <v>73</v>
      </c>
      <c r="Y226" s="28" t="s">
        <v>73</v>
      </c>
      <c r="Z226" s="28" t="s">
        <v>73</v>
      </c>
      <c r="AA226" s="28" t="s">
        <v>73</v>
      </c>
      <c r="AB226" s="43"/>
      <c r="AC226" s="28" t="s">
        <v>73</v>
      </c>
      <c r="AD226" s="43"/>
      <c r="AE226" s="36">
        <f t="shared" si="1"/>
        <v>0</v>
      </c>
      <c r="AF226" s="45">
        <v>0.0</v>
      </c>
      <c r="AG226" s="45">
        <v>0.0</v>
      </c>
      <c r="AH226" s="36">
        <f t="shared" si="2"/>
        <v>0</v>
      </c>
      <c r="AI226" s="43"/>
      <c r="AJ226" s="28" t="s">
        <v>55</v>
      </c>
      <c r="AK226" s="28" t="s">
        <v>55</v>
      </c>
      <c r="AL226" s="28" t="s">
        <v>55</v>
      </c>
      <c r="AM226" s="28" t="s">
        <v>55</v>
      </c>
      <c r="AN226" s="28" t="s">
        <v>92</v>
      </c>
      <c r="AO226" s="28" t="s">
        <v>55</v>
      </c>
      <c r="AP226" s="36">
        <f t="shared" si="3"/>
        <v>0</v>
      </c>
      <c r="AQ226" s="36">
        <f t="shared" si="4"/>
        <v>0</v>
      </c>
      <c r="AR226" s="36">
        <f t="shared" si="5"/>
        <v>2</v>
      </c>
      <c r="AS226" s="36">
        <f t="shared" si="6"/>
        <v>10</v>
      </c>
    </row>
    <row r="227">
      <c r="A227" s="37">
        <v>222.0</v>
      </c>
      <c r="B227" s="17" t="s">
        <v>675</v>
      </c>
      <c r="C227" s="17" t="s">
        <v>676</v>
      </c>
      <c r="D227" s="17" t="s">
        <v>113</v>
      </c>
      <c r="E227" s="17" t="s">
        <v>259</v>
      </c>
      <c r="F227" s="17" t="s">
        <v>96</v>
      </c>
      <c r="G227" s="17" t="s">
        <v>669</v>
      </c>
      <c r="H227" s="38" t="s">
        <v>83</v>
      </c>
      <c r="I227" s="38" t="s">
        <v>84</v>
      </c>
      <c r="J227" s="39">
        <v>42979.0</v>
      </c>
      <c r="K227" s="43"/>
      <c r="L227" s="47" t="s">
        <v>85</v>
      </c>
      <c r="M227" s="43"/>
      <c r="N227" s="43"/>
      <c r="O227" s="28" t="s">
        <v>73</v>
      </c>
      <c r="P227" s="28" t="s">
        <v>73</v>
      </c>
      <c r="Q227" s="28" t="s">
        <v>72</v>
      </c>
      <c r="R227" s="28" t="s">
        <v>72</v>
      </c>
      <c r="S227" s="28" t="s">
        <v>73</v>
      </c>
      <c r="T227" s="43"/>
      <c r="U227" s="43"/>
      <c r="V227" s="28" t="s">
        <v>73</v>
      </c>
      <c r="W227" s="28" t="s">
        <v>73</v>
      </c>
      <c r="X227" s="28" t="s">
        <v>73</v>
      </c>
      <c r="Y227" s="28" t="s">
        <v>73</v>
      </c>
      <c r="Z227" s="28" t="s">
        <v>73</v>
      </c>
      <c r="AA227" s="28" t="s">
        <v>73</v>
      </c>
      <c r="AB227" s="43"/>
      <c r="AC227" s="28" t="s">
        <v>73</v>
      </c>
      <c r="AD227" s="43"/>
      <c r="AE227" s="36">
        <f t="shared" si="1"/>
        <v>0</v>
      </c>
      <c r="AF227" s="45">
        <v>0.0</v>
      </c>
      <c r="AG227" s="45">
        <v>0.0</v>
      </c>
      <c r="AH227" s="36">
        <f t="shared" si="2"/>
        <v>0</v>
      </c>
      <c r="AI227" s="43"/>
      <c r="AJ227" s="28" t="s">
        <v>55</v>
      </c>
      <c r="AK227" s="28" t="s">
        <v>55</v>
      </c>
      <c r="AL227" s="28" t="s">
        <v>55</v>
      </c>
      <c r="AM227" s="28" t="s">
        <v>55</v>
      </c>
      <c r="AN227" s="28" t="s">
        <v>92</v>
      </c>
      <c r="AO227" s="28" t="s">
        <v>55</v>
      </c>
      <c r="AP227" s="36">
        <f t="shared" si="3"/>
        <v>0</v>
      </c>
      <c r="AQ227" s="36">
        <f t="shared" si="4"/>
        <v>0</v>
      </c>
      <c r="AR227" s="36">
        <f t="shared" si="5"/>
        <v>2</v>
      </c>
      <c r="AS227" s="36">
        <f t="shared" si="6"/>
        <v>10</v>
      </c>
    </row>
    <row r="228">
      <c r="A228" s="37">
        <v>223.0</v>
      </c>
      <c r="B228" s="17" t="s">
        <v>677</v>
      </c>
      <c r="C228" s="17" t="s">
        <v>149</v>
      </c>
      <c r="D228" s="17" t="s">
        <v>269</v>
      </c>
      <c r="E228" s="19"/>
      <c r="F228" s="17" t="s">
        <v>79</v>
      </c>
      <c r="G228" s="17" t="s">
        <v>669</v>
      </c>
      <c r="H228" s="38" t="s">
        <v>83</v>
      </c>
      <c r="I228" s="38" t="s">
        <v>84</v>
      </c>
      <c r="J228" s="39">
        <v>42979.0</v>
      </c>
      <c r="K228" s="43"/>
      <c r="L228" s="47" t="s">
        <v>85</v>
      </c>
      <c r="M228" s="43"/>
      <c r="N228" s="43"/>
      <c r="O228" s="28" t="s">
        <v>72</v>
      </c>
      <c r="P228" s="28" t="s">
        <v>72</v>
      </c>
      <c r="Q228" s="28" t="s">
        <v>72</v>
      </c>
      <c r="R228" s="28" t="s">
        <v>72</v>
      </c>
      <c r="S228" s="28" t="s">
        <v>72</v>
      </c>
      <c r="T228" s="43"/>
      <c r="U228" s="43"/>
      <c r="V228" s="28" t="s">
        <v>73</v>
      </c>
      <c r="W228" s="28" t="s">
        <v>73</v>
      </c>
      <c r="X228" s="28" t="s">
        <v>73</v>
      </c>
      <c r="Y228" s="28" t="s">
        <v>73</v>
      </c>
      <c r="Z228" s="28" t="s">
        <v>73</v>
      </c>
      <c r="AA228" s="28" t="s">
        <v>73</v>
      </c>
      <c r="AB228" s="43"/>
      <c r="AC228" s="28" t="s">
        <v>73</v>
      </c>
      <c r="AD228" s="43"/>
      <c r="AE228" s="36">
        <f t="shared" si="1"/>
        <v>0</v>
      </c>
      <c r="AF228" s="45">
        <v>0.0</v>
      </c>
      <c r="AG228" s="45">
        <v>0.0</v>
      </c>
      <c r="AH228" s="36">
        <f t="shared" si="2"/>
        <v>0</v>
      </c>
      <c r="AI228" s="43"/>
      <c r="AJ228" s="28" t="s">
        <v>55</v>
      </c>
      <c r="AK228" s="28" t="s">
        <v>55</v>
      </c>
      <c r="AL228" s="28" t="s">
        <v>55</v>
      </c>
      <c r="AM228" s="28" t="s">
        <v>55</v>
      </c>
      <c r="AN228" s="28" t="s">
        <v>92</v>
      </c>
      <c r="AO228" s="28" t="s">
        <v>55</v>
      </c>
      <c r="AP228" s="36">
        <f t="shared" si="3"/>
        <v>0</v>
      </c>
      <c r="AQ228" s="36">
        <f t="shared" si="4"/>
        <v>0</v>
      </c>
      <c r="AR228" s="36">
        <f t="shared" si="5"/>
        <v>5</v>
      </c>
      <c r="AS228" s="36">
        <f t="shared" si="6"/>
        <v>7</v>
      </c>
    </row>
    <row r="229">
      <c r="A229" s="37">
        <v>224.0</v>
      </c>
      <c r="B229" s="17" t="s">
        <v>680</v>
      </c>
      <c r="C229" s="17" t="s">
        <v>681</v>
      </c>
      <c r="D229" s="17" t="s">
        <v>126</v>
      </c>
      <c r="E229" s="19"/>
      <c r="F229" s="17" t="s">
        <v>79</v>
      </c>
      <c r="G229" s="17" t="s">
        <v>669</v>
      </c>
      <c r="H229" s="38" t="s">
        <v>83</v>
      </c>
      <c r="I229" s="38" t="s">
        <v>84</v>
      </c>
      <c r="J229" s="39">
        <v>42979.0</v>
      </c>
      <c r="K229" s="43"/>
      <c r="L229" s="47" t="s">
        <v>85</v>
      </c>
      <c r="M229" s="43"/>
      <c r="N229" s="43"/>
      <c r="O229" s="28" t="s">
        <v>72</v>
      </c>
      <c r="P229" s="28" t="s">
        <v>73</v>
      </c>
      <c r="Q229" s="28" t="s">
        <v>72</v>
      </c>
      <c r="R229" s="28" t="s">
        <v>72</v>
      </c>
      <c r="S229" s="28" t="s">
        <v>73</v>
      </c>
      <c r="T229" s="43"/>
      <c r="U229" s="43"/>
      <c r="V229" s="28" t="s">
        <v>73</v>
      </c>
      <c r="W229" s="28" t="s">
        <v>73</v>
      </c>
      <c r="X229" s="28" t="s">
        <v>73</v>
      </c>
      <c r="Y229" s="28" t="s">
        <v>73</v>
      </c>
      <c r="Z229" s="28" t="s">
        <v>73</v>
      </c>
      <c r="AA229" s="28" t="s">
        <v>73</v>
      </c>
      <c r="AB229" s="43"/>
      <c r="AC229" s="28" t="s">
        <v>73</v>
      </c>
      <c r="AD229" s="43"/>
      <c r="AE229" s="36">
        <f t="shared" si="1"/>
        <v>0</v>
      </c>
      <c r="AF229" s="45">
        <v>0.0</v>
      </c>
      <c r="AG229" s="45">
        <v>0.0</v>
      </c>
      <c r="AH229" s="36">
        <f t="shared" si="2"/>
        <v>0</v>
      </c>
      <c r="AI229" s="43"/>
      <c r="AJ229" s="28" t="s">
        <v>55</v>
      </c>
      <c r="AK229" s="28" t="s">
        <v>55</v>
      </c>
      <c r="AL229" s="28" t="s">
        <v>55</v>
      </c>
      <c r="AM229" s="28" t="s">
        <v>55</v>
      </c>
      <c r="AN229" s="28" t="s">
        <v>92</v>
      </c>
      <c r="AO229" s="28" t="s">
        <v>55</v>
      </c>
      <c r="AP229" s="36">
        <f t="shared" si="3"/>
        <v>0</v>
      </c>
      <c r="AQ229" s="36">
        <f t="shared" si="4"/>
        <v>0</v>
      </c>
      <c r="AR229" s="36">
        <f t="shared" si="5"/>
        <v>3</v>
      </c>
      <c r="AS229" s="36">
        <f t="shared" si="6"/>
        <v>9</v>
      </c>
    </row>
    <row r="230">
      <c r="A230" s="37">
        <v>225.0</v>
      </c>
      <c r="B230" s="17" t="s">
        <v>682</v>
      </c>
      <c r="C230" s="17" t="s">
        <v>161</v>
      </c>
      <c r="D230" s="17" t="s">
        <v>683</v>
      </c>
      <c r="E230" s="19"/>
      <c r="F230" s="17" t="s">
        <v>79</v>
      </c>
      <c r="G230" s="17" t="s">
        <v>669</v>
      </c>
      <c r="H230" s="38" t="s">
        <v>83</v>
      </c>
      <c r="I230" s="38" t="s">
        <v>84</v>
      </c>
      <c r="J230" s="39">
        <v>42979.0</v>
      </c>
      <c r="K230" s="43"/>
      <c r="L230" s="47" t="s">
        <v>85</v>
      </c>
      <c r="M230" s="43"/>
      <c r="N230" s="43"/>
      <c r="O230" s="28" t="s">
        <v>72</v>
      </c>
      <c r="P230" s="28" t="s">
        <v>73</v>
      </c>
      <c r="Q230" s="28" t="s">
        <v>71</v>
      </c>
      <c r="R230" s="28" t="s">
        <v>71</v>
      </c>
      <c r="S230" s="28" t="s">
        <v>72</v>
      </c>
      <c r="T230" s="43"/>
      <c r="U230" s="43"/>
      <c r="V230" s="28" t="s">
        <v>73</v>
      </c>
      <c r="W230" s="28" t="s">
        <v>73</v>
      </c>
      <c r="X230" s="28" t="s">
        <v>73</v>
      </c>
      <c r="Y230" s="28" t="s">
        <v>73</v>
      </c>
      <c r="Z230" s="28" t="s">
        <v>73</v>
      </c>
      <c r="AA230" s="28" t="s">
        <v>73</v>
      </c>
      <c r="AB230" s="43"/>
      <c r="AC230" s="28" t="s">
        <v>73</v>
      </c>
      <c r="AD230" s="43"/>
      <c r="AE230" s="36">
        <f t="shared" si="1"/>
        <v>0</v>
      </c>
      <c r="AF230" s="45">
        <v>0.0</v>
      </c>
      <c r="AG230" s="45">
        <v>0.0</v>
      </c>
      <c r="AH230" s="36">
        <f t="shared" si="2"/>
        <v>0</v>
      </c>
      <c r="AI230" s="43"/>
      <c r="AJ230" s="28" t="s">
        <v>55</v>
      </c>
      <c r="AK230" s="28" t="s">
        <v>55</v>
      </c>
      <c r="AL230" s="28" t="s">
        <v>55</v>
      </c>
      <c r="AM230" s="28" t="s">
        <v>55</v>
      </c>
      <c r="AN230" s="28" t="s">
        <v>92</v>
      </c>
      <c r="AO230" s="28" t="s">
        <v>55</v>
      </c>
      <c r="AP230" s="36">
        <f t="shared" si="3"/>
        <v>0</v>
      </c>
      <c r="AQ230" s="36">
        <f t="shared" si="4"/>
        <v>2</v>
      </c>
      <c r="AR230" s="36">
        <f t="shared" si="5"/>
        <v>2</v>
      </c>
      <c r="AS230" s="36">
        <f t="shared" si="6"/>
        <v>8</v>
      </c>
    </row>
    <row r="231">
      <c r="A231" s="37">
        <v>226.0</v>
      </c>
      <c r="B231" s="17" t="s">
        <v>620</v>
      </c>
      <c r="C231" s="17" t="s">
        <v>684</v>
      </c>
      <c r="D231" s="17" t="s">
        <v>120</v>
      </c>
      <c r="E231" s="19"/>
      <c r="F231" s="17" t="s">
        <v>96</v>
      </c>
      <c r="G231" s="17" t="s">
        <v>669</v>
      </c>
      <c r="H231" s="47" t="s">
        <v>83</v>
      </c>
      <c r="I231" s="47" t="s">
        <v>84</v>
      </c>
      <c r="J231" s="39">
        <v>42979.0</v>
      </c>
      <c r="K231" s="43"/>
      <c r="L231" s="47" t="s">
        <v>85</v>
      </c>
      <c r="M231" s="43"/>
      <c r="N231" s="43"/>
      <c r="O231" s="28" t="s">
        <v>73</v>
      </c>
      <c r="P231" s="28" t="s">
        <v>73</v>
      </c>
      <c r="Q231" s="28" t="s">
        <v>73</v>
      </c>
      <c r="R231" s="28" t="s">
        <v>72</v>
      </c>
      <c r="S231" s="28" t="s">
        <v>73</v>
      </c>
      <c r="T231" s="43"/>
      <c r="U231" s="43"/>
      <c r="V231" s="28" t="s">
        <v>73</v>
      </c>
      <c r="W231" s="28" t="s">
        <v>73</v>
      </c>
      <c r="X231" s="28" t="s">
        <v>73</v>
      </c>
      <c r="Y231" s="28" t="s">
        <v>73</v>
      </c>
      <c r="Z231" s="28" t="s">
        <v>73</v>
      </c>
      <c r="AA231" s="28" t="s">
        <v>73</v>
      </c>
      <c r="AB231" s="43"/>
      <c r="AC231" s="28" t="s">
        <v>73</v>
      </c>
      <c r="AD231" s="43"/>
      <c r="AE231" s="36">
        <f t="shared" si="1"/>
        <v>0</v>
      </c>
      <c r="AF231" s="45">
        <v>0.0</v>
      </c>
      <c r="AG231" s="45">
        <v>0.0</v>
      </c>
      <c r="AH231" s="36">
        <f t="shared" si="2"/>
        <v>0</v>
      </c>
      <c r="AI231" s="43"/>
      <c r="AJ231" s="28" t="s">
        <v>55</v>
      </c>
      <c r="AK231" s="28" t="s">
        <v>55</v>
      </c>
      <c r="AL231" s="28" t="s">
        <v>55</v>
      </c>
      <c r="AM231" s="28" t="s">
        <v>55</v>
      </c>
      <c r="AN231" s="28" t="s">
        <v>92</v>
      </c>
      <c r="AO231" s="28" t="s">
        <v>55</v>
      </c>
      <c r="AP231" s="36">
        <f t="shared" si="3"/>
        <v>0</v>
      </c>
      <c r="AQ231" s="36">
        <f t="shared" si="4"/>
        <v>0</v>
      </c>
      <c r="AR231" s="36">
        <f t="shared" si="5"/>
        <v>1</v>
      </c>
      <c r="AS231" s="36">
        <f t="shared" si="6"/>
        <v>11</v>
      </c>
    </row>
    <row r="232">
      <c r="A232" s="37">
        <v>227.0</v>
      </c>
      <c r="B232" s="17" t="s">
        <v>686</v>
      </c>
      <c r="C232" s="17" t="s">
        <v>157</v>
      </c>
      <c r="D232" s="19"/>
      <c r="E232" s="19"/>
      <c r="F232" s="17" t="s">
        <v>79</v>
      </c>
      <c r="G232" s="17" t="s">
        <v>669</v>
      </c>
      <c r="H232" s="47" t="s">
        <v>83</v>
      </c>
      <c r="I232" s="47" t="s">
        <v>84</v>
      </c>
      <c r="J232" s="39">
        <v>42979.0</v>
      </c>
      <c r="K232" s="43"/>
      <c r="L232" s="47" t="s">
        <v>85</v>
      </c>
      <c r="M232" s="43"/>
      <c r="N232" s="43"/>
      <c r="O232" s="28" t="s">
        <v>73</v>
      </c>
      <c r="P232" s="28" t="s">
        <v>73</v>
      </c>
      <c r="Q232" s="28" t="s">
        <v>73</v>
      </c>
      <c r="R232" s="28" t="s">
        <v>73</v>
      </c>
      <c r="S232" s="28" t="s">
        <v>73</v>
      </c>
      <c r="T232" s="43"/>
      <c r="U232" s="43"/>
      <c r="V232" s="28" t="s">
        <v>73</v>
      </c>
      <c r="W232" s="28" t="s">
        <v>73</v>
      </c>
      <c r="X232" s="28" t="s">
        <v>73</v>
      </c>
      <c r="Y232" s="28" t="s">
        <v>73</v>
      </c>
      <c r="Z232" s="28" t="s">
        <v>73</v>
      </c>
      <c r="AA232" s="28" t="s">
        <v>73</v>
      </c>
      <c r="AB232" s="43"/>
      <c r="AC232" s="28" t="s">
        <v>73</v>
      </c>
      <c r="AD232" s="43"/>
      <c r="AE232" s="36">
        <f t="shared" si="1"/>
        <v>0</v>
      </c>
      <c r="AF232" s="45">
        <v>0.0</v>
      </c>
      <c r="AG232" s="45">
        <v>0.0</v>
      </c>
      <c r="AH232" s="36">
        <f t="shared" si="2"/>
        <v>0</v>
      </c>
      <c r="AI232" s="43"/>
      <c r="AJ232" s="28" t="s">
        <v>55</v>
      </c>
      <c r="AK232" s="28" t="s">
        <v>55</v>
      </c>
      <c r="AL232" s="28" t="s">
        <v>55</v>
      </c>
      <c r="AM232" s="28" t="s">
        <v>55</v>
      </c>
      <c r="AN232" s="28" t="s">
        <v>92</v>
      </c>
      <c r="AO232" s="28" t="s">
        <v>55</v>
      </c>
      <c r="AP232" s="36">
        <f t="shared" si="3"/>
        <v>0</v>
      </c>
      <c r="AQ232" s="36">
        <f t="shared" si="4"/>
        <v>0</v>
      </c>
      <c r="AR232" s="36">
        <f t="shared" si="5"/>
        <v>0</v>
      </c>
      <c r="AS232" s="36">
        <f t="shared" si="6"/>
        <v>12</v>
      </c>
    </row>
    <row r="233">
      <c r="A233" s="37">
        <v>228.0</v>
      </c>
      <c r="B233" s="17" t="s">
        <v>687</v>
      </c>
      <c r="C233" s="17" t="s">
        <v>688</v>
      </c>
      <c r="D233" s="19"/>
      <c r="E233" s="19"/>
      <c r="F233" s="17" t="s">
        <v>79</v>
      </c>
      <c r="G233" s="17" t="s">
        <v>669</v>
      </c>
      <c r="H233" s="47" t="s">
        <v>83</v>
      </c>
      <c r="I233" s="47" t="s">
        <v>84</v>
      </c>
      <c r="J233" s="39">
        <v>42979.0</v>
      </c>
      <c r="K233" s="43"/>
      <c r="L233" s="47" t="s">
        <v>85</v>
      </c>
      <c r="M233" s="43"/>
      <c r="N233" s="43"/>
      <c r="O233" s="28" t="s">
        <v>73</v>
      </c>
      <c r="P233" s="28" t="s">
        <v>73</v>
      </c>
      <c r="Q233" s="28" t="s">
        <v>73</v>
      </c>
      <c r="R233" s="28" t="s">
        <v>73</v>
      </c>
      <c r="S233" s="28" t="s">
        <v>73</v>
      </c>
      <c r="T233" s="43"/>
      <c r="U233" s="43"/>
      <c r="V233" s="28" t="s">
        <v>73</v>
      </c>
      <c r="W233" s="28" t="s">
        <v>73</v>
      </c>
      <c r="X233" s="28" t="s">
        <v>73</v>
      </c>
      <c r="Y233" s="28" t="s">
        <v>73</v>
      </c>
      <c r="Z233" s="28" t="s">
        <v>73</v>
      </c>
      <c r="AA233" s="28" t="s">
        <v>73</v>
      </c>
      <c r="AB233" s="43"/>
      <c r="AC233" s="28" t="s">
        <v>73</v>
      </c>
      <c r="AD233" s="43"/>
      <c r="AE233" s="36">
        <f t="shared" si="1"/>
        <v>0</v>
      </c>
      <c r="AF233" s="45">
        <v>0.0</v>
      </c>
      <c r="AG233" s="45">
        <v>0.0</v>
      </c>
      <c r="AH233" s="36">
        <f t="shared" si="2"/>
        <v>0</v>
      </c>
      <c r="AI233" s="43"/>
      <c r="AJ233" s="28" t="s">
        <v>55</v>
      </c>
      <c r="AK233" s="28" t="s">
        <v>55</v>
      </c>
      <c r="AL233" s="28" t="s">
        <v>55</v>
      </c>
      <c r="AM233" s="28" t="s">
        <v>55</v>
      </c>
      <c r="AN233" s="28" t="s">
        <v>92</v>
      </c>
      <c r="AO233" s="28" t="s">
        <v>55</v>
      </c>
      <c r="AP233" s="36">
        <f t="shared" si="3"/>
        <v>0</v>
      </c>
      <c r="AQ233" s="36">
        <f t="shared" si="4"/>
        <v>0</v>
      </c>
      <c r="AR233" s="36">
        <f t="shared" si="5"/>
        <v>0</v>
      </c>
      <c r="AS233" s="36">
        <f t="shared" si="6"/>
        <v>12</v>
      </c>
    </row>
    <row r="234">
      <c r="A234" s="37">
        <v>229.0</v>
      </c>
      <c r="B234" s="17" t="s">
        <v>689</v>
      </c>
      <c r="C234" s="17" t="s">
        <v>690</v>
      </c>
      <c r="D234" s="19"/>
      <c r="E234" s="19"/>
      <c r="F234" s="17" t="s">
        <v>96</v>
      </c>
      <c r="G234" s="17" t="s">
        <v>669</v>
      </c>
      <c r="H234" s="47" t="s">
        <v>83</v>
      </c>
      <c r="I234" s="47" t="s">
        <v>84</v>
      </c>
      <c r="J234" s="39">
        <v>42979.0</v>
      </c>
      <c r="K234" s="43"/>
      <c r="L234" s="47" t="s">
        <v>85</v>
      </c>
      <c r="M234" s="43"/>
      <c r="N234" s="43"/>
      <c r="O234" s="28" t="s">
        <v>73</v>
      </c>
      <c r="P234" s="28" t="s">
        <v>73</v>
      </c>
      <c r="Q234" s="28" t="s">
        <v>73</v>
      </c>
      <c r="R234" s="28" t="s">
        <v>73</v>
      </c>
      <c r="S234" s="28" t="s">
        <v>73</v>
      </c>
      <c r="T234" s="43"/>
      <c r="U234" s="43"/>
      <c r="V234" s="28" t="s">
        <v>73</v>
      </c>
      <c r="W234" s="28" t="s">
        <v>73</v>
      </c>
      <c r="X234" s="28" t="s">
        <v>73</v>
      </c>
      <c r="Y234" s="28" t="s">
        <v>73</v>
      </c>
      <c r="Z234" s="28" t="s">
        <v>73</v>
      </c>
      <c r="AA234" s="28" t="s">
        <v>73</v>
      </c>
      <c r="AB234" s="43"/>
      <c r="AC234" s="28" t="s">
        <v>73</v>
      </c>
      <c r="AD234" s="43"/>
      <c r="AE234" s="36">
        <f t="shared" si="1"/>
        <v>0</v>
      </c>
      <c r="AF234" s="45">
        <v>0.0</v>
      </c>
      <c r="AG234" s="45">
        <v>0.0</v>
      </c>
      <c r="AH234" s="36">
        <f t="shared" si="2"/>
        <v>0</v>
      </c>
      <c r="AI234" s="43"/>
      <c r="AJ234" s="28" t="s">
        <v>55</v>
      </c>
      <c r="AK234" s="28" t="s">
        <v>55</v>
      </c>
      <c r="AL234" s="28" t="s">
        <v>55</v>
      </c>
      <c r="AM234" s="28" t="s">
        <v>55</v>
      </c>
      <c r="AN234" s="28" t="s">
        <v>92</v>
      </c>
      <c r="AO234" s="28" t="s">
        <v>55</v>
      </c>
      <c r="AP234" s="36">
        <f t="shared" si="3"/>
        <v>0</v>
      </c>
      <c r="AQ234" s="36">
        <f t="shared" si="4"/>
        <v>0</v>
      </c>
      <c r="AR234" s="36">
        <f t="shared" si="5"/>
        <v>0</v>
      </c>
      <c r="AS234" s="36">
        <f t="shared" si="6"/>
        <v>12</v>
      </c>
    </row>
    <row r="235">
      <c r="A235" s="37">
        <v>230.0</v>
      </c>
      <c r="B235" s="17" t="s">
        <v>691</v>
      </c>
      <c r="C235" s="17" t="s">
        <v>606</v>
      </c>
      <c r="D235" s="20"/>
      <c r="E235" s="20"/>
      <c r="F235" s="17" t="s">
        <v>96</v>
      </c>
      <c r="G235" s="17" t="s">
        <v>669</v>
      </c>
      <c r="H235" s="38" t="s">
        <v>83</v>
      </c>
      <c r="I235" s="38" t="s">
        <v>84</v>
      </c>
      <c r="J235" s="39">
        <v>42979.0</v>
      </c>
      <c r="K235" s="41"/>
      <c r="L235" s="38" t="s">
        <v>85</v>
      </c>
      <c r="M235" s="41"/>
      <c r="N235" s="41"/>
      <c r="O235" s="28" t="s">
        <v>73</v>
      </c>
      <c r="P235" s="28" t="s">
        <v>72</v>
      </c>
      <c r="Q235" s="28" t="s">
        <v>72</v>
      </c>
      <c r="R235" s="28" t="s">
        <v>73</v>
      </c>
      <c r="S235" s="28" t="s">
        <v>73</v>
      </c>
      <c r="T235" s="43"/>
      <c r="U235" s="43"/>
      <c r="V235" s="28" t="s">
        <v>73</v>
      </c>
      <c r="W235" s="28" t="s">
        <v>73</v>
      </c>
      <c r="X235" s="28" t="s">
        <v>73</v>
      </c>
      <c r="Y235" s="28" t="s">
        <v>73</v>
      </c>
      <c r="Z235" s="28" t="s">
        <v>73</v>
      </c>
      <c r="AA235" s="28" t="s">
        <v>73</v>
      </c>
      <c r="AB235" s="43"/>
      <c r="AC235" s="28" t="s">
        <v>73</v>
      </c>
      <c r="AD235" s="41"/>
      <c r="AE235" s="36">
        <f t="shared" si="1"/>
        <v>0</v>
      </c>
      <c r="AF235" s="45">
        <v>0.0</v>
      </c>
      <c r="AG235" s="45">
        <v>0.0</v>
      </c>
      <c r="AH235" s="36">
        <f t="shared" si="2"/>
        <v>0</v>
      </c>
      <c r="AI235" s="41"/>
      <c r="AJ235" s="28" t="s">
        <v>55</v>
      </c>
      <c r="AK235" s="28" t="s">
        <v>55</v>
      </c>
      <c r="AL235" s="28" t="s">
        <v>55</v>
      </c>
      <c r="AM235" s="28" t="s">
        <v>55</v>
      </c>
      <c r="AN235" s="28" t="s">
        <v>92</v>
      </c>
      <c r="AO235" s="28" t="s">
        <v>55</v>
      </c>
      <c r="AP235" s="36">
        <f t="shared" si="3"/>
        <v>0</v>
      </c>
      <c r="AQ235" s="36">
        <f t="shared" si="4"/>
        <v>0</v>
      </c>
      <c r="AR235" s="36">
        <f t="shared" si="5"/>
        <v>2</v>
      </c>
      <c r="AS235" s="36">
        <f t="shared" si="6"/>
        <v>10</v>
      </c>
    </row>
    <row r="236">
      <c r="A236" s="37">
        <v>231.0</v>
      </c>
      <c r="B236" s="17" t="s">
        <v>423</v>
      </c>
      <c r="C236" s="17" t="s">
        <v>320</v>
      </c>
      <c r="D236" s="17" t="s">
        <v>78</v>
      </c>
      <c r="E236" s="19"/>
      <c r="F236" s="17" t="s">
        <v>79</v>
      </c>
      <c r="G236" s="17" t="s">
        <v>669</v>
      </c>
      <c r="H236" s="38" t="s">
        <v>83</v>
      </c>
      <c r="I236" s="38" t="s">
        <v>84</v>
      </c>
      <c r="J236" s="39">
        <v>42979.0</v>
      </c>
      <c r="K236" s="41"/>
      <c r="L236" s="38" t="s">
        <v>85</v>
      </c>
      <c r="M236" s="41"/>
      <c r="N236" s="41"/>
      <c r="O236" s="28" t="s">
        <v>73</v>
      </c>
      <c r="P236" s="28" t="s">
        <v>73</v>
      </c>
      <c r="Q236" s="28" t="s">
        <v>73</v>
      </c>
      <c r="R236" s="28" t="s">
        <v>73</v>
      </c>
      <c r="S236" s="28" t="s">
        <v>73</v>
      </c>
      <c r="T236" s="43"/>
      <c r="U236" s="43"/>
      <c r="V236" s="28" t="s">
        <v>73</v>
      </c>
      <c r="W236" s="28" t="s">
        <v>73</v>
      </c>
      <c r="X236" s="28" t="s">
        <v>73</v>
      </c>
      <c r="Y236" s="28" t="s">
        <v>73</v>
      </c>
      <c r="Z236" s="28" t="s">
        <v>73</v>
      </c>
      <c r="AA236" s="28" t="s">
        <v>73</v>
      </c>
      <c r="AB236" s="43"/>
      <c r="AC236" s="28" t="s">
        <v>73</v>
      </c>
      <c r="AD236" s="43"/>
      <c r="AE236" s="36">
        <f t="shared" si="1"/>
        <v>0</v>
      </c>
      <c r="AF236" s="45">
        <v>0.0</v>
      </c>
      <c r="AG236" s="45">
        <v>0.0</v>
      </c>
      <c r="AH236" s="36">
        <f t="shared" si="2"/>
        <v>0</v>
      </c>
      <c r="AI236" s="41"/>
      <c r="AJ236" s="28" t="s">
        <v>55</v>
      </c>
      <c r="AK236" s="28" t="s">
        <v>55</v>
      </c>
      <c r="AL236" s="28" t="s">
        <v>55</v>
      </c>
      <c r="AM236" s="28" t="s">
        <v>55</v>
      </c>
      <c r="AN236" s="28" t="s">
        <v>92</v>
      </c>
      <c r="AO236" s="28" t="s">
        <v>55</v>
      </c>
      <c r="AP236" s="36">
        <f t="shared" si="3"/>
        <v>0</v>
      </c>
      <c r="AQ236" s="36">
        <f t="shared" si="4"/>
        <v>0</v>
      </c>
      <c r="AR236" s="36">
        <f t="shared" si="5"/>
        <v>0</v>
      </c>
      <c r="AS236" s="36">
        <f t="shared" si="6"/>
        <v>12</v>
      </c>
    </row>
    <row r="237">
      <c r="A237" s="37">
        <v>232.0</v>
      </c>
      <c r="B237" s="17" t="s">
        <v>419</v>
      </c>
      <c r="C237" s="17" t="s">
        <v>180</v>
      </c>
      <c r="D237" s="20"/>
      <c r="E237" s="19"/>
      <c r="F237" s="17" t="s">
        <v>79</v>
      </c>
      <c r="G237" s="17" t="s">
        <v>669</v>
      </c>
      <c r="H237" s="38" t="s">
        <v>83</v>
      </c>
      <c r="I237" s="38" t="s">
        <v>84</v>
      </c>
      <c r="J237" s="39">
        <v>42979.0</v>
      </c>
      <c r="K237" s="41"/>
      <c r="L237" s="38" t="s">
        <v>85</v>
      </c>
      <c r="M237" s="41"/>
      <c r="N237" s="41"/>
      <c r="O237" s="28" t="s">
        <v>73</v>
      </c>
      <c r="P237" s="28" t="s">
        <v>73</v>
      </c>
      <c r="Q237" s="28" t="s">
        <v>73</v>
      </c>
      <c r="R237" s="28" t="s">
        <v>73</v>
      </c>
      <c r="S237" s="28" t="s">
        <v>73</v>
      </c>
      <c r="T237" s="43"/>
      <c r="U237" s="43"/>
      <c r="V237" s="28" t="s">
        <v>73</v>
      </c>
      <c r="W237" s="28" t="s">
        <v>73</v>
      </c>
      <c r="X237" s="28" t="s">
        <v>73</v>
      </c>
      <c r="Y237" s="28" t="s">
        <v>73</v>
      </c>
      <c r="Z237" s="28" t="s">
        <v>73</v>
      </c>
      <c r="AA237" s="28" t="s">
        <v>73</v>
      </c>
      <c r="AB237" s="43"/>
      <c r="AC237" s="28" t="s">
        <v>73</v>
      </c>
      <c r="AD237" s="43"/>
      <c r="AE237" s="36">
        <f t="shared" si="1"/>
        <v>0</v>
      </c>
      <c r="AF237" s="45">
        <v>0.0</v>
      </c>
      <c r="AG237" s="45">
        <v>0.0</v>
      </c>
      <c r="AH237" s="36">
        <f t="shared" si="2"/>
        <v>0</v>
      </c>
      <c r="AI237" s="41"/>
      <c r="AJ237" s="28" t="s">
        <v>55</v>
      </c>
      <c r="AK237" s="28" t="s">
        <v>55</v>
      </c>
      <c r="AL237" s="28" t="s">
        <v>55</v>
      </c>
      <c r="AM237" s="28" t="s">
        <v>55</v>
      </c>
      <c r="AN237" s="28" t="s">
        <v>92</v>
      </c>
      <c r="AO237" s="28" t="s">
        <v>55</v>
      </c>
      <c r="AP237" s="36">
        <f t="shared" si="3"/>
        <v>0</v>
      </c>
      <c r="AQ237" s="36">
        <f t="shared" si="4"/>
        <v>0</v>
      </c>
      <c r="AR237" s="36">
        <f t="shared" si="5"/>
        <v>0</v>
      </c>
      <c r="AS237" s="36">
        <f t="shared" si="6"/>
        <v>12</v>
      </c>
    </row>
    <row r="238">
      <c r="A238" s="37">
        <v>233.0</v>
      </c>
      <c r="B238" s="17" t="s">
        <v>693</v>
      </c>
      <c r="C238" s="17" t="s">
        <v>694</v>
      </c>
      <c r="D238" s="17" t="s">
        <v>683</v>
      </c>
      <c r="E238" s="19"/>
      <c r="F238" s="17" t="s">
        <v>79</v>
      </c>
      <c r="G238" s="17" t="s">
        <v>669</v>
      </c>
      <c r="H238" s="38" t="s">
        <v>83</v>
      </c>
      <c r="I238" s="38" t="s">
        <v>84</v>
      </c>
      <c r="J238" s="39">
        <v>42979.0</v>
      </c>
      <c r="K238" s="41"/>
      <c r="L238" s="38" t="s">
        <v>85</v>
      </c>
      <c r="M238" s="41"/>
      <c r="N238" s="41"/>
      <c r="O238" s="28" t="s">
        <v>73</v>
      </c>
      <c r="P238" s="28" t="s">
        <v>73</v>
      </c>
      <c r="Q238" s="28" t="s">
        <v>73</v>
      </c>
      <c r="R238" s="28" t="s">
        <v>73</v>
      </c>
      <c r="S238" s="28" t="s">
        <v>73</v>
      </c>
      <c r="T238" s="43"/>
      <c r="U238" s="43"/>
      <c r="V238" s="28" t="s">
        <v>73</v>
      </c>
      <c r="W238" s="28" t="s">
        <v>73</v>
      </c>
      <c r="X238" s="28" t="s">
        <v>73</v>
      </c>
      <c r="Y238" s="28" t="s">
        <v>73</v>
      </c>
      <c r="Z238" s="28" t="s">
        <v>73</v>
      </c>
      <c r="AA238" s="28" t="s">
        <v>73</v>
      </c>
      <c r="AB238" s="43"/>
      <c r="AC238" s="28" t="s">
        <v>73</v>
      </c>
      <c r="AD238" s="43"/>
      <c r="AE238" s="36">
        <f t="shared" si="1"/>
        <v>0</v>
      </c>
      <c r="AF238" s="45">
        <v>0.0</v>
      </c>
      <c r="AG238" s="45">
        <v>0.0</v>
      </c>
      <c r="AH238" s="36">
        <f t="shared" si="2"/>
        <v>0</v>
      </c>
      <c r="AI238" s="41"/>
      <c r="AJ238" s="28" t="s">
        <v>55</v>
      </c>
      <c r="AK238" s="28" t="s">
        <v>55</v>
      </c>
      <c r="AL238" s="28" t="s">
        <v>55</v>
      </c>
      <c r="AM238" s="28" t="s">
        <v>55</v>
      </c>
      <c r="AN238" s="28" t="s">
        <v>92</v>
      </c>
      <c r="AO238" s="28" t="s">
        <v>55</v>
      </c>
      <c r="AP238" s="36">
        <f t="shared" si="3"/>
        <v>0</v>
      </c>
      <c r="AQ238" s="36">
        <f t="shared" si="4"/>
        <v>0</v>
      </c>
      <c r="AR238" s="36">
        <f t="shared" si="5"/>
        <v>0</v>
      </c>
      <c r="AS238" s="36">
        <f t="shared" si="6"/>
        <v>12</v>
      </c>
    </row>
    <row r="239">
      <c r="A239" s="37">
        <v>234.0</v>
      </c>
      <c r="B239" s="17" t="s">
        <v>696</v>
      </c>
      <c r="C239" s="17" t="s">
        <v>607</v>
      </c>
      <c r="D239" s="17" t="s">
        <v>200</v>
      </c>
      <c r="E239" s="17" t="s">
        <v>697</v>
      </c>
      <c r="F239" s="17" t="s">
        <v>96</v>
      </c>
      <c r="G239" s="17" t="s">
        <v>669</v>
      </c>
      <c r="H239" s="38" t="s">
        <v>83</v>
      </c>
      <c r="I239" s="38" t="s">
        <v>84</v>
      </c>
      <c r="J239" s="39">
        <v>42979.0</v>
      </c>
      <c r="K239" s="41"/>
      <c r="L239" s="38" t="s">
        <v>85</v>
      </c>
      <c r="M239" s="41"/>
      <c r="N239" s="41"/>
      <c r="O239" s="28" t="s">
        <v>71</v>
      </c>
      <c r="P239" s="28" t="s">
        <v>71</v>
      </c>
      <c r="Q239" s="28" t="s">
        <v>71</v>
      </c>
      <c r="R239" s="28" t="s">
        <v>71</v>
      </c>
      <c r="S239" s="28" t="s">
        <v>72</v>
      </c>
      <c r="T239" s="43"/>
      <c r="U239" s="43"/>
      <c r="V239" s="28" t="s">
        <v>73</v>
      </c>
      <c r="W239" s="28" t="s">
        <v>73</v>
      </c>
      <c r="X239" s="28" t="s">
        <v>73</v>
      </c>
      <c r="Y239" s="28" t="s">
        <v>73</v>
      </c>
      <c r="Z239" s="28" t="s">
        <v>73</v>
      </c>
      <c r="AA239" s="28" t="s">
        <v>72</v>
      </c>
      <c r="AB239" s="43"/>
      <c r="AC239" s="28" t="s">
        <v>73</v>
      </c>
      <c r="AD239" s="43"/>
      <c r="AE239" s="36">
        <f t="shared" si="1"/>
        <v>0</v>
      </c>
      <c r="AF239" s="45">
        <v>0.0</v>
      </c>
      <c r="AG239" s="45">
        <v>0.0</v>
      </c>
      <c r="AH239" s="36">
        <f t="shared" si="2"/>
        <v>0</v>
      </c>
      <c r="AI239" s="41"/>
      <c r="AJ239" s="28" t="s">
        <v>55</v>
      </c>
      <c r="AK239" s="28" t="s">
        <v>55</v>
      </c>
      <c r="AL239" s="28" t="s">
        <v>55</v>
      </c>
      <c r="AM239" s="28" t="s">
        <v>55</v>
      </c>
      <c r="AN239" s="28" t="s">
        <v>92</v>
      </c>
      <c r="AO239" s="28" t="s">
        <v>55</v>
      </c>
      <c r="AP239" s="36">
        <f t="shared" si="3"/>
        <v>0</v>
      </c>
      <c r="AQ239" s="36">
        <f t="shared" si="4"/>
        <v>4</v>
      </c>
      <c r="AR239" s="36">
        <f t="shared" si="5"/>
        <v>2</v>
      </c>
      <c r="AS239" s="36">
        <f t="shared" si="6"/>
        <v>6</v>
      </c>
    </row>
    <row r="240">
      <c r="A240" s="37">
        <v>235.0</v>
      </c>
      <c r="B240" s="17" t="s">
        <v>698</v>
      </c>
      <c r="C240" s="17" t="s">
        <v>699</v>
      </c>
      <c r="D240" s="20"/>
      <c r="E240" s="19"/>
      <c r="F240" s="17" t="s">
        <v>96</v>
      </c>
      <c r="G240" s="17" t="s">
        <v>669</v>
      </c>
      <c r="H240" s="38" t="s">
        <v>83</v>
      </c>
      <c r="I240" s="38" t="s">
        <v>84</v>
      </c>
      <c r="J240" s="39">
        <v>42979.0</v>
      </c>
      <c r="K240" s="41"/>
      <c r="L240" s="38" t="s">
        <v>85</v>
      </c>
      <c r="M240" s="41"/>
      <c r="N240" s="41"/>
      <c r="O240" s="28" t="s">
        <v>73</v>
      </c>
      <c r="P240" s="28" t="s">
        <v>73</v>
      </c>
      <c r="Q240" s="28" t="s">
        <v>73</v>
      </c>
      <c r="R240" s="28" t="s">
        <v>73</v>
      </c>
      <c r="S240" s="28" t="s">
        <v>73</v>
      </c>
      <c r="T240" s="43"/>
      <c r="U240" s="43"/>
      <c r="V240" s="28" t="s">
        <v>73</v>
      </c>
      <c r="W240" s="28" t="s">
        <v>73</v>
      </c>
      <c r="X240" s="28" t="s">
        <v>73</v>
      </c>
      <c r="Y240" s="28" t="s">
        <v>73</v>
      </c>
      <c r="Z240" s="28" t="s">
        <v>73</v>
      </c>
      <c r="AA240" s="28" t="s">
        <v>73</v>
      </c>
      <c r="AB240" s="43"/>
      <c r="AC240" s="28" t="s">
        <v>73</v>
      </c>
      <c r="AD240" s="43"/>
      <c r="AE240" s="36">
        <f t="shared" si="1"/>
        <v>0</v>
      </c>
      <c r="AF240" s="45">
        <v>0.0</v>
      </c>
      <c r="AG240" s="45">
        <v>0.0</v>
      </c>
      <c r="AH240" s="36">
        <f t="shared" si="2"/>
        <v>0</v>
      </c>
      <c r="AI240" s="41"/>
      <c r="AJ240" s="28" t="s">
        <v>55</v>
      </c>
      <c r="AK240" s="28" t="s">
        <v>55</v>
      </c>
      <c r="AL240" s="28" t="s">
        <v>55</v>
      </c>
      <c r="AM240" s="28" t="s">
        <v>55</v>
      </c>
      <c r="AN240" s="28" t="s">
        <v>92</v>
      </c>
      <c r="AO240" s="28" t="s">
        <v>55</v>
      </c>
      <c r="AP240" s="36">
        <f t="shared" si="3"/>
        <v>0</v>
      </c>
      <c r="AQ240" s="36">
        <f t="shared" si="4"/>
        <v>0</v>
      </c>
      <c r="AR240" s="36">
        <f t="shared" si="5"/>
        <v>0</v>
      </c>
      <c r="AS240" s="36">
        <f t="shared" si="6"/>
        <v>12</v>
      </c>
    </row>
    <row r="241">
      <c r="A241" s="37">
        <v>236.0</v>
      </c>
      <c r="B241" s="17" t="s">
        <v>281</v>
      </c>
      <c r="C241" s="17" t="s">
        <v>78</v>
      </c>
      <c r="D241" s="17" t="s">
        <v>159</v>
      </c>
      <c r="E241" s="19"/>
      <c r="F241" s="17" t="s">
        <v>79</v>
      </c>
      <c r="G241" s="17" t="s">
        <v>669</v>
      </c>
      <c r="H241" s="38" t="s">
        <v>83</v>
      </c>
      <c r="I241" s="38" t="s">
        <v>84</v>
      </c>
      <c r="J241" s="39">
        <v>42989.0</v>
      </c>
      <c r="K241" s="41"/>
      <c r="L241" s="38" t="s">
        <v>85</v>
      </c>
      <c r="M241" s="41"/>
      <c r="N241" s="41"/>
      <c r="O241" s="28" t="s">
        <v>73</v>
      </c>
      <c r="P241" s="28" t="s">
        <v>73</v>
      </c>
      <c r="Q241" s="28" t="s">
        <v>73</v>
      </c>
      <c r="R241" s="28" t="s">
        <v>73</v>
      </c>
      <c r="S241" s="28" t="s">
        <v>73</v>
      </c>
      <c r="T241" s="43"/>
      <c r="U241" s="43"/>
      <c r="V241" s="28" t="s">
        <v>73</v>
      </c>
      <c r="W241" s="28" t="s">
        <v>73</v>
      </c>
      <c r="X241" s="28" t="s">
        <v>73</v>
      </c>
      <c r="Y241" s="28" t="s">
        <v>73</v>
      </c>
      <c r="Z241" s="28" t="s">
        <v>73</v>
      </c>
      <c r="AA241" s="28" t="s">
        <v>73</v>
      </c>
      <c r="AB241" s="43"/>
      <c r="AC241" s="28" t="s">
        <v>73</v>
      </c>
      <c r="AD241" s="43"/>
      <c r="AE241" s="36">
        <f t="shared" si="1"/>
        <v>0</v>
      </c>
      <c r="AF241" s="45">
        <v>0.0</v>
      </c>
      <c r="AG241" s="45">
        <v>0.0</v>
      </c>
      <c r="AH241" s="36">
        <f t="shared" si="2"/>
        <v>0</v>
      </c>
      <c r="AI241" s="41"/>
      <c r="AJ241" s="28" t="s">
        <v>55</v>
      </c>
      <c r="AK241" s="28" t="s">
        <v>55</v>
      </c>
      <c r="AL241" s="28" t="s">
        <v>55</v>
      </c>
      <c r="AM241" s="28" t="s">
        <v>55</v>
      </c>
      <c r="AN241" s="28" t="s">
        <v>92</v>
      </c>
      <c r="AO241" s="28" t="s">
        <v>55</v>
      </c>
      <c r="AP241" s="36">
        <f t="shared" si="3"/>
        <v>0</v>
      </c>
      <c r="AQ241" s="36">
        <f t="shared" si="4"/>
        <v>0</v>
      </c>
      <c r="AR241" s="36">
        <f t="shared" si="5"/>
        <v>0</v>
      </c>
      <c r="AS241" s="36">
        <f t="shared" si="6"/>
        <v>12</v>
      </c>
    </row>
    <row r="242">
      <c r="A242" s="37">
        <v>237.0</v>
      </c>
      <c r="B242" s="17" t="s">
        <v>700</v>
      </c>
      <c r="C242" s="17" t="s">
        <v>112</v>
      </c>
      <c r="D242" s="17" t="s">
        <v>355</v>
      </c>
      <c r="E242" s="19"/>
      <c r="F242" s="17" t="s">
        <v>96</v>
      </c>
      <c r="G242" s="17" t="s">
        <v>669</v>
      </c>
      <c r="H242" s="38" t="s">
        <v>83</v>
      </c>
      <c r="I242" s="38" t="s">
        <v>84</v>
      </c>
      <c r="J242" s="39">
        <v>42979.0</v>
      </c>
      <c r="K242" s="41"/>
      <c r="L242" s="38" t="s">
        <v>85</v>
      </c>
      <c r="M242" s="41"/>
      <c r="N242" s="41"/>
      <c r="O242" s="28" t="s">
        <v>73</v>
      </c>
      <c r="P242" s="28" t="s">
        <v>73</v>
      </c>
      <c r="Q242" s="28" t="s">
        <v>73</v>
      </c>
      <c r="R242" s="28" t="s">
        <v>73</v>
      </c>
      <c r="S242" s="28" t="s">
        <v>73</v>
      </c>
      <c r="T242" s="43"/>
      <c r="U242" s="43"/>
      <c r="V242" s="28" t="s">
        <v>73</v>
      </c>
      <c r="W242" s="28" t="s">
        <v>73</v>
      </c>
      <c r="X242" s="28" t="s">
        <v>73</v>
      </c>
      <c r="Y242" s="28" t="s">
        <v>73</v>
      </c>
      <c r="Z242" s="28" t="s">
        <v>73</v>
      </c>
      <c r="AA242" s="28" t="s">
        <v>73</v>
      </c>
      <c r="AB242" s="43"/>
      <c r="AC242" s="28" t="s">
        <v>73</v>
      </c>
      <c r="AD242" s="43"/>
      <c r="AE242" s="36">
        <f t="shared" si="1"/>
        <v>0</v>
      </c>
      <c r="AF242" s="45">
        <v>0.0</v>
      </c>
      <c r="AG242" s="45">
        <v>0.0</v>
      </c>
      <c r="AH242" s="36">
        <f t="shared" si="2"/>
        <v>0</v>
      </c>
      <c r="AI242" s="41"/>
      <c r="AJ242" s="28" t="s">
        <v>55</v>
      </c>
      <c r="AK242" s="28" t="s">
        <v>55</v>
      </c>
      <c r="AL242" s="28" t="s">
        <v>55</v>
      </c>
      <c r="AM242" s="28" t="s">
        <v>55</v>
      </c>
      <c r="AN242" s="28" t="s">
        <v>92</v>
      </c>
      <c r="AO242" s="28" t="s">
        <v>55</v>
      </c>
      <c r="AP242" s="36">
        <f t="shared" si="3"/>
        <v>0</v>
      </c>
      <c r="AQ242" s="36">
        <f t="shared" si="4"/>
        <v>0</v>
      </c>
      <c r="AR242" s="36">
        <f t="shared" si="5"/>
        <v>0</v>
      </c>
      <c r="AS242" s="36">
        <f t="shared" si="6"/>
        <v>12</v>
      </c>
    </row>
    <row r="243">
      <c r="A243" s="37">
        <v>238.0</v>
      </c>
      <c r="B243" s="17" t="s">
        <v>702</v>
      </c>
      <c r="C243" s="17" t="s">
        <v>149</v>
      </c>
      <c r="D243" s="17" t="s">
        <v>703</v>
      </c>
      <c r="E243" s="19"/>
      <c r="F243" s="17" t="s">
        <v>79</v>
      </c>
      <c r="G243" s="17" t="s">
        <v>669</v>
      </c>
      <c r="H243" s="38" t="s">
        <v>83</v>
      </c>
      <c r="I243" s="38" t="s">
        <v>84</v>
      </c>
      <c r="J243" s="39">
        <v>42979.0</v>
      </c>
      <c r="K243" s="41"/>
      <c r="L243" s="38" t="s">
        <v>85</v>
      </c>
      <c r="M243" s="41"/>
      <c r="N243" s="41"/>
      <c r="O243" s="28" t="s">
        <v>72</v>
      </c>
      <c r="P243" s="28" t="s">
        <v>71</v>
      </c>
      <c r="Q243" s="28" t="s">
        <v>71</v>
      </c>
      <c r="R243" s="28" t="s">
        <v>73</v>
      </c>
      <c r="S243" s="28" t="s">
        <v>72</v>
      </c>
      <c r="T243" s="43"/>
      <c r="U243" s="43"/>
      <c r="V243" s="28" t="s">
        <v>73</v>
      </c>
      <c r="W243" s="28" t="s">
        <v>73</v>
      </c>
      <c r="X243" s="28" t="s">
        <v>73</v>
      </c>
      <c r="Y243" s="28" t="s">
        <v>73</v>
      </c>
      <c r="Z243" s="28" t="s">
        <v>73</v>
      </c>
      <c r="AA243" s="28" t="s">
        <v>73</v>
      </c>
      <c r="AB243" s="43"/>
      <c r="AC243" s="28" t="s">
        <v>73</v>
      </c>
      <c r="AD243" s="43"/>
      <c r="AE243" s="36">
        <f t="shared" si="1"/>
        <v>0</v>
      </c>
      <c r="AF243" s="45">
        <v>0.0</v>
      </c>
      <c r="AG243" s="45">
        <v>0.0</v>
      </c>
      <c r="AH243" s="36">
        <f t="shared" si="2"/>
        <v>0</v>
      </c>
      <c r="AI243" s="41"/>
      <c r="AJ243" s="28" t="s">
        <v>55</v>
      </c>
      <c r="AK243" s="28" t="s">
        <v>55</v>
      </c>
      <c r="AL243" s="28" t="s">
        <v>55</v>
      </c>
      <c r="AM243" s="28" t="s">
        <v>55</v>
      </c>
      <c r="AN243" s="28" t="s">
        <v>92</v>
      </c>
      <c r="AO243" s="28" t="s">
        <v>55</v>
      </c>
      <c r="AP243" s="36">
        <f t="shared" si="3"/>
        <v>0</v>
      </c>
      <c r="AQ243" s="36">
        <f t="shared" si="4"/>
        <v>2</v>
      </c>
      <c r="AR243" s="36">
        <f t="shared" si="5"/>
        <v>2</v>
      </c>
      <c r="AS243" s="36">
        <f t="shared" si="6"/>
        <v>8</v>
      </c>
    </row>
    <row r="244">
      <c r="A244" s="37">
        <v>239.0</v>
      </c>
      <c r="B244" s="17" t="s">
        <v>704</v>
      </c>
      <c r="C244" s="17" t="s">
        <v>705</v>
      </c>
      <c r="D244" s="20"/>
      <c r="E244" s="19"/>
      <c r="F244" s="17" t="s">
        <v>96</v>
      </c>
      <c r="G244" s="17" t="s">
        <v>669</v>
      </c>
      <c r="H244" s="38" t="s">
        <v>83</v>
      </c>
      <c r="I244" s="38" t="s">
        <v>84</v>
      </c>
      <c r="J244" s="39">
        <v>42979.0</v>
      </c>
      <c r="K244" s="41"/>
      <c r="L244" s="38" t="s">
        <v>85</v>
      </c>
      <c r="M244" s="41"/>
      <c r="N244" s="41"/>
      <c r="O244" s="28" t="s">
        <v>73</v>
      </c>
      <c r="P244" s="28" t="s">
        <v>73</v>
      </c>
      <c r="Q244" s="28" t="s">
        <v>72</v>
      </c>
      <c r="R244" s="28" t="s">
        <v>72</v>
      </c>
      <c r="S244" s="28" t="s">
        <v>73</v>
      </c>
      <c r="T244" s="43"/>
      <c r="U244" s="43"/>
      <c r="V244" s="28" t="s">
        <v>73</v>
      </c>
      <c r="W244" s="28" t="s">
        <v>73</v>
      </c>
      <c r="X244" s="28" t="s">
        <v>73</v>
      </c>
      <c r="Y244" s="28" t="s">
        <v>73</v>
      </c>
      <c r="Z244" s="28" t="s">
        <v>73</v>
      </c>
      <c r="AA244" s="28" t="s">
        <v>73</v>
      </c>
      <c r="AB244" s="43"/>
      <c r="AC244" s="28" t="s">
        <v>73</v>
      </c>
      <c r="AD244" s="43"/>
      <c r="AE244" s="36">
        <f t="shared" si="1"/>
        <v>0</v>
      </c>
      <c r="AF244" s="45">
        <v>0.0</v>
      </c>
      <c r="AG244" s="45">
        <v>0.0</v>
      </c>
      <c r="AH244" s="36">
        <f t="shared" si="2"/>
        <v>0</v>
      </c>
      <c r="AI244" s="41"/>
      <c r="AJ244" s="28" t="s">
        <v>55</v>
      </c>
      <c r="AK244" s="28" t="s">
        <v>55</v>
      </c>
      <c r="AL244" s="28" t="s">
        <v>55</v>
      </c>
      <c r="AM244" s="28" t="s">
        <v>55</v>
      </c>
      <c r="AN244" s="28" t="s">
        <v>92</v>
      </c>
      <c r="AO244" s="28" t="s">
        <v>55</v>
      </c>
      <c r="AP244" s="36">
        <f t="shared" si="3"/>
        <v>0</v>
      </c>
      <c r="AQ244" s="36">
        <f t="shared" si="4"/>
        <v>0</v>
      </c>
      <c r="AR244" s="36">
        <f t="shared" si="5"/>
        <v>2</v>
      </c>
      <c r="AS244" s="36">
        <f t="shared" si="6"/>
        <v>10</v>
      </c>
    </row>
    <row r="245">
      <c r="A245" s="37">
        <v>240.0</v>
      </c>
      <c r="B245" s="17" t="s">
        <v>706</v>
      </c>
      <c r="C245" s="17" t="s">
        <v>143</v>
      </c>
      <c r="D245" s="17" t="s">
        <v>707</v>
      </c>
      <c r="E245" s="19"/>
      <c r="F245" s="17" t="s">
        <v>79</v>
      </c>
      <c r="G245" s="17" t="s">
        <v>669</v>
      </c>
      <c r="H245" s="38" t="s">
        <v>83</v>
      </c>
      <c r="I245" s="38" t="s">
        <v>84</v>
      </c>
      <c r="J245" s="39">
        <v>42979.0</v>
      </c>
      <c r="K245" s="44"/>
      <c r="L245" s="38" t="s">
        <v>85</v>
      </c>
      <c r="M245" s="41"/>
      <c r="N245" s="41"/>
      <c r="O245" s="28" t="s">
        <v>73</v>
      </c>
      <c r="P245" s="28" t="s">
        <v>73</v>
      </c>
      <c r="Q245" s="28" t="s">
        <v>73</v>
      </c>
      <c r="R245" s="28" t="s">
        <v>72</v>
      </c>
      <c r="S245" s="28" t="s">
        <v>73</v>
      </c>
      <c r="T245" s="43"/>
      <c r="U245" s="43"/>
      <c r="V245" s="28" t="s">
        <v>73</v>
      </c>
      <c r="W245" s="28" t="s">
        <v>73</v>
      </c>
      <c r="X245" s="28" t="s">
        <v>73</v>
      </c>
      <c r="Y245" s="28" t="s">
        <v>73</v>
      </c>
      <c r="Z245" s="28" t="s">
        <v>73</v>
      </c>
      <c r="AA245" s="28" t="s">
        <v>73</v>
      </c>
      <c r="AB245" s="43"/>
      <c r="AC245" s="28" t="s">
        <v>73</v>
      </c>
      <c r="AD245" s="43"/>
      <c r="AE245" s="36">
        <f t="shared" si="1"/>
        <v>0</v>
      </c>
      <c r="AF245" s="45">
        <v>0.0</v>
      </c>
      <c r="AG245" s="45">
        <v>0.0</v>
      </c>
      <c r="AH245" s="36">
        <f t="shared" si="2"/>
        <v>0</v>
      </c>
      <c r="AI245" s="41"/>
      <c r="AJ245" s="28" t="s">
        <v>55</v>
      </c>
      <c r="AK245" s="28" t="s">
        <v>55</v>
      </c>
      <c r="AL245" s="28" t="s">
        <v>55</v>
      </c>
      <c r="AM245" s="28" t="s">
        <v>55</v>
      </c>
      <c r="AN245" s="28" t="s">
        <v>92</v>
      </c>
      <c r="AO245" s="28" t="s">
        <v>55</v>
      </c>
      <c r="AP245" s="36">
        <f t="shared" si="3"/>
        <v>0</v>
      </c>
      <c r="AQ245" s="36">
        <f t="shared" si="4"/>
        <v>0</v>
      </c>
      <c r="AR245" s="36">
        <f t="shared" si="5"/>
        <v>1</v>
      </c>
      <c r="AS245" s="36">
        <f t="shared" si="6"/>
        <v>11</v>
      </c>
    </row>
    <row r="246">
      <c r="A246" s="37">
        <v>241.0</v>
      </c>
      <c r="B246" s="17" t="s">
        <v>181</v>
      </c>
      <c r="C246" s="17" t="s">
        <v>125</v>
      </c>
      <c r="D246" s="17" t="s">
        <v>143</v>
      </c>
      <c r="E246" s="20"/>
      <c r="F246" s="17" t="s">
        <v>79</v>
      </c>
      <c r="G246" s="17" t="s">
        <v>669</v>
      </c>
      <c r="H246" s="38" t="s">
        <v>83</v>
      </c>
      <c r="I246" s="38" t="s">
        <v>84</v>
      </c>
      <c r="J246" s="39">
        <v>42979.0</v>
      </c>
      <c r="K246" s="41"/>
      <c r="L246" s="38" t="s">
        <v>85</v>
      </c>
      <c r="M246" s="41"/>
      <c r="N246" s="41"/>
      <c r="O246" s="28" t="s">
        <v>73</v>
      </c>
      <c r="P246" s="28" t="s">
        <v>73</v>
      </c>
      <c r="Q246" s="28" t="s">
        <v>73</v>
      </c>
      <c r="R246" s="28" t="s">
        <v>73</v>
      </c>
      <c r="S246" s="28" t="s">
        <v>73</v>
      </c>
      <c r="T246" s="43"/>
      <c r="U246" s="43"/>
      <c r="V246" s="28" t="s">
        <v>73</v>
      </c>
      <c r="W246" s="28" t="s">
        <v>73</v>
      </c>
      <c r="X246" s="28" t="s">
        <v>73</v>
      </c>
      <c r="Y246" s="28" t="s">
        <v>73</v>
      </c>
      <c r="Z246" s="28" t="s">
        <v>73</v>
      </c>
      <c r="AA246" s="28" t="s">
        <v>73</v>
      </c>
      <c r="AB246" s="43"/>
      <c r="AC246" s="28" t="s">
        <v>73</v>
      </c>
      <c r="AD246" s="43"/>
      <c r="AE246" s="36">
        <f t="shared" si="1"/>
        <v>0</v>
      </c>
      <c r="AF246" s="45">
        <v>0.0</v>
      </c>
      <c r="AG246" s="45">
        <v>0.0</v>
      </c>
      <c r="AH246" s="36">
        <f t="shared" si="2"/>
        <v>0</v>
      </c>
      <c r="AI246" s="41"/>
      <c r="AJ246" s="28" t="s">
        <v>55</v>
      </c>
      <c r="AK246" s="28" t="s">
        <v>55</v>
      </c>
      <c r="AL246" s="28" t="s">
        <v>55</v>
      </c>
      <c r="AM246" s="28" t="s">
        <v>55</v>
      </c>
      <c r="AN246" s="28" t="s">
        <v>92</v>
      </c>
      <c r="AO246" s="28" t="s">
        <v>55</v>
      </c>
      <c r="AP246" s="36">
        <f t="shared" si="3"/>
        <v>0</v>
      </c>
      <c r="AQ246" s="36">
        <f t="shared" si="4"/>
        <v>0</v>
      </c>
      <c r="AR246" s="36">
        <f t="shared" si="5"/>
        <v>0</v>
      </c>
      <c r="AS246" s="36">
        <f t="shared" si="6"/>
        <v>12</v>
      </c>
    </row>
    <row r="247">
      <c r="A247" s="37">
        <v>242.0</v>
      </c>
      <c r="B247" s="17" t="s">
        <v>708</v>
      </c>
      <c r="C247" s="17" t="s">
        <v>707</v>
      </c>
      <c r="D247" s="17" t="s">
        <v>709</v>
      </c>
      <c r="E247" s="19"/>
      <c r="F247" s="17" t="s">
        <v>79</v>
      </c>
      <c r="G247" s="17" t="s">
        <v>669</v>
      </c>
      <c r="H247" s="38" t="s">
        <v>83</v>
      </c>
      <c r="I247" s="38" t="s">
        <v>84</v>
      </c>
      <c r="J247" s="39">
        <v>42979.0</v>
      </c>
      <c r="K247" s="41"/>
      <c r="L247" s="38" t="s">
        <v>85</v>
      </c>
      <c r="M247" s="41"/>
      <c r="N247" s="41"/>
      <c r="O247" s="28" t="s">
        <v>72</v>
      </c>
      <c r="P247" s="28" t="s">
        <v>73</v>
      </c>
      <c r="Q247" s="28" t="s">
        <v>72</v>
      </c>
      <c r="R247" s="28" t="s">
        <v>72</v>
      </c>
      <c r="S247" s="28" t="s">
        <v>72</v>
      </c>
      <c r="T247" s="43"/>
      <c r="U247" s="43"/>
      <c r="V247" s="28" t="s">
        <v>73</v>
      </c>
      <c r="W247" s="28" t="s">
        <v>73</v>
      </c>
      <c r="X247" s="28" t="s">
        <v>73</v>
      </c>
      <c r="Y247" s="28" t="s">
        <v>73</v>
      </c>
      <c r="Z247" s="28" t="s">
        <v>73</v>
      </c>
      <c r="AA247" s="28" t="s">
        <v>73</v>
      </c>
      <c r="AB247" s="43"/>
      <c r="AC247" s="28" t="s">
        <v>73</v>
      </c>
      <c r="AD247" s="43"/>
      <c r="AE247" s="36">
        <f t="shared" si="1"/>
        <v>0</v>
      </c>
      <c r="AF247" s="45">
        <v>0.0</v>
      </c>
      <c r="AG247" s="45">
        <v>0.0</v>
      </c>
      <c r="AH247" s="36">
        <f t="shared" si="2"/>
        <v>0</v>
      </c>
      <c r="AI247" s="41"/>
      <c r="AJ247" s="28" t="s">
        <v>55</v>
      </c>
      <c r="AK247" s="28" t="s">
        <v>55</v>
      </c>
      <c r="AL247" s="28" t="s">
        <v>55</v>
      </c>
      <c r="AM247" s="28" t="s">
        <v>55</v>
      </c>
      <c r="AN247" s="28" t="s">
        <v>92</v>
      </c>
      <c r="AO247" s="28" t="s">
        <v>55</v>
      </c>
      <c r="AP247" s="36">
        <f t="shared" si="3"/>
        <v>0</v>
      </c>
      <c r="AQ247" s="36">
        <f t="shared" si="4"/>
        <v>0</v>
      </c>
      <c r="AR247" s="36">
        <f t="shared" si="5"/>
        <v>4</v>
      </c>
      <c r="AS247" s="36">
        <f t="shared" si="6"/>
        <v>8</v>
      </c>
    </row>
    <row r="248">
      <c r="A248" s="37">
        <v>243.0</v>
      </c>
      <c r="B248" s="17" t="s">
        <v>713</v>
      </c>
      <c r="C248" s="17" t="s">
        <v>314</v>
      </c>
      <c r="D248" s="17" t="s">
        <v>102</v>
      </c>
      <c r="E248" s="19"/>
      <c r="F248" s="17" t="s">
        <v>96</v>
      </c>
      <c r="G248" s="17" t="s">
        <v>669</v>
      </c>
      <c r="H248" s="38" t="s">
        <v>83</v>
      </c>
      <c r="I248" s="38" t="s">
        <v>84</v>
      </c>
      <c r="J248" s="39">
        <v>42979.0</v>
      </c>
      <c r="K248" s="44"/>
      <c r="L248" s="38" t="s">
        <v>85</v>
      </c>
      <c r="M248" s="41"/>
      <c r="N248" s="41"/>
      <c r="O248" s="28" t="s">
        <v>73</v>
      </c>
      <c r="P248" s="28" t="s">
        <v>73</v>
      </c>
      <c r="Q248" s="28" t="s">
        <v>73</v>
      </c>
      <c r="R248" s="28" t="s">
        <v>73</v>
      </c>
      <c r="S248" s="28" t="s">
        <v>73</v>
      </c>
      <c r="T248" s="43"/>
      <c r="U248" s="43"/>
      <c r="V248" s="28" t="s">
        <v>73</v>
      </c>
      <c r="W248" s="28" t="s">
        <v>73</v>
      </c>
      <c r="X248" s="28" t="s">
        <v>73</v>
      </c>
      <c r="Y248" s="28" t="s">
        <v>73</v>
      </c>
      <c r="Z248" s="28" t="s">
        <v>73</v>
      </c>
      <c r="AA248" s="28" t="s">
        <v>73</v>
      </c>
      <c r="AB248" s="43"/>
      <c r="AC248" s="28" t="s">
        <v>73</v>
      </c>
      <c r="AD248" s="43"/>
      <c r="AE248" s="36">
        <f t="shared" si="1"/>
        <v>0</v>
      </c>
      <c r="AF248" s="45">
        <v>0.0</v>
      </c>
      <c r="AG248" s="45">
        <v>0.0</v>
      </c>
      <c r="AH248" s="36">
        <f t="shared" si="2"/>
        <v>0</v>
      </c>
      <c r="AI248" s="41"/>
      <c r="AJ248" s="28" t="s">
        <v>55</v>
      </c>
      <c r="AK248" s="28" t="s">
        <v>55</v>
      </c>
      <c r="AL248" s="28" t="s">
        <v>55</v>
      </c>
      <c r="AM248" s="28" t="s">
        <v>55</v>
      </c>
      <c r="AN248" s="28" t="s">
        <v>92</v>
      </c>
      <c r="AO248" s="28" t="s">
        <v>55</v>
      </c>
      <c r="AP248" s="36">
        <f t="shared" si="3"/>
        <v>0</v>
      </c>
      <c r="AQ248" s="36">
        <f t="shared" si="4"/>
        <v>0</v>
      </c>
      <c r="AR248" s="36">
        <f t="shared" si="5"/>
        <v>0</v>
      </c>
      <c r="AS248" s="36">
        <f t="shared" si="6"/>
        <v>12</v>
      </c>
    </row>
    <row r="249">
      <c r="A249" s="37">
        <v>244.0</v>
      </c>
      <c r="B249" s="17" t="s">
        <v>714</v>
      </c>
      <c r="C249" s="17" t="s">
        <v>77</v>
      </c>
      <c r="D249" s="17" t="s">
        <v>115</v>
      </c>
      <c r="E249" s="19"/>
      <c r="F249" s="17" t="s">
        <v>79</v>
      </c>
      <c r="G249" s="17" t="s">
        <v>669</v>
      </c>
      <c r="H249" s="38" t="s">
        <v>83</v>
      </c>
      <c r="I249" s="38" t="s">
        <v>84</v>
      </c>
      <c r="J249" s="39">
        <v>42979.0</v>
      </c>
      <c r="K249" s="41"/>
      <c r="L249" s="38" t="s">
        <v>85</v>
      </c>
      <c r="M249" s="41"/>
      <c r="N249" s="41"/>
      <c r="O249" s="28" t="s">
        <v>72</v>
      </c>
      <c r="P249" s="28" t="s">
        <v>71</v>
      </c>
      <c r="Q249" s="28" t="s">
        <v>71</v>
      </c>
      <c r="R249" s="28" t="s">
        <v>72</v>
      </c>
      <c r="S249" s="28" t="s">
        <v>72</v>
      </c>
      <c r="T249" s="43"/>
      <c r="U249" s="43"/>
      <c r="V249" s="28" t="s">
        <v>73</v>
      </c>
      <c r="W249" s="28" t="s">
        <v>73</v>
      </c>
      <c r="X249" s="28" t="s">
        <v>73</v>
      </c>
      <c r="Y249" s="28" t="s">
        <v>73</v>
      </c>
      <c r="Z249" s="28" t="s">
        <v>73</v>
      </c>
      <c r="AA249" s="28" t="s">
        <v>72</v>
      </c>
      <c r="AB249" s="43"/>
      <c r="AC249" s="28" t="s">
        <v>73</v>
      </c>
      <c r="AD249" s="43"/>
      <c r="AE249" s="36">
        <f t="shared" si="1"/>
        <v>0</v>
      </c>
      <c r="AF249" s="45">
        <v>0.0</v>
      </c>
      <c r="AG249" s="45">
        <v>0.0</v>
      </c>
      <c r="AH249" s="36">
        <f t="shared" si="2"/>
        <v>0</v>
      </c>
      <c r="AI249" s="41"/>
      <c r="AJ249" s="28" t="s">
        <v>55</v>
      </c>
      <c r="AK249" s="28" t="s">
        <v>55</v>
      </c>
      <c r="AL249" s="28" t="s">
        <v>55</v>
      </c>
      <c r="AM249" s="28" t="s">
        <v>55</v>
      </c>
      <c r="AN249" s="28" t="s">
        <v>92</v>
      </c>
      <c r="AO249" s="28" t="s">
        <v>55</v>
      </c>
      <c r="AP249" s="36">
        <f t="shared" si="3"/>
        <v>0</v>
      </c>
      <c r="AQ249" s="36">
        <f t="shared" si="4"/>
        <v>2</v>
      </c>
      <c r="AR249" s="36">
        <f t="shared" si="5"/>
        <v>4</v>
      </c>
      <c r="AS249" s="36">
        <f t="shared" si="6"/>
        <v>6</v>
      </c>
    </row>
    <row r="250">
      <c r="A250" s="37">
        <v>245.0</v>
      </c>
      <c r="B250" s="17" t="s">
        <v>717</v>
      </c>
      <c r="C250" s="17" t="s">
        <v>457</v>
      </c>
      <c r="D250" s="17" t="s">
        <v>200</v>
      </c>
      <c r="E250" s="19"/>
      <c r="F250" s="17" t="s">
        <v>96</v>
      </c>
      <c r="G250" s="17" t="s">
        <v>669</v>
      </c>
      <c r="H250" s="38" t="s">
        <v>83</v>
      </c>
      <c r="I250" s="38" t="s">
        <v>84</v>
      </c>
      <c r="J250" s="39">
        <v>42979.0</v>
      </c>
      <c r="K250" s="41"/>
      <c r="L250" s="38" t="s">
        <v>85</v>
      </c>
      <c r="M250" s="41"/>
      <c r="N250" s="41"/>
      <c r="O250" s="28" t="s">
        <v>72</v>
      </c>
      <c r="P250" s="28" t="s">
        <v>72</v>
      </c>
      <c r="Q250" s="28" t="s">
        <v>71</v>
      </c>
      <c r="R250" s="28" t="s">
        <v>72</v>
      </c>
      <c r="S250" s="28" t="s">
        <v>72</v>
      </c>
      <c r="T250" s="43"/>
      <c r="U250" s="43"/>
      <c r="V250" s="28" t="s">
        <v>73</v>
      </c>
      <c r="W250" s="28" t="s">
        <v>73</v>
      </c>
      <c r="X250" s="28" t="s">
        <v>73</v>
      </c>
      <c r="Y250" s="28" t="s">
        <v>73</v>
      </c>
      <c r="Z250" s="28" t="s">
        <v>73</v>
      </c>
      <c r="AA250" s="28" t="s">
        <v>73</v>
      </c>
      <c r="AB250" s="43"/>
      <c r="AC250" s="28" t="s">
        <v>73</v>
      </c>
      <c r="AD250" s="43"/>
      <c r="AE250" s="36">
        <f t="shared" si="1"/>
        <v>0</v>
      </c>
      <c r="AF250" s="45">
        <v>0.0</v>
      </c>
      <c r="AG250" s="45">
        <v>0.0</v>
      </c>
      <c r="AH250" s="36">
        <f t="shared" si="2"/>
        <v>0</v>
      </c>
      <c r="AI250" s="41"/>
      <c r="AJ250" s="28" t="s">
        <v>55</v>
      </c>
      <c r="AK250" s="28" t="s">
        <v>55</v>
      </c>
      <c r="AL250" s="28" t="s">
        <v>55</v>
      </c>
      <c r="AM250" s="28" t="s">
        <v>55</v>
      </c>
      <c r="AN250" s="28" t="s">
        <v>92</v>
      </c>
      <c r="AO250" s="28" t="s">
        <v>55</v>
      </c>
      <c r="AP250" s="36">
        <f t="shared" si="3"/>
        <v>0</v>
      </c>
      <c r="AQ250" s="36">
        <f t="shared" si="4"/>
        <v>1</v>
      </c>
      <c r="AR250" s="36">
        <f t="shared" si="5"/>
        <v>4</v>
      </c>
      <c r="AS250" s="36">
        <f t="shared" si="6"/>
        <v>7</v>
      </c>
    </row>
    <row r="251">
      <c r="A251" s="37">
        <v>246.0</v>
      </c>
      <c r="B251" s="17" t="s">
        <v>718</v>
      </c>
      <c r="C251" s="17" t="s">
        <v>78</v>
      </c>
      <c r="D251" s="17" t="s">
        <v>719</v>
      </c>
      <c r="E251" s="19"/>
      <c r="F251" s="17" t="s">
        <v>79</v>
      </c>
      <c r="G251" s="17" t="s">
        <v>669</v>
      </c>
      <c r="H251" s="38" t="s">
        <v>83</v>
      </c>
      <c r="I251" s="38" t="s">
        <v>84</v>
      </c>
      <c r="J251" s="39">
        <v>42979.0</v>
      </c>
      <c r="K251" s="41"/>
      <c r="L251" s="38" t="s">
        <v>85</v>
      </c>
      <c r="M251" s="41"/>
      <c r="N251" s="41"/>
      <c r="O251" s="28" t="s">
        <v>71</v>
      </c>
      <c r="P251" s="28" t="s">
        <v>71</v>
      </c>
      <c r="Q251" s="28" t="s">
        <v>71</v>
      </c>
      <c r="R251" s="28" t="s">
        <v>71</v>
      </c>
      <c r="S251" s="28" t="s">
        <v>72</v>
      </c>
      <c r="T251" s="43"/>
      <c r="U251" s="43"/>
      <c r="V251" s="28" t="s">
        <v>73</v>
      </c>
      <c r="W251" s="28" t="s">
        <v>73</v>
      </c>
      <c r="X251" s="28" t="s">
        <v>73</v>
      </c>
      <c r="Y251" s="28" t="s">
        <v>73</v>
      </c>
      <c r="Z251" s="28" t="s">
        <v>73</v>
      </c>
      <c r="AA251" s="28" t="s">
        <v>72</v>
      </c>
      <c r="AB251" s="43"/>
      <c r="AC251" s="28" t="s">
        <v>73</v>
      </c>
      <c r="AD251" s="43"/>
      <c r="AE251" s="36">
        <f t="shared" si="1"/>
        <v>0</v>
      </c>
      <c r="AF251" s="45">
        <v>0.0</v>
      </c>
      <c r="AG251" s="45">
        <v>0.0</v>
      </c>
      <c r="AH251" s="36">
        <f t="shared" si="2"/>
        <v>0</v>
      </c>
      <c r="AI251" s="41"/>
      <c r="AJ251" s="28" t="s">
        <v>55</v>
      </c>
      <c r="AK251" s="28" t="s">
        <v>55</v>
      </c>
      <c r="AL251" s="28" t="s">
        <v>55</v>
      </c>
      <c r="AM251" s="28" t="s">
        <v>55</v>
      </c>
      <c r="AN251" s="28" t="s">
        <v>92</v>
      </c>
      <c r="AO251" s="28" t="s">
        <v>55</v>
      </c>
      <c r="AP251" s="36">
        <f t="shared" si="3"/>
        <v>0</v>
      </c>
      <c r="AQ251" s="36">
        <f t="shared" si="4"/>
        <v>4</v>
      </c>
      <c r="AR251" s="36">
        <f t="shared" si="5"/>
        <v>2</v>
      </c>
      <c r="AS251" s="36">
        <f t="shared" si="6"/>
        <v>6</v>
      </c>
    </row>
    <row r="252">
      <c r="A252" s="37">
        <v>247.0</v>
      </c>
      <c r="B252" s="17" t="s">
        <v>720</v>
      </c>
      <c r="C252" s="17" t="s">
        <v>259</v>
      </c>
      <c r="D252" s="17" t="s">
        <v>235</v>
      </c>
      <c r="E252" s="17" t="s">
        <v>314</v>
      </c>
      <c r="F252" s="17" t="s">
        <v>96</v>
      </c>
      <c r="G252" s="17" t="s">
        <v>669</v>
      </c>
      <c r="H252" s="38" t="s">
        <v>83</v>
      </c>
      <c r="I252" s="38" t="s">
        <v>84</v>
      </c>
      <c r="J252" s="39">
        <v>42979.0</v>
      </c>
      <c r="K252" s="41"/>
      <c r="L252" s="38" t="s">
        <v>85</v>
      </c>
      <c r="M252" s="41"/>
      <c r="N252" s="41"/>
      <c r="O252" s="28" t="s">
        <v>72</v>
      </c>
      <c r="P252" s="28" t="s">
        <v>71</v>
      </c>
      <c r="Q252" s="28" t="s">
        <v>72</v>
      </c>
      <c r="R252" s="28" t="s">
        <v>73</v>
      </c>
      <c r="S252" s="28" t="s">
        <v>73</v>
      </c>
      <c r="T252" s="43"/>
      <c r="U252" s="43"/>
      <c r="V252" s="28" t="s">
        <v>73</v>
      </c>
      <c r="W252" s="28" t="s">
        <v>73</v>
      </c>
      <c r="X252" s="28" t="s">
        <v>73</v>
      </c>
      <c r="Y252" s="28" t="s">
        <v>73</v>
      </c>
      <c r="Z252" s="28" t="s">
        <v>73</v>
      </c>
      <c r="AA252" s="28" t="s">
        <v>72</v>
      </c>
      <c r="AB252" s="43"/>
      <c r="AC252" s="28" t="s">
        <v>73</v>
      </c>
      <c r="AD252" s="43"/>
      <c r="AE252" s="36">
        <f t="shared" si="1"/>
        <v>0</v>
      </c>
      <c r="AF252" s="45">
        <v>0.0</v>
      </c>
      <c r="AG252" s="45">
        <v>0.0</v>
      </c>
      <c r="AH252" s="36">
        <f t="shared" si="2"/>
        <v>0</v>
      </c>
      <c r="AI252" s="41"/>
      <c r="AJ252" s="28" t="s">
        <v>55</v>
      </c>
      <c r="AK252" s="28" t="s">
        <v>55</v>
      </c>
      <c r="AL252" s="28" t="s">
        <v>55</v>
      </c>
      <c r="AM252" s="28" t="s">
        <v>55</v>
      </c>
      <c r="AN252" s="28" t="s">
        <v>92</v>
      </c>
      <c r="AO252" s="28" t="s">
        <v>55</v>
      </c>
      <c r="AP252" s="36">
        <f t="shared" si="3"/>
        <v>0</v>
      </c>
      <c r="AQ252" s="36">
        <f t="shared" si="4"/>
        <v>1</v>
      </c>
      <c r="AR252" s="36">
        <f t="shared" si="5"/>
        <v>3</v>
      </c>
      <c r="AS252" s="36">
        <f t="shared" si="6"/>
        <v>8</v>
      </c>
    </row>
    <row r="253">
      <c r="A253" s="37">
        <v>248.0</v>
      </c>
      <c r="B253" s="17" t="s">
        <v>721</v>
      </c>
      <c r="C253" s="17" t="s">
        <v>722</v>
      </c>
      <c r="D253" s="17" t="s">
        <v>723</v>
      </c>
      <c r="E253" s="19"/>
      <c r="F253" s="17" t="s">
        <v>96</v>
      </c>
      <c r="G253" s="17" t="s">
        <v>669</v>
      </c>
      <c r="H253" s="38" t="s">
        <v>83</v>
      </c>
      <c r="I253" s="38" t="s">
        <v>84</v>
      </c>
      <c r="J253" s="39">
        <v>42979.0</v>
      </c>
      <c r="K253" s="41"/>
      <c r="L253" s="38" t="s">
        <v>85</v>
      </c>
      <c r="M253" s="41"/>
      <c r="N253" s="41"/>
      <c r="O253" s="28" t="s">
        <v>73</v>
      </c>
      <c r="P253" s="28" t="s">
        <v>73</v>
      </c>
      <c r="Q253" s="28" t="s">
        <v>73</v>
      </c>
      <c r="R253" s="28" t="s">
        <v>73</v>
      </c>
      <c r="S253" s="28" t="s">
        <v>73</v>
      </c>
      <c r="T253" s="43"/>
      <c r="U253" s="43"/>
      <c r="V253" s="28" t="s">
        <v>73</v>
      </c>
      <c r="W253" s="28" t="s">
        <v>73</v>
      </c>
      <c r="X253" s="28" t="s">
        <v>73</v>
      </c>
      <c r="Y253" s="28" t="s">
        <v>73</v>
      </c>
      <c r="Z253" s="28" t="s">
        <v>73</v>
      </c>
      <c r="AA253" s="28" t="s">
        <v>73</v>
      </c>
      <c r="AB253" s="43"/>
      <c r="AC253" s="28" t="s">
        <v>73</v>
      </c>
      <c r="AD253" s="43"/>
      <c r="AE253" s="36">
        <f t="shared" si="1"/>
        <v>0</v>
      </c>
      <c r="AF253" s="45">
        <v>0.0</v>
      </c>
      <c r="AG253" s="45">
        <v>0.0</v>
      </c>
      <c r="AH253" s="36">
        <f t="shared" si="2"/>
        <v>0</v>
      </c>
      <c r="AI253" s="41"/>
      <c r="AJ253" s="28" t="s">
        <v>55</v>
      </c>
      <c r="AK253" s="28" t="s">
        <v>55</v>
      </c>
      <c r="AL253" s="28" t="s">
        <v>55</v>
      </c>
      <c r="AM253" s="28" t="s">
        <v>55</v>
      </c>
      <c r="AN253" s="28" t="s">
        <v>92</v>
      </c>
      <c r="AO253" s="28" t="s">
        <v>55</v>
      </c>
      <c r="AP253" s="36">
        <f t="shared" si="3"/>
        <v>0</v>
      </c>
      <c r="AQ253" s="36">
        <f t="shared" si="4"/>
        <v>0</v>
      </c>
      <c r="AR253" s="36">
        <f t="shared" si="5"/>
        <v>0</v>
      </c>
      <c r="AS253" s="36">
        <f t="shared" si="6"/>
        <v>12</v>
      </c>
    </row>
    <row r="254">
      <c r="A254" s="37">
        <v>249.0</v>
      </c>
      <c r="B254" s="17" t="s">
        <v>725</v>
      </c>
      <c r="C254" s="17" t="s">
        <v>314</v>
      </c>
      <c r="D254" s="17" t="s">
        <v>110</v>
      </c>
      <c r="E254" s="19"/>
      <c r="F254" s="17" t="s">
        <v>96</v>
      </c>
      <c r="G254" s="17" t="s">
        <v>669</v>
      </c>
      <c r="H254" s="38" t="s">
        <v>83</v>
      </c>
      <c r="I254" s="38" t="s">
        <v>84</v>
      </c>
      <c r="J254" s="39">
        <v>42979.0</v>
      </c>
      <c r="K254" s="41"/>
      <c r="L254" s="38" t="s">
        <v>85</v>
      </c>
      <c r="M254" s="41"/>
      <c r="N254" s="41"/>
      <c r="O254" s="28" t="s">
        <v>72</v>
      </c>
      <c r="P254" s="28" t="s">
        <v>71</v>
      </c>
      <c r="Q254" s="28" t="s">
        <v>72</v>
      </c>
      <c r="R254" s="28" t="s">
        <v>72</v>
      </c>
      <c r="S254" s="28" t="s">
        <v>73</v>
      </c>
      <c r="T254" s="43"/>
      <c r="U254" s="43"/>
      <c r="V254" s="28" t="s">
        <v>73</v>
      </c>
      <c r="W254" s="28" t="s">
        <v>73</v>
      </c>
      <c r="X254" s="28" t="s">
        <v>73</v>
      </c>
      <c r="Y254" s="28" t="s">
        <v>73</v>
      </c>
      <c r="Z254" s="28" t="s">
        <v>73</v>
      </c>
      <c r="AA254" s="28" t="s">
        <v>73</v>
      </c>
      <c r="AB254" s="43"/>
      <c r="AC254" s="28" t="s">
        <v>73</v>
      </c>
      <c r="AD254" s="43"/>
      <c r="AE254" s="36">
        <f t="shared" si="1"/>
        <v>0</v>
      </c>
      <c r="AF254" s="45">
        <v>0.0</v>
      </c>
      <c r="AG254" s="45">
        <v>0.0</v>
      </c>
      <c r="AH254" s="36">
        <f t="shared" si="2"/>
        <v>0</v>
      </c>
      <c r="AI254" s="41"/>
      <c r="AJ254" s="28" t="s">
        <v>55</v>
      </c>
      <c r="AK254" s="28" t="s">
        <v>55</v>
      </c>
      <c r="AL254" s="28" t="s">
        <v>55</v>
      </c>
      <c r="AM254" s="28" t="s">
        <v>55</v>
      </c>
      <c r="AN254" s="28" t="s">
        <v>92</v>
      </c>
      <c r="AO254" s="28" t="s">
        <v>55</v>
      </c>
      <c r="AP254" s="36">
        <f t="shared" si="3"/>
        <v>0</v>
      </c>
      <c r="AQ254" s="36">
        <f t="shared" si="4"/>
        <v>1</v>
      </c>
      <c r="AR254" s="36">
        <f t="shared" si="5"/>
        <v>3</v>
      </c>
      <c r="AS254" s="36">
        <f t="shared" si="6"/>
        <v>8</v>
      </c>
    </row>
    <row r="255">
      <c r="A255" s="37">
        <v>250.0</v>
      </c>
      <c r="B255" s="17" t="s">
        <v>726</v>
      </c>
      <c r="C255" s="17" t="s">
        <v>571</v>
      </c>
      <c r="D255" s="20"/>
      <c r="E255" s="19"/>
      <c r="F255" s="17" t="s">
        <v>96</v>
      </c>
      <c r="G255" s="17" t="s">
        <v>669</v>
      </c>
      <c r="H255" s="38" t="s">
        <v>83</v>
      </c>
      <c r="I255" s="38" t="s">
        <v>84</v>
      </c>
      <c r="J255" s="39">
        <v>42979.0</v>
      </c>
      <c r="K255" s="44"/>
      <c r="L255" s="38" t="s">
        <v>85</v>
      </c>
      <c r="M255" s="41"/>
      <c r="N255" s="41"/>
      <c r="O255" s="28" t="s">
        <v>73</v>
      </c>
      <c r="P255" s="28" t="s">
        <v>73</v>
      </c>
      <c r="Q255" s="28" t="s">
        <v>73</v>
      </c>
      <c r="R255" s="28" t="s">
        <v>72</v>
      </c>
      <c r="S255" s="28" t="s">
        <v>73</v>
      </c>
      <c r="T255" s="43"/>
      <c r="U255" s="43"/>
      <c r="V255" s="28" t="s">
        <v>73</v>
      </c>
      <c r="W255" s="28" t="s">
        <v>73</v>
      </c>
      <c r="X255" s="28" t="s">
        <v>73</v>
      </c>
      <c r="Y255" s="28" t="s">
        <v>73</v>
      </c>
      <c r="Z255" s="28" t="s">
        <v>73</v>
      </c>
      <c r="AA255" s="28" t="s">
        <v>73</v>
      </c>
      <c r="AB255" s="43"/>
      <c r="AC255" s="28" t="s">
        <v>73</v>
      </c>
      <c r="AD255" s="43"/>
      <c r="AE255" s="36">
        <f t="shared" si="1"/>
        <v>0</v>
      </c>
      <c r="AF255" s="45">
        <v>0.0</v>
      </c>
      <c r="AG255" s="45">
        <v>0.0</v>
      </c>
      <c r="AH255" s="36">
        <f t="shared" si="2"/>
        <v>0</v>
      </c>
      <c r="AI255" s="41"/>
      <c r="AJ255" s="28" t="s">
        <v>55</v>
      </c>
      <c r="AK255" s="28" t="s">
        <v>55</v>
      </c>
      <c r="AL255" s="28" t="s">
        <v>55</v>
      </c>
      <c r="AM255" s="28" t="s">
        <v>55</v>
      </c>
      <c r="AN255" s="28" t="s">
        <v>92</v>
      </c>
      <c r="AO255" s="28" t="s">
        <v>55</v>
      </c>
      <c r="AP255" s="36">
        <f t="shared" si="3"/>
        <v>0</v>
      </c>
      <c r="AQ255" s="36">
        <f t="shared" si="4"/>
        <v>0</v>
      </c>
      <c r="AR255" s="36">
        <f t="shared" si="5"/>
        <v>1</v>
      </c>
      <c r="AS255" s="36">
        <f t="shared" si="6"/>
        <v>11</v>
      </c>
    </row>
    <row r="256">
      <c r="A256" s="37">
        <v>251.0</v>
      </c>
      <c r="B256" s="17" t="s">
        <v>97</v>
      </c>
      <c r="C256" s="17" t="s">
        <v>237</v>
      </c>
      <c r="D256" s="17" t="s">
        <v>143</v>
      </c>
      <c r="E256" s="19"/>
      <c r="F256" s="17" t="s">
        <v>79</v>
      </c>
      <c r="G256" s="17" t="s">
        <v>729</v>
      </c>
      <c r="H256" s="38" t="s">
        <v>83</v>
      </c>
      <c r="I256" s="38" t="s">
        <v>84</v>
      </c>
      <c r="J256" s="39">
        <v>42979.0</v>
      </c>
      <c r="K256" s="41"/>
      <c r="L256" s="38" t="s">
        <v>85</v>
      </c>
      <c r="M256" s="41"/>
      <c r="N256" s="41"/>
      <c r="O256" s="28" t="s">
        <v>72</v>
      </c>
      <c r="P256" s="28" t="s">
        <v>73</v>
      </c>
      <c r="Q256" s="28" t="s">
        <v>72</v>
      </c>
      <c r="R256" s="28" t="s">
        <v>73</v>
      </c>
      <c r="S256" s="28" t="s">
        <v>73</v>
      </c>
      <c r="T256" s="43"/>
      <c r="U256" s="43"/>
      <c r="V256" s="28" t="s">
        <v>73</v>
      </c>
      <c r="W256" s="28" t="s">
        <v>73</v>
      </c>
      <c r="X256" s="28" t="s">
        <v>73</v>
      </c>
      <c r="Y256" s="28" t="s">
        <v>73</v>
      </c>
      <c r="Z256" s="28" t="s">
        <v>73</v>
      </c>
      <c r="AA256" s="28" t="s">
        <v>73</v>
      </c>
      <c r="AB256" s="43"/>
      <c r="AC256" s="28" t="s">
        <v>73</v>
      </c>
      <c r="AD256" s="43"/>
      <c r="AE256" s="36">
        <f t="shared" si="1"/>
        <v>0</v>
      </c>
      <c r="AF256" s="28">
        <v>128.0</v>
      </c>
      <c r="AG256" s="43"/>
      <c r="AH256" s="36">
        <f t="shared" si="2"/>
        <v>128</v>
      </c>
      <c r="AI256" s="41"/>
      <c r="AJ256" s="28" t="s">
        <v>55</v>
      </c>
      <c r="AK256" s="28" t="s">
        <v>55</v>
      </c>
      <c r="AL256" s="28" t="s">
        <v>55</v>
      </c>
      <c r="AM256" s="28" t="s">
        <v>55</v>
      </c>
      <c r="AN256" s="28" t="s">
        <v>92</v>
      </c>
      <c r="AO256" s="28" t="s">
        <v>55</v>
      </c>
      <c r="AP256" s="36">
        <f t="shared" si="3"/>
        <v>0</v>
      </c>
      <c r="AQ256" s="36">
        <f t="shared" si="4"/>
        <v>0</v>
      </c>
      <c r="AR256" s="36">
        <f t="shared" si="5"/>
        <v>2</v>
      </c>
      <c r="AS256" s="36">
        <f t="shared" si="6"/>
        <v>10</v>
      </c>
    </row>
    <row r="257">
      <c r="A257" s="37">
        <v>252.0</v>
      </c>
      <c r="B257" s="17" t="s">
        <v>732</v>
      </c>
      <c r="C257" s="17" t="s">
        <v>185</v>
      </c>
      <c r="D257" s="17" t="s">
        <v>733</v>
      </c>
      <c r="E257" s="19"/>
      <c r="F257" s="17" t="s">
        <v>79</v>
      </c>
      <c r="G257" s="17" t="s">
        <v>729</v>
      </c>
      <c r="H257" s="38" t="s">
        <v>83</v>
      </c>
      <c r="I257" s="38" t="s">
        <v>84</v>
      </c>
      <c r="J257" s="39">
        <v>42979.0</v>
      </c>
      <c r="K257" s="41"/>
      <c r="L257" s="38" t="s">
        <v>85</v>
      </c>
      <c r="M257" s="41"/>
      <c r="N257" s="41"/>
      <c r="O257" s="28" t="s">
        <v>72</v>
      </c>
      <c r="P257" s="28" t="s">
        <v>73</v>
      </c>
      <c r="Q257" s="28" t="s">
        <v>72</v>
      </c>
      <c r="R257" s="28" t="s">
        <v>73</v>
      </c>
      <c r="S257" s="28" t="s">
        <v>73</v>
      </c>
      <c r="T257" s="43"/>
      <c r="U257" s="43"/>
      <c r="V257" s="28" t="s">
        <v>73</v>
      </c>
      <c r="W257" s="28" t="s">
        <v>73</v>
      </c>
      <c r="X257" s="28" t="s">
        <v>73</v>
      </c>
      <c r="Y257" s="28" t="s">
        <v>73</v>
      </c>
      <c r="Z257" s="28" t="s">
        <v>73</v>
      </c>
      <c r="AA257" s="28" t="s">
        <v>73</v>
      </c>
      <c r="AB257" s="43"/>
      <c r="AC257" s="28" t="s">
        <v>73</v>
      </c>
      <c r="AD257" s="43"/>
      <c r="AE257" s="36">
        <f t="shared" si="1"/>
        <v>0</v>
      </c>
      <c r="AF257" s="28">
        <v>87.0</v>
      </c>
      <c r="AG257" s="43"/>
      <c r="AH257" s="36">
        <f t="shared" si="2"/>
        <v>87</v>
      </c>
      <c r="AI257" s="41"/>
      <c r="AJ257" s="28" t="s">
        <v>55</v>
      </c>
      <c r="AK257" s="28" t="s">
        <v>55</v>
      </c>
      <c r="AL257" s="28" t="s">
        <v>55</v>
      </c>
      <c r="AM257" s="28" t="s">
        <v>55</v>
      </c>
      <c r="AN257" s="28" t="s">
        <v>92</v>
      </c>
      <c r="AO257" s="28" t="s">
        <v>55</v>
      </c>
      <c r="AP257" s="36">
        <f t="shared" si="3"/>
        <v>0</v>
      </c>
      <c r="AQ257" s="36">
        <f t="shared" si="4"/>
        <v>0</v>
      </c>
      <c r="AR257" s="36">
        <f t="shared" si="5"/>
        <v>2</v>
      </c>
      <c r="AS257" s="36">
        <f t="shared" si="6"/>
        <v>10</v>
      </c>
    </row>
    <row r="258">
      <c r="A258" s="37">
        <v>253.0</v>
      </c>
      <c r="B258" s="17" t="s">
        <v>734</v>
      </c>
      <c r="C258" s="17" t="s">
        <v>735</v>
      </c>
      <c r="D258" s="20"/>
      <c r="E258" s="19"/>
      <c r="F258" s="17" t="s">
        <v>96</v>
      </c>
      <c r="G258" s="17" t="s">
        <v>729</v>
      </c>
      <c r="H258" s="38" t="s">
        <v>83</v>
      </c>
      <c r="I258" s="38" t="s">
        <v>84</v>
      </c>
      <c r="J258" s="39">
        <v>42979.0</v>
      </c>
      <c r="K258" s="41"/>
      <c r="L258" s="38" t="s">
        <v>85</v>
      </c>
      <c r="M258" s="41"/>
      <c r="N258" s="41"/>
      <c r="O258" s="28" t="s">
        <v>73</v>
      </c>
      <c r="P258" s="28" t="s">
        <v>73</v>
      </c>
      <c r="Q258" s="28" t="s">
        <v>72</v>
      </c>
      <c r="R258" s="28" t="s">
        <v>73</v>
      </c>
      <c r="S258" s="28" t="s">
        <v>73</v>
      </c>
      <c r="T258" s="43"/>
      <c r="U258" s="43"/>
      <c r="V258" s="28" t="s">
        <v>73</v>
      </c>
      <c r="W258" s="28" t="s">
        <v>73</v>
      </c>
      <c r="X258" s="28" t="s">
        <v>73</v>
      </c>
      <c r="Y258" s="28" t="s">
        <v>73</v>
      </c>
      <c r="Z258" s="28" t="s">
        <v>73</v>
      </c>
      <c r="AA258" s="28" t="s">
        <v>73</v>
      </c>
      <c r="AB258" s="43"/>
      <c r="AC258" s="28" t="s">
        <v>73</v>
      </c>
      <c r="AD258" s="43"/>
      <c r="AE258" s="36">
        <f t="shared" si="1"/>
        <v>0</v>
      </c>
      <c r="AF258" s="28">
        <v>4.0</v>
      </c>
      <c r="AG258" s="43"/>
      <c r="AH258" s="36">
        <f t="shared" si="2"/>
        <v>4</v>
      </c>
      <c r="AI258" s="41"/>
      <c r="AJ258" s="28" t="s">
        <v>55</v>
      </c>
      <c r="AK258" s="28" t="s">
        <v>55</v>
      </c>
      <c r="AL258" s="28" t="s">
        <v>55</v>
      </c>
      <c r="AM258" s="28" t="s">
        <v>55</v>
      </c>
      <c r="AN258" s="28" t="s">
        <v>92</v>
      </c>
      <c r="AO258" s="28" t="s">
        <v>55</v>
      </c>
      <c r="AP258" s="36">
        <f t="shared" si="3"/>
        <v>0</v>
      </c>
      <c r="AQ258" s="36">
        <f t="shared" si="4"/>
        <v>0</v>
      </c>
      <c r="AR258" s="36">
        <f t="shared" si="5"/>
        <v>1</v>
      </c>
      <c r="AS258" s="36">
        <f t="shared" si="6"/>
        <v>11</v>
      </c>
    </row>
    <row r="259">
      <c r="A259" s="37">
        <v>254.0</v>
      </c>
      <c r="B259" s="17" t="s">
        <v>485</v>
      </c>
      <c r="C259" s="17" t="s">
        <v>113</v>
      </c>
      <c r="D259" s="17" t="s">
        <v>476</v>
      </c>
      <c r="E259" s="19"/>
      <c r="F259" s="17" t="s">
        <v>96</v>
      </c>
      <c r="G259" s="17" t="s">
        <v>729</v>
      </c>
      <c r="H259" s="38" t="s">
        <v>83</v>
      </c>
      <c r="I259" s="38" t="s">
        <v>84</v>
      </c>
      <c r="J259" s="39">
        <v>42979.0</v>
      </c>
      <c r="K259" s="41"/>
      <c r="L259" s="38" t="s">
        <v>85</v>
      </c>
      <c r="M259" s="41"/>
      <c r="N259" s="41"/>
      <c r="O259" s="28" t="s">
        <v>73</v>
      </c>
      <c r="P259" s="28" t="s">
        <v>73</v>
      </c>
      <c r="Q259" s="28" t="s">
        <v>73</v>
      </c>
      <c r="R259" s="28" t="s">
        <v>73</v>
      </c>
      <c r="S259" s="28" t="s">
        <v>73</v>
      </c>
      <c r="T259" s="43"/>
      <c r="U259" s="43"/>
      <c r="V259" s="28" t="s">
        <v>73</v>
      </c>
      <c r="W259" s="28" t="s">
        <v>73</v>
      </c>
      <c r="X259" s="28" t="s">
        <v>73</v>
      </c>
      <c r="Y259" s="28" t="s">
        <v>73</v>
      </c>
      <c r="Z259" s="28" t="s">
        <v>73</v>
      </c>
      <c r="AA259" s="28" t="s">
        <v>73</v>
      </c>
      <c r="AB259" s="43"/>
      <c r="AC259" s="28" t="s">
        <v>73</v>
      </c>
      <c r="AD259" s="43"/>
      <c r="AE259" s="36">
        <f t="shared" si="1"/>
        <v>0</v>
      </c>
      <c r="AF259" s="28">
        <v>5.0</v>
      </c>
      <c r="AG259" s="41"/>
      <c r="AH259" s="36">
        <f t="shared" si="2"/>
        <v>5</v>
      </c>
      <c r="AI259" s="41"/>
      <c r="AJ259" s="28" t="s">
        <v>55</v>
      </c>
      <c r="AK259" s="28" t="s">
        <v>55</v>
      </c>
      <c r="AL259" s="28" t="s">
        <v>55</v>
      </c>
      <c r="AM259" s="28" t="s">
        <v>55</v>
      </c>
      <c r="AN259" s="28" t="s">
        <v>92</v>
      </c>
      <c r="AO259" s="28" t="s">
        <v>55</v>
      </c>
      <c r="AP259" s="36">
        <f t="shared" si="3"/>
        <v>0</v>
      </c>
      <c r="AQ259" s="36">
        <f t="shared" si="4"/>
        <v>0</v>
      </c>
      <c r="AR259" s="36">
        <f t="shared" si="5"/>
        <v>0</v>
      </c>
      <c r="AS259" s="36">
        <f t="shared" si="6"/>
        <v>12</v>
      </c>
    </row>
    <row r="260">
      <c r="A260" s="37">
        <v>255.0</v>
      </c>
      <c r="B260" s="17" t="s">
        <v>738</v>
      </c>
      <c r="C260" s="17" t="s">
        <v>153</v>
      </c>
      <c r="D260" s="17" t="s">
        <v>596</v>
      </c>
      <c r="E260" s="19"/>
      <c r="F260" s="17" t="s">
        <v>79</v>
      </c>
      <c r="G260" s="17" t="s">
        <v>729</v>
      </c>
      <c r="H260" s="38" t="s">
        <v>83</v>
      </c>
      <c r="I260" s="38" t="s">
        <v>84</v>
      </c>
      <c r="J260" s="39">
        <v>42979.0</v>
      </c>
      <c r="K260" s="41"/>
      <c r="L260" s="38" t="s">
        <v>85</v>
      </c>
      <c r="M260" s="41"/>
      <c r="N260" s="41"/>
      <c r="O260" s="28" t="s">
        <v>72</v>
      </c>
      <c r="P260" s="28" t="s">
        <v>73</v>
      </c>
      <c r="Q260" s="28" t="s">
        <v>72</v>
      </c>
      <c r="R260" s="28" t="s">
        <v>73</v>
      </c>
      <c r="S260" s="28" t="s">
        <v>73</v>
      </c>
      <c r="T260" s="43"/>
      <c r="U260" s="43"/>
      <c r="V260" s="28" t="s">
        <v>73</v>
      </c>
      <c r="W260" s="28" t="s">
        <v>73</v>
      </c>
      <c r="X260" s="28" t="s">
        <v>73</v>
      </c>
      <c r="Y260" s="28" t="s">
        <v>73</v>
      </c>
      <c r="Z260" s="28" t="s">
        <v>73</v>
      </c>
      <c r="AA260" s="28" t="s">
        <v>73</v>
      </c>
      <c r="AB260" s="43"/>
      <c r="AC260" s="28" t="s">
        <v>73</v>
      </c>
      <c r="AD260" s="43"/>
      <c r="AE260" s="36">
        <f t="shared" si="1"/>
        <v>0</v>
      </c>
      <c r="AF260" s="28">
        <v>37.0</v>
      </c>
      <c r="AG260" s="41"/>
      <c r="AH260" s="36">
        <f t="shared" si="2"/>
        <v>37</v>
      </c>
      <c r="AI260" s="41"/>
      <c r="AJ260" s="28" t="s">
        <v>55</v>
      </c>
      <c r="AK260" s="28" t="s">
        <v>55</v>
      </c>
      <c r="AL260" s="28" t="s">
        <v>55</v>
      </c>
      <c r="AM260" s="28" t="s">
        <v>55</v>
      </c>
      <c r="AN260" s="28" t="s">
        <v>92</v>
      </c>
      <c r="AO260" s="28" t="s">
        <v>55</v>
      </c>
      <c r="AP260" s="36">
        <f t="shared" si="3"/>
        <v>0</v>
      </c>
      <c r="AQ260" s="36">
        <f t="shared" si="4"/>
        <v>0</v>
      </c>
      <c r="AR260" s="36">
        <f t="shared" si="5"/>
        <v>2</v>
      </c>
      <c r="AS260" s="36">
        <f t="shared" si="6"/>
        <v>10</v>
      </c>
    </row>
    <row r="261">
      <c r="A261" s="37">
        <v>256.0</v>
      </c>
      <c r="B261" s="17" t="s">
        <v>739</v>
      </c>
      <c r="C261" s="17" t="s">
        <v>217</v>
      </c>
      <c r="D261" s="17" t="s">
        <v>740</v>
      </c>
      <c r="E261" s="19"/>
      <c r="F261" s="17" t="s">
        <v>96</v>
      </c>
      <c r="G261" s="17" t="s">
        <v>729</v>
      </c>
      <c r="H261" s="38" t="s">
        <v>83</v>
      </c>
      <c r="I261" s="38" t="s">
        <v>84</v>
      </c>
      <c r="J261" s="39">
        <v>42979.0</v>
      </c>
      <c r="K261" s="41"/>
      <c r="L261" s="38" t="s">
        <v>85</v>
      </c>
      <c r="M261" s="41"/>
      <c r="N261" s="41"/>
      <c r="O261" s="28" t="s">
        <v>73</v>
      </c>
      <c r="P261" s="28" t="s">
        <v>73</v>
      </c>
      <c r="Q261" s="28" t="s">
        <v>73</v>
      </c>
      <c r="R261" s="28" t="s">
        <v>73</v>
      </c>
      <c r="S261" s="28" t="s">
        <v>73</v>
      </c>
      <c r="T261" s="43"/>
      <c r="U261" s="43"/>
      <c r="V261" s="28" t="s">
        <v>73</v>
      </c>
      <c r="W261" s="28" t="s">
        <v>73</v>
      </c>
      <c r="X261" s="28" t="s">
        <v>73</v>
      </c>
      <c r="Y261" s="28" t="s">
        <v>73</v>
      </c>
      <c r="Z261" s="28" t="s">
        <v>73</v>
      </c>
      <c r="AA261" s="28" t="s">
        <v>73</v>
      </c>
      <c r="AB261" s="43"/>
      <c r="AC261" s="28" t="s">
        <v>73</v>
      </c>
      <c r="AD261" s="43"/>
      <c r="AE261" s="36">
        <f t="shared" si="1"/>
        <v>0</v>
      </c>
      <c r="AF261" s="28">
        <v>40.0</v>
      </c>
      <c r="AG261" s="43"/>
      <c r="AH261" s="36">
        <f t="shared" si="2"/>
        <v>40</v>
      </c>
      <c r="AI261" s="41"/>
      <c r="AJ261" s="28" t="s">
        <v>55</v>
      </c>
      <c r="AK261" s="28" t="s">
        <v>55</v>
      </c>
      <c r="AL261" s="28" t="s">
        <v>55</v>
      </c>
      <c r="AM261" s="28" t="s">
        <v>55</v>
      </c>
      <c r="AN261" s="28" t="s">
        <v>92</v>
      </c>
      <c r="AO261" s="28" t="s">
        <v>55</v>
      </c>
      <c r="AP261" s="36">
        <f t="shared" si="3"/>
        <v>0</v>
      </c>
      <c r="AQ261" s="36">
        <f t="shared" si="4"/>
        <v>0</v>
      </c>
      <c r="AR261" s="36">
        <f t="shared" si="5"/>
        <v>0</v>
      </c>
      <c r="AS261" s="36">
        <f t="shared" si="6"/>
        <v>12</v>
      </c>
    </row>
    <row r="262">
      <c r="A262" s="37">
        <v>257.0</v>
      </c>
      <c r="B262" s="17" t="s">
        <v>741</v>
      </c>
      <c r="C262" s="17" t="s">
        <v>335</v>
      </c>
      <c r="D262" s="17" t="s">
        <v>719</v>
      </c>
      <c r="E262" s="19"/>
      <c r="F262" s="17" t="s">
        <v>79</v>
      </c>
      <c r="G262" s="17" t="s">
        <v>729</v>
      </c>
      <c r="H262" s="38" t="s">
        <v>83</v>
      </c>
      <c r="I262" s="38" t="s">
        <v>84</v>
      </c>
      <c r="J262" s="39">
        <v>42979.0</v>
      </c>
      <c r="K262" s="41"/>
      <c r="L262" s="38" t="s">
        <v>85</v>
      </c>
      <c r="M262" s="41"/>
      <c r="N262" s="41"/>
      <c r="O262" s="28" t="s">
        <v>73</v>
      </c>
      <c r="P262" s="28" t="s">
        <v>73</v>
      </c>
      <c r="Q262" s="28" t="s">
        <v>72</v>
      </c>
      <c r="R262" s="28" t="s">
        <v>73</v>
      </c>
      <c r="S262" s="28" t="s">
        <v>73</v>
      </c>
      <c r="T262" s="43"/>
      <c r="U262" s="43"/>
      <c r="V262" s="28" t="s">
        <v>73</v>
      </c>
      <c r="W262" s="28" t="s">
        <v>73</v>
      </c>
      <c r="X262" s="28" t="s">
        <v>73</v>
      </c>
      <c r="Y262" s="28" t="s">
        <v>73</v>
      </c>
      <c r="Z262" s="28" t="s">
        <v>73</v>
      </c>
      <c r="AA262" s="28" t="s">
        <v>73</v>
      </c>
      <c r="AB262" s="43"/>
      <c r="AC262" s="28" t="s">
        <v>73</v>
      </c>
      <c r="AD262" s="43"/>
      <c r="AE262" s="36">
        <f t="shared" si="1"/>
        <v>0</v>
      </c>
      <c r="AF262" s="28">
        <v>10.0</v>
      </c>
      <c r="AG262" s="43"/>
      <c r="AH262" s="36">
        <f t="shared" si="2"/>
        <v>10</v>
      </c>
      <c r="AI262" s="41"/>
      <c r="AJ262" s="28" t="s">
        <v>55</v>
      </c>
      <c r="AK262" s="28" t="s">
        <v>55</v>
      </c>
      <c r="AL262" s="28" t="s">
        <v>55</v>
      </c>
      <c r="AM262" s="28" t="s">
        <v>55</v>
      </c>
      <c r="AN262" s="28" t="s">
        <v>92</v>
      </c>
      <c r="AO262" s="28" t="s">
        <v>55</v>
      </c>
      <c r="AP262" s="36">
        <f t="shared" si="3"/>
        <v>0</v>
      </c>
      <c r="AQ262" s="36">
        <f t="shared" si="4"/>
        <v>0</v>
      </c>
      <c r="AR262" s="36">
        <f t="shared" si="5"/>
        <v>1</v>
      </c>
      <c r="AS262" s="36">
        <f t="shared" si="6"/>
        <v>11</v>
      </c>
    </row>
    <row r="263">
      <c r="A263" s="37">
        <v>258.0</v>
      </c>
      <c r="B263" s="17" t="s">
        <v>745</v>
      </c>
      <c r="C263" s="17" t="s">
        <v>126</v>
      </c>
      <c r="D263" s="20"/>
      <c r="E263" s="19"/>
      <c r="F263" s="17" t="s">
        <v>79</v>
      </c>
      <c r="G263" s="17" t="s">
        <v>729</v>
      </c>
      <c r="H263" s="38" t="s">
        <v>83</v>
      </c>
      <c r="I263" s="38" t="s">
        <v>84</v>
      </c>
      <c r="J263" s="39">
        <v>42979.0</v>
      </c>
      <c r="K263" s="41"/>
      <c r="L263" s="38" t="s">
        <v>85</v>
      </c>
      <c r="M263" s="41"/>
      <c r="N263" s="41"/>
      <c r="O263" s="28" t="s">
        <v>73</v>
      </c>
      <c r="P263" s="28" t="s">
        <v>73</v>
      </c>
      <c r="Q263" s="28" t="s">
        <v>73</v>
      </c>
      <c r="R263" s="28" t="s">
        <v>73</v>
      </c>
      <c r="S263" s="28" t="s">
        <v>73</v>
      </c>
      <c r="T263" s="43"/>
      <c r="U263" s="43"/>
      <c r="V263" s="28" t="s">
        <v>73</v>
      </c>
      <c r="W263" s="28" t="s">
        <v>73</v>
      </c>
      <c r="X263" s="28" t="s">
        <v>73</v>
      </c>
      <c r="Y263" s="28" t="s">
        <v>73</v>
      </c>
      <c r="Z263" s="28" t="s">
        <v>73</v>
      </c>
      <c r="AA263" s="28" t="s">
        <v>73</v>
      </c>
      <c r="AB263" s="43"/>
      <c r="AC263" s="28" t="s">
        <v>73</v>
      </c>
      <c r="AD263" s="43"/>
      <c r="AE263" s="36">
        <f t="shared" si="1"/>
        <v>0</v>
      </c>
      <c r="AF263" s="28">
        <v>13.0</v>
      </c>
      <c r="AG263" s="43"/>
      <c r="AH263" s="36">
        <f t="shared" si="2"/>
        <v>13</v>
      </c>
      <c r="AI263" s="41"/>
      <c r="AJ263" s="28" t="s">
        <v>55</v>
      </c>
      <c r="AK263" s="28" t="s">
        <v>55</v>
      </c>
      <c r="AL263" s="28" t="s">
        <v>55</v>
      </c>
      <c r="AM263" s="28" t="s">
        <v>55</v>
      </c>
      <c r="AN263" s="28" t="s">
        <v>92</v>
      </c>
      <c r="AO263" s="28" t="s">
        <v>55</v>
      </c>
      <c r="AP263" s="36">
        <f t="shared" si="3"/>
        <v>0</v>
      </c>
      <c r="AQ263" s="36">
        <f t="shared" si="4"/>
        <v>0</v>
      </c>
      <c r="AR263" s="36">
        <f t="shared" si="5"/>
        <v>0</v>
      </c>
      <c r="AS263" s="36">
        <f t="shared" si="6"/>
        <v>12</v>
      </c>
    </row>
    <row r="264">
      <c r="A264" s="37">
        <v>259.0</v>
      </c>
      <c r="B264" s="17" t="s">
        <v>370</v>
      </c>
      <c r="C264" s="17" t="s">
        <v>731</v>
      </c>
      <c r="D264" s="17" t="s">
        <v>746</v>
      </c>
      <c r="E264" s="19"/>
      <c r="F264" s="17" t="s">
        <v>79</v>
      </c>
      <c r="G264" s="17" t="s">
        <v>729</v>
      </c>
      <c r="H264" s="38" t="s">
        <v>83</v>
      </c>
      <c r="I264" s="38" t="s">
        <v>84</v>
      </c>
      <c r="J264" s="39">
        <v>42979.0</v>
      </c>
      <c r="K264" s="41"/>
      <c r="L264" s="38" t="s">
        <v>85</v>
      </c>
      <c r="M264" s="41"/>
      <c r="N264" s="41"/>
      <c r="O264" s="28" t="s">
        <v>72</v>
      </c>
      <c r="P264" s="28" t="s">
        <v>73</v>
      </c>
      <c r="Q264" s="28" t="s">
        <v>72</v>
      </c>
      <c r="R264" s="28" t="s">
        <v>73</v>
      </c>
      <c r="S264" s="28" t="s">
        <v>73</v>
      </c>
      <c r="T264" s="43"/>
      <c r="U264" s="43"/>
      <c r="V264" s="28" t="s">
        <v>73</v>
      </c>
      <c r="W264" s="28" t="s">
        <v>73</v>
      </c>
      <c r="X264" s="28" t="s">
        <v>73</v>
      </c>
      <c r="Y264" s="28" t="s">
        <v>73</v>
      </c>
      <c r="Z264" s="28" t="s">
        <v>73</v>
      </c>
      <c r="AA264" s="28" t="s">
        <v>73</v>
      </c>
      <c r="AB264" s="43"/>
      <c r="AC264" s="28" t="s">
        <v>73</v>
      </c>
      <c r="AD264" s="43"/>
      <c r="AE264" s="36">
        <f t="shared" si="1"/>
        <v>0</v>
      </c>
      <c r="AF264" s="28">
        <v>28.0</v>
      </c>
      <c r="AG264" s="41"/>
      <c r="AH264" s="36">
        <f t="shared" si="2"/>
        <v>28</v>
      </c>
      <c r="AI264" s="41"/>
      <c r="AJ264" s="28" t="s">
        <v>55</v>
      </c>
      <c r="AK264" s="28" t="s">
        <v>55</v>
      </c>
      <c r="AL264" s="28" t="s">
        <v>55</v>
      </c>
      <c r="AM264" s="28" t="s">
        <v>55</v>
      </c>
      <c r="AN264" s="28" t="s">
        <v>92</v>
      </c>
      <c r="AO264" s="28" t="s">
        <v>55</v>
      </c>
      <c r="AP264" s="36">
        <f t="shared" si="3"/>
        <v>0</v>
      </c>
      <c r="AQ264" s="36">
        <f t="shared" si="4"/>
        <v>0</v>
      </c>
      <c r="AR264" s="36">
        <f t="shared" si="5"/>
        <v>2</v>
      </c>
      <c r="AS264" s="36">
        <f t="shared" si="6"/>
        <v>10</v>
      </c>
    </row>
    <row r="265">
      <c r="A265" s="37">
        <v>260.0</v>
      </c>
      <c r="B265" s="17" t="s">
        <v>370</v>
      </c>
      <c r="C265" s="17" t="s">
        <v>747</v>
      </c>
      <c r="D265" s="17" t="s">
        <v>355</v>
      </c>
      <c r="E265" s="19"/>
      <c r="F265" s="17" t="s">
        <v>96</v>
      </c>
      <c r="G265" s="17" t="s">
        <v>729</v>
      </c>
      <c r="H265" s="38" t="s">
        <v>83</v>
      </c>
      <c r="I265" s="38" t="s">
        <v>84</v>
      </c>
      <c r="J265" s="39">
        <v>42979.0</v>
      </c>
      <c r="K265" s="41"/>
      <c r="L265" s="38" t="s">
        <v>85</v>
      </c>
      <c r="M265" s="41"/>
      <c r="N265" s="41"/>
      <c r="O265" s="28" t="s">
        <v>73</v>
      </c>
      <c r="P265" s="28" t="s">
        <v>73</v>
      </c>
      <c r="Q265" s="28" t="s">
        <v>73</v>
      </c>
      <c r="R265" s="28" t="s">
        <v>73</v>
      </c>
      <c r="S265" s="28" t="s">
        <v>73</v>
      </c>
      <c r="T265" s="43"/>
      <c r="U265" s="43"/>
      <c r="V265" s="28" t="s">
        <v>73</v>
      </c>
      <c r="W265" s="28" t="s">
        <v>73</v>
      </c>
      <c r="X265" s="28" t="s">
        <v>73</v>
      </c>
      <c r="Y265" s="28" t="s">
        <v>73</v>
      </c>
      <c r="Z265" s="28" t="s">
        <v>73</v>
      </c>
      <c r="AA265" s="28" t="s">
        <v>73</v>
      </c>
      <c r="AB265" s="43"/>
      <c r="AC265" s="28" t="s">
        <v>73</v>
      </c>
      <c r="AD265" s="43"/>
      <c r="AE265" s="36">
        <f t="shared" si="1"/>
        <v>0</v>
      </c>
      <c r="AF265" s="28">
        <v>0.0</v>
      </c>
      <c r="AG265" s="43"/>
      <c r="AH265" s="36">
        <f t="shared" si="2"/>
        <v>0</v>
      </c>
      <c r="AI265" s="41"/>
      <c r="AJ265" s="28" t="s">
        <v>55</v>
      </c>
      <c r="AK265" s="28" t="s">
        <v>55</v>
      </c>
      <c r="AL265" s="28" t="s">
        <v>55</v>
      </c>
      <c r="AM265" s="28" t="s">
        <v>55</v>
      </c>
      <c r="AN265" s="28" t="s">
        <v>92</v>
      </c>
      <c r="AO265" s="28" t="s">
        <v>55</v>
      </c>
      <c r="AP265" s="36">
        <f t="shared" si="3"/>
        <v>0</v>
      </c>
      <c r="AQ265" s="36">
        <f t="shared" si="4"/>
        <v>0</v>
      </c>
      <c r="AR265" s="36">
        <f t="shared" si="5"/>
        <v>0</v>
      </c>
      <c r="AS265" s="36">
        <f t="shared" si="6"/>
        <v>12</v>
      </c>
    </row>
    <row r="266">
      <c r="A266" s="37">
        <v>261.0</v>
      </c>
      <c r="B266" s="17" t="s">
        <v>751</v>
      </c>
      <c r="C266" s="17" t="s">
        <v>87</v>
      </c>
      <c r="D266" s="19"/>
      <c r="E266" s="19"/>
      <c r="F266" s="17" t="s">
        <v>79</v>
      </c>
      <c r="G266" s="17" t="s">
        <v>729</v>
      </c>
      <c r="H266" s="38" t="s">
        <v>83</v>
      </c>
      <c r="I266" s="38" t="s">
        <v>84</v>
      </c>
      <c r="J266" s="39">
        <v>42979.0</v>
      </c>
      <c r="K266" s="43"/>
      <c r="L266" s="47" t="s">
        <v>85</v>
      </c>
      <c r="M266" s="43"/>
      <c r="N266" s="43"/>
      <c r="O266" s="28" t="s">
        <v>73</v>
      </c>
      <c r="P266" s="28" t="s">
        <v>73</v>
      </c>
      <c r="Q266" s="28" t="s">
        <v>72</v>
      </c>
      <c r="R266" s="28" t="s">
        <v>73</v>
      </c>
      <c r="S266" s="28" t="s">
        <v>73</v>
      </c>
      <c r="T266" s="43"/>
      <c r="U266" s="43"/>
      <c r="V266" s="28" t="s">
        <v>73</v>
      </c>
      <c r="W266" s="28" t="s">
        <v>73</v>
      </c>
      <c r="X266" s="28" t="s">
        <v>73</v>
      </c>
      <c r="Y266" s="28" t="s">
        <v>73</v>
      </c>
      <c r="Z266" s="28" t="s">
        <v>73</v>
      </c>
      <c r="AA266" s="28" t="s">
        <v>73</v>
      </c>
      <c r="AB266" s="43"/>
      <c r="AC266" s="28" t="s">
        <v>73</v>
      </c>
      <c r="AD266" s="43"/>
      <c r="AE266" s="36">
        <f t="shared" si="1"/>
        <v>0</v>
      </c>
      <c r="AF266" s="45">
        <v>35.0</v>
      </c>
      <c r="AG266" s="43"/>
      <c r="AH266" s="36">
        <f t="shared" si="2"/>
        <v>35</v>
      </c>
      <c r="AI266" s="43"/>
      <c r="AJ266" s="28" t="s">
        <v>55</v>
      </c>
      <c r="AK266" s="28" t="s">
        <v>55</v>
      </c>
      <c r="AL266" s="28" t="s">
        <v>55</v>
      </c>
      <c r="AM266" s="28" t="s">
        <v>55</v>
      </c>
      <c r="AN266" s="28" t="s">
        <v>92</v>
      </c>
      <c r="AO266" s="28" t="s">
        <v>55</v>
      </c>
      <c r="AP266" s="36">
        <f t="shared" si="3"/>
        <v>0</v>
      </c>
      <c r="AQ266" s="36">
        <f t="shared" si="4"/>
        <v>0</v>
      </c>
      <c r="AR266" s="36">
        <f t="shared" si="5"/>
        <v>1</v>
      </c>
      <c r="AS266" s="36">
        <f t="shared" si="6"/>
        <v>11</v>
      </c>
    </row>
    <row r="267">
      <c r="A267" s="37">
        <v>262.0</v>
      </c>
      <c r="B267" s="17" t="s">
        <v>752</v>
      </c>
      <c r="C267" s="17" t="s">
        <v>149</v>
      </c>
      <c r="D267" s="17" t="s">
        <v>272</v>
      </c>
      <c r="E267" s="19"/>
      <c r="F267" s="17" t="s">
        <v>79</v>
      </c>
      <c r="G267" s="17" t="s">
        <v>729</v>
      </c>
      <c r="H267" s="38" t="s">
        <v>83</v>
      </c>
      <c r="I267" s="38" t="s">
        <v>84</v>
      </c>
      <c r="J267" s="39">
        <v>42979.0</v>
      </c>
      <c r="K267" s="43"/>
      <c r="L267" s="47" t="s">
        <v>85</v>
      </c>
      <c r="M267" s="43"/>
      <c r="N267" s="43"/>
      <c r="O267" s="28" t="s">
        <v>73</v>
      </c>
      <c r="P267" s="28" t="s">
        <v>72</v>
      </c>
      <c r="Q267" s="28" t="s">
        <v>73</v>
      </c>
      <c r="R267" s="28" t="s">
        <v>73</v>
      </c>
      <c r="S267" s="28" t="s">
        <v>73</v>
      </c>
      <c r="T267" s="43"/>
      <c r="U267" s="43"/>
      <c r="V267" s="28" t="s">
        <v>73</v>
      </c>
      <c r="W267" s="28" t="s">
        <v>73</v>
      </c>
      <c r="X267" s="28" t="s">
        <v>73</v>
      </c>
      <c r="Y267" s="28" t="s">
        <v>73</v>
      </c>
      <c r="Z267" s="28" t="s">
        <v>73</v>
      </c>
      <c r="AA267" s="28" t="s">
        <v>73</v>
      </c>
      <c r="AB267" s="43"/>
      <c r="AC267" s="28" t="s">
        <v>73</v>
      </c>
      <c r="AD267" s="43"/>
      <c r="AE267" s="36">
        <f t="shared" si="1"/>
        <v>0</v>
      </c>
      <c r="AF267" s="28">
        <v>0.0</v>
      </c>
      <c r="AG267" s="36"/>
      <c r="AH267" s="36">
        <f t="shared" si="2"/>
        <v>0</v>
      </c>
      <c r="AI267" s="43"/>
      <c r="AJ267" s="28" t="s">
        <v>55</v>
      </c>
      <c r="AK267" s="28" t="s">
        <v>55</v>
      </c>
      <c r="AL267" s="28" t="s">
        <v>55</v>
      </c>
      <c r="AM267" s="28" t="s">
        <v>55</v>
      </c>
      <c r="AN267" s="28" t="s">
        <v>92</v>
      </c>
      <c r="AO267" s="28" t="s">
        <v>55</v>
      </c>
      <c r="AP267" s="36">
        <f t="shared" si="3"/>
        <v>0</v>
      </c>
      <c r="AQ267" s="36">
        <f t="shared" si="4"/>
        <v>0</v>
      </c>
      <c r="AR267" s="36">
        <f t="shared" si="5"/>
        <v>1</v>
      </c>
      <c r="AS267" s="36">
        <f t="shared" si="6"/>
        <v>11</v>
      </c>
    </row>
    <row r="268">
      <c r="A268" s="37">
        <v>263.0</v>
      </c>
      <c r="B268" s="17" t="s">
        <v>753</v>
      </c>
      <c r="C268" s="17" t="s">
        <v>456</v>
      </c>
      <c r="D268" s="19"/>
      <c r="E268" s="19"/>
      <c r="F268" s="17" t="s">
        <v>79</v>
      </c>
      <c r="G268" s="17" t="s">
        <v>729</v>
      </c>
      <c r="H268" s="38" t="s">
        <v>83</v>
      </c>
      <c r="I268" s="38" t="s">
        <v>84</v>
      </c>
      <c r="J268" s="39">
        <v>42979.0</v>
      </c>
      <c r="K268" s="43"/>
      <c r="L268" s="47" t="s">
        <v>85</v>
      </c>
      <c r="M268" s="43"/>
      <c r="N268" s="43"/>
      <c r="O268" s="28" t="s">
        <v>73</v>
      </c>
      <c r="P268" s="28" t="s">
        <v>73</v>
      </c>
      <c r="Q268" s="28" t="s">
        <v>72</v>
      </c>
      <c r="R268" s="28" t="s">
        <v>73</v>
      </c>
      <c r="S268" s="28" t="s">
        <v>73</v>
      </c>
      <c r="T268" s="43"/>
      <c r="U268" s="43"/>
      <c r="V268" s="28" t="s">
        <v>73</v>
      </c>
      <c r="W268" s="28" t="s">
        <v>73</v>
      </c>
      <c r="X268" s="28" t="s">
        <v>73</v>
      </c>
      <c r="Y268" s="28" t="s">
        <v>73</v>
      </c>
      <c r="Z268" s="28" t="s">
        <v>73</v>
      </c>
      <c r="AA268" s="28" t="s">
        <v>73</v>
      </c>
      <c r="AB268" s="43"/>
      <c r="AC268" s="28" t="s">
        <v>73</v>
      </c>
      <c r="AD268" s="43"/>
      <c r="AE268" s="36">
        <f t="shared" si="1"/>
        <v>0</v>
      </c>
      <c r="AF268" s="28">
        <v>31.0</v>
      </c>
      <c r="AG268" s="36"/>
      <c r="AH268" s="36">
        <f t="shared" si="2"/>
        <v>31</v>
      </c>
      <c r="AI268" s="43"/>
      <c r="AJ268" s="28" t="s">
        <v>55</v>
      </c>
      <c r="AK268" s="28" t="s">
        <v>55</v>
      </c>
      <c r="AL268" s="28" t="s">
        <v>55</v>
      </c>
      <c r="AM268" s="28" t="s">
        <v>55</v>
      </c>
      <c r="AN268" s="28" t="s">
        <v>92</v>
      </c>
      <c r="AO268" s="28" t="s">
        <v>55</v>
      </c>
      <c r="AP268" s="36">
        <f t="shared" si="3"/>
        <v>0</v>
      </c>
      <c r="AQ268" s="36">
        <f t="shared" si="4"/>
        <v>0</v>
      </c>
      <c r="AR268" s="36">
        <f t="shared" si="5"/>
        <v>1</v>
      </c>
      <c r="AS268" s="36">
        <f t="shared" si="6"/>
        <v>11</v>
      </c>
    </row>
    <row r="269">
      <c r="A269" s="37">
        <v>264.0</v>
      </c>
      <c r="B269" s="17" t="s">
        <v>753</v>
      </c>
      <c r="C269" s="17" t="s">
        <v>149</v>
      </c>
      <c r="D269" s="17" t="s">
        <v>77</v>
      </c>
      <c r="E269" s="19"/>
      <c r="F269" s="17" t="s">
        <v>79</v>
      </c>
      <c r="G269" s="17" t="s">
        <v>729</v>
      </c>
      <c r="H269" s="38" t="s">
        <v>83</v>
      </c>
      <c r="I269" s="38" t="s">
        <v>84</v>
      </c>
      <c r="J269" s="39">
        <v>42979.0</v>
      </c>
      <c r="K269" s="43"/>
      <c r="L269" s="47" t="s">
        <v>85</v>
      </c>
      <c r="M269" s="43"/>
      <c r="N269" s="43"/>
      <c r="O269" s="28" t="s">
        <v>72</v>
      </c>
      <c r="P269" s="28" t="s">
        <v>71</v>
      </c>
      <c r="Q269" s="28" t="s">
        <v>71</v>
      </c>
      <c r="R269" s="28" t="s">
        <v>73</v>
      </c>
      <c r="S269" s="28" t="s">
        <v>73</v>
      </c>
      <c r="T269" s="43"/>
      <c r="U269" s="43"/>
      <c r="V269" s="28" t="s">
        <v>73</v>
      </c>
      <c r="W269" s="28" t="s">
        <v>73</v>
      </c>
      <c r="X269" s="28" t="s">
        <v>72</v>
      </c>
      <c r="Y269" s="28" t="s">
        <v>73</v>
      </c>
      <c r="Z269" s="28" t="s">
        <v>73</v>
      </c>
      <c r="AA269" s="28" t="s">
        <v>73</v>
      </c>
      <c r="AB269" s="43"/>
      <c r="AC269" s="28" t="s">
        <v>73</v>
      </c>
      <c r="AD269" s="43"/>
      <c r="AE269" s="36">
        <f t="shared" si="1"/>
        <v>0</v>
      </c>
      <c r="AF269" s="28">
        <v>3.0</v>
      </c>
      <c r="AG269" s="36"/>
      <c r="AH269" s="36">
        <f t="shared" si="2"/>
        <v>3</v>
      </c>
      <c r="AI269" s="43"/>
      <c r="AJ269" s="28" t="s">
        <v>55</v>
      </c>
      <c r="AK269" s="28" t="s">
        <v>55</v>
      </c>
      <c r="AL269" s="28" t="s">
        <v>55</v>
      </c>
      <c r="AM269" s="28" t="s">
        <v>55</v>
      </c>
      <c r="AN269" s="28" t="s">
        <v>92</v>
      </c>
      <c r="AO269" s="28" t="s">
        <v>55</v>
      </c>
      <c r="AP269" s="36">
        <f t="shared" si="3"/>
        <v>0</v>
      </c>
      <c r="AQ269" s="36">
        <f t="shared" si="4"/>
        <v>2</v>
      </c>
      <c r="AR269" s="36">
        <f t="shared" si="5"/>
        <v>2</v>
      </c>
      <c r="AS269" s="36">
        <f t="shared" si="6"/>
        <v>8</v>
      </c>
    </row>
    <row r="270">
      <c r="A270" s="37">
        <v>265.0</v>
      </c>
      <c r="B270" s="17" t="s">
        <v>756</v>
      </c>
      <c r="C270" s="17" t="s">
        <v>165</v>
      </c>
      <c r="D270" s="19"/>
      <c r="E270" s="19"/>
      <c r="F270" s="17" t="s">
        <v>79</v>
      </c>
      <c r="G270" s="17" t="s">
        <v>729</v>
      </c>
      <c r="H270" s="38" t="s">
        <v>83</v>
      </c>
      <c r="I270" s="38" t="s">
        <v>84</v>
      </c>
      <c r="J270" s="39">
        <v>42979.0</v>
      </c>
      <c r="K270" s="43"/>
      <c r="L270" s="47" t="s">
        <v>85</v>
      </c>
      <c r="M270" s="43"/>
      <c r="N270" s="43"/>
      <c r="O270" s="28" t="s">
        <v>72</v>
      </c>
      <c r="P270" s="28" t="s">
        <v>73</v>
      </c>
      <c r="Q270" s="28" t="s">
        <v>73</v>
      </c>
      <c r="R270" s="28" t="s">
        <v>73</v>
      </c>
      <c r="S270" s="28" t="s">
        <v>73</v>
      </c>
      <c r="T270" s="43"/>
      <c r="U270" s="43"/>
      <c r="V270" s="28" t="s">
        <v>73</v>
      </c>
      <c r="W270" s="28" t="s">
        <v>73</v>
      </c>
      <c r="X270" s="28" t="s">
        <v>73</v>
      </c>
      <c r="Y270" s="28" t="s">
        <v>73</v>
      </c>
      <c r="Z270" s="28" t="s">
        <v>73</v>
      </c>
      <c r="AA270" s="28" t="s">
        <v>73</v>
      </c>
      <c r="AB270" s="43"/>
      <c r="AC270" s="28" t="s">
        <v>73</v>
      </c>
      <c r="AD270" s="43"/>
      <c r="AE270" s="36">
        <f t="shared" si="1"/>
        <v>0</v>
      </c>
      <c r="AF270" s="28">
        <v>56.0</v>
      </c>
      <c r="AG270" s="36"/>
      <c r="AH270" s="36">
        <f t="shared" si="2"/>
        <v>56</v>
      </c>
      <c r="AI270" s="43"/>
      <c r="AJ270" s="28" t="s">
        <v>55</v>
      </c>
      <c r="AK270" s="28" t="s">
        <v>55</v>
      </c>
      <c r="AL270" s="28" t="s">
        <v>55</v>
      </c>
      <c r="AM270" s="28" t="s">
        <v>55</v>
      </c>
      <c r="AN270" s="28" t="s">
        <v>92</v>
      </c>
      <c r="AO270" s="28" t="s">
        <v>55</v>
      </c>
      <c r="AP270" s="36">
        <f t="shared" si="3"/>
        <v>0</v>
      </c>
      <c r="AQ270" s="36">
        <f t="shared" si="4"/>
        <v>0</v>
      </c>
      <c r="AR270" s="36">
        <f t="shared" si="5"/>
        <v>1</v>
      </c>
      <c r="AS270" s="36">
        <f t="shared" si="6"/>
        <v>11</v>
      </c>
    </row>
    <row r="271">
      <c r="A271" s="37">
        <v>266.0</v>
      </c>
      <c r="B271" s="17" t="s">
        <v>757</v>
      </c>
      <c r="C271" s="17" t="s">
        <v>232</v>
      </c>
      <c r="D271" s="17" t="s">
        <v>110</v>
      </c>
      <c r="E271" s="19"/>
      <c r="F271" s="17" t="s">
        <v>96</v>
      </c>
      <c r="G271" s="17" t="s">
        <v>729</v>
      </c>
      <c r="H271" s="38" t="s">
        <v>83</v>
      </c>
      <c r="I271" s="38" t="s">
        <v>84</v>
      </c>
      <c r="J271" s="39">
        <v>42979.0</v>
      </c>
      <c r="K271" s="43"/>
      <c r="L271" s="47" t="s">
        <v>85</v>
      </c>
      <c r="M271" s="43"/>
      <c r="N271" s="43"/>
      <c r="O271" s="28" t="s">
        <v>73</v>
      </c>
      <c r="P271" s="28" t="s">
        <v>73</v>
      </c>
      <c r="Q271" s="28" t="s">
        <v>73</v>
      </c>
      <c r="R271" s="28" t="s">
        <v>73</v>
      </c>
      <c r="S271" s="28" t="s">
        <v>73</v>
      </c>
      <c r="T271" s="43"/>
      <c r="U271" s="43"/>
      <c r="V271" s="28" t="s">
        <v>73</v>
      </c>
      <c r="W271" s="28" t="s">
        <v>73</v>
      </c>
      <c r="X271" s="28" t="s">
        <v>73</v>
      </c>
      <c r="Y271" s="28" t="s">
        <v>73</v>
      </c>
      <c r="Z271" s="28" t="s">
        <v>73</v>
      </c>
      <c r="AA271" s="28" t="s">
        <v>73</v>
      </c>
      <c r="AB271" s="43"/>
      <c r="AC271" s="28" t="s">
        <v>73</v>
      </c>
      <c r="AD271" s="43"/>
      <c r="AE271" s="36">
        <f t="shared" si="1"/>
        <v>0</v>
      </c>
      <c r="AF271" s="28">
        <v>3.0</v>
      </c>
      <c r="AG271" s="36"/>
      <c r="AH271" s="36">
        <f t="shared" si="2"/>
        <v>3</v>
      </c>
      <c r="AI271" s="43"/>
      <c r="AJ271" s="28" t="s">
        <v>55</v>
      </c>
      <c r="AK271" s="28" t="s">
        <v>55</v>
      </c>
      <c r="AL271" s="28" t="s">
        <v>55</v>
      </c>
      <c r="AM271" s="28" t="s">
        <v>55</v>
      </c>
      <c r="AN271" s="28" t="s">
        <v>92</v>
      </c>
      <c r="AO271" s="28" t="s">
        <v>55</v>
      </c>
      <c r="AP271" s="36">
        <f t="shared" si="3"/>
        <v>0</v>
      </c>
      <c r="AQ271" s="36">
        <f t="shared" si="4"/>
        <v>0</v>
      </c>
      <c r="AR271" s="36">
        <f t="shared" si="5"/>
        <v>0</v>
      </c>
      <c r="AS271" s="36">
        <f t="shared" si="6"/>
        <v>12</v>
      </c>
    </row>
    <row r="272">
      <c r="A272" s="37">
        <v>267.0</v>
      </c>
      <c r="B272" s="17" t="s">
        <v>758</v>
      </c>
      <c r="C272" s="17" t="s">
        <v>110</v>
      </c>
      <c r="D272" s="19"/>
      <c r="E272" s="19"/>
      <c r="F272" s="17" t="s">
        <v>96</v>
      </c>
      <c r="G272" s="17" t="s">
        <v>729</v>
      </c>
      <c r="H272" s="38" t="s">
        <v>83</v>
      </c>
      <c r="I272" s="38" t="s">
        <v>84</v>
      </c>
      <c r="J272" s="39">
        <v>42979.0</v>
      </c>
      <c r="K272" s="43"/>
      <c r="L272" s="47" t="s">
        <v>85</v>
      </c>
      <c r="M272" s="43"/>
      <c r="N272" s="43"/>
      <c r="O272" s="28" t="s">
        <v>73</v>
      </c>
      <c r="P272" s="28" t="s">
        <v>73</v>
      </c>
      <c r="Q272" s="28" t="s">
        <v>73</v>
      </c>
      <c r="R272" s="28" t="s">
        <v>73</v>
      </c>
      <c r="S272" s="28" t="s">
        <v>73</v>
      </c>
      <c r="T272" s="43"/>
      <c r="U272" s="43"/>
      <c r="V272" s="28" t="s">
        <v>73</v>
      </c>
      <c r="W272" s="28" t="s">
        <v>73</v>
      </c>
      <c r="X272" s="28" t="s">
        <v>73</v>
      </c>
      <c r="Y272" s="28" t="s">
        <v>73</v>
      </c>
      <c r="Z272" s="28" t="s">
        <v>73</v>
      </c>
      <c r="AA272" s="28" t="s">
        <v>73</v>
      </c>
      <c r="AB272" s="43"/>
      <c r="AC272" s="28" t="s">
        <v>73</v>
      </c>
      <c r="AD272" s="43"/>
      <c r="AE272" s="36">
        <f t="shared" si="1"/>
        <v>0</v>
      </c>
      <c r="AF272" s="28">
        <v>36.0</v>
      </c>
      <c r="AG272" s="36"/>
      <c r="AH272" s="36">
        <f t="shared" si="2"/>
        <v>36</v>
      </c>
      <c r="AI272" s="43"/>
      <c r="AJ272" s="28" t="s">
        <v>55</v>
      </c>
      <c r="AK272" s="28" t="s">
        <v>55</v>
      </c>
      <c r="AL272" s="28" t="s">
        <v>55</v>
      </c>
      <c r="AM272" s="28" t="s">
        <v>55</v>
      </c>
      <c r="AN272" s="28" t="s">
        <v>92</v>
      </c>
      <c r="AO272" s="28" t="s">
        <v>55</v>
      </c>
      <c r="AP272" s="36">
        <f t="shared" si="3"/>
        <v>0</v>
      </c>
      <c r="AQ272" s="36">
        <f t="shared" si="4"/>
        <v>0</v>
      </c>
      <c r="AR272" s="36">
        <f t="shared" si="5"/>
        <v>0</v>
      </c>
      <c r="AS272" s="36">
        <f t="shared" si="6"/>
        <v>12</v>
      </c>
    </row>
    <row r="273">
      <c r="A273" s="37">
        <v>268.0</v>
      </c>
      <c r="B273" s="17" t="s">
        <v>760</v>
      </c>
      <c r="C273" s="17" t="s">
        <v>200</v>
      </c>
      <c r="D273" s="19"/>
      <c r="E273" s="19"/>
      <c r="F273" s="17" t="s">
        <v>96</v>
      </c>
      <c r="G273" s="17" t="s">
        <v>729</v>
      </c>
      <c r="H273" s="38" t="s">
        <v>83</v>
      </c>
      <c r="I273" s="38" t="s">
        <v>84</v>
      </c>
      <c r="J273" s="39">
        <v>42979.0</v>
      </c>
      <c r="K273" s="43"/>
      <c r="L273" s="47" t="s">
        <v>85</v>
      </c>
      <c r="M273" s="43"/>
      <c r="N273" s="43"/>
      <c r="O273" s="28" t="s">
        <v>73</v>
      </c>
      <c r="P273" s="28" t="s">
        <v>73</v>
      </c>
      <c r="Q273" s="28" t="s">
        <v>73</v>
      </c>
      <c r="R273" s="28" t="s">
        <v>73</v>
      </c>
      <c r="S273" s="28" t="s">
        <v>73</v>
      </c>
      <c r="T273" s="43"/>
      <c r="U273" s="43"/>
      <c r="V273" s="28" t="s">
        <v>73</v>
      </c>
      <c r="W273" s="28" t="s">
        <v>73</v>
      </c>
      <c r="X273" s="28" t="s">
        <v>73</v>
      </c>
      <c r="Y273" s="28" t="s">
        <v>73</v>
      </c>
      <c r="Z273" s="28" t="s">
        <v>73</v>
      </c>
      <c r="AA273" s="28" t="s">
        <v>73</v>
      </c>
      <c r="AB273" s="43"/>
      <c r="AC273" s="28" t="s">
        <v>73</v>
      </c>
      <c r="AD273" s="43"/>
      <c r="AE273" s="36">
        <f t="shared" si="1"/>
        <v>0</v>
      </c>
      <c r="AF273" s="28">
        <v>0.0</v>
      </c>
      <c r="AG273" s="36"/>
      <c r="AH273" s="36">
        <f t="shared" si="2"/>
        <v>0</v>
      </c>
      <c r="AI273" s="43"/>
      <c r="AJ273" s="28" t="s">
        <v>55</v>
      </c>
      <c r="AK273" s="28" t="s">
        <v>55</v>
      </c>
      <c r="AL273" s="28" t="s">
        <v>55</v>
      </c>
      <c r="AM273" s="28" t="s">
        <v>55</v>
      </c>
      <c r="AN273" s="28" t="s">
        <v>92</v>
      </c>
      <c r="AO273" s="28" t="s">
        <v>55</v>
      </c>
      <c r="AP273" s="36">
        <f t="shared" si="3"/>
        <v>0</v>
      </c>
      <c r="AQ273" s="36">
        <f t="shared" si="4"/>
        <v>0</v>
      </c>
      <c r="AR273" s="36">
        <f t="shared" si="5"/>
        <v>0</v>
      </c>
      <c r="AS273" s="36">
        <f t="shared" si="6"/>
        <v>12</v>
      </c>
    </row>
    <row r="274">
      <c r="A274" s="37">
        <v>269.0</v>
      </c>
      <c r="B274" s="17" t="s">
        <v>762</v>
      </c>
      <c r="C274" s="17" t="s">
        <v>183</v>
      </c>
      <c r="D274" s="17" t="s">
        <v>763</v>
      </c>
      <c r="E274" s="19"/>
      <c r="F274" s="17" t="s">
        <v>96</v>
      </c>
      <c r="G274" s="17" t="s">
        <v>729</v>
      </c>
      <c r="H274" s="38" t="s">
        <v>83</v>
      </c>
      <c r="I274" s="38" t="s">
        <v>84</v>
      </c>
      <c r="J274" s="39">
        <v>42979.0</v>
      </c>
      <c r="K274" s="43"/>
      <c r="L274" s="47" t="s">
        <v>85</v>
      </c>
      <c r="M274" s="43"/>
      <c r="N274" s="43"/>
      <c r="O274" s="28" t="s">
        <v>72</v>
      </c>
      <c r="P274" s="28" t="s">
        <v>73</v>
      </c>
      <c r="Q274" s="28" t="s">
        <v>72</v>
      </c>
      <c r="R274" s="28" t="s">
        <v>73</v>
      </c>
      <c r="S274" s="28" t="s">
        <v>73</v>
      </c>
      <c r="T274" s="43"/>
      <c r="U274" s="43"/>
      <c r="V274" s="28" t="s">
        <v>73</v>
      </c>
      <c r="W274" s="28" t="s">
        <v>73</v>
      </c>
      <c r="X274" s="28" t="s">
        <v>73</v>
      </c>
      <c r="Y274" s="28" t="s">
        <v>73</v>
      </c>
      <c r="Z274" s="28" t="s">
        <v>73</v>
      </c>
      <c r="AA274" s="28" t="s">
        <v>73</v>
      </c>
      <c r="AB274" s="43"/>
      <c r="AC274" s="28" t="s">
        <v>73</v>
      </c>
      <c r="AD274" s="43"/>
      <c r="AE274" s="36">
        <f t="shared" si="1"/>
        <v>0</v>
      </c>
      <c r="AF274" s="28">
        <v>23.0</v>
      </c>
      <c r="AG274" s="36"/>
      <c r="AH274" s="36">
        <f t="shared" si="2"/>
        <v>23</v>
      </c>
      <c r="AI274" s="43"/>
      <c r="AJ274" s="28" t="s">
        <v>55</v>
      </c>
      <c r="AK274" s="28" t="s">
        <v>55</v>
      </c>
      <c r="AL274" s="28" t="s">
        <v>55</v>
      </c>
      <c r="AM274" s="28" t="s">
        <v>55</v>
      </c>
      <c r="AN274" s="28" t="s">
        <v>92</v>
      </c>
      <c r="AO274" s="28" t="s">
        <v>55</v>
      </c>
      <c r="AP274" s="36">
        <f t="shared" si="3"/>
        <v>0</v>
      </c>
      <c r="AQ274" s="36">
        <f t="shared" si="4"/>
        <v>0</v>
      </c>
      <c r="AR274" s="36">
        <f t="shared" si="5"/>
        <v>2</v>
      </c>
      <c r="AS274" s="36">
        <f t="shared" si="6"/>
        <v>10</v>
      </c>
    </row>
    <row r="275">
      <c r="A275" s="37">
        <v>270.0</v>
      </c>
      <c r="B275" s="17" t="s">
        <v>764</v>
      </c>
      <c r="C275" s="17" t="s">
        <v>217</v>
      </c>
      <c r="D275" s="17" t="s">
        <v>110</v>
      </c>
      <c r="E275" s="17" t="s">
        <v>412</v>
      </c>
      <c r="F275" s="17" t="s">
        <v>96</v>
      </c>
      <c r="G275" s="17" t="s">
        <v>729</v>
      </c>
      <c r="H275" s="38" t="s">
        <v>83</v>
      </c>
      <c r="I275" s="38" t="s">
        <v>84</v>
      </c>
      <c r="J275" s="39">
        <v>42979.0</v>
      </c>
      <c r="K275" s="43"/>
      <c r="L275" s="47" t="s">
        <v>85</v>
      </c>
      <c r="M275" s="43"/>
      <c r="N275" s="43"/>
      <c r="O275" s="28" t="s">
        <v>73</v>
      </c>
      <c r="P275" s="28" t="s">
        <v>73</v>
      </c>
      <c r="Q275" s="28" t="s">
        <v>72</v>
      </c>
      <c r="R275" s="28" t="s">
        <v>73</v>
      </c>
      <c r="S275" s="28" t="s">
        <v>73</v>
      </c>
      <c r="T275" s="43"/>
      <c r="U275" s="43"/>
      <c r="V275" s="28" t="s">
        <v>73</v>
      </c>
      <c r="W275" s="28" t="s">
        <v>73</v>
      </c>
      <c r="X275" s="28" t="s">
        <v>73</v>
      </c>
      <c r="Y275" s="28" t="s">
        <v>73</v>
      </c>
      <c r="Z275" s="28" t="s">
        <v>73</v>
      </c>
      <c r="AA275" s="28" t="s">
        <v>73</v>
      </c>
      <c r="AB275" s="43"/>
      <c r="AC275" s="28" t="s">
        <v>73</v>
      </c>
      <c r="AD275" s="43"/>
      <c r="AE275" s="36">
        <f t="shared" si="1"/>
        <v>0</v>
      </c>
      <c r="AF275" s="28">
        <v>21.0</v>
      </c>
      <c r="AG275" s="36"/>
      <c r="AH275" s="36">
        <f t="shared" si="2"/>
        <v>21</v>
      </c>
      <c r="AI275" s="43"/>
      <c r="AJ275" s="28" t="s">
        <v>55</v>
      </c>
      <c r="AK275" s="28" t="s">
        <v>55</v>
      </c>
      <c r="AL275" s="28" t="s">
        <v>55</v>
      </c>
      <c r="AM275" s="28" t="s">
        <v>55</v>
      </c>
      <c r="AN275" s="28" t="s">
        <v>92</v>
      </c>
      <c r="AO275" s="28" t="s">
        <v>55</v>
      </c>
      <c r="AP275" s="36">
        <f t="shared" si="3"/>
        <v>0</v>
      </c>
      <c r="AQ275" s="36">
        <f t="shared" si="4"/>
        <v>0</v>
      </c>
      <c r="AR275" s="36">
        <f t="shared" si="5"/>
        <v>1</v>
      </c>
      <c r="AS275" s="36">
        <f t="shared" si="6"/>
        <v>11</v>
      </c>
    </row>
    <row r="276">
      <c r="A276" s="37">
        <v>271.0</v>
      </c>
      <c r="B276" s="17" t="s">
        <v>766</v>
      </c>
      <c r="C276" s="17" t="s">
        <v>185</v>
      </c>
      <c r="D276" s="17" t="s">
        <v>115</v>
      </c>
      <c r="E276" s="19"/>
      <c r="F276" s="17" t="s">
        <v>79</v>
      </c>
      <c r="G276" s="17" t="s">
        <v>729</v>
      </c>
      <c r="H276" s="47" t="s">
        <v>83</v>
      </c>
      <c r="I276" s="47" t="s">
        <v>84</v>
      </c>
      <c r="J276" s="39">
        <v>42979.0</v>
      </c>
      <c r="K276" s="43"/>
      <c r="L276" s="47" t="s">
        <v>295</v>
      </c>
      <c r="M276" s="43"/>
      <c r="N276" s="43"/>
      <c r="O276" s="28" t="s">
        <v>72</v>
      </c>
      <c r="P276" s="28" t="s">
        <v>71</v>
      </c>
      <c r="Q276" s="28" t="s">
        <v>71</v>
      </c>
      <c r="R276" s="28" t="s">
        <v>73</v>
      </c>
      <c r="S276" s="28" t="s">
        <v>73</v>
      </c>
      <c r="T276" s="43"/>
      <c r="U276" s="43"/>
      <c r="V276" s="28" t="s">
        <v>73</v>
      </c>
      <c r="W276" s="28" t="s">
        <v>73</v>
      </c>
      <c r="X276" s="28" t="s">
        <v>73</v>
      </c>
      <c r="Y276" s="28" t="s">
        <v>73</v>
      </c>
      <c r="Z276" s="28" t="s">
        <v>73</v>
      </c>
      <c r="AA276" s="28" t="s">
        <v>73</v>
      </c>
      <c r="AB276" s="43"/>
      <c r="AC276" s="28" t="s">
        <v>73</v>
      </c>
      <c r="AD276" s="43"/>
      <c r="AE276" s="36">
        <f t="shared" si="1"/>
        <v>0</v>
      </c>
      <c r="AF276" s="28">
        <v>0.0</v>
      </c>
      <c r="AG276" s="36"/>
      <c r="AH276" s="36">
        <f t="shared" si="2"/>
        <v>0</v>
      </c>
      <c r="AI276" s="43"/>
      <c r="AJ276" s="28" t="s">
        <v>55</v>
      </c>
      <c r="AK276" s="28" t="s">
        <v>55</v>
      </c>
      <c r="AL276" s="28" t="s">
        <v>55</v>
      </c>
      <c r="AM276" s="28" t="s">
        <v>55</v>
      </c>
      <c r="AN276" s="28" t="s">
        <v>92</v>
      </c>
      <c r="AO276" s="28" t="s">
        <v>55</v>
      </c>
      <c r="AP276" s="36">
        <f t="shared" si="3"/>
        <v>0</v>
      </c>
      <c r="AQ276" s="36">
        <f t="shared" si="4"/>
        <v>2</v>
      </c>
      <c r="AR276" s="36">
        <f t="shared" si="5"/>
        <v>1</v>
      </c>
      <c r="AS276" s="36">
        <f t="shared" si="6"/>
        <v>9</v>
      </c>
    </row>
    <row r="277">
      <c r="A277" s="37">
        <v>272.0</v>
      </c>
      <c r="B277" s="17" t="s">
        <v>771</v>
      </c>
      <c r="C277" s="17" t="s">
        <v>440</v>
      </c>
      <c r="D277" s="17" t="s">
        <v>110</v>
      </c>
      <c r="E277" s="19"/>
      <c r="F277" s="17" t="s">
        <v>96</v>
      </c>
      <c r="G277" s="17" t="s">
        <v>729</v>
      </c>
      <c r="H277" s="47" t="s">
        <v>83</v>
      </c>
      <c r="I277" s="47" t="s">
        <v>84</v>
      </c>
      <c r="J277" s="39">
        <v>42979.0</v>
      </c>
      <c r="K277" s="43"/>
      <c r="L277" s="47" t="s">
        <v>85</v>
      </c>
      <c r="M277" s="43"/>
      <c r="N277" s="43"/>
      <c r="O277" s="28" t="s">
        <v>73</v>
      </c>
      <c r="P277" s="28" t="s">
        <v>73</v>
      </c>
      <c r="Q277" s="28" t="s">
        <v>73</v>
      </c>
      <c r="R277" s="28" t="s">
        <v>73</v>
      </c>
      <c r="S277" s="28" t="s">
        <v>73</v>
      </c>
      <c r="T277" s="43"/>
      <c r="U277" s="43"/>
      <c r="V277" s="28" t="s">
        <v>73</v>
      </c>
      <c r="W277" s="28" t="s">
        <v>73</v>
      </c>
      <c r="X277" s="28" t="s">
        <v>73</v>
      </c>
      <c r="Y277" s="28" t="s">
        <v>73</v>
      </c>
      <c r="Z277" s="28" t="s">
        <v>73</v>
      </c>
      <c r="AA277" s="28" t="s">
        <v>73</v>
      </c>
      <c r="AB277" s="43"/>
      <c r="AC277" s="28" t="s">
        <v>73</v>
      </c>
      <c r="AD277" s="43"/>
      <c r="AE277" s="36">
        <f t="shared" si="1"/>
        <v>0</v>
      </c>
      <c r="AF277" s="28">
        <v>3.0</v>
      </c>
      <c r="AG277" s="36"/>
      <c r="AH277" s="36">
        <f t="shared" si="2"/>
        <v>3</v>
      </c>
      <c r="AI277" s="43"/>
      <c r="AJ277" s="28" t="s">
        <v>55</v>
      </c>
      <c r="AK277" s="28" t="s">
        <v>55</v>
      </c>
      <c r="AL277" s="28" t="s">
        <v>55</v>
      </c>
      <c r="AM277" s="28" t="s">
        <v>55</v>
      </c>
      <c r="AN277" s="28" t="s">
        <v>92</v>
      </c>
      <c r="AO277" s="28" t="s">
        <v>55</v>
      </c>
      <c r="AP277" s="36">
        <f t="shared" si="3"/>
        <v>0</v>
      </c>
      <c r="AQ277" s="36">
        <f t="shared" si="4"/>
        <v>0</v>
      </c>
      <c r="AR277" s="36">
        <f t="shared" si="5"/>
        <v>0</v>
      </c>
      <c r="AS277" s="36">
        <f t="shared" si="6"/>
        <v>12</v>
      </c>
    </row>
    <row r="278">
      <c r="A278" s="37">
        <v>273.0</v>
      </c>
      <c r="B278" s="17" t="s">
        <v>771</v>
      </c>
      <c r="C278" s="17" t="s">
        <v>244</v>
      </c>
      <c r="D278" s="19"/>
      <c r="E278" s="19"/>
      <c r="F278" s="17" t="s">
        <v>96</v>
      </c>
      <c r="G278" s="17" t="s">
        <v>729</v>
      </c>
      <c r="H278" s="47" t="s">
        <v>83</v>
      </c>
      <c r="I278" s="47" t="s">
        <v>84</v>
      </c>
      <c r="J278" s="39">
        <v>42979.0</v>
      </c>
      <c r="K278" s="43"/>
      <c r="L278" s="47" t="s">
        <v>85</v>
      </c>
      <c r="M278" s="43"/>
      <c r="N278" s="43"/>
      <c r="O278" s="28" t="s">
        <v>73</v>
      </c>
      <c r="P278" s="28" t="s">
        <v>73</v>
      </c>
      <c r="Q278" s="28" t="s">
        <v>73</v>
      </c>
      <c r="R278" s="28" t="s">
        <v>73</v>
      </c>
      <c r="S278" s="28" t="s">
        <v>73</v>
      </c>
      <c r="T278" s="43"/>
      <c r="U278" s="43"/>
      <c r="V278" s="28" t="s">
        <v>73</v>
      </c>
      <c r="W278" s="28" t="s">
        <v>73</v>
      </c>
      <c r="X278" s="28" t="s">
        <v>73</v>
      </c>
      <c r="Y278" s="28" t="s">
        <v>73</v>
      </c>
      <c r="Z278" s="28" t="s">
        <v>73</v>
      </c>
      <c r="AA278" s="28" t="s">
        <v>73</v>
      </c>
      <c r="AB278" s="43"/>
      <c r="AC278" s="28" t="s">
        <v>73</v>
      </c>
      <c r="AD278" s="43"/>
      <c r="AE278" s="36">
        <f t="shared" si="1"/>
        <v>0</v>
      </c>
      <c r="AF278" s="28">
        <v>45.0</v>
      </c>
      <c r="AG278" s="36"/>
      <c r="AH278" s="36">
        <f t="shared" si="2"/>
        <v>45</v>
      </c>
      <c r="AI278" s="43"/>
      <c r="AJ278" s="28" t="s">
        <v>55</v>
      </c>
      <c r="AK278" s="28" t="s">
        <v>55</v>
      </c>
      <c r="AL278" s="28" t="s">
        <v>55</v>
      </c>
      <c r="AM278" s="28" t="s">
        <v>55</v>
      </c>
      <c r="AN278" s="28" t="s">
        <v>92</v>
      </c>
      <c r="AO278" s="28" t="s">
        <v>55</v>
      </c>
      <c r="AP278" s="36">
        <f t="shared" si="3"/>
        <v>0</v>
      </c>
      <c r="AQ278" s="36">
        <f t="shared" si="4"/>
        <v>0</v>
      </c>
      <c r="AR278" s="36">
        <f t="shared" si="5"/>
        <v>0</v>
      </c>
      <c r="AS278" s="36">
        <f t="shared" si="6"/>
        <v>12</v>
      </c>
    </row>
    <row r="279">
      <c r="A279" s="37">
        <v>274.0</v>
      </c>
      <c r="B279" s="17" t="s">
        <v>772</v>
      </c>
      <c r="C279" s="17" t="s">
        <v>773</v>
      </c>
      <c r="D279" s="17" t="s">
        <v>151</v>
      </c>
      <c r="E279" s="19"/>
      <c r="F279" s="17" t="s">
        <v>96</v>
      </c>
      <c r="G279" s="17" t="s">
        <v>729</v>
      </c>
      <c r="H279" s="47" t="s">
        <v>83</v>
      </c>
      <c r="I279" s="47" t="s">
        <v>84</v>
      </c>
      <c r="J279" s="39">
        <v>42979.0</v>
      </c>
      <c r="K279" s="43"/>
      <c r="L279" s="47" t="s">
        <v>85</v>
      </c>
      <c r="M279" s="43"/>
      <c r="N279" s="43"/>
      <c r="O279" s="28" t="s">
        <v>73</v>
      </c>
      <c r="P279" s="28" t="s">
        <v>73</v>
      </c>
      <c r="Q279" s="28" t="s">
        <v>72</v>
      </c>
      <c r="R279" s="28" t="s">
        <v>73</v>
      </c>
      <c r="S279" s="28" t="s">
        <v>73</v>
      </c>
      <c r="T279" s="43"/>
      <c r="U279" s="43"/>
      <c r="V279" s="28" t="s">
        <v>73</v>
      </c>
      <c r="W279" s="28" t="s">
        <v>73</v>
      </c>
      <c r="X279" s="28" t="s">
        <v>73</v>
      </c>
      <c r="Y279" s="28" t="s">
        <v>73</v>
      </c>
      <c r="Z279" s="28" t="s">
        <v>73</v>
      </c>
      <c r="AA279" s="28" t="s">
        <v>73</v>
      </c>
      <c r="AB279" s="43"/>
      <c r="AC279" s="28" t="s">
        <v>73</v>
      </c>
      <c r="AD279" s="43"/>
      <c r="AE279" s="36">
        <f t="shared" si="1"/>
        <v>0</v>
      </c>
      <c r="AF279" s="28">
        <v>4.0</v>
      </c>
      <c r="AG279" s="36"/>
      <c r="AH279" s="36">
        <f t="shared" si="2"/>
        <v>4</v>
      </c>
      <c r="AI279" s="43"/>
      <c r="AJ279" s="28" t="s">
        <v>55</v>
      </c>
      <c r="AK279" s="28" t="s">
        <v>55</v>
      </c>
      <c r="AL279" s="28" t="s">
        <v>55</v>
      </c>
      <c r="AM279" s="28" t="s">
        <v>55</v>
      </c>
      <c r="AN279" s="28" t="s">
        <v>92</v>
      </c>
      <c r="AO279" s="28" t="s">
        <v>55</v>
      </c>
      <c r="AP279" s="36">
        <f t="shared" si="3"/>
        <v>0</v>
      </c>
      <c r="AQ279" s="36">
        <f t="shared" si="4"/>
        <v>0</v>
      </c>
      <c r="AR279" s="36">
        <f t="shared" si="5"/>
        <v>1</v>
      </c>
      <c r="AS279" s="36">
        <f t="shared" si="6"/>
        <v>11</v>
      </c>
    </row>
    <row r="280">
      <c r="A280" s="37">
        <v>275.0</v>
      </c>
      <c r="B280" s="17" t="s">
        <v>366</v>
      </c>
      <c r="C280" s="17" t="s">
        <v>266</v>
      </c>
      <c r="D280" s="17" t="s">
        <v>261</v>
      </c>
      <c r="E280" s="20"/>
      <c r="F280" s="17" t="s">
        <v>96</v>
      </c>
      <c r="G280" s="17" t="s">
        <v>729</v>
      </c>
      <c r="H280" s="38" t="s">
        <v>83</v>
      </c>
      <c r="I280" s="38" t="s">
        <v>84</v>
      </c>
      <c r="J280" s="39">
        <v>42979.0</v>
      </c>
      <c r="K280" s="41"/>
      <c r="L280" s="38" t="s">
        <v>85</v>
      </c>
      <c r="M280" s="41"/>
      <c r="N280" s="41"/>
      <c r="O280" s="28" t="s">
        <v>73</v>
      </c>
      <c r="P280" s="28" t="s">
        <v>73</v>
      </c>
      <c r="Q280" s="28" t="s">
        <v>73</v>
      </c>
      <c r="R280" s="28" t="s">
        <v>73</v>
      </c>
      <c r="S280" s="28" t="s">
        <v>73</v>
      </c>
      <c r="T280" s="43"/>
      <c r="U280" s="43"/>
      <c r="V280" s="28" t="s">
        <v>73</v>
      </c>
      <c r="W280" s="28" t="s">
        <v>73</v>
      </c>
      <c r="X280" s="28" t="s">
        <v>73</v>
      </c>
      <c r="Y280" s="28" t="s">
        <v>73</v>
      </c>
      <c r="Z280" s="28" t="s">
        <v>73</v>
      </c>
      <c r="AA280" s="28" t="s">
        <v>73</v>
      </c>
      <c r="AB280" s="43"/>
      <c r="AC280" s="28" t="s">
        <v>73</v>
      </c>
      <c r="AD280" s="41"/>
      <c r="AE280" s="36">
        <f t="shared" si="1"/>
        <v>0</v>
      </c>
      <c r="AF280" s="28">
        <v>3.0</v>
      </c>
      <c r="AG280" s="64"/>
      <c r="AH280" s="36">
        <f t="shared" si="2"/>
        <v>3</v>
      </c>
      <c r="AI280" s="41"/>
      <c r="AJ280" s="28" t="s">
        <v>55</v>
      </c>
      <c r="AK280" s="28" t="s">
        <v>55</v>
      </c>
      <c r="AL280" s="28" t="s">
        <v>55</v>
      </c>
      <c r="AM280" s="28" t="s">
        <v>55</v>
      </c>
      <c r="AN280" s="28" t="s">
        <v>92</v>
      </c>
      <c r="AO280" s="28" t="s">
        <v>55</v>
      </c>
      <c r="AP280" s="36">
        <f t="shared" si="3"/>
        <v>0</v>
      </c>
      <c r="AQ280" s="36">
        <f t="shared" si="4"/>
        <v>0</v>
      </c>
      <c r="AR280" s="36">
        <f t="shared" si="5"/>
        <v>0</v>
      </c>
      <c r="AS280" s="36">
        <f t="shared" si="6"/>
        <v>12</v>
      </c>
    </row>
    <row r="281">
      <c r="A281" s="37">
        <v>276.0</v>
      </c>
      <c r="B281" s="17" t="s">
        <v>776</v>
      </c>
      <c r="C281" s="17" t="s">
        <v>172</v>
      </c>
      <c r="D281" s="17" t="s">
        <v>777</v>
      </c>
      <c r="E281" s="19"/>
      <c r="F281" s="17" t="s">
        <v>79</v>
      </c>
      <c r="G281" s="17" t="s">
        <v>729</v>
      </c>
      <c r="H281" s="38" t="s">
        <v>83</v>
      </c>
      <c r="I281" s="38" t="s">
        <v>84</v>
      </c>
      <c r="J281" s="39">
        <v>42979.0</v>
      </c>
      <c r="K281" s="41"/>
      <c r="L281" s="38" t="s">
        <v>85</v>
      </c>
      <c r="M281" s="41"/>
      <c r="N281" s="41"/>
      <c r="O281" s="28" t="s">
        <v>73</v>
      </c>
      <c r="P281" s="28" t="s">
        <v>73</v>
      </c>
      <c r="Q281" s="28" t="s">
        <v>73</v>
      </c>
      <c r="R281" s="28" t="s">
        <v>73</v>
      </c>
      <c r="S281" s="28" t="s">
        <v>73</v>
      </c>
      <c r="T281" s="43"/>
      <c r="U281" s="43"/>
      <c r="V281" s="28" t="s">
        <v>73</v>
      </c>
      <c r="W281" s="28" t="s">
        <v>73</v>
      </c>
      <c r="X281" s="28" t="s">
        <v>73</v>
      </c>
      <c r="Y281" s="28" t="s">
        <v>73</v>
      </c>
      <c r="Z281" s="28" t="s">
        <v>73</v>
      </c>
      <c r="AA281" s="28" t="s">
        <v>73</v>
      </c>
      <c r="AB281" s="43"/>
      <c r="AC281" s="28" t="s">
        <v>73</v>
      </c>
      <c r="AD281" s="43"/>
      <c r="AE281" s="36">
        <f t="shared" si="1"/>
        <v>0</v>
      </c>
      <c r="AF281" s="28">
        <v>48.0</v>
      </c>
      <c r="AG281" s="36"/>
      <c r="AH281" s="36">
        <f t="shared" si="2"/>
        <v>48</v>
      </c>
      <c r="AI281" s="41"/>
      <c r="AJ281" s="28" t="s">
        <v>55</v>
      </c>
      <c r="AK281" s="28" t="s">
        <v>55</v>
      </c>
      <c r="AL281" s="28" t="s">
        <v>55</v>
      </c>
      <c r="AM281" s="28" t="s">
        <v>55</v>
      </c>
      <c r="AN281" s="28" t="s">
        <v>92</v>
      </c>
      <c r="AO281" s="28" t="s">
        <v>55</v>
      </c>
      <c r="AP281" s="36">
        <f t="shared" si="3"/>
        <v>0</v>
      </c>
      <c r="AQ281" s="36">
        <f t="shared" si="4"/>
        <v>0</v>
      </c>
      <c r="AR281" s="36">
        <f t="shared" si="5"/>
        <v>0</v>
      </c>
      <c r="AS281" s="36">
        <f t="shared" si="6"/>
        <v>12</v>
      </c>
    </row>
    <row r="282">
      <c r="A282" s="37">
        <v>277.0</v>
      </c>
      <c r="B282" s="17" t="s">
        <v>779</v>
      </c>
      <c r="C282" s="17" t="s">
        <v>217</v>
      </c>
      <c r="D282" s="20"/>
      <c r="E282" s="19"/>
      <c r="F282" s="17" t="s">
        <v>96</v>
      </c>
      <c r="G282" s="17" t="s">
        <v>729</v>
      </c>
      <c r="H282" s="38" t="s">
        <v>83</v>
      </c>
      <c r="I282" s="38" t="s">
        <v>84</v>
      </c>
      <c r="J282" s="39">
        <v>42979.0</v>
      </c>
      <c r="K282" s="41"/>
      <c r="L282" s="38" t="s">
        <v>85</v>
      </c>
      <c r="M282" s="41"/>
      <c r="N282" s="41"/>
      <c r="O282" s="28" t="s">
        <v>73</v>
      </c>
      <c r="P282" s="28" t="s">
        <v>73</v>
      </c>
      <c r="Q282" s="28" t="s">
        <v>72</v>
      </c>
      <c r="R282" s="28" t="s">
        <v>73</v>
      </c>
      <c r="S282" s="28" t="s">
        <v>73</v>
      </c>
      <c r="T282" s="43"/>
      <c r="U282" s="43"/>
      <c r="V282" s="28" t="s">
        <v>73</v>
      </c>
      <c r="W282" s="28" t="s">
        <v>73</v>
      </c>
      <c r="X282" s="28" t="s">
        <v>73</v>
      </c>
      <c r="Y282" s="28" t="s">
        <v>73</v>
      </c>
      <c r="Z282" s="28" t="s">
        <v>73</v>
      </c>
      <c r="AA282" s="28" t="s">
        <v>73</v>
      </c>
      <c r="AB282" s="43"/>
      <c r="AC282" s="28" t="s">
        <v>73</v>
      </c>
      <c r="AD282" s="43"/>
      <c r="AE282" s="36">
        <f t="shared" si="1"/>
        <v>0</v>
      </c>
      <c r="AF282" s="28">
        <v>40.0</v>
      </c>
      <c r="AG282" s="64"/>
      <c r="AH282" s="36">
        <f t="shared" si="2"/>
        <v>40</v>
      </c>
      <c r="AI282" s="41"/>
      <c r="AJ282" s="28" t="s">
        <v>55</v>
      </c>
      <c r="AK282" s="28" t="s">
        <v>55</v>
      </c>
      <c r="AL282" s="28" t="s">
        <v>55</v>
      </c>
      <c r="AM282" s="28" t="s">
        <v>55</v>
      </c>
      <c r="AN282" s="28" t="s">
        <v>92</v>
      </c>
      <c r="AO282" s="28" t="s">
        <v>55</v>
      </c>
      <c r="AP282" s="36">
        <f t="shared" si="3"/>
        <v>0</v>
      </c>
      <c r="AQ282" s="36">
        <f t="shared" si="4"/>
        <v>0</v>
      </c>
      <c r="AR282" s="36">
        <f t="shared" si="5"/>
        <v>1</v>
      </c>
      <c r="AS282" s="36">
        <f t="shared" si="6"/>
        <v>11</v>
      </c>
    </row>
    <row r="283">
      <c r="A283" s="37">
        <v>278.0</v>
      </c>
      <c r="B283" s="17" t="s">
        <v>780</v>
      </c>
      <c r="C283" s="17" t="s">
        <v>130</v>
      </c>
      <c r="D283" s="17" t="s">
        <v>76</v>
      </c>
      <c r="E283" s="19"/>
      <c r="F283" s="17" t="s">
        <v>79</v>
      </c>
      <c r="G283" s="17" t="s">
        <v>729</v>
      </c>
      <c r="H283" s="38" t="s">
        <v>83</v>
      </c>
      <c r="I283" s="38" t="s">
        <v>84</v>
      </c>
      <c r="J283" s="39">
        <v>42979.0</v>
      </c>
      <c r="K283" s="41"/>
      <c r="L283" s="38" t="s">
        <v>85</v>
      </c>
      <c r="M283" s="41"/>
      <c r="N283" s="41"/>
      <c r="O283" s="28" t="s">
        <v>73</v>
      </c>
      <c r="P283" s="28" t="s">
        <v>73</v>
      </c>
      <c r="Q283" s="28" t="s">
        <v>73</v>
      </c>
      <c r="R283" s="28" t="s">
        <v>73</v>
      </c>
      <c r="S283" s="28" t="s">
        <v>73</v>
      </c>
      <c r="T283" s="43"/>
      <c r="U283" s="43"/>
      <c r="V283" s="28" t="s">
        <v>73</v>
      </c>
      <c r="W283" s="28" t="s">
        <v>73</v>
      </c>
      <c r="X283" s="28" t="s">
        <v>73</v>
      </c>
      <c r="Y283" s="28" t="s">
        <v>73</v>
      </c>
      <c r="Z283" s="28" t="s">
        <v>73</v>
      </c>
      <c r="AA283" s="28" t="s">
        <v>73</v>
      </c>
      <c r="AB283" s="43"/>
      <c r="AC283" s="28" t="s">
        <v>73</v>
      </c>
      <c r="AD283" s="43"/>
      <c r="AE283" s="36">
        <f t="shared" si="1"/>
        <v>0</v>
      </c>
      <c r="AF283" s="28">
        <v>62.0</v>
      </c>
      <c r="AG283" s="36"/>
      <c r="AH283" s="36">
        <f t="shared" si="2"/>
        <v>62</v>
      </c>
      <c r="AI283" s="41"/>
      <c r="AJ283" s="28" t="s">
        <v>55</v>
      </c>
      <c r="AK283" s="28" t="s">
        <v>55</v>
      </c>
      <c r="AL283" s="28" t="s">
        <v>55</v>
      </c>
      <c r="AM283" s="28" t="s">
        <v>55</v>
      </c>
      <c r="AN283" s="28" t="s">
        <v>92</v>
      </c>
      <c r="AO283" s="28" t="s">
        <v>55</v>
      </c>
      <c r="AP283" s="36">
        <f t="shared" si="3"/>
        <v>0</v>
      </c>
      <c r="AQ283" s="36">
        <f t="shared" si="4"/>
        <v>0</v>
      </c>
      <c r="AR283" s="36">
        <f t="shared" si="5"/>
        <v>0</v>
      </c>
      <c r="AS283" s="36">
        <f t="shared" si="6"/>
        <v>12</v>
      </c>
    </row>
    <row r="284">
      <c r="A284" s="37">
        <v>279.0</v>
      </c>
      <c r="B284" s="17" t="s">
        <v>783</v>
      </c>
      <c r="C284" s="17" t="s">
        <v>777</v>
      </c>
      <c r="D284" s="17" t="s">
        <v>165</v>
      </c>
      <c r="E284" s="19"/>
      <c r="F284" s="17" t="s">
        <v>79</v>
      </c>
      <c r="G284" s="17" t="s">
        <v>729</v>
      </c>
      <c r="H284" s="38" t="s">
        <v>83</v>
      </c>
      <c r="I284" s="38" t="s">
        <v>84</v>
      </c>
      <c r="J284" s="39">
        <v>42979.0</v>
      </c>
      <c r="K284" s="41"/>
      <c r="L284" s="38" t="s">
        <v>85</v>
      </c>
      <c r="M284" s="41"/>
      <c r="N284" s="41"/>
      <c r="O284" s="28" t="s">
        <v>73</v>
      </c>
      <c r="P284" s="28" t="s">
        <v>73</v>
      </c>
      <c r="Q284" s="28" t="s">
        <v>72</v>
      </c>
      <c r="R284" s="28" t="s">
        <v>73</v>
      </c>
      <c r="S284" s="28" t="s">
        <v>73</v>
      </c>
      <c r="T284" s="43"/>
      <c r="U284" s="43"/>
      <c r="V284" s="28" t="s">
        <v>73</v>
      </c>
      <c r="W284" s="28" t="s">
        <v>73</v>
      </c>
      <c r="X284" s="28" t="s">
        <v>73</v>
      </c>
      <c r="Y284" s="28" t="s">
        <v>73</v>
      </c>
      <c r="Z284" s="28" t="s">
        <v>73</v>
      </c>
      <c r="AA284" s="28" t="s">
        <v>73</v>
      </c>
      <c r="AB284" s="43"/>
      <c r="AC284" s="28" t="s">
        <v>73</v>
      </c>
      <c r="AD284" s="43"/>
      <c r="AE284" s="36">
        <f t="shared" si="1"/>
        <v>0</v>
      </c>
      <c r="AF284" s="28">
        <v>12.0</v>
      </c>
      <c r="AG284" s="64"/>
      <c r="AH284" s="36">
        <f t="shared" si="2"/>
        <v>12</v>
      </c>
      <c r="AI284" s="41"/>
      <c r="AJ284" s="28" t="s">
        <v>55</v>
      </c>
      <c r="AK284" s="28" t="s">
        <v>55</v>
      </c>
      <c r="AL284" s="28" t="s">
        <v>55</v>
      </c>
      <c r="AM284" s="28" t="s">
        <v>55</v>
      </c>
      <c r="AN284" s="28" t="s">
        <v>92</v>
      </c>
      <c r="AO284" s="28" t="s">
        <v>55</v>
      </c>
      <c r="AP284" s="36">
        <f t="shared" si="3"/>
        <v>0</v>
      </c>
      <c r="AQ284" s="36">
        <f t="shared" si="4"/>
        <v>0</v>
      </c>
      <c r="AR284" s="36">
        <f t="shared" si="5"/>
        <v>1</v>
      </c>
      <c r="AS284" s="36">
        <f t="shared" si="6"/>
        <v>11</v>
      </c>
    </row>
    <row r="285">
      <c r="A285" s="37">
        <v>280.0</v>
      </c>
      <c r="B285" s="17" t="s">
        <v>436</v>
      </c>
      <c r="C285" s="17" t="s">
        <v>185</v>
      </c>
      <c r="D285" s="17" t="s">
        <v>785</v>
      </c>
      <c r="E285" s="19"/>
      <c r="F285" s="17" t="s">
        <v>79</v>
      </c>
      <c r="G285" s="17" t="s">
        <v>729</v>
      </c>
      <c r="H285" s="38" t="s">
        <v>83</v>
      </c>
      <c r="I285" s="38" t="s">
        <v>84</v>
      </c>
      <c r="J285" s="39">
        <v>42979.0</v>
      </c>
      <c r="K285" s="41"/>
      <c r="L285" s="38" t="s">
        <v>85</v>
      </c>
      <c r="M285" s="41"/>
      <c r="N285" s="41"/>
      <c r="O285" s="28" t="s">
        <v>73</v>
      </c>
      <c r="P285" s="28" t="s">
        <v>73</v>
      </c>
      <c r="Q285" s="28" t="s">
        <v>73</v>
      </c>
      <c r="R285" s="28" t="s">
        <v>73</v>
      </c>
      <c r="S285" s="28" t="s">
        <v>73</v>
      </c>
      <c r="T285" s="43"/>
      <c r="U285" s="43"/>
      <c r="V285" s="28" t="s">
        <v>73</v>
      </c>
      <c r="W285" s="28" t="s">
        <v>73</v>
      </c>
      <c r="X285" s="28" t="s">
        <v>73</v>
      </c>
      <c r="Y285" s="28" t="s">
        <v>73</v>
      </c>
      <c r="Z285" s="28" t="s">
        <v>73</v>
      </c>
      <c r="AA285" s="28" t="s">
        <v>73</v>
      </c>
      <c r="AB285" s="43"/>
      <c r="AC285" s="28" t="s">
        <v>73</v>
      </c>
      <c r="AD285" s="43"/>
      <c r="AE285" s="36">
        <f t="shared" si="1"/>
        <v>0</v>
      </c>
      <c r="AF285" s="28">
        <v>93.0</v>
      </c>
      <c r="AG285" s="64"/>
      <c r="AH285" s="36">
        <f t="shared" si="2"/>
        <v>93</v>
      </c>
      <c r="AI285" s="41"/>
      <c r="AJ285" s="28" t="s">
        <v>55</v>
      </c>
      <c r="AK285" s="28" t="s">
        <v>55</v>
      </c>
      <c r="AL285" s="28" t="s">
        <v>55</v>
      </c>
      <c r="AM285" s="28" t="s">
        <v>55</v>
      </c>
      <c r="AN285" s="28" t="s">
        <v>92</v>
      </c>
      <c r="AO285" s="28" t="s">
        <v>55</v>
      </c>
      <c r="AP285" s="36">
        <f t="shared" si="3"/>
        <v>0</v>
      </c>
      <c r="AQ285" s="36">
        <f t="shared" si="4"/>
        <v>0</v>
      </c>
      <c r="AR285" s="36">
        <f t="shared" si="5"/>
        <v>0</v>
      </c>
      <c r="AS285" s="36">
        <f t="shared" si="6"/>
        <v>12</v>
      </c>
    </row>
    <row r="286">
      <c r="A286" s="37">
        <v>281.0</v>
      </c>
      <c r="B286" s="17" t="s">
        <v>187</v>
      </c>
      <c r="C286" s="17" t="s">
        <v>76</v>
      </c>
      <c r="D286" s="17" t="s">
        <v>78</v>
      </c>
      <c r="E286" s="19"/>
      <c r="F286" s="17" t="s">
        <v>79</v>
      </c>
      <c r="G286" s="17" t="s">
        <v>729</v>
      </c>
      <c r="H286" s="38" t="s">
        <v>83</v>
      </c>
      <c r="I286" s="38" t="s">
        <v>84</v>
      </c>
      <c r="J286" s="39">
        <v>42979.0</v>
      </c>
      <c r="K286" s="41"/>
      <c r="L286" s="38" t="s">
        <v>85</v>
      </c>
      <c r="M286" s="41"/>
      <c r="N286" s="41"/>
      <c r="O286" s="28" t="s">
        <v>72</v>
      </c>
      <c r="P286" s="28" t="s">
        <v>72</v>
      </c>
      <c r="Q286" s="28" t="s">
        <v>72</v>
      </c>
      <c r="R286" s="28" t="s">
        <v>73</v>
      </c>
      <c r="S286" s="28" t="s">
        <v>73</v>
      </c>
      <c r="T286" s="43"/>
      <c r="U286" s="43"/>
      <c r="V286" s="28" t="s">
        <v>73</v>
      </c>
      <c r="W286" s="28" t="s">
        <v>73</v>
      </c>
      <c r="X286" s="28" t="s">
        <v>73</v>
      </c>
      <c r="Y286" s="28" t="s">
        <v>73</v>
      </c>
      <c r="Z286" s="28" t="s">
        <v>73</v>
      </c>
      <c r="AA286" s="28" t="s">
        <v>73</v>
      </c>
      <c r="AB286" s="43"/>
      <c r="AC286" s="28" t="s">
        <v>73</v>
      </c>
      <c r="AD286" s="43"/>
      <c r="AE286" s="36">
        <f t="shared" si="1"/>
        <v>0</v>
      </c>
      <c r="AF286" s="28">
        <v>44.0</v>
      </c>
      <c r="AG286" s="64"/>
      <c r="AH286" s="36">
        <f t="shared" si="2"/>
        <v>44</v>
      </c>
      <c r="AI286" s="41"/>
      <c r="AJ286" s="28" t="s">
        <v>55</v>
      </c>
      <c r="AK286" s="28" t="s">
        <v>55</v>
      </c>
      <c r="AL286" s="28" t="s">
        <v>55</v>
      </c>
      <c r="AM286" s="28" t="s">
        <v>55</v>
      </c>
      <c r="AN286" s="28" t="s">
        <v>92</v>
      </c>
      <c r="AO286" s="28" t="s">
        <v>55</v>
      </c>
      <c r="AP286" s="36">
        <f t="shared" si="3"/>
        <v>0</v>
      </c>
      <c r="AQ286" s="36">
        <f t="shared" si="4"/>
        <v>0</v>
      </c>
      <c r="AR286" s="36">
        <f t="shared" si="5"/>
        <v>3</v>
      </c>
      <c r="AS286" s="36">
        <f t="shared" si="6"/>
        <v>9</v>
      </c>
    </row>
    <row r="287">
      <c r="A287" s="37">
        <v>282.0</v>
      </c>
      <c r="B287" s="17" t="s">
        <v>787</v>
      </c>
      <c r="C287" s="17" t="s">
        <v>110</v>
      </c>
      <c r="D287" s="20"/>
      <c r="E287" s="19"/>
      <c r="F287" s="17" t="s">
        <v>96</v>
      </c>
      <c r="G287" s="17" t="s">
        <v>729</v>
      </c>
      <c r="H287" s="38" t="s">
        <v>83</v>
      </c>
      <c r="I287" s="38" t="s">
        <v>84</v>
      </c>
      <c r="J287" s="39">
        <v>42979.0</v>
      </c>
      <c r="K287" s="41"/>
      <c r="L287" s="38" t="s">
        <v>85</v>
      </c>
      <c r="M287" s="41"/>
      <c r="N287" s="41"/>
      <c r="O287" s="28" t="s">
        <v>73</v>
      </c>
      <c r="P287" s="28" t="s">
        <v>72</v>
      </c>
      <c r="Q287" s="28" t="s">
        <v>72</v>
      </c>
      <c r="R287" s="28" t="s">
        <v>73</v>
      </c>
      <c r="S287" s="28" t="s">
        <v>73</v>
      </c>
      <c r="T287" s="43"/>
      <c r="U287" s="43"/>
      <c r="V287" s="28" t="s">
        <v>73</v>
      </c>
      <c r="W287" s="28" t="s">
        <v>73</v>
      </c>
      <c r="X287" s="28" t="s">
        <v>73</v>
      </c>
      <c r="Y287" s="28" t="s">
        <v>73</v>
      </c>
      <c r="Z287" s="28" t="s">
        <v>73</v>
      </c>
      <c r="AA287" s="28" t="s">
        <v>73</v>
      </c>
      <c r="AB287" s="43"/>
      <c r="AC287" s="28" t="s">
        <v>73</v>
      </c>
      <c r="AD287" s="43"/>
      <c r="AE287" s="36">
        <f t="shared" si="1"/>
        <v>0</v>
      </c>
      <c r="AF287" s="28">
        <v>29.0</v>
      </c>
      <c r="AG287" s="36"/>
      <c r="AH287" s="36">
        <f t="shared" si="2"/>
        <v>29</v>
      </c>
      <c r="AI287" s="41"/>
      <c r="AJ287" s="28" t="s">
        <v>55</v>
      </c>
      <c r="AK287" s="28" t="s">
        <v>55</v>
      </c>
      <c r="AL287" s="28" t="s">
        <v>55</v>
      </c>
      <c r="AM287" s="28" t="s">
        <v>55</v>
      </c>
      <c r="AN287" s="28" t="s">
        <v>92</v>
      </c>
      <c r="AO287" s="28" t="s">
        <v>55</v>
      </c>
      <c r="AP287" s="36">
        <f t="shared" si="3"/>
        <v>0</v>
      </c>
      <c r="AQ287" s="36">
        <f t="shared" si="4"/>
        <v>0</v>
      </c>
      <c r="AR287" s="36">
        <f t="shared" si="5"/>
        <v>2</v>
      </c>
      <c r="AS287" s="36">
        <f t="shared" si="6"/>
        <v>10</v>
      </c>
    </row>
    <row r="288">
      <c r="A288" s="37">
        <v>283.0</v>
      </c>
      <c r="B288" s="17" t="s">
        <v>788</v>
      </c>
      <c r="C288" s="17" t="s">
        <v>272</v>
      </c>
      <c r="D288" s="17" t="s">
        <v>434</v>
      </c>
      <c r="E288" s="19"/>
      <c r="F288" s="17" t="s">
        <v>79</v>
      </c>
      <c r="G288" s="17" t="s">
        <v>729</v>
      </c>
      <c r="H288" s="38" t="s">
        <v>83</v>
      </c>
      <c r="I288" s="38" t="s">
        <v>84</v>
      </c>
      <c r="J288" s="39">
        <v>42985.0</v>
      </c>
      <c r="K288" s="41"/>
      <c r="L288" s="38" t="s">
        <v>85</v>
      </c>
      <c r="M288" s="41"/>
      <c r="N288" s="41"/>
      <c r="O288" s="28" t="s">
        <v>73</v>
      </c>
      <c r="P288" s="28" t="s">
        <v>73</v>
      </c>
      <c r="Q288" s="28" t="s">
        <v>73</v>
      </c>
      <c r="R288" s="28" t="s">
        <v>73</v>
      </c>
      <c r="S288" s="28" t="s">
        <v>73</v>
      </c>
      <c r="T288" s="43"/>
      <c r="U288" s="43"/>
      <c r="V288" s="28" t="s">
        <v>73</v>
      </c>
      <c r="W288" s="28" t="s">
        <v>73</v>
      </c>
      <c r="X288" s="28" t="s">
        <v>73</v>
      </c>
      <c r="Y288" s="28" t="s">
        <v>73</v>
      </c>
      <c r="Z288" s="28" t="s">
        <v>73</v>
      </c>
      <c r="AA288" s="28" t="s">
        <v>73</v>
      </c>
      <c r="AB288" s="43"/>
      <c r="AC288" s="28" t="s">
        <v>73</v>
      </c>
      <c r="AD288" s="43"/>
      <c r="AE288" s="36">
        <f t="shared" si="1"/>
        <v>0</v>
      </c>
      <c r="AF288" s="28">
        <v>42.0</v>
      </c>
      <c r="AG288" s="64"/>
      <c r="AH288" s="36">
        <f t="shared" si="2"/>
        <v>42</v>
      </c>
      <c r="AI288" s="41"/>
      <c r="AJ288" s="28" t="s">
        <v>55</v>
      </c>
      <c r="AK288" s="28" t="s">
        <v>55</v>
      </c>
      <c r="AL288" s="28" t="s">
        <v>55</v>
      </c>
      <c r="AM288" s="28" t="s">
        <v>55</v>
      </c>
      <c r="AN288" s="28" t="s">
        <v>92</v>
      </c>
      <c r="AO288" s="28" t="s">
        <v>55</v>
      </c>
      <c r="AP288" s="36">
        <f t="shared" si="3"/>
        <v>0</v>
      </c>
      <c r="AQ288" s="36">
        <f t="shared" si="4"/>
        <v>0</v>
      </c>
      <c r="AR288" s="36">
        <f t="shared" si="5"/>
        <v>0</v>
      </c>
      <c r="AS288" s="36">
        <f t="shared" si="6"/>
        <v>12</v>
      </c>
    </row>
    <row r="289">
      <c r="A289" s="37">
        <v>284.0</v>
      </c>
      <c r="B289" s="17" t="s">
        <v>280</v>
      </c>
      <c r="C289" s="17" t="s">
        <v>185</v>
      </c>
      <c r="D289" s="17" t="s">
        <v>76</v>
      </c>
      <c r="E289" s="19"/>
      <c r="F289" s="17" t="s">
        <v>79</v>
      </c>
      <c r="G289" s="17" t="s">
        <v>729</v>
      </c>
      <c r="H289" s="38" t="s">
        <v>83</v>
      </c>
      <c r="I289" s="38" t="s">
        <v>84</v>
      </c>
      <c r="J289" s="39">
        <v>42979.0</v>
      </c>
      <c r="K289" s="41"/>
      <c r="L289" s="38" t="s">
        <v>85</v>
      </c>
      <c r="M289" s="41"/>
      <c r="N289" s="41"/>
      <c r="O289" s="28" t="s">
        <v>73</v>
      </c>
      <c r="P289" s="28" t="s">
        <v>73</v>
      </c>
      <c r="Q289" s="28" t="s">
        <v>72</v>
      </c>
      <c r="R289" s="28" t="s">
        <v>73</v>
      </c>
      <c r="S289" s="28" t="s">
        <v>73</v>
      </c>
      <c r="T289" s="43"/>
      <c r="U289" s="43"/>
      <c r="V289" s="28" t="s">
        <v>73</v>
      </c>
      <c r="W289" s="28" t="s">
        <v>73</v>
      </c>
      <c r="X289" s="28" t="s">
        <v>73</v>
      </c>
      <c r="Y289" s="28" t="s">
        <v>73</v>
      </c>
      <c r="Z289" s="28" t="s">
        <v>73</v>
      </c>
      <c r="AA289" s="28" t="s">
        <v>73</v>
      </c>
      <c r="AB289" s="43"/>
      <c r="AC289" s="28" t="s">
        <v>73</v>
      </c>
      <c r="AD289" s="43"/>
      <c r="AE289" s="36">
        <f t="shared" si="1"/>
        <v>0</v>
      </c>
      <c r="AF289" s="45">
        <v>16.0</v>
      </c>
      <c r="AG289" s="43"/>
      <c r="AH289" s="36">
        <f t="shared" si="2"/>
        <v>16</v>
      </c>
      <c r="AI289" s="41"/>
      <c r="AJ289" s="28" t="s">
        <v>55</v>
      </c>
      <c r="AK289" s="28" t="s">
        <v>55</v>
      </c>
      <c r="AL289" s="28" t="s">
        <v>55</v>
      </c>
      <c r="AM289" s="28" t="s">
        <v>55</v>
      </c>
      <c r="AN289" s="28" t="s">
        <v>92</v>
      </c>
      <c r="AO289" s="28" t="s">
        <v>55</v>
      </c>
      <c r="AP289" s="36">
        <f t="shared" si="3"/>
        <v>0</v>
      </c>
      <c r="AQ289" s="36">
        <f t="shared" si="4"/>
        <v>0</v>
      </c>
      <c r="AR289" s="36">
        <f t="shared" si="5"/>
        <v>1</v>
      </c>
      <c r="AS289" s="36">
        <f t="shared" si="6"/>
        <v>11</v>
      </c>
    </row>
    <row r="290">
      <c r="A290" s="37">
        <v>285.0</v>
      </c>
      <c r="B290" s="17" t="s">
        <v>789</v>
      </c>
      <c r="C290" s="17" t="s">
        <v>259</v>
      </c>
      <c r="D290" s="17" t="s">
        <v>355</v>
      </c>
      <c r="E290" s="19"/>
      <c r="F290" s="17" t="s">
        <v>96</v>
      </c>
      <c r="G290" s="17" t="s">
        <v>729</v>
      </c>
      <c r="H290" s="38" t="s">
        <v>83</v>
      </c>
      <c r="I290" s="38" t="s">
        <v>84</v>
      </c>
      <c r="J290" s="39">
        <v>42979.0</v>
      </c>
      <c r="K290" s="44"/>
      <c r="L290" s="38" t="s">
        <v>85</v>
      </c>
      <c r="M290" s="41"/>
      <c r="N290" s="41"/>
      <c r="O290" s="28" t="s">
        <v>72</v>
      </c>
      <c r="P290" s="28" t="s">
        <v>73</v>
      </c>
      <c r="Q290" s="28" t="s">
        <v>72</v>
      </c>
      <c r="R290" s="28" t="s">
        <v>73</v>
      </c>
      <c r="S290" s="28" t="s">
        <v>73</v>
      </c>
      <c r="T290" s="43"/>
      <c r="U290" s="43"/>
      <c r="V290" s="28" t="s">
        <v>73</v>
      </c>
      <c r="W290" s="28" t="s">
        <v>73</v>
      </c>
      <c r="X290" s="28" t="s">
        <v>73</v>
      </c>
      <c r="Y290" s="28" t="s">
        <v>73</v>
      </c>
      <c r="Z290" s="28" t="s">
        <v>73</v>
      </c>
      <c r="AA290" s="28" t="s">
        <v>73</v>
      </c>
      <c r="AB290" s="43"/>
      <c r="AC290" s="28" t="s">
        <v>73</v>
      </c>
      <c r="AD290" s="43"/>
      <c r="AE290" s="36">
        <f t="shared" si="1"/>
        <v>0</v>
      </c>
      <c r="AF290" s="45">
        <v>0.0</v>
      </c>
      <c r="AG290" s="36"/>
      <c r="AH290" s="36">
        <f t="shared" si="2"/>
        <v>0</v>
      </c>
      <c r="AI290" s="41"/>
      <c r="AJ290" s="28" t="s">
        <v>55</v>
      </c>
      <c r="AK290" s="28" t="s">
        <v>55</v>
      </c>
      <c r="AL290" s="28" t="s">
        <v>55</v>
      </c>
      <c r="AM290" s="28" t="s">
        <v>55</v>
      </c>
      <c r="AN290" s="28" t="s">
        <v>92</v>
      </c>
      <c r="AO290" s="28" t="s">
        <v>55</v>
      </c>
      <c r="AP290" s="36">
        <f t="shared" si="3"/>
        <v>0</v>
      </c>
      <c r="AQ290" s="36">
        <f t="shared" si="4"/>
        <v>0</v>
      </c>
      <c r="AR290" s="36">
        <f t="shared" si="5"/>
        <v>2</v>
      </c>
      <c r="AS290" s="36">
        <f t="shared" si="6"/>
        <v>10</v>
      </c>
    </row>
    <row r="291">
      <c r="A291" s="37">
        <v>286.0</v>
      </c>
      <c r="B291" s="17" t="s">
        <v>793</v>
      </c>
      <c r="C291" s="17" t="s">
        <v>476</v>
      </c>
      <c r="D291" s="20"/>
      <c r="E291" s="20"/>
      <c r="F291" s="17" t="s">
        <v>96</v>
      </c>
      <c r="G291" s="17" t="s">
        <v>729</v>
      </c>
      <c r="H291" s="38" t="s">
        <v>83</v>
      </c>
      <c r="I291" s="38" t="s">
        <v>84</v>
      </c>
      <c r="J291" s="39">
        <v>42979.0</v>
      </c>
      <c r="K291" s="41"/>
      <c r="L291" s="38" t="s">
        <v>85</v>
      </c>
      <c r="M291" s="41"/>
      <c r="N291" s="41"/>
      <c r="O291" s="28" t="s">
        <v>73</v>
      </c>
      <c r="P291" s="28" t="s">
        <v>72</v>
      </c>
      <c r="Q291" s="28" t="s">
        <v>72</v>
      </c>
      <c r="R291" s="28" t="s">
        <v>73</v>
      </c>
      <c r="S291" s="28" t="s">
        <v>73</v>
      </c>
      <c r="T291" s="43"/>
      <c r="U291" s="43"/>
      <c r="V291" s="28" t="s">
        <v>73</v>
      </c>
      <c r="W291" s="28" t="s">
        <v>73</v>
      </c>
      <c r="X291" s="28" t="s">
        <v>73</v>
      </c>
      <c r="Y291" s="28" t="s">
        <v>73</v>
      </c>
      <c r="Z291" s="28" t="s">
        <v>73</v>
      </c>
      <c r="AA291" s="28" t="s">
        <v>73</v>
      </c>
      <c r="AB291" s="43"/>
      <c r="AC291" s="28" t="s">
        <v>73</v>
      </c>
      <c r="AD291" s="43"/>
      <c r="AE291" s="36">
        <f t="shared" si="1"/>
        <v>0</v>
      </c>
      <c r="AF291" s="28">
        <v>9.0</v>
      </c>
      <c r="AG291" s="43"/>
      <c r="AH291" s="36">
        <f t="shared" si="2"/>
        <v>9</v>
      </c>
      <c r="AI291" s="28"/>
      <c r="AJ291" s="28" t="s">
        <v>55</v>
      </c>
      <c r="AK291" s="28" t="s">
        <v>55</v>
      </c>
      <c r="AL291" s="28" t="s">
        <v>55</v>
      </c>
      <c r="AM291" s="28" t="s">
        <v>55</v>
      </c>
      <c r="AN291" s="28" t="s">
        <v>92</v>
      </c>
      <c r="AO291" s="28" t="s">
        <v>55</v>
      </c>
      <c r="AP291" s="36">
        <f t="shared" si="3"/>
        <v>0</v>
      </c>
      <c r="AQ291" s="36">
        <f t="shared" si="4"/>
        <v>0</v>
      </c>
      <c r="AR291" s="36">
        <f t="shared" si="5"/>
        <v>2</v>
      </c>
      <c r="AS291" s="36">
        <f t="shared" si="6"/>
        <v>10</v>
      </c>
    </row>
    <row r="292">
      <c r="A292" s="37">
        <v>287.0</v>
      </c>
      <c r="B292" s="17" t="s">
        <v>794</v>
      </c>
      <c r="C292" s="17" t="s">
        <v>78</v>
      </c>
      <c r="D292" s="20"/>
      <c r="E292" s="19"/>
      <c r="F292" s="17" t="s">
        <v>79</v>
      </c>
      <c r="G292" s="17" t="s">
        <v>795</v>
      </c>
      <c r="H292" s="38" t="s">
        <v>83</v>
      </c>
      <c r="I292" s="38" t="s">
        <v>84</v>
      </c>
      <c r="J292" s="39">
        <v>42979.0</v>
      </c>
      <c r="K292" s="41"/>
      <c r="L292" s="38" t="s">
        <v>85</v>
      </c>
      <c r="M292" s="41"/>
      <c r="N292" s="41"/>
      <c r="O292" s="28" t="s">
        <v>73</v>
      </c>
      <c r="P292" s="28" t="s">
        <v>73</v>
      </c>
      <c r="Q292" s="28" t="s">
        <v>73</v>
      </c>
      <c r="R292" s="28" t="s">
        <v>73</v>
      </c>
      <c r="S292" s="28" t="s">
        <v>73</v>
      </c>
      <c r="T292" s="28" t="s">
        <v>73</v>
      </c>
      <c r="U292" s="28" t="s">
        <v>73</v>
      </c>
      <c r="V292" s="28" t="s">
        <v>73</v>
      </c>
      <c r="W292" s="28" t="s">
        <v>73</v>
      </c>
      <c r="X292" s="28" t="s">
        <v>73</v>
      </c>
      <c r="Y292" s="28" t="s">
        <v>73</v>
      </c>
      <c r="Z292" s="28" t="s">
        <v>73</v>
      </c>
      <c r="AA292" s="28" t="s">
        <v>73</v>
      </c>
      <c r="AB292" s="43"/>
      <c r="AC292" s="28" t="s">
        <v>73</v>
      </c>
      <c r="AD292" s="43"/>
      <c r="AE292" s="36">
        <f t="shared" si="1"/>
        <v>0</v>
      </c>
      <c r="AF292" s="45"/>
      <c r="AG292" s="45"/>
      <c r="AH292" s="36">
        <f t="shared" si="2"/>
        <v>0</v>
      </c>
      <c r="AI292" s="28" t="s">
        <v>92</v>
      </c>
      <c r="AJ292" s="28" t="s">
        <v>55</v>
      </c>
      <c r="AK292" s="28" t="s">
        <v>55</v>
      </c>
      <c r="AL292" s="28" t="s">
        <v>55</v>
      </c>
      <c r="AM292" s="28" t="s">
        <v>55</v>
      </c>
      <c r="AN292" s="28" t="s">
        <v>92</v>
      </c>
      <c r="AO292" s="28" t="s">
        <v>55</v>
      </c>
      <c r="AP292" s="36">
        <f t="shared" si="3"/>
        <v>0</v>
      </c>
      <c r="AQ292" s="36">
        <f t="shared" si="4"/>
        <v>0</v>
      </c>
      <c r="AR292" s="36">
        <f t="shared" si="5"/>
        <v>0</v>
      </c>
      <c r="AS292" s="36">
        <f t="shared" si="6"/>
        <v>14</v>
      </c>
    </row>
    <row r="293">
      <c r="A293" s="37">
        <v>288.0</v>
      </c>
      <c r="B293" s="17" t="s">
        <v>794</v>
      </c>
      <c r="C293" s="17" t="s">
        <v>77</v>
      </c>
      <c r="D293" s="20"/>
      <c r="E293" s="19"/>
      <c r="F293" s="17" t="s">
        <v>79</v>
      </c>
      <c r="G293" s="17" t="s">
        <v>795</v>
      </c>
      <c r="H293" s="38" t="s">
        <v>83</v>
      </c>
      <c r="I293" s="38" t="s">
        <v>84</v>
      </c>
      <c r="J293" s="39">
        <v>42979.0</v>
      </c>
      <c r="K293" s="44"/>
      <c r="L293" s="38" t="s">
        <v>85</v>
      </c>
      <c r="M293" s="41"/>
      <c r="N293" s="41"/>
      <c r="O293" s="28" t="s">
        <v>73</v>
      </c>
      <c r="P293" s="28" t="s">
        <v>73</v>
      </c>
      <c r="Q293" s="28" t="s">
        <v>73</v>
      </c>
      <c r="R293" s="28" t="s">
        <v>73</v>
      </c>
      <c r="S293" s="28" t="s">
        <v>73</v>
      </c>
      <c r="T293" s="28" t="s">
        <v>73</v>
      </c>
      <c r="U293" s="28" t="s">
        <v>73</v>
      </c>
      <c r="V293" s="28" t="s">
        <v>73</v>
      </c>
      <c r="W293" s="28" t="s">
        <v>73</v>
      </c>
      <c r="X293" s="28" t="s">
        <v>73</v>
      </c>
      <c r="Y293" s="28" t="s">
        <v>73</v>
      </c>
      <c r="Z293" s="28" t="s">
        <v>73</v>
      </c>
      <c r="AA293" s="28" t="s">
        <v>73</v>
      </c>
      <c r="AB293" s="43"/>
      <c r="AC293" s="28" t="s">
        <v>73</v>
      </c>
      <c r="AD293" s="43"/>
      <c r="AE293" s="36">
        <f t="shared" si="1"/>
        <v>0</v>
      </c>
      <c r="AF293" s="45"/>
      <c r="AG293" s="45"/>
      <c r="AH293" s="36">
        <f t="shared" si="2"/>
        <v>0</v>
      </c>
      <c r="AI293" s="28" t="s">
        <v>92</v>
      </c>
      <c r="AJ293" s="28" t="s">
        <v>55</v>
      </c>
      <c r="AK293" s="28" t="s">
        <v>55</v>
      </c>
      <c r="AL293" s="28" t="s">
        <v>55</v>
      </c>
      <c r="AM293" s="28" t="s">
        <v>55</v>
      </c>
      <c r="AN293" s="28" t="s">
        <v>92</v>
      </c>
      <c r="AO293" s="28" t="s">
        <v>55</v>
      </c>
      <c r="AP293" s="36">
        <f t="shared" si="3"/>
        <v>0</v>
      </c>
      <c r="AQ293" s="36">
        <f t="shared" si="4"/>
        <v>0</v>
      </c>
      <c r="AR293" s="36">
        <f t="shared" si="5"/>
        <v>0</v>
      </c>
      <c r="AS293" s="36">
        <f t="shared" si="6"/>
        <v>14</v>
      </c>
    </row>
    <row r="294">
      <c r="A294" s="37">
        <v>289.0</v>
      </c>
      <c r="B294" s="17" t="s">
        <v>464</v>
      </c>
      <c r="C294" s="17" t="s">
        <v>112</v>
      </c>
      <c r="D294" s="19"/>
      <c r="E294" s="19"/>
      <c r="F294" s="17" t="s">
        <v>96</v>
      </c>
      <c r="G294" s="17" t="s">
        <v>795</v>
      </c>
      <c r="H294" s="38" t="s">
        <v>83</v>
      </c>
      <c r="I294" s="38" t="s">
        <v>84</v>
      </c>
      <c r="J294" s="39">
        <v>42979.0</v>
      </c>
      <c r="K294" s="41"/>
      <c r="L294" s="38" t="s">
        <v>85</v>
      </c>
      <c r="M294" s="41"/>
      <c r="N294" s="41"/>
      <c r="O294" s="28" t="s">
        <v>73</v>
      </c>
      <c r="P294" s="28" t="s">
        <v>73</v>
      </c>
      <c r="Q294" s="28" t="s">
        <v>73</v>
      </c>
      <c r="R294" s="28" t="s">
        <v>73</v>
      </c>
      <c r="S294" s="28" t="s">
        <v>73</v>
      </c>
      <c r="T294" s="28" t="s">
        <v>73</v>
      </c>
      <c r="U294" s="28" t="s">
        <v>73</v>
      </c>
      <c r="V294" s="28" t="s">
        <v>73</v>
      </c>
      <c r="W294" s="28" t="s">
        <v>73</v>
      </c>
      <c r="X294" s="28" t="s">
        <v>73</v>
      </c>
      <c r="Y294" s="28" t="s">
        <v>73</v>
      </c>
      <c r="Z294" s="28" t="s">
        <v>73</v>
      </c>
      <c r="AA294" s="28" t="s">
        <v>73</v>
      </c>
      <c r="AB294" s="43"/>
      <c r="AC294" s="28" t="s">
        <v>73</v>
      </c>
      <c r="AD294" s="43"/>
      <c r="AE294" s="36">
        <f t="shared" si="1"/>
        <v>0</v>
      </c>
      <c r="AF294" s="45"/>
      <c r="AG294" s="45"/>
      <c r="AH294" s="36">
        <f t="shared" si="2"/>
        <v>0</v>
      </c>
      <c r="AI294" s="28" t="s">
        <v>92</v>
      </c>
      <c r="AJ294" s="28" t="s">
        <v>55</v>
      </c>
      <c r="AK294" s="28" t="s">
        <v>55</v>
      </c>
      <c r="AL294" s="28" t="s">
        <v>55</v>
      </c>
      <c r="AM294" s="28" t="s">
        <v>55</v>
      </c>
      <c r="AN294" s="28" t="s">
        <v>92</v>
      </c>
      <c r="AO294" s="28" t="s">
        <v>55</v>
      </c>
      <c r="AP294" s="36">
        <f t="shared" si="3"/>
        <v>0</v>
      </c>
      <c r="AQ294" s="36">
        <f t="shared" si="4"/>
        <v>0</v>
      </c>
      <c r="AR294" s="36">
        <f t="shared" si="5"/>
        <v>0</v>
      </c>
      <c r="AS294" s="36">
        <f t="shared" si="6"/>
        <v>14</v>
      </c>
    </row>
    <row r="295">
      <c r="A295" s="37">
        <v>290.0</v>
      </c>
      <c r="B295" s="17" t="s">
        <v>321</v>
      </c>
      <c r="C295" s="17" t="s">
        <v>115</v>
      </c>
      <c r="D295" s="17" t="s">
        <v>76</v>
      </c>
      <c r="E295" s="19"/>
      <c r="F295" s="17" t="s">
        <v>79</v>
      </c>
      <c r="G295" s="17" t="s">
        <v>795</v>
      </c>
      <c r="H295" s="38" t="s">
        <v>83</v>
      </c>
      <c r="I295" s="38" t="s">
        <v>84</v>
      </c>
      <c r="J295" s="39">
        <v>42979.0</v>
      </c>
      <c r="K295" s="41"/>
      <c r="L295" s="38" t="s">
        <v>85</v>
      </c>
      <c r="M295" s="41"/>
      <c r="N295" s="41"/>
      <c r="O295" s="28" t="s">
        <v>73</v>
      </c>
      <c r="P295" s="28" t="s">
        <v>72</v>
      </c>
      <c r="Q295" s="28" t="s">
        <v>73</v>
      </c>
      <c r="R295" s="28" t="s">
        <v>73</v>
      </c>
      <c r="S295" s="28" t="s">
        <v>73</v>
      </c>
      <c r="T295" s="28" t="s">
        <v>73</v>
      </c>
      <c r="U295" s="28" t="s">
        <v>73</v>
      </c>
      <c r="V295" s="28" t="s">
        <v>73</v>
      </c>
      <c r="W295" s="28" t="s">
        <v>73</v>
      </c>
      <c r="X295" s="28" t="s">
        <v>73</v>
      </c>
      <c r="Y295" s="28" t="s">
        <v>73</v>
      </c>
      <c r="Z295" s="28" t="s">
        <v>73</v>
      </c>
      <c r="AA295" s="28" t="s">
        <v>73</v>
      </c>
      <c r="AB295" s="43"/>
      <c r="AC295" s="28" t="s">
        <v>73</v>
      </c>
      <c r="AD295" s="43"/>
      <c r="AE295" s="36">
        <f t="shared" si="1"/>
        <v>0</v>
      </c>
      <c r="AF295" s="45"/>
      <c r="AG295" s="45"/>
      <c r="AH295" s="36">
        <f t="shared" si="2"/>
        <v>0</v>
      </c>
      <c r="AI295" s="28" t="s">
        <v>92</v>
      </c>
      <c r="AJ295" s="28" t="s">
        <v>55</v>
      </c>
      <c r="AK295" s="28" t="s">
        <v>55</v>
      </c>
      <c r="AL295" s="28" t="s">
        <v>55</v>
      </c>
      <c r="AM295" s="28" t="s">
        <v>55</v>
      </c>
      <c r="AN295" s="28" t="s">
        <v>92</v>
      </c>
      <c r="AO295" s="28" t="s">
        <v>55</v>
      </c>
      <c r="AP295" s="36">
        <f t="shared" si="3"/>
        <v>0</v>
      </c>
      <c r="AQ295" s="36">
        <f t="shared" si="4"/>
        <v>0</v>
      </c>
      <c r="AR295" s="36">
        <f t="shared" si="5"/>
        <v>1</v>
      </c>
      <c r="AS295" s="36">
        <f t="shared" si="6"/>
        <v>13</v>
      </c>
    </row>
    <row r="296">
      <c r="A296" s="37">
        <v>291.0</v>
      </c>
      <c r="B296" s="17" t="s">
        <v>321</v>
      </c>
      <c r="C296" s="17" t="s">
        <v>570</v>
      </c>
      <c r="D296" s="17" t="s">
        <v>110</v>
      </c>
      <c r="E296" s="19"/>
      <c r="F296" s="17" t="s">
        <v>96</v>
      </c>
      <c r="G296" s="17" t="s">
        <v>795</v>
      </c>
      <c r="H296" s="38" t="s">
        <v>83</v>
      </c>
      <c r="I296" s="38" t="s">
        <v>84</v>
      </c>
      <c r="J296" s="39">
        <v>42979.0</v>
      </c>
      <c r="K296" s="41"/>
      <c r="L296" s="38" t="s">
        <v>85</v>
      </c>
      <c r="M296" s="41"/>
      <c r="N296" s="41"/>
      <c r="O296" s="28" t="s">
        <v>73</v>
      </c>
      <c r="P296" s="28" t="s">
        <v>73</v>
      </c>
      <c r="Q296" s="28" t="s">
        <v>73</v>
      </c>
      <c r="R296" s="28" t="s">
        <v>73</v>
      </c>
      <c r="S296" s="28" t="s">
        <v>73</v>
      </c>
      <c r="T296" s="28" t="s">
        <v>73</v>
      </c>
      <c r="U296" s="28" t="s">
        <v>73</v>
      </c>
      <c r="V296" s="28" t="s">
        <v>73</v>
      </c>
      <c r="W296" s="28" t="s">
        <v>73</v>
      </c>
      <c r="X296" s="28" t="s">
        <v>73</v>
      </c>
      <c r="Y296" s="28" t="s">
        <v>73</v>
      </c>
      <c r="Z296" s="28" t="s">
        <v>73</v>
      </c>
      <c r="AA296" s="28" t="s">
        <v>73</v>
      </c>
      <c r="AB296" s="43"/>
      <c r="AC296" s="28" t="s">
        <v>73</v>
      </c>
      <c r="AD296" s="43"/>
      <c r="AE296" s="36">
        <f t="shared" si="1"/>
        <v>0</v>
      </c>
      <c r="AF296" s="45"/>
      <c r="AG296" s="45"/>
      <c r="AH296" s="36">
        <f t="shared" si="2"/>
        <v>0</v>
      </c>
      <c r="AI296" s="28" t="s">
        <v>92</v>
      </c>
      <c r="AJ296" s="28" t="s">
        <v>55</v>
      </c>
      <c r="AK296" s="28" t="s">
        <v>55</v>
      </c>
      <c r="AL296" s="28" t="s">
        <v>55</v>
      </c>
      <c r="AM296" s="28" t="s">
        <v>55</v>
      </c>
      <c r="AN296" s="28" t="s">
        <v>92</v>
      </c>
      <c r="AO296" s="28" t="s">
        <v>55</v>
      </c>
      <c r="AP296" s="36">
        <f t="shared" si="3"/>
        <v>0</v>
      </c>
      <c r="AQ296" s="36">
        <f t="shared" si="4"/>
        <v>0</v>
      </c>
      <c r="AR296" s="36">
        <f t="shared" si="5"/>
        <v>0</v>
      </c>
      <c r="AS296" s="36">
        <f t="shared" si="6"/>
        <v>14</v>
      </c>
    </row>
    <row r="297">
      <c r="A297" s="37">
        <v>292.0</v>
      </c>
      <c r="B297" s="17" t="s">
        <v>399</v>
      </c>
      <c r="C297" s="17" t="s">
        <v>145</v>
      </c>
      <c r="D297" s="17" t="s">
        <v>214</v>
      </c>
      <c r="E297" s="19"/>
      <c r="F297" s="17" t="s">
        <v>79</v>
      </c>
      <c r="G297" s="17" t="s">
        <v>795</v>
      </c>
      <c r="H297" s="38" t="s">
        <v>83</v>
      </c>
      <c r="I297" s="38"/>
      <c r="J297" s="39"/>
      <c r="K297" s="41"/>
      <c r="L297" s="38"/>
      <c r="M297" s="41"/>
      <c r="N297" s="41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43"/>
      <c r="AC297" s="28"/>
      <c r="AD297" s="43"/>
      <c r="AE297" s="36">
        <f t="shared" si="1"/>
        <v>0</v>
      </c>
      <c r="AF297" s="45"/>
      <c r="AG297" s="45"/>
      <c r="AH297" s="36">
        <f t="shared" si="2"/>
        <v>0</v>
      </c>
      <c r="AI297" s="28" t="s">
        <v>92</v>
      </c>
      <c r="AJ297" s="28" t="s">
        <v>92</v>
      </c>
      <c r="AK297" s="28" t="s">
        <v>55</v>
      </c>
      <c r="AL297" s="28" t="s">
        <v>55</v>
      </c>
      <c r="AM297" s="28" t="s">
        <v>55</v>
      </c>
      <c r="AN297" s="28" t="s">
        <v>55</v>
      </c>
      <c r="AO297" s="28" t="s">
        <v>55</v>
      </c>
      <c r="AP297" s="36">
        <f t="shared" si="3"/>
        <v>0</v>
      </c>
      <c r="AQ297" s="36">
        <f t="shared" si="4"/>
        <v>0</v>
      </c>
      <c r="AR297" s="36">
        <f t="shared" si="5"/>
        <v>0</v>
      </c>
      <c r="AS297" s="36">
        <f t="shared" si="6"/>
        <v>0</v>
      </c>
    </row>
    <row r="298">
      <c r="A298" s="37">
        <v>293.0</v>
      </c>
      <c r="B298" s="17" t="s">
        <v>799</v>
      </c>
      <c r="C298" s="17" t="s">
        <v>112</v>
      </c>
      <c r="D298" s="17" t="s">
        <v>800</v>
      </c>
      <c r="E298" s="19"/>
      <c r="F298" s="17" t="s">
        <v>96</v>
      </c>
      <c r="G298" s="17" t="s">
        <v>795</v>
      </c>
      <c r="H298" s="38" t="s">
        <v>83</v>
      </c>
      <c r="I298" s="38" t="s">
        <v>84</v>
      </c>
      <c r="J298" s="39">
        <v>42979.0</v>
      </c>
      <c r="K298" s="41"/>
      <c r="L298" s="38" t="s">
        <v>85</v>
      </c>
      <c r="M298" s="41"/>
      <c r="N298" s="41"/>
      <c r="O298" s="28" t="s">
        <v>73</v>
      </c>
      <c r="P298" s="28" t="s">
        <v>73</v>
      </c>
      <c r="Q298" s="28" t="s">
        <v>73</v>
      </c>
      <c r="R298" s="28" t="s">
        <v>73</v>
      </c>
      <c r="S298" s="28" t="s">
        <v>73</v>
      </c>
      <c r="T298" s="28" t="s">
        <v>73</v>
      </c>
      <c r="U298" s="28" t="s">
        <v>73</v>
      </c>
      <c r="V298" s="28" t="s">
        <v>73</v>
      </c>
      <c r="W298" s="28" t="s">
        <v>73</v>
      </c>
      <c r="X298" s="28" t="s">
        <v>73</v>
      </c>
      <c r="Y298" s="28" t="s">
        <v>73</v>
      </c>
      <c r="Z298" s="28" t="s">
        <v>73</v>
      </c>
      <c r="AA298" s="28" t="s">
        <v>73</v>
      </c>
      <c r="AB298" s="43"/>
      <c r="AC298" s="28" t="s">
        <v>73</v>
      </c>
      <c r="AD298" s="43"/>
      <c r="AE298" s="36">
        <f t="shared" si="1"/>
        <v>0</v>
      </c>
      <c r="AF298" s="45"/>
      <c r="AG298" s="45"/>
      <c r="AH298" s="36">
        <f t="shared" si="2"/>
        <v>0</v>
      </c>
      <c r="AI298" s="28" t="s">
        <v>92</v>
      </c>
      <c r="AJ298" s="28" t="s">
        <v>55</v>
      </c>
      <c r="AK298" s="28" t="s">
        <v>55</v>
      </c>
      <c r="AL298" s="28" t="s">
        <v>55</v>
      </c>
      <c r="AM298" s="28" t="s">
        <v>55</v>
      </c>
      <c r="AN298" s="28" t="s">
        <v>92</v>
      </c>
      <c r="AO298" s="28" t="s">
        <v>55</v>
      </c>
      <c r="AP298" s="36">
        <f t="shared" si="3"/>
        <v>0</v>
      </c>
      <c r="AQ298" s="36">
        <f t="shared" si="4"/>
        <v>0</v>
      </c>
      <c r="AR298" s="36">
        <f t="shared" si="5"/>
        <v>0</v>
      </c>
      <c r="AS298" s="36">
        <f t="shared" si="6"/>
        <v>14</v>
      </c>
    </row>
    <row r="299">
      <c r="A299" s="37">
        <v>294.0</v>
      </c>
      <c r="B299" s="17" t="s">
        <v>801</v>
      </c>
      <c r="C299" s="17" t="s">
        <v>94</v>
      </c>
      <c r="D299" s="17" t="s">
        <v>102</v>
      </c>
      <c r="E299" s="19"/>
      <c r="F299" s="17" t="s">
        <v>96</v>
      </c>
      <c r="G299" s="17" t="s">
        <v>795</v>
      </c>
      <c r="H299" s="38" t="s">
        <v>83</v>
      </c>
      <c r="I299" s="38" t="s">
        <v>138</v>
      </c>
      <c r="J299" s="39">
        <v>42979.0</v>
      </c>
      <c r="K299" s="39">
        <v>42984.0</v>
      </c>
      <c r="L299" s="41"/>
      <c r="M299" s="41"/>
      <c r="N299" s="41"/>
      <c r="O299" s="28" t="s">
        <v>73</v>
      </c>
      <c r="P299" s="28" t="s">
        <v>73</v>
      </c>
      <c r="Q299" s="28" t="s">
        <v>73</v>
      </c>
      <c r="R299" s="28" t="s">
        <v>73</v>
      </c>
      <c r="S299" s="28" t="s">
        <v>73</v>
      </c>
      <c r="T299" s="28" t="s">
        <v>73</v>
      </c>
      <c r="U299" s="28" t="s">
        <v>73</v>
      </c>
      <c r="V299" s="28" t="s">
        <v>73</v>
      </c>
      <c r="W299" s="28" t="s">
        <v>73</v>
      </c>
      <c r="X299" s="28" t="s">
        <v>73</v>
      </c>
      <c r="Y299" s="28" t="s">
        <v>73</v>
      </c>
      <c r="Z299" s="28" t="s">
        <v>73</v>
      </c>
      <c r="AA299" s="28" t="s">
        <v>73</v>
      </c>
      <c r="AB299" s="43"/>
      <c r="AC299" s="28" t="s">
        <v>73</v>
      </c>
      <c r="AD299" s="43"/>
      <c r="AE299" s="36">
        <f t="shared" si="1"/>
        <v>0</v>
      </c>
      <c r="AF299" s="45"/>
      <c r="AG299" s="45"/>
      <c r="AH299" s="36">
        <f t="shared" si="2"/>
        <v>0</v>
      </c>
      <c r="AI299" s="28" t="s">
        <v>92</v>
      </c>
      <c r="AJ299" s="28" t="s">
        <v>55</v>
      </c>
      <c r="AK299" s="28" t="s">
        <v>55</v>
      </c>
      <c r="AL299" s="28" t="s">
        <v>55</v>
      </c>
      <c r="AM299" s="28" t="s">
        <v>55</v>
      </c>
      <c r="AN299" s="28" t="s">
        <v>92</v>
      </c>
      <c r="AO299" s="28" t="s">
        <v>55</v>
      </c>
      <c r="AP299" s="36">
        <f t="shared" si="3"/>
        <v>0</v>
      </c>
      <c r="AQ299" s="36">
        <f t="shared" si="4"/>
        <v>0</v>
      </c>
      <c r="AR299" s="36">
        <f t="shared" si="5"/>
        <v>0</v>
      </c>
      <c r="AS299" s="36">
        <f t="shared" si="6"/>
        <v>14</v>
      </c>
    </row>
    <row r="300">
      <c r="A300" s="37">
        <v>295.0</v>
      </c>
      <c r="B300" s="17" t="s">
        <v>802</v>
      </c>
      <c r="C300" s="17" t="s">
        <v>78</v>
      </c>
      <c r="D300" s="17" t="s">
        <v>157</v>
      </c>
      <c r="E300" s="17" t="s">
        <v>558</v>
      </c>
      <c r="F300" s="17" t="s">
        <v>79</v>
      </c>
      <c r="G300" s="17" t="s">
        <v>795</v>
      </c>
      <c r="H300" s="38" t="s">
        <v>83</v>
      </c>
      <c r="I300" s="38" t="s">
        <v>84</v>
      </c>
      <c r="J300" s="39">
        <v>42979.0</v>
      </c>
      <c r="K300" s="41"/>
      <c r="L300" s="38" t="s">
        <v>85</v>
      </c>
      <c r="M300" s="41"/>
      <c r="N300" s="41"/>
      <c r="O300" s="28" t="s">
        <v>73</v>
      </c>
      <c r="P300" s="28" t="s">
        <v>73</v>
      </c>
      <c r="Q300" s="28" t="s">
        <v>73</v>
      </c>
      <c r="R300" s="28" t="s">
        <v>73</v>
      </c>
      <c r="S300" s="28" t="s">
        <v>73</v>
      </c>
      <c r="T300" s="28" t="s">
        <v>73</v>
      </c>
      <c r="U300" s="28" t="s">
        <v>73</v>
      </c>
      <c r="V300" s="28" t="s">
        <v>73</v>
      </c>
      <c r="W300" s="28" t="s">
        <v>73</v>
      </c>
      <c r="X300" s="28" t="s">
        <v>73</v>
      </c>
      <c r="Y300" s="28" t="s">
        <v>73</v>
      </c>
      <c r="Z300" s="28" t="s">
        <v>73</v>
      </c>
      <c r="AA300" s="28" t="s">
        <v>73</v>
      </c>
      <c r="AB300" s="43"/>
      <c r="AC300" s="28" t="s">
        <v>73</v>
      </c>
      <c r="AD300" s="43"/>
      <c r="AE300" s="36">
        <f t="shared" si="1"/>
        <v>0</v>
      </c>
      <c r="AF300" s="45"/>
      <c r="AG300" s="45"/>
      <c r="AH300" s="36">
        <f t="shared" si="2"/>
        <v>0</v>
      </c>
      <c r="AI300" s="28" t="s">
        <v>92</v>
      </c>
      <c r="AJ300" s="28" t="s">
        <v>55</v>
      </c>
      <c r="AK300" s="28" t="s">
        <v>55</v>
      </c>
      <c r="AL300" s="28" t="s">
        <v>55</v>
      </c>
      <c r="AM300" s="28" t="s">
        <v>55</v>
      </c>
      <c r="AN300" s="28" t="s">
        <v>92</v>
      </c>
      <c r="AO300" s="28" t="s">
        <v>55</v>
      </c>
      <c r="AP300" s="36">
        <f t="shared" si="3"/>
        <v>0</v>
      </c>
      <c r="AQ300" s="36">
        <f t="shared" si="4"/>
        <v>0</v>
      </c>
      <c r="AR300" s="36">
        <f t="shared" si="5"/>
        <v>0</v>
      </c>
      <c r="AS300" s="36">
        <f t="shared" si="6"/>
        <v>14</v>
      </c>
    </row>
    <row r="301">
      <c r="A301" s="37">
        <v>296.0</v>
      </c>
      <c r="B301" s="17" t="s">
        <v>804</v>
      </c>
      <c r="C301" s="17" t="s">
        <v>261</v>
      </c>
      <c r="D301" s="20"/>
      <c r="E301" s="19"/>
      <c r="F301" s="17" t="s">
        <v>96</v>
      </c>
      <c r="G301" s="17" t="s">
        <v>795</v>
      </c>
      <c r="H301" s="38" t="s">
        <v>83</v>
      </c>
      <c r="I301" s="38" t="s">
        <v>84</v>
      </c>
      <c r="J301" s="39">
        <v>42979.0</v>
      </c>
      <c r="K301" s="44"/>
      <c r="L301" s="38" t="s">
        <v>85</v>
      </c>
      <c r="M301" s="41"/>
      <c r="N301" s="41"/>
      <c r="O301" s="28" t="s">
        <v>73</v>
      </c>
      <c r="P301" s="28" t="s">
        <v>73</v>
      </c>
      <c r="Q301" s="28" t="s">
        <v>73</v>
      </c>
      <c r="R301" s="28" t="s">
        <v>73</v>
      </c>
      <c r="S301" s="28" t="s">
        <v>73</v>
      </c>
      <c r="T301" s="28" t="s">
        <v>73</v>
      </c>
      <c r="U301" s="28" t="s">
        <v>73</v>
      </c>
      <c r="V301" s="28" t="s">
        <v>73</v>
      </c>
      <c r="W301" s="28" t="s">
        <v>73</v>
      </c>
      <c r="X301" s="28" t="s">
        <v>73</v>
      </c>
      <c r="Y301" s="28" t="s">
        <v>73</v>
      </c>
      <c r="Z301" s="28" t="s">
        <v>73</v>
      </c>
      <c r="AA301" s="28" t="s">
        <v>73</v>
      </c>
      <c r="AB301" s="43"/>
      <c r="AC301" s="28" t="s">
        <v>73</v>
      </c>
      <c r="AD301" s="43"/>
      <c r="AE301" s="36">
        <f t="shared" si="1"/>
        <v>0</v>
      </c>
      <c r="AF301" s="45"/>
      <c r="AG301" s="45"/>
      <c r="AH301" s="36">
        <f t="shared" si="2"/>
        <v>0</v>
      </c>
      <c r="AI301" s="28" t="s">
        <v>92</v>
      </c>
      <c r="AJ301" s="28" t="s">
        <v>55</v>
      </c>
      <c r="AK301" s="28" t="s">
        <v>55</v>
      </c>
      <c r="AL301" s="28" t="s">
        <v>55</v>
      </c>
      <c r="AM301" s="28" t="s">
        <v>55</v>
      </c>
      <c r="AN301" s="28" t="s">
        <v>92</v>
      </c>
      <c r="AO301" s="28" t="s">
        <v>55</v>
      </c>
      <c r="AP301" s="36">
        <f t="shared" si="3"/>
        <v>0</v>
      </c>
      <c r="AQ301" s="36">
        <f t="shared" si="4"/>
        <v>0</v>
      </c>
      <c r="AR301" s="36">
        <f t="shared" si="5"/>
        <v>0</v>
      </c>
      <c r="AS301" s="36">
        <f t="shared" si="6"/>
        <v>14</v>
      </c>
    </row>
    <row r="302">
      <c r="A302" s="37">
        <v>297.0</v>
      </c>
      <c r="B302" s="17" t="s">
        <v>115</v>
      </c>
      <c r="C302" s="17" t="s">
        <v>252</v>
      </c>
      <c r="D302" s="17" t="s">
        <v>266</v>
      </c>
      <c r="E302" s="19"/>
      <c r="F302" s="17" t="s">
        <v>96</v>
      </c>
      <c r="G302" s="17" t="s">
        <v>795</v>
      </c>
      <c r="H302" s="38" t="s">
        <v>83</v>
      </c>
      <c r="I302" s="38" t="s">
        <v>138</v>
      </c>
      <c r="J302" s="39">
        <v>42979.0</v>
      </c>
      <c r="K302" s="39">
        <v>42981.0</v>
      </c>
      <c r="L302" s="41"/>
      <c r="M302" s="41"/>
      <c r="N302" s="41"/>
      <c r="O302" s="28" t="s">
        <v>73</v>
      </c>
      <c r="P302" s="28" t="s">
        <v>73</v>
      </c>
      <c r="Q302" s="28" t="s">
        <v>73</v>
      </c>
      <c r="R302" s="28" t="s">
        <v>73</v>
      </c>
      <c r="S302" s="28" t="s">
        <v>73</v>
      </c>
      <c r="T302" s="28" t="s">
        <v>73</v>
      </c>
      <c r="U302" s="28" t="s">
        <v>73</v>
      </c>
      <c r="V302" s="28" t="s">
        <v>73</v>
      </c>
      <c r="W302" s="28" t="s">
        <v>73</v>
      </c>
      <c r="X302" s="28" t="s">
        <v>73</v>
      </c>
      <c r="Y302" s="28" t="s">
        <v>73</v>
      </c>
      <c r="Z302" s="28" t="s">
        <v>73</v>
      </c>
      <c r="AA302" s="28" t="s">
        <v>73</v>
      </c>
      <c r="AB302" s="43"/>
      <c r="AC302" s="28" t="s">
        <v>73</v>
      </c>
      <c r="AD302" s="43"/>
      <c r="AE302" s="36">
        <f t="shared" si="1"/>
        <v>0</v>
      </c>
      <c r="AF302" s="45"/>
      <c r="AG302" s="45"/>
      <c r="AH302" s="36">
        <f t="shared" si="2"/>
        <v>0</v>
      </c>
      <c r="AI302" s="28" t="s">
        <v>92</v>
      </c>
      <c r="AJ302" s="28" t="s">
        <v>55</v>
      </c>
      <c r="AK302" s="28" t="s">
        <v>55</v>
      </c>
      <c r="AL302" s="28" t="s">
        <v>55</v>
      </c>
      <c r="AM302" s="28" t="s">
        <v>55</v>
      </c>
      <c r="AN302" s="28" t="s">
        <v>92</v>
      </c>
      <c r="AO302" s="28" t="s">
        <v>55</v>
      </c>
      <c r="AP302" s="36">
        <f t="shared" si="3"/>
        <v>0</v>
      </c>
      <c r="AQ302" s="36">
        <f t="shared" si="4"/>
        <v>0</v>
      </c>
      <c r="AR302" s="36">
        <f t="shared" si="5"/>
        <v>0</v>
      </c>
      <c r="AS302" s="36">
        <f t="shared" si="6"/>
        <v>14</v>
      </c>
    </row>
    <row r="303">
      <c r="A303" s="37">
        <v>298.0</v>
      </c>
      <c r="B303" s="17" t="s">
        <v>806</v>
      </c>
      <c r="C303" s="17" t="s">
        <v>136</v>
      </c>
      <c r="D303" s="17" t="s">
        <v>110</v>
      </c>
      <c r="E303" s="19"/>
      <c r="F303" s="17" t="s">
        <v>96</v>
      </c>
      <c r="G303" s="17" t="s">
        <v>795</v>
      </c>
      <c r="H303" s="38" t="s">
        <v>83</v>
      </c>
      <c r="I303" s="38"/>
      <c r="J303" s="39"/>
      <c r="K303" s="41"/>
      <c r="L303" s="38"/>
      <c r="M303" s="41"/>
      <c r="N303" s="41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43"/>
      <c r="AC303" s="28"/>
      <c r="AD303" s="43"/>
      <c r="AE303" s="36">
        <f t="shared" si="1"/>
        <v>0</v>
      </c>
      <c r="AF303" s="45"/>
      <c r="AG303" s="45"/>
      <c r="AH303" s="36">
        <f t="shared" si="2"/>
        <v>0</v>
      </c>
      <c r="AI303" s="28" t="s">
        <v>92</v>
      </c>
      <c r="AJ303" s="28" t="s">
        <v>92</v>
      </c>
      <c r="AK303" s="28" t="s">
        <v>55</v>
      </c>
      <c r="AL303" s="28" t="s">
        <v>55</v>
      </c>
      <c r="AM303" s="28" t="s">
        <v>55</v>
      </c>
      <c r="AN303" s="28" t="s">
        <v>55</v>
      </c>
      <c r="AO303" s="28" t="s">
        <v>55</v>
      </c>
      <c r="AP303" s="36">
        <f t="shared" si="3"/>
        <v>0</v>
      </c>
      <c r="AQ303" s="36">
        <f t="shared" si="4"/>
        <v>0</v>
      </c>
      <c r="AR303" s="36">
        <f t="shared" si="5"/>
        <v>0</v>
      </c>
      <c r="AS303" s="36">
        <f t="shared" si="6"/>
        <v>0</v>
      </c>
    </row>
    <row r="304">
      <c r="A304" s="37">
        <v>299.0</v>
      </c>
      <c r="B304" s="17" t="s">
        <v>809</v>
      </c>
      <c r="C304" s="17" t="s">
        <v>782</v>
      </c>
      <c r="D304" s="17" t="s">
        <v>810</v>
      </c>
      <c r="E304" s="19"/>
      <c r="F304" s="17" t="s">
        <v>79</v>
      </c>
      <c r="G304" s="17" t="s">
        <v>795</v>
      </c>
      <c r="H304" s="38" t="s">
        <v>83</v>
      </c>
      <c r="I304" s="38" t="s">
        <v>84</v>
      </c>
      <c r="J304" s="39">
        <v>42979.0</v>
      </c>
      <c r="K304" s="41"/>
      <c r="L304" s="38" t="s">
        <v>85</v>
      </c>
      <c r="M304" s="41"/>
      <c r="N304" s="41"/>
      <c r="O304" s="28" t="s">
        <v>73</v>
      </c>
      <c r="P304" s="28" t="s">
        <v>73</v>
      </c>
      <c r="Q304" s="28" t="s">
        <v>73</v>
      </c>
      <c r="R304" s="28" t="s">
        <v>73</v>
      </c>
      <c r="S304" s="28" t="s">
        <v>73</v>
      </c>
      <c r="T304" s="28" t="s">
        <v>73</v>
      </c>
      <c r="U304" s="28" t="s">
        <v>73</v>
      </c>
      <c r="V304" s="28" t="s">
        <v>73</v>
      </c>
      <c r="W304" s="28" t="s">
        <v>73</v>
      </c>
      <c r="X304" s="28" t="s">
        <v>73</v>
      </c>
      <c r="Y304" s="28" t="s">
        <v>73</v>
      </c>
      <c r="Z304" s="28" t="s">
        <v>73</v>
      </c>
      <c r="AA304" s="28" t="s">
        <v>73</v>
      </c>
      <c r="AB304" s="28"/>
      <c r="AC304" s="28" t="s">
        <v>73</v>
      </c>
      <c r="AD304" s="43"/>
      <c r="AE304" s="36">
        <f t="shared" si="1"/>
        <v>0</v>
      </c>
      <c r="AF304" s="45"/>
      <c r="AG304" s="45"/>
      <c r="AH304" s="36">
        <f t="shared" si="2"/>
        <v>0</v>
      </c>
      <c r="AI304" s="28" t="s">
        <v>92</v>
      </c>
      <c r="AJ304" s="28" t="s">
        <v>55</v>
      </c>
      <c r="AK304" s="28" t="s">
        <v>55</v>
      </c>
      <c r="AL304" s="28" t="s">
        <v>55</v>
      </c>
      <c r="AM304" s="28" t="s">
        <v>55</v>
      </c>
      <c r="AN304" s="28" t="s">
        <v>92</v>
      </c>
      <c r="AO304" s="28" t="s">
        <v>55</v>
      </c>
      <c r="AP304" s="36">
        <f t="shared" si="3"/>
        <v>0</v>
      </c>
      <c r="AQ304" s="36">
        <f t="shared" si="4"/>
        <v>0</v>
      </c>
      <c r="AR304" s="36">
        <f t="shared" si="5"/>
        <v>0</v>
      </c>
      <c r="AS304" s="36">
        <f t="shared" si="6"/>
        <v>14</v>
      </c>
    </row>
    <row r="305">
      <c r="A305" s="37">
        <v>300.0</v>
      </c>
      <c r="B305" s="17" t="s">
        <v>812</v>
      </c>
      <c r="C305" s="17" t="s">
        <v>143</v>
      </c>
      <c r="D305" s="17" t="s">
        <v>688</v>
      </c>
      <c r="E305" s="19"/>
      <c r="F305" s="17" t="s">
        <v>79</v>
      </c>
      <c r="G305" s="17" t="s">
        <v>795</v>
      </c>
      <c r="H305" s="38" t="s">
        <v>83</v>
      </c>
      <c r="I305" s="38"/>
      <c r="J305" s="39"/>
      <c r="K305" s="41"/>
      <c r="L305" s="38"/>
      <c r="M305" s="41"/>
      <c r="N305" s="41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43"/>
      <c r="AC305" s="28"/>
      <c r="AD305" s="43"/>
      <c r="AE305" s="36">
        <f t="shared" si="1"/>
        <v>0</v>
      </c>
      <c r="AF305" s="45"/>
      <c r="AG305" s="45"/>
      <c r="AH305" s="36">
        <f t="shared" si="2"/>
        <v>0</v>
      </c>
      <c r="AI305" s="28" t="s">
        <v>92</v>
      </c>
      <c r="AJ305" s="28" t="s">
        <v>92</v>
      </c>
      <c r="AK305" s="28" t="s">
        <v>55</v>
      </c>
      <c r="AL305" s="28" t="s">
        <v>55</v>
      </c>
      <c r="AM305" s="28" t="s">
        <v>55</v>
      </c>
      <c r="AN305" s="28" t="s">
        <v>55</v>
      </c>
      <c r="AO305" s="28" t="s">
        <v>55</v>
      </c>
      <c r="AP305" s="36">
        <f t="shared" si="3"/>
        <v>0</v>
      </c>
      <c r="AQ305" s="36">
        <f t="shared" si="4"/>
        <v>0</v>
      </c>
      <c r="AR305" s="36">
        <f t="shared" si="5"/>
        <v>0</v>
      </c>
      <c r="AS305" s="36">
        <f t="shared" si="6"/>
        <v>0</v>
      </c>
    </row>
    <row r="306">
      <c r="A306" s="37">
        <v>301.0</v>
      </c>
      <c r="B306" s="17" t="s">
        <v>813</v>
      </c>
      <c r="C306" s="17" t="s">
        <v>94</v>
      </c>
      <c r="D306" s="17" t="s">
        <v>110</v>
      </c>
      <c r="E306" s="19"/>
      <c r="F306" s="17" t="s">
        <v>96</v>
      </c>
      <c r="G306" s="17" t="s">
        <v>795</v>
      </c>
      <c r="H306" s="38" t="s">
        <v>83</v>
      </c>
      <c r="I306" s="38"/>
      <c r="J306" s="39"/>
      <c r="K306" s="41"/>
      <c r="L306" s="38"/>
      <c r="M306" s="41"/>
      <c r="N306" s="41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43"/>
      <c r="AC306" s="28"/>
      <c r="AD306" s="43"/>
      <c r="AE306" s="36">
        <f t="shared" si="1"/>
        <v>0</v>
      </c>
      <c r="AF306" s="45"/>
      <c r="AG306" s="45"/>
      <c r="AH306" s="36">
        <f t="shared" si="2"/>
        <v>0</v>
      </c>
      <c r="AI306" s="28" t="s">
        <v>92</v>
      </c>
      <c r="AJ306" s="28" t="s">
        <v>92</v>
      </c>
      <c r="AK306" s="28" t="s">
        <v>55</v>
      </c>
      <c r="AL306" s="28" t="s">
        <v>55</v>
      </c>
      <c r="AM306" s="28" t="s">
        <v>55</v>
      </c>
      <c r="AN306" s="28" t="s">
        <v>55</v>
      </c>
      <c r="AO306" s="28" t="s">
        <v>55</v>
      </c>
      <c r="AP306" s="36">
        <f t="shared" si="3"/>
        <v>0</v>
      </c>
      <c r="AQ306" s="36">
        <f t="shared" si="4"/>
        <v>0</v>
      </c>
      <c r="AR306" s="36">
        <f t="shared" si="5"/>
        <v>0</v>
      </c>
      <c r="AS306" s="36">
        <f t="shared" si="6"/>
        <v>0</v>
      </c>
    </row>
    <row r="307">
      <c r="A307" s="37">
        <v>302.0</v>
      </c>
      <c r="B307" s="17" t="s">
        <v>815</v>
      </c>
      <c r="C307" s="17" t="s">
        <v>816</v>
      </c>
      <c r="D307" s="17" t="s">
        <v>203</v>
      </c>
      <c r="E307" s="19"/>
      <c r="F307" s="17" t="s">
        <v>96</v>
      </c>
      <c r="G307" s="17" t="s">
        <v>795</v>
      </c>
      <c r="H307" s="38" t="s">
        <v>83</v>
      </c>
      <c r="I307" s="38" t="s">
        <v>84</v>
      </c>
      <c r="J307" s="39">
        <v>42979.0</v>
      </c>
      <c r="K307" s="41"/>
      <c r="L307" s="38" t="s">
        <v>85</v>
      </c>
      <c r="M307" s="41"/>
      <c r="N307" s="41"/>
      <c r="O307" s="28" t="s">
        <v>73</v>
      </c>
      <c r="P307" s="28" t="s">
        <v>73</v>
      </c>
      <c r="Q307" s="28" t="s">
        <v>73</v>
      </c>
      <c r="R307" s="28" t="s">
        <v>73</v>
      </c>
      <c r="S307" s="28" t="s">
        <v>73</v>
      </c>
      <c r="T307" s="28" t="s">
        <v>73</v>
      </c>
      <c r="U307" s="28" t="s">
        <v>73</v>
      </c>
      <c r="V307" s="28" t="s">
        <v>73</v>
      </c>
      <c r="W307" s="28" t="s">
        <v>73</v>
      </c>
      <c r="X307" s="28" t="s">
        <v>73</v>
      </c>
      <c r="Y307" s="28" t="s">
        <v>73</v>
      </c>
      <c r="Z307" s="28" t="s">
        <v>73</v>
      </c>
      <c r="AA307" s="28" t="s">
        <v>73</v>
      </c>
      <c r="AB307" s="43"/>
      <c r="AC307" s="28" t="s">
        <v>73</v>
      </c>
      <c r="AD307" s="43"/>
      <c r="AE307" s="36">
        <f t="shared" si="1"/>
        <v>0</v>
      </c>
      <c r="AF307" s="45">
        <v>9.0</v>
      </c>
      <c r="AG307" s="45"/>
      <c r="AH307" s="36">
        <f t="shared" si="2"/>
        <v>9</v>
      </c>
      <c r="AI307" s="28" t="s">
        <v>92</v>
      </c>
      <c r="AJ307" s="28" t="s">
        <v>55</v>
      </c>
      <c r="AK307" s="28" t="s">
        <v>55</v>
      </c>
      <c r="AL307" s="28" t="s">
        <v>55</v>
      </c>
      <c r="AM307" s="28" t="s">
        <v>55</v>
      </c>
      <c r="AN307" s="28" t="s">
        <v>92</v>
      </c>
      <c r="AO307" s="28" t="s">
        <v>55</v>
      </c>
      <c r="AP307" s="36">
        <f t="shared" si="3"/>
        <v>0</v>
      </c>
      <c r="AQ307" s="36">
        <f t="shared" si="4"/>
        <v>0</v>
      </c>
      <c r="AR307" s="36">
        <f t="shared" si="5"/>
        <v>0</v>
      </c>
      <c r="AS307" s="36">
        <f t="shared" si="6"/>
        <v>14</v>
      </c>
    </row>
    <row r="308">
      <c r="A308" s="37">
        <v>303.0</v>
      </c>
      <c r="B308" s="17" t="s">
        <v>820</v>
      </c>
      <c r="C308" s="17" t="s">
        <v>636</v>
      </c>
      <c r="D308" s="17" t="s">
        <v>110</v>
      </c>
      <c r="E308" s="19"/>
      <c r="F308" s="17" t="s">
        <v>96</v>
      </c>
      <c r="G308" s="17" t="s">
        <v>795</v>
      </c>
      <c r="H308" s="38" t="s">
        <v>83</v>
      </c>
      <c r="I308" s="38" t="s">
        <v>84</v>
      </c>
      <c r="J308" s="39">
        <v>42979.0</v>
      </c>
      <c r="K308" s="41"/>
      <c r="L308" s="38" t="s">
        <v>85</v>
      </c>
      <c r="M308" s="41"/>
      <c r="N308" s="41"/>
      <c r="O308" s="28" t="s">
        <v>73</v>
      </c>
      <c r="P308" s="28" t="s">
        <v>73</v>
      </c>
      <c r="Q308" s="28" t="s">
        <v>73</v>
      </c>
      <c r="R308" s="28" t="s">
        <v>73</v>
      </c>
      <c r="S308" s="28" t="s">
        <v>73</v>
      </c>
      <c r="T308" s="28" t="s">
        <v>73</v>
      </c>
      <c r="U308" s="28" t="s">
        <v>73</v>
      </c>
      <c r="V308" s="28" t="s">
        <v>73</v>
      </c>
      <c r="W308" s="28" t="s">
        <v>73</v>
      </c>
      <c r="X308" s="28" t="s">
        <v>73</v>
      </c>
      <c r="Y308" s="28" t="s">
        <v>73</v>
      </c>
      <c r="Z308" s="28"/>
      <c r="AA308" s="28" t="s">
        <v>73</v>
      </c>
      <c r="AB308" s="43"/>
      <c r="AC308" s="28" t="s">
        <v>73</v>
      </c>
      <c r="AD308" s="43"/>
      <c r="AE308" s="36">
        <f t="shared" si="1"/>
        <v>0</v>
      </c>
      <c r="AF308" s="45"/>
      <c r="AG308" s="45"/>
      <c r="AH308" s="36">
        <f t="shared" si="2"/>
        <v>0</v>
      </c>
      <c r="AI308" s="28" t="s">
        <v>92</v>
      </c>
      <c r="AJ308" s="28" t="s">
        <v>55</v>
      </c>
      <c r="AK308" s="28" t="s">
        <v>55</v>
      </c>
      <c r="AL308" s="28" t="s">
        <v>55</v>
      </c>
      <c r="AM308" s="28" t="s">
        <v>55</v>
      </c>
      <c r="AN308" s="28" t="s">
        <v>92</v>
      </c>
      <c r="AO308" s="28" t="s">
        <v>55</v>
      </c>
      <c r="AP308" s="36">
        <f t="shared" si="3"/>
        <v>0</v>
      </c>
      <c r="AQ308" s="36">
        <f t="shared" si="4"/>
        <v>0</v>
      </c>
      <c r="AR308" s="36">
        <f t="shared" si="5"/>
        <v>0</v>
      </c>
      <c r="AS308" s="36">
        <f t="shared" si="6"/>
        <v>13</v>
      </c>
    </row>
    <row r="309">
      <c r="A309" s="37">
        <v>304.0</v>
      </c>
      <c r="B309" s="17" t="s">
        <v>365</v>
      </c>
      <c r="C309" s="17" t="s">
        <v>362</v>
      </c>
      <c r="D309" s="17" t="s">
        <v>203</v>
      </c>
      <c r="E309" s="19"/>
      <c r="F309" s="17" t="s">
        <v>96</v>
      </c>
      <c r="G309" s="17" t="s">
        <v>795</v>
      </c>
      <c r="H309" s="38" t="s">
        <v>83</v>
      </c>
      <c r="I309" s="38" t="s">
        <v>84</v>
      </c>
      <c r="J309" s="39">
        <v>42979.0</v>
      </c>
      <c r="K309" s="41"/>
      <c r="L309" s="38" t="s">
        <v>85</v>
      </c>
      <c r="M309" s="41"/>
      <c r="N309" s="41"/>
      <c r="O309" s="28" t="s">
        <v>72</v>
      </c>
      <c r="P309" s="28" t="s">
        <v>71</v>
      </c>
      <c r="Q309" s="28" t="s">
        <v>72</v>
      </c>
      <c r="R309" s="28" t="s">
        <v>73</v>
      </c>
      <c r="S309" s="28" t="s">
        <v>73</v>
      </c>
      <c r="T309" s="28" t="s">
        <v>73</v>
      </c>
      <c r="U309" s="28" t="s">
        <v>73</v>
      </c>
      <c r="V309" s="28" t="s">
        <v>73</v>
      </c>
      <c r="W309" s="28" t="s">
        <v>73</v>
      </c>
      <c r="X309" s="28" t="s">
        <v>73</v>
      </c>
      <c r="Y309" s="28" t="s">
        <v>73</v>
      </c>
      <c r="Z309" s="28" t="s">
        <v>73</v>
      </c>
      <c r="AA309" s="28" t="s">
        <v>72</v>
      </c>
      <c r="AB309" s="43"/>
      <c r="AC309" s="28" t="s">
        <v>73</v>
      </c>
      <c r="AD309" s="43"/>
      <c r="AE309" s="36">
        <f t="shared" si="1"/>
        <v>0</v>
      </c>
      <c r="AF309" s="45"/>
      <c r="AG309" s="45"/>
      <c r="AH309" s="36">
        <f t="shared" si="2"/>
        <v>0</v>
      </c>
      <c r="AI309" s="28" t="s">
        <v>92</v>
      </c>
      <c r="AJ309" s="28" t="s">
        <v>55</v>
      </c>
      <c r="AK309" s="28" t="s">
        <v>55</v>
      </c>
      <c r="AL309" s="28" t="s">
        <v>55</v>
      </c>
      <c r="AM309" s="28" t="s">
        <v>55</v>
      </c>
      <c r="AN309" s="28" t="s">
        <v>92</v>
      </c>
      <c r="AO309" s="28" t="s">
        <v>55</v>
      </c>
      <c r="AP309" s="36">
        <f t="shared" si="3"/>
        <v>0</v>
      </c>
      <c r="AQ309" s="36">
        <f t="shared" si="4"/>
        <v>1</v>
      </c>
      <c r="AR309" s="36">
        <f t="shared" si="5"/>
        <v>3</v>
      </c>
      <c r="AS309" s="36">
        <f t="shared" si="6"/>
        <v>10</v>
      </c>
    </row>
    <row r="310">
      <c r="A310" s="37">
        <v>305.0</v>
      </c>
      <c r="B310" s="17" t="s">
        <v>824</v>
      </c>
      <c r="C310" s="17" t="s">
        <v>77</v>
      </c>
      <c r="D310" s="20"/>
      <c r="E310" s="19"/>
      <c r="F310" s="17" t="s">
        <v>79</v>
      </c>
      <c r="G310" s="17" t="s">
        <v>795</v>
      </c>
      <c r="H310" s="38" t="s">
        <v>83</v>
      </c>
      <c r="I310" s="38" t="s">
        <v>84</v>
      </c>
      <c r="J310" s="39">
        <v>42979.0</v>
      </c>
      <c r="K310" s="41"/>
      <c r="L310" s="38" t="s">
        <v>85</v>
      </c>
      <c r="M310" s="41"/>
      <c r="N310" s="41"/>
      <c r="O310" s="28" t="s">
        <v>73</v>
      </c>
      <c r="P310" s="28" t="s">
        <v>73</v>
      </c>
      <c r="Q310" s="28" t="s">
        <v>73</v>
      </c>
      <c r="R310" s="28" t="s">
        <v>73</v>
      </c>
      <c r="S310" s="28" t="s">
        <v>73</v>
      </c>
      <c r="T310" s="28" t="s">
        <v>73</v>
      </c>
      <c r="U310" s="28" t="s">
        <v>73</v>
      </c>
      <c r="V310" s="28" t="s">
        <v>73</v>
      </c>
      <c r="W310" s="28" t="s">
        <v>73</v>
      </c>
      <c r="X310" s="28" t="s">
        <v>73</v>
      </c>
      <c r="Y310" s="28" t="s">
        <v>73</v>
      </c>
      <c r="Z310" s="28" t="s">
        <v>73</v>
      </c>
      <c r="AA310" s="28" t="s">
        <v>73</v>
      </c>
      <c r="AB310" s="43"/>
      <c r="AC310" s="28" t="s">
        <v>73</v>
      </c>
      <c r="AD310" s="43"/>
      <c r="AE310" s="36">
        <f t="shared" si="1"/>
        <v>0</v>
      </c>
      <c r="AF310" s="45"/>
      <c r="AG310" s="45"/>
      <c r="AH310" s="36">
        <f t="shared" si="2"/>
        <v>0</v>
      </c>
      <c r="AI310" s="28" t="s">
        <v>92</v>
      </c>
      <c r="AJ310" s="28" t="s">
        <v>55</v>
      </c>
      <c r="AK310" s="28" t="s">
        <v>55</v>
      </c>
      <c r="AL310" s="28" t="s">
        <v>55</v>
      </c>
      <c r="AM310" s="28" t="s">
        <v>55</v>
      </c>
      <c r="AN310" s="28" t="s">
        <v>92</v>
      </c>
      <c r="AO310" s="28" t="s">
        <v>55</v>
      </c>
      <c r="AP310" s="36">
        <f t="shared" si="3"/>
        <v>0</v>
      </c>
      <c r="AQ310" s="36">
        <f t="shared" si="4"/>
        <v>0</v>
      </c>
      <c r="AR310" s="36">
        <f t="shared" si="5"/>
        <v>0</v>
      </c>
      <c r="AS310" s="36">
        <f t="shared" si="6"/>
        <v>14</v>
      </c>
    </row>
    <row r="311">
      <c r="A311" s="37">
        <v>306.0</v>
      </c>
      <c r="B311" s="17" t="s">
        <v>582</v>
      </c>
      <c r="C311" s="17" t="s">
        <v>494</v>
      </c>
      <c r="D311" s="17" t="s">
        <v>482</v>
      </c>
      <c r="E311" s="19"/>
      <c r="F311" s="17" t="s">
        <v>79</v>
      </c>
      <c r="G311" s="17" t="s">
        <v>795</v>
      </c>
      <c r="H311" s="38" t="s">
        <v>83</v>
      </c>
      <c r="I311" s="38" t="s">
        <v>84</v>
      </c>
      <c r="J311" s="39">
        <v>42979.0</v>
      </c>
      <c r="K311" s="41"/>
      <c r="L311" s="38" t="s">
        <v>85</v>
      </c>
      <c r="M311" s="41"/>
      <c r="N311" s="41"/>
      <c r="O311" s="28" t="s">
        <v>73</v>
      </c>
      <c r="P311" s="28" t="s">
        <v>73</v>
      </c>
      <c r="Q311" s="28" t="s">
        <v>73</v>
      </c>
      <c r="R311" s="28" t="s">
        <v>73</v>
      </c>
      <c r="S311" s="28" t="s">
        <v>73</v>
      </c>
      <c r="T311" s="28" t="s">
        <v>73</v>
      </c>
      <c r="U311" s="28" t="s">
        <v>73</v>
      </c>
      <c r="V311" s="28" t="s">
        <v>73</v>
      </c>
      <c r="W311" s="28" t="s">
        <v>73</v>
      </c>
      <c r="X311" s="28" t="s">
        <v>73</v>
      </c>
      <c r="Y311" s="28" t="s">
        <v>73</v>
      </c>
      <c r="Z311" s="28" t="s">
        <v>73</v>
      </c>
      <c r="AA311" s="28" t="s">
        <v>73</v>
      </c>
      <c r="AB311" s="43"/>
      <c r="AC311" s="28" t="s">
        <v>73</v>
      </c>
      <c r="AD311" s="43"/>
      <c r="AE311" s="36">
        <f t="shared" si="1"/>
        <v>0</v>
      </c>
      <c r="AF311" s="45"/>
      <c r="AG311" s="45"/>
      <c r="AH311" s="36">
        <f t="shared" si="2"/>
        <v>0</v>
      </c>
      <c r="AI311" s="28" t="s">
        <v>92</v>
      </c>
      <c r="AJ311" s="28" t="s">
        <v>55</v>
      </c>
      <c r="AK311" s="28" t="s">
        <v>55</v>
      </c>
      <c r="AL311" s="28" t="s">
        <v>55</v>
      </c>
      <c r="AM311" s="28" t="s">
        <v>55</v>
      </c>
      <c r="AN311" s="28" t="s">
        <v>92</v>
      </c>
      <c r="AO311" s="28" t="s">
        <v>55</v>
      </c>
      <c r="AP311" s="36">
        <f t="shared" si="3"/>
        <v>0</v>
      </c>
      <c r="AQ311" s="36">
        <f t="shared" si="4"/>
        <v>0</v>
      </c>
      <c r="AR311" s="36">
        <f t="shared" si="5"/>
        <v>0</v>
      </c>
      <c r="AS311" s="36">
        <f t="shared" si="6"/>
        <v>14</v>
      </c>
    </row>
    <row r="312">
      <c r="A312" s="37">
        <v>307.0</v>
      </c>
      <c r="B312" s="17" t="s">
        <v>825</v>
      </c>
      <c r="C312" s="17" t="s">
        <v>826</v>
      </c>
      <c r="D312" s="20"/>
      <c r="E312" s="19"/>
      <c r="F312" s="17" t="s">
        <v>79</v>
      </c>
      <c r="G312" s="17" t="s">
        <v>795</v>
      </c>
      <c r="H312" s="38" t="s">
        <v>83</v>
      </c>
      <c r="I312" s="38" t="s">
        <v>138</v>
      </c>
      <c r="J312" s="39">
        <v>42979.0</v>
      </c>
      <c r="K312" s="39">
        <v>42985.0</v>
      </c>
      <c r="L312" s="38" t="s">
        <v>85</v>
      </c>
      <c r="M312" s="41"/>
      <c r="N312" s="41"/>
      <c r="O312" s="28" t="s">
        <v>73</v>
      </c>
      <c r="P312" s="28" t="s">
        <v>73</v>
      </c>
      <c r="Q312" s="28" t="s">
        <v>73</v>
      </c>
      <c r="R312" s="28" t="s">
        <v>73</v>
      </c>
      <c r="S312" s="28" t="s">
        <v>73</v>
      </c>
      <c r="T312" s="28" t="s">
        <v>73</v>
      </c>
      <c r="U312" s="28" t="s">
        <v>73</v>
      </c>
      <c r="V312" s="28" t="s">
        <v>73</v>
      </c>
      <c r="W312" s="28" t="s">
        <v>73</v>
      </c>
      <c r="X312" s="28" t="s">
        <v>73</v>
      </c>
      <c r="Y312" s="28" t="s">
        <v>73</v>
      </c>
      <c r="Z312" s="28" t="s">
        <v>73</v>
      </c>
      <c r="AA312" s="28" t="s">
        <v>73</v>
      </c>
      <c r="AB312" s="43"/>
      <c r="AC312" s="28" t="s">
        <v>73</v>
      </c>
      <c r="AD312" s="43"/>
      <c r="AE312" s="36">
        <f t="shared" si="1"/>
        <v>0</v>
      </c>
      <c r="AF312" s="45"/>
      <c r="AG312" s="45"/>
      <c r="AH312" s="36">
        <f t="shared" si="2"/>
        <v>0</v>
      </c>
      <c r="AI312" s="28" t="s">
        <v>92</v>
      </c>
      <c r="AJ312" s="28" t="s">
        <v>55</v>
      </c>
      <c r="AK312" s="28" t="s">
        <v>55</v>
      </c>
      <c r="AL312" s="28" t="s">
        <v>55</v>
      </c>
      <c r="AM312" s="28" t="s">
        <v>55</v>
      </c>
      <c r="AN312" s="28" t="s">
        <v>92</v>
      </c>
      <c r="AO312" s="28" t="s">
        <v>55</v>
      </c>
      <c r="AP312" s="36">
        <f t="shared" si="3"/>
        <v>0</v>
      </c>
      <c r="AQ312" s="36">
        <f t="shared" si="4"/>
        <v>0</v>
      </c>
      <c r="AR312" s="36">
        <f t="shared" si="5"/>
        <v>0</v>
      </c>
      <c r="AS312" s="36">
        <f t="shared" si="6"/>
        <v>14</v>
      </c>
    </row>
    <row r="313">
      <c r="A313" s="37">
        <v>308.0</v>
      </c>
      <c r="B313" s="17" t="s">
        <v>827</v>
      </c>
      <c r="C313" s="17" t="s">
        <v>217</v>
      </c>
      <c r="D313" s="17" t="s">
        <v>110</v>
      </c>
      <c r="E313" s="19"/>
      <c r="F313" s="17" t="s">
        <v>96</v>
      </c>
      <c r="G313" s="17" t="s">
        <v>795</v>
      </c>
      <c r="H313" s="38" t="s">
        <v>83</v>
      </c>
      <c r="I313" s="38" t="s">
        <v>84</v>
      </c>
      <c r="J313" s="39">
        <v>42979.0</v>
      </c>
      <c r="K313" s="41"/>
      <c r="L313" s="38" t="s">
        <v>85</v>
      </c>
      <c r="M313" s="41"/>
      <c r="N313" s="41"/>
      <c r="O313" s="28" t="s">
        <v>73</v>
      </c>
      <c r="P313" s="28" t="s">
        <v>73</v>
      </c>
      <c r="Q313" s="28" t="s">
        <v>73</v>
      </c>
      <c r="R313" s="28" t="s">
        <v>73</v>
      </c>
      <c r="S313" s="28" t="s">
        <v>73</v>
      </c>
      <c r="T313" s="28" t="s">
        <v>73</v>
      </c>
      <c r="U313" s="28" t="s">
        <v>73</v>
      </c>
      <c r="V313" s="28" t="s">
        <v>73</v>
      </c>
      <c r="W313" s="28" t="s">
        <v>73</v>
      </c>
      <c r="X313" s="28" t="s">
        <v>73</v>
      </c>
      <c r="Y313" s="28" t="s">
        <v>73</v>
      </c>
      <c r="Z313" s="28" t="s">
        <v>73</v>
      </c>
      <c r="AA313" s="28" t="s">
        <v>73</v>
      </c>
      <c r="AB313" s="43"/>
      <c r="AC313" s="28" t="s">
        <v>73</v>
      </c>
      <c r="AD313" s="43"/>
      <c r="AE313" s="36">
        <f t="shared" si="1"/>
        <v>0</v>
      </c>
      <c r="AF313" s="45"/>
      <c r="AG313" s="45"/>
      <c r="AH313" s="36">
        <f t="shared" si="2"/>
        <v>0</v>
      </c>
      <c r="AI313" s="28" t="s">
        <v>92</v>
      </c>
      <c r="AJ313" s="28" t="s">
        <v>55</v>
      </c>
      <c r="AK313" s="28" t="s">
        <v>55</v>
      </c>
      <c r="AL313" s="28" t="s">
        <v>55</v>
      </c>
      <c r="AM313" s="28" t="s">
        <v>55</v>
      </c>
      <c r="AN313" s="28" t="s">
        <v>92</v>
      </c>
      <c r="AO313" s="28" t="s">
        <v>55</v>
      </c>
      <c r="AP313" s="36">
        <f t="shared" si="3"/>
        <v>0</v>
      </c>
      <c r="AQ313" s="36">
        <f t="shared" si="4"/>
        <v>0</v>
      </c>
      <c r="AR313" s="36">
        <f t="shared" si="5"/>
        <v>0</v>
      </c>
      <c r="AS313" s="36">
        <f t="shared" si="6"/>
        <v>14</v>
      </c>
    </row>
    <row r="314">
      <c r="A314" s="37">
        <v>309.0</v>
      </c>
      <c r="B314" s="17" t="s">
        <v>829</v>
      </c>
      <c r="C314" s="17" t="s">
        <v>830</v>
      </c>
      <c r="D314" s="17" t="s">
        <v>110</v>
      </c>
      <c r="E314" s="17" t="s">
        <v>203</v>
      </c>
      <c r="F314" s="17" t="s">
        <v>96</v>
      </c>
      <c r="G314" s="17" t="s">
        <v>795</v>
      </c>
      <c r="H314" s="38" t="s">
        <v>83</v>
      </c>
      <c r="I314" s="38" t="s">
        <v>84</v>
      </c>
      <c r="J314" s="39">
        <v>42979.0</v>
      </c>
      <c r="K314" s="41"/>
      <c r="L314" s="38" t="s">
        <v>85</v>
      </c>
      <c r="M314" s="41"/>
      <c r="N314" s="41"/>
      <c r="O314" s="28" t="s">
        <v>73</v>
      </c>
      <c r="P314" s="28" t="s">
        <v>73</v>
      </c>
      <c r="Q314" s="28" t="s">
        <v>73</v>
      </c>
      <c r="R314" s="28" t="s">
        <v>73</v>
      </c>
      <c r="S314" s="28" t="s">
        <v>73</v>
      </c>
      <c r="T314" s="28" t="s">
        <v>73</v>
      </c>
      <c r="U314" s="28" t="s">
        <v>73</v>
      </c>
      <c r="V314" s="28" t="s">
        <v>73</v>
      </c>
      <c r="W314" s="28" t="s">
        <v>73</v>
      </c>
      <c r="X314" s="28" t="s">
        <v>73</v>
      </c>
      <c r="Y314" s="28" t="s">
        <v>73</v>
      </c>
      <c r="Z314" s="28" t="s">
        <v>73</v>
      </c>
      <c r="AA314" s="28" t="s">
        <v>73</v>
      </c>
      <c r="AB314" s="43"/>
      <c r="AC314" s="28" t="s">
        <v>73</v>
      </c>
      <c r="AD314" s="43"/>
      <c r="AE314" s="36">
        <f t="shared" si="1"/>
        <v>0</v>
      </c>
      <c r="AF314" s="45"/>
      <c r="AG314" s="45"/>
      <c r="AH314" s="36">
        <f t="shared" si="2"/>
        <v>0</v>
      </c>
      <c r="AI314" s="28" t="s">
        <v>92</v>
      </c>
      <c r="AJ314" s="28" t="s">
        <v>55</v>
      </c>
      <c r="AK314" s="28" t="s">
        <v>55</v>
      </c>
      <c r="AL314" s="28" t="s">
        <v>55</v>
      </c>
      <c r="AM314" s="28" t="s">
        <v>55</v>
      </c>
      <c r="AN314" s="28" t="s">
        <v>92</v>
      </c>
      <c r="AO314" s="28" t="s">
        <v>55</v>
      </c>
      <c r="AP314" s="36">
        <f t="shared" si="3"/>
        <v>0</v>
      </c>
      <c r="AQ314" s="36">
        <f t="shared" si="4"/>
        <v>0</v>
      </c>
      <c r="AR314" s="36">
        <f t="shared" si="5"/>
        <v>0</v>
      </c>
      <c r="AS314" s="36">
        <f t="shared" si="6"/>
        <v>14</v>
      </c>
    </row>
    <row r="315">
      <c r="A315" s="37">
        <v>310.0</v>
      </c>
      <c r="B315" s="17" t="s">
        <v>833</v>
      </c>
      <c r="C315" s="17" t="s">
        <v>76</v>
      </c>
      <c r="D315" s="19"/>
      <c r="E315" s="19"/>
      <c r="F315" s="17" t="s">
        <v>79</v>
      </c>
      <c r="G315" s="17" t="s">
        <v>795</v>
      </c>
      <c r="H315" s="38" t="s">
        <v>83</v>
      </c>
      <c r="I315" s="38" t="s">
        <v>84</v>
      </c>
      <c r="J315" s="39">
        <v>42979.0</v>
      </c>
      <c r="K315" s="43"/>
      <c r="L315" s="47" t="s">
        <v>85</v>
      </c>
      <c r="M315" s="43"/>
      <c r="N315" s="43"/>
      <c r="O315" s="28" t="s">
        <v>73</v>
      </c>
      <c r="P315" s="28" t="s">
        <v>73</v>
      </c>
      <c r="Q315" s="28" t="s">
        <v>73</v>
      </c>
      <c r="R315" s="28" t="s">
        <v>73</v>
      </c>
      <c r="S315" s="28" t="s">
        <v>73</v>
      </c>
      <c r="T315" s="28" t="s">
        <v>73</v>
      </c>
      <c r="U315" s="28" t="s">
        <v>73</v>
      </c>
      <c r="V315" s="28" t="s">
        <v>73</v>
      </c>
      <c r="W315" s="28" t="s">
        <v>73</v>
      </c>
      <c r="X315" s="28" t="s">
        <v>73</v>
      </c>
      <c r="Y315" s="28" t="s">
        <v>73</v>
      </c>
      <c r="Z315" s="28" t="s">
        <v>73</v>
      </c>
      <c r="AA315" s="28" t="s">
        <v>73</v>
      </c>
      <c r="AB315" s="43"/>
      <c r="AC315" s="28" t="s">
        <v>73</v>
      </c>
      <c r="AD315" s="43"/>
      <c r="AE315" s="36">
        <f t="shared" si="1"/>
        <v>0</v>
      </c>
      <c r="AF315" s="45"/>
      <c r="AG315" s="45"/>
      <c r="AH315" s="36">
        <f t="shared" si="2"/>
        <v>0</v>
      </c>
      <c r="AI315" s="28" t="s">
        <v>92</v>
      </c>
      <c r="AJ315" s="28" t="s">
        <v>55</v>
      </c>
      <c r="AK315" s="28" t="s">
        <v>55</v>
      </c>
      <c r="AL315" s="28" t="s">
        <v>55</v>
      </c>
      <c r="AM315" s="28" t="s">
        <v>55</v>
      </c>
      <c r="AN315" s="28" t="s">
        <v>92</v>
      </c>
      <c r="AO315" s="28" t="s">
        <v>55</v>
      </c>
      <c r="AP315" s="36">
        <f t="shared" si="3"/>
        <v>0</v>
      </c>
      <c r="AQ315" s="36">
        <f t="shared" si="4"/>
        <v>0</v>
      </c>
      <c r="AR315" s="36">
        <f t="shared" si="5"/>
        <v>0</v>
      </c>
      <c r="AS315" s="36">
        <f t="shared" si="6"/>
        <v>14</v>
      </c>
    </row>
    <row r="316">
      <c r="A316" s="37">
        <v>311.0</v>
      </c>
      <c r="B316" s="17" t="s">
        <v>443</v>
      </c>
      <c r="C316" s="17" t="s">
        <v>76</v>
      </c>
      <c r="D316" s="17" t="s">
        <v>119</v>
      </c>
      <c r="E316" s="19"/>
      <c r="F316" s="17" t="s">
        <v>79</v>
      </c>
      <c r="G316" s="17" t="s">
        <v>795</v>
      </c>
      <c r="H316" s="38" t="s">
        <v>83</v>
      </c>
      <c r="I316" s="38" t="s">
        <v>84</v>
      </c>
      <c r="J316" s="39">
        <v>42979.0</v>
      </c>
      <c r="K316" s="43"/>
      <c r="L316" s="47" t="s">
        <v>85</v>
      </c>
      <c r="M316" s="43"/>
      <c r="N316" s="43"/>
      <c r="O316" s="28" t="s">
        <v>72</v>
      </c>
      <c r="P316" s="28" t="s">
        <v>72</v>
      </c>
      <c r="Q316" s="28" t="s">
        <v>72</v>
      </c>
      <c r="R316" s="28" t="s">
        <v>73</v>
      </c>
      <c r="S316" s="28" t="s">
        <v>73</v>
      </c>
      <c r="T316" s="28" t="s">
        <v>73</v>
      </c>
      <c r="U316" s="28" t="s">
        <v>72</v>
      </c>
      <c r="V316" s="28" t="s">
        <v>73</v>
      </c>
      <c r="W316" s="28" t="s">
        <v>73</v>
      </c>
      <c r="X316" s="28" t="s">
        <v>73</v>
      </c>
      <c r="Y316" s="28" t="s">
        <v>73</v>
      </c>
      <c r="Z316" s="28" t="s">
        <v>73</v>
      </c>
      <c r="AA316" s="28" t="s">
        <v>72</v>
      </c>
      <c r="AB316" s="43"/>
      <c r="AC316" s="28" t="s">
        <v>73</v>
      </c>
      <c r="AD316" s="43"/>
      <c r="AE316" s="36">
        <f t="shared" si="1"/>
        <v>0</v>
      </c>
      <c r="AF316" s="45"/>
      <c r="AG316" s="45"/>
      <c r="AH316" s="36">
        <f t="shared" si="2"/>
        <v>0</v>
      </c>
      <c r="AI316" s="28" t="s">
        <v>92</v>
      </c>
      <c r="AJ316" s="28" t="s">
        <v>55</v>
      </c>
      <c r="AK316" s="28" t="s">
        <v>55</v>
      </c>
      <c r="AL316" s="28" t="s">
        <v>55</v>
      </c>
      <c r="AM316" s="28" t="s">
        <v>55</v>
      </c>
      <c r="AN316" s="28" t="s">
        <v>92</v>
      </c>
      <c r="AO316" s="28" t="s">
        <v>55</v>
      </c>
      <c r="AP316" s="36">
        <f t="shared" si="3"/>
        <v>0</v>
      </c>
      <c r="AQ316" s="36">
        <f t="shared" si="4"/>
        <v>0</v>
      </c>
      <c r="AR316" s="36">
        <f t="shared" si="5"/>
        <v>5</v>
      </c>
      <c r="AS316" s="36">
        <f t="shared" si="6"/>
        <v>9</v>
      </c>
    </row>
    <row r="317">
      <c r="A317" s="37">
        <v>312.0</v>
      </c>
      <c r="B317" s="17" t="s">
        <v>643</v>
      </c>
      <c r="C317" s="17" t="s">
        <v>837</v>
      </c>
      <c r="D317" s="17" t="s">
        <v>125</v>
      </c>
      <c r="E317" s="19"/>
      <c r="F317" s="17" t="s">
        <v>79</v>
      </c>
      <c r="G317" s="17" t="s">
        <v>795</v>
      </c>
      <c r="H317" s="38" t="s">
        <v>83</v>
      </c>
      <c r="I317" s="38" t="s">
        <v>84</v>
      </c>
      <c r="J317" s="39">
        <v>42979.0</v>
      </c>
      <c r="K317" s="43"/>
      <c r="L317" s="47" t="s">
        <v>85</v>
      </c>
      <c r="M317" s="43"/>
      <c r="N317" s="43"/>
      <c r="O317" s="28" t="s">
        <v>71</v>
      </c>
      <c r="P317" s="28" t="s">
        <v>71</v>
      </c>
      <c r="Q317" s="28" t="s">
        <v>71</v>
      </c>
      <c r="R317" s="28" t="s">
        <v>71</v>
      </c>
      <c r="S317" s="28" t="s">
        <v>71</v>
      </c>
      <c r="T317" s="28" t="s">
        <v>71</v>
      </c>
      <c r="U317" s="28" t="s">
        <v>71</v>
      </c>
      <c r="V317" s="28" t="s">
        <v>73</v>
      </c>
      <c r="W317" s="28" t="s">
        <v>71</v>
      </c>
      <c r="X317" s="28" t="s">
        <v>71</v>
      </c>
      <c r="Y317" s="28" t="s">
        <v>72</v>
      </c>
      <c r="Z317" s="28"/>
      <c r="AA317" s="28" t="s">
        <v>71</v>
      </c>
      <c r="AB317" s="43"/>
      <c r="AC317" s="28" t="s">
        <v>73</v>
      </c>
      <c r="AD317" s="43"/>
      <c r="AE317" s="36">
        <f t="shared" si="1"/>
        <v>0</v>
      </c>
      <c r="AF317" s="45">
        <v>58.0</v>
      </c>
      <c r="AG317" s="45"/>
      <c r="AH317" s="36">
        <f t="shared" si="2"/>
        <v>58</v>
      </c>
      <c r="AI317" s="28" t="s">
        <v>55</v>
      </c>
      <c r="AJ317" s="28" t="s">
        <v>55</v>
      </c>
      <c r="AK317" s="28" t="s">
        <v>55</v>
      </c>
      <c r="AL317" s="28" t="s">
        <v>55</v>
      </c>
      <c r="AM317" s="28" t="s">
        <v>92</v>
      </c>
      <c r="AN317" s="28" t="s">
        <v>92</v>
      </c>
      <c r="AO317" s="28" t="s">
        <v>55</v>
      </c>
      <c r="AP317" s="36">
        <f t="shared" si="3"/>
        <v>0</v>
      </c>
      <c r="AQ317" s="36">
        <f t="shared" si="4"/>
        <v>10</v>
      </c>
      <c r="AR317" s="36">
        <f t="shared" si="5"/>
        <v>1</v>
      </c>
      <c r="AS317" s="36">
        <f t="shared" si="6"/>
        <v>2</v>
      </c>
    </row>
    <row r="318">
      <c r="A318" s="37">
        <v>313.0</v>
      </c>
      <c r="B318" s="17" t="s">
        <v>840</v>
      </c>
      <c r="C318" s="17" t="s">
        <v>275</v>
      </c>
      <c r="D318" s="19"/>
      <c r="E318" s="19"/>
      <c r="F318" s="17" t="s">
        <v>96</v>
      </c>
      <c r="G318" s="17" t="s">
        <v>795</v>
      </c>
      <c r="H318" s="38" t="s">
        <v>83</v>
      </c>
      <c r="I318" s="38" t="s">
        <v>84</v>
      </c>
      <c r="J318" s="39">
        <v>42979.0</v>
      </c>
      <c r="K318" s="43"/>
      <c r="L318" s="47" t="s">
        <v>85</v>
      </c>
      <c r="M318" s="43"/>
      <c r="N318" s="43"/>
      <c r="O318" s="28" t="s">
        <v>73</v>
      </c>
      <c r="P318" s="28" t="s">
        <v>73</v>
      </c>
      <c r="Q318" s="28" t="s">
        <v>73</v>
      </c>
      <c r="R318" s="28" t="s">
        <v>73</v>
      </c>
      <c r="S318" s="28" t="s">
        <v>73</v>
      </c>
      <c r="T318" s="28" t="s">
        <v>73</v>
      </c>
      <c r="U318" s="28" t="s">
        <v>73</v>
      </c>
      <c r="V318" s="28" t="s">
        <v>73</v>
      </c>
      <c r="W318" s="28" t="s">
        <v>73</v>
      </c>
      <c r="X318" s="28" t="s">
        <v>73</v>
      </c>
      <c r="Y318" s="28" t="s">
        <v>73</v>
      </c>
      <c r="Z318" s="28" t="s">
        <v>73</v>
      </c>
      <c r="AA318" s="28" t="s">
        <v>73</v>
      </c>
      <c r="AB318" s="43"/>
      <c r="AC318" s="28" t="s">
        <v>73</v>
      </c>
      <c r="AD318" s="43"/>
      <c r="AE318" s="36">
        <f t="shared" si="1"/>
        <v>0</v>
      </c>
      <c r="AF318" s="45"/>
      <c r="AG318" s="45"/>
      <c r="AH318" s="36">
        <f t="shared" si="2"/>
        <v>0</v>
      </c>
      <c r="AI318" s="28" t="s">
        <v>92</v>
      </c>
      <c r="AJ318" s="28" t="s">
        <v>55</v>
      </c>
      <c r="AK318" s="28" t="s">
        <v>55</v>
      </c>
      <c r="AL318" s="28" t="s">
        <v>55</v>
      </c>
      <c r="AM318" s="28" t="s">
        <v>55</v>
      </c>
      <c r="AN318" s="28" t="s">
        <v>92</v>
      </c>
      <c r="AO318" s="28" t="s">
        <v>55</v>
      </c>
      <c r="AP318" s="36">
        <f t="shared" si="3"/>
        <v>0</v>
      </c>
      <c r="AQ318" s="36">
        <f t="shared" si="4"/>
        <v>0</v>
      </c>
      <c r="AR318" s="36">
        <f t="shared" si="5"/>
        <v>0</v>
      </c>
      <c r="AS318" s="36">
        <f t="shared" si="6"/>
        <v>14</v>
      </c>
    </row>
    <row r="319">
      <c r="A319" s="37">
        <v>314.0</v>
      </c>
      <c r="B319" s="17" t="s">
        <v>841</v>
      </c>
      <c r="C319" s="17" t="s">
        <v>843</v>
      </c>
      <c r="D319" s="17" t="s">
        <v>491</v>
      </c>
      <c r="E319" s="19"/>
      <c r="F319" s="17" t="s">
        <v>79</v>
      </c>
      <c r="G319" s="17" t="s">
        <v>795</v>
      </c>
      <c r="H319" s="38" t="s">
        <v>83</v>
      </c>
      <c r="I319" s="38" t="s">
        <v>84</v>
      </c>
      <c r="J319" s="39">
        <v>42979.0</v>
      </c>
      <c r="K319" s="43"/>
      <c r="L319" s="47" t="s">
        <v>85</v>
      </c>
      <c r="M319" s="43"/>
      <c r="N319" s="43"/>
      <c r="O319" s="28" t="s">
        <v>73</v>
      </c>
      <c r="P319" s="28" t="s">
        <v>73</v>
      </c>
      <c r="Q319" s="28" t="s">
        <v>73</v>
      </c>
      <c r="R319" s="28" t="s">
        <v>73</v>
      </c>
      <c r="S319" s="28" t="s">
        <v>73</v>
      </c>
      <c r="T319" s="28" t="s">
        <v>73</v>
      </c>
      <c r="U319" s="28" t="s">
        <v>73</v>
      </c>
      <c r="V319" s="28" t="s">
        <v>73</v>
      </c>
      <c r="W319" s="28" t="s">
        <v>73</v>
      </c>
      <c r="X319" s="28" t="s">
        <v>73</v>
      </c>
      <c r="Y319" s="28" t="s">
        <v>73</v>
      </c>
      <c r="Z319" s="28" t="s">
        <v>73</v>
      </c>
      <c r="AA319" s="28" t="s">
        <v>73</v>
      </c>
      <c r="AB319" s="43"/>
      <c r="AC319" s="28" t="s">
        <v>73</v>
      </c>
      <c r="AD319" s="43"/>
      <c r="AE319" s="36">
        <f t="shared" si="1"/>
        <v>0</v>
      </c>
      <c r="AF319" s="45"/>
      <c r="AG319" s="45"/>
      <c r="AH319" s="36">
        <f t="shared" si="2"/>
        <v>0</v>
      </c>
      <c r="AI319" s="28" t="s">
        <v>92</v>
      </c>
      <c r="AJ319" s="28" t="s">
        <v>55</v>
      </c>
      <c r="AK319" s="28" t="s">
        <v>55</v>
      </c>
      <c r="AL319" s="28" t="s">
        <v>55</v>
      </c>
      <c r="AM319" s="28" t="s">
        <v>55</v>
      </c>
      <c r="AN319" s="28" t="s">
        <v>92</v>
      </c>
      <c r="AO319" s="28" t="s">
        <v>55</v>
      </c>
      <c r="AP319" s="36">
        <f t="shared" si="3"/>
        <v>0</v>
      </c>
      <c r="AQ319" s="36">
        <f t="shared" si="4"/>
        <v>0</v>
      </c>
      <c r="AR319" s="36">
        <f t="shared" si="5"/>
        <v>0</v>
      </c>
      <c r="AS319" s="36">
        <f t="shared" si="6"/>
        <v>14</v>
      </c>
    </row>
    <row r="320">
      <c r="A320" s="37">
        <v>315.0</v>
      </c>
      <c r="B320" s="17" t="s">
        <v>844</v>
      </c>
      <c r="C320" s="17" t="s">
        <v>504</v>
      </c>
      <c r="D320" s="17" t="s">
        <v>78</v>
      </c>
      <c r="E320" s="19"/>
      <c r="F320" s="17" t="s">
        <v>79</v>
      </c>
      <c r="G320" s="17" t="s">
        <v>795</v>
      </c>
      <c r="H320" s="38" t="s">
        <v>83</v>
      </c>
      <c r="I320" s="38" t="s">
        <v>84</v>
      </c>
      <c r="J320" s="39">
        <v>42979.0</v>
      </c>
      <c r="K320" s="43"/>
      <c r="L320" s="47" t="s">
        <v>85</v>
      </c>
      <c r="M320" s="43"/>
      <c r="N320" s="43"/>
      <c r="O320" s="28" t="s">
        <v>73</v>
      </c>
      <c r="P320" s="28" t="s">
        <v>73</v>
      </c>
      <c r="Q320" s="28" t="s">
        <v>73</v>
      </c>
      <c r="R320" s="28" t="s">
        <v>73</v>
      </c>
      <c r="S320" s="28" t="s">
        <v>73</v>
      </c>
      <c r="T320" s="28" t="s">
        <v>73</v>
      </c>
      <c r="U320" s="28" t="s">
        <v>73</v>
      </c>
      <c r="V320" s="28" t="s">
        <v>73</v>
      </c>
      <c r="W320" s="28" t="s">
        <v>73</v>
      </c>
      <c r="X320" s="28" t="s">
        <v>73</v>
      </c>
      <c r="Y320" s="28" t="s">
        <v>73</v>
      </c>
      <c r="Z320" s="28" t="s">
        <v>73</v>
      </c>
      <c r="AA320" s="28" t="s">
        <v>73</v>
      </c>
      <c r="AB320" s="43"/>
      <c r="AC320" s="28" t="s">
        <v>73</v>
      </c>
      <c r="AD320" s="43"/>
      <c r="AE320" s="36">
        <f t="shared" si="1"/>
        <v>0</v>
      </c>
      <c r="AF320" s="45"/>
      <c r="AG320" s="45"/>
      <c r="AH320" s="36">
        <f t="shared" si="2"/>
        <v>0</v>
      </c>
      <c r="AI320" s="28" t="s">
        <v>92</v>
      </c>
      <c r="AJ320" s="28" t="s">
        <v>55</v>
      </c>
      <c r="AK320" s="28" t="s">
        <v>55</v>
      </c>
      <c r="AL320" s="28" t="s">
        <v>55</v>
      </c>
      <c r="AM320" s="28" t="s">
        <v>55</v>
      </c>
      <c r="AN320" s="28" t="s">
        <v>92</v>
      </c>
      <c r="AO320" s="28" t="s">
        <v>55</v>
      </c>
      <c r="AP320" s="36">
        <f t="shared" si="3"/>
        <v>0</v>
      </c>
      <c r="AQ320" s="36">
        <f t="shared" si="4"/>
        <v>0</v>
      </c>
      <c r="AR320" s="36">
        <f t="shared" si="5"/>
        <v>0</v>
      </c>
      <c r="AS320" s="36">
        <f t="shared" si="6"/>
        <v>14</v>
      </c>
    </row>
    <row r="321">
      <c r="A321" s="37">
        <v>316.0</v>
      </c>
      <c r="B321" s="17" t="s">
        <v>460</v>
      </c>
      <c r="C321" s="17" t="s">
        <v>94</v>
      </c>
      <c r="D321" s="17" t="s">
        <v>110</v>
      </c>
      <c r="E321" s="19"/>
      <c r="F321" s="17" t="s">
        <v>96</v>
      </c>
      <c r="G321" s="17" t="s">
        <v>795</v>
      </c>
      <c r="H321" s="38" t="s">
        <v>83</v>
      </c>
      <c r="I321" s="38"/>
      <c r="J321" s="39"/>
      <c r="K321" s="43"/>
      <c r="L321" s="47"/>
      <c r="M321" s="43"/>
      <c r="N321" s="43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43"/>
      <c r="AC321" s="28"/>
      <c r="AD321" s="43"/>
      <c r="AE321" s="36">
        <f t="shared" si="1"/>
        <v>0</v>
      </c>
      <c r="AF321" s="45"/>
      <c r="AG321" s="45"/>
      <c r="AH321" s="36">
        <f t="shared" si="2"/>
        <v>0</v>
      </c>
      <c r="AI321" s="28" t="s">
        <v>92</v>
      </c>
      <c r="AJ321" s="28" t="s">
        <v>92</v>
      </c>
      <c r="AK321" s="28" t="s">
        <v>55</v>
      </c>
      <c r="AL321" s="28" t="s">
        <v>55</v>
      </c>
      <c r="AM321" s="28" t="s">
        <v>55</v>
      </c>
      <c r="AN321" s="28" t="s">
        <v>55</v>
      </c>
      <c r="AO321" s="28" t="s">
        <v>55</v>
      </c>
      <c r="AP321" s="36">
        <f t="shared" si="3"/>
        <v>0</v>
      </c>
      <c r="AQ321" s="36">
        <f t="shared" si="4"/>
        <v>0</v>
      </c>
      <c r="AR321" s="36">
        <f t="shared" si="5"/>
        <v>0</v>
      </c>
      <c r="AS321" s="36">
        <f t="shared" si="6"/>
        <v>0</v>
      </c>
    </row>
    <row r="322">
      <c r="A322" s="37">
        <v>317.0</v>
      </c>
      <c r="B322" s="17" t="s">
        <v>394</v>
      </c>
      <c r="C322" s="17" t="s">
        <v>78</v>
      </c>
      <c r="D322" s="17" t="s">
        <v>335</v>
      </c>
      <c r="E322" s="19"/>
      <c r="F322" s="17" t="s">
        <v>79</v>
      </c>
      <c r="G322" s="17" t="s">
        <v>795</v>
      </c>
      <c r="H322" s="38" t="s">
        <v>83</v>
      </c>
      <c r="I322" s="38" t="s">
        <v>84</v>
      </c>
      <c r="J322" s="39">
        <v>43123.0</v>
      </c>
      <c r="K322" s="43"/>
      <c r="L322" s="47" t="s">
        <v>85</v>
      </c>
      <c r="M322" s="43"/>
      <c r="N322" s="43"/>
      <c r="O322" s="28" t="s">
        <v>73</v>
      </c>
      <c r="P322" s="28" t="s">
        <v>73</v>
      </c>
      <c r="Q322" s="28" t="s">
        <v>73</v>
      </c>
      <c r="R322" s="28" t="s">
        <v>73</v>
      </c>
      <c r="S322" s="28" t="s">
        <v>73</v>
      </c>
      <c r="T322" s="28" t="s">
        <v>73</v>
      </c>
      <c r="U322" s="28" t="s">
        <v>73</v>
      </c>
      <c r="V322" s="28" t="s">
        <v>73</v>
      </c>
      <c r="W322" s="28" t="s">
        <v>73</v>
      </c>
      <c r="X322" s="28" t="s">
        <v>73</v>
      </c>
      <c r="Y322" s="28" t="s">
        <v>73</v>
      </c>
      <c r="Z322" s="28" t="s">
        <v>73</v>
      </c>
      <c r="AA322" s="28" t="s">
        <v>73</v>
      </c>
      <c r="AB322" s="43"/>
      <c r="AC322" s="28" t="s">
        <v>73</v>
      </c>
      <c r="AD322" s="43"/>
      <c r="AE322" s="36">
        <f t="shared" si="1"/>
        <v>0</v>
      </c>
      <c r="AF322" s="45"/>
      <c r="AG322" s="45"/>
      <c r="AH322" s="36">
        <f t="shared" si="2"/>
        <v>0</v>
      </c>
      <c r="AI322" s="28" t="s">
        <v>92</v>
      </c>
      <c r="AJ322" s="28" t="s">
        <v>55</v>
      </c>
      <c r="AK322" s="28" t="s">
        <v>55</v>
      </c>
      <c r="AL322" s="28" t="s">
        <v>55</v>
      </c>
      <c r="AM322" s="28" t="s">
        <v>55</v>
      </c>
      <c r="AN322" s="28" t="s">
        <v>92</v>
      </c>
      <c r="AO322" s="28" t="s">
        <v>55</v>
      </c>
      <c r="AP322" s="36">
        <f t="shared" si="3"/>
        <v>0</v>
      </c>
      <c r="AQ322" s="36">
        <f t="shared" si="4"/>
        <v>0</v>
      </c>
      <c r="AR322" s="36">
        <f t="shared" si="5"/>
        <v>0</v>
      </c>
      <c r="AS322" s="36">
        <f t="shared" si="6"/>
        <v>14</v>
      </c>
    </row>
    <row r="323">
      <c r="A323" s="37">
        <v>318.0</v>
      </c>
      <c r="B323" s="17" t="s">
        <v>846</v>
      </c>
      <c r="C323" s="17" t="s">
        <v>113</v>
      </c>
      <c r="D323" s="19"/>
      <c r="E323" s="19"/>
      <c r="F323" s="17" t="s">
        <v>96</v>
      </c>
      <c r="G323" s="17" t="s">
        <v>795</v>
      </c>
      <c r="H323" s="38" t="s">
        <v>83</v>
      </c>
      <c r="I323" s="38" t="s">
        <v>84</v>
      </c>
      <c r="J323" s="39">
        <v>42979.0</v>
      </c>
      <c r="K323" s="43"/>
      <c r="L323" s="47" t="s">
        <v>85</v>
      </c>
      <c r="M323" s="43"/>
      <c r="N323" s="43"/>
      <c r="O323" s="28" t="s">
        <v>73</v>
      </c>
      <c r="P323" s="28" t="s">
        <v>73</v>
      </c>
      <c r="Q323" s="28" t="s">
        <v>73</v>
      </c>
      <c r="R323" s="28" t="s">
        <v>73</v>
      </c>
      <c r="S323" s="28" t="s">
        <v>73</v>
      </c>
      <c r="T323" s="28" t="s">
        <v>73</v>
      </c>
      <c r="U323" s="28" t="s">
        <v>73</v>
      </c>
      <c r="V323" s="28" t="s">
        <v>73</v>
      </c>
      <c r="W323" s="28" t="s">
        <v>73</v>
      </c>
      <c r="X323" s="28" t="s">
        <v>73</v>
      </c>
      <c r="Y323" s="28" t="s">
        <v>73</v>
      </c>
      <c r="Z323" s="28" t="s">
        <v>73</v>
      </c>
      <c r="AA323" s="28" t="s">
        <v>73</v>
      </c>
      <c r="AB323" s="43"/>
      <c r="AC323" s="28" t="s">
        <v>73</v>
      </c>
      <c r="AD323" s="43"/>
      <c r="AE323" s="36">
        <f t="shared" si="1"/>
        <v>0</v>
      </c>
      <c r="AF323" s="45"/>
      <c r="AG323" s="45"/>
      <c r="AH323" s="36">
        <f t="shared" si="2"/>
        <v>0</v>
      </c>
      <c r="AI323" s="28" t="s">
        <v>92</v>
      </c>
      <c r="AJ323" s="28" t="s">
        <v>55</v>
      </c>
      <c r="AK323" s="28" t="s">
        <v>55</v>
      </c>
      <c r="AL323" s="28" t="s">
        <v>55</v>
      </c>
      <c r="AM323" s="28" t="s">
        <v>55</v>
      </c>
      <c r="AN323" s="28" t="s">
        <v>92</v>
      </c>
      <c r="AO323" s="28" t="s">
        <v>55</v>
      </c>
      <c r="AP323" s="36">
        <f t="shared" si="3"/>
        <v>0</v>
      </c>
      <c r="AQ323" s="36">
        <f t="shared" si="4"/>
        <v>0</v>
      </c>
      <c r="AR323" s="36">
        <f t="shared" si="5"/>
        <v>0</v>
      </c>
      <c r="AS323" s="36">
        <f t="shared" si="6"/>
        <v>14</v>
      </c>
    </row>
    <row r="324">
      <c r="A324" s="37">
        <v>319.0</v>
      </c>
      <c r="B324" s="17" t="s">
        <v>849</v>
      </c>
      <c r="C324" s="17" t="s">
        <v>850</v>
      </c>
      <c r="D324" s="17" t="s">
        <v>104</v>
      </c>
      <c r="E324" s="17" t="s">
        <v>173</v>
      </c>
      <c r="F324" s="17" t="s">
        <v>79</v>
      </c>
      <c r="G324" s="17" t="s">
        <v>851</v>
      </c>
      <c r="H324" s="38" t="s">
        <v>83</v>
      </c>
      <c r="I324" s="38" t="s">
        <v>84</v>
      </c>
      <c r="J324" s="39">
        <v>42979.0</v>
      </c>
      <c r="K324" s="43"/>
      <c r="L324" s="47" t="s">
        <v>85</v>
      </c>
      <c r="M324" s="43"/>
      <c r="N324" s="43"/>
      <c r="O324" s="28" t="s">
        <v>72</v>
      </c>
      <c r="P324" s="28" t="s">
        <v>72</v>
      </c>
      <c r="Q324" s="28" t="s">
        <v>72</v>
      </c>
      <c r="R324" s="28" t="s">
        <v>73</v>
      </c>
      <c r="S324" s="28" t="s">
        <v>73</v>
      </c>
      <c r="T324" s="28" t="s">
        <v>73</v>
      </c>
      <c r="U324" s="28" t="s">
        <v>73</v>
      </c>
      <c r="V324" s="28" t="s">
        <v>73</v>
      </c>
      <c r="W324" s="28" t="s">
        <v>73</v>
      </c>
      <c r="X324" s="28" t="s">
        <v>73</v>
      </c>
      <c r="Y324" s="28" t="s">
        <v>73</v>
      </c>
      <c r="Z324" s="28" t="s">
        <v>73</v>
      </c>
      <c r="AA324" s="28" t="s">
        <v>73</v>
      </c>
      <c r="AB324" s="28"/>
      <c r="AC324" s="28" t="s">
        <v>73</v>
      </c>
      <c r="AD324" s="43"/>
      <c r="AE324" s="36">
        <f t="shared" si="1"/>
        <v>0</v>
      </c>
      <c r="AF324" s="43"/>
      <c r="AG324" s="43"/>
      <c r="AH324" s="36">
        <f t="shared" si="2"/>
        <v>0</v>
      </c>
      <c r="AI324" s="28" t="s">
        <v>92</v>
      </c>
      <c r="AJ324" s="28" t="s">
        <v>55</v>
      </c>
      <c r="AK324" s="28" t="s">
        <v>55</v>
      </c>
      <c r="AL324" s="28" t="s">
        <v>55</v>
      </c>
      <c r="AM324" s="28" t="s">
        <v>55</v>
      </c>
      <c r="AN324" s="28" t="s">
        <v>92</v>
      </c>
      <c r="AO324" s="28" t="s">
        <v>55</v>
      </c>
      <c r="AP324" s="36">
        <f t="shared" si="3"/>
        <v>0</v>
      </c>
      <c r="AQ324" s="36">
        <f t="shared" si="4"/>
        <v>0</v>
      </c>
      <c r="AR324" s="36">
        <f t="shared" si="5"/>
        <v>3</v>
      </c>
      <c r="AS324" s="36">
        <f t="shared" si="6"/>
        <v>11</v>
      </c>
    </row>
    <row r="325">
      <c r="A325" s="37">
        <v>320.0</v>
      </c>
      <c r="B325" s="17" t="s">
        <v>854</v>
      </c>
      <c r="C325" s="17" t="s">
        <v>94</v>
      </c>
      <c r="D325" s="17" t="s">
        <v>266</v>
      </c>
      <c r="E325" s="19"/>
      <c r="F325" s="17" t="s">
        <v>96</v>
      </c>
      <c r="G325" s="17" t="s">
        <v>851</v>
      </c>
      <c r="H325" s="38" t="s">
        <v>83</v>
      </c>
      <c r="I325" s="38" t="s">
        <v>84</v>
      </c>
      <c r="J325" s="39">
        <v>42979.0</v>
      </c>
      <c r="K325" s="43"/>
      <c r="L325" s="47" t="s">
        <v>85</v>
      </c>
      <c r="M325" s="43"/>
      <c r="N325" s="43"/>
      <c r="O325" s="28" t="s">
        <v>73</v>
      </c>
      <c r="P325" s="28" t="s">
        <v>73</v>
      </c>
      <c r="Q325" s="28" t="s">
        <v>73</v>
      </c>
      <c r="R325" s="28" t="s">
        <v>73</v>
      </c>
      <c r="S325" s="28" t="s">
        <v>73</v>
      </c>
      <c r="T325" s="28" t="s">
        <v>73</v>
      </c>
      <c r="U325" s="28" t="s">
        <v>73</v>
      </c>
      <c r="V325" s="28" t="s">
        <v>73</v>
      </c>
      <c r="W325" s="28" t="s">
        <v>73</v>
      </c>
      <c r="X325" s="28" t="s">
        <v>73</v>
      </c>
      <c r="Y325" s="28" t="s">
        <v>73</v>
      </c>
      <c r="Z325" s="28" t="s">
        <v>73</v>
      </c>
      <c r="AA325" s="28" t="s">
        <v>73</v>
      </c>
      <c r="AB325" s="28"/>
      <c r="AC325" s="28" t="s">
        <v>73</v>
      </c>
      <c r="AD325" s="43"/>
      <c r="AE325" s="36">
        <f t="shared" si="1"/>
        <v>0</v>
      </c>
      <c r="AF325" s="43"/>
      <c r="AG325" s="43"/>
      <c r="AH325" s="36">
        <f t="shared" si="2"/>
        <v>0</v>
      </c>
      <c r="AI325" s="28" t="s">
        <v>92</v>
      </c>
      <c r="AJ325" s="28" t="s">
        <v>55</v>
      </c>
      <c r="AK325" s="28" t="s">
        <v>55</v>
      </c>
      <c r="AL325" s="28" t="s">
        <v>55</v>
      </c>
      <c r="AM325" s="28" t="s">
        <v>55</v>
      </c>
      <c r="AN325" s="28" t="s">
        <v>92</v>
      </c>
      <c r="AO325" s="28" t="s">
        <v>55</v>
      </c>
      <c r="AP325" s="36">
        <f t="shared" si="3"/>
        <v>0</v>
      </c>
      <c r="AQ325" s="36">
        <f t="shared" si="4"/>
        <v>0</v>
      </c>
      <c r="AR325" s="36">
        <f t="shared" si="5"/>
        <v>0</v>
      </c>
      <c r="AS325" s="36">
        <f t="shared" si="6"/>
        <v>14</v>
      </c>
    </row>
    <row r="326">
      <c r="A326" s="37">
        <v>321.0</v>
      </c>
      <c r="B326" s="17" t="s">
        <v>855</v>
      </c>
      <c r="C326" s="17" t="s">
        <v>115</v>
      </c>
      <c r="D326" s="17" t="s">
        <v>78</v>
      </c>
      <c r="E326" s="19"/>
      <c r="F326" s="17" t="s">
        <v>79</v>
      </c>
      <c r="G326" s="17" t="s">
        <v>851</v>
      </c>
      <c r="H326" s="47" t="s">
        <v>83</v>
      </c>
      <c r="I326" s="47" t="s">
        <v>84</v>
      </c>
      <c r="J326" s="39">
        <v>42979.0</v>
      </c>
      <c r="K326" s="43"/>
      <c r="L326" s="47" t="s">
        <v>85</v>
      </c>
      <c r="M326" s="43"/>
      <c r="N326" s="43"/>
      <c r="O326" s="28" t="s">
        <v>72</v>
      </c>
      <c r="P326" s="28" t="s">
        <v>72</v>
      </c>
      <c r="Q326" s="28" t="s">
        <v>72</v>
      </c>
      <c r="R326" s="28" t="s">
        <v>72</v>
      </c>
      <c r="S326" s="28" t="s">
        <v>73</v>
      </c>
      <c r="T326" s="28" t="s">
        <v>73</v>
      </c>
      <c r="U326" s="28" t="s">
        <v>73</v>
      </c>
      <c r="V326" s="28" t="s">
        <v>73</v>
      </c>
      <c r="W326" s="28" t="s">
        <v>73</v>
      </c>
      <c r="X326" s="28" t="s">
        <v>73</v>
      </c>
      <c r="Y326" s="28" t="s">
        <v>73</v>
      </c>
      <c r="Z326" s="28" t="s">
        <v>73</v>
      </c>
      <c r="AA326" s="28" t="s">
        <v>72</v>
      </c>
      <c r="AB326" s="28"/>
      <c r="AC326" s="28" t="s">
        <v>73</v>
      </c>
      <c r="AD326" s="43"/>
      <c r="AE326" s="36">
        <f t="shared" si="1"/>
        <v>0</v>
      </c>
      <c r="AF326" s="36"/>
      <c r="AG326" s="43"/>
      <c r="AH326" s="36">
        <f t="shared" si="2"/>
        <v>0</v>
      </c>
      <c r="AI326" s="28" t="s">
        <v>92</v>
      </c>
      <c r="AJ326" s="28" t="s">
        <v>55</v>
      </c>
      <c r="AK326" s="28" t="s">
        <v>55</v>
      </c>
      <c r="AL326" s="28" t="s">
        <v>55</v>
      </c>
      <c r="AM326" s="28" t="s">
        <v>55</v>
      </c>
      <c r="AN326" s="28" t="s">
        <v>92</v>
      </c>
      <c r="AO326" s="28" t="s">
        <v>55</v>
      </c>
      <c r="AP326" s="36">
        <f t="shared" si="3"/>
        <v>0</v>
      </c>
      <c r="AQ326" s="36">
        <f t="shared" si="4"/>
        <v>0</v>
      </c>
      <c r="AR326" s="36">
        <f t="shared" si="5"/>
        <v>5</v>
      </c>
      <c r="AS326" s="36">
        <f t="shared" si="6"/>
        <v>9</v>
      </c>
    </row>
    <row r="327">
      <c r="A327" s="37">
        <v>322.0</v>
      </c>
      <c r="B327" s="17" t="s">
        <v>856</v>
      </c>
      <c r="C327" s="17" t="s">
        <v>185</v>
      </c>
      <c r="D327" s="17" t="s">
        <v>335</v>
      </c>
      <c r="E327" s="19"/>
      <c r="F327" s="17" t="s">
        <v>79</v>
      </c>
      <c r="G327" s="17" t="s">
        <v>851</v>
      </c>
      <c r="H327" s="47" t="s">
        <v>83</v>
      </c>
      <c r="I327" s="47" t="s">
        <v>84</v>
      </c>
      <c r="J327" s="39">
        <v>42979.0</v>
      </c>
      <c r="K327" s="43"/>
      <c r="L327" s="47" t="s">
        <v>85</v>
      </c>
      <c r="M327" s="43"/>
      <c r="N327" s="43"/>
      <c r="O327" s="28" t="s">
        <v>73</v>
      </c>
      <c r="P327" s="28" t="s">
        <v>73</v>
      </c>
      <c r="Q327" s="28" t="s">
        <v>73</v>
      </c>
      <c r="R327" s="28" t="s">
        <v>73</v>
      </c>
      <c r="S327" s="28" t="s">
        <v>73</v>
      </c>
      <c r="T327" s="28" t="s">
        <v>73</v>
      </c>
      <c r="U327" s="28" t="s">
        <v>73</v>
      </c>
      <c r="V327" s="28" t="s">
        <v>73</v>
      </c>
      <c r="W327" s="28" t="s">
        <v>73</v>
      </c>
      <c r="X327" s="28" t="s">
        <v>73</v>
      </c>
      <c r="Y327" s="28" t="s">
        <v>73</v>
      </c>
      <c r="Z327" s="28" t="s">
        <v>73</v>
      </c>
      <c r="AA327" s="28" t="s">
        <v>73</v>
      </c>
      <c r="AB327" s="28"/>
      <c r="AC327" s="28" t="s">
        <v>73</v>
      </c>
      <c r="AD327" s="43"/>
      <c r="AE327" s="36">
        <f t="shared" si="1"/>
        <v>0</v>
      </c>
      <c r="AF327" s="43"/>
      <c r="AG327" s="43"/>
      <c r="AH327" s="36">
        <f t="shared" si="2"/>
        <v>0</v>
      </c>
      <c r="AI327" s="28" t="s">
        <v>92</v>
      </c>
      <c r="AJ327" s="28" t="s">
        <v>55</v>
      </c>
      <c r="AK327" s="28" t="s">
        <v>55</v>
      </c>
      <c r="AL327" s="28" t="s">
        <v>55</v>
      </c>
      <c r="AM327" s="28" t="s">
        <v>55</v>
      </c>
      <c r="AN327" s="28" t="s">
        <v>92</v>
      </c>
      <c r="AO327" s="28" t="s">
        <v>55</v>
      </c>
      <c r="AP327" s="36">
        <f t="shared" si="3"/>
        <v>0</v>
      </c>
      <c r="AQ327" s="36">
        <f t="shared" si="4"/>
        <v>0</v>
      </c>
      <c r="AR327" s="36">
        <f t="shared" si="5"/>
        <v>0</v>
      </c>
      <c r="AS327" s="36">
        <f t="shared" si="6"/>
        <v>14</v>
      </c>
    </row>
    <row r="328">
      <c r="A328" s="37">
        <v>323.0</v>
      </c>
      <c r="B328" s="17" t="s">
        <v>859</v>
      </c>
      <c r="C328" s="17" t="s">
        <v>78</v>
      </c>
      <c r="D328" s="17" t="s">
        <v>769</v>
      </c>
      <c r="E328" s="19"/>
      <c r="F328" s="17" t="s">
        <v>79</v>
      </c>
      <c r="G328" s="17" t="s">
        <v>851</v>
      </c>
      <c r="H328" s="47" t="s">
        <v>83</v>
      </c>
      <c r="I328" s="47" t="s">
        <v>84</v>
      </c>
      <c r="J328" s="39">
        <v>42979.0</v>
      </c>
      <c r="K328" s="43"/>
      <c r="L328" s="47" t="s">
        <v>85</v>
      </c>
      <c r="M328" s="43"/>
      <c r="N328" s="43"/>
      <c r="O328" s="28" t="s">
        <v>72</v>
      </c>
      <c r="P328" s="28" t="s">
        <v>71</v>
      </c>
      <c r="Q328" s="28" t="s">
        <v>71</v>
      </c>
      <c r="R328" s="28" t="s">
        <v>72</v>
      </c>
      <c r="S328" s="28" t="s">
        <v>72</v>
      </c>
      <c r="T328" s="28" t="s">
        <v>72</v>
      </c>
      <c r="U328" s="28" t="s">
        <v>72</v>
      </c>
      <c r="V328" s="28" t="s">
        <v>73</v>
      </c>
      <c r="W328" s="28" t="s">
        <v>73</v>
      </c>
      <c r="X328" s="28" t="s">
        <v>73</v>
      </c>
      <c r="Y328" s="28" t="s">
        <v>73</v>
      </c>
      <c r="Z328" s="28" t="s">
        <v>73</v>
      </c>
      <c r="AA328" s="28" t="s">
        <v>72</v>
      </c>
      <c r="AB328" s="28"/>
      <c r="AC328" s="28" t="s">
        <v>73</v>
      </c>
      <c r="AD328" s="43"/>
      <c r="AE328" s="36">
        <f t="shared" si="1"/>
        <v>0</v>
      </c>
      <c r="AF328" s="36"/>
      <c r="AG328" s="43"/>
      <c r="AH328" s="36">
        <f t="shared" si="2"/>
        <v>0</v>
      </c>
      <c r="AI328" s="28" t="s">
        <v>92</v>
      </c>
      <c r="AJ328" s="28" t="s">
        <v>55</v>
      </c>
      <c r="AK328" s="28" t="s">
        <v>55</v>
      </c>
      <c r="AL328" s="28" t="s">
        <v>55</v>
      </c>
      <c r="AM328" s="28" t="s">
        <v>55</v>
      </c>
      <c r="AN328" s="28" t="s">
        <v>92</v>
      </c>
      <c r="AO328" s="28" t="s">
        <v>55</v>
      </c>
      <c r="AP328" s="36">
        <f t="shared" si="3"/>
        <v>0</v>
      </c>
      <c r="AQ328" s="36">
        <f t="shared" si="4"/>
        <v>2</v>
      </c>
      <c r="AR328" s="36">
        <f t="shared" si="5"/>
        <v>6</v>
      </c>
      <c r="AS328" s="36">
        <f t="shared" si="6"/>
        <v>6</v>
      </c>
    </row>
    <row r="329">
      <c r="A329" s="37">
        <v>324.0</v>
      </c>
      <c r="B329" s="17" t="s">
        <v>860</v>
      </c>
      <c r="C329" s="17" t="s">
        <v>617</v>
      </c>
      <c r="D329" s="17" t="s">
        <v>151</v>
      </c>
      <c r="E329" s="19"/>
      <c r="F329" s="17" t="s">
        <v>96</v>
      </c>
      <c r="G329" s="17" t="s">
        <v>851</v>
      </c>
      <c r="H329" s="47" t="s">
        <v>83</v>
      </c>
      <c r="I329" s="47" t="s">
        <v>84</v>
      </c>
      <c r="J329" s="39">
        <v>42979.0</v>
      </c>
      <c r="K329" s="43"/>
      <c r="L329" s="47" t="s">
        <v>85</v>
      </c>
      <c r="M329" s="43"/>
      <c r="N329" s="43"/>
      <c r="O329" s="28" t="s">
        <v>72</v>
      </c>
      <c r="P329" s="28" t="s">
        <v>71</v>
      </c>
      <c r="Q329" s="28" t="s">
        <v>72</v>
      </c>
      <c r="R329" s="28" t="s">
        <v>72</v>
      </c>
      <c r="S329" s="28" t="s">
        <v>72</v>
      </c>
      <c r="T329" s="28" t="s">
        <v>72</v>
      </c>
      <c r="U329" s="28" t="s">
        <v>72</v>
      </c>
      <c r="V329" s="28" t="s">
        <v>73</v>
      </c>
      <c r="W329" s="28" t="s">
        <v>73</v>
      </c>
      <c r="X329" s="28" t="s">
        <v>73</v>
      </c>
      <c r="Y329" s="28" t="s">
        <v>73</v>
      </c>
      <c r="Z329" s="28" t="s">
        <v>73</v>
      </c>
      <c r="AA329" s="28" t="s">
        <v>73</v>
      </c>
      <c r="AB329" s="28"/>
      <c r="AC329" s="28" t="s">
        <v>73</v>
      </c>
      <c r="AD329" s="43"/>
      <c r="AE329" s="36">
        <f t="shared" si="1"/>
        <v>0</v>
      </c>
      <c r="AF329" s="36"/>
      <c r="AG329" s="43"/>
      <c r="AH329" s="36">
        <f t="shared" si="2"/>
        <v>0</v>
      </c>
      <c r="AI329" s="28" t="s">
        <v>92</v>
      </c>
      <c r="AJ329" s="28" t="s">
        <v>55</v>
      </c>
      <c r="AK329" s="28" t="s">
        <v>55</v>
      </c>
      <c r="AL329" s="28" t="s">
        <v>55</v>
      </c>
      <c r="AM329" s="28" t="s">
        <v>55</v>
      </c>
      <c r="AN329" s="28" t="s">
        <v>92</v>
      </c>
      <c r="AO329" s="28" t="s">
        <v>55</v>
      </c>
      <c r="AP329" s="36">
        <f t="shared" si="3"/>
        <v>0</v>
      </c>
      <c r="AQ329" s="36">
        <f t="shared" si="4"/>
        <v>1</v>
      </c>
      <c r="AR329" s="36">
        <f t="shared" si="5"/>
        <v>6</v>
      </c>
      <c r="AS329" s="36">
        <f t="shared" si="6"/>
        <v>7</v>
      </c>
    </row>
    <row r="330">
      <c r="A330" s="37">
        <v>325.0</v>
      </c>
      <c r="B330" s="17" t="s">
        <v>861</v>
      </c>
      <c r="C330" s="17" t="s">
        <v>110</v>
      </c>
      <c r="D330" s="17" t="s">
        <v>862</v>
      </c>
      <c r="E330" s="20"/>
      <c r="F330" s="17" t="s">
        <v>96</v>
      </c>
      <c r="G330" s="17" t="s">
        <v>851</v>
      </c>
      <c r="H330" s="38" t="s">
        <v>83</v>
      </c>
      <c r="I330" s="38" t="s">
        <v>84</v>
      </c>
      <c r="J330" s="39">
        <v>42979.0</v>
      </c>
      <c r="K330" s="41"/>
      <c r="L330" s="38" t="s">
        <v>85</v>
      </c>
      <c r="M330" s="41"/>
      <c r="N330" s="41"/>
      <c r="O330" s="28" t="s">
        <v>72</v>
      </c>
      <c r="P330" s="28" t="s">
        <v>71</v>
      </c>
      <c r="Q330" s="28" t="s">
        <v>72</v>
      </c>
      <c r="R330" s="28" t="s">
        <v>72</v>
      </c>
      <c r="S330" s="28" t="s">
        <v>72</v>
      </c>
      <c r="T330" s="28" t="s">
        <v>72</v>
      </c>
      <c r="U330" s="28" t="s">
        <v>72</v>
      </c>
      <c r="V330" s="28" t="s">
        <v>73</v>
      </c>
      <c r="W330" s="28" t="s">
        <v>73</v>
      </c>
      <c r="X330" s="28" t="s">
        <v>73</v>
      </c>
      <c r="Y330" s="28" t="s">
        <v>73</v>
      </c>
      <c r="Z330" s="28" t="s">
        <v>73</v>
      </c>
      <c r="AA330" s="28" t="s">
        <v>72</v>
      </c>
      <c r="AB330" s="28"/>
      <c r="AC330" s="28" t="s">
        <v>73</v>
      </c>
      <c r="AD330" s="41"/>
      <c r="AE330" s="36">
        <f t="shared" si="1"/>
        <v>0</v>
      </c>
      <c r="AF330" s="64"/>
      <c r="AG330" s="41"/>
      <c r="AH330" s="36">
        <f t="shared" si="2"/>
        <v>0</v>
      </c>
      <c r="AI330" s="28" t="s">
        <v>92</v>
      </c>
      <c r="AJ330" s="28" t="s">
        <v>55</v>
      </c>
      <c r="AK330" s="28" t="s">
        <v>55</v>
      </c>
      <c r="AL330" s="28" t="s">
        <v>55</v>
      </c>
      <c r="AM330" s="28" t="s">
        <v>55</v>
      </c>
      <c r="AN330" s="28" t="s">
        <v>92</v>
      </c>
      <c r="AO330" s="28" t="s">
        <v>55</v>
      </c>
      <c r="AP330" s="36">
        <f t="shared" si="3"/>
        <v>0</v>
      </c>
      <c r="AQ330" s="36">
        <f t="shared" si="4"/>
        <v>1</v>
      </c>
      <c r="AR330" s="36">
        <f t="shared" si="5"/>
        <v>7</v>
      </c>
      <c r="AS330" s="36">
        <f t="shared" si="6"/>
        <v>6</v>
      </c>
    </row>
    <row r="331">
      <c r="A331" s="37">
        <v>326.0</v>
      </c>
      <c r="B331" s="17" t="s">
        <v>370</v>
      </c>
      <c r="C331" s="17" t="s">
        <v>113</v>
      </c>
      <c r="D331" s="17" t="s">
        <v>864</v>
      </c>
      <c r="E331" s="19"/>
      <c r="F331" s="17" t="s">
        <v>96</v>
      </c>
      <c r="G331" s="17" t="s">
        <v>851</v>
      </c>
      <c r="H331" s="38" t="s">
        <v>83</v>
      </c>
      <c r="I331" s="38" t="s">
        <v>84</v>
      </c>
      <c r="J331" s="39">
        <v>42979.0</v>
      </c>
      <c r="K331" s="41"/>
      <c r="L331" s="38" t="s">
        <v>85</v>
      </c>
      <c r="M331" s="41"/>
      <c r="N331" s="41"/>
      <c r="O331" s="28" t="s">
        <v>73</v>
      </c>
      <c r="P331" s="28" t="s">
        <v>73</v>
      </c>
      <c r="Q331" s="28" t="s">
        <v>73</v>
      </c>
      <c r="R331" s="28" t="s">
        <v>73</v>
      </c>
      <c r="S331" s="28" t="s">
        <v>73</v>
      </c>
      <c r="T331" s="28" t="s">
        <v>73</v>
      </c>
      <c r="U331" s="28" t="s">
        <v>73</v>
      </c>
      <c r="V331" s="28" t="s">
        <v>73</v>
      </c>
      <c r="W331" s="28" t="s">
        <v>73</v>
      </c>
      <c r="X331" s="28" t="s">
        <v>73</v>
      </c>
      <c r="Y331" s="28" t="s">
        <v>73</v>
      </c>
      <c r="Z331" s="28" t="s">
        <v>73</v>
      </c>
      <c r="AA331" s="28" t="s">
        <v>73</v>
      </c>
      <c r="AB331" s="28"/>
      <c r="AC331" s="28" t="s">
        <v>73</v>
      </c>
      <c r="AD331" s="43"/>
      <c r="AE331" s="36">
        <f t="shared" si="1"/>
        <v>0</v>
      </c>
      <c r="AF331" s="41"/>
      <c r="AG331" s="43"/>
      <c r="AH331" s="36">
        <f t="shared" si="2"/>
        <v>0</v>
      </c>
      <c r="AI331" s="28" t="s">
        <v>92</v>
      </c>
      <c r="AJ331" s="28" t="s">
        <v>55</v>
      </c>
      <c r="AK331" s="28" t="s">
        <v>55</v>
      </c>
      <c r="AL331" s="28" t="s">
        <v>55</v>
      </c>
      <c r="AM331" s="28" t="s">
        <v>55</v>
      </c>
      <c r="AN331" s="28" t="s">
        <v>92</v>
      </c>
      <c r="AO331" s="28" t="s">
        <v>55</v>
      </c>
      <c r="AP331" s="36">
        <f t="shared" si="3"/>
        <v>0</v>
      </c>
      <c r="AQ331" s="36">
        <f t="shared" si="4"/>
        <v>0</v>
      </c>
      <c r="AR331" s="36">
        <f t="shared" si="5"/>
        <v>0</v>
      </c>
      <c r="AS331" s="36">
        <f t="shared" si="6"/>
        <v>14</v>
      </c>
    </row>
    <row r="332">
      <c r="A332" s="37">
        <v>327.0</v>
      </c>
      <c r="B332" s="17" t="s">
        <v>750</v>
      </c>
      <c r="C332" s="17" t="s">
        <v>232</v>
      </c>
      <c r="D332" s="17" t="s">
        <v>112</v>
      </c>
      <c r="E332" s="19"/>
      <c r="F332" s="17" t="s">
        <v>96</v>
      </c>
      <c r="G332" s="17" t="s">
        <v>851</v>
      </c>
      <c r="H332" s="38" t="s">
        <v>83</v>
      </c>
      <c r="I332" s="38" t="s">
        <v>84</v>
      </c>
      <c r="J332" s="39">
        <v>42979.0</v>
      </c>
      <c r="K332" s="41"/>
      <c r="L332" s="38" t="s">
        <v>85</v>
      </c>
      <c r="M332" s="41"/>
      <c r="N332" s="41"/>
      <c r="O332" s="28" t="s">
        <v>73</v>
      </c>
      <c r="P332" s="28" t="s">
        <v>73</v>
      </c>
      <c r="Q332" s="28" t="s">
        <v>73</v>
      </c>
      <c r="R332" s="28" t="s">
        <v>73</v>
      </c>
      <c r="S332" s="28" t="s">
        <v>73</v>
      </c>
      <c r="T332" s="28" t="s">
        <v>73</v>
      </c>
      <c r="U332" s="28" t="s">
        <v>73</v>
      </c>
      <c r="V332" s="28" t="s">
        <v>73</v>
      </c>
      <c r="W332" s="28" t="s">
        <v>73</v>
      </c>
      <c r="X332" s="28" t="s">
        <v>73</v>
      </c>
      <c r="Y332" s="28" t="s">
        <v>73</v>
      </c>
      <c r="Z332" s="28" t="s">
        <v>73</v>
      </c>
      <c r="AA332" s="28" t="s">
        <v>73</v>
      </c>
      <c r="AB332" s="28"/>
      <c r="AC332" s="28" t="s">
        <v>73</v>
      </c>
      <c r="AD332" s="43"/>
      <c r="AE332" s="36">
        <f t="shared" si="1"/>
        <v>0</v>
      </c>
      <c r="AF332" s="64"/>
      <c r="AG332" s="41"/>
      <c r="AH332" s="36">
        <f t="shared" si="2"/>
        <v>0</v>
      </c>
      <c r="AI332" s="28" t="s">
        <v>92</v>
      </c>
      <c r="AJ332" s="28" t="s">
        <v>55</v>
      </c>
      <c r="AK332" s="28" t="s">
        <v>55</v>
      </c>
      <c r="AL332" s="28" t="s">
        <v>55</v>
      </c>
      <c r="AM332" s="28" t="s">
        <v>55</v>
      </c>
      <c r="AN332" s="28" t="s">
        <v>92</v>
      </c>
      <c r="AO332" s="28" t="s">
        <v>55</v>
      </c>
      <c r="AP332" s="36">
        <f t="shared" si="3"/>
        <v>0</v>
      </c>
      <c r="AQ332" s="36">
        <f t="shared" si="4"/>
        <v>0</v>
      </c>
      <c r="AR332" s="36">
        <f t="shared" si="5"/>
        <v>0</v>
      </c>
      <c r="AS332" s="36">
        <f t="shared" si="6"/>
        <v>14</v>
      </c>
    </row>
    <row r="333">
      <c r="A333" s="37">
        <v>328.0</v>
      </c>
      <c r="B333" s="17" t="s">
        <v>865</v>
      </c>
      <c r="C333" s="17" t="s">
        <v>266</v>
      </c>
      <c r="D333" s="17" t="s">
        <v>110</v>
      </c>
      <c r="E333" s="19"/>
      <c r="F333" s="17" t="s">
        <v>96</v>
      </c>
      <c r="G333" s="17" t="s">
        <v>851</v>
      </c>
      <c r="H333" s="38" t="s">
        <v>83</v>
      </c>
      <c r="I333" s="38" t="s">
        <v>84</v>
      </c>
      <c r="J333" s="39">
        <v>42979.0</v>
      </c>
      <c r="K333" s="41"/>
      <c r="L333" s="38" t="s">
        <v>85</v>
      </c>
      <c r="M333" s="41"/>
      <c r="N333" s="41"/>
      <c r="O333" s="28" t="s">
        <v>73</v>
      </c>
      <c r="P333" s="28" t="s">
        <v>71</v>
      </c>
      <c r="Q333" s="28" t="s">
        <v>72</v>
      </c>
      <c r="R333" s="28" t="s">
        <v>73</v>
      </c>
      <c r="S333" s="28" t="s">
        <v>73</v>
      </c>
      <c r="T333" s="28" t="s">
        <v>73</v>
      </c>
      <c r="U333" s="28" t="s">
        <v>73</v>
      </c>
      <c r="V333" s="28" t="s">
        <v>73</v>
      </c>
      <c r="W333" s="28" t="s">
        <v>73</v>
      </c>
      <c r="X333" s="28" t="s">
        <v>73</v>
      </c>
      <c r="Y333" s="28" t="s">
        <v>73</v>
      </c>
      <c r="Z333" s="28" t="s">
        <v>73</v>
      </c>
      <c r="AA333" s="28" t="s">
        <v>72</v>
      </c>
      <c r="AB333" s="28"/>
      <c r="AC333" s="28" t="s">
        <v>73</v>
      </c>
      <c r="AD333" s="43"/>
      <c r="AE333" s="36">
        <f t="shared" si="1"/>
        <v>0</v>
      </c>
      <c r="AF333" s="43"/>
      <c r="AG333" s="43"/>
      <c r="AH333" s="36">
        <f t="shared" si="2"/>
        <v>0</v>
      </c>
      <c r="AI333" s="28" t="s">
        <v>92</v>
      </c>
      <c r="AJ333" s="28" t="s">
        <v>55</v>
      </c>
      <c r="AK333" s="28" t="s">
        <v>55</v>
      </c>
      <c r="AL333" s="28" t="s">
        <v>55</v>
      </c>
      <c r="AM333" s="28" t="s">
        <v>55</v>
      </c>
      <c r="AN333" s="28" t="s">
        <v>92</v>
      </c>
      <c r="AO333" s="28" t="s">
        <v>55</v>
      </c>
      <c r="AP333" s="36">
        <f t="shared" si="3"/>
        <v>0</v>
      </c>
      <c r="AQ333" s="36">
        <f t="shared" si="4"/>
        <v>1</v>
      </c>
      <c r="AR333" s="36">
        <f t="shared" si="5"/>
        <v>2</v>
      </c>
      <c r="AS333" s="36">
        <f t="shared" si="6"/>
        <v>11</v>
      </c>
    </row>
    <row r="334">
      <c r="A334" s="37">
        <v>329.0</v>
      </c>
      <c r="B334" s="17" t="s">
        <v>870</v>
      </c>
      <c r="C334" s="17" t="s">
        <v>819</v>
      </c>
      <c r="D334" s="20"/>
      <c r="E334" s="19"/>
      <c r="F334" s="17" t="s">
        <v>96</v>
      </c>
      <c r="G334" s="17" t="s">
        <v>851</v>
      </c>
      <c r="H334" s="38" t="s">
        <v>83</v>
      </c>
      <c r="I334" s="38" t="s">
        <v>84</v>
      </c>
      <c r="J334" s="39">
        <v>42979.0</v>
      </c>
      <c r="K334" s="41"/>
      <c r="L334" s="38" t="s">
        <v>85</v>
      </c>
      <c r="M334" s="41"/>
      <c r="N334" s="41"/>
      <c r="O334" s="28" t="s">
        <v>72</v>
      </c>
      <c r="P334" s="28" t="s">
        <v>71</v>
      </c>
      <c r="Q334" s="28" t="s">
        <v>71</v>
      </c>
      <c r="R334" s="28" t="s">
        <v>72</v>
      </c>
      <c r="S334" s="28" t="s">
        <v>73</v>
      </c>
      <c r="T334" s="28" t="s">
        <v>72</v>
      </c>
      <c r="U334" s="28" t="s">
        <v>72</v>
      </c>
      <c r="V334" s="28" t="s">
        <v>73</v>
      </c>
      <c r="W334" s="28" t="s">
        <v>73</v>
      </c>
      <c r="X334" s="28" t="s">
        <v>73</v>
      </c>
      <c r="Y334" s="28" t="s">
        <v>73</v>
      </c>
      <c r="Z334" s="28" t="s">
        <v>73</v>
      </c>
      <c r="AA334" s="28" t="s">
        <v>71</v>
      </c>
      <c r="AB334" s="28"/>
      <c r="AC334" s="28" t="s">
        <v>73</v>
      </c>
      <c r="AD334" s="43"/>
      <c r="AE334" s="36">
        <f t="shared" si="1"/>
        <v>0</v>
      </c>
      <c r="AF334" s="41"/>
      <c r="AG334" s="41"/>
      <c r="AH334" s="36">
        <f t="shared" si="2"/>
        <v>0</v>
      </c>
      <c r="AI334" s="28" t="s">
        <v>92</v>
      </c>
      <c r="AJ334" s="28" t="s">
        <v>55</v>
      </c>
      <c r="AK334" s="28" t="s">
        <v>55</v>
      </c>
      <c r="AL334" s="28" t="s">
        <v>55</v>
      </c>
      <c r="AM334" s="28" t="s">
        <v>55</v>
      </c>
      <c r="AN334" s="28" t="s">
        <v>92</v>
      </c>
      <c r="AO334" s="28" t="s">
        <v>55</v>
      </c>
      <c r="AP334" s="36">
        <f t="shared" si="3"/>
        <v>0</v>
      </c>
      <c r="AQ334" s="36">
        <f t="shared" si="4"/>
        <v>3</v>
      </c>
      <c r="AR334" s="36">
        <f t="shared" si="5"/>
        <v>4</v>
      </c>
      <c r="AS334" s="36">
        <f t="shared" si="6"/>
        <v>7</v>
      </c>
    </row>
    <row r="335">
      <c r="A335" s="37">
        <v>330.0</v>
      </c>
      <c r="B335" s="17" t="s">
        <v>870</v>
      </c>
      <c r="C335" s="17" t="s">
        <v>94</v>
      </c>
      <c r="D335" s="20"/>
      <c r="E335" s="19"/>
      <c r="F335" s="17" t="s">
        <v>96</v>
      </c>
      <c r="G335" s="17" t="s">
        <v>851</v>
      </c>
      <c r="H335" s="38" t="s">
        <v>83</v>
      </c>
      <c r="I335" s="38" t="s">
        <v>84</v>
      </c>
      <c r="J335" s="39">
        <v>42979.0</v>
      </c>
      <c r="K335" s="41"/>
      <c r="L335" s="38" t="s">
        <v>85</v>
      </c>
      <c r="M335" s="41"/>
      <c r="N335" s="41"/>
      <c r="O335" s="28" t="s">
        <v>72</v>
      </c>
      <c r="P335" s="28" t="s">
        <v>71</v>
      </c>
      <c r="Q335" s="28" t="s">
        <v>71</v>
      </c>
      <c r="R335" s="28" t="s">
        <v>73</v>
      </c>
      <c r="S335" s="28" t="s">
        <v>72</v>
      </c>
      <c r="T335" s="28" t="s">
        <v>72</v>
      </c>
      <c r="U335" s="28" t="s">
        <v>72</v>
      </c>
      <c r="V335" s="28" t="s">
        <v>73</v>
      </c>
      <c r="W335" s="28" t="s">
        <v>73</v>
      </c>
      <c r="X335" s="28" t="s">
        <v>73</v>
      </c>
      <c r="Y335" s="28" t="s">
        <v>73</v>
      </c>
      <c r="Z335" s="28" t="s">
        <v>73</v>
      </c>
      <c r="AA335" s="28" t="s">
        <v>71</v>
      </c>
      <c r="AB335" s="28"/>
      <c r="AC335" s="28" t="s">
        <v>73</v>
      </c>
      <c r="AD335" s="43"/>
      <c r="AE335" s="36">
        <f t="shared" si="1"/>
        <v>0</v>
      </c>
      <c r="AF335" s="64"/>
      <c r="AG335" s="41"/>
      <c r="AH335" s="36">
        <f t="shared" si="2"/>
        <v>0</v>
      </c>
      <c r="AI335" s="28" t="s">
        <v>92</v>
      </c>
      <c r="AJ335" s="28" t="s">
        <v>55</v>
      </c>
      <c r="AK335" s="28" t="s">
        <v>55</v>
      </c>
      <c r="AL335" s="28" t="s">
        <v>55</v>
      </c>
      <c r="AM335" s="28" t="s">
        <v>55</v>
      </c>
      <c r="AN335" s="28" t="s">
        <v>92</v>
      </c>
      <c r="AO335" s="28" t="s">
        <v>55</v>
      </c>
      <c r="AP335" s="36">
        <f t="shared" si="3"/>
        <v>0</v>
      </c>
      <c r="AQ335" s="36">
        <f t="shared" si="4"/>
        <v>3</v>
      </c>
      <c r="AR335" s="36">
        <f t="shared" si="5"/>
        <v>4</v>
      </c>
      <c r="AS335" s="36">
        <f t="shared" si="6"/>
        <v>7</v>
      </c>
    </row>
    <row r="336">
      <c r="A336" s="37">
        <v>331.0</v>
      </c>
      <c r="B336" s="17" t="s">
        <v>148</v>
      </c>
      <c r="C336" s="17" t="s">
        <v>873</v>
      </c>
      <c r="D336" s="17" t="s">
        <v>136</v>
      </c>
      <c r="E336" s="19"/>
      <c r="F336" s="17" t="s">
        <v>96</v>
      </c>
      <c r="G336" s="17" t="s">
        <v>851</v>
      </c>
      <c r="H336" s="38" t="s">
        <v>83</v>
      </c>
      <c r="I336" s="38" t="s">
        <v>84</v>
      </c>
      <c r="J336" s="39">
        <v>42979.0</v>
      </c>
      <c r="K336" s="41"/>
      <c r="L336" s="38" t="s">
        <v>85</v>
      </c>
      <c r="M336" s="41"/>
      <c r="N336" s="41"/>
      <c r="O336" s="28" t="s">
        <v>73</v>
      </c>
      <c r="P336" s="28" t="s">
        <v>72</v>
      </c>
      <c r="Q336" s="28" t="s">
        <v>72</v>
      </c>
      <c r="R336" s="28" t="s">
        <v>73</v>
      </c>
      <c r="S336" s="28" t="s">
        <v>73</v>
      </c>
      <c r="T336" s="28" t="s">
        <v>73</v>
      </c>
      <c r="U336" s="28" t="s">
        <v>73</v>
      </c>
      <c r="V336" s="28" t="s">
        <v>73</v>
      </c>
      <c r="W336" s="28" t="s">
        <v>73</v>
      </c>
      <c r="X336" s="28" t="s">
        <v>73</v>
      </c>
      <c r="Y336" s="28" t="s">
        <v>73</v>
      </c>
      <c r="Z336" s="28" t="s">
        <v>73</v>
      </c>
      <c r="AA336" s="28" t="s">
        <v>73</v>
      </c>
      <c r="AB336" s="28"/>
      <c r="AC336" s="28" t="s">
        <v>73</v>
      </c>
      <c r="AD336" s="43"/>
      <c r="AE336" s="36">
        <f t="shared" si="1"/>
        <v>0</v>
      </c>
      <c r="AF336" s="41"/>
      <c r="AG336" s="41"/>
      <c r="AH336" s="36">
        <f t="shared" si="2"/>
        <v>0</v>
      </c>
      <c r="AI336" s="28" t="s">
        <v>92</v>
      </c>
      <c r="AJ336" s="28" t="s">
        <v>55</v>
      </c>
      <c r="AK336" s="28" t="s">
        <v>55</v>
      </c>
      <c r="AL336" s="28" t="s">
        <v>55</v>
      </c>
      <c r="AM336" s="28" t="s">
        <v>55</v>
      </c>
      <c r="AN336" s="28" t="s">
        <v>92</v>
      </c>
      <c r="AO336" s="28" t="s">
        <v>55</v>
      </c>
      <c r="AP336" s="36">
        <f t="shared" si="3"/>
        <v>0</v>
      </c>
      <c r="AQ336" s="36">
        <f t="shared" si="4"/>
        <v>0</v>
      </c>
      <c r="AR336" s="36">
        <f t="shared" si="5"/>
        <v>2</v>
      </c>
      <c r="AS336" s="36">
        <f t="shared" si="6"/>
        <v>12</v>
      </c>
    </row>
    <row r="337">
      <c r="A337" s="37">
        <v>332.0</v>
      </c>
      <c r="B337" s="17" t="s">
        <v>559</v>
      </c>
      <c r="C337" s="17" t="s">
        <v>78</v>
      </c>
      <c r="D337" s="17" t="s">
        <v>173</v>
      </c>
      <c r="E337" s="19"/>
      <c r="F337" s="17" t="s">
        <v>79</v>
      </c>
      <c r="G337" s="17" t="s">
        <v>851</v>
      </c>
      <c r="H337" s="38" t="s">
        <v>83</v>
      </c>
      <c r="I337" s="38" t="s">
        <v>84</v>
      </c>
      <c r="J337" s="39">
        <v>42979.0</v>
      </c>
      <c r="K337" s="41"/>
      <c r="L337" s="38" t="s">
        <v>85</v>
      </c>
      <c r="M337" s="41"/>
      <c r="N337" s="41"/>
      <c r="O337" s="28" t="s">
        <v>72</v>
      </c>
      <c r="P337" s="28" t="s">
        <v>72</v>
      </c>
      <c r="Q337" s="28" t="s">
        <v>72</v>
      </c>
      <c r="R337" s="28" t="s">
        <v>73</v>
      </c>
      <c r="S337" s="28" t="s">
        <v>72</v>
      </c>
      <c r="T337" s="28" t="s">
        <v>73</v>
      </c>
      <c r="U337" s="28" t="s">
        <v>73</v>
      </c>
      <c r="V337" s="28" t="s">
        <v>73</v>
      </c>
      <c r="W337" s="28" t="s">
        <v>73</v>
      </c>
      <c r="X337" s="28" t="s">
        <v>73</v>
      </c>
      <c r="Y337" s="28" t="s">
        <v>73</v>
      </c>
      <c r="Z337" s="28" t="s">
        <v>73</v>
      </c>
      <c r="AA337" s="28" t="s">
        <v>72</v>
      </c>
      <c r="AB337" s="28"/>
      <c r="AC337" s="28" t="s">
        <v>73</v>
      </c>
      <c r="AD337" s="43"/>
      <c r="AE337" s="36">
        <f t="shared" si="1"/>
        <v>0</v>
      </c>
      <c r="AF337" s="36"/>
      <c r="AG337" s="43"/>
      <c r="AH337" s="36">
        <f t="shared" si="2"/>
        <v>0</v>
      </c>
      <c r="AI337" s="28" t="s">
        <v>92</v>
      </c>
      <c r="AJ337" s="28" t="s">
        <v>55</v>
      </c>
      <c r="AK337" s="28" t="s">
        <v>55</v>
      </c>
      <c r="AL337" s="28" t="s">
        <v>55</v>
      </c>
      <c r="AM337" s="28" t="s">
        <v>55</v>
      </c>
      <c r="AN337" s="28" t="s">
        <v>92</v>
      </c>
      <c r="AO337" s="28" t="s">
        <v>55</v>
      </c>
      <c r="AP337" s="36">
        <f t="shared" si="3"/>
        <v>0</v>
      </c>
      <c r="AQ337" s="36">
        <f t="shared" si="4"/>
        <v>0</v>
      </c>
      <c r="AR337" s="36">
        <f t="shared" si="5"/>
        <v>5</v>
      </c>
      <c r="AS337" s="36">
        <f t="shared" si="6"/>
        <v>9</v>
      </c>
    </row>
    <row r="338">
      <c r="A338" s="37">
        <v>333.0</v>
      </c>
      <c r="B338" s="17" t="s">
        <v>348</v>
      </c>
      <c r="C338" s="17" t="s">
        <v>272</v>
      </c>
      <c r="D338" s="17" t="s">
        <v>875</v>
      </c>
      <c r="E338" s="19"/>
      <c r="F338" s="17" t="s">
        <v>79</v>
      </c>
      <c r="G338" s="17" t="s">
        <v>851</v>
      </c>
      <c r="H338" s="38" t="s">
        <v>83</v>
      </c>
      <c r="I338" s="38" t="s">
        <v>84</v>
      </c>
      <c r="J338" s="39">
        <v>42979.0</v>
      </c>
      <c r="K338" s="41"/>
      <c r="L338" s="38" t="s">
        <v>85</v>
      </c>
      <c r="M338" s="41"/>
      <c r="N338" s="41"/>
      <c r="O338" s="28" t="s">
        <v>72</v>
      </c>
      <c r="P338" s="28" t="s">
        <v>72</v>
      </c>
      <c r="Q338" s="28" t="s">
        <v>72</v>
      </c>
      <c r="R338" s="28" t="s">
        <v>72</v>
      </c>
      <c r="S338" s="28" t="s">
        <v>72</v>
      </c>
      <c r="T338" s="28" t="s">
        <v>72</v>
      </c>
      <c r="U338" s="28" t="s">
        <v>72</v>
      </c>
      <c r="V338" s="28" t="s">
        <v>73</v>
      </c>
      <c r="W338" s="28" t="s">
        <v>73</v>
      </c>
      <c r="X338" s="28" t="s">
        <v>73</v>
      </c>
      <c r="Y338" s="28" t="s">
        <v>73</v>
      </c>
      <c r="Z338" s="28" t="s">
        <v>73</v>
      </c>
      <c r="AA338" s="28" t="s">
        <v>71</v>
      </c>
      <c r="AB338" s="28"/>
      <c r="AC338" s="28" t="s">
        <v>73</v>
      </c>
      <c r="AD338" s="43"/>
      <c r="AE338" s="36">
        <f t="shared" si="1"/>
        <v>0</v>
      </c>
      <c r="AF338" s="41"/>
      <c r="AG338" s="41"/>
      <c r="AH338" s="36">
        <f t="shared" si="2"/>
        <v>0</v>
      </c>
      <c r="AI338" s="28" t="s">
        <v>92</v>
      </c>
      <c r="AJ338" s="28" t="s">
        <v>55</v>
      </c>
      <c r="AK338" s="28" t="s">
        <v>55</v>
      </c>
      <c r="AL338" s="28" t="s">
        <v>55</v>
      </c>
      <c r="AM338" s="28" t="s">
        <v>55</v>
      </c>
      <c r="AN338" s="28" t="s">
        <v>92</v>
      </c>
      <c r="AO338" s="28" t="s">
        <v>55</v>
      </c>
      <c r="AP338" s="36">
        <f t="shared" si="3"/>
        <v>0</v>
      </c>
      <c r="AQ338" s="36">
        <f t="shared" si="4"/>
        <v>1</v>
      </c>
      <c r="AR338" s="36">
        <f t="shared" si="5"/>
        <v>7</v>
      </c>
      <c r="AS338" s="36">
        <f t="shared" si="6"/>
        <v>6</v>
      </c>
    </row>
    <row r="339">
      <c r="A339" s="37">
        <v>334.0</v>
      </c>
      <c r="B339" s="17" t="s">
        <v>226</v>
      </c>
      <c r="C339" s="17" t="s">
        <v>353</v>
      </c>
      <c r="D339" s="17" t="s">
        <v>78</v>
      </c>
      <c r="E339" s="19"/>
      <c r="F339" s="17" t="s">
        <v>79</v>
      </c>
      <c r="G339" s="17" t="s">
        <v>851</v>
      </c>
      <c r="H339" s="38" t="s">
        <v>83</v>
      </c>
      <c r="I339" s="38" t="s">
        <v>84</v>
      </c>
      <c r="J339" s="39">
        <v>42979.0</v>
      </c>
      <c r="K339" s="41"/>
      <c r="L339" s="38" t="s">
        <v>85</v>
      </c>
      <c r="M339" s="41"/>
      <c r="N339" s="41"/>
      <c r="O339" s="28" t="s">
        <v>73</v>
      </c>
      <c r="P339" s="28" t="s">
        <v>73</v>
      </c>
      <c r="Q339" s="28" t="s">
        <v>73</v>
      </c>
      <c r="R339" s="28" t="s">
        <v>73</v>
      </c>
      <c r="S339" s="28" t="s">
        <v>73</v>
      </c>
      <c r="T339" s="28" t="s">
        <v>73</v>
      </c>
      <c r="U339" s="28" t="s">
        <v>73</v>
      </c>
      <c r="V339" s="28" t="s">
        <v>73</v>
      </c>
      <c r="W339" s="28" t="s">
        <v>73</v>
      </c>
      <c r="X339" s="28" t="s">
        <v>73</v>
      </c>
      <c r="Y339" s="28" t="s">
        <v>73</v>
      </c>
      <c r="Z339" s="28" t="s">
        <v>73</v>
      </c>
      <c r="AA339" s="28" t="s">
        <v>73</v>
      </c>
      <c r="AB339" s="28"/>
      <c r="AC339" s="28" t="s">
        <v>73</v>
      </c>
      <c r="AD339" s="43"/>
      <c r="AE339" s="36">
        <f t="shared" si="1"/>
        <v>0</v>
      </c>
      <c r="AF339" s="36"/>
      <c r="AG339" s="43"/>
      <c r="AH339" s="36">
        <f t="shared" si="2"/>
        <v>0</v>
      </c>
      <c r="AI339" s="28" t="s">
        <v>92</v>
      </c>
      <c r="AJ339" s="28" t="s">
        <v>55</v>
      </c>
      <c r="AK339" s="28" t="s">
        <v>55</v>
      </c>
      <c r="AL339" s="28" t="s">
        <v>55</v>
      </c>
      <c r="AM339" s="28" t="s">
        <v>55</v>
      </c>
      <c r="AN339" s="28" t="s">
        <v>92</v>
      </c>
      <c r="AO339" s="28" t="s">
        <v>55</v>
      </c>
      <c r="AP339" s="36">
        <f t="shared" si="3"/>
        <v>0</v>
      </c>
      <c r="AQ339" s="36">
        <f t="shared" si="4"/>
        <v>0</v>
      </c>
      <c r="AR339" s="36">
        <f t="shared" si="5"/>
        <v>0</v>
      </c>
      <c r="AS339" s="36">
        <f t="shared" si="6"/>
        <v>14</v>
      </c>
    </row>
    <row r="340">
      <c r="A340" s="37">
        <v>335.0</v>
      </c>
      <c r="B340" s="17" t="s">
        <v>419</v>
      </c>
      <c r="C340" s="17" t="s">
        <v>573</v>
      </c>
      <c r="D340" s="17" t="s">
        <v>214</v>
      </c>
      <c r="E340" s="19"/>
      <c r="F340" s="17" t="s">
        <v>79</v>
      </c>
      <c r="G340" s="17" t="s">
        <v>851</v>
      </c>
      <c r="H340" s="38" t="s">
        <v>83</v>
      </c>
      <c r="I340" s="38" t="s">
        <v>84</v>
      </c>
      <c r="J340" s="39">
        <v>42979.0</v>
      </c>
      <c r="K340" s="44"/>
      <c r="L340" s="38" t="s">
        <v>85</v>
      </c>
      <c r="M340" s="41"/>
      <c r="N340" s="41"/>
      <c r="O340" s="28" t="s">
        <v>73</v>
      </c>
      <c r="P340" s="28" t="s">
        <v>73</v>
      </c>
      <c r="Q340" s="28" t="s">
        <v>73</v>
      </c>
      <c r="R340" s="28" t="s">
        <v>73</v>
      </c>
      <c r="S340" s="28" t="s">
        <v>73</v>
      </c>
      <c r="T340" s="28" t="s">
        <v>73</v>
      </c>
      <c r="U340" s="28" t="s">
        <v>73</v>
      </c>
      <c r="V340" s="28" t="s">
        <v>73</v>
      </c>
      <c r="W340" s="28" t="s">
        <v>73</v>
      </c>
      <c r="X340" s="28" t="s">
        <v>73</v>
      </c>
      <c r="Y340" s="28" t="s">
        <v>73</v>
      </c>
      <c r="Z340" s="28" t="s">
        <v>73</v>
      </c>
      <c r="AA340" s="28" t="s">
        <v>73</v>
      </c>
      <c r="AB340" s="28"/>
      <c r="AC340" s="28" t="s">
        <v>73</v>
      </c>
      <c r="AD340" s="43"/>
      <c r="AE340" s="36">
        <f t="shared" si="1"/>
        <v>0</v>
      </c>
      <c r="AF340" s="43"/>
      <c r="AG340" s="43"/>
      <c r="AH340" s="36">
        <f t="shared" si="2"/>
        <v>0</v>
      </c>
      <c r="AI340" s="28" t="s">
        <v>92</v>
      </c>
      <c r="AJ340" s="28" t="s">
        <v>55</v>
      </c>
      <c r="AK340" s="28" t="s">
        <v>55</v>
      </c>
      <c r="AL340" s="28" t="s">
        <v>55</v>
      </c>
      <c r="AM340" s="28" t="s">
        <v>55</v>
      </c>
      <c r="AN340" s="28" t="s">
        <v>92</v>
      </c>
      <c r="AO340" s="28" t="s">
        <v>55</v>
      </c>
      <c r="AP340" s="36">
        <f t="shared" si="3"/>
        <v>0</v>
      </c>
      <c r="AQ340" s="36">
        <f t="shared" si="4"/>
        <v>0</v>
      </c>
      <c r="AR340" s="36">
        <f t="shared" si="5"/>
        <v>0</v>
      </c>
      <c r="AS340" s="36">
        <f t="shared" si="6"/>
        <v>14</v>
      </c>
    </row>
    <row r="341">
      <c r="A341" s="37">
        <v>336.0</v>
      </c>
      <c r="B341" s="17" t="s">
        <v>419</v>
      </c>
      <c r="C341" s="17" t="s">
        <v>511</v>
      </c>
      <c r="D341" s="17" t="s">
        <v>147</v>
      </c>
      <c r="E341" s="20"/>
      <c r="F341" s="17" t="s">
        <v>96</v>
      </c>
      <c r="G341" s="17" t="s">
        <v>851</v>
      </c>
      <c r="H341" s="38" t="s">
        <v>83</v>
      </c>
      <c r="I341" s="38" t="s">
        <v>84</v>
      </c>
      <c r="J341" s="39">
        <v>42979.0</v>
      </c>
      <c r="K341" s="41"/>
      <c r="L341" s="38" t="s">
        <v>85</v>
      </c>
      <c r="M341" s="41"/>
      <c r="N341" s="41"/>
      <c r="O341" s="28" t="s">
        <v>73</v>
      </c>
      <c r="P341" s="28" t="s">
        <v>71</v>
      </c>
      <c r="Q341" s="28" t="s">
        <v>72</v>
      </c>
      <c r="R341" s="28" t="s">
        <v>73</v>
      </c>
      <c r="S341" s="28" t="s">
        <v>73</v>
      </c>
      <c r="T341" s="28" t="s">
        <v>73</v>
      </c>
      <c r="U341" s="28" t="s">
        <v>73</v>
      </c>
      <c r="V341" s="28" t="s">
        <v>73</v>
      </c>
      <c r="W341" s="28" t="s">
        <v>73</v>
      </c>
      <c r="X341" s="28" t="s">
        <v>73</v>
      </c>
      <c r="Y341" s="28" t="s">
        <v>73</v>
      </c>
      <c r="Z341" s="28" t="s">
        <v>73</v>
      </c>
      <c r="AA341" s="28" t="s">
        <v>73</v>
      </c>
      <c r="AB341" s="28"/>
      <c r="AC341" s="28" t="s">
        <v>73</v>
      </c>
      <c r="AD341" s="43"/>
      <c r="AE341" s="36">
        <f t="shared" si="1"/>
        <v>0</v>
      </c>
      <c r="AF341" s="43"/>
      <c r="AG341" s="43"/>
      <c r="AH341" s="36">
        <f t="shared" si="2"/>
        <v>0</v>
      </c>
      <c r="AI341" s="28" t="s">
        <v>92</v>
      </c>
      <c r="AJ341" s="28" t="s">
        <v>55</v>
      </c>
      <c r="AK341" s="28" t="s">
        <v>55</v>
      </c>
      <c r="AL341" s="28" t="s">
        <v>55</v>
      </c>
      <c r="AM341" s="28" t="s">
        <v>55</v>
      </c>
      <c r="AN341" s="28" t="s">
        <v>92</v>
      </c>
      <c r="AO341" s="28" t="s">
        <v>55</v>
      </c>
      <c r="AP341" s="36">
        <f t="shared" si="3"/>
        <v>0</v>
      </c>
      <c r="AQ341" s="36">
        <f t="shared" si="4"/>
        <v>1</v>
      </c>
      <c r="AR341" s="36">
        <f t="shared" si="5"/>
        <v>1</v>
      </c>
      <c r="AS341" s="36">
        <f t="shared" si="6"/>
        <v>12</v>
      </c>
    </row>
    <row r="342">
      <c r="A342" s="37">
        <v>337.0</v>
      </c>
      <c r="B342" s="17" t="s">
        <v>878</v>
      </c>
      <c r="C342" s="17" t="s">
        <v>446</v>
      </c>
      <c r="D342" s="20"/>
      <c r="E342" s="19"/>
      <c r="F342" s="17" t="s">
        <v>96</v>
      </c>
      <c r="G342" s="17" t="s">
        <v>851</v>
      </c>
      <c r="H342" s="38" t="s">
        <v>83</v>
      </c>
      <c r="I342" s="38" t="s">
        <v>84</v>
      </c>
      <c r="J342" s="39">
        <v>42979.0</v>
      </c>
      <c r="K342" s="41"/>
      <c r="L342" s="38" t="s">
        <v>85</v>
      </c>
      <c r="M342" s="41"/>
      <c r="N342" s="41"/>
      <c r="O342" s="28" t="s">
        <v>73</v>
      </c>
      <c r="P342" s="28" t="s">
        <v>73</v>
      </c>
      <c r="Q342" s="28" t="s">
        <v>73</v>
      </c>
      <c r="R342" s="28" t="s">
        <v>73</v>
      </c>
      <c r="S342" s="28" t="s">
        <v>73</v>
      </c>
      <c r="T342" s="28" t="s">
        <v>73</v>
      </c>
      <c r="U342" s="28" t="s">
        <v>73</v>
      </c>
      <c r="V342" s="28" t="s">
        <v>73</v>
      </c>
      <c r="W342" s="28" t="s">
        <v>73</v>
      </c>
      <c r="X342" s="28" t="s">
        <v>73</v>
      </c>
      <c r="Y342" s="28" t="s">
        <v>73</v>
      </c>
      <c r="Z342" s="28" t="s">
        <v>73</v>
      </c>
      <c r="AA342" s="28" t="s">
        <v>73</v>
      </c>
      <c r="AB342" s="28"/>
      <c r="AC342" s="28" t="s">
        <v>73</v>
      </c>
      <c r="AD342" s="43"/>
      <c r="AE342" s="36">
        <f t="shared" si="1"/>
        <v>0</v>
      </c>
      <c r="AF342" s="36"/>
      <c r="AG342" s="43"/>
      <c r="AH342" s="36">
        <f t="shared" si="2"/>
        <v>0</v>
      </c>
      <c r="AI342" s="28" t="s">
        <v>92</v>
      </c>
      <c r="AJ342" s="28" t="s">
        <v>55</v>
      </c>
      <c r="AK342" s="28" t="s">
        <v>55</v>
      </c>
      <c r="AL342" s="28" t="s">
        <v>55</v>
      </c>
      <c r="AM342" s="28" t="s">
        <v>55</v>
      </c>
      <c r="AN342" s="28" t="s">
        <v>92</v>
      </c>
      <c r="AO342" s="28" t="s">
        <v>55</v>
      </c>
      <c r="AP342" s="36">
        <f t="shared" si="3"/>
        <v>0</v>
      </c>
      <c r="AQ342" s="36">
        <f t="shared" si="4"/>
        <v>0</v>
      </c>
      <c r="AR342" s="36">
        <f t="shared" si="5"/>
        <v>0</v>
      </c>
      <c r="AS342" s="36">
        <f t="shared" si="6"/>
        <v>14</v>
      </c>
    </row>
    <row r="343">
      <c r="A343" s="37">
        <v>338.0</v>
      </c>
      <c r="B343" s="17" t="s">
        <v>881</v>
      </c>
      <c r="C343" s="17" t="s">
        <v>115</v>
      </c>
      <c r="D343" s="20"/>
      <c r="E343" s="19"/>
      <c r="F343" s="17" t="s">
        <v>79</v>
      </c>
      <c r="G343" s="17" t="s">
        <v>851</v>
      </c>
      <c r="H343" s="38" t="s">
        <v>83</v>
      </c>
      <c r="I343" s="38" t="s">
        <v>84</v>
      </c>
      <c r="J343" s="39">
        <v>42979.0</v>
      </c>
      <c r="K343" s="44"/>
      <c r="L343" s="38" t="s">
        <v>85</v>
      </c>
      <c r="M343" s="41"/>
      <c r="N343" s="41"/>
      <c r="O343" s="28" t="s">
        <v>72</v>
      </c>
      <c r="P343" s="28" t="s">
        <v>72</v>
      </c>
      <c r="Q343" s="28" t="s">
        <v>73</v>
      </c>
      <c r="R343" s="28" t="s">
        <v>73</v>
      </c>
      <c r="S343" s="28" t="s">
        <v>73</v>
      </c>
      <c r="T343" s="28" t="s">
        <v>73</v>
      </c>
      <c r="U343" s="28" t="s">
        <v>73</v>
      </c>
      <c r="V343" s="28" t="s">
        <v>73</v>
      </c>
      <c r="W343" s="28" t="s">
        <v>73</v>
      </c>
      <c r="X343" s="28" t="s">
        <v>73</v>
      </c>
      <c r="Y343" s="28" t="s">
        <v>73</v>
      </c>
      <c r="Z343" s="28" t="s">
        <v>73</v>
      </c>
      <c r="AA343" s="28" t="s">
        <v>72</v>
      </c>
      <c r="AB343" s="28"/>
      <c r="AC343" s="28" t="s">
        <v>73</v>
      </c>
      <c r="AD343" s="43"/>
      <c r="AE343" s="36">
        <f t="shared" si="1"/>
        <v>0</v>
      </c>
      <c r="AF343" s="36"/>
      <c r="AG343" s="43"/>
      <c r="AH343" s="36">
        <f t="shared" si="2"/>
        <v>0</v>
      </c>
      <c r="AI343" s="28" t="s">
        <v>92</v>
      </c>
      <c r="AJ343" s="28" t="s">
        <v>55</v>
      </c>
      <c r="AK343" s="28" t="s">
        <v>55</v>
      </c>
      <c r="AL343" s="28" t="s">
        <v>55</v>
      </c>
      <c r="AM343" s="28" t="s">
        <v>55</v>
      </c>
      <c r="AN343" s="28" t="s">
        <v>92</v>
      </c>
      <c r="AO343" s="28" t="s">
        <v>55</v>
      </c>
      <c r="AP343" s="36">
        <f t="shared" si="3"/>
        <v>0</v>
      </c>
      <c r="AQ343" s="36">
        <f t="shared" si="4"/>
        <v>0</v>
      </c>
      <c r="AR343" s="36">
        <f t="shared" si="5"/>
        <v>3</v>
      </c>
      <c r="AS343" s="36">
        <f t="shared" si="6"/>
        <v>11</v>
      </c>
    </row>
    <row r="344">
      <c r="A344" s="37">
        <v>339.0</v>
      </c>
      <c r="B344" s="17" t="s">
        <v>637</v>
      </c>
      <c r="C344" s="17" t="s">
        <v>564</v>
      </c>
      <c r="D344" s="17" t="s">
        <v>882</v>
      </c>
      <c r="E344" s="19"/>
      <c r="F344" s="17" t="s">
        <v>96</v>
      </c>
      <c r="G344" s="17" t="s">
        <v>851</v>
      </c>
      <c r="H344" s="38" t="s">
        <v>83</v>
      </c>
      <c r="I344" s="38" t="s">
        <v>84</v>
      </c>
      <c r="J344" s="39">
        <v>42979.0</v>
      </c>
      <c r="K344" s="41"/>
      <c r="L344" s="38" t="s">
        <v>85</v>
      </c>
      <c r="M344" s="41"/>
      <c r="N344" s="41"/>
      <c r="O344" s="28" t="s">
        <v>72</v>
      </c>
      <c r="P344" s="28" t="s">
        <v>72</v>
      </c>
      <c r="Q344" s="28" t="s">
        <v>72</v>
      </c>
      <c r="R344" s="28" t="s">
        <v>72</v>
      </c>
      <c r="S344" s="28" t="s">
        <v>73</v>
      </c>
      <c r="T344" s="28" t="s">
        <v>72</v>
      </c>
      <c r="U344" s="28" t="s">
        <v>72</v>
      </c>
      <c r="V344" s="28" t="s">
        <v>73</v>
      </c>
      <c r="W344" s="28" t="s">
        <v>73</v>
      </c>
      <c r="X344" s="28" t="s">
        <v>73</v>
      </c>
      <c r="Y344" s="28" t="s">
        <v>73</v>
      </c>
      <c r="Z344" s="28" t="s">
        <v>73</v>
      </c>
      <c r="AA344" s="28" t="s">
        <v>72</v>
      </c>
      <c r="AB344" s="28"/>
      <c r="AC344" s="28" t="s">
        <v>73</v>
      </c>
      <c r="AD344" s="43"/>
      <c r="AE344" s="36">
        <f t="shared" si="1"/>
        <v>0</v>
      </c>
      <c r="AF344" s="43"/>
      <c r="AG344" s="43"/>
      <c r="AH344" s="36">
        <f t="shared" si="2"/>
        <v>0</v>
      </c>
      <c r="AI344" s="28" t="s">
        <v>92</v>
      </c>
      <c r="AJ344" s="28" t="s">
        <v>55</v>
      </c>
      <c r="AK344" s="28" t="s">
        <v>55</v>
      </c>
      <c r="AL344" s="28" t="s">
        <v>55</v>
      </c>
      <c r="AM344" s="28" t="s">
        <v>55</v>
      </c>
      <c r="AN344" s="28" t="s">
        <v>92</v>
      </c>
      <c r="AO344" s="28" t="s">
        <v>55</v>
      </c>
      <c r="AP344" s="36">
        <f t="shared" si="3"/>
        <v>0</v>
      </c>
      <c r="AQ344" s="36">
        <f t="shared" si="4"/>
        <v>0</v>
      </c>
      <c r="AR344" s="36">
        <f t="shared" si="5"/>
        <v>7</v>
      </c>
      <c r="AS344" s="36">
        <f t="shared" si="6"/>
        <v>7</v>
      </c>
    </row>
    <row r="345">
      <c r="A345" s="37">
        <v>340.0</v>
      </c>
      <c r="B345" s="17" t="s">
        <v>883</v>
      </c>
      <c r="C345" s="17" t="s">
        <v>113</v>
      </c>
      <c r="D345" s="17" t="s">
        <v>690</v>
      </c>
      <c r="E345" s="19"/>
      <c r="F345" s="17" t="s">
        <v>96</v>
      </c>
      <c r="G345" s="17" t="s">
        <v>851</v>
      </c>
      <c r="H345" s="38" t="s">
        <v>83</v>
      </c>
      <c r="I345" s="38" t="s">
        <v>84</v>
      </c>
      <c r="J345" s="39">
        <v>42979.0</v>
      </c>
      <c r="K345" s="41"/>
      <c r="L345" s="38" t="s">
        <v>85</v>
      </c>
      <c r="M345" s="41"/>
      <c r="N345" s="41"/>
      <c r="O345" s="28" t="s">
        <v>73</v>
      </c>
      <c r="P345" s="28" t="s">
        <v>73</v>
      </c>
      <c r="Q345" s="28" t="s">
        <v>73</v>
      </c>
      <c r="R345" s="28" t="s">
        <v>73</v>
      </c>
      <c r="S345" s="28" t="s">
        <v>73</v>
      </c>
      <c r="T345" s="28" t="s">
        <v>73</v>
      </c>
      <c r="U345" s="28" t="s">
        <v>73</v>
      </c>
      <c r="V345" s="28" t="s">
        <v>73</v>
      </c>
      <c r="W345" s="28" t="s">
        <v>73</v>
      </c>
      <c r="X345" s="28" t="s">
        <v>73</v>
      </c>
      <c r="Y345" s="28" t="s">
        <v>73</v>
      </c>
      <c r="Z345" s="28" t="s">
        <v>73</v>
      </c>
      <c r="AA345" s="28" t="s">
        <v>73</v>
      </c>
      <c r="AB345" s="28"/>
      <c r="AC345" s="28" t="s">
        <v>73</v>
      </c>
      <c r="AD345" s="43"/>
      <c r="AE345" s="36">
        <f t="shared" si="1"/>
        <v>0</v>
      </c>
      <c r="AF345" s="64"/>
      <c r="AG345" s="41"/>
      <c r="AH345" s="36">
        <f t="shared" si="2"/>
        <v>0</v>
      </c>
      <c r="AI345" s="28" t="s">
        <v>92</v>
      </c>
      <c r="AJ345" s="28" t="s">
        <v>55</v>
      </c>
      <c r="AK345" s="28" t="s">
        <v>55</v>
      </c>
      <c r="AL345" s="28" t="s">
        <v>55</v>
      </c>
      <c r="AM345" s="28" t="s">
        <v>55</v>
      </c>
      <c r="AN345" s="28" t="s">
        <v>92</v>
      </c>
      <c r="AO345" s="28" t="s">
        <v>55</v>
      </c>
      <c r="AP345" s="36">
        <f t="shared" si="3"/>
        <v>0</v>
      </c>
      <c r="AQ345" s="36">
        <f t="shared" si="4"/>
        <v>0</v>
      </c>
      <c r="AR345" s="36">
        <f t="shared" si="5"/>
        <v>0</v>
      </c>
      <c r="AS345" s="36">
        <f t="shared" si="6"/>
        <v>14</v>
      </c>
    </row>
    <row r="346">
      <c r="A346" s="37">
        <v>341.0</v>
      </c>
      <c r="B346" s="17" t="s">
        <v>886</v>
      </c>
      <c r="C346" s="17" t="s">
        <v>236</v>
      </c>
      <c r="D346" s="17" t="s">
        <v>94</v>
      </c>
      <c r="E346" s="19"/>
      <c r="F346" s="17" t="s">
        <v>96</v>
      </c>
      <c r="G346" s="17" t="s">
        <v>851</v>
      </c>
      <c r="H346" s="38" t="s">
        <v>83</v>
      </c>
      <c r="I346" s="38" t="s">
        <v>84</v>
      </c>
      <c r="J346" s="39">
        <v>42979.0</v>
      </c>
      <c r="K346" s="41"/>
      <c r="L346" s="38" t="s">
        <v>85</v>
      </c>
      <c r="M346" s="41"/>
      <c r="N346" s="41"/>
      <c r="O346" s="28" t="s">
        <v>72</v>
      </c>
      <c r="P346" s="28" t="s">
        <v>72</v>
      </c>
      <c r="Q346" s="28" t="s">
        <v>72</v>
      </c>
      <c r="R346" s="28" t="s">
        <v>73</v>
      </c>
      <c r="S346" s="28" t="s">
        <v>72</v>
      </c>
      <c r="T346" s="28" t="s">
        <v>72</v>
      </c>
      <c r="U346" s="28" t="s">
        <v>72</v>
      </c>
      <c r="V346" s="28" t="s">
        <v>73</v>
      </c>
      <c r="W346" s="28" t="s">
        <v>73</v>
      </c>
      <c r="X346" s="28" t="s">
        <v>73</v>
      </c>
      <c r="Y346" s="28" t="s">
        <v>73</v>
      </c>
      <c r="Z346" s="28" t="s">
        <v>73</v>
      </c>
      <c r="AA346" s="28" t="s">
        <v>73</v>
      </c>
      <c r="AB346" s="28"/>
      <c r="AC346" s="28" t="s">
        <v>73</v>
      </c>
      <c r="AD346" s="43"/>
      <c r="AE346" s="36">
        <f t="shared" si="1"/>
        <v>0</v>
      </c>
      <c r="AF346" s="36"/>
      <c r="AG346" s="43"/>
      <c r="AH346" s="36">
        <f t="shared" si="2"/>
        <v>0</v>
      </c>
      <c r="AI346" s="28" t="s">
        <v>92</v>
      </c>
      <c r="AJ346" s="28" t="s">
        <v>55</v>
      </c>
      <c r="AK346" s="28" t="s">
        <v>55</v>
      </c>
      <c r="AL346" s="28" t="s">
        <v>55</v>
      </c>
      <c r="AM346" s="28" t="s">
        <v>55</v>
      </c>
      <c r="AN346" s="28" t="s">
        <v>92</v>
      </c>
      <c r="AO346" s="28" t="s">
        <v>55</v>
      </c>
      <c r="AP346" s="36">
        <f t="shared" si="3"/>
        <v>0</v>
      </c>
      <c r="AQ346" s="36">
        <f t="shared" si="4"/>
        <v>0</v>
      </c>
      <c r="AR346" s="36">
        <f t="shared" si="5"/>
        <v>6</v>
      </c>
      <c r="AS346" s="36">
        <f t="shared" si="6"/>
        <v>8</v>
      </c>
    </row>
    <row r="347">
      <c r="A347" s="37">
        <v>342.0</v>
      </c>
      <c r="B347" s="17" t="s">
        <v>887</v>
      </c>
      <c r="C347" s="17" t="s">
        <v>193</v>
      </c>
      <c r="D347" s="17" t="s">
        <v>888</v>
      </c>
      <c r="E347" s="19"/>
      <c r="F347" s="17" t="s">
        <v>96</v>
      </c>
      <c r="G347" s="17" t="s">
        <v>851</v>
      </c>
      <c r="H347" s="38" t="s">
        <v>83</v>
      </c>
      <c r="I347" s="38" t="s">
        <v>84</v>
      </c>
      <c r="J347" s="39">
        <v>42979.0</v>
      </c>
      <c r="K347" s="41"/>
      <c r="L347" s="38" t="s">
        <v>85</v>
      </c>
      <c r="M347" s="41"/>
      <c r="N347" s="41"/>
      <c r="O347" s="28" t="s">
        <v>73</v>
      </c>
      <c r="P347" s="28" t="s">
        <v>73</v>
      </c>
      <c r="Q347" s="28" t="s">
        <v>72</v>
      </c>
      <c r="R347" s="28" t="s">
        <v>73</v>
      </c>
      <c r="S347" s="28" t="s">
        <v>73</v>
      </c>
      <c r="T347" s="28" t="s">
        <v>73</v>
      </c>
      <c r="U347" s="28" t="s">
        <v>73</v>
      </c>
      <c r="V347" s="28" t="s">
        <v>73</v>
      </c>
      <c r="W347" s="28" t="s">
        <v>73</v>
      </c>
      <c r="X347" s="28" t="s">
        <v>73</v>
      </c>
      <c r="Y347" s="28" t="s">
        <v>73</v>
      </c>
      <c r="Z347" s="28" t="s">
        <v>73</v>
      </c>
      <c r="AA347" s="28" t="s">
        <v>73</v>
      </c>
      <c r="AB347" s="28"/>
      <c r="AC347" s="28" t="s">
        <v>73</v>
      </c>
      <c r="AD347" s="43"/>
      <c r="AE347" s="36">
        <f t="shared" si="1"/>
        <v>0</v>
      </c>
      <c r="AF347" s="36"/>
      <c r="AG347" s="43"/>
      <c r="AH347" s="36">
        <f t="shared" si="2"/>
        <v>0</v>
      </c>
      <c r="AI347" s="28" t="s">
        <v>92</v>
      </c>
      <c r="AJ347" s="28" t="s">
        <v>55</v>
      </c>
      <c r="AK347" s="28" t="s">
        <v>55</v>
      </c>
      <c r="AL347" s="28" t="s">
        <v>55</v>
      </c>
      <c r="AM347" s="28" t="s">
        <v>55</v>
      </c>
      <c r="AN347" s="28" t="s">
        <v>92</v>
      </c>
      <c r="AO347" s="28" t="s">
        <v>55</v>
      </c>
      <c r="AP347" s="36">
        <f t="shared" si="3"/>
        <v>0</v>
      </c>
      <c r="AQ347" s="36">
        <f t="shared" si="4"/>
        <v>0</v>
      </c>
      <c r="AR347" s="36">
        <f t="shared" si="5"/>
        <v>1</v>
      </c>
      <c r="AS347" s="36">
        <f t="shared" si="6"/>
        <v>13</v>
      </c>
    </row>
    <row r="348">
      <c r="A348" s="37">
        <v>343.0</v>
      </c>
      <c r="B348" s="17" t="s">
        <v>889</v>
      </c>
      <c r="C348" s="17" t="s">
        <v>185</v>
      </c>
      <c r="D348" s="20"/>
      <c r="E348" s="19"/>
      <c r="F348" s="17" t="s">
        <v>79</v>
      </c>
      <c r="G348" s="17" t="s">
        <v>851</v>
      </c>
      <c r="H348" s="38" t="s">
        <v>83</v>
      </c>
      <c r="I348" s="38" t="s">
        <v>84</v>
      </c>
      <c r="J348" s="39">
        <v>42979.0</v>
      </c>
      <c r="K348" s="41"/>
      <c r="L348" s="38" t="s">
        <v>85</v>
      </c>
      <c r="M348" s="41"/>
      <c r="N348" s="41"/>
      <c r="O348" s="28" t="s">
        <v>73</v>
      </c>
      <c r="P348" s="28" t="s">
        <v>73</v>
      </c>
      <c r="Q348" s="28" t="s">
        <v>73</v>
      </c>
      <c r="R348" s="28" t="s">
        <v>73</v>
      </c>
      <c r="S348" s="28" t="s">
        <v>73</v>
      </c>
      <c r="T348" s="28" t="s">
        <v>73</v>
      </c>
      <c r="U348" s="28" t="s">
        <v>73</v>
      </c>
      <c r="V348" s="28" t="s">
        <v>73</v>
      </c>
      <c r="W348" s="28" t="s">
        <v>73</v>
      </c>
      <c r="X348" s="28" t="s">
        <v>73</v>
      </c>
      <c r="Y348" s="28" t="s">
        <v>73</v>
      </c>
      <c r="Z348" s="28" t="s">
        <v>73</v>
      </c>
      <c r="AA348" s="28" t="s">
        <v>73</v>
      </c>
      <c r="AB348" s="28"/>
      <c r="AC348" s="28" t="s">
        <v>73</v>
      </c>
      <c r="AD348" s="43"/>
      <c r="AE348" s="36">
        <f t="shared" si="1"/>
        <v>0</v>
      </c>
      <c r="AF348" s="43"/>
      <c r="AG348" s="43"/>
      <c r="AH348" s="36">
        <f t="shared" si="2"/>
        <v>0</v>
      </c>
      <c r="AI348" s="28" t="s">
        <v>92</v>
      </c>
      <c r="AJ348" s="28" t="s">
        <v>55</v>
      </c>
      <c r="AK348" s="28" t="s">
        <v>55</v>
      </c>
      <c r="AL348" s="28" t="s">
        <v>55</v>
      </c>
      <c r="AM348" s="28" t="s">
        <v>55</v>
      </c>
      <c r="AN348" s="28" t="s">
        <v>92</v>
      </c>
      <c r="AO348" s="28" t="s">
        <v>55</v>
      </c>
      <c r="AP348" s="36">
        <f t="shared" si="3"/>
        <v>0</v>
      </c>
      <c r="AQ348" s="36">
        <f t="shared" si="4"/>
        <v>0</v>
      </c>
      <c r="AR348" s="36">
        <f t="shared" si="5"/>
        <v>0</v>
      </c>
      <c r="AS348" s="36">
        <f t="shared" si="6"/>
        <v>14</v>
      </c>
    </row>
    <row r="349">
      <c r="A349" s="37">
        <v>344.0</v>
      </c>
      <c r="B349" s="17" t="s">
        <v>892</v>
      </c>
      <c r="C349" s="17" t="s">
        <v>149</v>
      </c>
      <c r="D349" s="19"/>
      <c r="E349" s="19"/>
      <c r="F349" s="17" t="s">
        <v>79</v>
      </c>
      <c r="G349" s="17" t="s">
        <v>851</v>
      </c>
      <c r="H349" s="38" t="s">
        <v>83</v>
      </c>
      <c r="I349" s="38" t="s">
        <v>84</v>
      </c>
      <c r="J349" s="39">
        <v>42979.0</v>
      </c>
      <c r="K349" s="41"/>
      <c r="L349" s="38" t="s">
        <v>85</v>
      </c>
      <c r="M349" s="41"/>
      <c r="N349" s="41"/>
      <c r="O349" s="28" t="s">
        <v>73</v>
      </c>
      <c r="P349" s="28" t="s">
        <v>73</v>
      </c>
      <c r="Q349" s="28" t="s">
        <v>73</v>
      </c>
      <c r="R349" s="28" t="s">
        <v>73</v>
      </c>
      <c r="S349" s="28" t="s">
        <v>73</v>
      </c>
      <c r="T349" s="28" t="s">
        <v>73</v>
      </c>
      <c r="U349" s="28" t="s">
        <v>73</v>
      </c>
      <c r="V349" s="28" t="s">
        <v>73</v>
      </c>
      <c r="W349" s="28" t="s">
        <v>73</v>
      </c>
      <c r="X349" s="28" t="s">
        <v>73</v>
      </c>
      <c r="Y349" s="28" t="s">
        <v>73</v>
      </c>
      <c r="Z349" s="28" t="s">
        <v>73</v>
      </c>
      <c r="AA349" s="28" t="s">
        <v>73</v>
      </c>
      <c r="AB349" s="28"/>
      <c r="AC349" s="28" t="s">
        <v>73</v>
      </c>
      <c r="AD349" s="43"/>
      <c r="AE349" s="36">
        <f t="shared" si="1"/>
        <v>0</v>
      </c>
      <c r="AF349" s="36"/>
      <c r="AG349" s="43"/>
      <c r="AH349" s="36">
        <f t="shared" si="2"/>
        <v>0</v>
      </c>
      <c r="AI349" s="28" t="s">
        <v>92</v>
      </c>
      <c r="AJ349" s="28" t="s">
        <v>55</v>
      </c>
      <c r="AK349" s="28" t="s">
        <v>55</v>
      </c>
      <c r="AL349" s="28" t="s">
        <v>55</v>
      </c>
      <c r="AM349" s="28" t="s">
        <v>55</v>
      </c>
      <c r="AN349" s="28" t="s">
        <v>92</v>
      </c>
      <c r="AO349" s="28" t="s">
        <v>55</v>
      </c>
      <c r="AP349" s="36">
        <f t="shared" si="3"/>
        <v>0</v>
      </c>
      <c r="AQ349" s="36">
        <f t="shared" si="4"/>
        <v>0</v>
      </c>
      <c r="AR349" s="36">
        <f t="shared" si="5"/>
        <v>0</v>
      </c>
      <c r="AS349" s="36">
        <f t="shared" si="6"/>
        <v>14</v>
      </c>
    </row>
    <row r="350">
      <c r="A350" s="37">
        <v>345.0</v>
      </c>
      <c r="B350" s="17" t="s">
        <v>893</v>
      </c>
      <c r="C350" s="17" t="s">
        <v>623</v>
      </c>
      <c r="D350" s="17" t="s">
        <v>278</v>
      </c>
      <c r="E350" s="19"/>
      <c r="F350" s="17" t="s">
        <v>96</v>
      </c>
      <c r="G350" s="17" t="s">
        <v>851</v>
      </c>
      <c r="H350" s="38" t="s">
        <v>83</v>
      </c>
      <c r="I350" s="38" t="s">
        <v>84</v>
      </c>
      <c r="J350" s="39">
        <v>42979.0</v>
      </c>
      <c r="K350" s="44"/>
      <c r="L350" s="38" t="s">
        <v>85</v>
      </c>
      <c r="M350" s="41"/>
      <c r="N350" s="41"/>
      <c r="O350" s="28" t="s">
        <v>73</v>
      </c>
      <c r="P350" s="28" t="s">
        <v>73</v>
      </c>
      <c r="Q350" s="28" t="s">
        <v>73</v>
      </c>
      <c r="R350" s="28" t="s">
        <v>73</v>
      </c>
      <c r="S350" s="28" t="s">
        <v>73</v>
      </c>
      <c r="T350" s="28" t="s">
        <v>73</v>
      </c>
      <c r="U350" s="28" t="s">
        <v>73</v>
      </c>
      <c r="V350" s="28" t="s">
        <v>73</v>
      </c>
      <c r="W350" s="28" t="s">
        <v>73</v>
      </c>
      <c r="X350" s="28" t="s">
        <v>73</v>
      </c>
      <c r="Y350" s="28" t="s">
        <v>73</v>
      </c>
      <c r="Z350" s="28" t="s">
        <v>73</v>
      </c>
      <c r="AA350" s="28" t="s">
        <v>73</v>
      </c>
      <c r="AB350" s="28"/>
      <c r="AC350" s="28" t="s">
        <v>73</v>
      </c>
      <c r="AD350" s="43"/>
      <c r="AE350" s="36">
        <f t="shared" si="1"/>
        <v>0</v>
      </c>
      <c r="AF350" s="43"/>
      <c r="AG350" s="43"/>
      <c r="AH350" s="36">
        <f t="shared" si="2"/>
        <v>0</v>
      </c>
      <c r="AI350" s="28" t="s">
        <v>92</v>
      </c>
      <c r="AJ350" s="28" t="s">
        <v>55</v>
      </c>
      <c r="AK350" s="28" t="s">
        <v>55</v>
      </c>
      <c r="AL350" s="28" t="s">
        <v>55</v>
      </c>
      <c r="AM350" s="28" t="s">
        <v>55</v>
      </c>
      <c r="AN350" s="28" t="s">
        <v>92</v>
      </c>
      <c r="AO350" s="28" t="s">
        <v>55</v>
      </c>
      <c r="AP350" s="36">
        <f t="shared" si="3"/>
        <v>0</v>
      </c>
      <c r="AQ350" s="36">
        <f t="shared" si="4"/>
        <v>0</v>
      </c>
      <c r="AR350" s="36">
        <f t="shared" si="5"/>
        <v>0</v>
      </c>
      <c r="AS350" s="36">
        <f t="shared" si="6"/>
        <v>14</v>
      </c>
    </row>
    <row r="351">
      <c r="A351" s="37">
        <v>346.0</v>
      </c>
      <c r="B351" s="17" t="s">
        <v>455</v>
      </c>
      <c r="C351" s="17" t="s">
        <v>897</v>
      </c>
      <c r="D351" s="20"/>
      <c r="E351" s="19"/>
      <c r="F351" s="17" t="s">
        <v>79</v>
      </c>
      <c r="G351" s="17" t="s">
        <v>851</v>
      </c>
      <c r="H351" s="38" t="s">
        <v>83</v>
      </c>
      <c r="I351" s="38" t="s">
        <v>84</v>
      </c>
      <c r="J351" s="39">
        <v>42979.0</v>
      </c>
      <c r="K351" s="41"/>
      <c r="L351" s="38" t="s">
        <v>85</v>
      </c>
      <c r="M351" s="41"/>
      <c r="N351" s="41"/>
      <c r="O351" s="28" t="s">
        <v>71</v>
      </c>
      <c r="P351" s="28" t="s">
        <v>71</v>
      </c>
      <c r="Q351" s="28" t="s">
        <v>71</v>
      </c>
      <c r="R351" s="28" t="s">
        <v>71</v>
      </c>
      <c r="S351" s="28" t="s">
        <v>72</v>
      </c>
      <c r="T351" s="28" t="s">
        <v>72</v>
      </c>
      <c r="U351" s="28" t="s">
        <v>72</v>
      </c>
      <c r="V351" s="28" t="s">
        <v>73</v>
      </c>
      <c r="W351" s="28" t="s">
        <v>73</v>
      </c>
      <c r="X351" s="28" t="s">
        <v>73</v>
      </c>
      <c r="Y351" s="28" t="s">
        <v>73</v>
      </c>
      <c r="Z351" s="28" t="s">
        <v>73</v>
      </c>
      <c r="AA351" s="28" t="s">
        <v>72</v>
      </c>
      <c r="AB351" s="28"/>
      <c r="AC351" s="28" t="s">
        <v>73</v>
      </c>
      <c r="AD351" s="43"/>
      <c r="AE351" s="36">
        <f t="shared" si="1"/>
        <v>0</v>
      </c>
      <c r="AF351" s="43"/>
      <c r="AG351" s="43"/>
      <c r="AH351" s="36">
        <f t="shared" si="2"/>
        <v>0</v>
      </c>
      <c r="AI351" s="28" t="s">
        <v>92</v>
      </c>
      <c r="AJ351" s="28" t="s">
        <v>55</v>
      </c>
      <c r="AK351" s="28" t="s">
        <v>55</v>
      </c>
      <c r="AL351" s="28" t="s">
        <v>55</v>
      </c>
      <c r="AM351" s="28" t="s">
        <v>55</v>
      </c>
      <c r="AN351" s="28" t="s">
        <v>92</v>
      </c>
      <c r="AO351" s="28" t="s">
        <v>55</v>
      </c>
      <c r="AP351" s="36">
        <f t="shared" si="3"/>
        <v>0</v>
      </c>
      <c r="AQ351" s="36">
        <f t="shared" si="4"/>
        <v>4</v>
      </c>
      <c r="AR351" s="36">
        <f t="shared" si="5"/>
        <v>4</v>
      </c>
      <c r="AS351" s="36">
        <f t="shared" si="6"/>
        <v>6</v>
      </c>
    </row>
    <row r="352">
      <c r="A352" s="37">
        <v>347.0</v>
      </c>
      <c r="B352" s="17" t="s">
        <v>900</v>
      </c>
      <c r="C352" s="17" t="s">
        <v>94</v>
      </c>
      <c r="D352" s="17" t="s">
        <v>209</v>
      </c>
      <c r="E352" s="19"/>
      <c r="F352" s="17" t="s">
        <v>96</v>
      </c>
      <c r="G352" s="17" t="s">
        <v>851</v>
      </c>
      <c r="H352" s="38" t="s">
        <v>83</v>
      </c>
      <c r="I352" s="38" t="s">
        <v>84</v>
      </c>
      <c r="J352" s="39">
        <v>42979.0</v>
      </c>
      <c r="K352" s="41"/>
      <c r="L352" s="38" t="s">
        <v>85</v>
      </c>
      <c r="M352" s="41"/>
      <c r="N352" s="41"/>
      <c r="O352" s="28" t="s">
        <v>73</v>
      </c>
      <c r="P352" s="28" t="s">
        <v>73</v>
      </c>
      <c r="Q352" s="28" t="s">
        <v>73</v>
      </c>
      <c r="R352" s="28" t="s">
        <v>73</v>
      </c>
      <c r="S352" s="28" t="s">
        <v>73</v>
      </c>
      <c r="T352" s="28" t="s">
        <v>73</v>
      </c>
      <c r="U352" s="28" t="s">
        <v>73</v>
      </c>
      <c r="V352" s="28" t="s">
        <v>73</v>
      </c>
      <c r="W352" s="28" t="s">
        <v>73</v>
      </c>
      <c r="X352" s="28" t="s">
        <v>73</v>
      </c>
      <c r="Y352" s="28" t="s">
        <v>73</v>
      </c>
      <c r="Z352" s="28" t="s">
        <v>73</v>
      </c>
      <c r="AA352" s="28" t="s">
        <v>73</v>
      </c>
      <c r="AB352" s="28"/>
      <c r="AC352" s="28" t="s">
        <v>73</v>
      </c>
      <c r="AD352" s="43"/>
      <c r="AE352" s="36">
        <f t="shared" si="1"/>
        <v>0</v>
      </c>
      <c r="AF352" s="43"/>
      <c r="AG352" s="43"/>
      <c r="AH352" s="36">
        <f t="shared" si="2"/>
        <v>0</v>
      </c>
      <c r="AI352" s="28" t="s">
        <v>92</v>
      </c>
      <c r="AJ352" s="28" t="s">
        <v>55</v>
      </c>
      <c r="AK352" s="28" t="s">
        <v>55</v>
      </c>
      <c r="AL352" s="28" t="s">
        <v>55</v>
      </c>
      <c r="AM352" s="28" t="s">
        <v>55</v>
      </c>
      <c r="AN352" s="28" t="s">
        <v>92</v>
      </c>
      <c r="AO352" s="28" t="s">
        <v>55</v>
      </c>
      <c r="AP352" s="36">
        <f t="shared" si="3"/>
        <v>0</v>
      </c>
      <c r="AQ352" s="36">
        <f t="shared" si="4"/>
        <v>0</v>
      </c>
      <c r="AR352" s="36">
        <f t="shared" si="5"/>
        <v>0</v>
      </c>
      <c r="AS352" s="36">
        <f t="shared" si="6"/>
        <v>14</v>
      </c>
    </row>
    <row r="353">
      <c r="A353" s="37">
        <v>348.0</v>
      </c>
      <c r="B353" s="17" t="s">
        <v>901</v>
      </c>
      <c r="C353" s="17" t="s">
        <v>110</v>
      </c>
      <c r="D353" s="17" t="s">
        <v>902</v>
      </c>
      <c r="E353" s="19"/>
      <c r="F353" s="17" t="s">
        <v>96</v>
      </c>
      <c r="G353" s="17" t="s">
        <v>851</v>
      </c>
      <c r="H353" s="38" t="s">
        <v>83</v>
      </c>
      <c r="I353" s="38" t="s">
        <v>84</v>
      </c>
      <c r="J353" s="39">
        <v>42979.0</v>
      </c>
      <c r="K353" s="41"/>
      <c r="L353" s="38" t="s">
        <v>85</v>
      </c>
      <c r="M353" s="41"/>
      <c r="N353" s="41"/>
      <c r="O353" s="28" t="s">
        <v>73</v>
      </c>
      <c r="P353" s="28" t="s">
        <v>72</v>
      </c>
      <c r="Q353" s="28" t="s">
        <v>73</v>
      </c>
      <c r="R353" s="28" t="s">
        <v>73</v>
      </c>
      <c r="S353" s="28" t="s">
        <v>73</v>
      </c>
      <c r="T353" s="28" t="s">
        <v>73</v>
      </c>
      <c r="U353" s="28" t="s">
        <v>73</v>
      </c>
      <c r="V353" s="28" t="s">
        <v>73</v>
      </c>
      <c r="W353" s="28" t="s">
        <v>73</v>
      </c>
      <c r="X353" s="28" t="s">
        <v>73</v>
      </c>
      <c r="Y353" s="28" t="s">
        <v>73</v>
      </c>
      <c r="Z353" s="28" t="s">
        <v>73</v>
      </c>
      <c r="AA353" s="28" t="s">
        <v>73</v>
      </c>
      <c r="AB353" s="28"/>
      <c r="AC353" s="28" t="s">
        <v>73</v>
      </c>
      <c r="AD353" s="43"/>
      <c r="AE353" s="36">
        <f t="shared" si="1"/>
        <v>0</v>
      </c>
      <c r="AF353" s="36"/>
      <c r="AG353" s="43"/>
      <c r="AH353" s="36">
        <f t="shared" si="2"/>
        <v>0</v>
      </c>
      <c r="AI353" s="28" t="s">
        <v>92</v>
      </c>
      <c r="AJ353" s="28" t="s">
        <v>55</v>
      </c>
      <c r="AK353" s="28" t="s">
        <v>55</v>
      </c>
      <c r="AL353" s="28" t="s">
        <v>55</v>
      </c>
      <c r="AM353" s="28" t="s">
        <v>55</v>
      </c>
      <c r="AN353" s="28" t="s">
        <v>92</v>
      </c>
      <c r="AO353" s="28" t="s">
        <v>55</v>
      </c>
      <c r="AP353" s="36">
        <f t="shared" si="3"/>
        <v>0</v>
      </c>
      <c r="AQ353" s="36">
        <f t="shared" si="4"/>
        <v>0</v>
      </c>
      <c r="AR353" s="36">
        <f t="shared" si="5"/>
        <v>1</v>
      </c>
      <c r="AS353" s="36">
        <f t="shared" si="6"/>
        <v>13</v>
      </c>
    </row>
    <row r="354">
      <c r="A354" s="37">
        <v>349.0</v>
      </c>
      <c r="B354" s="17" t="s">
        <v>903</v>
      </c>
      <c r="C354" s="17" t="s">
        <v>355</v>
      </c>
      <c r="D354" s="17" t="s">
        <v>110</v>
      </c>
      <c r="E354" s="19"/>
      <c r="F354" s="17" t="s">
        <v>96</v>
      </c>
      <c r="G354" s="17" t="s">
        <v>904</v>
      </c>
      <c r="H354" s="38" t="s">
        <v>83</v>
      </c>
      <c r="I354" s="38" t="s">
        <v>84</v>
      </c>
      <c r="J354" s="39">
        <v>42979.0</v>
      </c>
      <c r="K354" s="41"/>
      <c r="L354" s="38" t="s">
        <v>85</v>
      </c>
      <c r="M354" s="41"/>
      <c r="N354" s="41"/>
      <c r="O354" s="28" t="s">
        <v>73</v>
      </c>
      <c r="P354" s="28" t="s">
        <v>73</v>
      </c>
      <c r="Q354" s="28" t="s">
        <v>73</v>
      </c>
      <c r="R354" s="28" t="s">
        <v>73</v>
      </c>
      <c r="S354" s="28" t="s">
        <v>73</v>
      </c>
      <c r="T354" s="28" t="s">
        <v>73</v>
      </c>
      <c r="U354" s="28" t="s">
        <v>73</v>
      </c>
      <c r="V354" s="28" t="s">
        <v>73</v>
      </c>
      <c r="W354" s="28" t="s">
        <v>73</v>
      </c>
      <c r="X354" s="28" t="s">
        <v>73</v>
      </c>
      <c r="Y354" s="28" t="s">
        <v>73</v>
      </c>
      <c r="Z354" s="28" t="s">
        <v>73</v>
      </c>
      <c r="AA354" s="28" t="s">
        <v>73</v>
      </c>
      <c r="AB354" s="28"/>
      <c r="AC354" s="28" t="s">
        <v>73</v>
      </c>
      <c r="AD354" s="43"/>
      <c r="AE354" s="36">
        <f t="shared" si="1"/>
        <v>0</v>
      </c>
      <c r="AF354" s="64"/>
      <c r="AG354" s="41"/>
      <c r="AH354" s="36">
        <f t="shared" si="2"/>
        <v>0</v>
      </c>
      <c r="AI354" s="28" t="s">
        <v>92</v>
      </c>
      <c r="AJ354" s="28" t="s">
        <v>55</v>
      </c>
      <c r="AK354" s="28" t="s">
        <v>55</v>
      </c>
      <c r="AL354" s="28" t="s">
        <v>55</v>
      </c>
      <c r="AM354" s="28" t="s">
        <v>55</v>
      </c>
      <c r="AN354" s="28" t="s">
        <v>92</v>
      </c>
      <c r="AO354" s="28" t="s">
        <v>55</v>
      </c>
      <c r="AP354" s="36">
        <f t="shared" si="3"/>
        <v>0</v>
      </c>
      <c r="AQ354" s="36">
        <f t="shared" si="4"/>
        <v>0</v>
      </c>
      <c r="AR354" s="36">
        <f t="shared" si="5"/>
        <v>0</v>
      </c>
      <c r="AS354" s="36">
        <f t="shared" si="6"/>
        <v>14</v>
      </c>
    </row>
    <row r="355">
      <c r="A355" s="37">
        <v>350.0</v>
      </c>
      <c r="B355" s="17" t="s">
        <v>905</v>
      </c>
      <c r="C355" s="17" t="s">
        <v>412</v>
      </c>
      <c r="D355" s="17" t="s">
        <v>183</v>
      </c>
      <c r="E355" s="19"/>
      <c r="F355" s="17" t="s">
        <v>96</v>
      </c>
      <c r="G355" s="17" t="s">
        <v>904</v>
      </c>
      <c r="H355" s="38" t="s">
        <v>83</v>
      </c>
      <c r="I355" s="38" t="s">
        <v>84</v>
      </c>
      <c r="J355" s="39">
        <v>42979.0</v>
      </c>
      <c r="K355" s="41"/>
      <c r="L355" s="38" t="s">
        <v>85</v>
      </c>
      <c r="M355" s="41"/>
      <c r="N355" s="41"/>
      <c r="O355" s="28" t="s">
        <v>73</v>
      </c>
      <c r="P355" s="28" t="s">
        <v>73</v>
      </c>
      <c r="Q355" s="28" t="s">
        <v>73</v>
      </c>
      <c r="R355" s="28" t="s">
        <v>73</v>
      </c>
      <c r="S355" s="28" t="s">
        <v>73</v>
      </c>
      <c r="T355" s="28" t="s">
        <v>73</v>
      </c>
      <c r="U355" s="28" t="s">
        <v>73</v>
      </c>
      <c r="V355" s="28" t="s">
        <v>73</v>
      </c>
      <c r="W355" s="28" t="s">
        <v>73</v>
      </c>
      <c r="X355" s="28" t="s">
        <v>73</v>
      </c>
      <c r="Y355" s="28" t="s">
        <v>73</v>
      </c>
      <c r="Z355" s="28" t="s">
        <v>73</v>
      </c>
      <c r="AA355" s="28" t="s">
        <v>73</v>
      </c>
      <c r="AB355" s="28"/>
      <c r="AC355" s="28" t="s">
        <v>73</v>
      </c>
      <c r="AD355" s="43"/>
      <c r="AE355" s="36">
        <f t="shared" si="1"/>
        <v>0</v>
      </c>
      <c r="AF355" s="41"/>
      <c r="AG355" s="41"/>
      <c r="AH355" s="36">
        <f t="shared" si="2"/>
        <v>0</v>
      </c>
      <c r="AI355" s="28" t="s">
        <v>92</v>
      </c>
      <c r="AJ355" s="28" t="s">
        <v>55</v>
      </c>
      <c r="AK355" s="28" t="s">
        <v>55</v>
      </c>
      <c r="AL355" s="28" t="s">
        <v>55</v>
      </c>
      <c r="AM355" s="28" t="s">
        <v>55</v>
      </c>
      <c r="AN355" s="28" t="s">
        <v>92</v>
      </c>
      <c r="AO355" s="28" t="s">
        <v>55</v>
      </c>
      <c r="AP355" s="36">
        <f t="shared" si="3"/>
        <v>0</v>
      </c>
      <c r="AQ355" s="36">
        <f t="shared" si="4"/>
        <v>0</v>
      </c>
      <c r="AR355" s="36">
        <f t="shared" si="5"/>
        <v>0</v>
      </c>
      <c r="AS355" s="36">
        <f t="shared" si="6"/>
        <v>14</v>
      </c>
    </row>
    <row r="356">
      <c r="A356" s="37">
        <v>351.0</v>
      </c>
      <c r="B356" s="17" t="s">
        <v>906</v>
      </c>
      <c r="C356" s="17" t="s">
        <v>688</v>
      </c>
      <c r="D356" s="17" t="s">
        <v>350</v>
      </c>
      <c r="E356" s="19"/>
      <c r="F356" s="17" t="s">
        <v>79</v>
      </c>
      <c r="G356" s="17" t="s">
        <v>904</v>
      </c>
      <c r="H356" s="38" t="s">
        <v>83</v>
      </c>
      <c r="I356" s="38" t="s">
        <v>84</v>
      </c>
      <c r="J356" s="39">
        <v>42979.0</v>
      </c>
      <c r="K356" s="41"/>
      <c r="L356" s="38" t="s">
        <v>85</v>
      </c>
      <c r="M356" s="41"/>
      <c r="N356" s="41"/>
      <c r="O356" s="28" t="s">
        <v>71</v>
      </c>
      <c r="P356" s="28" t="s">
        <v>72</v>
      </c>
      <c r="Q356" s="28" t="s">
        <v>72</v>
      </c>
      <c r="R356" s="28" t="s">
        <v>72</v>
      </c>
      <c r="S356" s="28" t="s">
        <v>71</v>
      </c>
      <c r="T356" s="28" t="s">
        <v>72</v>
      </c>
      <c r="U356" s="28" t="s">
        <v>73</v>
      </c>
      <c r="V356" s="28" t="s">
        <v>73</v>
      </c>
      <c r="W356" s="28" t="s">
        <v>73</v>
      </c>
      <c r="X356" s="28" t="s">
        <v>73</v>
      </c>
      <c r="Y356" s="28" t="s">
        <v>73</v>
      </c>
      <c r="Z356" s="28" t="s">
        <v>73</v>
      </c>
      <c r="AA356" s="28" t="s">
        <v>73</v>
      </c>
      <c r="AB356" s="28"/>
      <c r="AC356" s="28" t="s">
        <v>73</v>
      </c>
      <c r="AD356" s="43"/>
      <c r="AE356" s="36">
        <f t="shared" si="1"/>
        <v>0</v>
      </c>
      <c r="AF356" s="36"/>
      <c r="AG356" s="43"/>
      <c r="AH356" s="36">
        <f t="shared" si="2"/>
        <v>0</v>
      </c>
      <c r="AI356" s="28" t="s">
        <v>92</v>
      </c>
      <c r="AJ356" s="28" t="s">
        <v>55</v>
      </c>
      <c r="AK356" s="28" t="s">
        <v>55</v>
      </c>
      <c r="AL356" s="28" t="s">
        <v>55</v>
      </c>
      <c r="AM356" s="28" t="s">
        <v>55</v>
      </c>
      <c r="AN356" s="28" t="s">
        <v>92</v>
      </c>
      <c r="AO356" s="28" t="s">
        <v>55</v>
      </c>
      <c r="AP356" s="36">
        <f t="shared" si="3"/>
        <v>0</v>
      </c>
      <c r="AQ356" s="36">
        <f t="shared" si="4"/>
        <v>2</v>
      </c>
      <c r="AR356" s="36">
        <f t="shared" si="5"/>
        <v>4</v>
      </c>
      <c r="AS356" s="36">
        <f t="shared" si="6"/>
        <v>8</v>
      </c>
    </row>
    <row r="357">
      <c r="A357" s="37">
        <v>352.0</v>
      </c>
      <c r="B357" s="17" t="s">
        <v>907</v>
      </c>
      <c r="C357" s="17" t="s">
        <v>314</v>
      </c>
      <c r="D357" s="17" t="s">
        <v>908</v>
      </c>
      <c r="E357" s="19"/>
      <c r="F357" s="17" t="s">
        <v>96</v>
      </c>
      <c r="G357" s="17" t="s">
        <v>904</v>
      </c>
      <c r="H357" s="38" t="s">
        <v>83</v>
      </c>
      <c r="I357" s="38" t="s">
        <v>84</v>
      </c>
      <c r="J357" s="39">
        <v>42979.0</v>
      </c>
      <c r="K357" s="41"/>
      <c r="L357" s="38" t="s">
        <v>85</v>
      </c>
      <c r="M357" s="41"/>
      <c r="N357" s="41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43"/>
      <c r="AE357" s="36">
        <f t="shared" si="1"/>
        <v>0</v>
      </c>
      <c r="AF357" s="36"/>
      <c r="AG357" s="43"/>
      <c r="AH357" s="36">
        <f t="shared" si="2"/>
        <v>0</v>
      </c>
      <c r="AI357" s="28" t="s">
        <v>92</v>
      </c>
      <c r="AJ357" s="28" t="s">
        <v>92</v>
      </c>
      <c r="AK357" s="28" t="s">
        <v>55</v>
      </c>
      <c r="AL357" s="28" t="s">
        <v>55</v>
      </c>
      <c r="AM357" s="28" t="s">
        <v>55</v>
      </c>
      <c r="AN357" s="28" t="s">
        <v>55</v>
      </c>
      <c r="AO357" s="28" t="s">
        <v>55</v>
      </c>
      <c r="AP357" s="36">
        <f t="shared" si="3"/>
        <v>0</v>
      </c>
      <c r="AQ357" s="36">
        <f t="shared" si="4"/>
        <v>0</v>
      </c>
      <c r="AR357" s="36">
        <f t="shared" si="5"/>
        <v>0</v>
      </c>
      <c r="AS357" s="36">
        <f t="shared" si="6"/>
        <v>0</v>
      </c>
    </row>
    <row r="358">
      <c r="A358" s="37">
        <v>353.0</v>
      </c>
      <c r="B358" s="17" t="s">
        <v>912</v>
      </c>
      <c r="C358" s="17" t="s">
        <v>145</v>
      </c>
      <c r="D358" s="20"/>
      <c r="E358" s="19"/>
      <c r="F358" s="17" t="s">
        <v>79</v>
      </c>
      <c r="G358" s="17" t="s">
        <v>904</v>
      </c>
      <c r="H358" s="38" t="s">
        <v>83</v>
      </c>
      <c r="I358" s="38" t="s">
        <v>84</v>
      </c>
      <c r="J358" s="39">
        <v>42979.0</v>
      </c>
      <c r="K358" s="41"/>
      <c r="L358" s="38" t="s">
        <v>85</v>
      </c>
      <c r="M358" s="41"/>
      <c r="N358" s="41"/>
      <c r="O358" s="28" t="s">
        <v>72</v>
      </c>
      <c r="P358" s="28" t="s">
        <v>73</v>
      </c>
      <c r="Q358" s="28" t="s">
        <v>73</v>
      </c>
      <c r="R358" s="28" t="s">
        <v>73</v>
      </c>
      <c r="S358" s="28" t="s">
        <v>73</v>
      </c>
      <c r="T358" s="28" t="s">
        <v>73</v>
      </c>
      <c r="U358" s="28" t="s">
        <v>73</v>
      </c>
      <c r="V358" s="28" t="s">
        <v>73</v>
      </c>
      <c r="W358" s="28" t="s">
        <v>73</v>
      </c>
      <c r="X358" s="28" t="s">
        <v>73</v>
      </c>
      <c r="Y358" s="28" t="s">
        <v>73</v>
      </c>
      <c r="Z358" s="28" t="s">
        <v>73</v>
      </c>
      <c r="AA358" s="28" t="s">
        <v>73</v>
      </c>
      <c r="AB358" s="28"/>
      <c r="AC358" s="28" t="s">
        <v>73</v>
      </c>
      <c r="AD358" s="43"/>
      <c r="AE358" s="36">
        <f t="shared" si="1"/>
        <v>0</v>
      </c>
      <c r="AF358" s="36"/>
      <c r="AG358" s="43"/>
      <c r="AH358" s="36">
        <f t="shared" si="2"/>
        <v>0</v>
      </c>
      <c r="AI358" s="28" t="s">
        <v>92</v>
      </c>
      <c r="AJ358" s="28" t="s">
        <v>55</v>
      </c>
      <c r="AK358" s="28" t="s">
        <v>55</v>
      </c>
      <c r="AL358" s="28" t="s">
        <v>55</v>
      </c>
      <c r="AM358" s="28" t="s">
        <v>55</v>
      </c>
      <c r="AN358" s="28" t="s">
        <v>92</v>
      </c>
      <c r="AO358" s="28" t="s">
        <v>55</v>
      </c>
      <c r="AP358" s="36">
        <f t="shared" si="3"/>
        <v>0</v>
      </c>
      <c r="AQ358" s="36">
        <f t="shared" si="4"/>
        <v>0</v>
      </c>
      <c r="AR358" s="36">
        <f t="shared" si="5"/>
        <v>1</v>
      </c>
      <c r="AS358" s="36">
        <f t="shared" si="6"/>
        <v>13</v>
      </c>
    </row>
    <row r="359">
      <c r="A359" s="37">
        <v>354.0</v>
      </c>
      <c r="B359" s="17" t="s">
        <v>196</v>
      </c>
      <c r="C359" s="17" t="s">
        <v>77</v>
      </c>
      <c r="D359" s="17" t="s">
        <v>206</v>
      </c>
      <c r="E359" s="17" t="s">
        <v>76</v>
      </c>
      <c r="F359" s="17" t="s">
        <v>79</v>
      </c>
      <c r="G359" s="17" t="s">
        <v>904</v>
      </c>
      <c r="H359" s="38" t="s">
        <v>83</v>
      </c>
      <c r="I359" s="38" t="s">
        <v>84</v>
      </c>
      <c r="J359" s="39">
        <v>42979.0</v>
      </c>
      <c r="K359" s="41"/>
      <c r="L359" s="38" t="s">
        <v>85</v>
      </c>
      <c r="M359" s="41"/>
      <c r="N359" s="41"/>
      <c r="O359" s="28" t="s">
        <v>73</v>
      </c>
      <c r="P359" s="28" t="s">
        <v>73</v>
      </c>
      <c r="Q359" s="28" t="s">
        <v>73</v>
      </c>
      <c r="R359" s="28" t="s">
        <v>73</v>
      </c>
      <c r="S359" s="28" t="s">
        <v>73</v>
      </c>
      <c r="T359" s="28" t="s">
        <v>73</v>
      </c>
      <c r="U359" s="28" t="s">
        <v>73</v>
      </c>
      <c r="V359" s="28" t="s">
        <v>73</v>
      </c>
      <c r="W359" s="28" t="s">
        <v>73</v>
      </c>
      <c r="X359" s="28" t="s">
        <v>73</v>
      </c>
      <c r="Y359" s="28" t="s">
        <v>73</v>
      </c>
      <c r="Z359" s="28" t="s">
        <v>73</v>
      </c>
      <c r="AA359" s="28" t="s">
        <v>73</v>
      </c>
      <c r="AB359" s="28"/>
      <c r="AC359" s="28" t="s">
        <v>73</v>
      </c>
      <c r="AD359" s="43"/>
      <c r="AE359" s="36">
        <f t="shared" si="1"/>
        <v>0</v>
      </c>
      <c r="AF359" s="41"/>
      <c r="AG359" s="41"/>
      <c r="AH359" s="36">
        <f t="shared" si="2"/>
        <v>0</v>
      </c>
      <c r="AI359" s="28" t="s">
        <v>92</v>
      </c>
      <c r="AJ359" s="28" t="s">
        <v>55</v>
      </c>
      <c r="AK359" s="28" t="s">
        <v>55</v>
      </c>
      <c r="AL359" s="28" t="s">
        <v>55</v>
      </c>
      <c r="AM359" s="28" t="s">
        <v>55</v>
      </c>
      <c r="AN359" s="28" t="s">
        <v>92</v>
      </c>
      <c r="AO359" s="28" t="s">
        <v>55</v>
      </c>
      <c r="AP359" s="36">
        <f t="shared" si="3"/>
        <v>0</v>
      </c>
      <c r="AQ359" s="36">
        <f t="shared" si="4"/>
        <v>0</v>
      </c>
      <c r="AR359" s="36">
        <f t="shared" si="5"/>
        <v>0</v>
      </c>
      <c r="AS359" s="36">
        <f t="shared" si="6"/>
        <v>14</v>
      </c>
    </row>
    <row r="360">
      <c r="A360" s="37">
        <v>355.0</v>
      </c>
      <c r="B360" s="17" t="s">
        <v>913</v>
      </c>
      <c r="C360" s="17" t="s">
        <v>914</v>
      </c>
      <c r="D360" s="17" t="s">
        <v>674</v>
      </c>
      <c r="E360" s="19"/>
      <c r="F360" s="17" t="s">
        <v>79</v>
      </c>
      <c r="G360" s="17" t="s">
        <v>904</v>
      </c>
      <c r="H360" s="38" t="s">
        <v>83</v>
      </c>
      <c r="I360" s="38" t="s">
        <v>84</v>
      </c>
      <c r="J360" s="39">
        <v>42979.0</v>
      </c>
      <c r="K360" s="41"/>
      <c r="L360" s="38" t="s">
        <v>85</v>
      </c>
      <c r="M360" s="41"/>
      <c r="N360" s="41"/>
      <c r="O360" s="28" t="s">
        <v>73</v>
      </c>
      <c r="P360" s="28" t="s">
        <v>73</v>
      </c>
      <c r="Q360" s="28" t="s">
        <v>73</v>
      </c>
      <c r="R360" s="28" t="s">
        <v>73</v>
      </c>
      <c r="S360" s="28" t="s">
        <v>73</v>
      </c>
      <c r="T360" s="28" t="s">
        <v>73</v>
      </c>
      <c r="U360" s="28" t="s">
        <v>73</v>
      </c>
      <c r="V360" s="28" t="s">
        <v>73</v>
      </c>
      <c r="W360" s="28" t="s">
        <v>73</v>
      </c>
      <c r="X360" s="28" t="s">
        <v>73</v>
      </c>
      <c r="Y360" s="28" t="s">
        <v>73</v>
      </c>
      <c r="Z360" s="28" t="s">
        <v>73</v>
      </c>
      <c r="AA360" s="28" t="s">
        <v>73</v>
      </c>
      <c r="AB360" s="28"/>
      <c r="AC360" s="28" t="s">
        <v>73</v>
      </c>
      <c r="AD360" s="43"/>
      <c r="AE360" s="36">
        <f t="shared" si="1"/>
        <v>0</v>
      </c>
      <c r="AF360" s="43"/>
      <c r="AG360" s="43"/>
      <c r="AH360" s="36">
        <f t="shared" si="2"/>
        <v>0</v>
      </c>
      <c r="AI360" s="28" t="s">
        <v>92</v>
      </c>
      <c r="AJ360" s="28" t="s">
        <v>55</v>
      </c>
      <c r="AK360" s="28" t="s">
        <v>55</v>
      </c>
      <c r="AL360" s="28" t="s">
        <v>55</v>
      </c>
      <c r="AM360" s="28" t="s">
        <v>55</v>
      </c>
      <c r="AN360" s="28" t="s">
        <v>92</v>
      </c>
      <c r="AO360" s="28" t="s">
        <v>55</v>
      </c>
      <c r="AP360" s="36">
        <f t="shared" si="3"/>
        <v>0</v>
      </c>
      <c r="AQ360" s="36">
        <f t="shared" si="4"/>
        <v>0</v>
      </c>
      <c r="AR360" s="36">
        <f t="shared" si="5"/>
        <v>0</v>
      </c>
      <c r="AS360" s="36">
        <f t="shared" si="6"/>
        <v>14</v>
      </c>
    </row>
    <row r="361">
      <c r="A361" s="37">
        <v>356.0</v>
      </c>
      <c r="B361" s="17" t="s">
        <v>916</v>
      </c>
      <c r="C361" s="17" t="s">
        <v>731</v>
      </c>
      <c r="D361" s="17" t="s">
        <v>77</v>
      </c>
      <c r="E361" s="19"/>
      <c r="F361" s="17" t="s">
        <v>79</v>
      </c>
      <c r="G361" s="17" t="s">
        <v>904</v>
      </c>
      <c r="H361" s="38" t="s">
        <v>83</v>
      </c>
      <c r="I361" s="38" t="s">
        <v>84</v>
      </c>
      <c r="J361" s="39">
        <v>42979.0</v>
      </c>
      <c r="K361" s="43"/>
      <c r="L361" s="47" t="s">
        <v>85</v>
      </c>
      <c r="M361" s="43"/>
      <c r="N361" s="43"/>
      <c r="O361" s="28" t="s">
        <v>72</v>
      </c>
      <c r="P361" s="28" t="s">
        <v>73</v>
      </c>
      <c r="Q361" s="28" t="s">
        <v>73</v>
      </c>
      <c r="R361" s="28" t="s">
        <v>73</v>
      </c>
      <c r="S361" s="28" t="s">
        <v>73</v>
      </c>
      <c r="T361" s="28" t="s">
        <v>73</v>
      </c>
      <c r="U361" s="28" t="s">
        <v>73</v>
      </c>
      <c r="V361" s="28" t="s">
        <v>73</v>
      </c>
      <c r="W361" s="28" t="s">
        <v>73</v>
      </c>
      <c r="X361" s="28" t="s">
        <v>73</v>
      </c>
      <c r="Y361" s="28" t="s">
        <v>73</v>
      </c>
      <c r="Z361" s="28" t="s">
        <v>73</v>
      </c>
      <c r="AA361" s="28" t="s">
        <v>73</v>
      </c>
      <c r="AB361" s="28"/>
      <c r="AC361" s="28" t="s">
        <v>73</v>
      </c>
      <c r="AD361" s="43"/>
      <c r="AE361" s="36">
        <f t="shared" si="1"/>
        <v>0</v>
      </c>
      <c r="AF361" s="36"/>
      <c r="AG361" s="43"/>
      <c r="AH361" s="36">
        <f t="shared" si="2"/>
        <v>0</v>
      </c>
      <c r="AI361" s="28" t="s">
        <v>92</v>
      </c>
      <c r="AJ361" s="28" t="s">
        <v>55</v>
      </c>
      <c r="AK361" s="28" t="s">
        <v>55</v>
      </c>
      <c r="AL361" s="28" t="s">
        <v>55</v>
      </c>
      <c r="AM361" s="28" t="s">
        <v>55</v>
      </c>
      <c r="AN361" s="28" t="s">
        <v>92</v>
      </c>
      <c r="AO361" s="28" t="s">
        <v>55</v>
      </c>
      <c r="AP361" s="36">
        <f t="shared" si="3"/>
        <v>0</v>
      </c>
      <c r="AQ361" s="36">
        <f t="shared" si="4"/>
        <v>0</v>
      </c>
      <c r="AR361" s="36">
        <f t="shared" si="5"/>
        <v>1</v>
      </c>
      <c r="AS361" s="36">
        <f t="shared" si="6"/>
        <v>13</v>
      </c>
    </row>
    <row r="362">
      <c r="A362" s="37">
        <v>357.0</v>
      </c>
      <c r="B362" s="17" t="s">
        <v>917</v>
      </c>
      <c r="C362" s="17" t="s">
        <v>143</v>
      </c>
      <c r="D362" s="17" t="s">
        <v>716</v>
      </c>
      <c r="E362" s="19"/>
      <c r="F362" s="17" t="s">
        <v>79</v>
      </c>
      <c r="G362" s="17" t="s">
        <v>904</v>
      </c>
      <c r="H362" s="38" t="s">
        <v>83</v>
      </c>
      <c r="I362" s="38" t="s">
        <v>84</v>
      </c>
      <c r="J362" s="39">
        <v>42979.0</v>
      </c>
      <c r="K362" s="43"/>
      <c r="L362" s="47" t="s">
        <v>85</v>
      </c>
      <c r="M362" s="43"/>
      <c r="N362" s="43"/>
      <c r="O362" s="28" t="s">
        <v>73</v>
      </c>
      <c r="P362" s="28" t="s">
        <v>73</v>
      </c>
      <c r="Q362" s="28" t="s">
        <v>73</v>
      </c>
      <c r="R362" s="28" t="s">
        <v>73</v>
      </c>
      <c r="S362" s="28" t="s">
        <v>73</v>
      </c>
      <c r="T362" s="28" t="s">
        <v>73</v>
      </c>
      <c r="U362" s="28" t="s">
        <v>73</v>
      </c>
      <c r="V362" s="28" t="s">
        <v>73</v>
      </c>
      <c r="W362" s="28" t="s">
        <v>73</v>
      </c>
      <c r="X362" s="28" t="s">
        <v>73</v>
      </c>
      <c r="Y362" s="28" t="s">
        <v>73</v>
      </c>
      <c r="Z362" s="28" t="s">
        <v>73</v>
      </c>
      <c r="AA362" s="28" t="s">
        <v>73</v>
      </c>
      <c r="AB362" s="28"/>
      <c r="AC362" s="28" t="s">
        <v>73</v>
      </c>
      <c r="AD362" s="43"/>
      <c r="AE362" s="36">
        <f t="shared" si="1"/>
        <v>0</v>
      </c>
      <c r="AF362" s="36"/>
      <c r="AG362" s="43"/>
      <c r="AH362" s="36">
        <f t="shared" si="2"/>
        <v>0</v>
      </c>
      <c r="AI362" s="28" t="s">
        <v>92</v>
      </c>
      <c r="AJ362" s="28" t="s">
        <v>55</v>
      </c>
      <c r="AK362" s="28" t="s">
        <v>55</v>
      </c>
      <c r="AL362" s="28" t="s">
        <v>55</v>
      </c>
      <c r="AM362" s="28" t="s">
        <v>55</v>
      </c>
      <c r="AN362" s="28" t="s">
        <v>92</v>
      </c>
      <c r="AO362" s="28" t="s">
        <v>55</v>
      </c>
      <c r="AP362" s="36">
        <f t="shared" si="3"/>
        <v>0</v>
      </c>
      <c r="AQ362" s="36">
        <f t="shared" si="4"/>
        <v>0</v>
      </c>
      <c r="AR362" s="36">
        <f t="shared" si="5"/>
        <v>0</v>
      </c>
      <c r="AS362" s="36">
        <f t="shared" si="6"/>
        <v>14</v>
      </c>
    </row>
    <row r="363">
      <c r="A363" s="37">
        <v>358.0</v>
      </c>
      <c r="B363" s="17" t="s">
        <v>146</v>
      </c>
      <c r="C363" s="17" t="s">
        <v>540</v>
      </c>
      <c r="D363" s="17" t="s">
        <v>919</v>
      </c>
      <c r="E363" s="19"/>
      <c r="F363" s="17" t="s">
        <v>79</v>
      </c>
      <c r="G363" s="17" t="s">
        <v>904</v>
      </c>
      <c r="H363" s="38" t="s">
        <v>83</v>
      </c>
      <c r="I363" s="38" t="s">
        <v>84</v>
      </c>
      <c r="J363" s="39">
        <v>42979.0</v>
      </c>
      <c r="K363" s="43"/>
      <c r="L363" s="47" t="s">
        <v>85</v>
      </c>
      <c r="M363" s="43"/>
      <c r="N363" s="43"/>
      <c r="O363" s="28" t="s">
        <v>72</v>
      </c>
      <c r="P363" s="28" t="s">
        <v>72</v>
      </c>
      <c r="Q363" s="28" t="s">
        <v>73</v>
      </c>
      <c r="R363" s="28" t="s">
        <v>73</v>
      </c>
      <c r="S363" s="28" t="s">
        <v>72</v>
      </c>
      <c r="T363" s="28" t="s">
        <v>73</v>
      </c>
      <c r="U363" s="28" t="s">
        <v>73</v>
      </c>
      <c r="V363" s="28" t="s">
        <v>73</v>
      </c>
      <c r="W363" s="28" t="s">
        <v>73</v>
      </c>
      <c r="X363" s="28" t="s">
        <v>73</v>
      </c>
      <c r="Y363" s="28" t="s">
        <v>73</v>
      </c>
      <c r="Z363" s="28" t="s">
        <v>73</v>
      </c>
      <c r="AA363" s="28" t="s">
        <v>73</v>
      </c>
      <c r="AB363" s="28"/>
      <c r="AC363" s="28" t="s">
        <v>73</v>
      </c>
      <c r="AD363" s="43"/>
      <c r="AE363" s="36">
        <f t="shared" si="1"/>
        <v>0</v>
      </c>
      <c r="AF363" s="43"/>
      <c r="AG363" s="43"/>
      <c r="AH363" s="36">
        <f t="shared" si="2"/>
        <v>0</v>
      </c>
      <c r="AI363" s="28" t="s">
        <v>92</v>
      </c>
      <c r="AJ363" s="28" t="s">
        <v>55</v>
      </c>
      <c r="AK363" s="28" t="s">
        <v>55</v>
      </c>
      <c r="AL363" s="28" t="s">
        <v>55</v>
      </c>
      <c r="AM363" s="28" t="s">
        <v>55</v>
      </c>
      <c r="AN363" s="28" t="s">
        <v>92</v>
      </c>
      <c r="AO363" s="28" t="s">
        <v>55</v>
      </c>
      <c r="AP363" s="36">
        <f t="shared" si="3"/>
        <v>0</v>
      </c>
      <c r="AQ363" s="36">
        <f t="shared" si="4"/>
        <v>0</v>
      </c>
      <c r="AR363" s="36">
        <f t="shared" si="5"/>
        <v>3</v>
      </c>
      <c r="AS363" s="36">
        <f t="shared" si="6"/>
        <v>11</v>
      </c>
    </row>
    <row r="364">
      <c r="A364" s="37">
        <v>359.0</v>
      </c>
      <c r="B364" s="17" t="s">
        <v>920</v>
      </c>
      <c r="C364" s="17" t="s">
        <v>193</v>
      </c>
      <c r="D364" s="17" t="s">
        <v>921</v>
      </c>
      <c r="E364" s="19"/>
      <c r="F364" s="17" t="s">
        <v>96</v>
      </c>
      <c r="G364" s="17" t="s">
        <v>904</v>
      </c>
      <c r="H364" s="38" t="s">
        <v>83</v>
      </c>
      <c r="I364" s="38" t="s">
        <v>84</v>
      </c>
      <c r="J364" s="39">
        <v>42979.0</v>
      </c>
      <c r="K364" s="43"/>
      <c r="L364" s="47" t="s">
        <v>85</v>
      </c>
      <c r="M364" s="43"/>
      <c r="N364" s="43"/>
      <c r="O364" s="28" t="s">
        <v>72</v>
      </c>
      <c r="P364" s="28" t="s">
        <v>72</v>
      </c>
      <c r="Q364" s="28" t="s">
        <v>71</v>
      </c>
      <c r="R364" s="28" t="s">
        <v>73</v>
      </c>
      <c r="S364" s="28" t="s">
        <v>72</v>
      </c>
      <c r="T364" s="28" t="s">
        <v>72</v>
      </c>
      <c r="U364" s="28" t="s">
        <v>71</v>
      </c>
      <c r="V364" s="28" t="s">
        <v>73</v>
      </c>
      <c r="W364" s="28" t="s">
        <v>73</v>
      </c>
      <c r="X364" s="28" t="s">
        <v>73</v>
      </c>
      <c r="Y364" s="28" t="s">
        <v>73</v>
      </c>
      <c r="Z364" s="28" t="s">
        <v>73</v>
      </c>
      <c r="AA364" s="28" t="s">
        <v>73</v>
      </c>
      <c r="AB364" s="28"/>
      <c r="AC364" s="28" t="s">
        <v>73</v>
      </c>
      <c r="AD364" s="43"/>
      <c r="AE364" s="36">
        <f t="shared" si="1"/>
        <v>0</v>
      </c>
      <c r="AF364" s="43"/>
      <c r="AG364" s="43"/>
      <c r="AH364" s="36">
        <f t="shared" si="2"/>
        <v>0</v>
      </c>
      <c r="AI364" s="28" t="s">
        <v>92</v>
      </c>
      <c r="AJ364" s="28" t="s">
        <v>55</v>
      </c>
      <c r="AK364" s="28" t="s">
        <v>55</v>
      </c>
      <c r="AL364" s="28" t="s">
        <v>55</v>
      </c>
      <c r="AM364" s="28" t="s">
        <v>55</v>
      </c>
      <c r="AN364" s="28" t="s">
        <v>92</v>
      </c>
      <c r="AO364" s="28" t="s">
        <v>55</v>
      </c>
      <c r="AP364" s="36">
        <f t="shared" si="3"/>
        <v>0</v>
      </c>
      <c r="AQ364" s="36">
        <f t="shared" si="4"/>
        <v>2</v>
      </c>
      <c r="AR364" s="36">
        <f t="shared" si="5"/>
        <v>4</v>
      </c>
      <c r="AS364" s="36">
        <f t="shared" si="6"/>
        <v>8</v>
      </c>
    </row>
    <row r="365">
      <c r="A365" s="37">
        <v>360.0</v>
      </c>
      <c r="B365" s="17" t="s">
        <v>634</v>
      </c>
      <c r="C365" s="17" t="s">
        <v>78</v>
      </c>
      <c r="D365" s="17" t="s">
        <v>923</v>
      </c>
      <c r="E365" s="19"/>
      <c r="F365" s="17" t="s">
        <v>79</v>
      </c>
      <c r="G365" s="17" t="s">
        <v>904</v>
      </c>
      <c r="H365" s="38" t="s">
        <v>83</v>
      </c>
      <c r="I365" s="38" t="s">
        <v>84</v>
      </c>
      <c r="J365" s="39">
        <v>42979.0</v>
      </c>
      <c r="K365" s="43"/>
      <c r="L365" s="47" t="s">
        <v>85</v>
      </c>
      <c r="M365" s="43"/>
      <c r="N365" s="43"/>
      <c r="O365" s="28" t="s">
        <v>73</v>
      </c>
      <c r="P365" s="28" t="s">
        <v>73</v>
      </c>
      <c r="Q365" s="28" t="s">
        <v>73</v>
      </c>
      <c r="R365" s="28" t="s">
        <v>73</v>
      </c>
      <c r="S365" s="28" t="s">
        <v>73</v>
      </c>
      <c r="T365" s="28" t="s">
        <v>73</v>
      </c>
      <c r="U365" s="28" t="s">
        <v>73</v>
      </c>
      <c r="V365" s="28" t="s">
        <v>73</v>
      </c>
      <c r="W365" s="28" t="s">
        <v>73</v>
      </c>
      <c r="X365" s="28" t="s">
        <v>73</v>
      </c>
      <c r="Y365" s="28" t="s">
        <v>73</v>
      </c>
      <c r="Z365" s="28" t="s">
        <v>73</v>
      </c>
      <c r="AA365" s="28" t="s">
        <v>73</v>
      </c>
      <c r="AB365" s="28"/>
      <c r="AC365" s="28" t="s">
        <v>73</v>
      </c>
      <c r="AD365" s="43"/>
      <c r="AE365" s="36">
        <f t="shared" si="1"/>
        <v>0</v>
      </c>
      <c r="AF365" s="43"/>
      <c r="AG365" s="43"/>
      <c r="AH365" s="36">
        <f t="shared" si="2"/>
        <v>0</v>
      </c>
      <c r="AI365" s="28" t="s">
        <v>92</v>
      </c>
      <c r="AJ365" s="28" t="s">
        <v>55</v>
      </c>
      <c r="AK365" s="28" t="s">
        <v>55</v>
      </c>
      <c r="AL365" s="28" t="s">
        <v>55</v>
      </c>
      <c r="AM365" s="28" t="s">
        <v>55</v>
      </c>
      <c r="AN365" s="28" t="s">
        <v>92</v>
      </c>
      <c r="AO365" s="28" t="s">
        <v>55</v>
      </c>
      <c r="AP365" s="36">
        <f t="shared" si="3"/>
        <v>0</v>
      </c>
      <c r="AQ365" s="36">
        <f t="shared" si="4"/>
        <v>0</v>
      </c>
      <c r="AR365" s="36">
        <f t="shared" si="5"/>
        <v>0</v>
      </c>
      <c r="AS365" s="36">
        <f t="shared" si="6"/>
        <v>14</v>
      </c>
    </row>
    <row r="366">
      <c r="A366" s="37">
        <v>361.0</v>
      </c>
      <c r="B366" s="17" t="s">
        <v>926</v>
      </c>
      <c r="C366" s="17" t="s">
        <v>269</v>
      </c>
      <c r="D366" s="19"/>
      <c r="E366" s="19"/>
      <c r="F366" s="17" t="s">
        <v>79</v>
      </c>
      <c r="G366" s="17" t="s">
        <v>904</v>
      </c>
      <c r="H366" s="38" t="s">
        <v>83</v>
      </c>
      <c r="I366" s="38" t="s">
        <v>84</v>
      </c>
      <c r="J366" s="39">
        <v>42979.0</v>
      </c>
      <c r="K366" s="43"/>
      <c r="L366" s="47" t="s">
        <v>85</v>
      </c>
      <c r="M366" s="43"/>
      <c r="N366" s="43"/>
      <c r="O366" s="28" t="s">
        <v>73</v>
      </c>
      <c r="P366" s="28" t="s">
        <v>73</v>
      </c>
      <c r="Q366" s="28" t="s">
        <v>73</v>
      </c>
      <c r="R366" s="28" t="s">
        <v>73</v>
      </c>
      <c r="S366" s="28" t="s">
        <v>73</v>
      </c>
      <c r="T366" s="28" t="s">
        <v>73</v>
      </c>
      <c r="U366" s="28" t="s">
        <v>73</v>
      </c>
      <c r="V366" s="28" t="s">
        <v>73</v>
      </c>
      <c r="W366" s="28" t="s">
        <v>73</v>
      </c>
      <c r="X366" s="28" t="s">
        <v>73</v>
      </c>
      <c r="Y366" s="28" t="s">
        <v>73</v>
      </c>
      <c r="Z366" s="28" t="s">
        <v>73</v>
      </c>
      <c r="AA366" s="28" t="s">
        <v>73</v>
      </c>
      <c r="AB366" s="28"/>
      <c r="AC366" s="28" t="s">
        <v>73</v>
      </c>
      <c r="AD366" s="43"/>
      <c r="AE366" s="36">
        <f t="shared" si="1"/>
        <v>0</v>
      </c>
      <c r="AF366" s="36"/>
      <c r="AG366" s="43"/>
      <c r="AH366" s="36">
        <f t="shared" si="2"/>
        <v>0</v>
      </c>
      <c r="AI366" s="28" t="s">
        <v>92</v>
      </c>
      <c r="AJ366" s="28" t="s">
        <v>55</v>
      </c>
      <c r="AK366" s="28" t="s">
        <v>55</v>
      </c>
      <c r="AL366" s="28" t="s">
        <v>55</v>
      </c>
      <c r="AM366" s="28" t="s">
        <v>55</v>
      </c>
      <c r="AN366" s="28" t="s">
        <v>92</v>
      </c>
      <c r="AO366" s="28" t="s">
        <v>55</v>
      </c>
      <c r="AP366" s="36">
        <f t="shared" si="3"/>
        <v>0</v>
      </c>
      <c r="AQ366" s="36">
        <f t="shared" si="4"/>
        <v>0</v>
      </c>
      <c r="AR366" s="36">
        <f t="shared" si="5"/>
        <v>0</v>
      </c>
      <c r="AS366" s="36">
        <f t="shared" si="6"/>
        <v>14</v>
      </c>
    </row>
    <row r="367">
      <c r="A367" s="37">
        <v>362.0</v>
      </c>
      <c r="B367" s="17" t="s">
        <v>927</v>
      </c>
      <c r="C367" s="17" t="s">
        <v>101</v>
      </c>
      <c r="D367" s="17" t="s">
        <v>784</v>
      </c>
      <c r="E367" s="19"/>
      <c r="F367" s="17" t="s">
        <v>96</v>
      </c>
      <c r="G367" s="17" t="s">
        <v>904</v>
      </c>
      <c r="H367" s="38" t="s">
        <v>83</v>
      </c>
      <c r="I367" s="38" t="s">
        <v>84</v>
      </c>
      <c r="J367" s="39">
        <v>42979.0</v>
      </c>
      <c r="K367" s="43"/>
      <c r="L367" s="47" t="s">
        <v>85</v>
      </c>
      <c r="M367" s="43"/>
      <c r="N367" s="43"/>
      <c r="O367" s="28" t="s">
        <v>73</v>
      </c>
      <c r="P367" s="28" t="s">
        <v>73</v>
      </c>
      <c r="Q367" s="28" t="s">
        <v>73</v>
      </c>
      <c r="R367" s="28" t="s">
        <v>73</v>
      </c>
      <c r="S367" s="28" t="s">
        <v>73</v>
      </c>
      <c r="T367" s="28" t="s">
        <v>73</v>
      </c>
      <c r="U367" s="28" t="s">
        <v>73</v>
      </c>
      <c r="V367" s="28" t="s">
        <v>73</v>
      </c>
      <c r="W367" s="28" t="s">
        <v>73</v>
      </c>
      <c r="X367" s="28" t="s">
        <v>73</v>
      </c>
      <c r="Y367" s="28" t="s">
        <v>73</v>
      </c>
      <c r="Z367" s="28" t="s">
        <v>73</v>
      </c>
      <c r="AA367" s="28" t="s">
        <v>73</v>
      </c>
      <c r="AB367" s="28"/>
      <c r="AC367" s="28" t="s">
        <v>73</v>
      </c>
      <c r="AD367" s="43"/>
      <c r="AE367" s="36">
        <f t="shared" si="1"/>
        <v>0</v>
      </c>
      <c r="AF367" s="43"/>
      <c r="AG367" s="43"/>
      <c r="AH367" s="36">
        <f t="shared" si="2"/>
        <v>0</v>
      </c>
      <c r="AI367" s="28" t="s">
        <v>92</v>
      </c>
      <c r="AJ367" s="28" t="s">
        <v>55</v>
      </c>
      <c r="AK367" s="28" t="s">
        <v>55</v>
      </c>
      <c r="AL367" s="28" t="s">
        <v>55</v>
      </c>
      <c r="AM367" s="28" t="s">
        <v>55</v>
      </c>
      <c r="AN367" s="28" t="s">
        <v>92</v>
      </c>
      <c r="AO367" s="28" t="s">
        <v>55</v>
      </c>
      <c r="AP367" s="36">
        <f t="shared" si="3"/>
        <v>0</v>
      </c>
      <c r="AQ367" s="36">
        <f t="shared" si="4"/>
        <v>0</v>
      </c>
      <c r="AR367" s="36">
        <f t="shared" si="5"/>
        <v>0</v>
      </c>
      <c r="AS367" s="36">
        <f t="shared" si="6"/>
        <v>14</v>
      </c>
    </row>
    <row r="368">
      <c r="A368" s="37">
        <v>363.0</v>
      </c>
      <c r="B368" s="17" t="s">
        <v>929</v>
      </c>
      <c r="C368" s="17" t="s">
        <v>77</v>
      </c>
      <c r="D368" s="17" t="s">
        <v>76</v>
      </c>
      <c r="E368" s="19"/>
      <c r="F368" s="17" t="s">
        <v>79</v>
      </c>
      <c r="G368" s="17" t="s">
        <v>904</v>
      </c>
      <c r="H368" s="38" t="s">
        <v>83</v>
      </c>
      <c r="I368" s="38" t="s">
        <v>84</v>
      </c>
      <c r="J368" s="39">
        <v>42979.0</v>
      </c>
      <c r="K368" s="43"/>
      <c r="L368" s="47" t="s">
        <v>85</v>
      </c>
      <c r="M368" s="43"/>
      <c r="N368" s="43"/>
      <c r="O368" s="28" t="s">
        <v>71</v>
      </c>
      <c r="P368" s="28" t="s">
        <v>71</v>
      </c>
      <c r="Q368" s="28" t="s">
        <v>71</v>
      </c>
      <c r="R368" s="28" t="s">
        <v>71</v>
      </c>
      <c r="S368" s="28" t="s">
        <v>71</v>
      </c>
      <c r="T368" s="28" t="s">
        <v>71</v>
      </c>
      <c r="U368" s="28" t="s">
        <v>71</v>
      </c>
      <c r="V368" s="28" t="s">
        <v>73</v>
      </c>
      <c r="W368" s="28" t="s">
        <v>73</v>
      </c>
      <c r="X368" s="28" t="s">
        <v>73</v>
      </c>
      <c r="Y368" s="28" t="s">
        <v>73</v>
      </c>
      <c r="Z368" s="28" t="s">
        <v>73</v>
      </c>
      <c r="AA368" s="28" t="s">
        <v>71</v>
      </c>
      <c r="AB368" s="28"/>
      <c r="AC368" s="28" t="s">
        <v>73</v>
      </c>
      <c r="AD368" s="43"/>
      <c r="AE368" s="36">
        <f t="shared" si="1"/>
        <v>0</v>
      </c>
      <c r="AF368" s="43"/>
      <c r="AG368" s="43"/>
      <c r="AH368" s="36">
        <f t="shared" si="2"/>
        <v>0</v>
      </c>
      <c r="AI368" s="28" t="s">
        <v>92</v>
      </c>
      <c r="AJ368" s="28" t="s">
        <v>55</v>
      </c>
      <c r="AK368" s="28" t="s">
        <v>55</v>
      </c>
      <c r="AL368" s="28" t="s">
        <v>55</v>
      </c>
      <c r="AM368" s="28" t="s">
        <v>55</v>
      </c>
      <c r="AN368" s="28" t="s">
        <v>92</v>
      </c>
      <c r="AO368" s="28" t="s">
        <v>55</v>
      </c>
      <c r="AP368" s="36">
        <f t="shared" si="3"/>
        <v>0</v>
      </c>
      <c r="AQ368" s="36">
        <f t="shared" si="4"/>
        <v>8</v>
      </c>
      <c r="AR368" s="36">
        <f t="shared" si="5"/>
        <v>0</v>
      </c>
      <c r="AS368" s="36">
        <f t="shared" si="6"/>
        <v>6</v>
      </c>
    </row>
    <row r="369">
      <c r="A369" s="37">
        <v>364.0</v>
      </c>
      <c r="B369" s="17" t="s">
        <v>930</v>
      </c>
      <c r="C369" s="17" t="s">
        <v>573</v>
      </c>
      <c r="D369" s="19"/>
      <c r="E369" s="19"/>
      <c r="F369" s="17" t="s">
        <v>79</v>
      </c>
      <c r="G369" s="17" t="s">
        <v>904</v>
      </c>
      <c r="H369" s="38" t="s">
        <v>83</v>
      </c>
      <c r="I369" s="38" t="s">
        <v>84</v>
      </c>
      <c r="J369" s="39">
        <v>42979.0</v>
      </c>
      <c r="K369" s="43"/>
      <c r="L369" s="47" t="s">
        <v>85</v>
      </c>
      <c r="M369" s="43"/>
      <c r="N369" s="43"/>
      <c r="O369" s="28" t="s">
        <v>72</v>
      </c>
      <c r="P369" s="28" t="s">
        <v>73</v>
      </c>
      <c r="Q369" s="28" t="s">
        <v>73</v>
      </c>
      <c r="R369" s="28" t="s">
        <v>73</v>
      </c>
      <c r="S369" s="28" t="s">
        <v>72</v>
      </c>
      <c r="T369" s="28" t="s">
        <v>73</v>
      </c>
      <c r="U369" s="28" t="s">
        <v>73</v>
      </c>
      <c r="V369" s="28" t="s">
        <v>73</v>
      </c>
      <c r="W369" s="28" t="s">
        <v>73</v>
      </c>
      <c r="X369" s="28" t="s">
        <v>73</v>
      </c>
      <c r="Y369" s="28" t="s">
        <v>73</v>
      </c>
      <c r="Z369" s="28" t="s">
        <v>73</v>
      </c>
      <c r="AA369" s="28" t="s">
        <v>73</v>
      </c>
      <c r="AB369" s="28"/>
      <c r="AC369" s="28" t="s">
        <v>73</v>
      </c>
      <c r="AD369" s="43"/>
      <c r="AE369" s="36">
        <f t="shared" si="1"/>
        <v>0</v>
      </c>
      <c r="AF369" s="36"/>
      <c r="AG369" s="43"/>
      <c r="AH369" s="36">
        <f t="shared" si="2"/>
        <v>0</v>
      </c>
      <c r="AI369" s="28" t="s">
        <v>92</v>
      </c>
      <c r="AJ369" s="28" t="s">
        <v>55</v>
      </c>
      <c r="AK369" s="28" t="s">
        <v>55</v>
      </c>
      <c r="AL369" s="28" t="s">
        <v>55</v>
      </c>
      <c r="AM369" s="28" t="s">
        <v>55</v>
      </c>
      <c r="AN369" s="28" t="s">
        <v>92</v>
      </c>
      <c r="AO369" s="28" t="s">
        <v>55</v>
      </c>
      <c r="AP369" s="36">
        <f t="shared" si="3"/>
        <v>0</v>
      </c>
      <c r="AQ369" s="36">
        <f t="shared" si="4"/>
        <v>0</v>
      </c>
      <c r="AR369" s="36">
        <f t="shared" si="5"/>
        <v>2</v>
      </c>
      <c r="AS369" s="36">
        <f t="shared" si="6"/>
        <v>12</v>
      </c>
    </row>
    <row r="370">
      <c r="A370" s="37">
        <v>365.0</v>
      </c>
      <c r="B370" s="17" t="s">
        <v>932</v>
      </c>
      <c r="C370" s="17" t="s">
        <v>192</v>
      </c>
      <c r="D370" s="17" t="s">
        <v>933</v>
      </c>
      <c r="E370" s="19"/>
      <c r="F370" s="17" t="s">
        <v>96</v>
      </c>
      <c r="G370" s="17" t="s">
        <v>904</v>
      </c>
      <c r="H370" s="38" t="s">
        <v>83</v>
      </c>
      <c r="I370" s="38" t="s">
        <v>84</v>
      </c>
      <c r="J370" s="39">
        <v>42979.0</v>
      </c>
      <c r="K370" s="43"/>
      <c r="L370" s="47" t="s">
        <v>85</v>
      </c>
      <c r="M370" s="43"/>
      <c r="N370" s="43"/>
      <c r="O370" s="28" t="s">
        <v>71</v>
      </c>
      <c r="P370" s="28" t="s">
        <v>72</v>
      </c>
      <c r="Q370" s="28" t="s">
        <v>71</v>
      </c>
      <c r="R370" s="28" t="s">
        <v>73</v>
      </c>
      <c r="S370" s="28" t="s">
        <v>72</v>
      </c>
      <c r="T370" s="28" t="s">
        <v>72</v>
      </c>
      <c r="U370" s="28" t="s">
        <v>73</v>
      </c>
      <c r="V370" s="28" t="s">
        <v>73</v>
      </c>
      <c r="W370" s="28" t="s">
        <v>73</v>
      </c>
      <c r="X370" s="28" t="s">
        <v>73</v>
      </c>
      <c r="Y370" s="28" t="s">
        <v>73</v>
      </c>
      <c r="Z370" s="28" t="s">
        <v>73</v>
      </c>
      <c r="AA370" s="28" t="s">
        <v>72</v>
      </c>
      <c r="AB370" s="28"/>
      <c r="AC370" s="28" t="s">
        <v>73</v>
      </c>
      <c r="AD370" s="43"/>
      <c r="AE370" s="36">
        <f t="shared" si="1"/>
        <v>0</v>
      </c>
      <c r="AF370" s="43"/>
      <c r="AG370" s="43"/>
      <c r="AH370" s="36">
        <f t="shared" si="2"/>
        <v>0</v>
      </c>
      <c r="AI370" s="28" t="s">
        <v>92</v>
      </c>
      <c r="AJ370" s="28" t="s">
        <v>55</v>
      </c>
      <c r="AK370" s="28" t="s">
        <v>55</v>
      </c>
      <c r="AL370" s="28" t="s">
        <v>55</v>
      </c>
      <c r="AM370" s="28" t="s">
        <v>55</v>
      </c>
      <c r="AN370" s="28" t="s">
        <v>92</v>
      </c>
      <c r="AO370" s="28" t="s">
        <v>55</v>
      </c>
      <c r="AP370" s="36">
        <f t="shared" si="3"/>
        <v>0</v>
      </c>
      <c r="AQ370" s="36">
        <f t="shared" si="4"/>
        <v>2</v>
      </c>
      <c r="AR370" s="36">
        <f t="shared" si="5"/>
        <v>4</v>
      </c>
      <c r="AS370" s="36">
        <f t="shared" si="6"/>
        <v>8</v>
      </c>
    </row>
    <row r="371">
      <c r="A371" s="37">
        <v>366.0</v>
      </c>
      <c r="B371" s="17" t="s">
        <v>934</v>
      </c>
      <c r="C371" s="17" t="s">
        <v>935</v>
      </c>
      <c r="D371" s="19"/>
      <c r="E371" s="19"/>
      <c r="F371" s="17" t="s">
        <v>79</v>
      </c>
      <c r="G371" s="17" t="s">
        <v>904</v>
      </c>
      <c r="H371" s="47" t="s">
        <v>83</v>
      </c>
      <c r="I371" s="47" t="s">
        <v>138</v>
      </c>
      <c r="J371" s="39">
        <v>42979.0</v>
      </c>
      <c r="K371" s="39">
        <v>43005.0</v>
      </c>
      <c r="L371" s="43"/>
      <c r="M371" s="43"/>
      <c r="N371" s="43"/>
      <c r="O371" s="28" t="s">
        <v>72</v>
      </c>
      <c r="P371" s="28" t="s">
        <v>73</v>
      </c>
      <c r="Q371" s="28" t="s">
        <v>72</v>
      </c>
      <c r="R371" s="28" t="s">
        <v>73</v>
      </c>
      <c r="S371" s="28" t="s">
        <v>73</v>
      </c>
      <c r="T371" s="28" t="s">
        <v>73</v>
      </c>
      <c r="U371" s="28" t="s">
        <v>73</v>
      </c>
      <c r="V371" s="28" t="s">
        <v>73</v>
      </c>
      <c r="W371" s="28" t="s">
        <v>73</v>
      </c>
      <c r="X371" s="28" t="s">
        <v>73</v>
      </c>
      <c r="Y371" s="28" t="s">
        <v>73</v>
      </c>
      <c r="Z371" s="28" t="s">
        <v>73</v>
      </c>
      <c r="AA371" s="28" t="s">
        <v>73</v>
      </c>
      <c r="AB371" s="28"/>
      <c r="AC371" s="28" t="s">
        <v>73</v>
      </c>
      <c r="AD371" s="43"/>
      <c r="AE371" s="36">
        <f t="shared" si="1"/>
        <v>0</v>
      </c>
      <c r="AF371" s="43"/>
      <c r="AG371" s="43"/>
      <c r="AH371" s="36">
        <f t="shared" si="2"/>
        <v>0</v>
      </c>
      <c r="AI371" s="28" t="s">
        <v>92</v>
      </c>
      <c r="AJ371" s="28" t="s">
        <v>55</v>
      </c>
      <c r="AK371" s="28" t="s">
        <v>55</v>
      </c>
      <c r="AL371" s="28" t="s">
        <v>55</v>
      </c>
      <c r="AM371" s="28" t="s">
        <v>55</v>
      </c>
      <c r="AN371" s="28" t="s">
        <v>92</v>
      </c>
      <c r="AO371" s="28" t="s">
        <v>55</v>
      </c>
      <c r="AP371" s="36">
        <f t="shared" si="3"/>
        <v>0</v>
      </c>
      <c r="AQ371" s="36">
        <f t="shared" si="4"/>
        <v>0</v>
      </c>
      <c r="AR371" s="36">
        <f t="shared" si="5"/>
        <v>2</v>
      </c>
      <c r="AS371" s="36">
        <f t="shared" si="6"/>
        <v>12</v>
      </c>
    </row>
    <row r="372">
      <c r="A372" s="37">
        <v>367.0</v>
      </c>
      <c r="B372" s="17" t="s">
        <v>936</v>
      </c>
      <c r="C372" s="17" t="s">
        <v>78</v>
      </c>
      <c r="D372" s="17" t="s">
        <v>119</v>
      </c>
      <c r="E372" s="19"/>
      <c r="F372" s="17" t="s">
        <v>79</v>
      </c>
      <c r="G372" s="17" t="s">
        <v>904</v>
      </c>
      <c r="H372" s="47" t="s">
        <v>83</v>
      </c>
      <c r="I372" s="47" t="s">
        <v>84</v>
      </c>
      <c r="J372" s="39">
        <v>42979.0</v>
      </c>
      <c r="K372" s="43"/>
      <c r="L372" s="47" t="s">
        <v>85</v>
      </c>
      <c r="M372" s="43"/>
      <c r="N372" s="43"/>
      <c r="O372" s="28" t="s">
        <v>73</v>
      </c>
      <c r="P372" s="28" t="s">
        <v>73</v>
      </c>
      <c r="Q372" s="28" t="s">
        <v>73</v>
      </c>
      <c r="R372" s="28" t="s">
        <v>73</v>
      </c>
      <c r="S372" s="28" t="s">
        <v>73</v>
      </c>
      <c r="T372" s="28" t="s">
        <v>73</v>
      </c>
      <c r="U372" s="28" t="s">
        <v>73</v>
      </c>
      <c r="V372" s="28" t="s">
        <v>73</v>
      </c>
      <c r="W372" s="28" t="s">
        <v>73</v>
      </c>
      <c r="X372" s="28" t="s">
        <v>73</v>
      </c>
      <c r="Y372" s="28" t="s">
        <v>73</v>
      </c>
      <c r="Z372" s="28" t="s">
        <v>73</v>
      </c>
      <c r="AA372" s="28" t="s">
        <v>73</v>
      </c>
      <c r="AB372" s="28"/>
      <c r="AC372" s="28" t="s">
        <v>73</v>
      </c>
      <c r="AD372" s="43"/>
      <c r="AE372" s="36">
        <f t="shared" si="1"/>
        <v>0</v>
      </c>
      <c r="AF372" s="45"/>
      <c r="AG372" s="28"/>
      <c r="AH372" s="36">
        <f t="shared" si="2"/>
        <v>0</v>
      </c>
      <c r="AI372" s="28" t="s">
        <v>92</v>
      </c>
      <c r="AJ372" s="28" t="s">
        <v>55</v>
      </c>
      <c r="AK372" s="28" t="s">
        <v>55</v>
      </c>
      <c r="AL372" s="28" t="s">
        <v>55</v>
      </c>
      <c r="AM372" s="28" t="s">
        <v>55</v>
      </c>
      <c r="AN372" s="28" t="s">
        <v>92</v>
      </c>
      <c r="AO372" s="28" t="s">
        <v>55</v>
      </c>
      <c r="AP372" s="36">
        <f t="shared" si="3"/>
        <v>0</v>
      </c>
      <c r="AQ372" s="36">
        <f t="shared" si="4"/>
        <v>0</v>
      </c>
      <c r="AR372" s="36">
        <f t="shared" si="5"/>
        <v>0</v>
      </c>
      <c r="AS372" s="36">
        <f t="shared" si="6"/>
        <v>14</v>
      </c>
    </row>
    <row r="373">
      <c r="A373" s="37">
        <v>368.0</v>
      </c>
      <c r="B373" s="17" t="s">
        <v>643</v>
      </c>
      <c r="C373" s="17" t="s">
        <v>837</v>
      </c>
      <c r="D373" s="17" t="s">
        <v>125</v>
      </c>
      <c r="E373" s="19"/>
      <c r="F373" s="17" t="s">
        <v>79</v>
      </c>
      <c r="G373" s="17" t="s">
        <v>904</v>
      </c>
      <c r="H373" s="47" t="s">
        <v>83</v>
      </c>
      <c r="I373" s="47"/>
      <c r="J373" s="39"/>
      <c r="K373" s="43"/>
      <c r="L373" s="47"/>
      <c r="M373" s="43"/>
      <c r="N373" s="43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43"/>
      <c r="AE373" s="36">
        <f t="shared" si="1"/>
        <v>0</v>
      </c>
      <c r="AF373" s="28"/>
      <c r="AG373" s="28"/>
      <c r="AH373" s="36">
        <f t="shared" si="2"/>
        <v>0</v>
      </c>
      <c r="AI373" s="28" t="s">
        <v>92</v>
      </c>
      <c r="AJ373" s="28" t="s">
        <v>92</v>
      </c>
      <c r="AK373" s="28" t="s">
        <v>55</v>
      </c>
      <c r="AL373" s="28" t="s">
        <v>55</v>
      </c>
      <c r="AM373" s="28" t="s">
        <v>55</v>
      </c>
      <c r="AN373" s="28" t="s">
        <v>55</v>
      </c>
      <c r="AO373" s="28" t="s">
        <v>55</v>
      </c>
      <c r="AP373" s="36">
        <f t="shared" si="3"/>
        <v>0</v>
      </c>
      <c r="AQ373" s="36">
        <f t="shared" si="4"/>
        <v>0</v>
      </c>
      <c r="AR373" s="36">
        <f t="shared" si="5"/>
        <v>0</v>
      </c>
      <c r="AS373" s="36">
        <f t="shared" si="6"/>
        <v>0</v>
      </c>
    </row>
    <row r="374">
      <c r="A374" s="37">
        <v>369.0</v>
      </c>
      <c r="B374" s="17" t="s">
        <v>939</v>
      </c>
      <c r="C374" s="17" t="s">
        <v>314</v>
      </c>
      <c r="D374" s="17" t="s">
        <v>134</v>
      </c>
      <c r="E374" s="19"/>
      <c r="F374" s="17" t="s">
        <v>96</v>
      </c>
      <c r="G374" s="17" t="s">
        <v>904</v>
      </c>
      <c r="H374" s="47" t="s">
        <v>83</v>
      </c>
      <c r="I374" s="47" t="s">
        <v>84</v>
      </c>
      <c r="J374" s="39">
        <v>42979.0</v>
      </c>
      <c r="K374" s="43"/>
      <c r="L374" s="47" t="s">
        <v>85</v>
      </c>
      <c r="M374" s="43"/>
      <c r="N374" s="43"/>
      <c r="O374" s="28" t="s">
        <v>73</v>
      </c>
      <c r="P374" s="28" t="s">
        <v>73</v>
      </c>
      <c r="Q374" s="28" t="s">
        <v>73</v>
      </c>
      <c r="R374" s="28" t="s">
        <v>73</v>
      </c>
      <c r="S374" s="28" t="s">
        <v>73</v>
      </c>
      <c r="T374" s="28" t="s">
        <v>73</v>
      </c>
      <c r="U374" s="28" t="s">
        <v>73</v>
      </c>
      <c r="V374" s="28" t="s">
        <v>73</v>
      </c>
      <c r="W374" s="28" t="s">
        <v>73</v>
      </c>
      <c r="X374" s="28" t="s">
        <v>73</v>
      </c>
      <c r="Y374" s="28" t="s">
        <v>73</v>
      </c>
      <c r="Z374" s="28" t="s">
        <v>73</v>
      </c>
      <c r="AA374" s="28" t="s">
        <v>73</v>
      </c>
      <c r="AB374" s="28"/>
      <c r="AC374" s="28" t="s">
        <v>73</v>
      </c>
      <c r="AD374" s="43"/>
      <c r="AE374" s="36">
        <f t="shared" si="1"/>
        <v>0</v>
      </c>
      <c r="AF374" s="43"/>
      <c r="AG374" s="43"/>
      <c r="AH374" s="36">
        <f t="shared" si="2"/>
        <v>0</v>
      </c>
      <c r="AI374" s="28" t="s">
        <v>92</v>
      </c>
      <c r="AJ374" s="28" t="s">
        <v>55</v>
      </c>
      <c r="AK374" s="28" t="s">
        <v>55</v>
      </c>
      <c r="AL374" s="28" t="s">
        <v>55</v>
      </c>
      <c r="AM374" s="28" t="s">
        <v>55</v>
      </c>
      <c r="AN374" s="28" t="s">
        <v>92</v>
      </c>
      <c r="AO374" s="28" t="s">
        <v>55</v>
      </c>
      <c r="AP374" s="36">
        <f t="shared" si="3"/>
        <v>0</v>
      </c>
      <c r="AQ374" s="36">
        <f t="shared" si="4"/>
        <v>0</v>
      </c>
      <c r="AR374" s="36">
        <f t="shared" si="5"/>
        <v>0</v>
      </c>
      <c r="AS374" s="36">
        <f t="shared" si="6"/>
        <v>14</v>
      </c>
    </row>
    <row r="375">
      <c r="A375" s="37">
        <v>370.0</v>
      </c>
      <c r="B375" s="17" t="s">
        <v>940</v>
      </c>
      <c r="C375" s="17" t="s">
        <v>214</v>
      </c>
      <c r="D375" s="17" t="s">
        <v>338</v>
      </c>
      <c r="E375" s="19"/>
      <c r="F375" s="17" t="s">
        <v>79</v>
      </c>
      <c r="G375" s="17" t="s">
        <v>904</v>
      </c>
      <c r="H375" s="47" t="s">
        <v>83</v>
      </c>
      <c r="I375" s="47" t="s">
        <v>84</v>
      </c>
      <c r="J375" s="39">
        <v>42979.0</v>
      </c>
      <c r="K375" s="43"/>
      <c r="L375" s="47" t="s">
        <v>85</v>
      </c>
      <c r="M375" s="43"/>
      <c r="N375" s="43"/>
      <c r="O375" s="28" t="s">
        <v>72</v>
      </c>
      <c r="P375" s="28" t="s">
        <v>73</v>
      </c>
      <c r="Q375" s="28" t="s">
        <v>72</v>
      </c>
      <c r="R375" s="28" t="s">
        <v>73</v>
      </c>
      <c r="S375" s="28" t="s">
        <v>73</v>
      </c>
      <c r="T375" s="28" t="s">
        <v>73</v>
      </c>
      <c r="U375" s="28" t="s">
        <v>73</v>
      </c>
      <c r="V375" s="28" t="s">
        <v>73</v>
      </c>
      <c r="W375" s="28" t="s">
        <v>73</v>
      </c>
      <c r="X375" s="28" t="s">
        <v>73</v>
      </c>
      <c r="Y375" s="28" t="s">
        <v>73</v>
      </c>
      <c r="Z375" s="28" t="s">
        <v>73</v>
      </c>
      <c r="AA375" s="28" t="s">
        <v>73</v>
      </c>
      <c r="AB375" s="28"/>
      <c r="AC375" s="28" t="s">
        <v>73</v>
      </c>
      <c r="AD375" s="43"/>
      <c r="AE375" s="36">
        <f t="shared" si="1"/>
        <v>0</v>
      </c>
      <c r="AF375" s="43"/>
      <c r="AG375" s="43"/>
      <c r="AH375" s="36">
        <f t="shared" si="2"/>
        <v>0</v>
      </c>
      <c r="AI375" s="28" t="s">
        <v>92</v>
      </c>
      <c r="AJ375" s="28" t="s">
        <v>55</v>
      </c>
      <c r="AK375" s="28" t="s">
        <v>55</v>
      </c>
      <c r="AL375" s="28" t="s">
        <v>55</v>
      </c>
      <c r="AM375" s="28" t="s">
        <v>55</v>
      </c>
      <c r="AN375" s="28" t="s">
        <v>92</v>
      </c>
      <c r="AO375" s="28" t="s">
        <v>55</v>
      </c>
      <c r="AP375" s="36">
        <f t="shared" si="3"/>
        <v>0</v>
      </c>
      <c r="AQ375" s="36">
        <f t="shared" si="4"/>
        <v>0</v>
      </c>
      <c r="AR375" s="36">
        <f t="shared" si="5"/>
        <v>2</v>
      </c>
      <c r="AS375" s="36">
        <f t="shared" si="6"/>
        <v>12</v>
      </c>
    </row>
    <row r="376">
      <c r="A376" s="37">
        <v>371.0</v>
      </c>
      <c r="B376" s="17" t="s">
        <v>943</v>
      </c>
      <c r="C376" s="17" t="s">
        <v>266</v>
      </c>
      <c r="D376" s="17" t="s">
        <v>265</v>
      </c>
      <c r="E376" s="20"/>
      <c r="F376" s="17" t="s">
        <v>96</v>
      </c>
      <c r="G376" s="17" t="s">
        <v>904</v>
      </c>
      <c r="H376" s="38" t="s">
        <v>83</v>
      </c>
      <c r="I376" s="38" t="s">
        <v>138</v>
      </c>
      <c r="J376" s="39">
        <v>42979.0</v>
      </c>
      <c r="K376" s="39">
        <v>42984.0</v>
      </c>
      <c r="L376" s="41"/>
      <c r="M376" s="41"/>
      <c r="N376" s="41"/>
      <c r="O376" s="28" t="s">
        <v>73</v>
      </c>
      <c r="P376" s="28" t="s">
        <v>73</v>
      </c>
      <c r="Q376" s="28" t="s">
        <v>73</v>
      </c>
      <c r="R376" s="28" t="s">
        <v>73</v>
      </c>
      <c r="S376" s="28" t="s">
        <v>73</v>
      </c>
      <c r="T376" s="28" t="s">
        <v>73</v>
      </c>
      <c r="U376" s="28" t="s">
        <v>73</v>
      </c>
      <c r="V376" s="28" t="s">
        <v>73</v>
      </c>
      <c r="W376" s="28" t="s">
        <v>73</v>
      </c>
      <c r="X376" s="28" t="s">
        <v>73</v>
      </c>
      <c r="Y376" s="28" t="s">
        <v>73</v>
      </c>
      <c r="Z376" s="28" t="s">
        <v>73</v>
      </c>
      <c r="AA376" s="28" t="s">
        <v>73</v>
      </c>
      <c r="AB376" s="28"/>
      <c r="AC376" s="28" t="s">
        <v>73</v>
      </c>
      <c r="AD376" s="41"/>
      <c r="AE376" s="36">
        <f t="shared" si="1"/>
        <v>0</v>
      </c>
      <c r="AF376" s="41"/>
      <c r="AG376" s="41"/>
      <c r="AH376" s="36">
        <f t="shared" si="2"/>
        <v>0</v>
      </c>
      <c r="AI376" s="28" t="s">
        <v>92</v>
      </c>
      <c r="AJ376" s="28" t="s">
        <v>55</v>
      </c>
      <c r="AK376" s="28" t="s">
        <v>55</v>
      </c>
      <c r="AL376" s="28" t="s">
        <v>55</v>
      </c>
      <c r="AM376" s="28" t="s">
        <v>55</v>
      </c>
      <c r="AN376" s="28" t="s">
        <v>92</v>
      </c>
      <c r="AO376" s="28" t="s">
        <v>55</v>
      </c>
      <c r="AP376" s="36">
        <f t="shared" si="3"/>
        <v>0</v>
      </c>
      <c r="AQ376" s="36">
        <f t="shared" si="4"/>
        <v>0</v>
      </c>
      <c r="AR376" s="36">
        <f t="shared" si="5"/>
        <v>0</v>
      </c>
      <c r="AS376" s="36">
        <f t="shared" si="6"/>
        <v>14</v>
      </c>
    </row>
    <row r="377">
      <c r="A377" s="37">
        <v>372.0</v>
      </c>
      <c r="B377" s="17" t="s">
        <v>946</v>
      </c>
      <c r="C377" s="17" t="s">
        <v>213</v>
      </c>
      <c r="D377" s="17" t="s">
        <v>880</v>
      </c>
      <c r="E377" s="19"/>
      <c r="F377" s="17" t="s">
        <v>79</v>
      </c>
      <c r="G377" s="17" t="s">
        <v>904</v>
      </c>
      <c r="H377" s="38" t="s">
        <v>83</v>
      </c>
      <c r="I377" s="38" t="s">
        <v>84</v>
      </c>
      <c r="J377" s="39">
        <v>42979.0</v>
      </c>
      <c r="K377" s="41"/>
      <c r="L377" s="38" t="s">
        <v>85</v>
      </c>
      <c r="M377" s="41"/>
      <c r="N377" s="41"/>
      <c r="O377" s="28" t="s">
        <v>72</v>
      </c>
      <c r="P377" s="28" t="s">
        <v>73</v>
      </c>
      <c r="Q377" s="28" t="s">
        <v>72</v>
      </c>
      <c r="R377" s="28" t="s">
        <v>73</v>
      </c>
      <c r="S377" s="28" t="s">
        <v>73</v>
      </c>
      <c r="T377" s="28" t="s">
        <v>73</v>
      </c>
      <c r="U377" s="28" t="s">
        <v>73</v>
      </c>
      <c r="V377" s="28" t="s">
        <v>73</v>
      </c>
      <c r="W377" s="28" t="s">
        <v>73</v>
      </c>
      <c r="X377" s="28" t="s">
        <v>73</v>
      </c>
      <c r="Y377" s="28" t="s">
        <v>73</v>
      </c>
      <c r="Z377" s="28" t="s">
        <v>73</v>
      </c>
      <c r="AA377" s="28" t="s">
        <v>73</v>
      </c>
      <c r="AB377" s="28"/>
      <c r="AC377" s="28" t="s">
        <v>73</v>
      </c>
      <c r="AD377" s="43"/>
      <c r="AE377" s="36">
        <f t="shared" si="1"/>
        <v>0</v>
      </c>
      <c r="AF377" s="64"/>
      <c r="AG377" s="43"/>
      <c r="AH377" s="36">
        <f t="shared" si="2"/>
        <v>0</v>
      </c>
      <c r="AI377" s="28" t="s">
        <v>92</v>
      </c>
      <c r="AJ377" s="28" t="s">
        <v>55</v>
      </c>
      <c r="AK377" s="28" t="s">
        <v>55</v>
      </c>
      <c r="AL377" s="28" t="s">
        <v>55</v>
      </c>
      <c r="AM377" s="28" t="s">
        <v>55</v>
      </c>
      <c r="AN377" s="28" t="s">
        <v>92</v>
      </c>
      <c r="AO377" s="28" t="s">
        <v>55</v>
      </c>
      <c r="AP377" s="36">
        <f t="shared" si="3"/>
        <v>0</v>
      </c>
      <c r="AQ377" s="36">
        <f t="shared" si="4"/>
        <v>0</v>
      </c>
      <c r="AR377" s="36">
        <f t="shared" si="5"/>
        <v>2</v>
      </c>
      <c r="AS377" s="36">
        <f t="shared" si="6"/>
        <v>12</v>
      </c>
    </row>
    <row r="378">
      <c r="A378" s="37">
        <v>373.0</v>
      </c>
      <c r="B378" s="17" t="s">
        <v>947</v>
      </c>
      <c r="C378" s="17" t="s">
        <v>157</v>
      </c>
      <c r="D378" s="17" t="s">
        <v>214</v>
      </c>
      <c r="E378" s="19"/>
      <c r="F378" s="17" t="s">
        <v>79</v>
      </c>
      <c r="G378" s="17" t="s">
        <v>904</v>
      </c>
      <c r="H378" s="38" t="s">
        <v>83</v>
      </c>
      <c r="I378" s="38" t="s">
        <v>84</v>
      </c>
      <c r="J378" s="39">
        <v>42979.0</v>
      </c>
      <c r="K378" s="41"/>
      <c r="L378" s="38" t="s">
        <v>85</v>
      </c>
      <c r="M378" s="41"/>
      <c r="N378" s="41"/>
      <c r="O378" s="28" t="s">
        <v>72</v>
      </c>
      <c r="P378" s="28" t="s">
        <v>73</v>
      </c>
      <c r="Q378" s="28" t="s">
        <v>73</v>
      </c>
      <c r="R378" s="28" t="s">
        <v>72</v>
      </c>
      <c r="S378" s="28" t="s">
        <v>72</v>
      </c>
      <c r="T378" s="28" t="s">
        <v>71</v>
      </c>
      <c r="U378" s="28" t="s">
        <v>71</v>
      </c>
      <c r="V378" s="28" t="s">
        <v>73</v>
      </c>
      <c r="W378" s="28" t="s">
        <v>73</v>
      </c>
      <c r="X378" s="28" t="s">
        <v>73</v>
      </c>
      <c r="Y378" s="28" t="s">
        <v>73</v>
      </c>
      <c r="Z378" s="28" t="s">
        <v>73</v>
      </c>
      <c r="AA378" s="28" t="s">
        <v>73</v>
      </c>
      <c r="AB378" s="28"/>
      <c r="AC378" s="28" t="s">
        <v>73</v>
      </c>
      <c r="AD378" s="43"/>
      <c r="AE378" s="36">
        <f t="shared" si="1"/>
        <v>0</v>
      </c>
      <c r="AF378" s="64"/>
      <c r="AG378" s="41"/>
      <c r="AH378" s="36">
        <f t="shared" si="2"/>
        <v>0</v>
      </c>
      <c r="AI378" s="28" t="s">
        <v>92</v>
      </c>
      <c r="AJ378" s="28" t="s">
        <v>55</v>
      </c>
      <c r="AK378" s="28" t="s">
        <v>55</v>
      </c>
      <c r="AL378" s="28" t="s">
        <v>55</v>
      </c>
      <c r="AM378" s="28" t="s">
        <v>55</v>
      </c>
      <c r="AN378" s="28" t="s">
        <v>92</v>
      </c>
      <c r="AO378" s="28" t="s">
        <v>55</v>
      </c>
      <c r="AP378" s="36">
        <f t="shared" si="3"/>
        <v>0</v>
      </c>
      <c r="AQ378" s="36">
        <f t="shared" si="4"/>
        <v>2</v>
      </c>
      <c r="AR378" s="36">
        <f t="shared" si="5"/>
        <v>3</v>
      </c>
      <c r="AS378" s="36">
        <f t="shared" si="6"/>
        <v>9</v>
      </c>
    </row>
    <row r="379">
      <c r="A379" s="37">
        <v>374.0</v>
      </c>
      <c r="B379" s="17" t="s">
        <v>949</v>
      </c>
      <c r="C379" s="17" t="s">
        <v>180</v>
      </c>
      <c r="D379" s="17" t="s">
        <v>87</v>
      </c>
      <c r="E379" s="19"/>
      <c r="F379" s="17" t="s">
        <v>79</v>
      </c>
      <c r="G379" s="17" t="s">
        <v>950</v>
      </c>
      <c r="H379" s="38" t="s">
        <v>83</v>
      </c>
      <c r="I379" s="38" t="s">
        <v>84</v>
      </c>
      <c r="J379" s="39">
        <v>42979.0</v>
      </c>
      <c r="K379" s="41"/>
      <c r="L379" s="38" t="s">
        <v>85</v>
      </c>
      <c r="M379" s="41"/>
      <c r="N379" s="41"/>
      <c r="O379" s="41"/>
      <c r="P379" s="41"/>
      <c r="Q379" s="41"/>
      <c r="R379" s="43"/>
      <c r="S379" s="43"/>
      <c r="T379" s="43"/>
      <c r="U379" s="43"/>
      <c r="V379" s="41"/>
      <c r="W379" s="41"/>
      <c r="X379" s="41"/>
      <c r="Y379" s="43"/>
      <c r="Z379" s="41"/>
      <c r="AA379" s="43"/>
      <c r="AB379" s="43"/>
      <c r="AC379" s="41"/>
      <c r="AD379" s="43"/>
      <c r="AE379" s="36">
        <f t="shared" si="1"/>
        <v>0</v>
      </c>
      <c r="AF379" s="28">
        <v>0.0</v>
      </c>
      <c r="AG379" s="28">
        <v>0.0</v>
      </c>
      <c r="AH379" s="36">
        <f t="shared" si="2"/>
        <v>0</v>
      </c>
      <c r="AI379" s="41"/>
      <c r="AJ379" s="28" t="s">
        <v>55</v>
      </c>
      <c r="AK379" s="28" t="s">
        <v>55</v>
      </c>
      <c r="AL379" s="28" t="s">
        <v>55</v>
      </c>
      <c r="AM379" s="28" t="s">
        <v>55</v>
      </c>
      <c r="AN379" s="28" t="s">
        <v>92</v>
      </c>
      <c r="AO379" s="28" t="s">
        <v>55</v>
      </c>
      <c r="AP379" s="36">
        <f t="shared" si="3"/>
        <v>0</v>
      </c>
      <c r="AQ379" s="36">
        <f t="shared" si="4"/>
        <v>0</v>
      </c>
      <c r="AR379" s="36">
        <f t="shared" si="5"/>
        <v>0</v>
      </c>
      <c r="AS379" s="36">
        <f t="shared" si="6"/>
        <v>0</v>
      </c>
    </row>
    <row r="380">
      <c r="A380" s="37">
        <v>375.0</v>
      </c>
      <c r="B380" s="17" t="s">
        <v>952</v>
      </c>
      <c r="C380" s="17" t="s">
        <v>375</v>
      </c>
      <c r="D380" s="17" t="s">
        <v>953</v>
      </c>
      <c r="E380" s="19"/>
      <c r="F380" s="17" t="s">
        <v>96</v>
      </c>
      <c r="G380" s="17" t="s">
        <v>950</v>
      </c>
      <c r="H380" s="38" t="s">
        <v>83</v>
      </c>
      <c r="I380" s="38" t="s">
        <v>84</v>
      </c>
      <c r="J380" s="39">
        <v>42979.0</v>
      </c>
      <c r="K380" s="41"/>
      <c r="L380" s="41"/>
      <c r="M380" s="41"/>
      <c r="N380" s="41"/>
      <c r="O380" s="41"/>
      <c r="P380" s="41"/>
      <c r="Q380" s="41"/>
      <c r="R380" s="43"/>
      <c r="S380" s="43"/>
      <c r="T380" s="43"/>
      <c r="U380" s="43"/>
      <c r="V380" s="41"/>
      <c r="W380" s="41"/>
      <c r="X380" s="41"/>
      <c r="Y380" s="43"/>
      <c r="Z380" s="41"/>
      <c r="AA380" s="43"/>
      <c r="AB380" s="43"/>
      <c r="AC380" s="41"/>
      <c r="AD380" s="43"/>
      <c r="AE380" s="36">
        <f t="shared" si="1"/>
        <v>0</v>
      </c>
      <c r="AF380" s="28">
        <v>0.0</v>
      </c>
      <c r="AG380" s="28">
        <v>0.0</v>
      </c>
      <c r="AH380" s="36">
        <f t="shared" si="2"/>
        <v>0</v>
      </c>
      <c r="AI380" s="41"/>
      <c r="AJ380" s="28" t="s">
        <v>55</v>
      </c>
      <c r="AK380" s="28" t="s">
        <v>55</v>
      </c>
      <c r="AL380" s="28" t="s">
        <v>55</v>
      </c>
      <c r="AM380" s="28" t="s">
        <v>55</v>
      </c>
      <c r="AN380" s="28" t="s">
        <v>92</v>
      </c>
      <c r="AO380" s="28" t="s">
        <v>55</v>
      </c>
      <c r="AP380" s="36">
        <f t="shared" si="3"/>
        <v>0</v>
      </c>
      <c r="AQ380" s="36">
        <f t="shared" si="4"/>
        <v>0</v>
      </c>
      <c r="AR380" s="36">
        <f t="shared" si="5"/>
        <v>0</v>
      </c>
      <c r="AS380" s="36">
        <f t="shared" si="6"/>
        <v>0</v>
      </c>
    </row>
    <row r="381">
      <c r="A381" s="37">
        <v>376.0</v>
      </c>
      <c r="B381" s="17" t="s">
        <v>954</v>
      </c>
      <c r="C381" s="17" t="s">
        <v>167</v>
      </c>
      <c r="D381" s="17" t="s">
        <v>180</v>
      </c>
      <c r="E381" s="19"/>
      <c r="F381" s="17" t="s">
        <v>79</v>
      </c>
      <c r="G381" s="17" t="s">
        <v>950</v>
      </c>
      <c r="H381" s="38" t="s">
        <v>83</v>
      </c>
      <c r="I381" s="38" t="s">
        <v>84</v>
      </c>
      <c r="J381" s="39">
        <v>42979.0</v>
      </c>
      <c r="K381" s="41"/>
      <c r="L381" s="41"/>
      <c r="M381" s="41"/>
      <c r="N381" s="41"/>
      <c r="O381" s="41"/>
      <c r="P381" s="41"/>
      <c r="Q381" s="41"/>
      <c r="R381" s="43"/>
      <c r="S381" s="43"/>
      <c r="T381" s="43"/>
      <c r="U381" s="43"/>
      <c r="V381" s="41"/>
      <c r="W381" s="41"/>
      <c r="X381" s="41"/>
      <c r="Y381" s="43"/>
      <c r="Z381" s="41"/>
      <c r="AA381" s="43"/>
      <c r="AB381" s="43"/>
      <c r="AC381" s="41"/>
      <c r="AD381" s="43"/>
      <c r="AE381" s="36">
        <f t="shared" si="1"/>
        <v>0</v>
      </c>
      <c r="AF381" s="28">
        <v>0.0</v>
      </c>
      <c r="AG381" s="28">
        <v>0.0</v>
      </c>
      <c r="AH381" s="36">
        <f t="shared" si="2"/>
        <v>0</v>
      </c>
      <c r="AI381" s="41"/>
      <c r="AJ381" s="28" t="s">
        <v>55</v>
      </c>
      <c r="AK381" s="28" t="s">
        <v>55</v>
      </c>
      <c r="AL381" s="28" t="s">
        <v>55</v>
      </c>
      <c r="AM381" s="28" t="s">
        <v>55</v>
      </c>
      <c r="AN381" s="28" t="s">
        <v>92</v>
      </c>
      <c r="AO381" s="28" t="s">
        <v>55</v>
      </c>
      <c r="AP381" s="36">
        <f t="shared" si="3"/>
        <v>0</v>
      </c>
      <c r="AQ381" s="36">
        <f t="shared" si="4"/>
        <v>0</v>
      </c>
      <c r="AR381" s="36">
        <f t="shared" si="5"/>
        <v>0</v>
      </c>
      <c r="AS381" s="36">
        <f t="shared" si="6"/>
        <v>0</v>
      </c>
    </row>
    <row r="382">
      <c r="A382" s="37">
        <v>377.0</v>
      </c>
      <c r="B382" s="17" t="s">
        <v>739</v>
      </c>
      <c r="C382" s="17" t="s">
        <v>705</v>
      </c>
      <c r="D382" s="17" t="s">
        <v>956</v>
      </c>
      <c r="E382" s="19"/>
      <c r="F382" s="17" t="s">
        <v>96</v>
      </c>
      <c r="G382" s="17" t="s">
        <v>950</v>
      </c>
      <c r="H382" s="38" t="s">
        <v>83</v>
      </c>
      <c r="I382" s="38" t="s">
        <v>84</v>
      </c>
      <c r="J382" s="39">
        <v>42979.0</v>
      </c>
      <c r="K382" s="41"/>
      <c r="L382" s="41"/>
      <c r="M382" s="41"/>
      <c r="N382" s="41"/>
      <c r="O382" s="41"/>
      <c r="P382" s="41"/>
      <c r="Q382" s="41"/>
      <c r="R382" s="43"/>
      <c r="S382" s="43"/>
      <c r="T382" s="43"/>
      <c r="U382" s="43"/>
      <c r="V382" s="41"/>
      <c r="W382" s="41"/>
      <c r="X382" s="41"/>
      <c r="Y382" s="43"/>
      <c r="Z382" s="41"/>
      <c r="AA382" s="43"/>
      <c r="AB382" s="43"/>
      <c r="AC382" s="41"/>
      <c r="AD382" s="43"/>
      <c r="AE382" s="36">
        <f t="shared" si="1"/>
        <v>0</v>
      </c>
      <c r="AF382" s="28">
        <v>0.0</v>
      </c>
      <c r="AG382" s="28">
        <v>0.0</v>
      </c>
      <c r="AH382" s="36">
        <f t="shared" si="2"/>
        <v>0</v>
      </c>
      <c r="AI382" s="41"/>
      <c r="AJ382" s="28" t="s">
        <v>55</v>
      </c>
      <c r="AK382" s="28" t="s">
        <v>55</v>
      </c>
      <c r="AL382" s="28" t="s">
        <v>55</v>
      </c>
      <c r="AM382" s="28" t="s">
        <v>55</v>
      </c>
      <c r="AN382" s="28" t="s">
        <v>92</v>
      </c>
      <c r="AO382" s="28" t="s">
        <v>55</v>
      </c>
      <c r="AP382" s="36">
        <f t="shared" si="3"/>
        <v>0</v>
      </c>
      <c r="AQ382" s="36">
        <f t="shared" si="4"/>
        <v>0</v>
      </c>
      <c r="AR382" s="36">
        <f t="shared" si="5"/>
        <v>0</v>
      </c>
      <c r="AS382" s="36">
        <f t="shared" si="6"/>
        <v>0</v>
      </c>
    </row>
    <row r="383">
      <c r="A383" s="37">
        <v>378.0</v>
      </c>
      <c r="B383" s="17" t="s">
        <v>750</v>
      </c>
      <c r="C383" s="17" t="s">
        <v>272</v>
      </c>
      <c r="D383" s="17" t="s">
        <v>77</v>
      </c>
      <c r="E383" s="19"/>
      <c r="F383" s="17" t="s">
        <v>79</v>
      </c>
      <c r="G383" s="17" t="s">
        <v>950</v>
      </c>
      <c r="H383" s="38" t="s">
        <v>83</v>
      </c>
      <c r="I383" s="38" t="s">
        <v>84</v>
      </c>
      <c r="J383" s="39">
        <v>42979.0</v>
      </c>
      <c r="K383" s="41"/>
      <c r="L383" s="41"/>
      <c r="M383" s="41"/>
      <c r="N383" s="41"/>
      <c r="O383" s="41"/>
      <c r="P383" s="41"/>
      <c r="Q383" s="41"/>
      <c r="R383" s="43"/>
      <c r="S383" s="43"/>
      <c r="T383" s="43"/>
      <c r="U383" s="43"/>
      <c r="V383" s="41"/>
      <c r="W383" s="41"/>
      <c r="X383" s="41"/>
      <c r="Y383" s="43"/>
      <c r="Z383" s="41"/>
      <c r="AA383" s="43"/>
      <c r="AB383" s="43"/>
      <c r="AC383" s="41"/>
      <c r="AD383" s="43"/>
      <c r="AE383" s="36">
        <f t="shared" si="1"/>
        <v>0</v>
      </c>
      <c r="AF383" s="28">
        <v>0.0</v>
      </c>
      <c r="AG383" s="28">
        <v>0.0</v>
      </c>
      <c r="AH383" s="36">
        <f t="shared" si="2"/>
        <v>0</v>
      </c>
      <c r="AI383" s="41"/>
      <c r="AJ383" s="28" t="s">
        <v>55</v>
      </c>
      <c r="AK383" s="28" t="s">
        <v>55</v>
      </c>
      <c r="AL383" s="28" t="s">
        <v>55</v>
      </c>
      <c r="AM383" s="28" t="s">
        <v>55</v>
      </c>
      <c r="AN383" s="28" t="s">
        <v>92</v>
      </c>
      <c r="AO383" s="28" t="s">
        <v>55</v>
      </c>
      <c r="AP383" s="36">
        <f t="shared" si="3"/>
        <v>0</v>
      </c>
      <c r="AQ383" s="36">
        <f t="shared" si="4"/>
        <v>0</v>
      </c>
      <c r="AR383" s="36">
        <f t="shared" si="5"/>
        <v>0</v>
      </c>
      <c r="AS383" s="36">
        <f t="shared" si="6"/>
        <v>0</v>
      </c>
    </row>
    <row r="384">
      <c r="A384" s="37">
        <v>379.0</v>
      </c>
      <c r="B384" s="17" t="s">
        <v>759</v>
      </c>
      <c r="C384" s="17" t="s">
        <v>688</v>
      </c>
      <c r="D384" s="17" t="s">
        <v>77</v>
      </c>
      <c r="E384" s="19"/>
      <c r="F384" s="17" t="s">
        <v>79</v>
      </c>
      <c r="G384" s="17" t="s">
        <v>950</v>
      </c>
      <c r="H384" s="38" t="s">
        <v>83</v>
      </c>
      <c r="I384" s="38" t="s">
        <v>84</v>
      </c>
      <c r="J384" s="39">
        <v>42979.0</v>
      </c>
      <c r="K384" s="41"/>
      <c r="L384" s="41"/>
      <c r="M384" s="41"/>
      <c r="N384" s="41"/>
      <c r="O384" s="41"/>
      <c r="P384" s="41"/>
      <c r="Q384" s="41"/>
      <c r="R384" s="43"/>
      <c r="S384" s="43"/>
      <c r="T384" s="43"/>
      <c r="U384" s="43"/>
      <c r="V384" s="43"/>
      <c r="W384" s="41"/>
      <c r="X384" s="41"/>
      <c r="Y384" s="43"/>
      <c r="Z384" s="41"/>
      <c r="AA384" s="43"/>
      <c r="AB384" s="43"/>
      <c r="AC384" s="41"/>
      <c r="AD384" s="43"/>
      <c r="AE384" s="36">
        <f t="shared" si="1"/>
        <v>0</v>
      </c>
      <c r="AF384" s="28">
        <v>0.0</v>
      </c>
      <c r="AG384" s="28">
        <v>0.0</v>
      </c>
      <c r="AH384" s="36">
        <f t="shared" si="2"/>
        <v>0</v>
      </c>
      <c r="AI384" s="41"/>
      <c r="AJ384" s="28" t="s">
        <v>55</v>
      </c>
      <c r="AK384" s="28" t="s">
        <v>55</v>
      </c>
      <c r="AL384" s="28" t="s">
        <v>55</v>
      </c>
      <c r="AM384" s="28" t="s">
        <v>55</v>
      </c>
      <c r="AN384" s="28" t="s">
        <v>92</v>
      </c>
      <c r="AO384" s="28" t="s">
        <v>55</v>
      </c>
      <c r="AP384" s="36">
        <f t="shared" si="3"/>
        <v>0</v>
      </c>
      <c r="AQ384" s="36">
        <f t="shared" si="4"/>
        <v>0</v>
      </c>
      <c r="AR384" s="36">
        <f t="shared" si="5"/>
        <v>0</v>
      </c>
      <c r="AS384" s="36">
        <f t="shared" si="6"/>
        <v>0</v>
      </c>
    </row>
    <row r="385">
      <c r="A385" s="37">
        <v>380.0</v>
      </c>
      <c r="B385" s="17" t="s">
        <v>326</v>
      </c>
      <c r="C385" s="17" t="s">
        <v>959</v>
      </c>
      <c r="D385" s="20"/>
      <c r="E385" s="19"/>
      <c r="F385" s="17" t="s">
        <v>79</v>
      </c>
      <c r="G385" s="17" t="s">
        <v>950</v>
      </c>
      <c r="H385" s="38" t="s">
        <v>83</v>
      </c>
      <c r="I385" s="38" t="s">
        <v>84</v>
      </c>
      <c r="J385" s="39">
        <v>42979.0</v>
      </c>
      <c r="K385" s="41"/>
      <c r="L385" s="41"/>
      <c r="M385" s="41"/>
      <c r="N385" s="41"/>
      <c r="O385" s="41"/>
      <c r="P385" s="41"/>
      <c r="Q385" s="41"/>
      <c r="R385" s="43"/>
      <c r="S385" s="43"/>
      <c r="T385" s="43"/>
      <c r="U385" s="43"/>
      <c r="V385" s="41"/>
      <c r="W385" s="41"/>
      <c r="X385" s="41"/>
      <c r="Y385" s="43"/>
      <c r="Z385" s="41"/>
      <c r="AA385" s="43"/>
      <c r="AB385" s="43"/>
      <c r="AC385" s="41"/>
      <c r="AD385" s="43"/>
      <c r="AE385" s="36">
        <f t="shared" si="1"/>
        <v>0</v>
      </c>
      <c r="AF385" s="28">
        <v>0.0</v>
      </c>
      <c r="AG385" s="28">
        <v>0.0</v>
      </c>
      <c r="AH385" s="36">
        <f t="shared" si="2"/>
        <v>0</v>
      </c>
      <c r="AI385" s="41"/>
      <c r="AJ385" s="28" t="s">
        <v>55</v>
      </c>
      <c r="AK385" s="28" t="s">
        <v>55</v>
      </c>
      <c r="AL385" s="28" t="s">
        <v>55</v>
      </c>
      <c r="AM385" s="28" t="s">
        <v>55</v>
      </c>
      <c r="AN385" s="28" t="s">
        <v>92</v>
      </c>
      <c r="AO385" s="28" t="s">
        <v>55</v>
      </c>
      <c r="AP385" s="36">
        <f t="shared" si="3"/>
        <v>0</v>
      </c>
      <c r="AQ385" s="36">
        <f t="shared" si="4"/>
        <v>0</v>
      </c>
      <c r="AR385" s="36">
        <f t="shared" si="5"/>
        <v>0</v>
      </c>
      <c r="AS385" s="36">
        <f t="shared" si="6"/>
        <v>0</v>
      </c>
    </row>
    <row r="386">
      <c r="A386" s="37">
        <v>381.0</v>
      </c>
      <c r="B386" s="17" t="s">
        <v>497</v>
      </c>
      <c r="C386" s="17" t="s">
        <v>275</v>
      </c>
      <c r="D386" s="17" t="s">
        <v>200</v>
      </c>
      <c r="E386" s="19"/>
      <c r="F386" s="17" t="s">
        <v>96</v>
      </c>
      <c r="G386" s="17" t="s">
        <v>950</v>
      </c>
      <c r="H386" s="38" t="s">
        <v>83</v>
      </c>
      <c r="I386" s="38" t="s">
        <v>84</v>
      </c>
      <c r="J386" s="39">
        <v>42979.0</v>
      </c>
      <c r="K386" s="44"/>
      <c r="L386" s="41"/>
      <c r="M386" s="41"/>
      <c r="N386" s="41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36">
        <f t="shared" si="1"/>
        <v>0</v>
      </c>
      <c r="AF386" s="28">
        <v>0.0</v>
      </c>
      <c r="AG386" s="28">
        <v>0.0</v>
      </c>
      <c r="AH386" s="36">
        <f t="shared" si="2"/>
        <v>0</v>
      </c>
      <c r="AI386" s="41"/>
      <c r="AJ386" s="28" t="s">
        <v>55</v>
      </c>
      <c r="AK386" s="28" t="s">
        <v>55</v>
      </c>
      <c r="AL386" s="28" t="s">
        <v>55</v>
      </c>
      <c r="AM386" s="28" t="s">
        <v>55</v>
      </c>
      <c r="AN386" s="28" t="s">
        <v>92</v>
      </c>
      <c r="AO386" s="28" t="s">
        <v>55</v>
      </c>
      <c r="AP386" s="36">
        <f t="shared" si="3"/>
        <v>0</v>
      </c>
      <c r="AQ386" s="36">
        <f t="shared" si="4"/>
        <v>0</v>
      </c>
      <c r="AR386" s="36">
        <f t="shared" si="5"/>
        <v>0</v>
      </c>
      <c r="AS386" s="36">
        <f t="shared" si="6"/>
        <v>0</v>
      </c>
    </row>
    <row r="387">
      <c r="A387" s="37">
        <v>382.0</v>
      </c>
      <c r="B387" s="17" t="s">
        <v>961</v>
      </c>
      <c r="C387" s="17" t="s">
        <v>244</v>
      </c>
      <c r="D387" s="17" t="s">
        <v>962</v>
      </c>
      <c r="E387" s="20"/>
      <c r="F387" s="17" t="s">
        <v>96</v>
      </c>
      <c r="G387" s="17" t="s">
        <v>950</v>
      </c>
      <c r="H387" s="38" t="s">
        <v>83</v>
      </c>
      <c r="I387" s="38" t="s">
        <v>84</v>
      </c>
      <c r="J387" s="39">
        <v>42979.0</v>
      </c>
      <c r="K387" s="41"/>
      <c r="L387" s="41"/>
      <c r="M387" s="41"/>
      <c r="N387" s="41"/>
      <c r="O387" s="41"/>
      <c r="P387" s="41"/>
      <c r="Q387" s="41"/>
      <c r="R387" s="43"/>
      <c r="S387" s="43"/>
      <c r="T387" s="43"/>
      <c r="U387" s="43"/>
      <c r="V387" s="43"/>
      <c r="W387" s="41"/>
      <c r="X387" s="41"/>
      <c r="Y387" s="43"/>
      <c r="Z387" s="41"/>
      <c r="AA387" s="43"/>
      <c r="AB387" s="43"/>
      <c r="AC387" s="41"/>
      <c r="AD387" s="43"/>
      <c r="AE387" s="36">
        <f t="shared" si="1"/>
        <v>0</v>
      </c>
      <c r="AF387" s="28">
        <v>0.0</v>
      </c>
      <c r="AG387" s="28">
        <v>0.0</v>
      </c>
      <c r="AH387" s="36">
        <f t="shared" si="2"/>
        <v>0</v>
      </c>
      <c r="AI387" s="41"/>
      <c r="AJ387" s="28" t="s">
        <v>55</v>
      </c>
      <c r="AK387" s="28" t="s">
        <v>55</v>
      </c>
      <c r="AL387" s="28" t="s">
        <v>55</v>
      </c>
      <c r="AM387" s="28" t="s">
        <v>55</v>
      </c>
      <c r="AN387" s="28" t="s">
        <v>92</v>
      </c>
      <c r="AO387" s="28" t="s">
        <v>55</v>
      </c>
      <c r="AP387" s="36">
        <f t="shared" si="3"/>
        <v>0</v>
      </c>
      <c r="AQ387" s="36">
        <f t="shared" si="4"/>
        <v>0</v>
      </c>
      <c r="AR387" s="36">
        <f t="shared" si="5"/>
        <v>0</v>
      </c>
      <c r="AS387" s="36">
        <f t="shared" si="6"/>
        <v>0</v>
      </c>
    </row>
    <row r="388">
      <c r="A388" s="37">
        <v>383.0</v>
      </c>
      <c r="B388" s="17" t="s">
        <v>965</v>
      </c>
      <c r="C388" s="17" t="s">
        <v>966</v>
      </c>
      <c r="D388" s="17" t="s">
        <v>110</v>
      </c>
      <c r="E388" s="19"/>
      <c r="F388" s="17" t="s">
        <v>96</v>
      </c>
      <c r="G388" s="17" t="s">
        <v>950</v>
      </c>
      <c r="H388" s="38" t="s">
        <v>83</v>
      </c>
      <c r="I388" s="38" t="s">
        <v>84</v>
      </c>
      <c r="J388" s="39">
        <v>42979.0</v>
      </c>
      <c r="K388" s="41"/>
      <c r="L388" s="41"/>
      <c r="M388" s="41"/>
      <c r="N388" s="41"/>
      <c r="O388" s="41"/>
      <c r="P388" s="41"/>
      <c r="Q388" s="41"/>
      <c r="R388" s="43"/>
      <c r="S388" s="43"/>
      <c r="T388" s="43"/>
      <c r="U388" s="43"/>
      <c r="V388" s="41"/>
      <c r="W388" s="41"/>
      <c r="X388" s="41"/>
      <c r="Y388" s="43"/>
      <c r="Z388" s="41"/>
      <c r="AA388" s="43"/>
      <c r="AB388" s="43"/>
      <c r="AC388" s="41"/>
      <c r="AD388" s="43"/>
      <c r="AE388" s="36">
        <f t="shared" si="1"/>
        <v>0</v>
      </c>
      <c r="AF388" s="28">
        <v>0.0</v>
      </c>
      <c r="AG388" s="28">
        <v>0.0</v>
      </c>
      <c r="AH388" s="36">
        <f t="shared" si="2"/>
        <v>0</v>
      </c>
      <c r="AI388" s="41"/>
      <c r="AJ388" s="28" t="s">
        <v>55</v>
      </c>
      <c r="AK388" s="28" t="s">
        <v>55</v>
      </c>
      <c r="AL388" s="28" t="s">
        <v>55</v>
      </c>
      <c r="AM388" s="28" t="s">
        <v>55</v>
      </c>
      <c r="AN388" s="28" t="s">
        <v>92</v>
      </c>
      <c r="AO388" s="28" t="s">
        <v>55</v>
      </c>
      <c r="AP388" s="36">
        <f t="shared" si="3"/>
        <v>0</v>
      </c>
      <c r="AQ388" s="36">
        <f t="shared" si="4"/>
        <v>0</v>
      </c>
      <c r="AR388" s="36">
        <f t="shared" si="5"/>
        <v>0</v>
      </c>
      <c r="AS388" s="36">
        <f t="shared" si="6"/>
        <v>0</v>
      </c>
    </row>
    <row r="389">
      <c r="A389" s="37">
        <v>384.0</v>
      </c>
      <c r="B389" s="17" t="s">
        <v>150</v>
      </c>
      <c r="C389" s="17" t="s">
        <v>78</v>
      </c>
      <c r="D389" s="20"/>
      <c r="E389" s="19"/>
      <c r="F389" s="17" t="s">
        <v>79</v>
      </c>
      <c r="G389" s="17" t="s">
        <v>950</v>
      </c>
      <c r="H389" s="38" t="s">
        <v>83</v>
      </c>
      <c r="I389" s="38" t="s">
        <v>84</v>
      </c>
      <c r="J389" s="39">
        <v>42979.0</v>
      </c>
      <c r="K389" s="44"/>
      <c r="L389" s="41"/>
      <c r="M389" s="41"/>
      <c r="N389" s="41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36">
        <f t="shared" si="1"/>
        <v>0</v>
      </c>
      <c r="AF389" s="28">
        <v>0.0</v>
      </c>
      <c r="AG389" s="28">
        <v>0.0</v>
      </c>
      <c r="AH389" s="36">
        <f t="shared" si="2"/>
        <v>0</v>
      </c>
      <c r="AI389" s="41"/>
      <c r="AJ389" s="28" t="s">
        <v>55</v>
      </c>
      <c r="AK389" s="28" t="s">
        <v>55</v>
      </c>
      <c r="AL389" s="28" t="s">
        <v>55</v>
      </c>
      <c r="AM389" s="28" t="s">
        <v>55</v>
      </c>
      <c r="AN389" s="28" t="s">
        <v>92</v>
      </c>
      <c r="AO389" s="28" t="s">
        <v>55</v>
      </c>
      <c r="AP389" s="36">
        <f t="shared" si="3"/>
        <v>0</v>
      </c>
      <c r="AQ389" s="36">
        <f t="shared" si="4"/>
        <v>0</v>
      </c>
      <c r="AR389" s="36">
        <f t="shared" si="5"/>
        <v>0</v>
      </c>
      <c r="AS389" s="36">
        <f t="shared" si="6"/>
        <v>0</v>
      </c>
    </row>
    <row r="390">
      <c r="A390" s="37">
        <v>385.0</v>
      </c>
      <c r="B390" s="17" t="s">
        <v>968</v>
      </c>
      <c r="C390" s="17" t="s">
        <v>538</v>
      </c>
      <c r="D390" s="17" t="s">
        <v>203</v>
      </c>
      <c r="E390" s="19"/>
      <c r="F390" s="17" t="s">
        <v>96</v>
      </c>
      <c r="G390" s="17" t="s">
        <v>950</v>
      </c>
      <c r="H390" s="38" t="s">
        <v>83</v>
      </c>
      <c r="I390" s="38" t="s">
        <v>84</v>
      </c>
      <c r="J390" s="39">
        <v>42979.0</v>
      </c>
      <c r="K390" s="41"/>
      <c r="L390" s="41"/>
      <c r="M390" s="41"/>
      <c r="N390" s="41"/>
      <c r="O390" s="41"/>
      <c r="P390" s="41"/>
      <c r="Q390" s="41"/>
      <c r="R390" s="43"/>
      <c r="S390" s="43"/>
      <c r="T390" s="43"/>
      <c r="U390" s="43"/>
      <c r="V390" s="41"/>
      <c r="W390" s="41"/>
      <c r="X390" s="41"/>
      <c r="Y390" s="43"/>
      <c r="Z390" s="41"/>
      <c r="AA390" s="43"/>
      <c r="AB390" s="43"/>
      <c r="AC390" s="41"/>
      <c r="AD390" s="43"/>
      <c r="AE390" s="36">
        <f t="shared" si="1"/>
        <v>0</v>
      </c>
      <c r="AF390" s="28">
        <v>0.0</v>
      </c>
      <c r="AG390" s="28">
        <v>0.0</v>
      </c>
      <c r="AH390" s="36">
        <f t="shared" si="2"/>
        <v>0</v>
      </c>
      <c r="AI390" s="41"/>
      <c r="AJ390" s="28" t="s">
        <v>55</v>
      </c>
      <c r="AK390" s="28" t="s">
        <v>55</v>
      </c>
      <c r="AL390" s="28" t="s">
        <v>55</v>
      </c>
      <c r="AM390" s="28" t="s">
        <v>55</v>
      </c>
      <c r="AN390" s="28" t="s">
        <v>92</v>
      </c>
      <c r="AO390" s="28" t="s">
        <v>55</v>
      </c>
      <c r="AP390" s="36">
        <f t="shared" si="3"/>
        <v>0</v>
      </c>
      <c r="AQ390" s="36">
        <f t="shared" si="4"/>
        <v>0</v>
      </c>
      <c r="AR390" s="36">
        <f t="shared" si="5"/>
        <v>0</v>
      </c>
      <c r="AS390" s="36">
        <f t="shared" si="6"/>
        <v>0</v>
      </c>
    </row>
    <row r="391">
      <c r="A391" s="37">
        <v>386.0</v>
      </c>
      <c r="B391" s="17" t="s">
        <v>971</v>
      </c>
      <c r="C391" s="17" t="s">
        <v>272</v>
      </c>
      <c r="D391" s="20"/>
      <c r="E391" s="19"/>
      <c r="F391" s="17" t="s">
        <v>79</v>
      </c>
      <c r="G391" s="17" t="s">
        <v>950</v>
      </c>
      <c r="H391" s="38" t="s">
        <v>83</v>
      </c>
      <c r="I391" s="38" t="s">
        <v>84</v>
      </c>
      <c r="J391" s="39">
        <v>42979.0</v>
      </c>
      <c r="K391" s="41"/>
      <c r="L391" s="41"/>
      <c r="M391" s="41"/>
      <c r="N391" s="41"/>
      <c r="O391" s="41"/>
      <c r="P391" s="41"/>
      <c r="Q391" s="41"/>
      <c r="R391" s="43"/>
      <c r="S391" s="43"/>
      <c r="T391" s="43"/>
      <c r="U391" s="43"/>
      <c r="V391" s="41"/>
      <c r="W391" s="41"/>
      <c r="X391" s="41"/>
      <c r="Y391" s="43"/>
      <c r="Z391" s="41"/>
      <c r="AA391" s="43"/>
      <c r="AB391" s="43"/>
      <c r="AC391" s="41"/>
      <c r="AD391" s="43"/>
      <c r="AE391" s="36">
        <f t="shared" si="1"/>
        <v>0</v>
      </c>
      <c r="AF391" s="28">
        <v>0.0</v>
      </c>
      <c r="AG391" s="28">
        <v>0.0</v>
      </c>
      <c r="AH391" s="36">
        <f t="shared" si="2"/>
        <v>0</v>
      </c>
      <c r="AI391" s="41"/>
      <c r="AJ391" s="28" t="s">
        <v>55</v>
      </c>
      <c r="AK391" s="28" t="s">
        <v>55</v>
      </c>
      <c r="AL391" s="28" t="s">
        <v>55</v>
      </c>
      <c r="AM391" s="28" t="s">
        <v>55</v>
      </c>
      <c r="AN391" s="28" t="s">
        <v>92</v>
      </c>
      <c r="AO391" s="28" t="s">
        <v>55</v>
      </c>
      <c r="AP391" s="36">
        <f t="shared" si="3"/>
        <v>0</v>
      </c>
      <c r="AQ391" s="36">
        <f t="shared" si="4"/>
        <v>0</v>
      </c>
      <c r="AR391" s="36">
        <f t="shared" si="5"/>
        <v>0</v>
      </c>
      <c r="AS391" s="36">
        <f t="shared" si="6"/>
        <v>0</v>
      </c>
    </row>
    <row r="392">
      <c r="A392" s="37">
        <v>387.0</v>
      </c>
      <c r="B392" s="17" t="s">
        <v>565</v>
      </c>
      <c r="C392" s="17" t="s">
        <v>78</v>
      </c>
      <c r="D392" s="17" t="s">
        <v>167</v>
      </c>
      <c r="E392" s="19"/>
      <c r="F392" s="17" t="s">
        <v>79</v>
      </c>
      <c r="G392" s="17" t="s">
        <v>950</v>
      </c>
      <c r="H392" s="38" t="s">
        <v>83</v>
      </c>
      <c r="I392" s="38"/>
      <c r="J392" s="39"/>
      <c r="K392" s="41"/>
      <c r="L392" s="41"/>
      <c r="M392" s="41"/>
      <c r="N392" s="41"/>
      <c r="O392" s="41"/>
      <c r="P392" s="41"/>
      <c r="Q392" s="41"/>
      <c r="R392" s="43"/>
      <c r="S392" s="43"/>
      <c r="T392" s="43"/>
      <c r="U392" s="43"/>
      <c r="V392" s="41"/>
      <c r="W392" s="41"/>
      <c r="X392" s="41"/>
      <c r="Y392" s="43"/>
      <c r="Z392" s="41"/>
      <c r="AA392" s="43"/>
      <c r="AB392" s="43"/>
      <c r="AC392" s="41"/>
      <c r="AD392" s="43"/>
      <c r="AE392" s="36">
        <f t="shared" si="1"/>
        <v>0</v>
      </c>
      <c r="AF392" s="28">
        <v>0.0</v>
      </c>
      <c r="AG392" s="28">
        <v>0.0</v>
      </c>
      <c r="AH392" s="36">
        <f t="shared" si="2"/>
        <v>0</v>
      </c>
      <c r="AI392" s="28"/>
      <c r="AJ392" s="28" t="s">
        <v>92</v>
      </c>
      <c r="AK392" s="28" t="s">
        <v>55</v>
      </c>
      <c r="AL392" s="28" t="s">
        <v>55</v>
      </c>
      <c r="AM392" s="28" t="s">
        <v>55</v>
      </c>
      <c r="AN392" s="28" t="s">
        <v>55</v>
      </c>
      <c r="AO392" s="28" t="s">
        <v>55</v>
      </c>
      <c r="AP392" s="36">
        <f t="shared" si="3"/>
        <v>0</v>
      </c>
      <c r="AQ392" s="36">
        <f t="shared" si="4"/>
        <v>0</v>
      </c>
      <c r="AR392" s="36">
        <f t="shared" si="5"/>
        <v>0</v>
      </c>
      <c r="AS392" s="36">
        <f t="shared" si="6"/>
        <v>0</v>
      </c>
    </row>
    <row r="393">
      <c r="A393" s="37">
        <v>388.0</v>
      </c>
      <c r="B393" s="17" t="s">
        <v>972</v>
      </c>
      <c r="C393" s="17" t="s">
        <v>683</v>
      </c>
      <c r="D393" s="17" t="s">
        <v>973</v>
      </c>
      <c r="E393" s="19"/>
      <c r="F393" s="17" t="s">
        <v>79</v>
      </c>
      <c r="G393" s="17" t="s">
        <v>950</v>
      </c>
      <c r="H393" s="38" t="s">
        <v>83</v>
      </c>
      <c r="I393" s="38" t="s">
        <v>84</v>
      </c>
      <c r="J393" s="39">
        <v>42979.0</v>
      </c>
      <c r="K393" s="41"/>
      <c r="L393" s="41"/>
      <c r="M393" s="41"/>
      <c r="N393" s="41"/>
      <c r="O393" s="41"/>
      <c r="P393" s="41"/>
      <c r="Q393" s="41"/>
      <c r="R393" s="43"/>
      <c r="S393" s="43"/>
      <c r="T393" s="43"/>
      <c r="U393" s="43"/>
      <c r="V393" s="41"/>
      <c r="W393" s="41"/>
      <c r="X393" s="41"/>
      <c r="Y393" s="43"/>
      <c r="Z393" s="41"/>
      <c r="AA393" s="43"/>
      <c r="AB393" s="43"/>
      <c r="AC393" s="41"/>
      <c r="AD393" s="43"/>
      <c r="AE393" s="36">
        <f t="shared" si="1"/>
        <v>0</v>
      </c>
      <c r="AF393" s="28">
        <v>0.0</v>
      </c>
      <c r="AG393" s="28">
        <v>0.0</v>
      </c>
      <c r="AH393" s="36">
        <f t="shared" si="2"/>
        <v>0</v>
      </c>
      <c r="AI393" s="41"/>
      <c r="AJ393" s="28" t="s">
        <v>55</v>
      </c>
      <c r="AK393" s="28" t="s">
        <v>55</v>
      </c>
      <c r="AL393" s="28" t="s">
        <v>55</v>
      </c>
      <c r="AM393" s="28" t="s">
        <v>55</v>
      </c>
      <c r="AN393" s="28" t="s">
        <v>92</v>
      </c>
      <c r="AO393" s="28" t="s">
        <v>55</v>
      </c>
      <c r="AP393" s="36">
        <f t="shared" si="3"/>
        <v>0</v>
      </c>
      <c r="AQ393" s="36">
        <f t="shared" si="4"/>
        <v>0</v>
      </c>
      <c r="AR393" s="36">
        <f t="shared" si="5"/>
        <v>0</v>
      </c>
      <c r="AS393" s="36">
        <f t="shared" si="6"/>
        <v>0</v>
      </c>
    </row>
    <row r="394">
      <c r="A394" s="37">
        <v>389.0</v>
      </c>
      <c r="B394" s="17" t="s">
        <v>977</v>
      </c>
      <c r="C394" s="17" t="s">
        <v>540</v>
      </c>
      <c r="D394" s="17" t="s">
        <v>157</v>
      </c>
      <c r="E394" s="19"/>
      <c r="F394" s="17" t="s">
        <v>79</v>
      </c>
      <c r="G394" s="17" t="s">
        <v>950</v>
      </c>
      <c r="H394" s="38" t="s">
        <v>83</v>
      </c>
      <c r="I394" s="38" t="s">
        <v>84</v>
      </c>
      <c r="J394" s="39">
        <v>42979.0</v>
      </c>
      <c r="K394" s="41"/>
      <c r="L394" s="41"/>
      <c r="M394" s="41"/>
      <c r="N394" s="41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36">
        <f t="shared" si="1"/>
        <v>0</v>
      </c>
      <c r="AF394" s="28">
        <v>0.0</v>
      </c>
      <c r="AG394" s="28">
        <v>0.0</v>
      </c>
      <c r="AH394" s="36">
        <f t="shared" si="2"/>
        <v>0</v>
      </c>
      <c r="AI394" s="41"/>
      <c r="AJ394" s="28" t="s">
        <v>55</v>
      </c>
      <c r="AK394" s="28" t="s">
        <v>55</v>
      </c>
      <c r="AL394" s="28" t="s">
        <v>55</v>
      </c>
      <c r="AM394" s="28" t="s">
        <v>55</v>
      </c>
      <c r="AN394" s="28" t="s">
        <v>92</v>
      </c>
      <c r="AO394" s="28" t="s">
        <v>55</v>
      </c>
      <c r="AP394" s="36">
        <f t="shared" si="3"/>
        <v>0</v>
      </c>
      <c r="AQ394" s="36">
        <f t="shared" si="4"/>
        <v>0</v>
      </c>
      <c r="AR394" s="36">
        <f t="shared" si="5"/>
        <v>0</v>
      </c>
      <c r="AS394" s="36">
        <f t="shared" si="6"/>
        <v>0</v>
      </c>
    </row>
    <row r="395">
      <c r="A395" s="37">
        <v>390.0</v>
      </c>
      <c r="B395" s="17" t="s">
        <v>978</v>
      </c>
      <c r="C395" s="17" t="s">
        <v>203</v>
      </c>
      <c r="D395" s="17" t="s">
        <v>110</v>
      </c>
      <c r="E395" s="19"/>
      <c r="F395" s="17" t="s">
        <v>96</v>
      </c>
      <c r="G395" s="17" t="s">
        <v>950</v>
      </c>
      <c r="H395" s="38" t="s">
        <v>83</v>
      </c>
      <c r="I395" s="38" t="s">
        <v>84</v>
      </c>
      <c r="J395" s="39">
        <v>42979.0</v>
      </c>
      <c r="K395" s="41"/>
      <c r="L395" s="41"/>
      <c r="M395" s="41"/>
      <c r="N395" s="41"/>
      <c r="O395" s="41"/>
      <c r="P395" s="41"/>
      <c r="Q395" s="41"/>
      <c r="R395" s="43"/>
      <c r="S395" s="43"/>
      <c r="T395" s="43"/>
      <c r="U395" s="43"/>
      <c r="V395" s="41"/>
      <c r="W395" s="41"/>
      <c r="X395" s="41"/>
      <c r="Y395" s="43"/>
      <c r="Z395" s="41"/>
      <c r="AA395" s="43"/>
      <c r="AB395" s="43"/>
      <c r="AC395" s="41"/>
      <c r="AD395" s="43"/>
      <c r="AE395" s="36">
        <f t="shared" si="1"/>
        <v>0</v>
      </c>
      <c r="AF395" s="28">
        <v>0.0</v>
      </c>
      <c r="AG395" s="28">
        <v>0.0</v>
      </c>
      <c r="AH395" s="36">
        <f t="shared" si="2"/>
        <v>0</v>
      </c>
      <c r="AI395" s="41"/>
      <c r="AJ395" s="28" t="s">
        <v>55</v>
      </c>
      <c r="AK395" s="28" t="s">
        <v>55</v>
      </c>
      <c r="AL395" s="28" t="s">
        <v>55</v>
      </c>
      <c r="AM395" s="28" t="s">
        <v>55</v>
      </c>
      <c r="AN395" s="28" t="s">
        <v>92</v>
      </c>
      <c r="AO395" s="28" t="s">
        <v>55</v>
      </c>
      <c r="AP395" s="36">
        <f t="shared" si="3"/>
        <v>0</v>
      </c>
      <c r="AQ395" s="36">
        <f t="shared" si="4"/>
        <v>0</v>
      </c>
      <c r="AR395" s="36">
        <f t="shared" si="5"/>
        <v>0</v>
      </c>
      <c r="AS395" s="36">
        <f t="shared" si="6"/>
        <v>0</v>
      </c>
    </row>
    <row r="396">
      <c r="A396" s="37">
        <v>391.0</v>
      </c>
      <c r="B396" s="17" t="s">
        <v>980</v>
      </c>
      <c r="C396" s="17" t="s">
        <v>110</v>
      </c>
      <c r="D396" s="17" t="s">
        <v>122</v>
      </c>
      <c r="E396" s="19"/>
      <c r="F396" s="17" t="s">
        <v>96</v>
      </c>
      <c r="G396" s="17" t="s">
        <v>950</v>
      </c>
      <c r="H396" s="38" t="s">
        <v>83</v>
      </c>
      <c r="I396" s="38" t="s">
        <v>84</v>
      </c>
      <c r="J396" s="39">
        <v>42979.0</v>
      </c>
      <c r="K396" s="41"/>
      <c r="L396" s="41"/>
      <c r="M396" s="41"/>
      <c r="N396" s="41"/>
      <c r="O396" s="41"/>
      <c r="P396" s="41"/>
      <c r="Q396" s="41"/>
      <c r="R396" s="43"/>
      <c r="S396" s="43"/>
      <c r="T396" s="43"/>
      <c r="U396" s="43"/>
      <c r="V396" s="41"/>
      <c r="W396" s="41"/>
      <c r="X396" s="41"/>
      <c r="Y396" s="43"/>
      <c r="Z396" s="43"/>
      <c r="AA396" s="43"/>
      <c r="AB396" s="43"/>
      <c r="AC396" s="41"/>
      <c r="AD396" s="43"/>
      <c r="AE396" s="36">
        <f t="shared" si="1"/>
        <v>0</v>
      </c>
      <c r="AF396" s="28">
        <v>0.0</v>
      </c>
      <c r="AG396" s="28">
        <v>0.0</v>
      </c>
      <c r="AH396" s="36">
        <f t="shared" si="2"/>
        <v>0</v>
      </c>
      <c r="AI396" s="41"/>
      <c r="AJ396" s="28" t="s">
        <v>55</v>
      </c>
      <c r="AK396" s="28" t="s">
        <v>55</v>
      </c>
      <c r="AL396" s="28" t="s">
        <v>55</v>
      </c>
      <c r="AM396" s="28" t="s">
        <v>55</v>
      </c>
      <c r="AN396" s="28" t="s">
        <v>92</v>
      </c>
      <c r="AO396" s="28" t="s">
        <v>55</v>
      </c>
      <c r="AP396" s="36">
        <f t="shared" si="3"/>
        <v>0</v>
      </c>
      <c r="AQ396" s="36">
        <f t="shared" si="4"/>
        <v>0</v>
      </c>
      <c r="AR396" s="36">
        <f t="shared" si="5"/>
        <v>0</v>
      </c>
      <c r="AS396" s="36">
        <f t="shared" si="6"/>
        <v>0</v>
      </c>
    </row>
    <row r="397">
      <c r="A397" s="37">
        <v>392.0</v>
      </c>
      <c r="B397" s="17" t="s">
        <v>982</v>
      </c>
      <c r="C397" s="17" t="s">
        <v>161</v>
      </c>
      <c r="D397" s="20"/>
      <c r="E397" s="19"/>
      <c r="F397" s="17" t="s">
        <v>79</v>
      </c>
      <c r="G397" s="17" t="s">
        <v>950</v>
      </c>
      <c r="H397" s="38" t="s">
        <v>83</v>
      </c>
      <c r="I397" s="38" t="s">
        <v>84</v>
      </c>
      <c r="J397" s="39">
        <v>42979.0</v>
      </c>
      <c r="K397" s="44"/>
      <c r="L397" s="41"/>
      <c r="M397" s="41"/>
      <c r="N397" s="41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36">
        <f t="shared" si="1"/>
        <v>0</v>
      </c>
      <c r="AF397" s="28">
        <v>0.0</v>
      </c>
      <c r="AG397" s="28">
        <v>0.0</v>
      </c>
      <c r="AH397" s="36">
        <f t="shared" si="2"/>
        <v>0</v>
      </c>
      <c r="AI397" s="41"/>
      <c r="AJ397" s="28" t="s">
        <v>55</v>
      </c>
      <c r="AK397" s="28" t="s">
        <v>55</v>
      </c>
      <c r="AL397" s="28" t="s">
        <v>55</v>
      </c>
      <c r="AM397" s="28" t="s">
        <v>55</v>
      </c>
      <c r="AN397" s="28" t="s">
        <v>92</v>
      </c>
      <c r="AO397" s="28" t="s">
        <v>55</v>
      </c>
      <c r="AP397" s="36">
        <f t="shared" si="3"/>
        <v>0</v>
      </c>
      <c r="AQ397" s="36">
        <f t="shared" si="4"/>
        <v>0</v>
      </c>
      <c r="AR397" s="36">
        <f t="shared" si="5"/>
        <v>0</v>
      </c>
      <c r="AS397" s="36">
        <f t="shared" si="6"/>
        <v>0</v>
      </c>
    </row>
    <row r="398">
      <c r="A398" s="37">
        <v>393.0</v>
      </c>
      <c r="B398" s="17" t="s">
        <v>181</v>
      </c>
      <c r="C398" s="17" t="s">
        <v>631</v>
      </c>
      <c r="D398" s="17" t="s">
        <v>266</v>
      </c>
      <c r="E398" s="19"/>
      <c r="F398" s="17" t="s">
        <v>96</v>
      </c>
      <c r="G398" s="17" t="s">
        <v>950</v>
      </c>
      <c r="H398" s="38" t="s">
        <v>83</v>
      </c>
      <c r="I398" s="38" t="s">
        <v>84</v>
      </c>
      <c r="J398" s="39">
        <v>42979.0</v>
      </c>
      <c r="K398" s="41"/>
      <c r="L398" s="41"/>
      <c r="M398" s="41"/>
      <c r="N398" s="41"/>
      <c r="O398" s="41"/>
      <c r="P398" s="41"/>
      <c r="Q398" s="41"/>
      <c r="R398" s="43"/>
      <c r="S398" s="43"/>
      <c r="T398" s="43"/>
      <c r="U398" s="43"/>
      <c r="V398" s="41"/>
      <c r="W398" s="41"/>
      <c r="X398" s="41"/>
      <c r="Y398" s="43"/>
      <c r="Z398" s="41"/>
      <c r="AA398" s="43"/>
      <c r="AB398" s="43"/>
      <c r="AC398" s="41"/>
      <c r="AD398" s="43"/>
      <c r="AE398" s="36">
        <f t="shared" si="1"/>
        <v>0</v>
      </c>
      <c r="AF398" s="28">
        <v>0.0</v>
      </c>
      <c r="AG398" s="28">
        <v>0.0</v>
      </c>
      <c r="AH398" s="36">
        <f t="shared" si="2"/>
        <v>0</v>
      </c>
      <c r="AI398" s="41"/>
      <c r="AJ398" s="28" t="s">
        <v>55</v>
      </c>
      <c r="AK398" s="28" t="s">
        <v>55</v>
      </c>
      <c r="AL398" s="28" t="s">
        <v>55</v>
      </c>
      <c r="AM398" s="28" t="s">
        <v>55</v>
      </c>
      <c r="AN398" s="28" t="s">
        <v>92</v>
      </c>
      <c r="AO398" s="28" t="s">
        <v>55</v>
      </c>
      <c r="AP398" s="36">
        <f t="shared" si="3"/>
        <v>0</v>
      </c>
      <c r="AQ398" s="36">
        <f t="shared" si="4"/>
        <v>0</v>
      </c>
      <c r="AR398" s="36">
        <f t="shared" si="5"/>
        <v>0</v>
      </c>
      <c r="AS398" s="36">
        <f t="shared" si="6"/>
        <v>0</v>
      </c>
    </row>
    <row r="399">
      <c r="A399" s="37">
        <v>394.0</v>
      </c>
      <c r="B399" s="17" t="s">
        <v>984</v>
      </c>
      <c r="C399" s="17" t="s">
        <v>494</v>
      </c>
      <c r="D399" s="17" t="s">
        <v>165</v>
      </c>
      <c r="E399" s="19"/>
      <c r="F399" s="17" t="s">
        <v>79</v>
      </c>
      <c r="G399" s="17" t="s">
        <v>950</v>
      </c>
      <c r="H399" s="38" t="s">
        <v>83</v>
      </c>
      <c r="I399" s="38" t="s">
        <v>84</v>
      </c>
      <c r="J399" s="39">
        <v>42979.0</v>
      </c>
      <c r="K399" s="41"/>
      <c r="L399" s="41"/>
      <c r="M399" s="41"/>
      <c r="N399" s="41"/>
      <c r="O399" s="41"/>
      <c r="P399" s="41"/>
      <c r="Q399" s="41"/>
      <c r="R399" s="43"/>
      <c r="S399" s="43"/>
      <c r="T399" s="43"/>
      <c r="U399" s="43"/>
      <c r="V399" s="43"/>
      <c r="W399" s="41"/>
      <c r="X399" s="41"/>
      <c r="Y399" s="43"/>
      <c r="Z399" s="41"/>
      <c r="AA399" s="43"/>
      <c r="AB399" s="43"/>
      <c r="AC399" s="41"/>
      <c r="AD399" s="43"/>
      <c r="AE399" s="36">
        <f t="shared" si="1"/>
        <v>0</v>
      </c>
      <c r="AF399" s="28">
        <v>0.0</v>
      </c>
      <c r="AG399" s="28">
        <v>0.0</v>
      </c>
      <c r="AH399" s="36">
        <f t="shared" si="2"/>
        <v>0</v>
      </c>
      <c r="AI399" s="41"/>
      <c r="AJ399" s="28" t="s">
        <v>55</v>
      </c>
      <c r="AK399" s="28" t="s">
        <v>55</v>
      </c>
      <c r="AL399" s="28" t="s">
        <v>55</v>
      </c>
      <c r="AM399" s="28" t="s">
        <v>55</v>
      </c>
      <c r="AN399" s="28" t="s">
        <v>92</v>
      </c>
      <c r="AO399" s="28" t="s">
        <v>55</v>
      </c>
      <c r="AP399" s="36">
        <f t="shared" si="3"/>
        <v>0</v>
      </c>
      <c r="AQ399" s="36">
        <f t="shared" si="4"/>
        <v>0</v>
      </c>
      <c r="AR399" s="36">
        <f t="shared" si="5"/>
        <v>0</v>
      </c>
      <c r="AS399" s="36">
        <f t="shared" si="6"/>
        <v>0</v>
      </c>
    </row>
    <row r="400">
      <c r="A400" s="37">
        <v>395.0</v>
      </c>
      <c r="B400" s="17" t="s">
        <v>984</v>
      </c>
      <c r="C400" s="17" t="s">
        <v>296</v>
      </c>
      <c r="D400" s="17" t="s">
        <v>128</v>
      </c>
      <c r="E400" s="19"/>
      <c r="F400" s="17" t="s">
        <v>79</v>
      </c>
      <c r="G400" s="17" t="s">
        <v>950</v>
      </c>
      <c r="H400" s="38" t="s">
        <v>83</v>
      </c>
      <c r="I400" s="38" t="s">
        <v>84</v>
      </c>
      <c r="J400" s="39">
        <v>42979.0</v>
      </c>
      <c r="K400" s="41"/>
      <c r="L400" s="41"/>
      <c r="M400" s="41"/>
      <c r="N400" s="41"/>
      <c r="O400" s="41"/>
      <c r="P400" s="41"/>
      <c r="Q400" s="41"/>
      <c r="R400" s="43"/>
      <c r="S400" s="43"/>
      <c r="T400" s="43"/>
      <c r="U400" s="43"/>
      <c r="V400" s="41"/>
      <c r="W400" s="41"/>
      <c r="X400" s="41"/>
      <c r="Y400" s="43"/>
      <c r="Z400" s="41"/>
      <c r="AA400" s="43"/>
      <c r="AB400" s="43"/>
      <c r="AC400" s="41"/>
      <c r="AD400" s="43"/>
      <c r="AE400" s="36">
        <f t="shared" si="1"/>
        <v>0</v>
      </c>
      <c r="AF400" s="28">
        <v>0.0</v>
      </c>
      <c r="AG400" s="28">
        <v>0.0</v>
      </c>
      <c r="AH400" s="36">
        <f t="shared" si="2"/>
        <v>0</v>
      </c>
      <c r="AI400" s="41"/>
      <c r="AJ400" s="28" t="s">
        <v>55</v>
      </c>
      <c r="AK400" s="28" t="s">
        <v>55</v>
      </c>
      <c r="AL400" s="28" t="s">
        <v>55</v>
      </c>
      <c r="AM400" s="28" t="s">
        <v>55</v>
      </c>
      <c r="AN400" s="28" t="s">
        <v>92</v>
      </c>
      <c r="AO400" s="28" t="s">
        <v>55</v>
      </c>
      <c r="AP400" s="36">
        <f t="shared" si="3"/>
        <v>0</v>
      </c>
      <c r="AQ400" s="36">
        <f t="shared" si="4"/>
        <v>0</v>
      </c>
      <c r="AR400" s="36">
        <f t="shared" si="5"/>
        <v>0</v>
      </c>
      <c r="AS400" s="36">
        <f t="shared" si="6"/>
        <v>0</v>
      </c>
    </row>
    <row r="401">
      <c r="A401" s="37">
        <v>396.0</v>
      </c>
      <c r="B401" s="17" t="s">
        <v>985</v>
      </c>
      <c r="C401" s="17" t="s">
        <v>362</v>
      </c>
      <c r="D401" s="17" t="s">
        <v>120</v>
      </c>
      <c r="E401" s="19"/>
      <c r="F401" s="17" t="s">
        <v>96</v>
      </c>
      <c r="G401" s="17" t="s">
        <v>950</v>
      </c>
      <c r="H401" s="38" t="s">
        <v>83</v>
      </c>
      <c r="I401" s="38" t="s">
        <v>84</v>
      </c>
      <c r="J401" s="39">
        <v>42979.0</v>
      </c>
      <c r="K401" s="41"/>
      <c r="L401" s="41"/>
      <c r="M401" s="41"/>
      <c r="N401" s="41"/>
      <c r="O401" s="41"/>
      <c r="P401" s="41"/>
      <c r="Q401" s="41"/>
      <c r="R401" s="43"/>
      <c r="S401" s="43"/>
      <c r="T401" s="43"/>
      <c r="U401" s="43"/>
      <c r="V401" s="41"/>
      <c r="W401" s="41"/>
      <c r="X401" s="41"/>
      <c r="Y401" s="43"/>
      <c r="Z401" s="41"/>
      <c r="AA401" s="43"/>
      <c r="AB401" s="43"/>
      <c r="AC401" s="41"/>
      <c r="AD401" s="43"/>
      <c r="AE401" s="36">
        <f t="shared" si="1"/>
        <v>0</v>
      </c>
      <c r="AF401" s="28">
        <v>0.0</v>
      </c>
      <c r="AG401" s="28">
        <v>0.0</v>
      </c>
      <c r="AH401" s="36">
        <f t="shared" si="2"/>
        <v>0</v>
      </c>
      <c r="AI401" s="41"/>
      <c r="AJ401" s="28" t="s">
        <v>55</v>
      </c>
      <c r="AK401" s="28" t="s">
        <v>55</v>
      </c>
      <c r="AL401" s="28" t="s">
        <v>55</v>
      </c>
      <c r="AM401" s="28" t="s">
        <v>55</v>
      </c>
      <c r="AN401" s="28" t="s">
        <v>92</v>
      </c>
      <c r="AO401" s="28" t="s">
        <v>55</v>
      </c>
      <c r="AP401" s="36">
        <f t="shared" si="3"/>
        <v>0</v>
      </c>
      <c r="AQ401" s="36">
        <f t="shared" si="4"/>
        <v>0</v>
      </c>
      <c r="AR401" s="36">
        <f t="shared" si="5"/>
        <v>0</v>
      </c>
      <c r="AS401" s="36">
        <f t="shared" si="6"/>
        <v>0</v>
      </c>
    </row>
    <row r="402">
      <c r="A402" s="37">
        <v>397.0</v>
      </c>
      <c r="B402" s="17" t="s">
        <v>986</v>
      </c>
      <c r="C402" s="17" t="s">
        <v>521</v>
      </c>
      <c r="D402" s="17" t="s">
        <v>335</v>
      </c>
      <c r="E402" s="19"/>
      <c r="F402" s="17" t="s">
        <v>79</v>
      </c>
      <c r="G402" s="17" t="s">
        <v>950</v>
      </c>
      <c r="H402" s="38" t="s">
        <v>83</v>
      </c>
      <c r="I402" s="38" t="s">
        <v>84</v>
      </c>
      <c r="J402" s="39">
        <v>42979.0</v>
      </c>
      <c r="K402" s="41"/>
      <c r="L402" s="41"/>
      <c r="M402" s="41"/>
      <c r="N402" s="41"/>
      <c r="O402" s="41"/>
      <c r="P402" s="41"/>
      <c r="Q402" s="41"/>
      <c r="R402" s="43"/>
      <c r="S402" s="43"/>
      <c r="T402" s="43"/>
      <c r="U402" s="43"/>
      <c r="V402" s="43"/>
      <c r="W402" s="41"/>
      <c r="X402" s="41"/>
      <c r="Y402" s="43"/>
      <c r="Z402" s="41"/>
      <c r="AA402" s="43"/>
      <c r="AB402" s="43"/>
      <c r="AC402" s="41"/>
      <c r="AD402" s="43"/>
      <c r="AE402" s="36">
        <f t="shared" si="1"/>
        <v>0</v>
      </c>
      <c r="AF402" s="28">
        <v>0.0</v>
      </c>
      <c r="AG402" s="28">
        <v>0.0</v>
      </c>
      <c r="AH402" s="36">
        <f t="shared" si="2"/>
        <v>0</v>
      </c>
      <c r="AI402" s="41"/>
      <c r="AJ402" s="28" t="s">
        <v>55</v>
      </c>
      <c r="AK402" s="28" t="s">
        <v>55</v>
      </c>
      <c r="AL402" s="28" t="s">
        <v>55</v>
      </c>
      <c r="AM402" s="28" t="s">
        <v>55</v>
      </c>
      <c r="AN402" s="28" t="s">
        <v>92</v>
      </c>
      <c r="AO402" s="28" t="s">
        <v>55</v>
      </c>
      <c r="AP402" s="36">
        <f t="shared" si="3"/>
        <v>0</v>
      </c>
      <c r="AQ402" s="36">
        <f t="shared" si="4"/>
        <v>0</v>
      </c>
      <c r="AR402" s="36">
        <f t="shared" si="5"/>
        <v>0</v>
      </c>
      <c r="AS402" s="36">
        <f t="shared" si="6"/>
        <v>0</v>
      </c>
    </row>
    <row r="403">
      <c r="A403" s="37">
        <v>398.0</v>
      </c>
      <c r="B403" s="17" t="s">
        <v>988</v>
      </c>
      <c r="C403" s="17" t="s">
        <v>78</v>
      </c>
      <c r="D403" s="17"/>
      <c r="E403" s="19"/>
      <c r="F403" s="17" t="s">
        <v>79</v>
      </c>
      <c r="G403" s="17" t="s">
        <v>950</v>
      </c>
      <c r="H403" s="38" t="s">
        <v>83</v>
      </c>
      <c r="I403" s="38"/>
      <c r="J403" s="39"/>
      <c r="K403" s="41"/>
      <c r="L403" s="41"/>
      <c r="M403" s="41"/>
      <c r="N403" s="41"/>
      <c r="O403" s="41"/>
      <c r="P403" s="41"/>
      <c r="Q403" s="41"/>
      <c r="R403" s="43"/>
      <c r="S403" s="43"/>
      <c r="T403" s="43"/>
      <c r="U403" s="43"/>
      <c r="V403" s="41"/>
      <c r="W403" s="41"/>
      <c r="X403" s="41"/>
      <c r="Y403" s="43"/>
      <c r="Z403" s="41"/>
      <c r="AA403" s="43"/>
      <c r="AB403" s="43"/>
      <c r="AC403" s="41"/>
      <c r="AD403" s="43"/>
      <c r="AE403" s="36">
        <f t="shared" si="1"/>
        <v>0</v>
      </c>
      <c r="AF403" s="28">
        <v>0.0</v>
      </c>
      <c r="AG403" s="28">
        <v>0.0</v>
      </c>
      <c r="AH403" s="36">
        <f t="shared" si="2"/>
        <v>0</v>
      </c>
      <c r="AI403" s="28"/>
      <c r="AJ403" s="28" t="s">
        <v>55</v>
      </c>
      <c r="AK403" s="28" t="s">
        <v>55</v>
      </c>
      <c r="AL403" s="28" t="s">
        <v>55</v>
      </c>
      <c r="AM403" s="28" t="s">
        <v>55</v>
      </c>
      <c r="AN403" s="28" t="s">
        <v>55</v>
      </c>
      <c r="AO403" s="28" t="s">
        <v>55</v>
      </c>
      <c r="AP403" s="36">
        <f t="shared" si="3"/>
        <v>0</v>
      </c>
      <c r="AQ403" s="36">
        <f t="shared" si="4"/>
        <v>0</v>
      </c>
      <c r="AR403" s="36">
        <f t="shared" si="5"/>
        <v>0</v>
      </c>
      <c r="AS403" s="36">
        <f t="shared" si="6"/>
        <v>0</v>
      </c>
    </row>
    <row r="404">
      <c r="A404" s="37">
        <v>399.0</v>
      </c>
      <c r="B404" s="17" t="s">
        <v>991</v>
      </c>
      <c r="C404" s="17" t="s">
        <v>200</v>
      </c>
      <c r="D404" s="17" t="s">
        <v>992</v>
      </c>
      <c r="E404" s="19"/>
      <c r="F404" s="17" t="s">
        <v>96</v>
      </c>
      <c r="G404" s="17" t="s">
        <v>950</v>
      </c>
      <c r="H404" s="38" t="s">
        <v>83</v>
      </c>
      <c r="I404" s="38" t="s">
        <v>84</v>
      </c>
      <c r="J404" s="39">
        <v>42979.0</v>
      </c>
      <c r="K404" s="41"/>
      <c r="L404" s="41"/>
      <c r="M404" s="41"/>
      <c r="N404" s="41"/>
      <c r="O404" s="41"/>
      <c r="P404" s="41"/>
      <c r="Q404" s="41"/>
      <c r="R404" s="43"/>
      <c r="S404" s="43"/>
      <c r="T404" s="43"/>
      <c r="U404" s="43"/>
      <c r="V404" s="41"/>
      <c r="W404" s="41"/>
      <c r="X404" s="41"/>
      <c r="Y404" s="43"/>
      <c r="Z404" s="41"/>
      <c r="AA404" s="43"/>
      <c r="AB404" s="43"/>
      <c r="AC404" s="41"/>
      <c r="AD404" s="43"/>
      <c r="AE404" s="36">
        <f t="shared" si="1"/>
        <v>0</v>
      </c>
      <c r="AF404" s="28">
        <v>0.0</v>
      </c>
      <c r="AG404" s="28">
        <v>0.0</v>
      </c>
      <c r="AH404" s="36">
        <f t="shared" si="2"/>
        <v>0</v>
      </c>
      <c r="AI404" s="28"/>
      <c r="AJ404" s="28" t="s">
        <v>55</v>
      </c>
      <c r="AK404" s="28" t="s">
        <v>55</v>
      </c>
      <c r="AL404" s="28" t="s">
        <v>55</v>
      </c>
      <c r="AM404" s="28" t="s">
        <v>55</v>
      </c>
      <c r="AN404" s="28" t="s">
        <v>92</v>
      </c>
      <c r="AO404" s="28" t="s">
        <v>55</v>
      </c>
      <c r="AP404" s="36">
        <f t="shared" si="3"/>
        <v>0</v>
      </c>
      <c r="AQ404" s="36">
        <f t="shared" si="4"/>
        <v>0</v>
      </c>
      <c r="AR404" s="36">
        <f t="shared" si="5"/>
        <v>0</v>
      </c>
      <c r="AS404" s="36">
        <f t="shared" si="6"/>
        <v>0</v>
      </c>
    </row>
    <row r="405">
      <c r="A405" s="37">
        <v>400.0</v>
      </c>
      <c r="B405" s="17" t="s">
        <v>970</v>
      </c>
      <c r="C405" s="17" t="s">
        <v>285</v>
      </c>
      <c r="D405" s="17" t="s">
        <v>110</v>
      </c>
      <c r="E405" s="19"/>
      <c r="F405" s="17" t="s">
        <v>96</v>
      </c>
      <c r="G405" s="17" t="s">
        <v>950</v>
      </c>
      <c r="H405" s="38" t="s">
        <v>83</v>
      </c>
      <c r="I405" s="38" t="s">
        <v>84</v>
      </c>
      <c r="J405" s="39">
        <v>42979.0</v>
      </c>
      <c r="K405" s="41"/>
      <c r="L405" s="41"/>
      <c r="M405" s="41"/>
      <c r="N405" s="41"/>
      <c r="O405" s="41"/>
      <c r="P405" s="41"/>
      <c r="Q405" s="41"/>
      <c r="R405" s="43"/>
      <c r="S405" s="43"/>
      <c r="T405" s="43"/>
      <c r="U405" s="43"/>
      <c r="V405" s="41"/>
      <c r="W405" s="41"/>
      <c r="X405" s="41"/>
      <c r="Y405" s="43"/>
      <c r="Z405" s="41"/>
      <c r="AA405" s="43"/>
      <c r="AB405" s="43"/>
      <c r="AC405" s="41"/>
      <c r="AD405" s="43"/>
      <c r="AE405" s="36">
        <f t="shared" si="1"/>
        <v>0</v>
      </c>
      <c r="AF405" s="28">
        <v>0.0</v>
      </c>
      <c r="AG405" s="28">
        <v>0.0</v>
      </c>
      <c r="AH405" s="36">
        <f t="shared" si="2"/>
        <v>0</v>
      </c>
      <c r="AI405" s="41"/>
      <c r="AJ405" s="28" t="s">
        <v>55</v>
      </c>
      <c r="AK405" s="28" t="s">
        <v>55</v>
      </c>
      <c r="AL405" s="28" t="s">
        <v>55</v>
      </c>
      <c r="AM405" s="28" t="s">
        <v>55</v>
      </c>
      <c r="AN405" s="28" t="s">
        <v>92</v>
      </c>
      <c r="AO405" s="28" t="s">
        <v>55</v>
      </c>
      <c r="AP405" s="36">
        <f t="shared" si="3"/>
        <v>0</v>
      </c>
      <c r="AQ405" s="36">
        <f t="shared" si="4"/>
        <v>0</v>
      </c>
      <c r="AR405" s="36">
        <f t="shared" si="5"/>
        <v>0</v>
      </c>
      <c r="AS405" s="36">
        <f t="shared" si="6"/>
        <v>0</v>
      </c>
    </row>
    <row r="406">
      <c r="A406" s="37">
        <v>401.0</v>
      </c>
      <c r="B406" s="17" t="s">
        <v>229</v>
      </c>
      <c r="C406" s="17" t="s">
        <v>200</v>
      </c>
      <c r="D406" s="20"/>
      <c r="E406" s="19"/>
      <c r="F406" s="17" t="s">
        <v>96</v>
      </c>
      <c r="G406" s="17" t="s">
        <v>950</v>
      </c>
      <c r="H406" s="38" t="s">
        <v>83</v>
      </c>
      <c r="I406" s="38" t="s">
        <v>84</v>
      </c>
      <c r="J406" s="39">
        <v>42979.0</v>
      </c>
      <c r="K406" s="41"/>
      <c r="L406" s="41"/>
      <c r="M406" s="41"/>
      <c r="N406" s="41"/>
      <c r="O406" s="41"/>
      <c r="P406" s="41"/>
      <c r="Q406" s="41"/>
      <c r="R406" s="43"/>
      <c r="S406" s="43"/>
      <c r="T406" s="43"/>
      <c r="U406" s="43"/>
      <c r="V406" s="41"/>
      <c r="W406" s="41"/>
      <c r="X406" s="41"/>
      <c r="Y406" s="43"/>
      <c r="Z406" s="41"/>
      <c r="AA406" s="43"/>
      <c r="AB406" s="43"/>
      <c r="AC406" s="41"/>
      <c r="AD406" s="43"/>
      <c r="AE406" s="36">
        <f t="shared" si="1"/>
        <v>0</v>
      </c>
      <c r="AF406" s="28">
        <v>0.0</v>
      </c>
      <c r="AG406" s="28">
        <v>0.0</v>
      </c>
      <c r="AH406" s="36">
        <f t="shared" si="2"/>
        <v>0</v>
      </c>
      <c r="AI406" s="41"/>
      <c r="AJ406" s="28" t="s">
        <v>55</v>
      </c>
      <c r="AK406" s="28" t="s">
        <v>55</v>
      </c>
      <c r="AL406" s="28" t="s">
        <v>55</v>
      </c>
      <c r="AM406" s="28" t="s">
        <v>55</v>
      </c>
      <c r="AN406" s="28" t="s">
        <v>92</v>
      </c>
      <c r="AO406" s="28" t="s">
        <v>55</v>
      </c>
      <c r="AP406" s="36">
        <f t="shared" si="3"/>
        <v>0</v>
      </c>
      <c r="AQ406" s="36">
        <f t="shared" si="4"/>
        <v>0</v>
      </c>
      <c r="AR406" s="36">
        <f t="shared" si="5"/>
        <v>0</v>
      </c>
      <c r="AS406" s="36">
        <f t="shared" si="6"/>
        <v>0</v>
      </c>
    </row>
    <row r="407">
      <c r="A407" s="37">
        <v>402.0</v>
      </c>
      <c r="B407" s="17" t="s">
        <v>469</v>
      </c>
      <c r="C407" s="17" t="s">
        <v>476</v>
      </c>
      <c r="D407" s="20"/>
      <c r="E407" s="19"/>
      <c r="F407" s="17" t="s">
        <v>96</v>
      </c>
      <c r="G407" s="17" t="s">
        <v>950</v>
      </c>
      <c r="H407" s="38" t="s">
        <v>83</v>
      </c>
      <c r="I407" s="38" t="s">
        <v>84</v>
      </c>
      <c r="J407" s="39">
        <v>42979.0</v>
      </c>
      <c r="K407" s="41"/>
      <c r="L407" s="41"/>
      <c r="M407" s="41"/>
      <c r="N407" s="41"/>
      <c r="O407" s="41"/>
      <c r="P407" s="41"/>
      <c r="Q407" s="41"/>
      <c r="R407" s="43"/>
      <c r="S407" s="43"/>
      <c r="T407" s="43"/>
      <c r="U407" s="43"/>
      <c r="V407" s="41"/>
      <c r="W407" s="41"/>
      <c r="X407" s="41"/>
      <c r="Y407" s="43"/>
      <c r="Z407" s="41"/>
      <c r="AA407" s="43"/>
      <c r="AB407" s="43"/>
      <c r="AC407" s="41"/>
      <c r="AD407" s="43"/>
      <c r="AE407" s="36">
        <f t="shared" si="1"/>
        <v>0</v>
      </c>
      <c r="AF407" s="28">
        <v>0.0</v>
      </c>
      <c r="AG407" s="28">
        <v>0.0</v>
      </c>
      <c r="AH407" s="36">
        <f t="shared" si="2"/>
        <v>0</v>
      </c>
      <c r="AI407" s="41"/>
      <c r="AJ407" s="28" t="s">
        <v>55</v>
      </c>
      <c r="AK407" s="28" t="s">
        <v>55</v>
      </c>
      <c r="AL407" s="28" t="s">
        <v>55</v>
      </c>
      <c r="AM407" s="28" t="s">
        <v>55</v>
      </c>
      <c r="AN407" s="28" t="s">
        <v>92</v>
      </c>
      <c r="AO407" s="28" t="s">
        <v>55</v>
      </c>
      <c r="AP407" s="36">
        <f t="shared" si="3"/>
        <v>0</v>
      </c>
      <c r="AQ407" s="36">
        <f t="shared" si="4"/>
        <v>0</v>
      </c>
      <c r="AR407" s="36">
        <f t="shared" si="5"/>
        <v>0</v>
      </c>
      <c r="AS407" s="36">
        <f t="shared" si="6"/>
        <v>0</v>
      </c>
    </row>
    <row r="408">
      <c r="A408" s="37">
        <v>403.0</v>
      </c>
      <c r="B408" s="17" t="s">
        <v>997</v>
      </c>
      <c r="C408" s="17" t="s">
        <v>185</v>
      </c>
      <c r="D408" s="20"/>
      <c r="E408" s="19"/>
      <c r="F408" s="17" t="s">
        <v>79</v>
      </c>
      <c r="G408" s="17" t="s">
        <v>950</v>
      </c>
      <c r="H408" s="38" t="s">
        <v>83</v>
      </c>
      <c r="I408" s="38" t="s">
        <v>84</v>
      </c>
      <c r="J408" s="39">
        <v>42979.0</v>
      </c>
      <c r="K408" s="41"/>
      <c r="L408" s="41"/>
      <c r="M408" s="41"/>
      <c r="N408" s="41"/>
      <c r="O408" s="41"/>
      <c r="P408" s="41"/>
      <c r="Q408" s="41"/>
      <c r="R408" s="43"/>
      <c r="S408" s="43"/>
      <c r="T408" s="43"/>
      <c r="U408" s="43"/>
      <c r="V408" s="41"/>
      <c r="W408" s="41"/>
      <c r="X408" s="41"/>
      <c r="Y408" s="43"/>
      <c r="Z408" s="41"/>
      <c r="AA408" s="43"/>
      <c r="AB408" s="43"/>
      <c r="AC408" s="41"/>
      <c r="AD408" s="43"/>
      <c r="AE408" s="36">
        <f t="shared" si="1"/>
        <v>0</v>
      </c>
      <c r="AF408" s="28">
        <v>0.0</v>
      </c>
      <c r="AG408" s="28">
        <v>0.0</v>
      </c>
      <c r="AH408" s="36">
        <f t="shared" si="2"/>
        <v>0</v>
      </c>
      <c r="AI408" s="41"/>
      <c r="AJ408" s="28" t="s">
        <v>55</v>
      </c>
      <c r="AK408" s="28" t="s">
        <v>55</v>
      </c>
      <c r="AL408" s="28" t="s">
        <v>55</v>
      </c>
      <c r="AM408" s="28" t="s">
        <v>55</v>
      </c>
      <c r="AN408" s="28" t="s">
        <v>92</v>
      </c>
      <c r="AO408" s="28" t="s">
        <v>55</v>
      </c>
      <c r="AP408" s="36">
        <f t="shared" si="3"/>
        <v>0</v>
      </c>
      <c r="AQ408" s="36">
        <f t="shared" si="4"/>
        <v>0</v>
      </c>
      <c r="AR408" s="36">
        <f t="shared" si="5"/>
        <v>0</v>
      </c>
      <c r="AS408" s="36">
        <f t="shared" si="6"/>
        <v>0</v>
      </c>
    </row>
    <row r="409">
      <c r="A409" s="37">
        <v>404.0</v>
      </c>
      <c r="B409" s="17" t="s">
        <v>999</v>
      </c>
      <c r="C409" s="17" t="s">
        <v>688</v>
      </c>
      <c r="D409" s="17" t="s">
        <v>628</v>
      </c>
      <c r="E409" s="19"/>
      <c r="F409" s="17" t="s">
        <v>79</v>
      </c>
      <c r="G409" s="17" t="s">
        <v>950</v>
      </c>
      <c r="H409" s="38" t="s">
        <v>83</v>
      </c>
      <c r="I409" s="38" t="s">
        <v>84</v>
      </c>
      <c r="J409" s="39">
        <v>42979.0</v>
      </c>
      <c r="K409" s="43"/>
      <c r="L409" s="43"/>
      <c r="M409" s="43"/>
      <c r="N409" s="43"/>
      <c r="O409" s="41"/>
      <c r="P409" s="41"/>
      <c r="Q409" s="41"/>
      <c r="R409" s="43"/>
      <c r="S409" s="43"/>
      <c r="T409" s="43"/>
      <c r="U409" s="43"/>
      <c r="V409" s="41"/>
      <c r="W409" s="41"/>
      <c r="X409" s="41"/>
      <c r="Y409" s="43"/>
      <c r="Z409" s="41"/>
      <c r="AA409" s="43"/>
      <c r="AB409" s="43"/>
      <c r="AC409" s="41"/>
      <c r="AD409" s="43"/>
      <c r="AE409" s="36">
        <f t="shared" si="1"/>
        <v>0</v>
      </c>
      <c r="AF409" s="28">
        <v>0.0</v>
      </c>
      <c r="AG409" s="28">
        <v>0.0</v>
      </c>
      <c r="AH409" s="36">
        <f t="shared" si="2"/>
        <v>0</v>
      </c>
      <c r="AI409" s="43"/>
      <c r="AJ409" s="28" t="s">
        <v>55</v>
      </c>
      <c r="AK409" s="28" t="s">
        <v>55</v>
      </c>
      <c r="AL409" s="28" t="s">
        <v>55</v>
      </c>
      <c r="AM409" s="28" t="s">
        <v>55</v>
      </c>
      <c r="AN409" s="28" t="s">
        <v>92</v>
      </c>
      <c r="AO409" s="28" t="s">
        <v>55</v>
      </c>
      <c r="AP409" s="36">
        <f t="shared" si="3"/>
        <v>0</v>
      </c>
      <c r="AQ409" s="36">
        <f t="shared" si="4"/>
        <v>0</v>
      </c>
      <c r="AR409" s="36">
        <f t="shared" si="5"/>
        <v>0</v>
      </c>
      <c r="AS409" s="36">
        <f t="shared" si="6"/>
        <v>0</v>
      </c>
    </row>
    <row r="410">
      <c r="A410" s="37">
        <v>405.0</v>
      </c>
      <c r="B410" s="17" t="s">
        <v>1001</v>
      </c>
      <c r="C410" s="17" t="s">
        <v>259</v>
      </c>
      <c r="D410" s="17" t="s">
        <v>791</v>
      </c>
      <c r="E410" s="19"/>
      <c r="F410" s="17" t="s">
        <v>96</v>
      </c>
      <c r="G410" s="17" t="s">
        <v>950</v>
      </c>
      <c r="H410" s="38" t="s">
        <v>83</v>
      </c>
      <c r="I410" s="38" t="s">
        <v>84</v>
      </c>
      <c r="J410" s="39">
        <v>42979.0</v>
      </c>
      <c r="K410" s="43"/>
      <c r="L410" s="43"/>
      <c r="M410" s="43"/>
      <c r="N410" s="43"/>
      <c r="O410" s="41"/>
      <c r="P410" s="41"/>
      <c r="Q410" s="41"/>
      <c r="R410" s="43"/>
      <c r="S410" s="43"/>
      <c r="T410" s="43"/>
      <c r="U410" s="43"/>
      <c r="V410" s="41"/>
      <c r="W410" s="41"/>
      <c r="X410" s="41"/>
      <c r="Y410" s="43"/>
      <c r="Z410" s="41"/>
      <c r="AA410" s="43"/>
      <c r="AB410" s="43"/>
      <c r="AC410" s="41"/>
      <c r="AD410" s="43"/>
      <c r="AE410" s="36">
        <f t="shared" si="1"/>
        <v>0</v>
      </c>
      <c r="AF410" s="28">
        <v>0.0</v>
      </c>
      <c r="AG410" s="28">
        <v>0.0</v>
      </c>
      <c r="AH410" s="36">
        <f t="shared" si="2"/>
        <v>0</v>
      </c>
      <c r="AI410" s="28"/>
      <c r="AJ410" s="28" t="s">
        <v>55</v>
      </c>
      <c r="AK410" s="28" t="s">
        <v>55</v>
      </c>
      <c r="AL410" s="28" t="s">
        <v>55</v>
      </c>
      <c r="AM410" s="28" t="s">
        <v>92</v>
      </c>
      <c r="AN410" s="28" t="s">
        <v>92</v>
      </c>
      <c r="AO410" s="28" t="s">
        <v>55</v>
      </c>
      <c r="AP410" s="36">
        <f t="shared" si="3"/>
        <v>0</v>
      </c>
      <c r="AQ410" s="36">
        <f t="shared" si="4"/>
        <v>0</v>
      </c>
      <c r="AR410" s="36">
        <f t="shared" si="5"/>
        <v>0</v>
      </c>
      <c r="AS410" s="36">
        <f t="shared" si="6"/>
        <v>0</v>
      </c>
    </row>
    <row r="411">
      <c r="A411" s="37">
        <v>406.0</v>
      </c>
      <c r="B411" s="17" t="s">
        <v>1002</v>
      </c>
      <c r="C411" s="17" t="s">
        <v>172</v>
      </c>
      <c r="D411" s="17" t="s">
        <v>76</v>
      </c>
      <c r="E411" s="19"/>
      <c r="F411" s="17" t="s">
        <v>79</v>
      </c>
      <c r="G411" s="17" t="s">
        <v>950</v>
      </c>
      <c r="H411" s="38" t="s">
        <v>83</v>
      </c>
      <c r="I411" s="38" t="s">
        <v>84</v>
      </c>
      <c r="J411" s="39">
        <v>42979.0</v>
      </c>
      <c r="K411" s="43"/>
      <c r="L411" s="43"/>
      <c r="M411" s="43"/>
      <c r="N411" s="43"/>
      <c r="O411" s="41"/>
      <c r="P411" s="41"/>
      <c r="Q411" s="41"/>
      <c r="R411" s="43"/>
      <c r="S411" s="43"/>
      <c r="T411" s="43"/>
      <c r="U411" s="43"/>
      <c r="V411" s="41"/>
      <c r="W411" s="41"/>
      <c r="X411" s="41"/>
      <c r="Y411" s="43"/>
      <c r="Z411" s="41"/>
      <c r="AA411" s="43"/>
      <c r="AB411" s="43"/>
      <c r="AC411" s="41"/>
      <c r="AD411" s="43"/>
      <c r="AE411" s="36">
        <f t="shared" si="1"/>
        <v>0</v>
      </c>
      <c r="AF411" s="28">
        <v>0.0</v>
      </c>
      <c r="AG411" s="28">
        <v>0.0</v>
      </c>
      <c r="AH411" s="36">
        <f t="shared" si="2"/>
        <v>0</v>
      </c>
      <c r="AI411" s="43"/>
      <c r="AJ411" s="28" t="s">
        <v>55</v>
      </c>
      <c r="AK411" s="28" t="s">
        <v>55</v>
      </c>
      <c r="AL411" s="28" t="s">
        <v>55</v>
      </c>
      <c r="AM411" s="28" t="s">
        <v>55</v>
      </c>
      <c r="AN411" s="28" t="s">
        <v>92</v>
      </c>
      <c r="AO411" s="28" t="s">
        <v>55</v>
      </c>
      <c r="AP411" s="36">
        <f t="shared" si="3"/>
        <v>0</v>
      </c>
      <c r="AQ411" s="36">
        <f t="shared" si="4"/>
        <v>0</v>
      </c>
      <c r="AR411" s="36">
        <f t="shared" si="5"/>
        <v>0</v>
      </c>
      <c r="AS411" s="36">
        <f t="shared" si="6"/>
        <v>0</v>
      </c>
    </row>
    <row r="412">
      <c r="A412" s="37">
        <v>407.0</v>
      </c>
      <c r="B412" s="17" t="s">
        <v>88</v>
      </c>
      <c r="C412" s="17" t="s">
        <v>1004</v>
      </c>
      <c r="D412" s="17" t="s">
        <v>314</v>
      </c>
      <c r="E412" s="19"/>
      <c r="F412" s="17" t="s">
        <v>96</v>
      </c>
      <c r="G412" s="17" t="s">
        <v>950</v>
      </c>
      <c r="H412" s="38" t="s">
        <v>83</v>
      </c>
      <c r="I412" s="38" t="s">
        <v>84</v>
      </c>
      <c r="J412" s="39">
        <v>42979.0</v>
      </c>
      <c r="K412" s="43"/>
      <c r="L412" s="43"/>
      <c r="M412" s="43"/>
      <c r="N412" s="43"/>
      <c r="O412" s="41"/>
      <c r="P412" s="41"/>
      <c r="Q412" s="41"/>
      <c r="R412" s="43"/>
      <c r="S412" s="43"/>
      <c r="T412" s="43"/>
      <c r="U412" s="43"/>
      <c r="V412" s="41"/>
      <c r="W412" s="41"/>
      <c r="X412" s="41"/>
      <c r="Y412" s="43"/>
      <c r="Z412" s="41"/>
      <c r="AA412" s="43"/>
      <c r="AB412" s="43"/>
      <c r="AC412" s="41"/>
      <c r="AD412" s="43"/>
      <c r="AE412" s="36">
        <f t="shared" si="1"/>
        <v>0</v>
      </c>
      <c r="AF412" s="28">
        <v>0.0</v>
      </c>
      <c r="AG412" s="28">
        <v>0.0</v>
      </c>
      <c r="AH412" s="36">
        <f t="shared" si="2"/>
        <v>0</v>
      </c>
      <c r="AI412" s="43"/>
      <c r="AJ412" s="28" t="s">
        <v>55</v>
      </c>
      <c r="AK412" s="28" t="s">
        <v>55</v>
      </c>
      <c r="AL412" s="28" t="s">
        <v>55</v>
      </c>
      <c r="AM412" s="28" t="s">
        <v>55</v>
      </c>
      <c r="AN412" s="28" t="s">
        <v>92</v>
      </c>
      <c r="AO412" s="28" t="s">
        <v>55</v>
      </c>
      <c r="AP412" s="36">
        <f t="shared" si="3"/>
        <v>0</v>
      </c>
      <c r="AQ412" s="36">
        <f t="shared" si="4"/>
        <v>0</v>
      </c>
      <c r="AR412" s="36">
        <f t="shared" si="5"/>
        <v>0</v>
      </c>
      <c r="AS412" s="36">
        <f t="shared" si="6"/>
        <v>0</v>
      </c>
    </row>
    <row r="413">
      <c r="A413" s="37">
        <v>408.0</v>
      </c>
      <c r="B413" s="17" t="s">
        <v>208</v>
      </c>
      <c r="C413" s="17" t="s">
        <v>112</v>
      </c>
      <c r="D413" s="17" t="s">
        <v>110</v>
      </c>
      <c r="E413" s="19"/>
      <c r="F413" s="17" t="s">
        <v>96</v>
      </c>
      <c r="G413" s="17" t="s">
        <v>1005</v>
      </c>
      <c r="H413" s="38" t="s">
        <v>83</v>
      </c>
      <c r="I413" s="38" t="s">
        <v>84</v>
      </c>
      <c r="J413" s="39">
        <v>42979.0</v>
      </c>
      <c r="K413" s="43"/>
      <c r="L413" s="43"/>
      <c r="M413" s="43"/>
      <c r="N413" s="43"/>
      <c r="O413" s="41"/>
      <c r="P413" s="41"/>
      <c r="Q413" s="41"/>
      <c r="R413" s="43"/>
      <c r="S413" s="43"/>
      <c r="T413" s="43"/>
      <c r="U413" s="43"/>
      <c r="V413" s="41"/>
      <c r="W413" s="41"/>
      <c r="X413" s="41"/>
      <c r="Y413" s="43"/>
      <c r="Z413" s="41"/>
      <c r="AA413" s="43"/>
      <c r="AB413" s="43"/>
      <c r="AC413" s="41"/>
      <c r="AD413" s="43"/>
      <c r="AE413" s="36">
        <f t="shared" si="1"/>
        <v>0</v>
      </c>
      <c r="AF413" s="28">
        <v>0.0</v>
      </c>
      <c r="AG413" s="28">
        <v>0.0</v>
      </c>
      <c r="AH413" s="36">
        <f t="shared" si="2"/>
        <v>0</v>
      </c>
      <c r="AI413" s="43"/>
      <c r="AJ413" s="28" t="s">
        <v>55</v>
      </c>
      <c r="AK413" s="28" t="s">
        <v>55</v>
      </c>
      <c r="AL413" s="28" t="s">
        <v>55</v>
      </c>
      <c r="AM413" s="28" t="s">
        <v>55</v>
      </c>
      <c r="AN413" s="28" t="s">
        <v>92</v>
      </c>
      <c r="AO413" s="28" t="s">
        <v>55</v>
      </c>
      <c r="AP413" s="36">
        <f t="shared" si="3"/>
        <v>0</v>
      </c>
      <c r="AQ413" s="36">
        <f t="shared" si="4"/>
        <v>0</v>
      </c>
      <c r="AR413" s="36">
        <f t="shared" si="5"/>
        <v>0</v>
      </c>
      <c r="AS413" s="36">
        <f t="shared" si="6"/>
        <v>0</v>
      </c>
    </row>
    <row r="414">
      <c r="A414" s="37">
        <v>409.0</v>
      </c>
      <c r="B414" s="17" t="s">
        <v>1006</v>
      </c>
      <c r="C414" s="17" t="s">
        <v>142</v>
      </c>
      <c r="D414" s="19"/>
      <c r="E414" s="19"/>
      <c r="F414" s="17" t="s">
        <v>79</v>
      </c>
      <c r="G414" s="17" t="s">
        <v>1005</v>
      </c>
      <c r="H414" s="38" t="s">
        <v>83</v>
      </c>
      <c r="I414" s="38" t="s">
        <v>84</v>
      </c>
      <c r="J414" s="39">
        <v>42979.0</v>
      </c>
      <c r="K414" s="43"/>
      <c r="L414" s="43"/>
      <c r="M414" s="43"/>
      <c r="N414" s="43"/>
      <c r="O414" s="41"/>
      <c r="P414" s="41"/>
      <c r="Q414" s="41"/>
      <c r="R414" s="43"/>
      <c r="S414" s="43"/>
      <c r="T414" s="43"/>
      <c r="U414" s="43"/>
      <c r="V414" s="41"/>
      <c r="W414" s="41"/>
      <c r="X414" s="41"/>
      <c r="Y414" s="43"/>
      <c r="Z414" s="41"/>
      <c r="AA414" s="43"/>
      <c r="AB414" s="43"/>
      <c r="AC414" s="41"/>
      <c r="AD414" s="43"/>
      <c r="AE414" s="36">
        <f t="shared" si="1"/>
        <v>0</v>
      </c>
      <c r="AF414" s="28">
        <v>0.0</v>
      </c>
      <c r="AG414" s="28">
        <v>0.0</v>
      </c>
      <c r="AH414" s="36">
        <f t="shared" si="2"/>
        <v>0</v>
      </c>
      <c r="AI414" s="43"/>
      <c r="AJ414" s="28" t="s">
        <v>55</v>
      </c>
      <c r="AK414" s="28" t="s">
        <v>55</v>
      </c>
      <c r="AL414" s="28" t="s">
        <v>55</v>
      </c>
      <c r="AM414" s="28" t="s">
        <v>55</v>
      </c>
      <c r="AN414" s="28" t="s">
        <v>92</v>
      </c>
      <c r="AO414" s="28" t="s">
        <v>55</v>
      </c>
      <c r="AP414" s="36">
        <f t="shared" si="3"/>
        <v>0</v>
      </c>
      <c r="AQ414" s="36">
        <f t="shared" si="4"/>
        <v>0</v>
      </c>
      <c r="AR414" s="36">
        <f t="shared" si="5"/>
        <v>0</v>
      </c>
      <c r="AS414" s="36">
        <f t="shared" si="6"/>
        <v>0</v>
      </c>
    </row>
    <row r="415">
      <c r="A415" s="37">
        <v>410.0</v>
      </c>
      <c r="B415" s="17" t="s">
        <v>1008</v>
      </c>
      <c r="C415" s="17" t="s">
        <v>173</v>
      </c>
      <c r="D415" s="19"/>
      <c r="E415" s="19"/>
      <c r="F415" s="17" t="s">
        <v>79</v>
      </c>
      <c r="G415" s="17" t="s">
        <v>1005</v>
      </c>
      <c r="H415" s="38" t="s">
        <v>83</v>
      </c>
      <c r="I415" s="38" t="s">
        <v>84</v>
      </c>
      <c r="J415" s="39">
        <v>42979.0</v>
      </c>
      <c r="K415" s="43"/>
      <c r="L415" s="43"/>
      <c r="M415" s="43"/>
      <c r="N415" s="43"/>
      <c r="O415" s="41"/>
      <c r="P415" s="41"/>
      <c r="Q415" s="41"/>
      <c r="R415" s="43"/>
      <c r="S415" s="43"/>
      <c r="T415" s="43"/>
      <c r="U415" s="43"/>
      <c r="V415" s="41"/>
      <c r="W415" s="41"/>
      <c r="X415" s="41"/>
      <c r="Y415" s="43"/>
      <c r="Z415" s="41"/>
      <c r="AA415" s="43"/>
      <c r="AB415" s="43"/>
      <c r="AC415" s="41"/>
      <c r="AD415" s="43"/>
      <c r="AE415" s="36">
        <f t="shared" si="1"/>
        <v>0</v>
      </c>
      <c r="AF415" s="28">
        <v>0.0</v>
      </c>
      <c r="AG415" s="28">
        <v>0.0</v>
      </c>
      <c r="AH415" s="36">
        <f t="shared" si="2"/>
        <v>0</v>
      </c>
      <c r="AI415" s="43"/>
      <c r="AJ415" s="28" t="s">
        <v>55</v>
      </c>
      <c r="AK415" s="28" t="s">
        <v>55</v>
      </c>
      <c r="AL415" s="28" t="s">
        <v>55</v>
      </c>
      <c r="AM415" s="28" t="s">
        <v>55</v>
      </c>
      <c r="AN415" s="28" t="s">
        <v>92</v>
      </c>
      <c r="AO415" s="28" t="s">
        <v>55</v>
      </c>
      <c r="AP415" s="36">
        <f t="shared" si="3"/>
        <v>0</v>
      </c>
      <c r="AQ415" s="36">
        <f t="shared" si="4"/>
        <v>0</v>
      </c>
      <c r="AR415" s="36">
        <f t="shared" si="5"/>
        <v>0</v>
      </c>
      <c r="AS415" s="36">
        <f t="shared" si="6"/>
        <v>0</v>
      </c>
    </row>
    <row r="416">
      <c r="A416" s="37">
        <v>411.0</v>
      </c>
      <c r="B416" s="17" t="s">
        <v>1010</v>
      </c>
      <c r="C416" s="17" t="s">
        <v>251</v>
      </c>
      <c r="D416" s="17" t="s">
        <v>110</v>
      </c>
      <c r="E416" s="19"/>
      <c r="F416" s="17" t="s">
        <v>96</v>
      </c>
      <c r="G416" s="17" t="s">
        <v>1005</v>
      </c>
      <c r="H416" s="38" t="s">
        <v>83</v>
      </c>
      <c r="I416" s="38" t="s">
        <v>84</v>
      </c>
      <c r="J416" s="39">
        <v>42979.0</v>
      </c>
      <c r="K416" s="43"/>
      <c r="L416" s="43"/>
      <c r="M416" s="43"/>
      <c r="N416" s="43"/>
      <c r="O416" s="41"/>
      <c r="P416" s="41"/>
      <c r="Q416" s="41"/>
      <c r="R416" s="43"/>
      <c r="S416" s="43"/>
      <c r="T416" s="43"/>
      <c r="U416" s="43"/>
      <c r="V416" s="41"/>
      <c r="W416" s="41"/>
      <c r="X416" s="41"/>
      <c r="Y416" s="43"/>
      <c r="Z416" s="41"/>
      <c r="AA416" s="43"/>
      <c r="AB416" s="43"/>
      <c r="AC416" s="41"/>
      <c r="AD416" s="43"/>
      <c r="AE416" s="36">
        <f t="shared" si="1"/>
        <v>0</v>
      </c>
      <c r="AF416" s="28">
        <v>0.0</v>
      </c>
      <c r="AG416" s="28">
        <v>0.0</v>
      </c>
      <c r="AH416" s="36">
        <f t="shared" si="2"/>
        <v>0</v>
      </c>
      <c r="AI416" s="43"/>
      <c r="AJ416" s="28" t="s">
        <v>92</v>
      </c>
      <c r="AK416" s="28" t="s">
        <v>55</v>
      </c>
      <c r="AL416" s="28" t="s">
        <v>55</v>
      </c>
      <c r="AM416" s="28" t="s">
        <v>55</v>
      </c>
      <c r="AN416" s="28" t="s">
        <v>55</v>
      </c>
      <c r="AO416" s="28" t="s">
        <v>55</v>
      </c>
      <c r="AP416" s="36">
        <f t="shared" si="3"/>
        <v>0</v>
      </c>
      <c r="AQ416" s="36">
        <f t="shared" si="4"/>
        <v>0</v>
      </c>
      <c r="AR416" s="36">
        <f t="shared" si="5"/>
        <v>0</v>
      </c>
      <c r="AS416" s="36">
        <f t="shared" si="6"/>
        <v>0</v>
      </c>
    </row>
    <row r="417">
      <c r="A417" s="37">
        <v>412.0</v>
      </c>
      <c r="B417" s="17" t="s">
        <v>1011</v>
      </c>
      <c r="C417" s="17" t="s">
        <v>1012</v>
      </c>
      <c r="D417" s="17" t="s">
        <v>1013</v>
      </c>
      <c r="E417" s="19"/>
      <c r="F417" s="17" t="s">
        <v>79</v>
      </c>
      <c r="G417" s="17" t="s">
        <v>1005</v>
      </c>
      <c r="H417" s="38" t="s">
        <v>83</v>
      </c>
      <c r="I417" s="38" t="s">
        <v>138</v>
      </c>
      <c r="J417" s="39">
        <v>42979.0</v>
      </c>
      <c r="K417" s="77">
        <v>43052.0</v>
      </c>
      <c r="L417" s="43"/>
      <c r="M417" s="43"/>
      <c r="N417" s="43"/>
      <c r="O417" s="41"/>
      <c r="P417" s="41"/>
      <c r="Q417" s="41"/>
      <c r="R417" s="43"/>
      <c r="S417" s="43"/>
      <c r="T417" s="43"/>
      <c r="U417" s="43"/>
      <c r="V417" s="41"/>
      <c r="W417" s="41"/>
      <c r="X417" s="41"/>
      <c r="Y417" s="43"/>
      <c r="Z417" s="41"/>
      <c r="AA417" s="43"/>
      <c r="AB417" s="43"/>
      <c r="AC417" s="41"/>
      <c r="AD417" s="43"/>
      <c r="AE417" s="36">
        <f t="shared" si="1"/>
        <v>0</v>
      </c>
      <c r="AF417" s="28">
        <v>0.0</v>
      </c>
      <c r="AG417" s="28">
        <v>0.0</v>
      </c>
      <c r="AH417" s="36">
        <f t="shared" si="2"/>
        <v>0</v>
      </c>
      <c r="AI417" s="43"/>
      <c r="AJ417" s="28" t="s">
        <v>55</v>
      </c>
      <c r="AK417" s="28" t="s">
        <v>55</v>
      </c>
      <c r="AL417" s="28" t="s">
        <v>55</v>
      </c>
      <c r="AM417" s="28" t="s">
        <v>55</v>
      </c>
      <c r="AN417" s="28" t="s">
        <v>92</v>
      </c>
      <c r="AO417" s="28" t="s">
        <v>55</v>
      </c>
      <c r="AP417" s="36">
        <f t="shared" si="3"/>
        <v>0</v>
      </c>
      <c r="AQ417" s="36">
        <f t="shared" si="4"/>
        <v>0</v>
      </c>
      <c r="AR417" s="36">
        <f t="shared" si="5"/>
        <v>0</v>
      </c>
      <c r="AS417" s="36">
        <f t="shared" si="6"/>
        <v>0</v>
      </c>
    </row>
    <row r="418">
      <c r="A418" s="37">
        <v>413.0</v>
      </c>
      <c r="B418" s="17" t="s">
        <v>1016</v>
      </c>
      <c r="C418" s="17" t="s">
        <v>353</v>
      </c>
      <c r="D418" s="19"/>
      <c r="E418" s="19"/>
      <c r="F418" s="17" t="s">
        <v>79</v>
      </c>
      <c r="G418" s="17" t="s">
        <v>1005</v>
      </c>
      <c r="H418" s="38" t="s">
        <v>83</v>
      </c>
      <c r="I418" s="38" t="s">
        <v>84</v>
      </c>
      <c r="J418" s="39">
        <v>42979.0</v>
      </c>
      <c r="K418" s="43"/>
      <c r="L418" s="43"/>
      <c r="M418" s="43"/>
      <c r="N418" s="43"/>
      <c r="O418" s="41"/>
      <c r="P418" s="41"/>
      <c r="Q418" s="41"/>
      <c r="R418" s="43"/>
      <c r="S418" s="43"/>
      <c r="T418" s="43"/>
      <c r="U418" s="43"/>
      <c r="V418" s="41"/>
      <c r="W418" s="41"/>
      <c r="X418" s="41"/>
      <c r="Y418" s="43"/>
      <c r="Z418" s="41"/>
      <c r="AA418" s="43"/>
      <c r="AB418" s="43"/>
      <c r="AC418" s="41"/>
      <c r="AD418" s="43"/>
      <c r="AE418" s="36">
        <f t="shared" si="1"/>
        <v>0</v>
      </c>
      <c r="AF418" s="28">
        <v>0.0</v>
      </c>
      <c r="AG418" s="28">
        <v>0.0</v>
      </c>
      <c r="AH418" s="36">
        <f t="shared" si="2"/>
        <v>0</v>
      </c>
      <c r="AI418" s="43"/>
      <c r="AJ418" s="28" t="s">
        <v>55</v>
      </c>
      <c r="AK418" s="28" t="s">
        <v>55</v>
      </c>
      <c r="AL418" s="28" t="s">
        <v>55</v>
      </c>
      <c r="AM418" s="28" t="s">
        <v>55</v>
      </c>
      <c r="AN418" s="28" t="s">
        <v>92</v>
      </c>
      <c r="AO418" s="28" t="s">
        <v>55</v>
      </c>
      <c r="AP418" s="36">
        <f t="shared" si="3"/>
        <v>0</v>
      </c>
      <c r="AQ418" s="36">
        <f t="shared" si="4"/>
        <v>0</v>
      </c>
      <c r="AR418" s="36">
        <f t="shared" si="5"/>
        <v>0</v>
      </c>
      <c r="AS418" s="36">
        <f t="shared" si="6"/>
        <v>0</v>
      </c>
    </row>
    <row r="419">
      <c r="A419" s="37">
        <v>414.0</v>
      </c>
      <c r="B419" s="17" t="s">
        <v>1019</v>
      </c>
      <c r="C419" s="17" t="s">
        <v>115</v>
      </c>
      <c r="D419" s="17" t="s">
        <v>78</v>
      </c>
      <c r="E419" s="19"/>
      <c r="F419" s="17" t="s">
        <v>79</v>
      </c>
      <c r="G419" s="17" t="s">
        <v>1005</v>
      </c>
      <c r="H419" s="47" t="s">
        <v>83</v>
      </c>
      <c r="I419" s="47" t="s">
        <v>84</v>
      </c>
      <c r="J419" s="39">
        <v>42979.0</v>
      </c>
      <c r="K419" s="43"/>
      <c r="L419" s="43"/>
      <c r="M419" s="43"/>
      <c r="N419" s="43"/>
      <c r="O419" s="41"/>
      <c r="P419" s="41"/>
      <c r="Q419" s="41"/>
      <c r="R419" s="43"/>
      <c r="S419" s="43"/>
      <c r="T419" s="43"/>
      <c r="U419" s="43"/>
      <c r="V419" s="41"/>
      <c r="W419" s="41"/>
      <c r="X419" s="41"/>
      <c r="Y419" s="43"/>
      <c r="Z419" s="41"/>
      <c r="AA419" s="43"/>
      <c r="AB419" s="43"/>
      <c r="AC419" s="41"/>
      <c r="AD419" s="43"/>
      <c r="AE419" s="36">
        <f t="shared" si="1"/>
        <v>0</v>
      </c>
      <c r="AF419" s="28">
        <v>0.0</v>
      </c>
      <c r="AG419" s="28">
        <v>0.0</v>
      </c>
      <c r="AH419" s="36">
        <f t="shared" si="2"/>
        <v>0</v>
      </c>
      <c r="AI419" s="43"/>
      <c r="AJ419" s="28" t="s">
        <v>55</v>
      </c>
      <c r="AK419" s="28" t="s">
        <v>55</v>
      </c>
      <c r="AL419" s="28" t="s">
        <v>55</v>
      </c>
      <c r="AM419" s="28" t="s">
        <v>55</v>
      </c>
      <c r="AN419" s="28" t="s">
        <v>92</v>
      </c>
      <c r="AO419" s="28" t="s">
        <v>55</v>
      </c>
      <c r="AP419" s="36">
        <f t="shared" si="3"/>
        <v>0</v>
      </c>
      <c r="AQ419" s="36">
        <f t="shared" si="4"/>
        <v>0</v>
      </c>
      <c r="AR419" s="36">
        <f t="shared" si="5"/>
        <v>0</v>
      </c>
      <c r="AS419" s="36">
        <f t="shared" si="6"/>
        <v>0</v>
      </c>
    </row>
    <row r="420">
      <c r="A420" s="37">
        <v>415.0</v>
      </c>
      <c r="B420" s="17" t="s">
        <v>1021</v>
      </c>
      <c r="C420" s="17" t="s">
        <v>244</v>
      </c>
      <c r="D420" s="17" t="s">
        <v>110</v>
      </c>
      <c r="E420" s="19"/>
      <c r="F420" s="17" t="s">
        <v>96</v>
      </c>
      <c r="G420" s="17" t="s">
        <v>1005</v>
      </c>
      <c r="H420" s="47" t="s">
        <v>83</v>
      </c>
      <c r="I420" s="47" t="s">
        <v>84</v>
      </c>
      <c r="J420" s="39">
        <v>42979.0</v>
      </c>
      <c r="K420" s="43"/>
      <c r="L420" s="43"/>
      <c r="M420" s="43"/>
      <c r="N420" s="43"/>
      <c r="O420" s="41"/>
      <c r="P420" s="41"/>
      <c r="Q420" s="41"/>
      <c r="R420" s="43"/>
      <c r="S420" s="43"/>
      <c r="T420" s="43"/>
      <c r="U420" s="43"/>
      <c r="V420" s="41"/>
      <c r="W420" s="41"/>
      <c r="X420" s="41"/>
      <c r="Y420" s="43"/>
      <c r="Z420" s="41"/>
      <c r="AA420" s="43"/>
      <c r="AB420" s="43"/>
      <c r="AC420" s="41"/>
      <c r="AD420" s="43"/>
      <c r="AE420" s="36">
        <f t="shared" si="1"/>
        <v>0</v>
      </c>
      <c r="AF420" s="28">
        <v>0.0</v>
      </c>
      <c r="AG420" s="28">
        <v>0.0</v>
      </c>
      <c r="AH420" s="36">
        <f t="shared" si="2"/>
        <v>0</v>
      </c>
      <c r="AI420" s="43"/>
      <c r="AJ420" s="28" t="s">
        <v>55</v>
      </c>
      <c r="AK420" s="28" t="s">
        <v>55</v>
      </c>
      <c r="AL420" s="28" t="s">
        <v>55</v>
      </c>
      <c r="AM420" s="28" t="s">
        <v>55</v>
      </c>
      <c r="AN420" s="28" t="s">
        <v>92</v>
      </c>
      <c r="AO420" s="28" t="s">
        <v>55</v>
      </c>
      <c r="AP420" s="36">
        <f t="shared" si="3"/>
        <v>0</v>
      </c>
      <c r="AQ420" s="36">
        <f t="shared" si="4"/>
        <v>0</v>
      </c>
      <c r="AR420" s="36">
        <f t="shared" si="5"/>
        <v>0</v>
      </c>
      <c r="AS420" s="36">
        <f t="shared" si="6"/>
        <v>0</v>
      </c>
    </row>
    <row r="421">
      <c r="A421" s="37">
        <v>416.0</v>
      </c>
      <c r="B421" s="17" t="s">
        <v>114</v>
      </c>
      <c r="C421" s="17" t="s">
        <v>110</v>
      </c>
      <c r="D421" s="19"/>
      <c r="E421" s="19"/>
      <c r="F421" s="17" t="s">
        <v>96</v>
      </c>
      <c r="G421" s="17" t="s">
        <v>1005</v>
      </c>
      <c r="H421" s="47" t="s">
        <v>83</v>
      </c>
      <c r="I421" s="47" t="s">
        <v>84</v>
      </c>
      <c r="J421" s="39">
        <v>42979.0</v>
      </c>
      <c r="K421" s="43"/>
      <c r="L421" s="43"/>
      <c r="M421" s="43"/>
      <c r="N421" s="43"/>
      <c r="O421" s="41"/>
      <c r="P421" s="41"/>
      <c r="Q421" s="41"/>
      <c r="R421" s="43"/>
      <c r="S421" s="43"/>
      <c r="T421" s="43"/>
      <c r="U421" s="43"/>
      <c r="V421" s="41"/>
      <c r="W421" s="41"/>
      <c r="X421" s="41"/>
      <c r="Y421" s="43"/>
      <c r="Z421" s="41"/>
      <c r="AA421" s="43"/>
      <c r="AB421" s="43"/>
      <c r="AC421" s="41"/>
      <c r="AD421" s="43"/>
      <c r="AE421" s="36">
        <f t="shared" si="1"/>
        <v>0</v>
      </c>
      <c r="AF421" s="28">
        <v>0.0</v>
      </c>
      <c r="AG421" s="28">
        <v>0.0</v>
      </c>
      <c r="AH421" s="36">
        <f t="shared" si="2"/>
        <v>0</v>
      </c>
      <c r="AI421" s="43"/>
      <c r="AJ421" s="28" t="s">
        <v>55</v>
      </c>
      <c r="AK421" s="28" t="s">
        <v>55</v>
      </c>
      <c r="AL421" s="28" t="s">
        <v>55</v>
      </c>
      <c r="AM421" s="28" t="s">
        <v>55</v>
      </c>
      <c r="AN421" s="28" t="s">
        <v>92</v>
      </c>
      <c r="AO421" s="28" t="s">
        <v>55</v>
      </c>
      <c r="AP421" s="36">
        <f t="shared" si="3"/>
        <v>0</v>
      </c>
      <c r="AQ421" s="36">
        <f t="shared" si="4"/>
        <v>0</v>
      </c>
      <c r="AR421" s="36">
        <f t="shared" si="5"/>
        <v>0</v>
      </c>
      <c r="AS421" s="36">
        <f t="shared" si="6"/>
        <v>0</v>
      </c>
    </row>
    <row r="422">
      <c r="A422" s="37">
        <v>417.0</v>
      </c>
      <c r="B422" s="17" t="s">
        <v>769</v>
      </c>
      <c r="C422" s="17" t="s">
        <v>130</v>
      </c>
      <c r="D422" s="17" t="s">
        <v>515</v>
      </c>
      <c r="E422" s="19"/>
      <c r="F422" s="17" t="s">
        <v>79</v>
      </c>
      <c r="G422" s="17" t="s">
        <v>1005</v>
      </c>
      <c r="H422" s="47" t="s">
        <v>83</v>
      </c>
      <c r="I422" s="47" t="s">
        <v>84</v>
      </c>
      <c r="J422" s="39">
        <v>42979.0</v>
      </c>
      <c r="K422" s="43"/>
      <c r="L422" s="43"/>
      <c r="M422" s="43"/>
      <c r="N422" s="43"/>
      <c r="O422" s="41"/>
      <c r="P422" s="41"/>
      <c r="Q422" s="41"/>
      <c r="R422" s="43"/>
      <c r="S422" s="43"/>
      <c r="T422" s="43"/>
      <c r="U422" s="43"/>
      <c r="V422" s="41"/>
      <c r="W422" s="41"/>
      <c r="X422" s="41"/>
      <c r="Y422" s="43"/>
      <c r="Z422" s="41"/>
      <c r="AA422" s="43"/>
      <c r="AB422" s="43"/>
      <c r="AC422" s="41"/>
      <c r="AD422" s="43"/>
      <c r="AE422" s="36">
        <f t="shared" si="1"/>
        <v>0</v>
      </c>
      <c r="AF422" s="28">
        <v>0.0</v>
      </c>
      <c r="AG422" s="28">
        <v>0.0</v>
      </c>
      <c r="AH422" s="36">
        <f t="shared" si="2"/>
        <v>0</v>
      </c>
      <c r="AI422" s="43"/>
      <c r="AJ422" s="28" t="s">
        <v>55</v>
      </c>
      <c r="AK422" s="28" t="s">
        <v>55</v>
      </c>
      <c r="AL422" s="28" t="s">
        <v>55</v>
      </c>
      <c r="AM422" s="28" t="s">
        <v>55</v>
      </c>
      <c r="AN422" s="28" t="s">
        <v>92</v>
      </c>
      <c r="AO422" s="28" t="s">
        <v>55</v>
      </c>
      <c r="AP422" s="36">
        <f t="shared" si="3"/>
        <v>0</v>
      </c>
      <c r="AQ422" s="36">
        <f t="shared" si="4"/>
        <v>0</v>
      </c>
      <c r="AR422" s="36">
        <f t="shared" si="5"/>
        <v>0</v>
      </c>
      <c r="AS422" s="36">
        <f t="shared" si="6"/>
        <v>0</v>
      </c>
    </row>
    <row r="423">
      <c r="A423" s="37">
        <v>418.0</v>
      </c>
      <c r="B423" s="17" t="s">
        <v>1023</v>
      </c>
      <c r="C423" s="17" t="s">
        <v>335</v>
      </c>
      <c r="D423" s="20"/>
      <c r="E423" s="20"/>
      <c r="F423" s="17" t="s">
        <v>79</v>
      </c>
      <c r="G423" s="17" t="s">
        <v>1005</v>
      </c>
      <c r="H423" s="38" t="s">
        <v>83</v>
      </c>
      <c r="I423" s="38" t="s">
        <v>84</v>
      </c>
      <c r="J423" s="39">
        <v>42979.0</v>
      </c>
      <c r="K423" s="41"/>
      <c r="L423" s="41"/>
      <c r="M423" s="41"/>
      <c r="N423" s="41"/>
      <c r="O423" s="41"/>
      <c r="P423" s="41"/>
      <c r="Q423" s="41"/>
      <c r="R423" s="43"/>
      <c r="S423" s="43"/>
      <c r="T423" s="43"/>
      <c r="U423" s="43"/>
      <c r="V423" s="41"/>
      <c r="W423" s="41"/>
      <c r="X423" s="41"/>
      <c r="Y423" s="43"/>
      <c r="Z423" s="41"/>
      <c r="AA423" s="43"/>
      <c r="AB423" s="43"/>
      <c r="AC423" s="41"/>
      <c r="AD423" s="41"/>
      <c r="AE423" s="36">
        <f t="shared" si="1"/>
        <v>0</v>
      </c>
      <c r="AF423" s="28">
        <v>0.0</v>
      </c>
      <c r="AG423" s="28">
        <v>0.0</v>
      </c>
      <c r="AH423" s="36">
        <f t="shared" si="2"/>
        <v>0</v>
      </c>
      <c r="AI423" s="41"/>
      <c r="AJ423" s="28" t="s">
        <v>55</v>
      </c>
      <c r="AK423" s="28" t="s">
        <v>55</v>
      </c>
      <c r="AL423" s="28" t="s">
        <v>55</v>
      </c>
      <c r="AM423" s="28" t="s">
        <v>55</v>
      </c>
      <c r="AN423" s="28" t="s">
        <v>92</v>
      </c>
      <c r="AO423" s="28" t="s">
        <v>55</v>
      </c>
      <c r="AP423" s="36">
        <f t="shared" si="3"/>
        <v>0</v>
      </c>
      <c r="AQ423" s="36">
        <f t="shared" si="4"/>
        <v>0</v>
      </c>
      <c r="AR423" s="36">
        <f t="shared" si="5"/>
        <v>0</v>
      </c>
      <c r="AS423" s="36">
        <f t="shared" si="6"/>
        <v>0</v>
      </c>
    </row>
    <row r="424">
      <c r="A424" s="37">
        <v>419.0</v>
      </c>
      <c r="B424" s="17" t="s">
        <v>1024</v>
      </c>
      <c r="C424" s="17" t="s">
        <v>266</v>
      </c>
      <c r="D424" s="17" t="s">
        <v>259</v>
      </c>
      <c r="E424" s="19"/>
      <c r="F424" s="17" t="s">
        <v>96</v>
      </c>
      <c r="G424" s="17" t="s">
        <v>1005</v>
      </c>
      <c r="H424" s="38" t="s">
        <v>83</v>
      </c>
      <c r="I424" s="38" t="s">
        <v>84</v>
      </c>
      <c r="J424" s="39">
        <v>42979.0</v>
      </c>
      <c r="K424" s="41"/>
      <c r="L424" s="41"/>
      <c r="M424" s="41"/>
      <c r="N424" s="41"/>
      <c r="O424" s="41"/>
      <c r="P424" s="41"/>
      <c r="Q424" s="41"/>
      <c r="R424" s="43"/>
      <c r="S424" s="41"/>
      <c r="T424" s="43"/>
      <c r="U424" s="43"/>
      <c r="V424" s="41"/>
      <c r="W424" s="41"/>
      <c r="X424" s="41"/>
      <c r="Y424" s="41"/>
      <c r="Z424" s="41"/>
      <c r="AA424" s="41"/>
      <c r="AB424" s="43"/>
      <c r="AC424" s="41"/>
      <c r="AD424" s="43"/>
      <c r="AE424" s="36">
        <f t="shared" si="1"/>
        <v>0</v>
      </c>
      <c r="AF424" s="28">
        <v>0.0</v>
      </c>
      <c r="AG424" s="28">
        <v>0.0</v>
      </c>
      <c r="AH424" s="36">
        <f t="shared" si="2"/>
        <v>0</v>
      </c>
      <c r="AI424" s="41"/>
      <c r="AJ424" s="28" t="s">
        <v>55</v>
      </c>
      <c r="AK424" s="28" t="s">
        <v>55</v>
      </c>
      <c r="AL424" s="28" t="s">
        <v>55</v>
      </c>
      <c r="AM424" s="28" t="s">
        <v>55</v>
      </c>
      <c r="AN424" s="28" t="s">
        <v>92</v>
      </c>
      <c r="AO424" s="28" t="s">
        <v>55</v>
      </c>
      <c r="AP424" s="36">
        <f t="shared" si="3"/>
        <v>0</v>
      </c>
      <c r="AQ424" s="36">
        <f t="shared" si="4"/>
        <v>0</v>
      </c>
      <c r="AR424" s="36">
        <f t="shared" si="5"/>
        <v>0</v>
      </c>
      <c r="AS424" s="36">
        <f t="shared" si="6"/>
        <v>0</v>
      </c>
    </row>
    <row r="425">
      <c r="A425" s="37">
        <v>420.0</v>
      </c>
      <c r="B425" s="17" t="s">
        <v>150</v>
      </c>
      <c r="C425" s="17" t="s">
        <v>275</v>
      </c>
      <c r="D425" s="17" t="s">
        <v>266</v>
      </c>
      <c r="E425" s="19"/>
      <c r="F425" s="17" t="s">
        <v>96</v>
      </c>
      <c r="G425" s="17" t="s">
        <v>1005</v>
      </c>
      <c r="H425" s="38" t="s">
        <v>83</v>
      </c>
      <c r="I425" s="38" t="s">
        <v>84</v>
      </c>
      <c r="J425" s="39">
        <v>42979.0</v>
      </c>
      <c r="K425" s="41"/>
      <c r="L425" s="41"/>
      <c r="M425" s="41"/>
      <c r="N425" s="41"/>
      <c r="O425" s="41"/>
      <c r="P425" s="41"/>
      <c r="Q425" s="41"/>
      <c r="R425" s="43"/>
      <c r="S425" s="43"/>
      <c r="T425" s="43"/>
      <c r="U425" s="43"/>
      <c r="V425" s="41"/>
      <c r="W425" s="41"/>
      <c r="X425" s="41"/>
      <c r="Y425" s="43"/>
      <c r="Z425" s="41"/>
      <c r="AA425" s="43"/>
      <c r="AB425" s="43"/>
      <c r="AC425" s="41"/>
      <c r="AD425" s="43"/>
      <c r="AE425" s="36">
        <f t="shared" si="1"/>
        <v>0</v>
      </c>
      <c r="AF425" s="28">
        <v>0.0</v>
      </c>
      <c r="AG425" s="28">
        <v>0.0</v>
      </c>
      <c r="AH425" s="36">
        <f t="shared" si="2"/>
        <v>0</v>
      </c>
      <c r="AI425" s="41"/>
      <c r="AJ425" s="28" t="s">
        <v>55</v>
      </c>
      <c r="AK425" s="28" t="s">
        <v>55</v>
      </c>
      <c r="AL425" s="28" t="s">
        <v>55</v>
      </c>
      <c r="AM425" s="28" t="s">
        <v>55</v>
      </c>
      <c r="AN425" s="28" t="s">
        <v>92</v>
      </c>
      <c r="AO425" s="28" t="s">
        <v>55</v>
      </c>
      <c r="AP425" s="36">
        <f t="shared" si="3"/>
        <v>0</v>
      </c>
      <c r="AQ425" s="36">
        <f t="shared" si="4"/>
        <v>0</v>
      </c>
      <c r="AR425" s="36">
        <f t="shared" si="5"/>
        <v>0</v>
      </c>
      <c r="AS425" s="36">
        <f t="shared" si="6"/>
        <v>0</v>
      </c>
    </row>
    <row r="426">
      <c r="A426" s="37">
        <v>421.0</v>
      </c>
      <c r="B426" s="17" t="s">
        <v>1027</v>
      </c>
      <c r="C426" s="17" t="s">
        <v>183</v>
      </c>
      <c r="D426" s="17" t="s">
        <v>110</v>
      </c>
      <c r="E426" s="19"/>
      <c r="F426" s="17" t="s">
        <v>96</v>
      </c>
      <c r="G426" s="17" t="s">
        <v>1005</v>
      </c>
      <c r="H426" s="38" t="s">
        <v>83</v>
      </c>
      <c r="I426" s="38" t="s">
        <v>84</v>
      </c>
      <c r="J426" s="39">
        <v>42979.0</v>
      </c>
      <c r="K426" s="41"/>
      <c r="L426" s="41"/>
      <c r="M426" s="41"/>
      <c r="N426" s="41"/>
      <c r="O426" s="41"/>
      <c r="P426" s="41"/>
      <c r="Q426" s="41"/>
      <c r="R426" s="43"/>
      <c r="S426" s="43"/>
      <c r="T426" s="43"/>
      <c r="U426" s="43"/>
      <c r="V426" s="41"/>
      <c r="W426" s="41"/>
      <c r="X426" s="41"/>
      <c r="Y426" s="43"/>
      <c r="Z426" s="41"/>
      <c r="AA426" s="43"/>
      <c r="AB426" s="43"/>
      <c r="AC426" s="41"/>
      <c r="AD426" s="43"/>
      <c r="AE426" s="36">
        <f t="shared" si="1"/>
        <v>0</v>
      </c>
      <c r="AF426" s="28">
        <v>0.0</v>
      </c>
      <c r="AG426" s="28">
        <v>0.0</v>
      </c>
      <c r="AH426" s="36">
        <f t="shared" si="2"/>
        <v>0</v>
      </c>
      <c r="AI426" s="41"/>
      <c r="AJ426" s="28" t="s">
        <v>55</v>
      </c>
      <c r="AK426" s="28" t="s">
        <v>55</v>
      </c>
      <c r="AL426" s="28" t="s">
        <v>55</v>
      </c>
      <c r="AM426" s="28" t="s">
        <v>55</v>
      </c>
      <c r="AN426" s="28" t="s">
        <v>92</v>
      </c>
      <c r="AO426" s="28" t="s">
        <v>55</v>
      </c>
      <c r="AP426" s="36">
        <f t="shared" si="3"/>
        <v>0</v>
      </c>
      <c r="AQ426" s="36">
        <f t="shared" si="4"/>
        <v>0</v>
      </c>
      <c r="AR426" s="36">
        <f t="shared" si="5"/>
        <v>0</v>
      </c>
      <c r="AS426" s="36">
        <f t="shared" si="6"/>
        <v>0</v>
      </c>
    </row>
    <row r="427">
      <c r="A427" s="37">
        <v>422.0</v>
      </c>
      <c r="B427" s="17" t="s">
        <v>1028</v>
      </c>
      <c r="C427" s="17" t="s">
        <v>236</v>
      </c>
      <c r="D427" s="17" t="s">
        <v>110</v>
      </c>
      <c r="E427" s="19"/>
      <c r="F427" s="17" t="s">
        <v>96</v>
      </c>
      <c r="G427" s="17" t="s">
        <v>1005</v>
      </c>
      <c r="H427" s="38" t="s">
        <v>83</v>
      </c>
      <c r="I427" s="38" t="s">
        <v>84</v>
      </c>
      <c r="J427" s="39">
        <v>42979.0</v>
      </c>
      <c r="K427" s="41"/>
      <c r="L427" s="41"/>
      <c r="M427" s="41"/>
      <c r="N427" s="41"/>
      <c r="O427" s="41"/>
      <c r="P427" s="41"/>
      <c r="Q427" s="41"/>
      <c r="R427" s="43"/>
      <c r="S427" s="43"/>
      <c r="T427" s="43"/>
      <c r="U427" s="43"/>
      <c r="V427" s="41"/>
      <c r="W427" s="41"/>
      <c r="X427" s="41"/>
      <c r="Y427" s="43"/>
      <c r="Z427" s="41"/>
      <c r="AA427" s="43"/>
      <c r="AB427" s="43"/>
      <c r="AC427" s="41"/>
      <c r="AD427" s="43"/>
      <c r="AE427" s="36">
        <f t="shared" si="1"/>
        <v>0</v>
      </c>
      <c r="AF427" s="28">
        <v>0.0</v>
      </c>
      <c r="AG427" s="28">
        <v>0.0</v>
      </c>
      <c r="AH427" s="36">
        <f t="shared" si="2"/>
        <v>0</v>
      </c>
      <c r="AI427" s="41"/>
      <c r="AJ427" s="28" t="s">
        <v>55</v>
      </c>
      <c r="AK427" s="28" t="s">
        <v>55</v>
      </c>
      <c r="AL427" s="28" t="s">
        <v>55</v>
      </c>
      <c r="AM427" s="28" t="s">
        <v>55</v>
      </c>
      <c r="AN427" s="28" t="s">
        <v>92</v>
      </c>
      <c r="AO427" s="28" t="s">
        <v>55</v>
      </c>
      <c r="AP427" s="36">
        <f t="shared" si="3"/>
        <v>0</v>
      </c>
      <c r="AQ427" s="36">
        <f t="shared" si="4"/>
        <v>0</v>
      </c>
      <c r="AR427" s="36">
        <f t="shared" si="5"/>
        <v>0</v>
      </c>
      <c r="AS427" s="36">
        <f t="shared" si="6"/>
        <v>0</v>
      </c>
    </row>
    <row r="428">
      <c r="A428" s="37">
        <v>423.0</v>
      </c>
      <c r="B428" s="17" t="s">
        <v>157</v>
      </c>
      <c r="C428" s="17" t="s">
        <v>1031</v>
      </c>
      <c r="D428" s="20"/>
      <c r="E428" s="19"/>
      <c r="F428" s="17" t="s">
        <v>96</v>
      </c>
      <c r="G428" s="17" t="s">
        <v>1005</v>
      </c>
      <c r="H428" s="38" t="s">
        <v>83</v>
      </c>
      <c r="I428" s="38" t="s">
        <v>84</v>
      </c>
      <c r="J428" s="39">
        <v>42979.0</v>
      </c>
      <c r="K428" s="41"/>
      <c r="L428" s="41"/>
      <c r="M428" s="41"/>
      <c r="N428" s="41"/>
      <c r="O428" s="41"/>
      <c r="P428" s="41"/>
      <c r="Q428" s="41"/>
      <c r="R428" s="43"/>
      <c r="S428" s="43"/>
      <c r="T428" s="43"/>
      <c r="U428" s="43"/>
      <c r="V428" s="41"/>
      <c r="W428" s="41"/>
      <c r="X428" s="41"/>
      <c r="Y428" s="43"/>
      <c r="Z428" s="41"/>
      <c r="AA428" s="43"/>
      <c r="AB428" s="43"/>
      <c r="AC428" s="41"/>
      <c r="AD428" s="43"/>
      <c r="AE428" s="36">
        <f t="shared" si="1"/>
        <v>0</v>
      </c>
      <c r="AF428" s="28">
        <v>0.0</v>
      </c>
      <c r="AG428" s="28">
        <v>0.0</v>
      </c>
      <c r="AH428" s="36">
        <f t="shared" si="2"/>
        <v>0</v>
      </c>
      <c r="AI428" s="41"/>
      <c r="AJ428" s="28" t="s">
        <v>55</v>
      </c>
      <c r="AK428" s="28" t="s">
        <v>55</v>
      </c>
      <c r="AL428" s="28" t="s">
        <v>55</v>
      </c>
      <c r="AM428" s="28" t="s">
        <v>55</v>
      </c>
      <c r="AN428" s="28" t="s">
        <v>92</v>
      </c>
      <c r="AO428" s="28" t="s">
        <v>55</v>
      </c>
      <c r="AP428" s="36">
        <f t="shared" si="3"/>
        <v>0</v>
      </c>
      <c r="AQ428" s="36">
        <f t="shared" si="4"/>
        <v>0</v>
      </c>
      <c r="AR428" s="36">
        <f t="shared" si="5"/>
        <v>0</v>
      </c>
      <c r="AS428" s="36">
        <f t="shared" si="6"/>
        <v>0</v>
      </c>
    </row>
    <row r="429">
      <c r="A429" s="37">
        <v>424.0</v>
      </c>
      <c r="B429" s="17" t="s">
        <v>1032</v>
      </c>
      <c r="C429" s="17" t="s">
        <v>642</v>
      </c>
      <c r="D429" s="17" t="s">
        <v>427</v>
      </c>
      <c r="E429" s="19"/>
      <c r="F429" s="17" t="s">
        <v>79</v>
      </c>
      <c r="G429" s="17" t="s">
        <v>1005</v>
      </c>
      <c r="H429" s="38" t="s">
        <v>83</v>
      </c>
      <c r="I429" s="38" t="s">
        <v>84</v>
      </c>
      <c r="J429" s="39">
        <v>42979.0</v>
      </c>
      <c r="K429" s="41"/>
      <c r="L429" s="41"/>
      <c r="M429" s="41"/>
      <c r="N429" s="41"/>
      <c r="O429" s="41"/>
      <c r="P429" s="41"/>
      <c r="Q429" s="41"/>
      <c r="R429" s="43"/>
      <c r="S429" s="43"/>
      <c r="T429" s="43"/>
      <c r="U429" s="43"/>
      <c r="V429" s="41"/>
      <c r="W429" s="41"/>
      <c r="X429" s="41"/>
      <c r="Y429" s="43"/>
      <c r="Z429" s="41"/>
      <c r="AA429" s="43"/>
      <c r="AB429" s="43"/>
      <c r="AC429" s="41"/>
      <c r="AD429" s="43"/>
      <c r="AE429" s="36">
        <f t="shared" si="1"/>
        <v>0</v>
      </c>
      <c r="AF429" s="28">
        <v>0.0</v>
      </c>
      <c r="AG429" s="28">
        <v>0.0</v>
      </c>
      <c r="AH429" s="36">
        <f t="shared" si="2"/>
        <v>0</v>
      </c>
      <c r="AI429" s="41"/>
      <c r="AJ429" s="28" t="s">
        <v>55</v>
      </c>
      <c r="AK429" s="28" t="s">
        <v>55</v>
      </c>
      <c r="AL429" s="28" t="s">
        <v>55</v>
      </c>
      <c r="AM429" s="28" t="s">
        <v>55</v>
      </c>
      <c r="AN429" s="28" t="s">
        <v>92</v>
      </c>
      <c r="AO429" s="28" t="s">
        <v>55</v>
      </c>
      <c r="AP429" s="36">
        <f t="shared" si="3"/>
        <v>0</v>
      </c>
      <c r="AQ429" s="36">
        <f t="shared" si="4"/>
        <v>0</v>
      </c>
      <c r="AR429" s="36">
        <f t="shared" si="5"/>
        <v>0</v>
      </c>
      <c r="AS429" s="36">
        <f t="shared" si="6"/>
        <v>0</v>
      </c>
    </row>
    <row r="430">
      <c r="A430" s="37">
        <v>425.0</v>
      </c>
      <c r="B430" s="17" t="s">
        <v>790</v>
      </c>
      <c r="C430" s="17" t="s">
        <v>78</v>
      </c>
      <c r="D430" s="17" t="s">
        <v>154</v>
      </c>
      <c r="E430" s="19"/>
      <c r="F430" s="17" t="s">
        <v>79</v>
      </c>
      <c r="G430" s="17" t="s">
        <v>1005</v>
      </c>
      <c r="H430" s="38" t="s">
        <v>83</v>
      </c>
      <c r="I430" s="38" t="s">
        <v>84</v>
      </c>
      <c r="J430" s="39">
        <v>42979.0</v>
      </c>
      <c r="K430" s="41"/>
      <c r="L430" s="41"/>
      <c r="M430" s="41"/>
      <c r="N430" s="41"/>
      <c r="O430" s="41"/>
      <c r="P430" s="41"/>
      <c r="Q430" s="41"/>
      <c r="R430" s="43"/>
      <c r="S430" s="43"/>
      <c r="T430" s="43"/>
      <c r="U430" s="43"/>
      <c r="V430" s="41"/>
      <c r="W430" s="41"/>
      <c r="X430" s="41"/>
      <c r="Y430" s="43"/>
      <c r="Z430" s="41"/>
      <c r="AA430" s="43"/>
      <c r="AB430" s="43"/>
      <c r="AC430" s="41"/>
      <c r="AD430" s="43"/>
      <c r="AE430" s="36">
        <f t="shared" si="1"/>
        <v>0</v>
      </c>
      <c r="AF430" s="28">
        <v>0.0</v>
      </c>
      <c r="AG430" s="28">
        <v>0.0</v>
      </c>
      <c r="AH430" s="36">
        <f t="shared" si="2"/>
        <v>0</v>
      </c>
      <c r="AI430" s="41"/>
      <c r="AJ430" s="28" t="s">
        <v>55</v>
      </c>
      <c r="AK430" s="28" t="s">
        <v>55</v>
      </c>
      <c r="AL430" s="28" t="s">
        <v>55</v>
      </c>
      <c r="AM430" s="28" t="s">
        <v>55</v>
      </c>
      <c r="AN430" s="28" t="s">
        <v>92</v>
      </c>
      <c r="AO430" s="28" t="s">
        <v>55</v>
      </c>
      <c r="AP430" s="36">
        <f t="shared" si="3"/>
        <v>0</v>
      </c>
      <c r="AQ430" s="36">
        <f t="shared" si="4"/>
        <v>0</v>
      </c>
      <c r="AR430" s="36">
        <f t="shared" si="5"/>
        <v>0</v>
      </c>
      <c r="AS430" s="36">
        <f t="shared" si="6"/>
        <v>0</v>
      </c>
    </row>
    <row r="431">
      <c r="A431" s="37">
        <v>426.0</v>
      </c>
      <c r="B431" s="17" t="s">
        <v>1036</v>
      </c>
      <c r="C431" s="17" t="s">
        <v>486</v>
      </c>
      <c r="D431" s="20"/>
      <c r="E431" s="19"/>
      <c r="F431" s="17" t="s">
        <v>96</v>
      </c>
      <c r="G431" s="17" t="s">
        <v>1005</v>
      </c>
      <c r="H431" s="38" t="s">
        <v>83</v>
      </c>
      <c r="I431" s="38" t="s">
        <v>84</v>
      </c>
      <c r="J431" s="39">
        <v>42979.0</v>
      </c>
      <c r="K431" s="41"/>
      <c r="L431" s="41"/>
      <c r="M431" s="41"/>
      <c r="N431" s="41"/>
      <c r="O431" s="41"/>
      <c r="P431" s="41"/>
      <c r="Q431" s="41"/>
      <c r="R431" s="43"/>
      <c r="S431" s="43"/>
      <c r="T431" s="43"/>
      <c r="U431" s="43"/>
      <c r="V431" s="43"/>
      <c r="W431" s="41"/>
      <c r="X431" s="41"/>
      <c r="Y431" s="43"/>
      <c r="Z431" s="41"/>
      <c r="AA431" s="43"/>
      <c r="AB431" s="43"/>
      <c r="AC431" s="41"/>
      <c r="AD431" s="43"/>
      <c r="AE431" s="36">
        <f t="shared" si="1"/>
        <v>0</v>
      </c>
      <c r="AF431" s="28">
        <v>0.0</v>
      </c>
      <c r="AG431" s="28">
        <v>0.0</v>
      </c>
      <c r="AH431" s="36">
        <f t="shared" si="2"/>
        <v>0</v>
      </c>
      <c r="AI431" s="41"/>
      <c r="AJ431" s="28" t="s">
        <v>55</v>
      </c>
      <c r="AK431" s="28" t="s">
        <v>55</v>
      </c>
      <c r="AL431" s="28" t="s">
        <v>55</v>
      </c>
      <c r="AM431" s="28" t="s">
        <v>55</v>
      </c>
      <c r="AN431" s="28" t="s">
        <v>92</v>
      </c>
      <c r="AO431" s="28" t="s">
        <v>55</v>
      </c>
      <c r="AP431" s="36">
        <f t="shared" si="3"/>
        <v>0</v>
      </c>
      <c r="AQ431" s="36">
        <f t="shared" si="4"/>
        <v>0</v>
      </c>
      <c r="AR431" s="36">
        <f t="shared" si="5"/>
        <v>0</v>
      </c>
      <c r="AS431" s="36">
        <f t="shared" si="6"/>
        <v>0</v>
      </c>
    </row>
    <row r="432">
      <c r="A432" s="37">
        <v>427.0</v>
      </c>
      <c r="B432" s="17" t="s">
        <v>803</v>
      </c>
      <c r="C432" s="17" t="s">
        <v>113</v>
      </c>
      <c r="D432" s="20"/>
      <c r="E432" s="19"/>
      <c r="F432" s="17" t="s">
        <v>96</v>
      </c>
      <c r="G432" s="17" t="s">
        <v>1005</v>
      </c>
      <c r="H432" s="38" t="s">
        <v>83</v>
      </c>
      <c r="I432" s="38" t="s">
        <v>84</v>
      </c>
      <c r="J432" s="39">
        <v>42979.0</v>
      </c>
      <c r="K432" s="41"/>
      <c r="L432" s="41"/>
      <c r="M432" s="41"/>
      <c r="N432" s="41"/>
      <c r="O432" s="41"/>
      <c r="P432" s="41"/>
      <c r="Q432" s="41"/>
      <c r="R432" s="43"/>
      <c r="S432" s="43"/>
      <c r="T432" s="43"/>
      <c r="U432" s="43"/>
      <c r="V432" s="41"/>
      <c r="W432" s="41"/>
      <c r="X432" s="41"/>
      <c r="Y432" s="43"/>
      <c r="Z432" s="41"/>
      <c r="AA432" s="43"/>
      <c r="AB432" s="43"/>
      <c r="AC432" s="41"/>
      <c r="AD432" s="43"/>
      <c r="AE432" s="36">
        <f t="shared" si="1"/>
        <v>0</v>
      </c>
      <c r="AF432" s="28">
        <v>0.0</v>
      </c>
      <c r="AG432" s="28">
        <v>0.0</v>
      </c>
      <c r="AH432" s="36">
        <f t="shared" si="2"/>
        <v>0</v>
      </c>
      <c r="AI432" s="41"/>
      <c r="AJ432" s="28" t="s">
        <v>55</v>
      </c>
      <c r="AK432" s="28" t="s">
        <v>55</v>
      </c>
      <c r="AL432" s="28" t="s">
        <v>55</v>
      </c>
      <c r="AM432" s="28" t="s">
        <v>55</v>
      </c>
      <c r="AN432" s="28" t="s">
        <v>92</v>
      </c>
      <c r="AO432" s="28" t="s">
        <v>55</v>
      </c>
      <c r="AP432" s="36">
        <f t="shared" si="3"/>
        <v>0</v>
      </c>
      <c r="AQ432" s="36">
        <f t="shared" si="4"/>
        <v>0</v>
      </c>
      <c r="AR432" s="36">
        <f t="shared" si="5"/>
        <v>0</v>
      </c>
      <c r="AS432" s="36">
        <f t="shared" si="6"/>
        <v>0</v>
      </c>
    </row>
    <row r="433">
      <c r="A433" s="37">
        <v>428.0</v>
      </c>
      <c r="B433" s="17" t="s">
        <v>990</v>
      </c>
      <c r="C433" s="17" t="s">
        <v>589</v>
      </c>
      <c r="D433" s="17" t="s">
        <v>235</v>
      </c>
      <c r="E433" s="19"/>
      <c r="F433" s="17" t="s">
        <v>96</v>
      </c>
      <c r="G433" s="17" t="s">
        <v>1005</v>
      </c>
      <c r="H433" s="38" t="s">
        <v>83</v>
      </c>
      <c r="I433" s="38" t="s">
        <v>84</v>
      </c>
      <c r="J433" s="39">
        <v>42979.0</v>
      </c>
      <c r="K433" s="44"/>
      <c r="L433" s="41"/>
      <c r="M433" s="41"/>
      <c r="N433" s="41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36">
        <f t="shared" si="1"/>
        <v>0</v>
      </c>
      <c r="AF433" s="28">
        <v>0.0</v>
      </c>
      <c r="AG433" s="28">
        <v>0.0</v>
      </c>
      <c r="AH433" s="36">
        <f t="shared" si="2"/>
        <v>0</v>
      </c>
      <c r="AI433" s="41"/>
      <c r="AJ433" s="28" t="s">
        <v>55</v>
      </c>
      <c r="AK433" s="28" t="s">
        <v>55</v>
      </c>
      <c r="AL433" s="28" t="s">
        <v>55</v>
      </c>
      <c r="AM433" s="28" t="s">
        <v>55</v>
      </c>
      <c r="AN433" s="28" t="s">
        <v>92</v>
      </c>
      <c r="AO433" s="28" t="s">
        <v>55</v>
      </c>
      <c r="AP433" s="36">
        <f t="shared" si="3"/>
        <v>0</v>
      </c>
      <c r="AQ433" s="36">
        <f t="shared" si="4"/>
        <v>0</v>
      </c>
      <c r="AR433" s="36">
        <f t="shared" si="5"/>
        <v>0</v>
      </c>
      <c r="AS433" s="36">
        <f t="shared" si="6"/>
        <v>0</v>
      </c>
    </row>
    <row r="434">
      <c r="A434" s="37">
        <v>429.0</v>
      </c>
      <c r="B434" s="17" t="s">
        <v>436</v>
      </c>
      <c r="C434" s="17" t="s">
        <v>1040</v>
      </c>
      <c r="D434" s="17" t="s">
        <v>837</v>
      </c>
      <c r="E434" s="20"/>
      <c r="F434" s="17" t="s">
        <v>79</v>
      </c>
      <c r="G434" s="17" t="s">
        <v>1005</v>
      </c>
      <c r="H434" s="38" t="s">
        <v>83</v>
      </c>
      <c r="I434" s="38" t="s">
        <v>84</v>
      </c>
      <c r="J434" s="39">
        <v>42979.0</v>
      </c>
      <c r="K434" s="41"/>
      <c r="L434" s="41"/>
      <c r="M434" s="41"/>
      <c r="N434" s="41"/>
      <c r="O434" s="41"/>
      <c r="P434" s="41"/>
      <c r="Q434" s="41"/>
      <c r="R434" s="43"/>
      <c r="S434" s="43"/>
      <c r="T434" s="43"/>
      <c r="U434" s="43"/>
      <c r="V434" s="43"/>
      <c r="W434" s="41"/>
      <c r="X434" s="41"/>
      <c r="Y434" s="43"/>
      <c r="Z434" s="41"/>
      <c r="AA434" s="43"/>
      <c r="AB434" s="43"/>
      <c r="AC434" s="41"/>
      <c r="AD434" s="43"/>
      <c r="AE434" s="36">
        <f t="shared" si="1"/>
        <v>0</v>
      </c>
      <c r="AF434" s="28">
        <v>0.0</v>
      </c>
      <c r="AG434" s="28">
        <v>0.0</v>
      </c>
      <c r="AH434" s="36">
        <f t="shared" si="2"/>
        <v>0</v>
      </c>
      <c r="AI434" s="41"/>
      <c r="AJ434" s="28" t="s">
        <v>55</v>
      </c>
      <c r="AK434" s="28" t="s">
        <v>55</v>
      </c>
      <c r="AL434" s="28" t="s">
        <v>55</v>
      </c>
      <c r="AM434" s="28" t="s">
        <v>55</v>
      </c>
      <c r="AN434" s="28" t="s">
        <v>92</v>
      </c>
      <c r="AO434" s="28" t="s">
        <v>55</v>
      </c>
      <c r="AP434" s="36">
        <f t="shared" si="3"/>
        <v>0</v>
      </c>
      <c r="AQ434" s="36">
        <f t="shared" si="4"/>
        <v>0</v>
      </c>
      <c r="AR434" s="36">
        <f t="shared" si="5"/>
        <v>0</v>
      </c>
      <c r="AS434" s="36">
        <f t="shared" si="6"/>
        <v>0</v>
      </c>
    </row>
    <row r="435">
      <c r="A435" s="37">
        <v>430.0</v>
      </c>
      <c r="B435" s="17" t="s">
        <v>1041</v>
      </c>
      <c r="C435" s="17" t="s">
        <v>126</v>
      </c>
      <c r="D435" s="17" t="s">
        <v>515</v>
      </c>
      <c r="E435" s="19"/>
      <c r="F435" s="17" t="s">
        <v>79</v>
      </c>
      <c r="G435" s="17" t="s">
        <v>1005</v>
      </c>
      <c r="H435" s="38" t="s">
        <v>83</v>
      </c>
      <c r="I435" s="38" t="s">
        <v>84</v>
      </c>
      <c r="J435" s="39">
        <v>42979.0</v>
      </c>
      <c r="K435" s="41"/>
      <c r="L435" s="41"/>
      <c r="M435" s="41"/>
      <c r="N435" s="41"/>
      <c r="O435" s="41"/>
      <c r="P435" s="41"/>
      <c r="Q435" s="41"/>
      <c r="R435" s="43"/>
      <c r="S435" s="43"/>
      <c r="T435" s="43"/>
      <c r="U435" s="43"/>
      <c r="V435" s="41"/>
      <c r="W435" s="41"/>
      <c r="X435" s="41"/>
      <c r="Y435" s="43"/>
      <c r="Z435" s="41"/>
      <c r="AA435" s="43"/>
      <c r="AB435" s="43"/>
      <c r="AC435" s="41"/>
      <c r="AD435" s="43"/>
      <c r="AE435" s="36">
        <f t="shared" si="1"/>
        <v>0</v>
      </c>
      <c r="AF435" s="28">
        <v>0.0</v>
      </c>
      <c r="AG435" s="28">
        <v>0.0</v>
      </c>
      <c r="AH435" s="36">
        <f t="shared" si="2"/>
        <v>0</v>
      </c>
      <c r="AI435" s="41"/>
      <c r="AJ435" s="28" t="s">
        <v>55</v>
      </c>
      <c r="AK435" s="28" t="s">
        <v>55</v>
      </c>
      <c r="AL435" s="28" t="s">
        <v>55</v>
      </c>
      <c r="AM435" s="28" t="s">
        <v>55</v>
      </c>
      <c r="AN435" s="28" t="s">
        <v>92</v>
      </c>
      <c r="AO435" s="28" t="s">
        <v>55</v>
      </c>
      <c r="AP435" s="36">
        <f t="shared" si="3"/>
        <v>0</v>
      </c>
      <c r="AQ435" s="36">
        <f t="shared" si="4"/>
        <v>0</v>
      </c>
      <c r="AR435" s="36">
        <f t="shared" si="5"/>
        <v>0</v>
      </c>
      <c r="AS435" s="36">
        <f t="shared" si="6"/>
        <v>0</v>
      </c>
    </row>
    <row r="436">
      <c r="A436" s="37">
        <v>431.0</v>
      </c>
      <c r="B436" s="17" t="s">
        <v>1043</v>
      </c>
      <c r="C436" s="17" t="s">
        <v>101</v>
      </c>
      <c r="D436" s="17" t="s">
        <v>200</v>
      </c>
      <c r="E436" s="19"/>
      <c r="F436" s="17" t="s">
        <v>96</v>
      </c>
      <c r="G436" s="17" t="s">
        <v>1005</v>
      </c>
      <c r="H436" s="38" t="s">
        <v>83</v>
      </c>
      <c r="I436" s="38" t="s">
        <v>84</v>
      </c>
      <c r="J436" s="39">
        <v>42979.0</v>
      </c>
      <c r="K436" s="44"/>
      <c r="L436" s="41"/>
      <c r="M436" s="41"/>
      <c r="N436" s="41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36">
        <f t="shared" si="1"/>
        <v>0</v>
      </c>
      <c r="AF436" s="28">
        <v>0.0</v>
      </c>
      <c r="AG436" s="28">
        <v>0.0</v>
      </c>
      <c r="AH436" s="36">
        <f t="shared" si="2"/>
        <v>0</v>
      </c>
      <c r="AI436" s="41"/>
      <c r="AJ436" s="28" t="s">
        <v>55</v>
      </c>
      <c r="AK436" s="28" t="s">
        <v>55</v>
      </c>
      <c r="AL436" s="28" t="s">
        <v>55</v>
      </c>
      <c r="AM436" s="28" t="s">
        <v>55</v>
      </c>
      <c r="AN436" s="28" t="s">
        <v>92</v>
      </c>
      <c r="AO436" s="28" t="s">
        <v>55</v>
      </c>
      <c r="AP436" s="36">
        <f t="shared" si="3"/>
        <v>0</v>
      </c>
      <c r="AQ436" s="36">
        <f t="shared" si="4"/>
        <v>0</v>
      </c>
      <c r="AR436" s="36">
        <f t="shared" si="5"/>
        <v>0</v>
      </c>
      <c r="AS436" s="36">
        <f t="shared" si="6"/>
        <v>0</v>
      </c>
    </row>
    <row r="437">
      <c r="A437" s="37">
        <v>432.0</v>
      </c>
      <c r="B437" s="17" t="s">
        <v>280</v>
      </c>
      <c r="C437" s="17" t="s">
        <v>1044</v>
      </c>
      <c r="D437" s="17" t="s">
        <v>404</v>
      </c>
      <c r="E437" s="19"/>
      <c r="F437" s="17" t="s">
        <v>96</v>
      </c>
      <c r="G437" s="17" t="s">
        <v>1005</v>
      </c>
      <c r="H437" s="38" t="s">
        <v>83</v>
      </c>
      <c r="I437" s="38" t="s">
        <v>84</v>
      </c>
      <c r="J437" s="39">
        <v>42979.0</v>
      </c>
      <c r="K437" s="41"/>
      <c r="L437" s="41"/>
      <c r="M437" s="41"/>
      <c r="N437" s="41"/>
      <c r="O437" s="41"/>
      <c r="P437" s="41"/>
      <c r="Q437" s="41"/>
      <c r="R437" s="43"/>
      <c r="S437" s="43"/>
      <c r="T437" s="43"/>
      <c r="U437" s="43"/>
      <c r="V437" s="41"/>
      <c r="W437" s="41"/>
      <c r="X437" s="41"/>
      <c r="Y437" s="43"/>
      <c r="Z437" s="41"/>
      <c r="AA437" s="43"/>
      <c r="AB437" s="43"/>
      <c r="AC437" s="41"/>
      <c r="AD437" s="43"/>
      <c r="AE437" s="36">
        <f t="shared" si="1"/>
        <v>0</v>
      </c>
      <c r="AF437" s="28">
        <v>0.0</v>
      </c>
      <c r="AG437" s="28">
        <v>0.0</v>
      </c>
      <c r="AH437" s="36">
        <f t="shared" si="2"/>
        <v>0</v>
      </c>
      <c r="AI437" s="41"/>
      <c r="AJ437" s="28" t="s">
        <v>55</v>
      </c>
      <c r="AK437" s="28" t="s">
        <v>55</v>
      </c>
      <c r="AL437" s="28" t="s">
        <v>55</v>
      </c>
      <c r="AM437" s="28" t="s">
        <v>55</v>
      </c>
      <c r="AN437" s="28" t="s">
        <v>92</v>
      </c>
      <c r="AO437" s="28" t="s">
        <v>55</v>
      </c>
      <c r="AP437" s="36">
        <f t="shared" si="3"/>
        <v>0</v>
      </c>
      <c r="AQ437" s="36">
        <f t="shared" si="4"/>
        <v>0</v>
      </c>
      <c r="AR437" s="36">
        <f t="shared" si="5"/>
        <v>0</v>
      </c>
      <c r="AS437" s="36">
        <f t="shared" si="6"/>
        <v>0</v>
      </c>
    </row>
    <row r="438">
      <c r="A438" s="37">
        <v>433.0</v>
      </c>
      <c r="B438" s="17" t="s">
        <v>167</v>
      </c>
      <c r="C438" s="17" t="s">
        <v>142</v>
      </c>
      <c r="D438" s="17" t="s">
        <v>77</v>
      </c>
      <c r="E438" s="19"/>
      <c r="F438" s="17" t="s">
        <v>79</v>
      </c>
      <c r="G438" s="17" t="s">
        <v>1005</v>
      </c>
      <c r="H438" s="38" t="s">
        <v>83</v>
      </c>
      <c r="I438" s="38" t="s">
        <v>84</v>
      </c>
      <c r="J438" s="39">
        <v>42979.0</v>
      </c>
      <c r="K438" s="41"/>
      <c r="L438" s="41"/>
      <c r="M438" s="41"/>
      <c r="N438" s="41"/>
      <c r="O438" s="41"/>
      <c r="P438" s="41"/>
      <c r="Q438" s="41"/>
      <c r="R438" s="43"/>
      <c r="S438" s="43"/>
      <c r="T438" s="43"/>
      <c r="U438" s="43"/>
      <c r="V438" s="41"/>
      <c r="W438" s="41"/>
      <c r="X438" s="41"/>
      <c r="Y438" s="43"/>
      <c r="Z438" s="41"/>
      <c r="AA438" s="43"/>
      <c r="AB438" s="43"/>
      <c r="AC438" s="41"/>
      <c r="AD438" s="43"/>
      <c r="AE438" s="36">
        <f t="shared" si="1"/>
        <v>0</v>
      </c>
      <c r="AF438" s="28">
        <v>0.0</v>
      </c>
      <c r="AG438" s="28">
        <v>0.0</v>
      </c>
      <c r="AH438" s="36">
        <f t="shared" si="2"/>
        <v>0</v>
      </c>
      <c r="AI438" s="41"/>
      <c r="AJ438" s="28" t="s">
        <v>55</v>
      </c>
      <c r="AK438" s="28" t="s">
        <v>55</v>
      </c>
      <c r="AL438" s="28" t="s">
        <v>55</v>
      </c>
      <c r="AM438" s="28" t="s">
        <v>55</v>
      </c>
      <c r="AN438" s="28" t="s">
        <v>92</v>
      </c>
      <c r="AO438" s="28" t="s">
        <v>55</v>
      </c>
      <c r="AP438" s="36">
        <f t="shared" si="3"/>
        <v>0</v>
      </c>
      <c r="AQ438" s="36">
        <f t="shared" si="4"/>
        <v>0</v>
      </c>
      <c r="AR438" s="36">
        <f t="shared" si="5"/>
        <v>0</v>
      </c>
      <c r="AS438" s="36">
        <f t="shared" si="6"/>
        <v>0</v>
      </c>
    </row>
    <row r="439">
      <c r="A439" s="37">
        <v>434.0</v>
      </c>
      <c r="B439" s="17" t="s">
        <v>1046</v>
      </c>
      <c r="C439" s="17" t="s">
        <v>272</v>
      </c>
      <c r="D439" s="17" t="s">
        <v>115</v>
      </c>
      <c r="E439" s="19"/>
      <c r="F439" s="17" t="s">
        <v>79</v>
      </c>
      <c r="G439" s="17" t="s">
        <v>1005</v>
      </c>
      <c r="H439" s="38" t="s">
        <v>83</v>
      </c>
      <c r="I439" s="38" t="s">
        <v>84</v>
      </c>
      <c r="J439" s="39">
        <v>42979.0</v>
      </c>
      <c r="K439" s="41"/>
      <c r="L439" s="41"/>
      <c r="M439" s="41"/>
      <c r="N439" s="41"/>
      <c r="O439" s="41"/>
      <c r="P439" s="41"/>
      <c r="Q439" s="41"/>
      <c r="R439" s="43"/>
      <c r="S439" s="43"/>
      <c r="T439" s="43"/>
      <c r="U439" s="43"/>
      <c r="V439" s="41"/>
      <c r="W439" s="41"/>
      <c r="X439" s="41"/>
      <c r="Y439" s="43"/>
      <c r="Z439" s="41"/>
      <c r="AA439" s="43"/>
      <c r="AB439" s="43"/>
      <c r="AC439" s="41"/>
      <c r="AD439" s="43"/>
      <c r="AE439" s="36">
        <f t="shared" si="1"/>
        <v>0</v>
      </c>
      <c r="AF439" s="28">
        <v>0.0</v>
      </c>
      <c r="AG439" s="28">
        <v>0.0</v>
      </c>
      <c r="AH439" s="36">
        <f t="shared" si="2"/>
        <v>0</v>
      </c>
      <c r="AI439" s="41"/>
      <c r="AJ439" s="28" t="s">
        <v>55</v>
      </c>
      <c r="AK439" s="28" t="s">
        <v>55</v>
      </c>
      <c r="AL439" s="28" t="s">
        <v>55</v>
      </c>
      <c r="AM439" s="28" t="s">
        <v>55</v>
      </c>
      <c r="AN439" s="28" t="s">
        <v>92</v>
      </c>
      <c r="AO439" s="28" t="s">
        <v>55</v>
      </c>
      <c r="AP439" s="36">
        <f t="shared" si="3"/>
        <v>0</v>
      </c>
      <c r="AQ439" s="36">
        <f t="shared" si="4"/>
        <v>0</v>
      </c>
      <c r="AR439" s="36">
        <f t="shared" si="5"/>
        <v>0</v>
      </c>
      <c r="AS439" s="36">
        <f t="shared" si="6"/>
        <v>0</v>
      </c>
    </row>
    <row r="440">
      <c r="A440" s="37">
        <v>435.0</v>
      </c>
      <c r="B440" s="17" t="s">
        <v>1047</v>
      </c>
      <c r="C440" s="17" t="s">
        <v>199</v>
      </c>
      <c r="D440" s="20"/>
      <c r="E440" s="19"/>
      <c r="F440" s="17" t="s">
        <v>96</v>
      </c>
      <c r="G440" s="17" t="s">
        <v>1005</v>
      </c>
      <c r="H440" s="38" t="s">
        <v>83</v>
      </c>
      <c r="I440" s="38" t="s">
        <v>84</v>
      </c>
      <c r="J440" s="39">
        <v>42979.0</v>
      </c>
      <c r="K440" s="41"/>
      <c r="L440" s="41"/>
      <c r="M440" s="41"/>
      <c r="N440" s="41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36">
        <f t="shared" si="1"/>
        <v>0</v>
      </c>
      <c r="AF440" s="28">
        <v>0.0</v>
      </c>
      <c r="AG440" s="28">
        <v>0.0</v>
      </c>
      <c r="AH440" s="36">
        <f t="shared" si="2"/>
        <v>0</v>
      </c>
      <c r="AI440" s="41"/>
      <c r="AJ440" s="28" t="s">
        <v>55</v>
      </c>
      <c r="AK440" s="28" t="s">
        <v>55</v>
      </c>
      <c r="AL440" s="28" t="s">
        <v>55</v>
      </c>
      <c r="AM440" s="28" t="s">
        <v>55</v>
      </c>
      <c r="AN440" s="28" t="s">
        <v>92</v>
      </c>
      <c r="AO440" s="28" t="s">
        <v>55</v>
      </c>
      <c r="AP440" s="36">
        <f t="shared" si="3"/>
        <v>0</v>
      </c>
      <c r="AQ440" s="36">
        <f t="shared" si="4"/>
        <v>0</v>
      </c>
      <c r="AR440" s="36">
        <f t="shared" si="5"/>
        <v>0</v>
      </c>
      <c r="AS440" s="36">
        <f t="shared" si="6"/>
        <v>0</v>
      </c>
    </row>
    <row r="441">
      <c r="A441" s="37">
        <v>436.0</v>
      </c>
      <c r="B441" s="17" t="s">
        <v>1048</v>
      </c>
      <c r="C441" s="17" t="s">
        <v>217</v>
      </c>
      <c r="D441" s="20"/>
      <c r="E441" s="19"/>
      <c r="F441" s="17" t="s">
        <v>96</v>
      </c>
      <c r="G441" s="17" t="s">
        <v>1005</v>
      </c>
      <c r="H441" s="38" t="s">
        <v>83</v>
      </c>
      <c r="I441" s="38" t="s">
        <v>84</v>
      </c>
      <c r="J441" s="39">
        <v>42979.0</v>
      </c>
      <c r="K441" s="41"/>
      <c r="L441" s="41"/>
      <c r="M441" s="41"/>
      <c r="N441" s="41"/>
      <c r="O441" s="41"/>
      <c r="P441" s="41"/>
      <c r="Q441" s="41"/>
      <c r="R441" s="43"/>
      <c r="S441" s="43"/>
      <c r="T441" s="43"/>
      <c r="U441" s="43"/>
      <c r="V441" s="41"/>
      <c r="W441" s="41"/>
      <c r="X441" s="41"/>
      <c r="Y441" s="43"/>
      <c r="Z441" s="41"/>
      <c r="AA441" s="43"/>
      <c r="AB441" s="43"/>
      <c r="AC441" s="41"/>
      <c r="AD441" s="43"/>
      <c r="AE441" s="36">
        <f t="shared" si="1"/>
        <v>0</v>
      </c>
      <c r="AF441" s="28">
        <v>0.0</v>
      </c>
      <c r="AG441" s="28">
        <v>0.0</v>
      </c>
      <c r="AH441" s="36">
        <f t="shared" si="2"/>
        <v>0</v>
      </c>
      <c r="AI441" s="41"/>
      <c r="AJ441" s="28" t="s">
        <v>55</v>
      </c>
      <c r="AK441" s="28" t="s">
        <v>55</v>
      </c>
      <c r="AL441" s="28" t="s">
        <v>55</v>
      </c>
      <c r="AM441" s="28" t="s">
        <v>55</v>
      </c>
      <c r="AN441" s="28" t="s">
        <v>92</v>
      </c>
      <c r="AO441" s="28" t="s">
        <v>55</v>
      </c>
      <c r="AP441" s="36">
        <f t="shared" si="3"/>
        <v>0</v>
      </c>
      <c r="AQ441" s="36">
        <f t="shared" si="4"/>
        <v>0</v>
      </c>
      <c r="AR441" s="36">
        <f t="shared" si="5"/>
        <v>0</v>
      </c>
      <c r="AS441" s="36">
        <f t="shared" si="6"/>
        <v>0</v>
      </c>
    </row>
    <row r="442">
      <c r="A442" s="37">
        <v>437.0</v>
      </c>
      <c r="B442" s="17" t="s">
        <v>1050</v>
      </c>
      <c r="C442" s="17" t="s">
        <v>161</v>
      </c>
      <c r="D442" s="19"/>
      <c r="E442" s="19"/>
      <c r="F442" s="17" t="s">
        <v>79</v>
      </c>
      <c r="G442" s="17" t="s">
        <v>1005</v>
      </c>
      <c r="H442" s="38" t="s">
        <v>83</v>
      </c>
      <c r="I442" s="38" t="s">
        <v>84</v>
      </c>
      <c r="J442" s="39">
        <v>42979.0</v>
      </c>
      <c r="K442" s="41"/>
      <c r="L442" s="41"/>
      <c r="M442" s="41"/>
      <c r="N442" s="41"/>
      <c r="O442" s="41"/>
      <c r="P442" s="41"/>
      <c r="Q442" s="41"/>
      <c r="R442" s="43"/>
      <c r="S442" s="43"/>
      <c r="T442" s="43"/>
      <c r="U442" s="43"/>
      <c r="V442" s="41"/>
      <c r="W442" s="41"/>
      <c r="X442" s="41"/>
      <c r="Y442" s="43"/>
      <c r="Z442" s="43"/>
      <c r="AA442" s="43"/>
      <c r="AB442" s="43"/>
      <c r="AC442" s="41"/>
      <c r="AD442" s="43"/>
      <c r="AE442" s="36">
        <f t="shared" si="1"/>
        <v>0</v>
      </c>
      <c r="AF442" s="28">
        <v>0.0</v>
      </c>
      <c r="AG442" s="28">
        <v>0.0</v>
      </c>
      <c r="AH442" s="36">
        <f t="shared" si="2"/>
        <v>0</v>
      </c>
      <c r="AI442" s="41"/>
      <c r="AJ442" s="28" t="s">
        <v>55</v>
      </c>
      <c r="AK442" s="28" t="s">
        <v>55</v>
      </c>
      <c r="AL442" s="28" t="s">
        <v>55</v>
      </c>
      <c r="AM442" s="28" t="s">
        <v>55</v>
      </c>
      <c r="AN442" s="28" t="s">
        <v>92</v>
      </c>
      <c r="AO442" s="28" t="s">
        <v>55</v>
      </c>
      <c r="AP442" s="36">
        <f t="shared" si="3"/>
        <v>0</v>
      </c>
      <c r="AQ442" s="36">
        <f t="shared" si="4"/>
        <v>0</v>
      </c>
      <c r="AR442" s="36">
        <f t="shared" si="5"/>
        <v>0</v>
      </c>
      <c r="AS442" s="36">
        <f t="shared" si="6"/>
        <v>0</v>
      </c>
    </row>
    <row r="443">
      <c r="A443" s="37">
        <v>438.0</v>
      </c>
      <c r="B443" s="17" t="s">
        <v>1052</v>
      </c>
      <c r="C443" s="17" t="s">
        <v>157</v>
      </c>
      <c r="D443" s="20"/>
      <c r="E443" s="19"/>
      <c r="F443" s="17" t="s">
        <v>79</v>
      </c>
      <c r="G443" s="17" t="s">
        <v>1005</v>
      </c>
      <c r="H443" s="38" t="s">
        <v>83</v>
      </c>
      <c r="I443" s="38" t="s">
        <v>84</v>
      </c>
      <c r="J443" s="39">
        <v>42990.0</v>
      </c>
      <c r="K443" s="44"/>
      <c r="L443" s="41"/>
      <c r="M443" s="41"/>
      <c r="N443" s="41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36">
        <f t="shared" si="1"/>
        <v>0</v>
      </c>
      <c r="AF443" s="28">
        <v>0.0</v>
      </c>
      <c r="AG443" s="28">
        <v>0.0</v>
      </c>
      <c r="AH443" s="36">
        <f t="shared" si="2"/>
        <v>0</v>
      </c>
      <c r="AI443" s="41"/>
      <c r="AJ443" s="28" t="s">
        <v>55</v>
      </c>
      <c r="AK443" s="28" t="s">
        <v>55</v>
      </c>
      <c r="AL443" s="28" t="s">
        <v>55</v>
      </c>
      <c r="AM443" s="28" t="s">
        <v>55</v>
      </c>
      <c r="AN443" s="28" t="s">
        <v>92</v>
      </c>
      <c r="AO443" s="28" t="s">
        <v>55</v>
      </c>
      <c r="AP443" s="36">
        <f t="shared" si="3"/>
        <v>0</v>
      </c>
      <c r="AQ443" s="36">
        <f t="shared" si="4"/>
        <v>0</v>
      </c>
      <c r="AR443" s="36">
        <f t="shared" si="5"/>
        <v>0</v>
      </c>
      <c r="AS443" s="36">
        <f t="shared" si="6"/>
        <v>0</v>
      </c>
    </row>
    <row r="444">
      <c r="A444" s="37">
        <v>439.0</v>
      </c>
      <c r="B444" s="17" t="s">
        <v>1053</v>
      </c>
      <c r="C444" s="17" t="s">
        <v>528</v>
      </c>
      <c r="D444" s="17" t="s">
        <v>266</v>
      </c>
      <c r="E444" s="19"/>
      <c r="F444" s="17" t="s">
        <v>96</v>
      </c>
      <c r="G444" s="17" t="s">
        <v>1005</v>
      </c>
      <c r="H444" s="38" t="s">
        <v>83</v>
      </c>
      <c r="I444" s="38" t="s">
        <v>84</v>
      </c>
      <c r="J444" s="39">
        <v>42979.0</v>
      </c>
      <c r="K444" s="41"/>
      <c r="L444" s="41"/>
      <c r="M444" s="41"/>
      <c r="N444" s="41"/>
      <c r="O444" s="41"/>
      <c r="P444" s="41"/>
      <c r="Q444" s="41"/>
      <c r="R444" s="43"/>
      <c r="S444" s="43"/>
      <c r="T444" s="43"/>
      <c r="U444" s="43"/>
      <c r="V444" s="41"/>
      <c r="W444" s="41"/>
      <c r="X444" s="41"/>
      <c r="Y444" s="43"/>
      <c r="Z444" s="41"/>
      <c r="AA444" s="43"/>
      <c r="AB444" s="43"/>
      <c r="AC444" s="41"/>
      <c r="AD444" s="43"/>
      <c r="AE444" s="36">
        <f t="shared" si="1"/>
        <v>0</v>
      </c>
      <c r="AF444" s="28">
        <v>0.0</v>
      </c>
      <c r="AG444" s="28">
        <v>0.0</v>
      </c>
      <c r="AH444" s="36">
        <f t="shared" si="2"/>
        <v>0</v>
      </c>
      <c r="AI444" s="41"/>
      <c r="AJ444" s="28" t="s">
        <v>55</v>
      </c>
      <c r="AK444" s="28" t="s">
        <v>55</v>
      </c>
      <c r="AL444" s="28" t="s">
        <v>55</v>
      </c>
      <c r="AM444" s="28" t="s">
        <v>55</v>
      </c>
      <c r="AN444" s="28" t="s">
        <v>92</v>
      </c>
      <c r="AO444" s="28" t="s">
        <v>55</v>
      </c>
      <c r="AP444" s="36">
        <f t="shared" si="3"/>
        <v>0</v>
      </c>
      <c r="AQ444" s="36">
        <f t="shared" si="4"/>
        <v>0</v>
      </c>
      <c r="AR444" s="36">
        <f t="shared" si="5"/>
        <v>0</v>
      </c>
      <c r="AS444" s="36">
        <f t="shared" si="6"/>
        <v>0</v>
      </c>
    </row>
    <row r="445">
      <c r="A445" s="37">
        <v>440.0</v>
      </c>
      <c r="B445" s="17" t="s">
        <v>1055</v>
      </c>
      <c r="C445" s="17" t="s">
        <v>404</v>
      </c>
      <c r="D445" s="20"/>
      <c r="E445" s="19"/>
      <c r="F445" s="17" t="s">
        <v>96</v>
      </c>
      <c r="G445" s="17" t="s">
        <v>1056</v>
      </c>
      <c r="H445" s="38" t="s">
        <v>83</v>
      </c>
      <c r="I445" s="38" t="s">
        <v>138</v>
      </c>
      <c r="J445" s="39">
        <v>42979.0</v>
      </c>
      <c r="K445" s="39">
        <v>43017.0</v>
      </c>
      <c r="L445" s="41"/>
      <c r="M445" s="41"/>
      <c r="N445" s="41"/>
      <c r="O445" s="41"/>
      <c r="P445" s="41"/>
      <c r="Q445" s="41"/>
      <c r="R445" s="43"/>
      <c r="S445" s="43"/>
      <c r="T445" s="43"/>
      <c r="U445" s="43"/>
      <c r="V445" s="43"/>
      <c r="W445" s="41"/>
      <c r="X445" s="41"/>
      <c r="Y445" s="43"/>
      <c r="Z445" s="41"/>
      <c r="AA445" s="43"/>
      <c r="AB445" s="43"/>
      <c r="AC445" s="41"/>
      <c r="AD445" s="43"/>
      <c r="AE445" s="36">
        <f t="shared" si="1"/>
        <v>0</v>
      </c>
      <c r="AF445" s="45"/>
      <c r="AG445" s="36"/>
      <c r="AH445" s="36">
        <f t="shared" si="2"/>
        <v>0</v>
      </c>
      <c r="AI445" s="28" t="s">
        <v>92</v>
      </c>
      <c r="AJ445" s="28" t="s">
        <v>55</v>
      </c>
      <c r="AK445" s="28" t="s">
        <v>55</v>
      </c>
      <c r="AL445" s="28" t="s">
        <v>55</v>
      </c>
      <c r="AM445" s="28" t="s">
        <v>55</v>
      </c>
      <c r="AN445" s="28" t="s">
        <v>92</v>
      </c>
      <c r="AO445" s="28" t="s">
        <v>55</v>
      </c>
      <c r="AP445" s="36">
        <f t="shared" si="3"/>
        <v>0</v>
      </c>
      <c r="AQ445" s="36">
        <f t="shared" si="4"/>
        <v>0</v>
      </c>
      <c r="AR445" s="36">
        <f t="shared" si="5"/>
        <v>0</v>
      </c>
      <c r="AS445" s="36">
        <f t="shared" si="6"/>
        <v>0</v>
      </c>
    </row>
    <row r="446">
      <c r="A446" s="37">
        <v>441.0</v>
      </c>
      <c r="B446" s="17" t="s">
        <v>1057</v>
      </c>
      <c r="C446" s="17" t="s">
        <v>167</v>
      </c>
      <c r="D446" s="20"/>
      <c r="E446" s="19"/>
      <c r="F446" s="17" t="s">
        <v>79</v>
      </c>
      <c r="G446" s="17" t="s">
        <v>1056</v>
      </c>
      <c r="H446" s="38" t="s">
        <v>83</v>
      </c>
      <c r="I446" s="38" t="s">
        <v>84</v>
      </c>
      <c r="J446" s="39">
        <v>42979.0</v>
      </c>
      <c r="K446" s="41"/>
      <c r="L446" s="41"/>
      <c r="M446" s="41"/>
      <c r="N446" s="41"/>
      <c r="O446" s="41"/>
      <c r="P446" s="41"/>
      <c r="Q446" s="41"/>
      <c r="R446" s="43"/>
      <c r="S446" s="43"/>
      <c r="T446" s="43"/>
      <c r="U446" s="43"/>
      <c r="V446" s="41"/>
      <c r="W446" s="41"/>
      <c r="X446" s="41"/>
      <c r="Y446" s="43"/>
      <c r="Z446" s="41"/>
      <c r="AA446" s="43"/>
      <c r="AB446" s="43"/>
      <c r="AC446" s="41"/>
      <c r="AD446" s="43"/>
      <c r="AE446" s="36">
        <f t="shared" si="1"/>
        <v>0</v>
      </c>
      <c r="AF446" s="45"/>
      <c r="AG446" s="36"/>
      <c r="AH446" s="36">
        <f t="shared" si="2"/>
        <v>0</v>
      </c>
      <c r="AI446" s="28" t="s">
        <v>92</v>
      </c>
      <c r="AJ446" s="28" t="s">
        <v>55</v>
      </c>
      <c r="AK446" s="28" t="s">
        <v>55</v>
      </c>
      <c r="AL446" s="28" t="s">
        <v>55</v>
      </c>
      <c r="AM446" s="28" t="s">
        <v>55</v>
      </c>
      <c r="AN446" s="28" t="s">
        <v>92</v>
      </c>
      <c r="AO446" s="28" t="s">
        <v>55</v>
      </c>
      <c r="AP446" s="36">
        <f t="shared" si="3"/>
        <v>0</v>
      </c>
      <c r="AQ446" s="36">
        <f t="shared" si="4"/>
        <v>0</v>
      </c>
      <c r="AR446" s="36">
        <f t="shared" si="5"/>
        <v>0</v>
      </c>
      <c r="AS446" s="36">
        <f t="shared" si="6"/>
        <v>0</v>
      </c>
    </row>
    <row r="447">
      <c r="A447" s="37">
        <v>442.0</v>
      </c>
      <c r="B447" s="17" t="s">
        <v>1059</v>
      </c>
      <c r="C447" s="17" t="s">
        <v>125</v>
      </c>
      <c r="D447" s="20"/>
      <c r="E447" s="19"/>
      <c r="F447" s="17" t="s">
        <v>79</v>
      </c>
      <c r="G447" s="17" t="s">
        <v>1056</v>
      </c>
      <c r="H447" s="38" t="s">
        <v>83</v>
      </c>
      <c r="I447" s="38" t="s">
        <v>84</v>
      </c>
      <c r="J447" s="39">
        <v>42979.0</v>
      </c>
      <c r="K447" s="41"/>
      <c r="L447" s="41"/>
      <c r="M447" s="41"/>
      <c r="N447" s="41"/>
      <c r="O447" s="41"/>
      <c r="P447" s="41"/>
      <c r="Q447" s="41"/>
      <c r="R447" s="43"/>
      <c r="S447" s="43"/>
      <c r="T447" s="43"/>
      <c r="U447" s="43"/>
      <c r="V447" s="41"/>
      <c r="W447" s="41"/>
      <c r="X447" s="41"/>
      <c r="Y447" s="43"/>
      <c r="Z447" s="41"/>
      <c r="AA447" s="43"/>
      <c r="AB447" s="43"/>
      <c r="AC447" s="41"/>
      <c r="AD447" s="43"/>
      <c r="AE447" s="36">
        <f t="shared" si="1"/>
        <v>0</v>
      </c>
      <c r="AF447" s="45"/>
      <c r="AG447" s="64"/>
      <c r="AH447" s="36">
        <f t="shared" si="2"/>
        <v>0</v>
      </c>
      <c r="AI447" s="28" t="s">
        <v>92</v>
      </c>
      <c r="AJ447" s="28" t="s">
        <v>55</v>
      </c>
      <c r="AK447" s="28" t="s">
        <v>55</v>
      </c>
      <c r="AL447" s="28" t="s">
        <v>55</v>
      </c>
      <c r="AM447" s="28" t="s">
        <v>55</v>
      </c>
      <c r="AN447" s="28" t="s">
        <v>92</v>
      </c>
      <c r="AO447" s="28" t="s">
        <v>55</v>
      </c>
      <c r="AP447" s="36">
        <f t="shared" si="3"/>
        <v>0</v>
      </c>
      <c r="AQ447" s="36">
        <f t="shared" si="4"/>
        <v>0</v>
      </c>
      <c r="AR447" s="36">
        <f t="shared" si="5"/>
        <v>0</v>
      </c>
      <c r="AS447" s="36">
        <f t="shared" si="6"/>
        <v>0</v>
      </c>
    </row>
    <row r="448">
      <c r="A448" s="37">
        <v>443.0</v>
      </c>
      <c r="B448" s="17" t="s">
        <v>673</v>
      </c>
      <c r="C448" s="17" t="s">
        <v>688</v>
      </c>
      <c r="D448" s="17" t="s">
        <v>167</v>
      </c>
      <c r="E448" s="19"/>
      <c r="F448" s="17" t="s">
        <v>79</v>
      </c>
      <c r="G448" s="17" t="s">
        <v>1056</v>
      </c>
      <c r="H448" s="38" t="s">
        <v>83</v>
      </c>
      <c r="I448" s="38" t="s">
        <v>84</v>
      </c>
      <c r="J448" s="39">
        <v>42979.0</v>
      </c>
      <c r="K448" s="41"/>
      <c r="L448" s="41"/>
      <c r="M448" s="41"/>
      <c r="N448" s="41"/>
      <c r="O448" s="41"/>
      <c r="P448" s="41"/>
      <c r="Q448" s="41"/>
      <c r="R448" s="43"/>
      <c r="S448" s="43"/>
      <c r="T448" s="43"/>
      <c r="U448" s="43"/>
      <c r="V448" s="43"/>
      <c r="W448" s="41"/>
      <c r="X448" s="41"/>
      <c r="Y448" s="43"/>
      <c r="Z448" s="41"/>
      <c r="AA448" s="43"/>
      <c r="AB448" s="43"/>
      <c r="AC448" s="41"/>
      <c r="AD448" s="43"/>
      <c r="AE448" s="36">
        <f t="shared" si="1"/>
        <v>0</v>
      </c>
      <c r="AF448" s="64"/>
      <c r="AG448" s="64"/>
      <c r="AH448" s="36">
        <f t="shared" si="2"/>
        <v>0</v>
      </c>
      <c r="AI448" s="28" t="s">
        <v>92</v>
      </c>
      <c r="AJ448" s="28" t="s">
        <v>55</v>
      </c>
      <c r="AK448" s="28" t="s">
        <v>55</v>
      </c>
      <c r="AL448" s="28" t="s">
        <v>55</v>
      </c>
      <c r="AM448" s="28" t="s">
        <v>55</v>
      </c>
      <c r="AN448" s="28" t="s">
        <v>92</v>
      </c>
      <c r="AO448" s="28" t="s">
        <v>55</v>
      </c>
      <c r="AP448" s="36">
        <f t="shared" si="3"/>
        <v>0</v>
      </c>
      <c r="AQ448" s="36">
        <f t="shared" si="4"/>
        <v>0</v>
      </c>
      <c r="AR448" s="36">
        <f t="shared" si="5"/>
        <v>0</v>
      </c>
      <c r="AS448" s="36">
        <f t="shared" si="6"/>
        <v>0</v>
      </c>
    </row>
    <row r="449">
      <c r="A449" s="37">
        <v>444.0</v>
      </c>
      <c r="B449" s="17" t="s">
        <v>1060</v>
      </c>
      <c r="C449" s="17" t="s">
        <v>1061</v>
      </c>
      <c r="D449" s="20"/>
      <c r="E449" s="19"/>
      <c r="F449" s="17" t="s">
        <v>79</v>
      </c>
      <c r="G449" s="17" t="s">
        <v>1056</v>
      </c>
      <c r="H449" s="38" t="s">
        <v>83</v>
      </c>
      <c r="I449" s="38" t="s">
        <v>84</v>
      </c>
      <c r="J449" s="39">
        <v>42979.0</v>
      </c>
      <c r="K449" s="41"/>
      <c r="L449" s="41"/>
      <c r="M449" s="41"/>
      <c r="N449" s="41"/>
      <c r="O449" s="41"/>
      <c r="P449" s="41"/>
      <c r="Q449" s="41"/>
      <c r="R449" s="43"/>
      <c r="S449" s="43"/>
      <c r="T449" s="43"/>
      <c r="U449" s="43"/>
      <c r="V449" s="41"/>
      <c r="W449" s="41"/>
      <c r="X449" s="41"/>
      <c r="Y449" s="43"/>
      <c r="Z449" s="41"/>
      <c r="AA449" s="43"/>
      <c r="AB449" s="43"/>
      <c r="AC449" s="41"/>
      <c r="AD449" s="43"/>
      <c r="AE449" s="36">
        <f t="shared" si="1"/>
        <v>0</v>
      </c>
      <c r="AF449" s="36"/>
      <c r="AG449" s="36"/>
      <c r="AH449" s="36">
        <f t="shared" si="2"/>
        <v>0</v>
      </c>
      <c r="AI449" s="28" t="s">
        <v>92</v>
      </c>
      <c r="AJ449" s="28" t="s">
        <v>55</v>
      </c>
      <c r="AK449" s="28" t="s">
        <v>55</v>
      </c>
      <c r="AL449" s="28" t="s">
        <v>55</v>
      </c>
      <c r="AM449" s="28" t="s">
        <v>55</v>
      </c>
      <c r="AN449" s="28" t="s">
        <v>92</v>
      </c>
      <c r="AO449" s="28" t="s">
        <v>55</v>
      </c>
      <c r="AP449" s="36">
        <f t="shared" si="3"/>
        <v>0</v>
      </c>
      <c r="AQ449" s="36">
        <f t="shared" si="4"/>
        <v>0</v>
      </c>
      <c r="AR449" s="36">
        <f t="shared" si="5"/>
        <v>0</v>
      </c>
      <c r="AS449" s="36">
        <f t="shared" si="6"/>
        <v>0</v>
      </c>
    </row>
    <row r="450">
      <c r="A450" s="37">
        <v>445.0</v>
      </c>
      <c r="B450" s="17" t="s">
        <v>1063</v>
      </c>
      <c r="C450" s="17" t="s">
        <v>161</v>
      </c>
      <c r="D450" s="17" t="s">
        <v>173</v>
      </c>
      <c r="E450" s="19"/>
      <c r="F450" s="17" t="s">
        <v>79</v>
      </c>
      <c r="G450" s="17" t="s">
        <v>1056</v>
      </c>
      <c r="H450" s="38" t="s">
        <v>83</v>
      </c>
      <c r="I450" s="38" t="s">
        <v>84</v>
      </c>
      <c r="J450" s="39">
        <v>42979.0</v>
      </c>
      <c r="K450" s="41"/>
      <c r="L450" s="41"/>
      <c r="M450" s="41"/>
      <c r="N450" s="41"/>
      <c r="O450" s="41"/>
      <c r="P450" s="41"/>
      <c r="Q450" s="41"/>
      <c r="R450" s="43"/>
      <c r="S450" s="43"/>
      <c r="T450" s="43"/>
      <c r="U450" s="43"/>
      <c r="V450" s="41"/>
      <c r="W450" s="41"/>
      <c r="X450" s="41"/>
      <c r="Y450" s="43"/>
      <c r="Z450" s="41"/>
      <c r="AA450" s="43"/>
      <c r="AB450" s="43"/>
      <c r="AC450" s="41"/>
      <c r="AD450" s="43"/>
      <c r="AE450" s="36">
        <f t="shared" si="1"/>
        <v>0</v>
      </c>
      <c r="AF450" s="36"/>
      <c r="AG450" s="36"/>
      <c r="AH450" s="36">
        <f t="shared" si="2"/>
        <v>0</v>
      </c>
      <c r="AI450" s="28" t="s">
        <v>92</v>
      </c>
      <c r="AJ450" s="28" t="s">
        <v>55</v>
      </c>
      <c r="AK450" s="28" t="s">
        <v>55</v>
      </c>
      <c r="AL450" s="28" t="s">
        <v>55</v>
      </c>
      <c r="AM450" s="28" t="s">
        <v>55</v>
      </c>
      <c r="AN450" s="28" t="s">
        <v>92</v>
      </c>
      <c r="AO450" s="28" t="s">
        <v>55</v>
      </c>
      <c r="AP450" s="36">
        <f t="shared" si="3"/>
        <v>0</v>
      </c>
      <c r="AQ450" s="36">
        <f t="shared" si="4"/>
        <v>0</v>
      </c>
      <c r="AR450" s="36">
        <f t="shared" si="5"/>
        <v>0</v>
      </c>
      <c r="AS450" s="36">
        <f t="shared" si="6"/>
        <v>0</v>
      </c>
    </row>
    <row r="451">
      <c r="A451" s="37">
        <v>446.0</v>
      </c>
      <c r="B451" s="17" t="s">
        <v>1066</v>
      </c>
      <c r="C451" s="17" t="s">
        <v>132</v>
      </c>
      <c r="D451" s="20"/>
      <c r="E451" s="19"/>
      <c r="F451" s="17" t="s">
        <v>79</v>
      </c>
      <c r="G451" s="17" t="s">
        <v>1056</v>
      </c>
      <c r="H451" s="38" t="s">
        <v>83</v>
      </c>
      <c r="I451" s="38" t="s">
        <v>84</v>
      </c>
      <c r="J451" s="39">
        <v>42979.0</v>
      </c>
      <c r="K451" s="41"/>
      <c r="L451" s="41"/>
      <c r="M451" s="41"/>
      <c r="N451" s="41"/>
      <c r="O451" s="41"/>
      <c r="P451" s="41"/>
      <c r="Q451" s="41"/>
      <c r="R451" s="43"/>
      <c r="S451" s="43"/>
      <c r="T451" s="43"/>
      <c r="U451" s="43"/>
      <c r="V451" s="41"/>
      <c r="W451" s="41"/>
      <c r="X451" s="41"/>
      <c r="Y451" s="43"/>
      <c r="Z451" s="41"/>
      <c r="AA451" s="43"/>
      <c r="AB451" s="43"/>
      <c r="AC451" s="41"/>
      <c r="AD451" s="43"/>
      <c r="AE451" s="36">
        <f t="shared" si="1"/>
        <v>0</v>
      </c>
      <c r="AF451" s="36"/>
      <c r="AG451" s="36"/>
      <c r="AH451" s="36">
        <f t="shared" si="2"/>
        <v>0</v>
      </c>
      <c r="AI451" s="28" t="s">
        <v>92</v>
      </c>
      <c r="AJ451" s="28" t="s">
        <v>55</v>
      </c>
      <c r="AK451" s="28" t="s">
        <v>55</v>
      </c>
      <c r="AL451" s="28" t="s">
        <v>55</v>
      </c>
      <c r="AM451" s="28" t="s">
        <v>55</v>
      </c>
      <c r="AN451" s="28" t="s">
        <v>92</v>
      </c>
      <c r="AO451" s="28" t="s">
        <v>55</v>
      </c>
      <c r="AP451" s="36">
        <f t="shared" si="3"/>
        <v>0</v>
      </c>
      <c r="AQ451" s="36">
        <f t="shared" si="4"/>
        <v>0</v>
      </c>
      <c r="AR451" s="36">
        <f t="shared" si="5"/>
        <v>0</v>
      </c>
      <c r="AS451" s="36">
        <f t="shared" si="6"/>
        <v>0</v>
      </c>
    </row>
    <row r="452">
      <c r="A452" s="37">
        <v>447.0</v>
      </c>
      <c r="B452" s="17" t="s">
        <v>1067</v>
      </c>
      <c r="C452" s="17" t="s">
        <v>956</v>
      </c>
      <c r="D452" s="17" t="s">
        <v>1068</v>
      </c>
      <c r="E452" s="19"/>
      <c r="F452" s="17" t="s">
        <v>96</v>
      </c>
      <c r="G452" s="17" t="s">
        <v>1056</v>
      </c>
      <c r="H452" s="38" t="s">
        <v>83</v>
      </c>
      <c r="I452" s="38" t="s">
        <v>84</v>
      </c>
      <c r="J452" s="39">
        <v>42979.0</v>
      </c>
      <c r="K452" s="41"/>
      <c r="L452" s="41"/>
      <c r="M452" s="41"/>
      <c r="N452" s="41"/>
      <c r="O452" s="41"/>
      <c r="P452" s="41"/>
      <c r="Q452" s="41"/>
      <c r="R452" s="43"/>
      <c r="S452" s="43"/>
      <c r="T452" s="43"/>
      <c r="U452" s="43"/>
      <c r="V452" s="41"/>
      <c r="W452" s="41"/>
      <c r="X452" s="41"/>
      <c r="Y452" s="43"/>
      <c r="Z452" s="41"/>
      <c r="AA452" s="43"/>
      <c r="AB452" s="43"/>
      <c r="AC452" s="41"/>
      <c r="AD452" s="43"/>
      <c r="AE452" s="36">
        <f t="shared" si="1"/>
        <v>0</v>
      </c>
      <c r="AF452" s="64"/>
      <c r="AG452" s="64"/>
      <c r="AH452" s="36">
        <f t="shared" si="2"/>
        <v>0</v>
      </c>
      <c r="AI452" s="28" t="s">
        <v>92</v>
      </c>
      <c r="AJ452" s="28" t="s">
        <v>55</v>
      </c>
      <c r="AK452" s="28" t="s">
        <v>55</v>
      </c>
      <c r="AL452" s="28" t="s">
        <v>55</v>
      </c>
      <c r="AM452" s="28" t="s">
        <v>55</v>
      </c>
      <c r="AN452" s="28" t="s">
        <v>92</v>
      </c>
      <c r="AO452" s="28" t="s">
        <v>55</v>
      </c>
      <c r="AP452" s="36">
        <f t="shared" si="3"/>
        <v>0</v>
      </c>
      <c r="AQ452" s="36">
        <f t="shared" si="4"/>
        <v>0</v>
      </c>
      <c r="AR452" s="36">
        <f t="shared" si="5"/>
        <v>0</v>
      </c>
      <c r="AS452" s="36">
        <f t="shared" si="6"/>
        <v>0</v>
      </c>
    </row>
    <row r="453">
      <c r="A453" s="37">
        <v>448.0</v>
      </c>
      <c r="B453" s="17" t="s">
        <v>1070</v>
      </c>
      <c r="C453" s="17" t="s">
        <v>1071</v>
      </c>
      <c r="D453" s="17" t="s">
        <v>335</v>
      </c>
      <c r="E453" s="19"/>
      <c r="F453" s="17" t="s">
        <v>79</v>
      </c>
      <c r="G453" s="17" t="s">
        <v>1056</v>
      </c>
      <c r="H453" s="38" t="s">
        <v>83</v>
      </c>
      <c r="I453" s="38" t="s">
        <v>84</v>
      </c>
      <c r="J453" s="39">
        <v>42979.0</v>
      </c>
      <c r="K453" s="41"/>
      <c r="L453" s="41"/>
      <c r="M453" s="41"/>
      <c r="N453" s="41"/>
      <c r="O453" s="41"/>
      <c r="P453" s="41"/>
      <c r="Q453" s="41"/>
      <c r="R453" s="43"/>
      <c r="S453" s="43"/>
      <c r="T453" s="43"/>
      <c r="U453" s="43"/>
      <c r="V453" s="41"/>
      <c r="W453" s="41"/>
      <c r="X453" s="41"/>
      <c r="Y453" s="43"/>
      <c r="Z453" s="41"/>
      <c r="AA453" s="43"/>
      <c r="AB453" s="43"/>
      <c r="AC453" s="41"/>
      <c r="AD453" s="43"/>
      <c r="AE453" s="36">
        <f t="shared" si="1"/>
        <v>0</v>
      </c>
      <c r="AF453" s="36"/>
      <c r="AG453" s="36"/>
      <c r="AH453" s="36">
        <f t="shared" si="2"/>
        <v>0</v>
      </c>
      <c r="AI453" s="28" t="s">
        <v>92</v>
      </c>
      <c r="AJ453" s="28" t="s">
        <v>55</v>
      </c>
      <c r="AK453" s="28" t="s">
        <v>55</v>
      </c>
      <c r="AL453" s="28" t="s">
        <v>55</v>
      </c>
      <c r="AM453" s="28" t="s">
        <v>55</v>
      </c>
      <c r="AN453" s="28" t="s">
        <v>92</v>
      </c>
      <c r="AO453" s="28" t="s">
        <v>55</v>
      </c>
      <c r="AP453" s="36">
        <f t="shared" si="3"/>
        <v>0</v>
      </c>
      <c r="AQ453" s="36">
        <f t="shared" si="4"/>
        <v>0</v>
      </c>
      <c r="AR453" s="36">
        <f t="shared" si="5"/>
        <v>0</v>
      </c>
      <c r="AS453" s="36">
        <f t="shared" si="6"/>
        <v>0</v>
      </c>
    </row>
    <row r="454">
      <c r="A454" s="37">
        <v>449.0</v>
      </c>
      <c r="B454" s="17" t="s">
        <v>1073</v>
      </c>
      <c r="C454" s="17" t="s">
        <v>1074</v>
      </c>
      <c r="D454" s="19"/>
      <c r="E454" s="19"/>
      <c r="F454" s="17" t="s">
        <v>79</v>
      </c>
      <c r="G454" s="17" t="s">
        <v>1056</v>
      </c>
      <c r="H454" s="38" t="s">
        <v>83</v>
      </c>
      <c r="I454" s="38"/>
      <c r="J454" s="39"/>
      <c r="K454" s="43"/>
      <c r="L454" s="43"/>
      <c r="M454" s="43"/>
      <c r="N454" s="43"/>
      <c r="O454" s="41"/>
      <c r="P454" s="41"/>
      <c r="Q454" s="41"/>
      <c r="R454" s="43"/>
      <c r="S454" s="43"/>
      <c r="T454" s="43"/>
      <c r="U454" s="43"/>
      <c r="V454" s="41"/>
      <c r="W454" s="41"/>
      <c r="X454" s="41"/>
      <c r="Y454" s="43"/>
      <c r="Z454" s="41"/>
      <c r="AA454" s="43"/>
      <c r="AB454" s="43"/>
      <c r="AC454" s="41"/>
      <c r="AD454" s="43"/>
      <c r="AE454" s="36">
        <f t="shared" si="1"/>
        <v>0</v>
      </c>
      <c r="AF454" s="36"/>
      <c r="AG454" s="36"/>
      <c r="AH454" s="36">
        <f t="shared" si="2"/>
        <v>0</v>
      </c>
      <c r="AI454" s="28" t="s">
        <v>92</v>
      </c>
      <c r="AJ454" s="28" t="s">
        <v>92</v>
      </c>
      <c r="AK454" s="28" t="s">
        <v>55</v>
      </c>
      <c r="AL454" s="28" t="s">
        <v>55</v>
      </c>
      <c r="AM454" s="28" t="s">
        <v>55</v>
      </c>
      <c r="AN454" s="28" t="s">
        <v>55</v>
      </c>
      <c r="AO454" s="28" t="s">
        <v>55</v>
      </c>
      <c r="AP454" s="36">
        <f t="shared" si="3"/>
        <v>0</v>
      </c>
      <c r="AQ454" s="36">
        <f t="shared" si="4"/>
        <v>0</v>
      </c>
      <c r="AR454" s="36">
        <f t="shared" si="5"/>
        <v>0</v>
      </c>
      <c r="AS454" s="36">
        <f t="shared" si="6"/>
        <v>0</v>
      </c>
    </row>
    <row r="455">
      <c r="A455" s="37">
        <v>450.0</v>
      </c>
      <c r="B455" s="17" t="s">
        <v>1075</v>
      </c>
      <c r="C455" s="17" t="s">
        <v>115</v>
      </c>
      <c r="D455" s="19"/>
      <c r="E455" s="19"/>
      <c r="F455" s="17" t="s">
        <v>79</v>
      </c>
      <c r="G455" s="17" t="s">
        <v>1056</v>
      </c>
      <c r="H455" s="38" t="s">
        <v>83</v>
      </c>
      <c r="I455" s="38" t="s">
        <v>84</v>
      </c>
      <c r="J455" s="39">
        <v>42979.0</v>
      </c>
      <c r="K455" s="43"/>
      <c r="L455" s="43"/>
      <c r="M455" s="43"/>
      <c r="N455" s="43"/>
      <c r="O455" s="41"/>
      <c r="P455" s="41"/>
      <c r="Q455" s="41"/>
      <c r="R455" s="43"/>
      <c r="S455" s="43"/>
      <c r="T455" s="43"/>
      <c r="U455" s="43"/>
      <c r="V455" s="41"/>
      <c r="W455" s="41"/>
      <c r="X455" s="41"/>
      <c r="Y455" s="43"/>
      <c r="Z455" s="41"/>
      <c r="AA455" s="43"/>
      <c r="AB455" s="43"/>
      <c r="AC455" s="41"/>
      <c r="AD455" s="43"/>
      <c r="AE455" s="36">
        <f t="shared" si="1"/>
        <v>0</v>
      </c>
      <c r="AF455" s="36"/>
      <c r="AG455" s="36"/>
      <c r="AH455" s="36">
        <f t="shared" si="2"/>
        <v>0</v>
      </c>
      <c r="AI455" s="28" t="s">
        <v>92</v>
      </c>
      <c r="AJ455" s="28" t="s">
        <v>55</v>
      </c>
      <c r="AK455" s="28" t="s">
        <v>55</v>
      </c>
      <c r="AL455" s="28" t="s">
        <v>55</v>
      </c>
      <c r="AM455" s="28" t="s">
        <v>55</v>
      </c>
      <c r="AN455" s="28" t="s">
        <v>92</v>
      </c>
      <c r="AO455" s="28" t="s">
        <v>55</v>
      </c>
      <c r="AP455" s="36">
        <f t="shared" si="3"/>
        <v>0</v>
      </c>
      <c r="AQ455" s="36">
        <f t="shared" si="4"/>
        <v>0</v>
      </c>
      <c r="AR455" s="36">
        <f t="shared" si="5"/>
        <v>0</v>
      </c>
      <c r="AS455" s="36">
        <f t="shared" si="6"/>
        <v>0</v>
      </c>
    </row>
    <row r="456">
      <c r="A456" s="37">
        <v>451.0</v>
      </c>
      <c r="B456" s="17" t="s">
        <v>1080</v>
      </c>
      <c r="C456" s="17" t="s">
        <v>540</v>
      </c>
      <c r="D456" s="17" t="s">
        <v>87</v>
      </c>
      <c r="E456" s="19"/>
      <c r="F456" s="17" t="s">
        <v>79</v>
      </c>
      <c r="G456" s="17" t="s">
        <v>1056</v>
      </c>
      <c r="H456" s="38" t="s">
        <v>83</v>
      </c>
      <c r="I456" s="38" t="s">
        <v>84</v>
      </c>
      <c r="J456" s="39">
        <v>42979.0</v>
      </c>
      <c r="K456" s="43"/>
      <c r="L456" s="43"/>
      <c r="M456" s="43"/>
      <c r="N456" s="43"/>
      <c r="O456" s="41"/>
      <c r="P456" s="41"/>
      <c r="Q456" s="41"/>
      <c r="R456" s="43"/>
      <c r="S456" s="43"/>
      <c r="T456" s="43"/>
      <c r="U456" s="43"/>
      <c r="V456" s="41"/>
      <c r="W456" s="41"/>
      <c r="X456" s="41"/>
      <c r="Y456" s="43"/>
      <c r="Z456" s="41"/>
      <c r="AA456" s="43"/>
      <c r="AB456" s="43"/>
      <c r="AC456" s="41"/>
      <c r="AD456" s="43"/>
      <c r="AE456" s="36">
        <f t="shared" si="1"/>
        <v>0</v>
      </c>
      <c r="AF456" s="36"/>
      <c r="AG456" s="36"/>
      <c r="AH456" s="36">
        <f t="shared" si="2"/>
        <v>0</v>
      </c>
      <c r="AI456" s="28" t="s">
        <v>92</v>
      </c>
      <c r="AJ456" s="28" t="s">
        <v>55</v>
      </c>
      <c r="AK456" s="28" t="s">
        <v>55</v>
      </c>
      <c r="AL456" s="28" t="s">
        <v>55</v>
      </c>
      <c r="AM456" s="28" t="s">
        <v>55</v>
      </c>
      <c r="AN456" s="28" t="s">
        <v>92</v>
      </c>
      <c r="AO456" s="28" t="s">
        <v>55</v>
      </c>
      <c r="AP456" s="36">
        <f t="shared" si="3"/>
        <v>0</v>
      </c>
      <c r="AQ456" s="36">
        <f t="shared" si="4"/>
        <v>0</v>
      </c>
      <c r="AR456" s="36">
        <f t="shared" si="5"/>
        <v>0</v>
      </c>
      <c r="AS456" s="36">
        <f t="shared" si="6"/>
        <v>0</v>
      </c>
    </row>
    <row r="457">
      <c r="A457" s="37">
        <v>452.0</v>
      </c>
      <c r="B457" s="17" t="s">
        <v>1081</v>
      </c>
      <c r="C457" s="17" t="s">
        <v>192</v>
      </c>
      <c r="D457" s="17" t="s">
        <v>110</v>
      </c>
      <c r="E457" s="19"/>
      <c r="F457" s="17" t="s">
        <v>96</v>
      </c>
      <c r="G457" s="17" t="s">
        <v>1056</v>
      </c>
      <c r="H457" s="38" t="s">
        <v>83</v>
      </c>
      <c r="I457" s="38" t="s">
        <v>84</v>
      </c>
      <c r="J457" s="39">
        <v>42979.0</v>
      </c>
      <c r="K457" s="43"/>
      <c r="L457" s="43"/>
      <c r="M457" s="43"/>
      <c r="N457" s="43"/>
      <c r="O457" s="41"/>
      <c r="P457" s="41"/>
      <c r="Q457" s="41"/>
      <c r="R457" s="43"/>
      <c r="S457" s="43"/>
      <c r="T457" s="43"/>
      <c r="U457" s="43"/>
      <c r="V457" s="41"/>
      <c r="W457" s="41"/>
      <c r="X457" s="41"/>
      <c r="Y457" s="43"/>
      <c r="Z457" s="41"/>
      <c r="AA457" s="43"/>
      <c r="AB457" s="43"/>
      <c r="AC457" s="41"/>
      <c r="AD457" s="43"/>
      <c r="AE457" s="36">
        <f t="shared" si="1"/>
        <v>0</v>
      </c>
      <c r="AF457" s="36"/>
      <c r="AG457" s="36"/>
      <c r="AH457" s="36">
        <f t="shared" si="2"/>
        <v>0</v>
      </c>
      <c r="AI457" s="28" t="s">
        <v>92</v>
      </c>
      <c r="AJ457" s="28" t="s">
        <v>55</v>
      </c>
      <c r="AK457" s="28" t="s">
        <v>55</v>
      </c>
      <c r="AL457" s="28" t="s">
        <v>55</v>
      </c>
      <c r="AM457" s="28" t="s">
        <v>55</v>
      </c>
      <c r="AN457" s="28" t="s">
        <v>92</v>
      </c>
      <c r="AO457" s="28" t="s">
        <v>55</v>
      </c>
      <c r="AP457" s="36">
        <f t="shared" si="3"/>
        <v>0</v>
      </c>
      <c r="AQ457" s="36">
        <f t="shared" si="4"/>
        <v>0</v>
      </c>
      <c r="AR457" s="36">
        <f t="shared" si="5"/>
        <v>0</v>
      </c>
      <c r="AS457" s="36">
        <f t="shared" si="6"/>
        <v>0</v>
      </c>
    </row>
    <row r="458">
      <c r="A458" s="37">
        <v>453.0</v>
      </c>
      <c r="B458" s="17" t="s">
        <v>1083</v>
      </c>
      <c r="C458" s="17" t="s">
        <v>130</v>
      </c>
      <c r="D458" s="17" t="s">
        <v>157</v>
      </c>
      <c r="E458" s="19"/>
      <c r="F458" s="17" t="s">
        <v>79</v>
      </c>
      <c r="G458" s="17" t="s">
        <v>1056</v>
      </c>
      <c r="H458" s="38" t="s">
        <v>83</v>
      </c>
      <c r="I458" s="38" t="s">
        <v>84</v>
      </c>
      <c r="J458" s="39">
        <v>42979.0</v>
      </c>
      <c r="K458" s="43"/>
      <c r="L458" s="43"/>
      <c r="M458" s="43"/>
      <c r="N458" s="43"/>
      <c r="O458" s="41"/>
      <c r="P458" s="41"/>
      <c r="Q458" s="41"/>
      <c r="R458" s="43"/>
      <c r="S458" s="43"/>
      <c r="T458" s="43"/>
      <c r="U458" s="43"/>
      <c r="V458" s="41"/>
      <c r="W458" s="41"/>
      <c r="X458" s="41"/>
      <c r="Y458" s="43"/>
      <c r="Z458" s="41"/>
      <c r="AA458" s="43"/>
      <c r="AB458" s="43"/>
      <c r="AC458" s="41"/>
      <c r="AD458" s="43"/>
      <c r="AE458" s="36">
        <f t="shared" si="1"/>
        <v>0</v>
      </c>
      <c r="AF458" s="36"/>
      <c r="AG458" s="36"/>
      <c r="AH458" s="36">
        <f t="shared" si="2"/>
        <v>0</v>
      </c>
      <c r="AI458" s="28" t="s">
        <v>92</v>
      </c>
      <c r="AJ458" s="28" t="s">
        <v>55</v>
      </c>
      <c r="AK458" s="28" t="s">
        <v>55</v>
      </c>
      <c r="AL458" s="28" t="s">
        <v>55</v>
      </c>
      <c r="AM458" s="28" t="s">
        <v>55</v>
      </c>
      <c r="AN458" s="28" t="s">
        <v>92</v>
      </c>
      <c r="AO458" s="28" t="s">
        <v>55</v>
      </c>
      <c r="AP458" s="36">
        <f t="shared" si="3"/>
        <v>0</v>
      </c>
      <c r="AQ458" s="36">
        <f t="shared" si="4"/>
        <v>0</v>
      </c>
      <c r="AR458" s="36">
        <f t="shared" si="5"/>
        <v>0</v>
      </c>
      <c r="AS458" s="36">
        <f t="shared" si="6"/>
        <v>0</v>
      </c>
    </row>
    <row r="459">
      <c r="A459" s="37">
        <v>454.0</v>
      </c>
      <c r="B459" s="17" t="s">
        <v>786</v>
      </c>
      <c r="C459" s="17" t="s">
        <v>266</v>
      </c>
      <c r="D459" s="17" t="s">
        <v>110</v>
      </c>
      <c r="E459" s="19"/>
      <c r="F459" s="17" t="s">
        <v>96</v>
      </c>
      <c r="G459" s="17" t="s">
        <v>1056</v>
      </c>
      <c r="H459" s="38" t="s">
        <v>83</v>
      </c>
      <c r="I459" s="38" t="s">
        <v>84</v>
      </c>
      <c r="J459" s="39">
        <v>42979.0</v>
      </c>
      <c r="K459" s="43"/>
      <c r="L459" s="43"/>
      <c r="M459" s="43"/>
      <c r="N459" s="43"/>
      <c r="O459" s="41"/>
      <c r="P459" s="41"/>
      <c r="Q459" s="41"/>
      <c r="R459" s="43"/>
      <c r="S459" s="43"/>
      <c r="T459" s="43"/>
      <c r="U459" s="43"/>
      <c r="V459" s="41"/>
      <c r="W459" s="41"/>
      <c r="X459" s="41"/>
      <c r="Y459" s="43"/>
      <c r="Z459" s="41"/>
      <c r="AA459" s="43"/>
      <c r="AB459" s="43"/>
      <c r="AC459" s="41"/>
      <c r="AD459" s="43"/>
      <c r="AE459" s="36">
        <f t="shared" si="1"/>
        <v>0</v>
      </c>
      <c r="AF459" s="36"/>
      <c r="AG459" s="36"/>
      <c r="AH459" s="36">
        <f t="shared" si="2"/>
        <v>0</v>
      </c>
      <c r="AI459" s="28" t="s">
        <v>92</v>
      </c>
      <c r="AJ459" s="28" t="s">
        <v>55</v>
      </c>
      <c r="AK459" s="28" t="s">
        <v>55</v>
      </c>
      <c r="AL459" s="28" t="s">
        <v>55</v>
      </c>
      <c r="AM459" s="28" t="s">
        <v>55</v>
      </c>
      <c r="AN459" s="28" t="s">
        <v>92</v>
      </c>
      <c r="AO459" s="28" t="s">
        <v>55</v>
      </c>
      <c r="AP459" s="36">
        <f t="shared" si="3"/>
        <v>0</v>
      </c>
      <c r="AQ459" s="36">
        <f t="shared" si="4"/>
        <v>0</v>
      </c>
      <c r="AR459" s="36">
        <f t="shared" si="5"/>
        <v>0</v>
      </c>
      <c r="AS459" s="36">
        <f t="shared" si="6"/>
        <v>0</v>
      </c>
    </row>
    <row r="460">
      <c r="A460" s="37">
        <v>455.0</v>
      </c>
      <c r="B460" s="17" t="s">
        <v>506</v>
      </c>
      <c r="C460" s="17" t="s">
        <v>252</v>
      </c>
      <c r="D460" s="17" t="s">
        <v>538</v>
      </c>
      <c r="E460" s="17" t="s">
        <v>110</v>
      </c>
      <c r="F460" s="17" t="s">
        <v>96</v>
      </c>
      <c r="G460" s="17" t="s">
        <v>1056</v>
      </c>
      <c r="H460" s="38" t="s">
        <v>83</v>
      </c>
      <c r="I460" s="38" t="s">
        <v>84</v>
      </c>
      <c r="J460" s="39">
        <v>42979.0</v>
      </c>
      <c r="K460" s="43"/>
      <c r="L460" s="43"/>
      <c r="M460" s="43"/>
      <c r="N460" s="43"/>
      <c r="O460" s="41"/>
      <c r="P460" s="41"/>
      <c r="Q460" s="41"/>
      <c r="R460" s="43"/>
      <c r="S460" s="43"/>
      <c r="T460" s="43"/>
      <c r="U460" s="43"/>
      <c r="V460" s="41"/>
      <c r="W460" s="41"/>
      <c r="X460" s="41"/>
      <c r="Y460" s="43"/>
      <c r="Z460" s="41"/>
      <c r="AA460" s="43"/>
      <c r="AB460" s="43"/>
      <c r="AC460" s="41"/>
      <c r="AD460" s="43"/>
      <c r="AE460" s="36">
        <f t="shared" si="1"/>
        <v>0</v>
      </c>
      <c r="AF460" s="36"/>
      <c r="AG460" s="36"/>
      <c r="AH460" s="36">
        <f t="shared" si="2"/>
        <v>0</v>
      </c>
      <c r="AI460" s="28" t="s">
        <v>92</v>
      </c>
      <c r="AJ460" s="28" t="s">
        <v>55</v>
      </c>
      <c r="AK460" s="28" t="s">
        <v>55</v>
      </c>
      <c r="AL460" s="28" t="s">
        <v>55</v>
      </c>
      <c r="AM460" s="28" t="s">
        <v>55</v>
      </c>
      <c r="AN460" s="28" t="s">
        <v>92</v>
      </c>
      <c r="AO460" s="28" t="s">
        <v>55</v>
      </c>
      <c r="AP460" s="36">
        <f t="shared" si="3"/>
        <v>0</v>
      </c>
      <c r="AQ460" s="36">
        <f t="shared" si="4"/>
        <v>0</v>
      </c>
      <c r="AR460" s="36">
        <f t="shared" si="5"/>
        <v>0</v>
      </c>
      <c r="AS460" s="36">
        <f t="shared" si="6"/>
        <v>0</v>
      </c>
    </row>
    <row r="461">
      <c r="A461" s="37">
        <v>456.0</v>
      </c>
      <c r="B461" s="17" t="s">
        <v>1088</v>
      </c>
      <c r="C461" s="17" t="s">
        <v>744</v>
      </c>
      <c r="D461" s="17" t="s">
        <v>110</v>
      </c>
      <c r="E461" s="19"/>
      <c r="F461" s="17" t="s">
        <v>96</v>
      </c>
      <c r="G461" s="17" t="s">
        <v>1056</v>
      </c>
      <c r="H461" s="38" t="s">
        <v>83</v>
      </c>
      <c r="I461" s="38" t="s">
        <v>84</v>
      </c>
      <c r="J461" s="39">
        <v>42979.0</v>
      </c>
      <c r="K461" s="43"/>
      <c r="L461" s="43"/>
      <c r="M461" s="43"/>
      <c r="N461" s="43"/>
      <c r="O461" s="41"/>
      <c r="P461" s="41"/>
      <c r="Q461" s="41"/>
      <c r="R461" s="43"/>
      <c r="S461" s="43"/>
      <c r="T461" s="43"/>
      <c r="U461" s="43"/>
      <c r="V461" s="41"/>
      <c r="W461" s="41"/>
      <c r="X461" s="41"/>
      <c r="Y461" s="43"/>
      <c r="Z461" s="41"/>
      <c r="AA461" s="43"/>
      <c r="AB461" s="43"/>
      <c r="AC461" s="41"/>
      <c r="AD461" s="43"/>
      <c r="AE461" s="36">
        <f t="shared" si="1"/>
        <v>0</v>
      </c>
      <c r="AF461" s="36"/>
      <c r="AG461" s="36"/>
      <c r="AH461" s="36">
        <f t="shared" si="2"/>
        <v>0</v>
      </c>
      <c r="AI461" s="28" t="s">
        <v>92</v>
      </c>
      <c r="AJ461" s="28" t="s">
        <v>55</v>
      </c>
      <c r="AK461" s="28" t="s">
        <v>55</v>
      </c>
      <c r="AL461" s="28" t="s">
        <v>55</v>
      </c>
      <c r="AM461" s="28" t="s">
        <v>55</v>
      </c>
      <c r="AN461" s="28" t="s">
        <v>92</v>
      </c>
      <c r="AO461" s="28" t="s">
        <v>55</v>
      </c>
      <c r="AP461" s="36">
        <f t="shared" si="3"/>
        <v>0</v>
      </c>
      <c r="AQ461" s="36">
        <f t="shared" si="4"/>
        <v>0</v>
      </c>
      <c r="AR461" s="36">
        <f t="shared" si="5"/>
        <v>0</v>
      </c>
      <c r="AS461" s="36">
        <f t="shared" si="6"/>
        <v>0</v>
      </c>
    </row>
    <row r="462">
      <c r="A462" s="37">
        <v>457.0</v>
      </c>
      <c r="B462" s="17" t="s">
        <v>1089</v>
      </c>
      <c r="C462" s="17" t="s">
        <v>76</v>
      </c>
      <c r="D462" s="17" t="s">
        <v>1090</v>
      </c>
      <c r="E462" s="19"/>
      <c r="F462" s="17" t="s">
        <v>79</v>
      </c>
      <c r="G462" s="17" t="s">
        <v>1056</v>
      </c>
      <c r="H462" s="38" t="s">
        <v>83</v>
      </c>
      <c r="I462" s="38" t="s">
        <v>84</v>
      </c>
      <c r="J462" s="39">
        <v>42979.0</v>
      </c>
      <c r="K462" s="43"/>
      <c r="L462" s="43"/>
      <c r="M462" s="43"/>
      <c r="N462" s="43"/>
      <c r="O462" s="41"/>
      <c r="P462" s="41"/>
      <c r="Q462" s="41"/>
      <c r="R462" s="43"/>
      <c r="S462" s="43"/>
      <c r="T462" s="43"/>
      <c r="U462" s="43"/>
      <c r="V462" s="41"/>
      <c r="W462" s="41"/>
      <c r="X462" s="41"/>
      <c r="Y462" s="43"/>
      <c r="Z462" s="41"/>
      <c r="AA462" s="43"/>
      <c r="AB462" s="43"/>
      <c r="AC462" s="41"/>
      <c r="AD462" s="43"/>
      <c r="AE462" s="36">
        <f t="shared" si="1"/>
        <v>0</v>
      </c>
      <c r="AF462" s="36"/>
      <c r="AG462" s="36"/>
      <c r="AH462" s="36">
        <f t="shared" si="2"/>
        <v>0</v>
      </c>
      <c r="AI462" s="28" t="s">
        <v>92</v>
      </c>
      <c r="AJ462" s="28" t="s">
        <v>55</v>
      </c>
      <c r="AK462" s="28" t="s">
        <v>55</v>
      </c>
      <c r="AL462" s="28" t="s">
        <v>55</v>
      </c>
      <c r="AM462" s="28" t="s">
        <v>55</v>
      </c>
      <c r="AN462" s="28" t="s">
        <v>92</v>
      </c>
      <c r="AO462" s="28" t="s">
        <v>55</v>
      </c>
      <c r="AP462" s="36">
        <f t="shared" si="3"/>
        <v>0</v>
      </c>
      <c r="AQ462" s="36">
        <f t="shared" si="4"/>
        <v>0</v>
      </c>
      <c r="AR462" s="36">
        <f t="shared" si="5"/>
        <v>0</v>
      </c>
      <c r="AS462" s="36">
        <f t="shared" si="6"/>
        <v>0</v>
      </c>
    </row>
    <row r="463">
      <c r="A463" s="37">
        <v>458.0</v>
      </c>
      <c r="B463" s="17" t="s">
        <v>1091</v>
      </c>
      <c r="C463" s="17" t="s">
        <v>1092</v>
      </c>
      <c r="D463" s="17" t="s">
        <v>157</v>
      </c>
      <c r="E463" s="19"/>
      <c r="F463" s="17" t="s">
        <v>79</v>
      </c>
      <c r="G463" s="17" t="s">
        <v>1056</v>
      </c>
      <c r="H463" s="38" t="s">
        <v>83</v>
      </c>
      <c r="I463" s="38" t="s">
        <v>84</v>
      </c>
      <c r="J463" s="39">
        <v>42979.0</v>
      </c>
      <c r="K463" s="43"/>
      <c r="L463" s="43"/>
      <c r="M463" s="43"/>
      <c r="N463" s="43"/>
      <c r="O463" s="41"/>
      <c r="P463" s="41"/>
      <c r="Q463" s="41"/>
      <c r="R463" s="43"/>
      <c r="S463" s="43"/>
      <c r="T463" s="43"/>
      <c r="U463" s="43"/>
      <c r="V463" s="41"/>
      <c r="W463" s="41"/>
      <c r="X463" s="41"/>
      <c r="Y463" s="43"/>
      <c r="Z463" s="41"/>
      <c r="AA463" s="43"/>
      <c r="AB463" s="43"/>
      <c r="AC463" s="41"/>
      <c r="AD463" s="43"/>
      <c r="AE463" s="36">
        <f t="shared" si="1"/>
        <v>0</v>
      </c>
      <c r="AF463" s="36"/>
      <c r="AG463" s="36"/>
      <c r="AH463" s="36">
        <f t="shared" si="2"/>
        <v>0</v>
      </c>
      <c r="AI463" s="28" t="s">
        <v>92</v>
      </c>
      <c r="AJ463" s="28" t="s">
        <v>55</v>
      </c>
      <c r="AK463" s="28" t="s">
        <v>55</v>
      </c>
      <c r="AL463" s="28" t="s">
        <v>55</v>
      </c>
      <c r="AM463" s="28" t="s">
        <v>55</v>
      </c>
      <c r="AN463" s="28" t="s">
        <v>92</v>
      </c>
      <c r="AO463" s="28" t="s">
        <v>55</v>
      </c>
      <c r="AP463" s="36">
        <f t="shared" si="3"/>
        <v>0</v>
      </c>
      <c r="AQ463" s="36">
        <f t="shared" si="4"/>
        <v>0</v>
      </c>
      <c r="AR463" s="36">
        <f t="shared" si="5"/>
        <v>0</v>
      </c>
      <c r="AS463" s="36">
        <f t="shared" si="6"/>
        <v>0</v>
      </c>
    </row>
    <row r="464">
      <c r="A464" s="37">
        <v>459.0</v>
      </c>
      <c r="B464" s="17" t="s">
        <v>1093</v>
      </c>
      <c r="C464" s="17" t="s">
        <v>482</v>
      </c>
      <c r="D464" s="17" t="s">
        <v>157</v>
      </c>
      <c r="E464" s="19"/>
      <c r="F464" s="17" t="s">
        <v>79</v>
      </c>
      <c r="G464" s="17" t="s">
        <v>1056</v>
      </c>
      <c r="H464" s="38" t="s">
        <v>83</v>
      </c>
      <c r="I464" s="38" t="s">
        <v>84</v>
      </c>
      <c r="J464" s="39">
        <v>42979.0</v>
      </c>
      <c r="K464" s="43"/>
      <c r="L464" s="43"/>
      <c r="M464" s="43"/>
      <c r="N464" s="43"/>
      <c r="O464" s="41"/>
      <c r="P464" s="41"/>
      <c r="Q464" s="41"/>
      <c r="R464" s="43"/>
      <c r="S464" s="43"/>
      <c r="T464" s="43"/>
      <c r="U464" s="43"/>
      <c r="V464" s="41"/>
      <c r="W464" s="41"/>
      <c r="X464" s="41"/>
      <c r="Y464" s="43"/>
      <c r="Z464" s="41"/>
      <c r="AA464" s="43"/>
      <c r="AB464" s="43"/>
      <c r="AC464" s="41"/>
      <c r="AD464" s="43"/>
      <c r="AE464" s="36">
        <f t="shared" si="1"/>
        <v>0</v>
      </c>
      <c r="AF464" s="36"/>
      <c r="AG464" s="36"/>
      <c r="AH464" s="36">
        <f t="shared" si="2"/>
        <v>0</v>
      </c>
      <c r="AI464" s="28" t="s">
        <v>92</v>
      </c>
      <c r="AJ464" s="28" t="s">
        <v>55</v>
      </c>
      <c r="AK464" s="28" t="s">
        <v>55</v>
      </c>
      <c r="AL464" s="28" t="s">
        <v>55</v>
      </c>
      <c r="AM464" s="28" t="s">
        <v>55</v>
      </c>
      <c r="AN464" s="28" t="s">
        <v>92</v>
      </c>
      <c r="AO464" s="28" t="s">
        <v>55</v>
      </c>
      <c r="AP464" s="36">
        <f t="shared" si="3"/>
        <v>0</v>
      </c>
      <c r="AQ464" s="36">
        <f t="shared" si="4"/>
        <v>0</v>
      </c>
      <c r="AR464" s="36">
        <f t="shared" si="5"/>
        <v>0</v>
      </c>
      <c r="AS464" s="36">
        <f t="shared" si="6"/>
        <v>0</v>
      </c>
    </row>
    <row r="465">
      <c r="A465" s="37">
        <v>460.0</v>
      </c>
      <c r="B465" s="17" t="s">
        <v>1094</v>
      </c>
      <c r="C465" s="17" t="s">
        <v>1095</v>
      </c>
      <c r="D465" s="19"/>
      <c r="E465" s="19"/>
      <c r="F465" s="17" t="s">
        <v>79</v>
      </c>
      <c r="G465" s="17" t="s">
        <v>1056</v>
      </c>
      <c r="H465" s="47" t="s">
        <v>83</v>
      </c>
      <c r="I465" s="47" t="s">
        <v>84</v>
      </c>
      <c r="J465" s="39">
        <v>42979.0</v>
      </c>
      <c r="K465" s="43"/>
      <c r="L465" s="43"/>
      <c r="M465" s="43"/>
      <c r="N465" s="43"/>
      <c r="O465" s="41"/>
      <c r="P465" s="41"/>
      <c r="Q465" s="41"/>
      <c r="R465" s="43"/>
      <c r="S465" s="43"/>
      <c r="T465" s="43"/>
      <c r="U465" s="43"/>
      <c r="V465" s="41"/>
      <c r="W465" s="41"/>
      <c r="X465" s="41"/>
      <c r="Y465" s="43"/>
      <c r="Z465" s="41"/>
      <c r="AA465" s="43"/>
      <c r="AB465" s="43"/>
      <c r="AC465" s="41"/>
      <c r="AD465" s="43"/>
      <c r="AE465" s="36">
        <f t="shared" si="1"/>
        <v>0</v>
      </c>
      <c r="AF465" s="36"/>
      <c r="AG465" s="36"/>
      <c r="AH465" s="36">
        <f t="shared" si="2"/>
        <v>0</v>
      </c>
      <c r="AI465" s="28" t="s">
        <v>92</v>
      </c>
      <c r="AJ465" s="28" t="s">
        <v>55</v>
      </c>
      <c r="AK465" s="28" t="s">
        <v>55</v>
      </c>
      <c r="AL465" s="28" t="s">
        <v>55</v>
      </c>
      <c r="AM465" s="28" t="s">
        <v>55</v>
      </c>
      <c r="AN465" s="28" t="s">
        <v>92</v>
      </c>
      <c r="AO465" s="28" t="s">
        <v>55</v>
      </c>
      <c r="AP465" s="36">
        <f t="shared" si="3"/>
        <v>0</v>
      </c>
      <c r="AQ465" s="36">
        <f t="shared" si="4"/>
        <v>0</v>
      </c>
      <c r="AR465" s="36">
        <f t="shared" si="5"/>
        <v>0</v>
      </c>
      <c r="AS465" s="36">
        <f t="shared" si="6"/>
        <v>0</v>
      </c>
    </row>
    <row r="466">
      <c r="A466" s="37">
        <v>461.0</v>
      </c>
      <c r="B466" s="17" t="s">
        <v>1096</v>
      </c>
      <c r="C466" s="17" t="s">
        <v>185</v>
      </c>
      <c r="D466" s="17" t="s">
        <v>157</v>
      </c>
      <c r="E466" s="19"/>
      <c r="F466" s="17" t="s">
        <v>79</v>
      </c>
      <c r="G466" s="17" t="s">
        <v>1056</v>
      </c>
      <c r="H466" s="47" t="s">
        <v>83</v>
      </c>
      <c r="I466" s="47" t="s">
        <v>84</v>
      </c>
      <c r="J466" s="39">
        <v>42979.0</v>
      </c>
      <c r="K466" s="43"/>
      <c r="L466" s="43"/>
      <c r="M466" s="43"/>
      <c r="N466" s="43"/>
      <c r="O466" s="41"/>
      <c r="P466" s="41"/>
      <c r="Q466" s="41"/>
      <c r="R466" s="43"/>
      <c r="S466" s="43"/>
      <c r="T466" s="43"/>
      <c r="U466" s="43"/>
      <c r="V466" s="41"/>
      <c r="W466" s="41"/>
      <c r="X466" s="41"/>
      <c r="Y466" s="43"/>
      <c r="Z466" s="41"/>
      <c r="AA466" s="43"/>
      <c r="AB466" s="43"/>
      <c r="AC466" s="41"/>
      <c r="AD466" s="43"/>
      <c r="AE466" s="36">
        <f t="shared" si="1"/>
        <v>0</v>
      </c>
      <c r="AF466" s="36"/>
      <c r="AG466" s="36"/>
      <c r="AH466" s="36">
        <f t="shared" si="2"/>
        <v>0</v>
      </c>
      <c r="AI466" s="28" t="s">
        <v>92</v>
      </c>
      <c r="AJ466" s="28" t="s">
        <v>55</v>
      </c>
      <c r="AK466" s="28" t="s">
        <v>55</v>
      </c>
      <c r="AL466" s="28" t="s">
        <v>55</v>
      </c>
      <c r="AM466" s="28" t="s">
        <v>55</v>
      </c>
      <c r="AN466" s="28" t="s">
        <v>92</v>
      </c>
      <c r="AO466" s="28" t="s">
        <v>55</v>
      </c>
      <c r="AP466" s="36">
        <f t="shared" si="3"/>
        <v>0</v>
      </c>
      <c r="AQ466" s="36">
        <f t="shared" si="4"/>
        <v>0</v>
      </c>
      <c r="AR466" s="36">
        <f t="shared" si="5"/>
        <v>0</v>
      </c>
      <c r="AS466" s="36">
        <f t="shared" si="6"/>
        <v>0</v>
      </c>
    </row>
    <row r="467">
      <c r="A467" s="37">
        <v>462.0</v>
      </c>
      <c r="B467" s="17" t="s">
        <v>305</v>
      </c>
      <c r="C467" s="17" t="s">
        <v>115</v>
      </c>
      <c r="D467" s="17" t="s">
        <v>78</v>
      </c>
      <c r="E467" s="19"/>
      <c r="F467" s="17" t="s">
        <v>79</v>
      </c>
      <c r="G467" s="17" t="s">
        <v>1056</v>
      </c>
      <c r="H467" s="47" t="s">
        <v>83</v>
      </c>
      <c r="I467" s="47" t="s">
        <v>84</v>
      </c>
      <c r="J467" s="39">
        <v>42979.0</v>
      </c>
      <c r="K467" s="43"/>
      <c r="L467" s="43"/>
      <c r="M467" s="43"/>
      <c r="N467" s="43"/>
      <c r="O467" s="41"/>
      <c r="P467" s="41"/>
      <c r="Q467" s="41"/>
      <c r="R467" s="43"/>
      <c r="S467" s="43"/>
      <c r="T467" s="43"/>
      <c r="U467" s="43"/>
      <c r="V467" s="41"/>
      <c r="W467" s="41"/>
      <c r="X467" s="41"/>
      <c r="Y467" s="43"/>
      <c r="Z467" s="41"/>
      <c r="AA467" s="43"/>
      <c r="AB467" s="43"/>
      <c r="AC467" s="41"/>
      <c r="AD467" s="43"/>
      <c r="AE467" s="36">
        <f t="shared" si="1"/>
        <v>0</v>
      </c>
      <c r="AF467" s="36"/>
      <c r="AG467" s="36"/>
      <c r="AH467" s="36">
        <f t="shared" si="2"/>
        <v>0</v>
      </c>
      <c r="AI467" s="28" t="s">
        <v>92</v>
      </c>
      <c r="AJ467" s="28" t="s">
        <v>55</v>
      </c>
      <c r="AK467" s="28" t="s">
        <v>55</v>
      </c>
      <c r="AL467" s="28" t="s">
        <v>55</v>
      </c>
      <c r="AM467" s="28" t="s">
        <v>55</v>
      </c>
      <c r="AN467" s="28" t="s">
        <v>92</v>
      </c>
      <c r="AO467" s="28" t="s">
        <v>55</v>
      </c>
      <c r="AP467" s="36">
        <f t="shared" si="3"/>
        <v>0</v>
      </c>
      <c r="AQ467" s="36">
        <f t="shared" si="4"/>
        <v>0</v>
      </c>
      <c r="AR467" s="36">
        <f t="shared" si="5"/>
        <v>0</v>
      </c>
      <c r="AS467" s="36">
        <f t="shared" si="6"/>
        <v>0</v>
      </c>
    </row>
    <row r="468">
      <c r="A468" s="37">
        <v>463.0</v>
      </c>
      <c r="B468" s="17" t="s">
        <v>1097</v>
      </c>
      <c r="C468" s="17" t="s">
        <v>320</v>
      </c>
      <c r="D468" s="17" t="s">
        <v>272</v>
      </c>
      <c r="E468" s="17" t="s">
        <v>78</v>
      </c>
      <c r="F468" s="17" t="s">
        <v>79</v>
      </c>
      <c r="G468" s="17" t="s">
        <v>1056</v>
      </c>
      <c r="H468" s="47" t="s">
        <v>83</v>
      </c>
      <c r="I468" s="47" t="s">
        <v>84</v>
      </c>
      <c r="J468" s="39">
        <v>42979.0</v>
      </c>
      <c r="K468" s="43"/>
      <c r="L468" s="43"/>
      <c r="M468" s="43"/>
      <c r="N468" s="43"/>
      <c r="O468" s="41"/>
      <c r="P468" s="41"/>
      <c r="Q468" s="41"/>
      <c r="R468" s="43"/>
      <c r="S468" s="43"/>
      <c r="T468" s="43"/>
      <c r="U468" s="43"/>
      <c r="V468" s="41"/>
      <c r="W468" s="41"/>
      <c r="X468" s="41"/>
      <c r="Y468" s="43"/>
      <c r="Z468" s="41"/>
      <c r="AA468" s="43"/>
      <c r="AB468" s="43"/>
      <c r="AC468" s="41"/>
      <c r="AD468" s="43"/>
      <c r="AE468" s="36">
        <f t="shared" si="1"/>
        <v>0</v>
      </c>
      <c r="AF468" s="36"/>
      <c r="AG468" s="36"/>
      <c r="AH468" s="36">
        <f t="shared" si="2"/>
        <v>0</v>
      </c>
      <c r="AI468" s="28" t="s">
        <v>92</v>
      </c>
      <c r="AJ468" s="28" t="s">
        <v>55</v>
      </c>
      <c r="AK468" s="28" t="s">
        <v>55</v>
      </c>
      <c r="AL468" s="28" t="s">
        <v>55</v>
      </c>
      <c r="AM468" s="28" t="s">
        <v>55</v>
      </c>
      <c r="AN468" s="28" t="s">
        <v>92</v>
      </c>
      <c r="AO468" s="28" t="s">
        <v>55</v>
      </c>
      <c r="AP468" s="36">
        <f t="shared" si="3"/>
        <v>0</v>
      </c>
      <c r="AQ468" s="36">
        <f t="shared" si="4"/>
        <v>0</v>
      </c>
      <c r="AR468" s="36">
        <f t="shared" si="5"/>
        <v>0</v>
      </c>
      <c r="AS468" s="36">
        <f t="shared" si="6"/>
        <v>0</v>
      </c>
    </row>
    <row r="469">
      <c r="A469" s="37">
        <v>464.0</v>
      </c>
      <c r="B469" s="17" t="s">
        <v>1097</v>
      </c>
      <c r="C469" s="17" t="s">
        <v>165</v>
      </c>
      <c r="D469" s="17" t="s">
        <v>185</v>
      </c>
      <c r="E469" s="20"/>
      <c r="F469" s="17" t="s">
        <v>79</v>
      </c>
      <c r="G469" s="17" t="s">
        <v>1056</v>
      </c>
      <c r="H469" s="38" t="s">
        <v>83</v>
      </c>
      <c r="I469" s="38" t="s">
        <v>84</v>
      </c>
      <c r="J469" s="39">
        <v>42979.0</v>
      </c>
      <c r="K469" s="41"/>
      <c r="L469" s="41"/>
      <c r="M469" s="41"/>
      <c r="N469" s="41"/>
      <c r="O469" s="41"/>
      <c r="P469" s="41"/>
      <c r="Q469" s="41"/>
      <c r="R469" s="43"/>
      <c r="S469" s="43"/>
      <c r="T469" s="43"/>
      <c r="U469" s="43"/>
      <c r="V469" s="41"/>
      <c r="W469" s="41"/>
      <c r="X469" s="41"/>
      <c r="Y469" s="43"/>
      <c r="Z469" s="41"/>
      <c r="AA469" s="43"/>
      <c r="AB469" s="43"/>
      <c r="AC469" s="41"/>
      <c r="AD469" s="41"/>
      <c r="AE469" s="36">
        <f t="shared" si="1"/>
        <v>0</v>
      </c>
      <c r="AF469" s="64"/>
      <c r="AG469" s="64"/>
      <c r="AH469" s="36">
        <f t="shared" si="2"/>
        <v>0</v>
      </c>
      <c r="AI469" s="28" t="s">
        <v>92</v>
      </c>
      <c r="AJ469" s="28" t="s">
        <v>55</v>
      </c>
      <c r="AK469" s="28" t="s">
        <v>55</v>
      </c>
      <c r="AL469" s="28" t="s">
        <v>55</v>
      </c>
      <c r="AM469" s="28" t="s">
        <v>55</v>
      </c>
      <c r="AN469" s="28" t="s">
        <v>92</v>
      </c>
      <c r="AO469" s="28" t="s">
        <v>55</v>
      </c>
      <c r="AP469" s="36">
        <f t="shared" si="3"/>
        <v>0</v>
      </c>
      <c r="AQ469" s="36">
        <f t="shared" si="4"/>
        <v>0</v>
      </c>
      <c r="AR469" s="36">
        <f t="shared" si="5"/>
        <v>0</v>
      </c>
      <c r="AS469" s="36">
        <f t="shared" si="6"/>
        <v>0</v>
      </c>
    </row>
    <row r="470">
      <c r="A470" s="37">
        <v>465.0</v>
      </c>
      <c r="B470" s="17" t="s">
        <v>1100</v>
      </c>
      <c r="C470" s="17" t="s">
        <v>112</v>
      </c>
      <c r="D470" s="20"/>
      <c r="E470" s="19"/>
      <c r="F470" s="17" t="s">
        <v>96</v>
      </c>
      <c r="G470" s="17" t="s">
        <v>1056</v>
      </c>
      <c r="H470" s="38" t="s">
        <v>83</v>
      </c>
      <c r="I470" s="38" t="s">
        <v>84</v>
      </c>
      <c r="J470" s="39">
        <v>42979.0</v>
      </c>
      <c r="K470" s="41"/>
      <c r="L470" s="41"/>
      <c r="M470" s="41"/>
      <c r="N470" s="41"/>
      <c r="O470" s="41"/>
      <c r="P470" s="41"/>
      <c r="Q470" s="41"/>
      <c r="R470" s="43"/>
      <c r="S470" s="41"/>
      <c r="T470" s="43"/>
      <c r="U470" s="43"/>
      <c r="V470" s="41"/>
      <c r="W470" s="41"/>
      <c r="X470" s="41"/>
      <c r="Y470" s="41"/>
      <c r="Z470" s="41"/>
      <c r="AA470" s="41"/>
      <c r="AB470" s="43"/>
      <c r="AC470" s="41"/>
      <c r="AD470" s="43"/>
      <c r="AE470" s="36">
        <f t="shared" si="1"/>
        <v>0</v>
      </c>
      <c r="AF470" s="64"/>
      <c r="AG470" s="36"/>
      <c r="AH470" s="36">
        <f t="shared" si="2"/>
        <v>0</v>
      </c>
      <c r="AI470" s="28" t="s">
        <v>92</v>
      </c>
      <c r="AJ470" s="28" t="s">
        <v>55</v>
      </c>
      <c r="AK470" s="28" t="s">
        <v>55</v>
      </c>
      <c r="AL470" s="28" t="s">
        <v>55</v>
      </c>
      <c r="AM470" s="28" t="s">
        <v>55</v>
      </c>
      <c r="AN470" s="28" t="s">
        <v>92</v>
      </c>
      <c r="AO470" s="28" t="s">
        <v>55</v>
      </c>
      <c r="AP470" s="36">
        <f t="shared" si="3"/>
        <v>0</v>
      </c>
      <c r="AQ470" s="36">
        <f t="shared" si="4"/>
        <v>0</v>
      </c>
      <c r="AR470" s="36">
        <f t="shared" si="5"/>
        <v>0</v>
      </c>
      <c r="AS470" s="36">
        <f t="shared" si="6"/>
        <v>0</v>
      </c>
    </row>
    <row r="471">
      <c r="A471" s="37">
        <v>466.0</v>
      </c>
      <c r="B471" s="17" t="s">
        <v>1103</v>
      </c>
      <c r="C471" s="17" t="s">
        <v>101</v>
      </c>
      <c r="D471" s="17" t="s">
        <v>259</v>
      </c>
      <c r="E471" s="19"/>
      <c r="F471" s="17" t="s">
        <v>96</v>
      </c>
      <c r="G471" s="17" t="s">
        <v>1056</v>
      </c>
      <c r="H471" s="38" t="s">
        <v>83</v>
      </c>
      <c r="I471" s="38" t="s">
        <v>84</v>
      </c>
      <c r="J471" s="39">
        <v>42979.0</v>
      </c>
      <c r="K471" s="41"/>
      <c r="L471" s="41"/>
      <c r="M471" s="41"/>
      <c r="N471" s="41"/>
      <c r="O471" s="41"/>
      <c r="P471" s="41"/>
      <c r="Q471" s="41"/>
      <c r="R471" s="43"/>
      <c r="S471" s="43"/>
      <c r="T471" s="43"/>
      <c r="U471" s="43"/>
      <c r="V471" s="41"/>
      <c r="W471" s="41"/>
      <c r="X471" s="41"/>
      <c r="Y471" s="43"/>
      <c r="Z471" s="41"/>
      <c r="AA471" s="43"/>
      <c r="AB471" s="43"/>
      <c r="AC471" s="41"/>
      <c r="AD471" s="43"/>
      <c r="AE471" s="36">
        <f t="shared" si="1"/>
        <v>0</v>
      </c>
      <c r="AF471" s="64"/>
      <c r="AG471" s="64"/>
      <c r="AH471" s="36">
        <f t="shared" si="2"/>
        <v>0</v>
      </c>
      <c r="AI471" s="28" t="s">
        <v>92</v>
      </c>
      <c r="AJ471" s="28" t="s">
        <v>55</v>
      </c>
      <c r="AK471" s="28" t="s">
        <v>55</v>
      </c>
      <c r="AL471" s="28" t="s">
        <v>55</v>
      </c>
      <c r="AM471" s="28" t="s">
        <v>55</v>
      </c>
      <c r="AN471" s="28" t="s">
        <v>92</v>
      </c>
      <c r="AO471" s="28" t="s">
        <v>55</v>
      </c>
      <c r="AP471" s="36">
        <f t="shared" si="3"/>
        <v>0</v>
      </c>
      <c r="AQ471" s="36">
        <f t="shared" si="4"/>
        <v>0</v>
      </c>
      <c r="AR471" s="36">
        <f t="shared" si="5"/>
        <v>0</v>
      </c>
      <c r="AS471" s="36">
        <f t="shared" si="6"/>
        <v>0</v>
      </c>
    </row>
    <row r="472">
      <c r="A472" s="37">
        <v>467.0</v>
      </c>
      <c r="B472" s="17" t="s">
        <v>1104</v>
      </c>
      <c r="C472" s="17" t="s">
        <v>674</v>
      </c>
      <c r="D472" s="17" t="s">
        <v>335</v>
      </c>
      <c r="E472" s="19"/>
      <c r="F472" s="17" t="s">
        <v>79</v>
      </c>
      <c r="G472" s="17" t="s">
        <v>1056</v>
      </c>
      <c r="H472" s="38" t="s">
        <v>83</v>
      </c>
      <c r="I472" s="38" t="s">
        <v>84</v>
      </c>
      <c r="J472" s="39">
        <v>43013.0</v>
      </c>
      <c r="K472" s="41"/>
      <c r="L472" s="38" t="s">
        <v>85</v>
      </c>
      <c r="M472" s="41"/>
      <c r="N472" s="41"/>
      <c r="O472" s="41"/>
      <c r="P472" s="41"/>
      <c r="Q472" s="41"/>
      <c r="R472" s="43"/>
      <c r="S472" s="43"/>
      <c r="T472" s="43"/>
      <c r="U472" s="43"/>
      <c r="V472" s="41"/>
      <c r="W472" s="41"/>
      <c r="X472" s="41"/>
      <c r="Y472" s="43"/>
      <c r="Z472" s="41"/>
      <c r="AA472" s="43"/>
      <c r="AB472" s="43"/>
      <c r="AC472" s="41"/>
      <c r="AD472" s="43"/>
      <c r="AE472" s="36">
        <f t="shared" si="1"/>
        <v>0</v>
      </c>
      <c r="AF472" s="36"/>
      <c r="AG472" s="36"/>
      <c r="AH472" s="36">
        <f t="shared" si="2"/>
        <v>0</v>
      </c>
      <c r="AI472" s="28" t="s">
        <v>92</v>
      </c>
      <c r="AJ472" s="28" t="s">
        <v>55</v>
      </c>
      <c r="AK472" s="28" t="s">
        <v>55</v>
      </c>
      <c r="AL472" s="28" t="s">
        <v>55</v>
      </c>
      <c r="AM472" s="28" t="s">
        <v>55</v>
      </c>
      <c r="AN472" s="28" t="s">
        <v>92</v>
      </c>
      <c r="AO472" s="28" t="s">
        <v>55</v>
      </c>
      <c r="AP472" s="36">
        <f t="shared" si="3"/>
        <v>0</v>
      </c>
      <c r="AQ472" s="36">
        <f t="shared" si="4"/>
        <v>0</v>
      </c>
      <c r="AR472" s="36">
        <f t="shared" si="5"/>
        <v>0</v>
      </c>
      <c r="AS472" s="36">
        <f t="shared" si="6"/>
        <v>0</v>
      </c>
    </row>
    <row r="473">
      <c r="A473" s="37">
        <v>468.0</v>
      </c>
      <c r="B473" s="17" t="s">
        <v>663</v>
      </c>
      <c r="C473" s="17" t="s">
        <v>78</v>
      </c>
      <c r="D473" s="17" t="s">
        <v>76</v>
      </c>
      <c r="E473" s="19"/>
      <c r="F473" s="17" t="s">
        <v>79</v>
      </c>
      <c r="G473" s="17" t="s">
        <v>1056</v>
      </c>
      <c r="H473" s="38" t="s">
        <v>83</v>
      </c>
      <c r="I473" s="38" t="s">
        <v>84</v>
      </c>
      <c r="J473" s="39">
        <v>42979.0</v>
      </c>
      <c r="K473" s="41"/>
      <c r="L473" s="41"/>
      <c r="M473" s="41"/>
      <c r="N473" s="41"/>
      <c r="O473" s="41"/>
      <c r="P473" s="41"/>
      <c r="Q473" s="41"/>
      <c r="R473" s="43"/>
      <c r="S473" s="43"/>
      <c r="T473" s="43"/>
      <c r="U473" s="43"/>
      <c r="V473" s="41"/>
      <c r="W473" s="41"/>
      <c r="X473" s="41"/>
      <c r="Y473" s="43"/>
      <c r="Z473" s="41"/>
      <c r="AA473" s="43"/>
      <c r="AB473" s="43"/>
      <c r="AC473" s="41"/>
      <c r="AD473" s="43"/>
      <c r="AE473" s="36">
        <f t="shared" si="1"/>
        <v>0</v>
      </c>
      <c r="AF473" s="64"/>
      <c r="AG473" s="64"/>
      <c r="AH473" s="36">
        <f t="shared" si="2"/>
        <v>0</v>
      </c>
      <c r="AI473" s="28" t="s">
        <v>92</v>
      </c>
      <c r="AJ473" s="28" t="s">
        <v>55</v>
      </c>
      <c r="AK473" s="28" t="s">
        <v>55</v>
      </c>
      <c r="AL473" s="28" t="s">
        <v>55</v>
      </c>
      <c r="AM473" s="28" t="s">
        <v>55</v>
      </c>
      <c r="AN473" s="28" t="s">
        <v>92</v>
      </c>
      <c r="AO473" s="28" t="s">
        <v>55</v>
      </c>
      <c r="AP473" s="36">
        <f t="shared" si="3"/>
        <v>0</v>
      </c>
      <c r="AQ473" s="36">
        <f t="shared" si="4"/>
        <v>0</v>
      </c>
      <c r="AR473" s="36">
        <f t="shared" si="5"/>
        <v>0</v>
      </c>
      <c r="AS473" s="36">
        <f t="shared" si="6"/>
        <v>0</v>
      </c>
    </row>
    <row r="474">
      <c r="A474" s="37">
        <v>469.0</v>
      </c>
      <c r="B474" s="17" t="s">
        <v>668</v>
      </c>
      <c r="C474" s="17" t="s">
        <v>172</v>
      </c>
      <c r="D474" s="17" t="s">
        <v>353</v>
      </c>
      <c r="E474" s="19"/>
      <c r="F474" s="17" t="s">
        <v>79</v>
      </c>
      <c r="G474" s="17" t="s">
        <v>1056</v>
      </c>
      <c r="H474" s="38" t="s">
        <v>83</v>
      </c>
      <c r="I474" s="38" t="s">
        <v>84</v>
      </c>
      <c r="J474" s="39">
        <v>42979.0</v>
      </c>
      <c r="K474" s="41"/>
      <c r="L474" s="41"/>
      <c r="M474" s="41"/>
      <c r="N474" s="41"/>
      <c r="O474" s="41"/>
      <c r="P474" s="41"/>
      <c r="Q474" s="41"/>
      <c r="R474" s="43"/>
      <c r="S474" s="43"/>
      <c r="T474" s="43"/>
      <c r="U474" s="43"/>
      <c r="V474" s="41"/>
      <c r="W474" s="41"/>
      <c r="X474" s="41"/>
      <c r="Y474" s="43"/>
      <c r="Z474" s="41"/>
      <c r="AA474" s="43"/>
      <c r="AB474" s="43"/>
      <c r="AC474" s="41"/>
      <c r="AD474" s="43"/>
      <c r="AE474" s="36">
        <f t="shared" si="1"/>
        <v>0</v>
      </c>
      <c r="AF474" s="64"/>
      <c r="AG474" s="64"/>
      <c r="AH474" s="36">
        <f t="shared" si="2"/>
        <v>0</v>
      </c>
      <c r="AI474" s="28" t="s">
        <v>92</v>
      </c>
      <c r="AJ474" s="28" t="s">
        <v>55</v>
      </c>
      <c r="AK474" s="28" t="s">
        <v>55</v>
      </c>
      <c r="AL474" s="28" t="s">
        <v>55</v>
      </c>
      <c r="AM474" s="28" t="s">
        <v>55</v>
      </c>
      <c r="AN474" s="28" t="s">
        <v>92</v>
      </c>
      <c r="AO474" s="28" t="s">
        <v>55</v>
      </c>
      <c r="AP474" s="36">
        <f t="shared" si="3"/>
        <v>0</v>
      </c>
      <c r="AQ474" s="36">
        <f t="shared" si="4"/>
        <v>0</v>
      </c>
      <c r="AR474" s="36">
        <f t="shared" si="5"/>
        <v>0</v>
      </c>
      <c r="AS474" s="36">
        <f t="shared" si="6"/>
        <v>0</v>
      </c>
    </row>
    <row r="475">
      <c r="A475" s="37">
        <v>470.0</v>
      </c>
      <c r="B475" s="17" t="s">
        <v>665</v>
      </c>
      <c r="C475" s="17" t="s">
        <v>167</v>
      </c>
      <c r="D475" s="17" t="s">
        <v>76</v>
      </c>
      <c r="E475" s="19"/>
      <c r="F475" s="17" t="s">
        <v>79</v>
      </c>
      <c r="G475" s="17" t="s">
        <v>1056</v>
      </c>
      <c r="H475" s="38" t="s">
        <v>83</v>
      </c>
      <c r="I475" s="38" t="s">
        <v>84</v>
      </c>
      <c r="J475" s="39">
        <v>42979.0</v>
      </c>
      <c r="K475" s="41"/>
      <c r="L475" s="41"/>
      <c r="M475" s="41"/>
      <c r="N475" s="41"/>
      <c r="O475" s="41"/>
      <c r="P475" s="41"/>
      <c r="Q475" s="41"/>
      <c r="R475" s="43"/>
      <c r="S475" s="43"/>
      <c r="T475" s="43"/>
      <c r="U475" s="43"/>
      <c r="V475" s="41"/>
      <c r="W475" s="41"/>
      <c r="X475" s="41"/>
      <c r="Y475" s="43"/>
      <c r="Z475" s="41"/>
      <c r="AA475" s="43"/>
      <c r="AB475" s="43"/>
      <c r="AC475" s="41"/>
      <c r="AD475" s="43"/>
      <c r="AE475" s="36">
        <f t="shared" si="1"/>
        <v>0</v>
      </c>
      <c r="AF475" s="64"/>
      <c r="AG475" s="64"/>
      <c r="AH475" s="36">
        <f t="shared" si="2"/>
        <v>0</v>
      </c>
      <c r="AI475" s="28" t="s">
        <v>92</v>
      </c>
      <c r="AJ475" s="28" t="s">
        <v>55</v>
      </c>
      <c r="AK475" s="28" t="s">
        <v>55</v>
      </c>
      <c r="AL475" s="28" t="s">
        <v>55</v>
      </c>
      <c r="AM475" s="28" t="s">
        <v>55</v>
      </c>
      <c r="AN475" s="28" t="s">
        <v>92</v>
      </c>
      <c r="AO475" s="28" t="s">
        <v>55</v>
      </c>
      <c r="AP475" s="36">
        <f t="shared" si="3"/>
        <v>0</v>
      </c>
      <c r="AQ475" s="36">
        <f t="shared" si="4"/>
        <v>0</v>
      </c>
      <c r="AR475" s="36">
        <f t="shared" si="5"/>
        <v>0</v>
      </c>
      <c r="AS475" s="36">
        <f t="shared" si="6"/>
        <v>0</v>
      </c>
    </row>
    <row r="476">
      <c r="A476" s="37">
        <v>471.0</v>
      </c>
      <c r="B476" s="17" t="s">
        <v>1107</v>
      </c>
      <c r="C476" s="17" t="s">
        <v>102</v>
      </c>
      <c r="D476" s="17" t="s">
        <v>476</v>
      </c>
      <c r="E476" s="19"/>
      <c r="F476" s="17" t="s">
        <v>96</v>
      </c>
      <c r="G476" s="17" t="s">
        <v>1108</v>
      </c>
      <c r="H476" s="38" t="s">
        <v>83</v>
      </c>
      <c r="I476" s="38" t="s">
        <v>84</v>
      </c>
      <c r="J476" s="39">
        <v>42979.0</v>
      </c>
      <c r="K476" s="41"/>
      <c r="L476" s="41"/>
      <c r="M476" s="41"/>
      <c r="N476" s="41"/>
      <c r="O476" s="41"/>
      <c r="P476" s="41"/>
      <c r="Q476" s="41"/>
      <c r="R476" s="43"/>
      <c r="S476" s="43"/>
      <c r="T476" s="43"/>
      <c r="U476" s="43"/>
      <c r="V476" s="41"/>
      <c r="W476" s="41"/>
      <c r="X476" s="41"/>
      <c r="Y476" s="43"/>
      <c r="Z476" s="41"/>
      <c r="AA476" s="43"/>
      <c r="AB476" s="43"/>
      <c r="AC476" s="41"/>
      <c r="AD476" s="43"/>
      <c r="AE476" s="36">
        <f t="shared" si="1"/>
        <v>0</v>
      </c>
      <c r="AF476" s="36"/>
      <c r="AG476" s="36"/>
      <c r="AH476" s="36">
        <f t="shared" si="2"/>
        <v>0</v>
      </c>
      <c r="AI476" s="28" t="s">
        <v>92</v>
      </c>
      <c r="AJ476" s="28" t="s">
        <v>55</v>
      </c>
      <c r="AK476" s="28" t="s">
        <v>55</v>
      </c>
      <c r="AL476" s="28" t="s">
        <v>55</v>
      </c>
      <c r="AM476" s="28" t="s">
        <v>55</v>
      </c>
      <c r="AN476" s="28" t="s">
        <v>92</v>
      </c>
      <c r="AO476" s="28" t="s">
        <v>55</v>
      </c>
      <c r="AP476" s="36">
        <f t="shared" si="3"/>
        <v>0</v>
      </c>
      <c r="AQ476" s="36">
        <f t="shared" si="4"/>
        <v>0</v>
      </c>
      <c r="AR476" s="36">
        <f t="shared" si="5"/>
        <v>0</v>
      </c>
      <c r="AS476" s="36">
        <f t="shared" si="6"/>
        <v>0</v>
      </c>
    </row>
    <row r="477">
      <c r="A477" s="37">
        <v>472.0</v>
      </c>
      <c r="B477" s="17" t="s">
        <v>1110</v>
      </c>
      <c r="C477" s="17" t="s">
        <v>130</v>
      </c>
      <c r="D477" s="20"/>
      <c r="E477" s="19"/>
      <c r="F477" s="17" t="s">
        <v>79</v>
      </c>
      <c r="G477" s="17" t="s">
        <v>1108</v>
      </c>
      <c r="H477" s="38" t="s">
        <v>83</v>
      </c>
      <c r="I477" s="38" t="s">
        <v>84</v>
      </c>
      <c r="J477" s="39">
        <v>42979.0</v>
      </c>
      <c r="K477" s="41"/>
      <c r="L477" s="41"/>
      <c r="M477" s="41"/>
      <c r="N477" s="41"/>
      <c r="O477" s="41"/>
      <c r="P477" s="41"/>
      <c r="Q477" s="41"/>
      <c r="R477" s="43"/>
      <c r="S477" s="43"/>
      <c r="T477" s="43"/>
      <c r="U477" s="43"/>
      <c r="V477" s="43"/>
      <c r="W477" s="41"/>
      <c r="X477" s="41"/>
      <c r="Y477" s="43"/>
      <c r="Z477" s="41"/>
      <c r="AA477" s="43"/>
      <c r="AB477" s="43"/>
      <c r="AC477" s="41"/>
      <c r="AD477" s="43"/>
      <c r="AE477" s="36">
        <f t="shared" si="1"/>
        <v>0</v>
      </c>
      <c r="AF477" s="64"/>
      <c r="AG477" s="64"/>
      <c r="AH477" s="36">
        <f t="shared" si="2"/>
        <v>0</v>
      </c>
      <c r="AI477" s="28" t="s">
        <v>92</v>
      </c>
      <c r="AJ477" s="28" t="s">
        <v>55</v>
      </c>
      <c r="AK477" s="28" t="s">
        <v>55</v>
      </c>
      <c r="AL477" s="28" t="s">
        <v>55</v>
      </c>
      <c r="AM477" s="28" t="s">
        <v>55</v>
      </c>
      <c r="AN477" s="28" t="s">
        <v>92</v>
      </c>
      <c r="AO477" s="28" t="s">
        <v>55</v>
      </c>
      <c r="AP477" s="36">
        <f t="shared" si="3"/>
        <v>0</v>
      </c>
      <c r="AQ477" s="36">
        <f t="shared" si="4"/>
        <v>0</v>
      </c>
      <c r="AR477" s="36">
        <f t="shared" si="5"/>
        <v>0</v>
      </c>
      <c r="AS477" s="36">
        <f t="shared" si="6"/>
        <v>0</v>
      </c>
    </row>
    <row r="478">
      <c r="A478" s="37">
        <v>473.0</v>
      </c>
      <c r="B478" s="17" t="s">
        <v>1111</v>
      </c>
      <c r="C478" s="17" t="s">
        <v>185</v>
      </c>
      <c r="D478" s="17" t="s">
        <v>335</v>
      </c>
      <c r="E478" s="19"/>
      <c r="F478" s="17" t="s">
        <v>79</v>
      </c>
      <c r="G478" s="17" t="s">
        <v>1108</v>
      </c>
      <c r="H478" s="38" t="s">
        <v>83</v>
      </c>
      <c r="I478" s="38" t="s">
        <v>84</v>
      </c>
      <c r="J478" s="39">
        <v>42979.0</v>
      </c>
      <c r="K478" s="41"/>
      <c r="L478" s="41"/>
      <c r="M478" s="41"/>
      <c r="N478" s="41"/>
      <c r="O478" s="41"/>
      <c r="P478" s="41"/>
      <c r="Q478" s="41"/>
      <c r="R478" s="43"/>
      <c r="S478" s="43"/>
      <c r="T478" s="43"/>
      <c r="U478" s="43"/>
      <c r="V478" s="41"/>
      <c r="W478" s="41"/>
      <c r="X478" s="41"/>
      <c r="Y478" s="43"/>
      <c r="Z478" s="41"/>
      <c r="AA478" s="43"/>
      <c r="AB478" s="43"/>
      <c r="AC478" s="41"/>
      <c r="AD478" s="43"/>
      <c r="AE478" s="36">
        <f t="shared" si="1"/>
        <v>0</v>
      </c>
      <c r="AF478" s="36"/>
      <c r="AG478" s="36"/>
      <c r="AH478" s="36">
        <f t="shared" si="2"/>
        <v>0</v>
      </c>
      <c r="AI478" s="28" t="s">
        <v>92</v>
      </c>
      <c r="AJ478" s="28" t="s">
        <v>55</v>
      </c>
      <c r="AK478" s="28" t="s">
        <v>55</v>
      </c>
      <c r="AL478" s="28" t="s">
        <v>55</v>
      </c>
      <c r="AM478" s="28" t="s">
        <v>55</v>
      </c>
      <c r="AN478" s="28" t="s">
        <v>92</v>
      </c>
      <c r="AO478" s="28" t="s">
        <v>55</v>
      </c>
      <c r="AP478" s="36">
        <f t="shared" si="3"/>
        <v>0</v>
      </c>
      <c r="AQ478" s="36">
        <f t="shared" si="4"/>
        <v>0</v>
      </c>
      <c r="AR478" s="36">
        <f t="shared" si="5"/>
        <v>0</v>
      </c>
      <c r="AS478" s="36">
        <f t="shared" si="6"/>
        <v>0</v>
      </c>
    </row>
    <row r="479">
      <c r="A479" s="37">
        <v>474.0</v>
      </c>
      <c r="B479" s="17" t="s">
        <v>485</v>
      </c>
      <c r="C479" s="17" t="s">
        <v>511</v>
      </c>
      <c r="D479" s="17" t="s">
        <v>136</v>
      </c>
      <c r="E479" s="19"/>
      <c r="F479" s="17" t="s">
        <v>96</v>
      </c>
      <c r="G479" s="17" t="s">
        <v>1108</v>
      </c>
      <c r="H479" s="38" t="s">
        <v>83</v>
      </c>
      <c r="I479" s="38" t="s">
        <v>84</v>
      </c>
      <c r="J479" s="39">
        <v>42979.0</v>
      </c>
      <c r="K479" s="44"/>
      <c r="L479" s="41"/>
      <c r="M479" s="41"/>
      <c r="N479" s="41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36">
        <f t="shared" si="1"/>
        <v>0</v>
      </c>
      <c r="AF479" s="36"/>
      <c r="AG479" s="36"/>
      <c r="AH479" s="36">
        <f t="shared" si="2"/>
        <v>0</v>
      </c>
      <c r="AI479" s="28" t="s">
        <v>92</v>
      </c>
      <c r="AJ479" s="28" t="s">
        <v>55</v>
      </c>
      <c r="AK479" s="28" t="s">
        <v>55</v>
      </c>
      <c r="AL479" s="28" t="s">
        <v>55</v>
      </c>
      <c r="AM479" s="28" t="s">
        <v>55</v>
      </c>
      <c r="AN479" s="28" t="s">
        <v>92</v>
      </c>
      <c r="AO479" s="28" t="s">
        <v>55</v>
      </c>
      <c r="AP479" s="36">
        <f t="shared" si="3"/>
        <v>0</v>
      </c>
      <c r="AQ479" s="36">
        <f t="shared" si="4"/>
        <v>0</v>
      </c>
      <c r="AR479" s="36">
        <f t="shared" si="5"/>
        <v>0</v>
      </c>
      <c r="AS479" s="36">
        <f t="shared" si="6"/>
        <v>0</v>
      </c>
    </row>
    <row r="480">
      <c r="A480" s="37">
        <v>475.0</v>
      </c>
      <c r="B480" s="17" t="s">
        <v>1112</v>
      </c>
      <c r="C480" s="17" t="s">
        <v>412</v>
      </c>
      <c r="D480" s="17" t="s">
        <v>564</v>
      </c>
      <c r="E480" s="20"/>
      <c r="F480" s="17" t="s">
        <v>96</v>
      </c>
      <c r="G480" s="17" t="s">
        <v>1108</v>
      </c>
      <c r="H480" s="38" t="s">
        <v>83</v>
      </c>
      <c r="I480" s="38" t="s">
        <v>84</v>
      </c>
      <c r="J480" s="39">
        <v>42979.0</v>
      </c>
      <c r="K480" s="41"/>
      <c r="L480" s="41"/>
      <c r="M480" s="41"/>
      <c r="N480" s="41"/>
      <c r="O480" s="41"/>
      <c r="P480" s="41"/>
      <c r="Q480" s="41"/>
      <c r="R480" s="43"/>
      <c r="S480" s="43"/>
      <c r="T480" s="43"/>
      <c r="U480" s="43"/>
      <c r="V480" s="43"/>
      <c r="W480" s="41"/>
      <c r="X480" s="41"/>
      <c r="Y480" s="43"/>
      <c r="Z480" s="41"/>
      <c r="AA480" s="43"/>
      <c r="AB480" s="43"/>
      <c r="AC480" s="41"/>
      <c r="AD480" s="43"/>
      <c r="AE480" s="36">
        <f t="shared" si="1"/>
        <v>0</v>
      </c>
      <c r="AF480" s="36"/>
      <c r="AG480" s="36"/>
      <c r="AH480" s="36">
        <f t="shared" si="2"/>
        <v>0</v>
      </c>
      <c r="AI480" s="28" t="s">
        <v>92</v>
      </c>
      <c r="AJ480" s="28" t="s">
        <v>55</v>
      </c>
      <c r="AK480" s="28" t="s">
        <v>55</v>
      </c>
      <c r="AL480" s="28" t="s">
        <v>55</v>
      </c>
      <c r="AM480" s="28" t="s">
        <v>55</v>
      </c>
      <c r="AN480" s="28" t="s">
        <v>92</v>
      </c>
      <c r="AO480" s="28" t="s">
        <v>55</v>
      </c>
      <c r="AP480" s="36">
        <f t="shared" si="3"/>
        <v>0</v>
      </c>
      <c r="AQ480" s="36">
        <f t="shared" si="4"/>
        <v>0</v>
      </c>
      <c r="AR480" s="36">
        <f t="shared" si="5"/>
        <v>0</v>
      </c>
      <c r="AS480" s="36">
        <f t="shared" si="6"/>
        <v>0</v>
      </c>
    </row>
    <row r="481">
      <c r="A481" s="37">
        <v>476.0</v>
      </c>
      <c r="B481" s="17" t="s">
        <v>1113</v>
      </c>
      <c r="C481" s="17" t="s">
        <v>193</v>
      </c>
      <c r="D481" s="17" t="s">
        <v>259</v>
      </c>
      <c r="E481" s="19"/>
      <c r="F481" s="17" t="s">
        <v>96</v>
      </c>
      <c r="G481" s="17" t="s">
        <v>1108</v>
      </c>
      <c r="H481" s="38" t="s">
        <v>83</v>
      </c>
      <c r="I481" s="38" t="s">
        <v>84</v>
      </c>
      <c r="J481" s="39">
        <v>42979.0</v>
      </c>
      <c r="K481" s="41"/>
      <c r="L481" s="41"/>
      <c r="M481" s="41"/>
      <c r="N481" s="41"/>
      <c r="O481" s="41"/>
      <c r="P481" s="41"/>
      <c r="Q481" s="41"/>
      <c r="R481" s="43"/>
      <c r="S481" s="43"/>
      <c r="T481" s="43"/>
      <c r="U481" s="43"/>
      <c r="V481" s="41"/>
      <c r="W481" s="41"/>
      <c r="X481" s="41"/>
      <c r="Y481" s="43"/>
      <c r="Z481" s="41"/>
      <c r="AA481" s="43"/>
      <c r="AB481" s="43"/>
      <c r="AC481" s="41"/>
      <c r="AD481" s="43"/>
      <c r="AE481" s="36">
        <f t="shared" si="1"/>
        <v>0</v>
      </c>
      <c r="AF481" s="36"/>
      <c r="AG481" s="36"/>
      <c r="AH481" s="36">
        <f t="shared" si="2"/>
        <v>0</v>
      </c>
      <c r="AI481" s="28" t="s">
        <v>92</v>
      </c>
      <c r="AJ481" s="28" t="s">
        <v>55</v>
      </c>
      <c r="AK481" s="28" t="s">
        <v>55</v>
      </c>
      <c r="AL481" s="28" t="s">
        <v>55</v>
      </c>
      <c r="AM481" s="28" t="s">
        <v>55</v>
      </c>
      <c r="AN481" s="28" t="s">
        <v>92</v>
      </c>
      <c r="AO481" s="28" t="s">
        <v>55</v>
      </c>
      <c r="AP481" s="36">
        <f t="shared" si="3"/>
        <v>0</v>
      </c>
      <c r="AQ481" s="36">
        <f t="shared" si="4"/>
        <v>0</v>
      </c>
      <c r="AR481" s="36">
        <f t="shared" si="5"/>
        <v>0</v>
      </c>
      <c r="AS481" s="36">
        <f t="shared" si="6"/>
        <v>0</v>
      </c>
    </row>
    <row r="482">
      <c r="A482" s="37">
        <v>477.0</v>
      </c>
      <c r="B482" s="17" t="s">
        <v>1114</v>
      </c>
      <c r="C482" s="17" t="s">
        <v>749</v>
      </c>
      <c r="D482" s="17" t="s">
        <v>110</v>
      </c>
      <c r="E482" s="19"/>
      <c r="F482" s="17" t="s">
        <v>96</v>
      </c>
      <c r="G482" s="17" t="s">
        <v>1108</v>
      </c>
      <c r="H482" s="38" t="s">
        <v>83</v>
      </c>
      <c r="I482" s="38" t="s">
        <v>84</v>
      </c>
      <c r="J482" s="39">
        <v>42979.0</v>
      </c>
      <c r="K482" s="44"/>
      <c r="L482" s="41"/>
      <c r="M482" s="41"/>
      <c r="N482" s="41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36">
        <f t="shared" si="1"/>
        <v>0</v>
      </c>
      <c r="AF482" s="36"/>
      <c r="AG482" s="36"/>
      <c r="AH482" s="36">
        <f t="shared" si="2"/>
        <v>0</v>
      </c>
      <c r="AI482" s="28" t="s">
        <v>92</v>
      </c>
      <c r="AJ482" s="28" t="s">
        <v>55</v>
      </c>
      <c r="AK482" s="28" t="s">
        <v>55</v>
      </c>
      <c r="AL482" s="28" t="s">
        <v>55</v>
      </c>
      <c r="AM482" s="28" t="s">
        <v>55</v>
      </c>
      <c r="AN482" s="28" t="s">
        <v>92</v>
      </c>
      <c r="AO482" s="28" t="s">
        <v>55</v>
      </c>
      <c r="AP482" s="36">
        <f t="shared" si="3"/>
        <v>0</v>
      </c>
      <c r="AQ482" s="36">
        <f t="shared" si="4"/>
        <v>0</v>
      </c>
      <c r="AR482" s="36">
        <f t="shared" si="5"/>
        <v>0</v>
      </c>
      <c r="AS482" s="36">
        <f t="shared" si="6"/>
        <v>0</v>
      </c>
    </row>
    <row r="483">
      <c r="A483" s="37">
        <v>478.0</v>
      </c>
      <c r="B483" s="17" t="s">
        <v>1115</v>
      </c>
      <c r="C483" s="17" t="s">
        <v>77</v>
      </c>
      <c r="D483" s="17" t="s">
        <v>76</v>
      </c>
      <c r="E483" s="19"/>
      <c r="F483" s="17" t="s">
        <v>79</v>
      </c>
      <c r="G483" s="17" t="s">
        <v>1108</v>
      </c>
      <c r="H483" s="38" t="s">
        <v>83</v>
      </c>
      <c r="I483" s="38" t="s">
        <v>84</v>
      </c>
      <c r="J483" s="39">
        <v>42979.0</v>
      </c>
      <c r="K483" s="41"/>
      <c r="L483" s="41"/>
      <c r="M483" s="41"/>
      <c r="N483" s="41"/>
      <c r="O483" s="41"/>
      <c r="P483" s="41"/>
      <c r="Q483" s="41"/>
      <c r="R483" s="43"/>
      <c r="S483" s="43"/>
      <c r="T483" s="43"/>
      <c r="U483" s="43"/>
      <c r="V483" s="41"/>
      <c r="W483" s="41"/>
      <c r="X483" s="41"/>
      <c r="Y483" s="43"/>
      <c r="Z483" s="41"/>
      <c r="AA483" s="43"/>
      <c r="AB483" s="43"/>
      <c r="AC483" s="41"/>
      <c r="AD483" s="43"/>
      <c r="AE483" s="36">
        <f t="shared" si="1"/>
        <v>0</v>
      </c>
      <c r="AF483" s="36"/>
      <c r="AG483" s="36"/>
      <c r="AH483" s="36">
        <f t="shared" si="2"/>
        <v>0</v>
      </c>
      <c r="AI483" s="28" t="s">
        <v>92</v>
      </c>
      <c r="AJ483" s="28" t="s">
        <v>55</v>
      </c>
      <c r="AK483" s="28" t="s">
        <v>55</v>
      </c>
      <c r="AL483" s="28" t="s">
        <v>55</v>
      </c>
      <c r="AM483" s="28" t="s">
        <v>55</v>
      </c>
      <c r="AN483" s="28" t="s">
        <v>92</v>
      </c>
      <c r="AO483" s="28" t="s">
        <v>55</v>
      </c>
      <c r="AP483" s="36">
        <f t="shared" si="3"/>
        <v>0</v>
      </c>
      <c r="AQ483" s="36">
        <f t="shared" si="4"/>
        <v>0</v>
      </c>
      <c r="AR483" s="36">
        <f t="shared" si="5"/>
        <v>0</v>
      </c>
      <c r="AS483" s="36">
        <f t="shared" si="6"/>
        <v>0</v>
      </c>
    </row>
    <row r="484">
      <c r="A484" s="37">
        <v>479.0</v>
      </c>
      <c r="B484" s="17" t="s">
        <v>1116</v>
      </c>
      <c r="C484" s="17" t="s">
        <v>145</v>
      </c>
      <c r="D484" s="17" t="s">
        <v>115</v>
      </c>
      <c r="E484" s="19"/>
      <c r="F484" s="17" t="s">
        <v>79</v>
      </c>
      <c r="G484" s="17" t="s">
        <v>1108</v>
      </c>
      <c r="H484" s="38" t="s">
        <v>83</v>
      </c>
      <c r="I484" s="38" t="s">
        <v>138</v>
      </c>
      <c r="J484" s="39">
        <v>42979.0</v>
      </c>
      <c r="K484" s="39">
        <v>43115.0</v>
      </c>
      <c r="L484" s="41"/>
      <c r="M484" s="41"/>
      <c r="N484" s="41"/>
      <c r="O484" s="41"/>
      <c r="P484" s="41"/>
      <c r="Q484" s="41"/>
      <c r="R484" s="43"/>
      <c r="S484" s="43"/>
      <c r="T484" s="43"/>
      <c r="U484" s="43"/>
      <c r="V484" s="41"/>
      <c r="W484" s="41"/>
      <c r="X484" s="41"/>
      <c r="Y484" s="43"/>
      <c r="Z484" s="41"/>
      <c r="AA484" s="43"/>
      <c r="AB484" s="43"/>
      <c r="AC484" s="41"/>
      <c r="AD484" s="43"/>
      <c r="AE484" s="36">
        <f t="shared" si="1"/>
        <v>0</v>
      </c>
      <c r="AF484" s="64"/>
      <c r="AG484" s="64"/>
      <c r="AH484" s="36">
        <f t="shared" si="2"/>
        <v>0</v>
      </c>
      <c r="AI484" s="28" t="s">
        <v>55</v>
      </c>
      <c r="AJ484" s="28" t="s">
        <v>55</v>
      </c>
      <c r="AK484" s="28" t="s">
        <v>55</v>
      </c>
      <c r="AL484" s="28" t="s">
        <v>55</v>
      </c>
      <c r="AM484" s="28" t="s">
        <v>92</v>
      </c>
      <c r="AN484" s="28" t="s">
        <v>92</v>
      </c>
      <c r="AO484" s="28" t="s">
        <v>55</v>
      </c>
      <c r="AP484" s="36">
        <f t="shared" si="3"/>
        <v>0</v>
      </c>
      <c r="AQ484" s="36">
        <f t="shared" si="4"/>
        <v>0</v>
      </c>
      <c r="AR484" s="36">
        <f t="shared" si="5"/>
        <v>0</v>
      </c>
      <c r="AS484" s="36">
        <f t="shared" si="6"/>
        <v>0</v>
      </c>
    </row>
    <row r="485">
      <c r="A485" s="37">
        <v>480.0</v>
      </c>
      <c r="B485" s="17" t="s">
        <v>1117</v>
      </c>
      <c r="C485" s="17" t="s">
        <v>165</v>
      </c>
      <c r="D485" s="17" t="s">
        <v>78</v>
      </c>
      <c r="E485" s="19"/>
      <c r="F485" s="17" t="s">
        <v>79</v>
      </c>
      <c r="G485" s="17" t="s">
        <v>1108</v>
      </c>
      <c r="H485" s="38" t="s">
        <v>83</v>
      </c>
      <c r="I485" s="38" t="s">
        <v>84</v>
      </c>
      <c r="J485" s="39">
        <v>42979.0</v>
      </c>
      <c r="K485" s="41"/>
      <c r="L485" s="41"/>
      <c r="M485" s="41"/>
      <c r="N485" s="41"/>
      <c r="O485" s="41"/>
      <c r="P485" s="41"/>
      <c r="Q485" s="41"/>
      <c r="R485" s="43"/>
      <c r="S485" s="43"/>
      <c r="T485" s="43"/>
      <c r="U485" s="43"/>
      <c r="V485" s="41"/>
      <c r="W485" s="41"/>
      <c r="X485" s="41"/>
      <c r="Y485" s="43"/>
      <c r="Z485" s="41"/>
      <c r="AA485" s="43"/>
      <c r="AB485" s="43"/>
      <c r="AC485" s="41"/>
      <c r="AD485" s="43"/>
      <c r="AE485" s="36">
        <f t="shared" si="1"/>
        <v>0</v>
      </c>
      <c r="AF485" s="36"/>
      <c r="AG485" s="36"/>
      <c r="AH485" s="36">
        <f t="shared" si="2"/>
        <v>0</v>
      </c>
      <c r="AI485" s="28" t="s">
        <v>92</v>
      </c>
      <c r="AJ485" s="28" t="s">
        <v>55</v>
      </c>
      <c r="AK485" s="28" t="s">
        <v>55</v>
      </c>
      <c r="AL485" s="28" t="s">
        <v>55</v>
      </c>
      <c r="AM485" s="28" t="s">
        <v>55</v>
      </c>
      <c r="AN485" s="28" t="s">
        <v>92</v>
      </c>
      <c r="AO485" s="28" t="s">
        <v>55</v>
      </c>
      <c r="AP485" s="36">
        <f t="shared" si="3"/>
        <v>0</v>
      </c>
      <c r="AQ485" s="36">
        <f t="shared" si="4"/>
        <v>0</v>
      </c>
      <c r="AR485" s="36">
        <f t="shared" si="5"/>
        <v>0</v>
      </c>
      <c r="AS485" s="36">
        <f t="shared" si="6"/>
        <v>0</v>
      </c>
    </row>
    <row r="486">
      <c r="A486" s="37">
        <v>481.0</v>
      </c>
      <c r="B486" s="17" t="s">
        <v>1118</v>
      </c>
      <c r="C486" s="17" t="s">
        <v>335</v>
      </c>
      <c r="D486" s="17" t="s">
        <v>173</v>
      </c>
      <c r="E486" s="19"/>
      <c r="F486" s="17" t="s">
        <v>79</v>
      </c>
      <c r="G486" s="17" t="s">
        <v>1108</v>
      </c>
      <c r="H486" s="38" t="s">
        <v>83</v>
      </c>
      <c r="I486" s="38" t="s">
        <v>84</v>
      </c>
      <c r="J486" s="39">
        <v>42979.0</v>
      </c>
      <c r="K486" s="41"/>
      <c r="L486" s="41"/>
      <c r="M486" s="41"/>
      <c r="N486" s="41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36">
        <f t="shared" si="1"/>
        <v>0</v>
      </c>
      <c r="AF486" s="36"/>
      <c r="AG486" s="36"/>
      <c r="AH486" s="36">
        <f t="shared" si="2"/>
        <v>0</v>
      </c>
      <c r="AI486" s="28" t="s">
        <v>92</v>
      </c>
      <c r="AJ486" s="28" t="s">
        <v>55</v>
      </c>
      <c r="AK486" s="28" t="s">
        <v>55</v>
      </c>
      <c r="AL486" s="28" t="s">
        <v>55</v>
      </c>
      <c r="AM486" s="28" t="s">
        <v>55</v>
      </c>
      <c r="AN486" s="28" t="s">
        <v>92</v>
      </c>
      <c r="AO486" s="28" t="s">
        <v>55</v>
      </c>
      <c r="AP486" s="36">
        <f t="shared" si="3"/>
        <v>0</v>
      </c>
      <c r="AQ486" s="36">
        <f t="shared" si="4"/>
        <v>0</v>
      </c>
      <c r="AR486" s="36">
        <f t="shared" si="5"/>
        <v>0</v>
      </c>
      <c r="AS486" s="36">
        <f t="shared" si="6"/>
        <v>0</v>
      </c>
    </row>
    <row r="487">
      <c r="A487" s="37">
        <v>482.0</v>
      </c>
      <c r="B487" s="17" t="s">
        <v>356</v>
      </c>
      <c r="C487" s="17" t="s">
        <v>213</v>
      </c>
      <c r="D487" s="20"/>
      <c r="E487" s="19"/>
      <c r="F487" s="17" t="s">
        <v>79</v>
      </c>
      <c r="G487" s="17" t="s">
        <v>1108</v>
      </c>
      <c r="H487" s="38" t="s">
        <v>83</v>
      </c>
      <c r="I487" s="38" t="s">
        <v>138</v>
      </c>
      <c r="J487" s="39">
        <v>42979.0</v>
      </c>
      <c r="K487" s="39">
        <v>42991.0</v>
      </c>
      <c r="L487" s="41"/>
      <c r="M487" s="41"/>
      <c r="N487" s="41"/>
      <c r="O487" s="41"/>
      <c r="P487" s="41"/>
      <c r="Q487" s="41"/>
      <c r="R487" s="43"/>
      <c r="S487" s="43"/>
      <c r="T487" s="43"/>
      <c r="U487" s="43"/>
      <c r="V487" s="41"/>
      <c r="W487" s="41"/>
      <c r="X487" s="41"/>
      <c r="Y487" s="43"/>
      <c r="Z487" s="41"/>
      <c r="AA487" s="43"/>
      <c r="AB487" s="43"/>
      <c r="AC487" s="41"/>
      <c r="AD487" s="43"/>
      <c r="AE487" s="36">
        <f t="shared" si="1"/>
        <v>0</v>
      </c>
      <c r="AF487" s="36"/>
      <c r="AG487" s="36"/>
      <c r="AH487" s="36">
        <f t="shared" si="2"/>
        <v>0</v>
      </c>
      <c r="AI487" s="28" t="s">
        <v>92</v>
      </c>
      <c r="AJ487" s="28" t="s">
        <v>55</v>
      </c>
      <c r="AK487" s="28" t="s">
        <v>55</v>
      </c>
      <c r="AL487" s="28" t="s">
        <v>55</v>
      </c>
      <c r="AM487" s="28" t="s">
        <v>55</v>
      </c>
      <c r="AN487" s="28" t="s">
        <v>92</v>
      </c>
      <c r="AO487" s="28" t="s">
        <v>55</v>
      </c>
      <c r="AP487" s="36">
        <f t="shared" si="3"/>
        <v>0</v>
      </c>
      <c r="AQ487" s="36">
        <f t="shared" si="4"/>
        <v>0</v>
      </c>
      <c r="AR487" s="36">
        <f t="shared" si="5"/>
        <v>0</v>
      </c>
      <c r="AS487" s="36">
        <f t="shared" si="6"/>
        <v>0</v>
      </c>
    </row>
    <row r="488">
      <c r="A488" s="37">
        <v>483.0</v>
      </c>
      <c r="B488" s="17" t="s">
        <v>356</v>
      </c>
      <c r="C488" s="17" t="s">
        <v>1121</v>
      </c>
      <c r="D488" s="19"/>
      <c r="E488" s="19"/>
      <c r="F488" s="17" t="s">
        <v>96</v>
      </c>
      <c r="G488" s="17" t="s">
        <v>1108</v>
      </c>
      <c r="H488" s="38" t="s">
        <v>83</v>
      </c>
      <c r="I488" s="38" t="s">
        <v>84</v>
      </c>
      <c r="J488" s="39">
        <v>42993.0</v>
      </c>
      <c r="K488" s="41"/>
      <c r="L488" s="41"/>
      <c r="M488" s="41"/>
      <c r="N488" s="41"/>
      <c r="O488" s="41"/>
      <c r="P488" s="41"/>
      <c r="Q488" s="41"/>
      <c r="R488" s="43"/>
      <c r="S488" s="43"/>
      <c r="T488" s="43"/>
      <c r="U488" s="43"/>
      <c r="V488" s="41"/>
      <c r="W488" s="41"/>
      <c r="X488" s="41"/>
      <c r="Y488" s="43"/>
      <c r="Z488" s="43"/>
      <c r="AA488" s="43"/>
      <c r="AB488" s="43"/>
      <c r="AC488" s="41"/>
      <c r="AD488" s="43"/>
      <c r="AE488" s="36">
        <f t="shared" si="1"/>
        <v>0</v>
      </c>
      <c r="AF488" s="43"/>
      <c r="AG488" s="43"/>
      <c r="AH488" s="36">
        <f t="shared" si="2"/>
        <v>0</v>
      </c>
      <c r="AI488" s="28" t="s">
        <v>92</v>
      </c>
      <c r="AJ488" s="28" t="s">
        <v>55</v>
      </c>
      <c r="AK488" s="28" t="s">
        <v>55</v>
      </c>
      <c r="AL488" s="28" t="s">
        <v>55</v>
      </c>
      <c r="AM488" s="28" t="s">
        <v>55</v>
      </c>
      <c r="AN488" s="28" t="s">
        <v>92</v>
      </c>
      <c r="AO488" s="28" t="s">
        <v>55</v>
      </c>
      <c r="AP488" s="36">
        <f t="shared" si="3"/>
        <v>0</v>
      </c>
      <c r="AQ488" s="36">
        <f t="shared" si="4"/>
        <v>0</v>
      </c>
      <c r="AR488" s="36">
        <f t="shared" si="5"/>
        <v>0</v>
      </c>
      <c r="AS488" s="36">
        <f t="shared" si="6"/>
        <v>0</v>
      </c>
    </row>
    <row r="489">
      <c r="A489" s="37">
        <v>484.0</v>
      </c>
      <c r="B489" s="17" t="s">
        <v>356</v>
      </c>
      <c r="C489" s="17" t="s">
        <v>1123</v>
      </c>
      <c r="D489" s="20"/>
      <c r="E489" s="19"/>
      <c r="F489" s="17" t="s">
        <v>96</v>
      </c>
      <c r="G489" s="17" t="s">
        <v>1108</v>
      </c>
      <c r="H489" s="38" t="s">
        <v>83</v>
      </c>
      <c r="I489" s="38" t="s">
        <v>84</v>
      </c>
      <c r="J489" s="39">
        <v>42993.0</v>
      </c>
      <c r="K489" s="44"/>
      <c r="L489" s="41"/>
      <c r="M489" s="41"/>
      <c r="N489" s="41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36">
        <f t="shared" si="1"/>
        <v>0</v>
      </c>
      <c r="AF489" s="43"/>
      <c r="AG489" s="43"/>
      <c r="AH489" s="36">
        <f t="shared" si="2"/>
        <v>0</v>
      </c>
      <c r="AI489" s="28" t="s">
        <v>92</v>
      </c>
      <c r="AJ489" s="28" t="s">
        <v>55</v>
      </c>
      <c r="AK489" s="28" t="s">
        <v>55</v>
      </c>
      <c r="AL489" s="28" t="s">
        <v>55</v>
      </c>
      <c r="AM489" s="28" t="s">
        <v>55</v>
      </c>
      <c r="AN489" s="28" t="s">
        <v>92</v>
      </c>
      <c r="AO489" s="28" t="s">
        <v>55</v>
      </c>
      <c r="AP489" s="36">
        <f t="shared" si="3"/>
        <v>0</v>
      </c>
      <c r="AQ489" s="36">
        <f t="shared" si="4"/>
        <v>0</v>
      </c>
      <c r="AR489" s="36">
        <f t="shared" si="5"/>
        <v>0</v>
      </c>
      <c r="AS489" s="36">
        <f t="shared" si="6"/>
        <v>0</v>
      </c>
    </row>
    <row r="490">
      <c r="A490" s="37">
        <v>485.0</v>
      </c>
      <c r="B490" s="17" t="s">
        <v>1124</v>
      </c>
      <c r="C490" s="17" t="s">
        <v>1125</v>
      </c>
      <c r="D490" s="17" t="s">
        <v>521</v>
      </c>
      <c r="E490" s="19"/>
      <c r="F490" s="17" t="s">
        <v>79</v>
      </c>
      <c r="G490" s="17" t="s">
        <v>1108</v>
      </c>
      <c r="H490" s="38" t="s">
        <v>83</v>
      </c>
      <c r="I490" s="38" t="s">
        <v>84</v>
      </c>
      <c r="J490" s="39">
        <v>42979.0</v>
      </c>
      <c r="K490" s="41"/>
      <c r="L490" s="41"/>
      <c r="M490" s="41"/>
      <c r="N490" s="41"/>
      <c r="O490" s="41"/>
      <c r="P490" s="41"/>
      <c r="Q490" s="41"/>
      <c r="R490" s="43"/>
      <c r="S490" s="43"/>
      <c r="T490" s="43"/>
      <c r="U490" s="43"/>
      <c r="V490" s="41"/>
      <c r="W490" s="41"/>
      <c r="X490" s="41"/>
      <c r="Y490" s="43"/>
      <c r="Z490" s="41"/>
      <c r="AA490" s="43"/>
      <c r="AB490" s="43"/>
      <c r="AC490" s="41"/>
      <c r="AD490" s="43"/>
      <c r="AE490" s="36">
        <f t="shared" si="1"/>
        <v>0</v>
      </c>
      <c r="AF490" s="43"/>
      <c r="AG490" s="43"/>
      <c r="AH490" s="36">
        <f t="shared" si="2"/>
        <v>0</v>
      </c>
      <c r="AI490" s="28" t="s">
        <v>92</v>
      </c>
      <c r="AJ490" s="28" t="s">
        <v>55</v>
      </c>
      <c r="AK490" s="28" t="s">
        <v>55</v>
      </c>
      <c r="AL490" s="28" t="s">
        <v>55</v>
      </c>
      <c r="AM490" s="28" t="s">
        <v>55</v>
      </c>
      <c r="AN490" s="28" t="s">
        <v>92</v>
      </c>
      <c r="AO490" s="28" t="s">
        <v>55</v>
      </c>
      <c r="AP490" s="36">
        <f t="shared" si="3"/>
        <v>0</v>
      </c>
      <c r="AQ490" s="36">
        <f t="shared" si="4"/>
        <v>0</v>
      </c>
      <c r="AR490" s="36">
        <f t="shared" si="5"/>
        <v>0</v>
      </c>
      <c r="AS490" s="36">
        <f t="shared" si="6"/>
        <v>0</v>
      </c>
    </row>
    <row r="491">
      <c r="A491" s="37">
        <v>486.0</v>
      </c>
      <c r="B491" s="17" t="s">
        <v>1128</v>
      </c>
      <c r="C491" s="17" t="s">
        <v>540</v>
      </c>
      <c r="D491" s="17" t="s">
        <v>77</v>
      </c>
      <c r="E491" s="19"/>
      <c r="F491" s="17" t="s">
        <v>79</v>
      </c>
      <c r="G491" s="17" t="s">
        <v>1108</v>
      </c>
      <c r="H491" s="38" t="s">
        <v>83</v>
      </c>
      <c r="I491" s="38" t="s">
        <v>84</v>
      </c>
      <c r="J491" s="39">
        <v>43006.0</v>
      </c>
      <c r="K491" s="41"/>
      <c r="L491" s="41"/>
      <c r="M491" s="41"/>
      <c r="N491" s="41"/>
      <c r="O491" s="41"/>
      <c r="P491" s="41"/>
      <c r="Q491" s="41"/>
      <c r="R491" s="43"/>
      <c r="S491" s="43"/>
      <c r="T491" s="43"/>
      <c r="U491" s="43"/>
      <c r="V491" s="43"/>
      <c r="W491" s="41"/>
      <c r="X491" s="41"/>
      <c r="Y491" s="43"/>
      <c r="Z491" s="41"/>
      <c r="AA491" s="43"/>
      <c r="AB491" s="43"/>
      <c r="AC491" s="41"/>
      <c r="AD491" s="43"/>
      <c r="AE491" s="36">
        <f t="shared" si="1"/>
        <v>0</v>
      </c>
      <c r="AF491" s="43"/>
      <c r="AG491" s="43"/>
      <c r="AH491" s="36">
        <f t="shared" si="2"/>
        <v>0</v>
      </c>
      <c r="AI491" s="28" t="s">
        <v>92</v>
      </c>
      <c r="AJ491" s="28" t="s">
        <v>55</v>
      </c>
      <c r="AK491" s="28" t="s">
        <v>55</v>
      </c>
      <c r="AL491" s="28" t="s">
        <v>55</v>
      </c>
      <c r="AM491" s="28" t="s">
        <v>55</v>
      </c>
      <c r="AN491" s="28" t="s">
        <v>92</v>
      </c>
      <c r="AO491" s="28" t="s">
        <v>55</v>
      </c>
      <c r="AP491" s="36">
        <f t="shared" si="3"/>
        <v>0</v>
      </c>
      <c r="AQ491" s="36">
        <f t="shared" si="4"/>
        <v>0</v>
      </c>
      <c r="AR491" s="36">
        <f t="shared" si="5"/>
        <v>0</v>
      </c>
      <c r="AS491" s="36">
        <f t="shared" si="6"/>
        <v>0</v>
      </c>
    </row>
    <row r="492">
      <c r="A492" s="37">
        <v>487.0</v>
      </c>
      <c r="B492" s="17" t="s">
        <v>1129</v>
      </c>
      <c r="C492" s="17" t="s">
        <v>335</v>
      </c>
      <c r="D492" s="17"/>
      <c r="E492" s="19"/>
      <c r="F492" s="17" t="s">
        <v>79</v>
      </c>
      <c r="G492" s="17" t="s">
        <v>1108</v>
      </c>
      <c r="H492" s="38" t="s">
        <v>83</v>
      </c>
      <c r="I492" s="38"/>
      <c r="J492" s="39"/>
      <c r="K492" s="41"/>
      <c r="L492" s="41"/>
      <c r="M492" s="41"/>
      <c r="N492" s="41"/>
      <c r="O492" s="41"/>
      <c r="P492" s="41"/>
      <c r="Q492" s="41"/>
      <c r="R492" s="43"/>
      <c r="S492" s="43"/>
      <c r="T492" s="43"/>
      <c r="U492" s="43"/>
      <c r="V492" s="41"/>
      <c r="W492" s="41"/>
      <c r="X492" s="41"/>
      <c r="Y492" s="43"/>
      <c r="Z492" s="41"/>
      <c r="AA492" s="43"/>
      <c r="AB492" s="43"/>
      <c r="AC492" s="41"/>
      <c r="AD492" s="43"/>
      <c r="AE492" s="36">
        <f t="shared" si="1"/>
        <v>0</v>
      </c>
      <c r="AF492" s="43"/>
      <c r="AG492" s="43"/>
      <c r="AH492" s="36">
        <f t="shared" si="2"/>
        <v>0</v>
      </c>
      <c r="AI492" s="28" t="s">
        <v>55</v>
      </c>
      <c r="AJ492" s="28" t="s">
        <v>92</v>
      </c>
      <c r="AK492" s="28" t="s">
        <v>55</v>
      </c>
      <c r="AL492" s="28" t="s">
        <v>55</v>
      </c>
      <c r="AM492" s="28" t="s">
        <v>55</v>
      </c>
      <c r="AN492" s="28" t="s">
        <v>55</v>
      </c>
      <c r="AO492" s="28" t="s">
        <v>55</v>
      </c>
      <c r="AP492" s="36">
        <f t="shared" si="3"/>
        <v>0</v>
      </c>
      <c r="AQ492" s="36">
        <f t="shared" si="4"/>
        <v>0</v>
      </c>
      <c r="AR492" s="36">
        <f t="shared" si="5"/>
        <v>0</v>
      </c>
      <c r="AS492" s="36">
        <f t="shared" si="6"/>
        <v>0</v>
      </c>
    </row>
    <row r="493">
      <c r="A493" s="37">
        <v>488.0</v>
      </c>
      <c r="B493" s="17" t="s">
        <v>1130</v>
      </c>
      <c r="C493" s="17" t="s">
        <v>244</v>
      </c>
      <c r="D493" s="17" t="s">
        <v>110</v>
      </c>
      <c r="E493" s="19"/>
      <c r="F493" s="17" t="s">
        <v>96</v>
      </c>
      <c r="G493" s="17" t="s">
        <v>1108</v>
      </c>
      <c r="H493" s="38" t="s">
        <v>83</v>
      </c>
      <c r="I493" s="38" t="s">
        <v>84</v>
      </c>
      <c r="J493" s="39">
        <v>43005.0</v>
      </c>
      <c r="K493" s="41"/>
      <c r="L493" s="41"/>
      <c r="M493" s="41"/>
      <c r="N493" s="41"/>
      <c r="O493" s="41"/>
      <c r="P493" s="41"/>
      <c r="Q493" s="41"/>
      <c r="R493" s="43"/>
      <c r="S493" s="43"/>
      <c r="T493" s="43"/>
      <c r="U493" s="43"/>
      <c r="V493" s="41"/>
      <c r="W493" s="41"/>
      <c r="X493" s="41"/>
      <c r="Y493" s="43"/>
      <c r="Z493" s="41"/>
      <c r="AA493" s="43"/>
      <c r="AB493" s="43"/>
      <c r="AC493" s="41"/>
      <c r="AD493" s="43"/>
      <c r="AE493" s="36">
        <f t="shared" si="1"/>
        <v>0</v>
      </c>
      <c r="AF493" s="43"/>
      <c r="AG493" s="43"/>
      <c r="AH493" s="36">
        <f t="shared" si="2"/>
        <v>0</v>
      </c>
      <c r="AI493" s="28" t="s">
        <v>92</v>
      </c>
      <c r="AJ493" s="28" t="s">
        <v>55</v>
      </c>
      <c r="AK493" s="28" t="s">
        <v>55</v>
      </c>
      <c r="AL493" s="28" t="s">
        <v>55</v>
      </c>
      <c r="AM493" s="28" t="s">
        <v>55</v>
      </c>
      <c r="AN493" s="28" t="s">
        <v>92</v>
      </c>
      <c r="AO493" s="28" t="s">
        <v>55</v>
      </c>
      <c r="AP493" s="36">
        <f t="shared" si="3"/>
        <v>0</v>
      </c>
      <c r="AQ493" s="36">
        <f t="shared" si="4"/>
        <v>0</v>
      </c>
      <c r="AR493" s="36">
        <f t="shared" si="5"/>
        <v>0</v>
      </c>
      <c r="AS493" s="36">
        <f t="shared" si="6"/>
        <v>0</v>
      </c>
    </row>
    <row r="494">
      <c r="A494" s="37">
        <v>489.0</v>
      </c>
      <c r="B494" s="17" t="s">
        <v>1132</v>
      </c>
      <c r="C494" s="17" t="s">
        <v>115</v>
      </c>
      <c r="D494" s="17" t="s">
        <v>1133</v>
      </c>
      <c r="E494" s="19"/>
      <c r="F494" s="17" t="s">
        <v>79</v>
      </c>
      <c r="G494" s="17" t="s">
        <v>1108</v>
      </c>
      <c r="H494" s="38" t="s">
        <v>83</v>
      </c>
      <c r="I494" s="38" t="s">
        <v>84</v>
      </c>
      <c r="J494" s="39">
        <v>42979.0</v>
      </c>
      <c r="K494" s="41"/>
      <c r="L494" s="41"/>
      <c r="M494" s="41"/>
      <c r="N494" s="41"/>
      <c r="O494" s="41"/>
      <c r="P494" s="41"/>
      <c r="Q494" s="41"/>
      <c r="R494" s="43"/>
      <c r="S494" s="43"/>
      <c r="T494" s="43"/>
      <c r="U494" s="43"/>
      <c r="V494" s="41"/>
      <c r="W494" s="41"/>
      <c r="X494" s="41"/>
      <c r="Y494" s="43"/>
      <c r="Z494" s="41"/>
      <c r="AA494" s="43"/>
      <c r="AB494" s="43"/>
      <c r="AC494" s="41"/>
      <c r="AD494" s="43"/>
      <c r="AE494" s="36">
        <f t="shared" si="1"/>
        <v>0</v>
      </c>
      <c r="AF494" s="41"/>
      <c r="AG494" s="41"/>
      <c r="AH494" s="36">
        <f t="shared" si="2"/>
        <v>0</v>
      </c>
      <c r="AI494" s="28" t="s">
        <v>92</v>
      </c>
      <c r="AJ494" s="28" t="s">
        <v>55</v>
      </c>
      <c r="AK494" s="28" t="s">
        <v>55</v>
      </c>
      <c r="AL494" s="28" t="s">
        <v>55</v>
      </c>
      <c r="AM494" s="28" t="s">
        <v>55</v>
      </c>
      <c r="AN494" s="28" t="s">
        <v>92</v>
      </c>
      <c r="AO494" s="28" t="s">
        <v>55</v>
      </c>
      <c r="AP494" s="36">
        <f t="shared" si="3"/>
        <v>0</v>
      </c>
      <c r="AQ494" s="36">
        <f t="shared" si="4"/>
        <v>0</v>
      </c>
      <c r="AR494" s="36">
        <f t="shared" si="5"/>
        <v>0</v>
      </c>
      <c r="AS494" s="36">
        <f t="shared" si="6"/>
        <v>0</v>
      </c>
    </row>
    <row r="495">
      <c r="A495" s="37">
        <v>490.0</v>
      </c>
      <c r="B495" s="17" t="s">
        <v>1134</v>
      </c>
      <c r="C495" s="17" t="s">
        <v>109</v>
      </c>
      <c r="D495" s="17" t="s">
        <v>134</v>
      </c>
      <c r="E495" s="19"/>
      <c r="F495" s="17" t="s">
        <v>96</v>
      </c>
      <c r="G495" s="17" t="s">
        <v>1108</v>
      </c>
      <c r="H495" s="38" t="s">
        <v>83</v>
      </c>
      <c r="I495" s="38" t="s">
        <v>84</v>
      </c>
      <c r="J495" s="39">
        <v>42979.0</v>
      </c>
      <c r="K495" s="41"/>
      <c r="L495" s="41"/>
      <c r="M495" s="41"/>
      <c r="N495" s="41"/>
      <c r="O495" s="41"/>
      <c r="P495" s="41"/>
      <c r="Q495" s="41"/>
      <c r="R495" s="43"/>
      <c r="S495" s="43"/>
      <c r="T495" s="43"/>
      <c r="U495" s="43"/>
      <c r="V495" s="43"/>
      <c r="W495" s="41"/>
      <c r="X495" s="41"/>
      <c r="Y495" s="43"/>
      <c r="Z495" s="41"/>
      <c r="AA495" s="43"/>
      <c r="AB495" s="43"/>
      <c r="AC495" s="41"/>
      <c r="AD495" s="43"/>
      <c r="AE495" s="36">
        <f t="shared" si="1"/>
        <v>0</v>
      </c>
      <c r="AF495" s="41"/>
      <c r="AG495" s="41"/>
      <c r="AH495" s="36">
        <f t="shared" si="2"/>
        <v>0</v>
      </c>
      <c r="AI495" s="28" t="s">
        <v>92</v>
      </c>
      <c r="AJ495" s="28" t="s">
        <v>55</v>
      </c>
      <c r="AK495" s="28" t="s">
        <v>55</v>
      </c>
      <c r="AL495" s="28" t="s">
        <v>55</v>
      </c>
      <c r="AM495" s="28" t="s">
        <v>55</v>
      </c>
      <c r="AN495" s="28" t="s">
        <v>92</v>
      </c>
      <c r="AO495" s="28" t="s">
        <v>55</v>
      </c>
      <c r="AP495" s="36">
        <f t="shared" si="3"/>
        <v>0</v>
      </c>
      <c r="AQ495" s="36">
        <f t="shared" si="4"/>
        <v>0</v>
      </c>
      <c r="AR495" s="36">
        <f t="shared" si="5"/>
        <v>0</v>
      </c>
      <c r="AS495" s="36">
        <f t="shared" si="6"/>
        <v>0</v>
      </c>
    </row>
    <row r="496">
      <c r="A496" s="37">
        <v>491.0</v>
      </c>
      <c r="B496" s="17" t="s">
        <v>1137</v>
      </c>
      <c r="C496" s="17" t="s">
        <v>1138</v>
      </c>
      <c r="D496" s="20"/>
      <c r="E496" s="19"/>
      <c r="F496" s="17" t="s">
        <v>79</v>
      </c>
      <c r="G496" s="17" t="s">
        <v>1108</v>
      </c>
      <c r="H496" s="38" t="s">
        <v>83</v>
      </c>
      <c r="I496" s="38" t="s">
        <v>84</v>
      </c>
      <c r="J496" s="39">
        <v>42979.0</v>
      </c>
      <c r="K496" s="41"/>
      <c r="L496" s="41"/>
      <c r="M496" s="41"/>
      <c r="N496" s="41"/>
      <c r="O496" s="41"/>
      <c r="P496" s="41"/>
      <c r="Q496" s="41"/>
      <c r="R496" s="43"/>
      <c r="S496" s="43"/>
      <c r="T496" s="43"/>
      <c r="U496" s="43"/>
      <c r="V496" s="41"/>
      <c r="W496" s="41"/>
      <c r="X496" s="41"/>
      <c r="Y496" s="43"/>
      <c r="Z496" s="41"/>
      <c r="AA496" s="43"/>
      <c r="AB496" s="43"/>
      <c r="AC496" s="41"/>
      <c r="AD496" s="43"/>
      <c r="AE496" s="36">
        <f t="shared" si="1"/>
        <v>0</v>
      </c>
      <c r="AF496" s="43"/>
      <c r="AG496" s="43"/>
      <c r="AH496" s="36">
        <f t="shared" si="2"/>
        <v>0</v>
      </c>
      <c r="AI496" s="28" t="s">
        <v>92</v>
      </c>
      <c r="AJ496" s="28" t="s">
        <v>55</v>
      </c>
      <c r="AK496" s="28" t="s">
        <v>55</v>
      </c>
      <c r="AL496" s="28" t="s">
        <v>55</v>
      </c>
      <c r="AM496" s="28" t="s">
        <v>55</v>
      </c>
      <c r="AN496" s="28" t="s">
        <v>92</v>
      </c>
      <c r="AO496" s="28" t="s">
        <v>55</v>
      </c>
      <c r="AP496" s="36">
        <f t="shared" si="3"/>
        <v>0</v>
      </c>
      <c r="AQ496" s="36">
        <f t="shared" si="4"/>
        <v>0</v>
      </c>
      <c r="AR496" s="36">
        <f t="shared" si="5"/>
        <v>0</v>
      </c>
      <c r="AS496" s="36">
        <f t="shared" si="6"/>
        <v>0</v>
      </c>
    </row>
    <row r="497">
      <c r="A497" s="37">
        <v>492.0</v>
      </c>
      <c r="B497" s="17" t="s">
        <v>991</v>
      </c>
      <c r="C497" s="17" t="s">
        <v>200</v>
      </c>
      <c r="D497" s="17" t="s">
        <v>992</v>
      </c>
      <c r="E497" s="19"/>
      <c r="F497" s="17" t="s">
        <v>96</v>
      </c>
      <c r="G497" s="17" t="s">
        <v>1108</v>
      </c>
      <c r="H497" s="38" t="s">
        <v>83</v>
      </c>
      <c r="I497" s="38"/>
      <c r="J497" s="39"/>
      <c r="K497" s="41"/>
      <c r="L497" s="41"/>
      <c r="M497" s="41"/>
      <c r="N497" s="41"/>
      <c r="O497" s="41"/>
      <c r="P497" s="41"/>
      <c r="Q497" s="41"/>
      <c r="R497" s="43"/>
      <c r="S497" s="43"/>
      <c r="T497" s="43"/>
      <c r="U497" s="43"/>
      <c r="V497" s="41"/>
      <c r="W497" s="41"/>
      <c r="X497" s="41"/>
      <c r="Y497" s="43"/>
      <c r="Z497" s="41"/>
      <c r="AA497" s="43"/>
      <c r="AB497" s="43"/>
      <c r="AC497" s="41"/>
      <c r="AD497" s="43"/>
      <c r="AE497" s="36">
        <f t="shared" si="1"/>
        <v>0</v>
      </c>
      <c r="AF497" s="43"/>
      <c r="AG497" s="43"/>
      <c r="AH497" s="36">
        <f t="shared" si="2"/>
        <v>0</v>
      </c>
      <c r="AI497" s="28" t="s">
        <v>92</v>
      </c>
      <c r="AJ497" s="28" t="s">
        <v>92</v>
      </c>
      <c r="AK497" s="28" t="s">
        <v>55</v>
      </c>
      <c r="AL497" s="28" t="s">
        <v>55</v>
      </c>
      <c r="AM497" s="28" t="s">
        <v>55</v>
      </c>
      <c r="AN497" s="28" t="s">
        <v>55</v>
      </c>
      <c r="AO497" s="28" t="s">
        <v>55</v>
      </c>
      <c r="AP497" s="36">
        <f t="shared" si="3"/>
        <v>0</v>
      </c>
      <c r="AQ497" s="36">
        <f t="shared" si="4"/>
        <v>0</v>
      </c>
      <c r="AR497" s="36">
        <f t="shared" si="5"/>
        <v>0</v>
      </c>
      <c r="AS497" s="36">
        <f t="shared" si="6"/>
        <v>0</v>
      </c>
    </row>
    <row r="498">
      <c r="A498" s="37">
        <v>493.0</v>
      </c>
      <c r="B498" s="17" t="s">
        <v>1141</v>
      </c>
      <c r="C498" s="17" t="s">
        <v>511</v>
      </c>
      <c r="D498" s="17" t="s">
        <v>252</v>
      </c>
      <c r="E498" s="19"/>
      <c r="F498" s="17" t="s">
        <v>96</v>
      </c>
      <c r="G498" s="17" t="s">
        <v>1108</v>
      </c>
      <c r="H498" s="38" t="s">
        <v>83</v>
      </c>
      <c r="I498" s="38" t="s">
        <v>84</v>
      </c>
      <c r="J498" s="39">
        <v>42979.0</v>
      </c>
      <c r="K498" s="41"/>
      <c r="L498" s="41"/>
      <c r="M498" s="41"/>
      <c r="N498" s="41"/>
      <c r="O498" s="41"/>
      <c r="P498" s="41"/>
      <c r="Q498" s="41"/>
      <c r="R498" s="43"/>
      <c r="S498" s="43"/>
      <c r="T498" s="43"/>
      <c r="U498" s="43"/>
      <c r="V498" s="41"/>
      <c r="W498" s="41"/>
      <c r="X498" s="41"/>
      <c r="Y498" s="43"/>
      <c r="Z498" s="41"/>
      <c r="AA498" s="43"/>
      <c r="AB498" s="43"/>
      <c r="AC498" s="41"/>
      <c r="AD498" s="43"/>
      <c r="AE498" s="36">
        <f t="shared" si="1"/>
        <v>0</v>
      </c>
      <c r="AF498" s="43"/>
      <c r="AG498" s="43"/>
      <c r="AH498" s="36">
        <f t="shared" si="2"/>
        <v>0</v>
      </c>
      <c r="AI498" s="28" t="s">
        <v>92</v>
      </c>
      <c r="AJ498" s="28" t="s">
        <v>55</v>
      </c>
      <c r="AK498" s="28" t="s">
        <v>55</v>
      </c>
      <c r="AL498" s="28" t="s">
        <v>55</v>
      </c>
      <c r="AM498" s="28" t="s">
        <v>55</v>
      </c>
      <c r="AN498" s="28" t="s">
        <v>92</v>
      </c>
      <c r="AO498" s="28" t="s">
        <v>55</v>
      </c>
      <c r="AP498" s="36">
        <f t="shared" si="3"/>
        <v>0</v>
      </c>
      <c r="AQ498" s="36">
        <f t="shared" si="4"/>
        <v>0</v>
      </c>
      <c r="AR498" s="36">
        <f t="shared" si="5"/>
        <v>0</v>
      </c>
      <c r="AS498" s="36">
        <f t="shared" si="6"/>
        <v>0</v>
      </c>
    </row>
    <row r="499">
      <c r="A499" s="37">
        <v>494.0</v>
      </c>
      <c r="B499" s="17" t="s">
        <v>280</v>
      </c>
      <c r="C499" s="17" t="s">
        <v>110</v>
      </c>
      <c r="D499" s="20"/>
      <c r="E499" s="19"/>
      <c r="F499" s="17" t="s">
        <v>96</v>
      </c>
      <c r="G499" s="17" t="s">
        <v>1108</v>
      </c>
      <c r="H499" s="38" t="s">
        <v>83</v>
      </c>
      <c r="I499" s="38" t="s">
        <v>84</v>
      </c>
      <c r="J499" s="39">
        <v>42979.0</v>
      </c>
      <c r="K499" s="41"/>
      <c r="L499" s="41"/>
      <c r="M499" s="41"/>
      <c r="N499" s="41"/>
      <c r="O499" s="41"/>
      <c r="P499" s="41"/>
      <c r="Q499" s="41"/>
      <c r="R499" s="43"/>
      <c r="S499" s="43"/>
      <c r="T499" s="43"/>
      <c r="U499" s="43"/>
      <c r="V499" s="41"/>
      <c r="W499" s="41"/>
      <c r="X499" s="41"/>
      <c r="Y499" s="43"/>
      <c r="Z499" s="41"/>
      <c r="AA499" s="43"/>
      <c r="AB499" s="43"/>
      <c r="AC499" s="41"/>
      <c r="AD499" s="43"/>
      <c r="AE499" s="36">
        <f t="shared" si="1"/>
        <v>0</v>
      </c>
      <c r="AF499" s="43"/>
      <c r="AG499" s="43"/>
      <c r="AH499" s="36">
        <f t="shared" si="2"/>
        <v>0</v>
      </c>
      <c r="AI499" s="28" t="s">
        <v>55</v>
      </c>
      <c r="AJ499" s="28" t="s">
        <v>92</v>
      </c>
      <c r="AK499" s="28" t="s">
        <v>55</v>
      </c>
      <c r="AL499" s="28" t="s">
        <v>55</v>
      </c>
      <c r="AM499" s="28" t="s">
        <v>55</v>
      </c>
      <c r="AN499" s="28" t="s">
        <v>55</v>
      </c>
      <c r="AO499" s="28" t="s">
        <v>55</v>
      </c>
      <c r="AP499" s="36">
        <f t="shared" si="3"/>
        <v>0</v>
      </c>
      <c r="AQ499" s="36">
        <f t="shared" si="4"/>
        <v>0</v>
      </c>
      <c r="AR499" s="36">
        <f t="shared" si="5"/>
        <v>0</v>
      </c>
      <c r="AS499" s="36">
        <f t="shared" si="6"/>
        <v>0</v>
      </c>
    </row>
    <row r="500">
      <c r="A500" s="37">
        <v>495.0</v>
      </c>
      <c r="B500" s="17" t="s">
        <v>1144</v>
      </c>
      <c r="C500" s="17" t="s">
        <v>540</v>
      </c>
      <c r="D500" s="17" t="s">
        <v>76</v>
      </c>
      <c r="E500" s="19"/>
      <c r="F500" s="17" t="s">
        <v>79</v>
      </c>
      <c r="G500" s="17" t="s">
        <v>1108</v>
      </c>
      <c r="H500" s="38" t="s">
        <v>83</v>
      </c>
      <c r="I500" s="38" t="s">
        <v>84</v>
      </c>
      <c r="J500" s="39">
        <v>43006.0</v>
      </c>
      <c r="K500" s="41"/>
      <c r="L500" s="41"/>
      <c r="M500" s="41"/>
      <c r="N500" s="41"/>
      <c r="O500" s="41"/>
      <c r="P500" s="41"/>
      <c r="Q500" s="41"/>
      <c r="R500" s="43"/>
      <c r="S500" s="43"/>
      <c r="T500" s="43"/>
      <c r="U500" s="43"/>
      <c r="V500" s="41"/>
      <c r="W500" s="41"/>
      <c r="X500" s="41"/>
      <c r="Y500" s="43"/>
      <c r="Z500" s="41"/>
      <c r="AA500" s="43"/>
      <c r="AB500" s="43"/>
      <c r="AC500" s="41"/>
      <c r="AD500" s="43"/>
      <c r="AE500" s="36">
        <f t="shared" si="1"/>
        <v>0</v>
      </c>
      <c r="AF500" s="41"/>
      <c r="AG500" s="41"/>
      <c r="AH500" s="36">
        <f t="shared" si="2"/>
        <v>0</v>
      </c>
      <c r="AI500" s="28" t="s">
        <v>92</v>
      </c>
      <c r="AJ500" s="28" t="s">
        <v>55</v>
      </c>
      <c r="AK500" s="28" t="s">
        <v>55</v>
      </c>
      <c r="AL500" s="28" t="s">
        <v>55</v>
      </c>
      <c r="AM500" s="28" t="s">
        <v>55</v>
      </c>
      <c r="AN500" s="28" t="s">
        <v>92</v>
      </c>
      <c r="AO500" s="28" t="s">
        <v>55</v>
      </c>
      <c r="AP500" s="36">
        <f t="shared" si="3"/>
        <v>0</v>
      </c>
      <c r="AQ500" s="36">
        <f t="shared" si="4"/>
        <v>0</v>
      </c>
      <c r="AR500" s="36">
        <f t="shared" si="5"/>
        <v>0</v>
      </c>
      <c r="AS500" s="36">
        <f t="shared" si="6"/>
        <v>0</v>
      </c>
    </row>
    <row r="501">
      <c r="A501" s="37">
        <v>496.0</v>
      </c>
      <c r="B501" s="17" t="s">
        <v>1145</v>
      </c>
      <c r="C501" s="17" t="s">
        <v>314</v>
      </c>
      <c r="D501" s="17" t="s">
        <v>1146</v>
      </c>
      <c r="E501" s="19"/>
      <c r="F501" s="17" t="s">
        <v>96</v>
      </c>
      <c r="G501" s="17" t="s">
        <v>1108</v>
      </c>
      <c r="H501" s="38" t="s">
        <v>83</v>
      </c>
      <c r="I501" s="38" t="s">
        <v>84</v>
      </c>
      <c r="J501" s="39">
        <v>42979.0</v>
      </c>
      <c r="K501" s="41"/>
      <c r="L501" s="41"/>
      <c r="M501" s="41"/>
      <c r="N501" s="41"/>
      <c r="O501" s="41"/>
      <c r="P501" s="41"/>
      <c r="Q501" s="41"/>
      <c r="R501" s="43"/>
      <c r="S501" s="43"/>
      <c r="T501" s="43"/>
      <c r="U501" s="43"/>
      <c r="V501" s="41"/>
      <c r="W501" s="41"/>
      <c r="X501" s="41"/>
      <c r="Y501" s="43"/>
      <c r="Z501" s="41"/>
      <c r="AA501" s="43"/>
      <c r="AB501" s="43"/>
      <c r="AC501" s="41"/>
      <c r="AD501" s="43"/>
      <c r="AE501" s="36">
        <f t="shared" si="1"/>
        <v>0</v>
      </c>
      <c r="AF501" s="43"/>
      <c r="AG501" s="43"/>
      <c r="AH501" s="36">
        <f t="shared" si="2"/>
        <v>0</v>
      </c>
      <c r="AI501" s="28" t="s">
        <v>92</v>
      </c>
      <c r="AJ501" s="28" t="s">
        <v>55</v>
      </c>
      <c r="AK501" s="28" t="s">
        <v>55</v>
      </c>
      <c r="AL501" s="28" t="s">
        <v>55</v>
      </c>
      <c r="AM501" s="28" t="s">
        <v>55</v>
      </c>
      <c r="AN501" s="28" t="s">
        <v>92</v>
      </c>
      <c r="AO501" s="28" t="s">
        <v>55</v>
      </c>
      <c r="AP501" s="36">
        <f t="shared" si="3"/>
        <v>0</v>
      </c>
      <c r="AQ501" s="36">
        <f t="shared" si="4"/>
        <v>0</v>
      </c>
      <c r="AR501" s="36">
        <f t="shared" si="5"/>
        <v>0</v>
      </c>
      <c r="AS501" s="36">
        <f t="shared" si="6"/>
        <v>0</v>
      </c>
    </row>
    <row r="502">
      <c r="A502" s="37">
        <v>497.0</v>
      </c>
      <c r="B502" s="17" t="s">
        <v>1001</v>
      </c>
      <c r="C502" s="17" t="s">
        <v>259</v>
      </c>
      <c r="D502" s="17" t="s">
        <v>791</v>
      </c>
      <c r="E502" s="19"/>
      <c r="F502" s="17" t="s">
        <v>79</v>
      </c>
      <c r="G502" s="17" t="s">
        <v>1108</v>
      </c>
      <c r="H502" s="38" t="s">
        <v>83</v>
      </c>
      <c r="I502" s="38" t="s">
        <v>84</v>
      </c>
      <c r="J502" s="39">
        <v>42979.0</v>
      </c>
      <c r="K502" s="43"/>
      <c r="L502" s="43"/>
      <c r="M502" s="43"/>
      <c r="N502" s="43"/>
      <c r="O502" s="41"/>
      <c r="P502" s="41"/>
      <c r="Q502" s="41"/>
      <c r="R502" s="43"/>
      <c r="S502" s="43"/>
      <c r="T502" s="43"/>
      <c r="U502" s="43"/>
      <c r="V502" s="41"/>
      <c r="W502" s="41"/>
      <c r="X502" s="41"/>
      <c r="Y502" s="43"/>
      <c r="Z502" s="41"/>
      <c r="AA502" s="43"/>
      <c r="AB502" s="43"/>
      <c r="AC502" s="41"/>
      <c r="AD502" s="43"/>
      <c r="AE502" s="36">
        <f t="shared" si="1"/>
        <v>0</v>
      </c>
      <c r="AF502" s="43"/>
      <c r="AG502" s="43"/>
      <c r="AH502" s="36">
        <f t="shared" si="2"/>
        <v>0</v>
      </c>
      <c r="AI502" s="28" t="s">
        <v>92</v>
      </c>
      <c r="AJ502" s="28" t="s">
        <v>92</v>
      </c>
      <c r="AK502" s="28" t="s">
        <v>55</v>
      </c>
      <c r="AL502" s="28" t="s">
        <v>55</v>
      </c>
      <c r="AM502" s="28" t="s">
        <v>55</v>
      </c>
      <c r="AN502" s="28" t="s">
        <v>55</v>
      </c>
      <c r="AO502" s="28" t="s">
        <v>55</v>
      </c>
      <c r="AP502" s="36">
        <f t="shared" si="3"/>
        <v>0</v>
      </c>
      <c r="AQ502" s="36">
        <f t="shared" si="4"/>
        <v>0</v>
      </c>
      <c r="AR502" s="36">
        <f t="shared" si="5"/>
        <v>0</v>
      </c>
      <c r="AS502" s="36">
        <f t="shared" si="6"/>
        <v>0</v>
      </c>
    </row>
    <row r="503">
      <c r="A503" s="37">
        <v>498.0</v>
      </c>
      <c r="B503" s="17" t="s">
        <v>1149</v>
      </c>
      <c r="C503" s="17" t="s">
        <v>1150</v>
      </c>
      <c r="D503" s="17" t="s">
        <v>112</v>
      </c>
      <c r="E503" s="17" t="s">
        <v>110</v>
      </c>
      <c r="F503" s="17" t="s">
        <v>96</v>
      </c>
      <c r="G503" s="17" t="s">
        <v>1108</v>
      </c>
      <c r="H503" s="38" t="s">
        <v>83</v>
      </c>
      <c r="I503" s="78"/>
      <c r="J503" s="79"/>
      <c r="K503" s="80"/>
      <c r="L503" s="80"/>
      <c r="M503" s="80"/>
      <c r="N503" s="80"/>
      <c r="O503" s="80"/>
      <c r="P503" s="80"/>
      <c r="Q503" s="80"/>
      <c r="R503" s="81"/>
      <c r="S503" s="81"/>
      <c r="T503" s="82"/>
      <c r="U503" s="82"/>
      <c r="V503" s="83"/>
      <c r="W503" s="83"/>
      <c r="X503" s="83"/>
      <c r="Y503" s="82"/>
      <c r="Z503" s="83"/>
      <c r="AA503" s="82"/>
      <c r="AB503" s="82"/>
      <c r="AC503" s="83"/>
      <c r="AD503" s="82"/>
      <c r="AE503" s="36">
        <f t="shared" si="1"/>
        <v>0</v>
      </c>
      <c r="AF503" s="83"/>
      <c r="AG503" s="83"/>
      <c r="AH503" s="36">
        <f t="shared" si="2"/>
        <v>0</v>
      </c>
      <c r="AI503" s="28" t="s">
        <v>92</v>
      </c>
      <c r="AJ503" s="28" t="s">
        <v>55</v>
      </c>
      <c r="AK503" s="28" t="s">
        <v>55</v>
      </c>
      <c r="AL503" s="28" t="s">
        <v>55</v>
      </c>
      <c r="AM503" s="28" t="s">
        <v>55</v>
      </c>
      <c r="AN503" s="28" t="s">
        <v>92</v>
      </c>
      <c r="AO503" s="28" t="s">
        <v>55</v>
      </c>
      <c r="AP503" s="36">
        <f t="shared" si="3"/>
        <v>0</v>
      </c>
      <c r="AQ503" s="36">
        <f t="shared" si="4"/>
        <v>0</v>
      </c>
      <c r="AR503" s="36">
        <f t="shared" si="5"/>
        <v>0</v>
      </c>
      <c r="AS503" s="36">
        <f t="shared" si="6"/>
        <v>0</v>
      </c>
    </row>
  </sheetData>
  <mergeCells count="1">
    <mergeCell ref="AJ4:AL4"/>
  </mergeCells>
  <dataValidations>
    <dataValidation type="list" allowBlank="1" sqref="F6:F503">
      <formula1>"M,F"</formula1>
    </dataValidation>
    <dataValidation type="list" allowBlank="1" sqref="AI5">
      <formula1>"Inscris inceput an scolar"</formula1>
    </dataValidation>
    <dataValidation type="list" allowBlank="1" showErrorMessage="1" sqref="AD1:AD5 O6:AD189 AD190 O191:AD220 T223:U255 AB223:AB255 O256:AB256 AD221:AD256 O257:AD503">
      <formula1>"I,S,B,FB"</formula1>
    </dataValidation>
    <dataValidation type="list" allowBlank="1" showErrorMessage="1" sqref="AJ1:AO3 AM4:AO4 AJ5:AO5 AI6:AO503">
      <formula1>"DA,NU"</formula1>
    </dataValidation>
    <dataValidation type="list" allowBlank="1" sqref="AI1:AI4 AI504:AI511">
      <formula1>"DA,NU"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75"/>
  <cols>
    <col customWidth="1" min="1" max="1" width="19.43"/>
    <col customWidth="1" min="2" max="2" width="5.29"/>
    <col customWidth="1" min="3" max="3" width="11.0"/>
    <col customWidth="1" min="4" max="4" width="9.0"/>
    <col customWidth="1" min="5" max="5" width="19.43"/>
    <col customWidth="1" min="6" max="6" width="5.14"/>
    <col customWidth="1" min="7" max="7" width="6.0"/>
    <col customWidth="1" min="8" max="8" width="9.29"/>
    <col hidden="1" min="9" max="9" width="14.43"/>
    <col customWidth="1" min="10" max="10" width="15.71"/>
    <col customWidth="1" min="12" max="12" width="11.0"/>
    <col customWidth="1" min="13" max="13" width="9.57"/>
    <col customWidth="1" min="14" max="14" width="19.43"/>
    <col customWidth="1" min="15" max="16" width="5.0"/>
    <col customWidth="1" min="17" max="17" width="7.29"/>
    <col customWidth="1" min="19" max="19" width="17.14"/>
    <col customWidth="1" min="20" max="20" width="6.57"/>
    <col customWidth="1" min="21" max="21" width="11.0"/>
    <col customWidth="1" min="22" max="22" width="6.0"/>
    <col customWidth="1" min="23" max="23" width="19.43"/>
    <col customWidth="1" min="24" max="24" width="4.71"/>
    <col customWidth="1" min="25" max="25" width="6.57"/>
    <col customWidth="1" min="26" max="26" width="7.14"/>
    <col customWidth="1" hidden="1" min="27" max="28" width="8.29"/>
    <col customWidth="1" hidden="1" min="29" max="29" width="10.43"/>
    <col customWidth="1" hidden="1" min="30" max="30" width="18.14"/>
  </cols>
  <sheetData>
    <row r="1" ht="14.25" customHeight="1">
      <c r="A1" s="106" t="s">
        <v>1747</v>
      </c>
      <c r="D1" s="106" t="s">
        <v>1748</v>
      </c>
      <c r="E1" s="106"/>
      <c r="F1" s="106"/>
      <c r="G1" s="106"/>
      <c r="H1" s="106"/>
      <c r="I1" s="106"/>
      <c r="J1" s="106" t="s">
        <v>1749</v>
      </c>
      <c r="M1" s="106" t="s">
        <v>1748</v>
      </c>
      <c r="N1" s="106"/>
      <c r="O1" s="106"/>
      <c r="P1" s="106"/>
      <c r="Q1" s="106"/>
      <c r="R1" s="106" t="s">
        <v>1750</v>
      </c>
      <c r="V1" s="106" t="s">
        <v>1748</v>
      </c>
      <c r="W1" s="106"/>
      <c r="X1" s="106"/>
      <c r="Y1" s="106"/>
      <c r="Z1" s="106"/>
      <c r="AD1" s="106"/>
    </row>
    <row r="2" ht="14.25" customHeight="1">
      <c r="I2" s="11" t="s">
        <v>279</v>
      </c>
      <c r="Z2" s="2"/>
      <c r="AD2" s="11" t="s">
        <v>950</v>
      </c>
    </row>
    <row r="3" ht="14.25" customHeight="1">
      <c r="A3" s="5" t="s">
        <v>1751</v>
      </c>
      <c r="B3" s="5" t="s">
        <v>6</v>
      </c>
      <c r="C3" s="5" t="s">
        <v>1752</v>
      </c>
      <c r="I3" s="11" t="s">
        <v>508</v>
      </c>
      <c r="J3" s="5" t="s">
        <v>1751</v>
      </c>
      <c r="K3" s="5" t="s">
        <v>6</v>
      </c>
      <c r="L3" s="5" t="s">
        <v>1752</v>
      </c>
      <c r="M3" s="5"/>
      <c r="N3" s="5"/>
      <c r="O3" s="5"/>
      <c r="P3" s="5"/>
      <c r="Q3" s="5"/>
      <c r="R3" s="5"/>
      <c r="S3" s="5" t="s">
        <v>1751</v>
      </c>
      <c r="T3" s="5" t="s">
        <v>6</v>
      </c>
      <c r="U3" s="5" t="s">
        <v>1752</v>
      </c>
      <c r="Z3" s="2"/>
      <c r="AD3" s="11" t="s">
        <v>1005</v>
      </c>
    </row>
    <row r="4" ht="14.25" customHeight="1">
      <c r="A4" s="2" t="s">
        <v>1470</v>
      </c>
      <c r="B4" s="2" t="s">
        <v>79</v>
      </c>
      <c r="C4" s="107">
        <f>countifs('Liceu II'!G5:G607,A4,'Liceu II'!F5:F607,B4,'Liceu II'!BE5:BE607,"DA")</f>
        <v>0</v>
      </c>
      <c r="I4" s="11" t="s">
        <v>858</v>
      </c>
      <c r="J4" s="2" t="s">
        <v>1237</v>
      </c>
      <c r="K4" s="2" t="s">
        <v>79</v>
      </c>
      <c r="L4" s="107">
        <f>countifs('Gimnaziu II'!G6:G420,J4,'Gimnaziu II'!F6:F420,K4,'Gimnaziu II'!BE6:BE420,"DA")</f>
        <v>19</v>
      </c>
      <c r="M4" s="2"/>
      <c r="N4" s="2"/>
      <c r="O4" s="2"/>
      <c r="P4" s="2"/>
      <c r="Q4" s="2"/>
      <c r="S4" s="2" t="s">
        <v>1056</v>
      </c>
      <c r="T4" s="2" t="s">
        <v>79</v>
      </c>
      <c r="U4" s="2">
        <f>countifs('Primar II'!G6:G523,S4,'Primar II'!F6:F523,T4,'Primar II'!AI6:AI523,"DA")</f>
        <v>22</v>
      </c>
      <c r="V4" s="2"/>
      <c r="W4" s="2"/>
      <c r="X4" s="2"/>
      <c r="Y4" s="2"/>
      <c r="Z4" s="2"/>
      <c r="AD4" s="11" t="s">
        <v>1056</v>
      </c>
    </row>
    <row r="5" ht="14.25" customHeight="1">
      <c r="B5" s="2" t="s">
        <v>96</v>
      </c>
      <c r="C5" s="107">
        <f>countifs('Liceu II'!$F$5:$F$607,B5,'Liceu II'!$G$5:$G$607,$A$4,'Liceu II'!$BE$5:$BE$607,"DA")</f>
        <v>0</v>
      </c>
      <c r="I5" s="11" t="s">
        <v>937</v>
      </c>
      <c r="K5" s="2" t="s">
        <v>96</v>
      </c>
      <c r="L5" s="107">
        <f>countifs('Gimnaziu II'!$F$6:$F$420,K5,'Gimnaziu II'!$G$6:$G$420,$J$4,'Gimnaziu II'!$BE$6:$BE$420,"DA")</f>
        <v>15</v>
      </c>
      <c r="T5" s="2" t="s">
        <v>96</v>
      </c>
      <c r="U5" s="2">
        <f>countifs('Primar II'!G7:G522,S4,'Primar II'!F7:F522,T5,'Primar II'!AI7:AI522,"DA")</f>
        <v>7</v>
      </c>
      <c r="Z5" s="2"/>
      <c r="AD5" s="11" t="s">
        <v>1753</v>
      </c>
    </row>
    <row r="6" ht="14.25" customHeight="1">
      <c r="C6" s="108">
        <f>SUM(C4:C5)</f>
        <v>0</v>
      </c>
      <c r="I6" s="11" t="s">
        <v>1078</v>
      </c>
      <c r="L6" s="108">
        <f>SUM(L4:L5)</f>
        <v>34</v>
      </c>
      <c r="U6" s="5">
        <f>sum(U4:U5)</f>
        <v>29</v>
      </c>
      <c r="Z6" s="2"/>
      <c r="AD6" s="11" t="s">
        <v>1754</v>
      </c>
    </row>
    <row r="7" ht="14.25" customHeight="1">
      <c r="A7" s="5" t="s">
        <v>1755</v>
      </c>
      <c r="E7" s="5" t="s">
        <v>1756</v>
      </c>
      <c r="I7" s="11" t="s">
        <v>1182</v>
      </c>
      <c r="J7" s="5" t="s">
        <v>1755</v>
      </c>
      <c r="M7" s="5"/>
      <c r="N7" s="5" t="s">
        <v>1756</v>
      </c>
      <c r="R7" s="5"/>
      <c r="S7" s="5" t="s">
        <v>1757</v>
      </c>
      <c r="T7" s="2" t="s">
        <v>70</v>
      </c>
      <c r="W7" s="5" t="s">
        <v>1756</v>
      </c>
      <c r="X7" s="5" t="s">
        <v>1758</v>
      </c>
      <c r="AD7" s="11" t="s">
        <v>1759</v>
      </c>
    </row>
    <row r="8" ht="14.25" customHeight="1">
      <c r="A8" s="2" t="s">
        <v>1760</v>
      </c>
      <c r="B8" s="2" t="s">
        <v>79</v>
      </c>
      <c r="C8">
        <f>countifs('Liceu II'!$F$5:$F$607,B8,'Liceu II'!G5:G607,$A$4,'Liceu II'!$AY$5:$AY$607,"&lt;6")</f>
        <v>0</v>
      </c>
      <c r="E8" s="2" t="s">
        <v>1761</v>
      </c>
      <c r="F8" s="2" t="s">
        <v>79</v>
      </c>
      <c r="G8" s="109">
        <f>countifs('Liceu II'!$F$5:$F$607,F8,'Liceu II'!$G$5:$G$607,$A$4,'Liceu II'!$AX$5:$AX$607,"&lt;7")</f>
        <v>0</v>
      </c>
      <c r="H8" s="109"/>
      <c r="I8" s="11" t="s">
        <v>1237</v>
      </c>
      <c r="J8" s="2" t="s">
        <v>1760</v>
      </c>
      <c r="K8" s="2" t="s">
        <v>79</v>
      </c>
      <c r="L8">
        <f>countifs('Gimnaziu II'!$F$6:F$420,K8,'Gimnaziu II'!$G$6:G$420,$J$4,'Gimnaziu II'!$AY$6:$AY$420,"&lt;6")</f>
        <v>0</v>
      </c>
      <c r="M8" s="2"/>
      <c r="N8" s="2" t="s">
        <v>1761</v>
      </c>
      <c r="O8" s="2" t="s">
        <v>79</v>
      </c>
      <c r="P8" s="109">
        <f>countifs('Gimnaziu II'!$F$6:$F$420,O8,'Gimnaziu II'!$G$6:$G$420,$J$4,'Gimnaziu II'!$AX$6:$AX$420,"&lt;7")</f>
        <v>0</v>
      </c>
      <c r="Q8" s="109"/>
      <c r="S8" s="2" t="s">
        <v>70</v>
      </c>
      <c r="T8" s="2" t="s">
        <v>79</v>
      </c>
      <c r="U8">
        <f>SUMIFS('Primar II'!$AP$6:$AP$524,'Primar II'!$G$6:$G$524,$S$4,'Primar II'!$F$6:$F$524,T8)</f>
        <v>0</v>
      </c>
      <c r="W8" s="2" t="s">
        <v>1762</v>
      </c>
      <c r="X8" s="2" t="s">
        <v>70</v>
      </c>
      <c r="Y8" s="2" t="s">
        <v>79</v>
      </c>
      <c r="Z8">
        <f>countifs('Primar II'!$G$6:$G$498,$S$4,'Primar II'!$F$6:$F$498,Y8,'Primar II'!$AC$6:$AC$498,"I")</f>
        <v>0</v>
      </c>
      <c r="AD8" s="11" t="s">
        <v>1763</v>
      </c>
    </row>
    <row r="9" ht="14.25" customHeight="1">
      <c r="B9" s="2" t="s">
        <v>96</v>
      </c>
      <c r="C9">
        <f>countifs('Liceu II'!$F$5:$F$607,B9,'Liceu II'!$G$5:$G$607,$A$4,'Liceu II'!$AY$5:$AY$607,"&lt;6")</f>
        <v>0</v>
      </c>
      <c r="F9" s="2" t="s">
        <v>96</v>
      </c>
      <c r="G9" s="109">
        <f>countifs('Liceu II'!$F$5:$F$607,F9,'Liceu II'!$G$5:$G$607,$A$4,'Liceu II'!$AX$5:$AX$607,"&lt;7")</f>
        <v>0</v>
      </c>
      <c r="H9" s="109"/>
      <c r="I9" s="11" t="s">
        <v>1302</v>
      </c>
      <c r="K9" s="2" t="s">
        <v>96</v>
      </c>
      <c r="L9">
        <f>countifs('Gimnaziu II'!$F$6:F$420,K9,'Gimnaziu II'!$G$6:G$420,$J$4,'Gimnaziu II'!$AY$6:$AY$420,"&lt;6")</f>
        <v>0</v>
      </c>
      <c r="O9" s="2" t="s">
        <v>96</v>
      </c>
      <c r="P9" s="109">
        <f>countifs('Gimnaziu II'!$F$6:$F$420,O9,'Gimnaziu II'!$G$6:$G$420,$J$4,'Gimnaziu II'!$AX$6:$AX$420,"&lt;7")</f>
        <v>0</v>
      </c>
      <c r="Q9" s="109"/>
      <c r="T9" s="2" t="s">
        <v>96</v>
      </c>
      <c r="U9">
        <f>SUMIFS('Primar II'!$AP$6:$AP$523,'Primar II'!$G$6:$G$523,$S$4,'Primar II'!$F$6:$F$523,T9)</f>
        <v>0</v>
      </c>
      <c r="Y9" s="2" t="s">
        <v>96</v>
      </c>
      <c r="Z9">
        <f>countifs('Primar II'!$G$6:$G$498,$S$4,'Primar II'!$F$6:$F$498,Y9,'Primar II'!$AC$6:$AC$498,"I")</f>
        <v>0</v>
      </c>
      <c r="AD9" s="11" t="s">
        <v>1764</v>
      </c>
    </row>
    <row r="10" ht="14.25" customHeight="1">
      <c r="A10" s="2" t="s">
        <v>1765</v>
      </c>
      <c r="B10" s="2" t="s">
        <v>79</v>
      </c>
      <c r="C10">
        <f>countifs('Liceu II'!$F$5:$F$607,B10,'Liceu II'!$G$5:$G$607,$A$4,'Liceu II'!$AY$5:$AY$607,"&lt;7")-C8</f>
        <v>0</v>
      </c>
      <c r="E10" s="2" t="s">
        <v>1766</v>
      </c>
      <c r="F10" s="2" t="s">
        <v>79</v>
      </c>
      <c r="G10" s="109">
        <f>countifs('Liceu II'!$F$5:$F$607,F10,'Liceu II'!$G$5:$G$607,$A$4,'Liceu II'!$AX$5:$AX$607,"&lt;8")-G8</f>
        <v>0</v>
      </c>
      <c r="H10" s="109"/>
      <c r="I10" s="11" t="s">
        <v>1353</v>
      </c>
      <c r="J10" s="2" t="s">
        <v>1765</v>
      </c>
      <c r="K10" s="2" t="s">
        <v>79</v>
      </c>
      <c r="L10">
        <f>countifs('Gimnaziu II'!$F$6:F$420,K10,'Gimnaziu II'!$G$6:G$420,$J$4,'Gimnaziu II'!$AY$6:$AY$420,"&lt;7")-L8</f>
        <v>0</v>
      </c>
      <c r="M10" s="2"/>
      <c r="N10" s="2" t="s">
        <v>1766</v>
      </c>
      <c r="O10" s="2" t="s">
        <v>79</v>
      </c>
      <c r="P10" s="109">
        <f>countifs('Gimnaziu II'!$F$6:$F$420,O10,'Gimnaziu II'!$G$6:$G$420,$J$4,'Gimnaziu II'!$AX$6:$AX$420,"&lt;8")-P8</f>
        <v>0</v>
      </c>
      <c r="Q10" s="109"/>
      <c r="S10" s="2" t="s">
        <v>71</v>
      </c>
      <c r="T10" s="2" t="s">
        <v>79</v>
      </c>
      <c r="U10" s="109">
        <f>SUMIFS('Primar II'!$AQ$6:$AQ$523,'Primar II'!$G$6:$G$523,$S$4,'Primar II'!$F$6:$F$523,T10)</f>
        <v>0</v>
      </c>
      <c r="W10" s="2" t="s">
        <v>1767</v>
      </c>
      <c r="X10" s="2" t="s">
        <v>71</v>
      </c>
      <c r="Y10" s="2" t="s">
        <v>79</v>
      </c>
      <c r="Z10">
        <f>countifs('Primar II'!$G$6:$G$498,$S$4,'Primar II'!$F$6:$F$498,Y10,'Primar II'!$AC$6:$AC$498,"S")</f>
        <v>0</v>
      </c>
      <c r="AD10" s="11" t="s">
        <v>1768</v>
      </c>
    </row>
    <row r="11" ht="14.25" customHeight="1">
      <c r="B11" s="2" t="s">
        <v>96</v>
      </c>
      <c r="C11">
        <f>countifs('Liceu II'!$F$5:$F$607,B11,'Liceu II'!$G$5:$G$607,$A$4,'Liceu II'!$AY$5:$AY$607,"&lt;7")-C9</f>
        <v>0</v>
      </c>
      <c r="F11" s="2" t="s">
        <v>96</v>
      </c>
      <c r="G11" s="109">
        <f>countifs('Liceu II'!$F$5:$F$607,F11,'Liceu II'!$G$5:$G$607,$A$4,'Liceu II'!$AX$5:$AX$607,"&lt;8")-G9</f>
        <v>0</v>
      </c>
      <c r="H11" s="109"/>
      <c r="I11" s="11" t="s">
        <v>1414</v>
      </c>
      <c r="K11" s="2" t="s">
        <v>96</v>
      </c>
      <c r="L11">
        <f>countifs('Gimnaziu II'!$F$6:F$420,K11,'Gimnaziu II'!$G$6:G$420,$J$4,'Gimnaziu II'!$AY$6:$AY$420,"&lt;7")-L9</f>
        <v>0</v>
      </c>
      <c r="O11" s="2" t="s">
        <v>96</v>
      </c>
      <c r="P11" s="109">
        <f>countifs('Gimnaziu II'!$F$6:$F$420,O11,'Gimnaziu II'!$G$6:$G$420,$J$4,'Gimnaziu II'!$AX$6:$AX$420,"&lt;8")-P9</f>
        <v>0</v>
      </c>
      <c r="Q11" s="109"/>
      <c r="T11" s="2" t="s">
        <v>96</v>
      </c>
      <c r="U11" s="109">
        <f>SUMIFS('Primar II'!$AQ$6:$AQ$523,'Primar II'!$G$6:$G$523,$S$4,'Primar II'!$F$6:$F$523,T11)</f>
        <v>0</v>
      </c>
      <c r="Y11" s="2" t="s">
        <v>96</v>
      </c>
      <c r="Z11">
        <f>countifs('Primar II'!$G$6:$G$498,$S$4,'Primar II'!$F$6:$F$498,Y11,'Primar II'!$AC$6:$AC$498,"S")</f>
        <v>0</v>
      </c>
      <c r="AD11" s="11" t="s">
        <v>396</v>
      </c>
    </row>
    <row r="12" ht="14.25" customHeight="1">
      <c r="A12" s="2" t="s">
        <v>1766</v>
      </c>
      <c r="B12" s="2" t="s">
        <v>79</v>
      </c>
      <c r="C12">
        <f>countifs('Liceu II'!$F$5:$F$607,B12,'Liceu II'!$G$5:$G$607,$A$4,'Liceu II'!$AY$5:$AY$607,"&lt;8")-C8-C10</f>
        <v>0</v>
      </c>
      <c r="E12" s="2" t="s">
        <v>1769</v>
      </c>
      <c r="F12" s="2" t="s">
        <v>79</v>
      </c>
      <c r="G12" s="109">
        <f>countifs('Liceu II'!$F$5:$F$607,F12,'Liceu II'!$G$5:$G$607,$A$4,'Liceu II'!$AX$5:$AX$607,"&lt;9")-G10-G8</f>
        <v>0</v>
      </c>
      <c r="H12" s="109"/>
      <c r="I12" s="11" t="s">
        <v>1470</v>
      </c>
      <c r="J12" s="2" t="s">
        <v>1766</v>
      </c>
      <c r="K12" s="2" t="s">
        <v>79</v>
      </c>
      <c r="L12">
        <f>countifs('Gimnaziu II'!$F$6:F$420,K12,'Gimnaziu II'!$G$6:G$420,$J$4,'Gimnaziu II'!$AY$6:$AY$420,"&lt;8")-L8-L10</f>
        <v>4</v>
      </c>
      <c r="M12" s="2"/>
      <c r="N12" s="2" t="s">
        <v>1769</v>
      </c>
      <c r="O12" s="2" t="s">
        <v>79</v>
      </c>
      <c r="P12" s="109">
        <f>countifs('Gimnaziu II'!$F$6:$F$420,O12,'Gimnaziu II'!$G$6:$G$420,$J$4,'Gimnaziu II'!$AX$6:$AX$420,"&lt;9")-P10-P8</f>
        <v>0</v>
      </c>
      <c r="Q12" s="109"/>
      <c r="S12" s="2" t="s">
        <v>72</v>
      </c>
      <c r="T12" s="2" t="s">
        <v>79</v>
      </c>
      <c r="U12" s="109">
        <f>SUMIFS('Primar II'!$AR$6:$AR$523,'Primar II'!$G$6:$G$523,$S$4,'Primar II'!$F$6:$F$523,T12)</f>
        <v>14</v>
      </c>
      <c r="W12" s="2" t="s">
        <v>1770</v>
      </c>
      <c r="X12" s="2" t="s">
        <v>72</v>
      </c>
      <c r="Y12" s="2" t="s">
        <v>79</v>
      </c>
      <c r="Z12">
        <f>countifs('Primar II'!$G$6:$G$498,$S$4,'Primar II'!$F$6:$F$498,Y12,'Primar II'!$AC$6:$AC$498,"B")</f>
        <v>0</v>
      </c>
      <c r="AD12" s="11" t="s">
        <v>466</v>
      </c>
    </row>
    <row r="13" ht="14.25" customHeight="1">
      <c r="B13" s="2" t="s">
        <v>96</v>
      </c>
      <c r="C13">
        <f>countifs('Liceu II'!$F$5:$F$607,B13,'Liceu II'!$G$5:$G$607,$A$4,'Liceu II'!$AY$5:$AY$607,"&lt;8")-C9-C11</f>
        <v>0</v>
      </c>
      <c r="F13" s="2" t="s">
        <v>96</v>
      </c>
      <c r="G13" s="109">
        <f>countifs('Liceu II'!$F$5:$F$607,F13,'Liceu II'!$G$5:$G$607,$A$4,'Liceu II'!$AX$5:$AX$607,"&lt;9")-G11-G9</f>
        <v>0</v>
      </c>
      <c r="H13" s="109"/>
      <c r="I13" s="11" t="s">
        <v>89</v>
      </c>
      <c r="K13" s="2" t="s">
        <v>96</v>
      </c>
      <c r="L13">
        <f>countifs('Gimnaziu II'!$F$6:F$420,K13,'Gimnaziu II'!$G$6:G$420,$J$4,'Gimnaziu II'!$AY$6:$AY$420,"&lt;8")-L9-L11</f>
        <v>0</v>
      </c>
      <c r="O13" s="2" t="s">
        <v>96</v>
      </c>
      <c r="P13" s="109">
        <f>countifs('Gimnaziu II'!$F$6:$F$420,O13,'Gimnaziu II'!$G$6:$G$420,$J$4,'Gimnaziu II'!$AX$6:$AX$420,"&lt;9")-P11-P9</f>
        <v>0</v>
      </c>
      <c r="Q13" s="109"/>
      <c r="T13" s="2" t="s">
        <v>96</v>
      </c>
      <c r="U13" s="109">
        <f>SUMIFS('Primar II'!$AR$6:$AR$523,'Primar II'!$G$6:$G$523,$S$4,'Primar II'!$F$6:$F$523,T13)</f>
        <v>2</v>
      </c>
      <c r="Y13" s="2" t="s">
        <v>96</v>
      </c>
      <c r="Z13">
        <f>countifs('Primar II'!$G$6:$G$498,$S$4,'Primar II'!$F$6:$F$498,Y13,'Primar II'!$AC$6:$AC$498,"B")</f>
        <v>0</v>
      </c>
      <c r="AD13" s="11" t="s">
        <v>529</v>
      </c>
    </row>
    <row r="14" ht="14.25" customHeight="1">
      <c r="A14" s="2" t="s">
        <v>1769</v>
      </c>
      <c r="B14" s="2" t="s">
        <v>79</v>
      </c>
      <c r="C14">
        <f>countifs('Liceu II'!$F$5:$F$607,B14,'Liceu II'!$G$5:$G$607,$A$4,'Liceu II'!$AY$5:$AY$607,"&lt;9")-C12-C10-C8</f>
        <v>0</v>
      </c>
      <c r="E14" s="2" t="s">
        <v>1771</v>
      </c>
      <c r="F14" s="2" t="s">
        <v>79</v>
      </c>
      <c r="G14" s="109">
        <f>countifs('Liceu II'!$F$5:$F$607,F14,'Liceu II'!$G$5:$G$607,$A$4,'Liceu II'!$AX$5:$AX$607,"&lt;10")-G8-G10-G12</f>
        <v>0</v>
      </c>
      <c r="H14" s="109"/>
      <c r="I14" s="11" t="s">
        <v>312</v>
      </c>
      <c r="J14" s="2" t="s">
        <v>1769</v>
      </c>
      <c r="K14" s="2" t="s">
        <v>79</v>
      </c>
      <c r="L14">
        <f>countifs('Gimnaziu II'!$F$6:F$420,K14,'Gimnaziu II'!$G$6:G$420,$J$4,'Gimnaziu II'!$AY$6:$AY$420,"&lt;9")-L12-L10-L8</f>
        <v>4</v>
      </c>
      <c r="M14" s="2"/>
      <c r="N14" s="2" t="s">
        <v>1771</v>
      </c>
      <c r="O14" s="2" t="s">
        <v>79</v>
      </c>
      <c r="P14" s="109">
        <f>countifs('Gimnaziu II'!$F$6:$F$420,O14,'Gimnaziu II'!$G$6:$G$420,$J$4,'Gimnaziu II'!$AX$6:$AX$420,"&lt;10")-P8-P10-P12</f>
        <v>1</v>
      </c>
      <c r="Q14" s="109"/>
      <c r="S14" s="2" t="s">
        <v>73</v>
      </c>
      <c r="T14" s="2" t="s">
        <v>79</v>
      </c>
      <c r="U14" s="109">
        <f>SUMIFS('Primar II'!$AS$6:$AS$523,'Primar II'!$G$6:$G$523,$S$4,'Primar II'!$F$6:$F$523,T14)</f>
        <v>167</v>
      </c>
      <c r="W14" s="2" t="s">
        <v>1772</v>
      </c>
      <c r="X14" s="2" t="s">
        <v>73</v>
      </c>
      <c r="Y14" s="2" t="s">
        <v>79</v>
      </c>
      <c r="Z14">
        <f>countifs('Primar II'!$G$6:$G$498,$S$4,'Primar II'!$F$6:$F$498,Y14,'Primar II'!$AC$6:$AC$498,"FB")</f>
        <v>23</v>
      </c>
      <c r="AD14" s="11" t="s">
        <v>594</v>
      </c>
    </row>
    <row r="15" ht="14.25" customHeight="1">
      <c r="B15" s="2" t="s">
        <v>96</v>
      </c>
      <c r="C15">
        <f>countifs('Liceu II'!$F$5:$F$607,B15,'Liceu II'!$G$5:$G$607,$A$4,'Liceu II'!$AY$5:$AY$607,"&lt;9")-C13-C11-C9</f>
        <v>0</v>
      </c>
      <c r="F15" s="2" t="s">
        <v>96</v>
      </c>
      <c r="G15" s="109">
        <f>countifs('Liceu II'!$F$5:$F$607,F15,'Liceu II'!$G$5:$G$607,$A$4,'Liceu II'!$AX$5:$AX$607,"&lt;10")-G13-G11-G9</f>
        <v>0</v>
      </c>
      <c r="H15" s="109"/>
      <c r="I15" s="11" t="s">
        <v>513</v>
      </c>
      <c r="K15" s="2" t="s">
        <v>96</v>
      </c>
      <c r="L15">
        <f>countifs('Gimnaziu II'!$F$6:F$420,K15,'Gimnaziu II'!$G$6:G$420,$J$4,'Gimnaziu II'!$AY$6:$AY$420,"&lt;9")-L13-L11-L9</f>
        <v>5</v>
      </c>
      <c r="O15" s="2" t="s">
        <v>96</v>
      </c>
      <c r="P15" s="109">
        <f>countifs('Gimnaziu II'!$F$6:$F$420,O15,'Gimnaziu II'!$G$6:$G$420,$J$4,'Gimnaziu II'!$AX$6:$AX$420,"&lt;10")-P9-P11-P13</f>
        <v>0</v>
      </c>
      <c r="Q15" s="109"/>
      <c r="T15" s="2" t="s">
        <v>96</v>
      </c>
      <c r="U15" s="109">
        <f>SUMIFS('Primar II'!$AS$6:$AS$523,'Primar II'!$G$6:$G$523,$S$4,'Primar II'!$F$6:$F$523,T15)</f>
        <v>56</v>
      </c>
      <c r="Y15" s="2" t="s">
        <v>96</v>
      </c>
      <c r="Z15">
        <f>countifs('Primar II'!$G$6:$G$498,$S$4,'Primar II'!$F$6:$F$498,Y15,'Primar II'!$AC$6:$AC$498,"FB")</f>
        <v>8</v>
      </c>
      <c r="AD15" s="11" t="s">
        <v>669</v>
      </c>
    </row>
    <row r="16" ht="14.25" customHeight="1">
      <c r="A16" s="2" t="s">
        <v>1773</v>
      </c>
      <c r="B16" s="2" t="s">
        <v>79</v>
      </c>
      <c r="C16">
        <f>countifs('Liceu II'!$F$5:$F$607,B16,'Liceu II'!$G$5:$G$607,$A$4,'Liceu II'!$AY$5:$AY$607,"&lt;=10")-C14-C12-C10-C8</f>
        <v>0</v>
      </c>
      <c r="E16" s="110">
        <v>10.0</v>
      </c>
      <c r="F16" s="2" t="s">
        <v>79</v>
      </c>
      <c r="G16" s="109">
        <f>countifs('Liceu II'!$F$5:$F$607,F16,'Liceu II'!$G$5:$G$607,$A$4,'Liceu II'!$AX$5:$AX$607,"=10")</f>
        <v>0</v>
      </c>
      <c r="H16" s="109"/>
      <c r="I16" s="11" t="s">
        <v>679</v>
      </c>
      <c r="J16" s="2" t="s">
        <v>1773</v>
      </c>
      <c r="K16" s="2" t="s">
        <v>79</v>
      </c>
      <c r="L16">
        <f>countifs('Gimnaziu II'!$F$6:F$420,K16,'Gimnaziu II'!$G$6:G$420,$J$4,'Gimnaziu II'!$AY$6:$AY$420,"&lt;=10")-L14-L12-L10-L8</f>
        <v>9</v>
      </c>
      <c r="M16" s="2"/>
      <c r="N16" s="110">
        <v>10.0</v>
      </c>
      <c r="O16" s="2" t="s">
        <v>79</v>
      </c>
      <c r="P16" s="109">
        <f>countifs('Gimnaziu II'!$F$6:$F$420,O16,'Gimnaziu II'!$G$6:$G$420,$J$4,'Gimnaziu II'!$AX$6:$AX$420,"=10")</f>
        <v>18</v>
      </c>
      <c r="Q16" s="109"/>
      <c r="U16" s="108">
        <f>SUM(U8:U15)</f>
        <v>239</v>
      </c>
      <c r="Z16" s="2"/>
      <c r="AD16" s="11" t="s">
        <v>729</v>
      </c>
    </row>
    <row r="17" ht="14.25" customHeight="1">
      <c r="B17" s="2" t="s">
        <v>96</v>
      </c>
      <c r="C17">
        <f>countifs('Liceu II'!$F$5:$F$607,B17,'Liceu II'!$G$5:$G$607,$A$4,'Liceu II'!$AY$5:$AY$607,"&lt;=10")-C15-C13-C11-C9</f>
        <v>0</v>
      </c>
      <c r="F17" s="2" t="s">
        <v>96</v>
      </c>
      <c r="G17" s="109">
        <f>countifs('Liceu II'!$F$5:$F$607,F17,'Liceu II'!$G$5:$G$607,$A$4,'Liceu II'!$AX$5:$AX$607,"=10")</f>
        <v>0</v>
      </c>
      <c r="H17" s="109"/>
      <c r="I17" s="11" t="s">
        <v>836</v>
      </c>
      <c r="K17" s="2" t="s">
        <v>96</v>
      </c>
      <c r="L17">
        <f>countifs('Gimnaziu II'!$F$6:F$420,K17,'Gimnaziu II'!$G$6:G$420,$J$4,'Gimnaziu II'!$AY$6:$AY$420,"&lt;=10")-L15-L13-L11-L9</f>
        <v>10</v>
      </c>
      <c r="O17" s="2" t="s">
        <v>96</v>
      </c>
      <c r="P17" s="109">
        <f>countifs('Gimnaziu II'!$F$6:$F$420,O17,'Gimnaziu II'!$G$6:$G$420,$J$4,'Gimnaziu II'!$AX$6:$AX$420,"=10")</f>
        <v>15</v>
      </c>
      <c r="Q17" s="109"/>
      <c r="Z17" s="2"/>
      <c r="AD17" s="11" t="s">
        <v>795</v>
      </c>
    </row>
    <row r="18" ht="14.25" customHeight="1">
      <c r="C18">
        <f>SUM(C8:C17)</f>
        <v>0</v>
      </c>
      <c r="I18" s="11" t="s">
        <v>995</v>
      </c>
      <c r="L18">
        <f>SUM(L8:L17)</f>
        <v>32</v>
      </c>
      <c r="Z18" s="2"/>
      <c r="AD18" s="11" t="s">
        <v>851</v>
      </c>
    </row>
    <row r="19" ht="14.25" customHeight="1">
      <c r="A19" s="5"/>
      <c r="E19" s="5" t="s">
        <v>1774</v>
      </c>
      <c r="F19" s="2" t="s">
        <v>79</v>
      </c>
      <c r="G19" s="107">
        <f>countifs('Liceu II'!$F$5:$F$607,F19,'Liceu II'!$G$5:$G$607,$A$4,'Liceu II'!$BE$5:$BE$607,"DA")</f>
        <v>0</v>
      </c>
      <c r="I19" s="11" t="s">
        <v>1136</v>
      </c>
      <c r="J19" s="5"/>
      <c r="M19" s="5"/>
      <c r="N19" s="5" t="s">
        <v>1774</v>
      </c>
      <c r="O19" s="2" t="s">
        <v>79</v>
      </c>
      <c r="P19" s="107">
        <f>countifs('Gimnaziu II'!$F$6:$F$420,O19,'Gimnaziu II'!$G$6:$G$420,$J$4,'Gimnaziu II'!$BE$6:$BE$420,"DA")</f>
        <v>19</v>
      </c>
      <c r="Q19" s="5"/>
      <c r="R19" s="5"/>
      <c r="W19" s="5" t="s">
        <v>1774</v>
      </c>
      <c r="X19" s="2" t="s">
        <v>79</v>
      </c>
      <c r="Y19" s="111">
        <f>countifs('Primar II'!$G$6:$G$523,$S$4,'Primar II'!$F$6:$F$523,X19,'Primar II'!$AI$6:$AI$523,"DA")</f>
        <v>22</v>
      </c>
      <c r="Z19" s="2"/>
      <c r="AD19" s="11" t="s">
        <v>904</v>
      </c>
    </row>
    <row r="20" ht="14.25" customHeight="1">
      <c r="A20" s="5" t="s">
        <v>1775</v>
      </c>
      <c r="B20" s="2" t="s">
        <v>79</v>
      </c>
      <c r="C20" s="109">
        <f>countifs('Liceu II'!$F$5:$F$607,B20,'Liceu II'!$G$5:$G$607,$A$4,'Liceu II'!$BA$5:$BA$607,"&gt;0")</f>
        <v>0</v>
      </c>
      <c r="F20" s="2" t="s">
        <v>96</v>
      </c>
      <c r="G20" s="107">
        <f>countifs('Liceu II'!$F$5:$F$607,F20,'Liceu II'!$G$5:$G$607,$A$4,'Liceu II'!$BE$5:$BE$607,"DA")</f>
        <v>0</v>
      </c>
      <c r="I20" s="11"/>
      <c r="J20" s="5" t="s">
        <v>1775</v>
      </c>
      <c r="K20" s="2" t="s">
        <v>79</v>
      </c>
      <c r="L20" s="109">
        <f>countifs('Gimnaziu II'!$F$6:$F$420,K20,'Gimnaziu II'!$G$6:$G$420,$J$4,'Gimnaziu II'!BA6:BA420,"&gt;0")</f>
        <v>2</v>
      </c>
      <c r="O20" s="2" t="s">
        <v>96</v>
      </c>
      <c r="P20" s="107">
        <f>countifs('Gimnaziu II'!$F$6:$F$420,O20,'Gimnaziu II'!$G$6:$G$420,$J$4,'Gimnaziu II'!$BE$6:$BE$420,"DA")</f>
        <v>15</v>
      </c>
      <c r="X20" s="2" t="s">
        <v>96</v>
      </c>
      <c r="Y20" s="111">
        <f>countifs('Primar II'!$G$6:$G$523,$S$4,'Primar II'!$F$6:$F$523,X20,'Primar II'!$AI$6:$AI$523,"DA")</f>
        <v>7</v>
      </c>
      <c r="Z20" s="2"/>
      <c r="AD20" s="2"/>
    </row>
    <row r="21" ht="14.25" customHeight="1">
      <c r="B21" s="2" t="s">
        <v>96</v>
      </c>
      <c r="C21" s="109">
        <f>countifs('Liceu II'!$F$5:$F$607,B21,'Liceu II'!$G$5:$G$607,$A$4,'Liceu II'!$BA$5:$BA$607,"&gt;0")</f>
        <v>0</v>
      </c>
      <c r="G21" s="108">
        <f>SUM(G19:G20)</f>
        <v>0</v>
      </c>
      <c r="I21" s="11"/>
      <c r="K21" s="2" t="s">
        <v>96</v>
      </c>
      <c r="L21" s="109">
        <f>countifs('Gimnaziu II'!$F$6:$F$420,K21,'Gimnaziu II'!$G$6:$G$420,$J$4,'Gimnaziu II'!BA6:BA420,"&gt;0")</f>
        <v>0</v>
      </c>
      <c r="P21" s="108">
        <f>SUM(P19:P20)</f>
        <v>34</v>
      </c>
      <c r="R21" s="5"/>
      <c r="S21" s="5" t="s">
        <v>1775</v>
      </c>
      <c r="T21" s="2" t="s">
        <v>79</v>
      </c>
      <c r="U21">
        <f>COUNTIFS('Primar II'!$G$6:$G$523,$S$4,'Primar II'!$F$6:$F$523,T21,'Primar II'!$AE$6:$AE$523,"&gt;0")</f>
        <v>0</v>
      </c>
      <c r="Y21">
        <f>SUM(Y19:Y20)</f>
        <v>29</v>
      </c>
      <c r="Z21" s="2"/>
      <c r="AD21" s="2"/>
    </row>
    <row r="22" ht="14.25" customHeight="1">
      <c r="A22" s="5" t="s">
        <v>1776</v>
      </c>
      <c r="C22" s="108">
        <f>SUM(C20:C21)</f>
        <v>0</v>
      </c>
      <c r="E22" s="5" t="s">
        <v>1777</v>
      </c>
      <c r="F22" s="2" t="s">
        <v>79</v>
      </c>
      <c r="G22" s="107">
        <f>countifs('Liceu II'!$F$5:$F$607,F22,'Liceu II'!$G$5:$G$607,$A$4,'Liceu II'!$BF$5:$BF$607,"DA")</f>
        <v>0</v>
      </c>
      <c r="I22" s="11" t="s">
        <v>1216</v>
      </c>
      <c r="J22" s="5" t="s">
        <v>1776</v>
      </c>
      <c r="L22" s="108">
        <f>SUM(L20:L21)</f>
        <v>2</v>
      </c>
      <c r="N22" s="5" t="s">
        <v>1777</v>
      </c>
      <c r="O22" s="2" t="s">
        <v>79</v>
      </c>
      <c r="P22" s="107">
        <f>countifs('Gimnaziu II'!$F$6:$F$420,O22,'Gimnaziu II'!$G$6:$G$420,$J$4,'Gimnaziu II'!$BF$6:$BF$420,"DA")</f>
        <v>0</v>
      </c>
      <c r="T22" s="2" t="s">
        <v>96</v>
      </c>
      <c r="U22">
        <f>COUNTIFS('Primar II'!$G$6:$G$523,$S$4,'Primar II'!$F$6:$F$523,T22,'Primar II'!$AE$6:$AE$523,"&gt;0")</f>
        <v>0</v>
      </c>
      <c r="W22" s="5" t="s">
        <v>1777</v>
      </c>
      <c r="X22" s="2" t="s">
        <v>79</v>
      </c>
      <c r="Y22" s="111">
        <f>countifs('Primar II'!$G$6:$G$523,$S$4,'Primar II'!$F$6:$F$523,X22,'Primar II'!$AJ$6:$AJ$523,"DA")</f>
        <v>1</v>
      </c>
    </row>
    <row r="23" ht="14.25" customHeight="1">
      <c r="A23" s="5" t="s">
        <v>1778</v>
      </c>
      <c r="C23">
        <f>G36-C22-G39</f>
        <v>0</v>
      </c>
      <c r="F23" s="2" t="s">
        <v>96</v>
      </c>
      <c r="G23" s="107">
        <f>countifs('Liceu II'!$F$5:$F$607,F23,'Liceu II'!$G$5:$G$607,$A$4,'Liceu II'!$BF$5:$BF$607,"DA")</f>
        <v>0</v>
      </c>
      <c r="I23" s="11" t="s">
        <v>1284</v>
      </c>
      <c r="J23" s="5" t="s">
        <v>1778</v>
      </c>
      <c r="L23">
        <f>P36-L22-P39</f>
        <v>32</v>
      </c>
      <c r="M23" s="5"/>
      <c r="O23" s="2" t="s">
        <v>96</v>
      </c>
      <c r="P23" s="107">
        <f>countifs('Gimnaziu II'!$F$6:$F$420,O23,'Gimnaziu II'!$G$6:$G$420,$J$4,'Gimnaziu II'!$BF$6:$BF$420,"DA")</f>
        <v>0</v>
      </c>
      <c r="Q23" s="5"/>
      <c r="R23" s="5"/>
      <c r="S23" s="5" t="s">
        <v>1776</v>
      </c>
      <c r="U23">
        <f>SUM(U21:U22)</f>
        <v>0</v>
      </c>
      <c r="X23" s="2" t="s">
        <v>96</v>
      </c>
      <c r="Y23" s="111">
        <f>countifs('Primar II'!$G$6:$G$523,$S$4,'Primar II'!$F$6:$F$523,X23,'Primar II'!$AJ$6:$AJ$523,"DA")</f>
        <v>2</v>
      </c>
    </row>
    <row r="24" ht="14.25" customHeight="1">
      <c r="G24" s="108">
        <f>SUM(G22:G23)</f>
        <v>0</v>
      </c>
      <c r="I24" s="11" t="s">
        <v>1343</v>
      </c>
      <c r="P24" s="108">
        <f>SUM(P22:P23)</f>
        <v>0</v>
      </c>
      <c r="R24" s="5"/>
      <c r="S24" s="5" t="s">
        <v>1778</v>
      </c>
      <c r="U24" s="2">
        <f>Y36-U23</f>
        <v>28</v>
      </c>
    </row>
    <row r="25" ht="14.25" customHeight="1">
      <c r="A25" s="5" t="s">
        <v>1779</v>
      </c>
      <c r="E25" s="5" t="s">
        <v>1780</v>
      </c>
      <c r="F25" s="2" t="s">
        <v>79</v>
      </c>
      <c r="G25" s="107">
        <f>countifs('Liceu II'!$F$5:$F$607,F25,'Liceu II'!$G$5:$G$607,$A$4,'Liceu II'!$BG$5:$BG$607,"DA")</f>
        <v>0</v>
      </c>
      <c r="I25" s="11" t="s">
        <v>1410</v>
      </c>
      <c r="J25" s="5" t="s">
        <v>1779</v>
      </c>
      <c r="M25" s="5"/>
      <c r="N25" s="5" t="s">
        <v>1780</v>
      </c>
      <c r="O25" s="2" t="s">
        <v>79</v>
      </c>
      <c r="P25" s="107">
        <f>countifs('Gimnaziu II'!$F$6:$F$420,O25,'Gimnaziu II'!$G$6:$G$420,$J$4,'Gimnaziu II'!$BG$6:$BG$420,"DA")</f>
        <v>0</v>
      </c>
      <c r="Q25" s="5"/>
      <c r="W25" s="5" t="s">
        <v>1780</v>
      </c>
      <c r="X25" s="2" t="s">
        <v>79</v>
      </c>
      <c r="Y25" s="109">
        <f>countifs('Primar II'!$G$6:$G$523,$S$4,'Primar II'!$F$6:$F$523,X25,'Primar II'!$AK$6:$AK$523,"DA")</f>
        <v>0</v>
      </c>
    </row>
    <row r="26" ht="14.25" customHeight="1">
      <c r="A26" s="2" t="s">
        <v>1781</v>
      </c>
      <c r="B26" s="2" t="s">
        <v>79</v>
      </c>
      <c r="C26" s="109">
        <f>countifs('Liceu II'!$F$5:$F$607,B26,'Liceu II'!$G$5:$G$607,$A$4,'Liceu II'!$BA$5:$BA$607,"=1")</f>
        <v>0</v>
      </c>
      <c r="F26" s="2" t="s">
        <v>96</v>
      </c>
      <c r="G26" s="107">
        <f>countifs('Liceu II'!$F$5:$F$607,F26,'Liceu II'!$G$5:$G$607,$A$4,'Liceu II'!$BG$5:$BG$607,"DA")</f>
        <v>0</v>
      </c>
      <c r="I26" s="11" t="s">
        <v>1480</v>
      </c>
      <c r="J26" s="2" t="s">
        <v>1781</v>
      </c>
      <c r="K26" s="2" t="s">
        <v>79</v>
      </c>
      <c r="L26" s="109">
        <f>countifs('Gimnaziu II'!$F$6:$F$420,K26,'Gimnaziu II'!$G$6:$G$420,$J$4,'Gimnaziu II'!$BA$6:$BA$420,"=1")</f>
        <v>2</v>
      </c>
      <c r="M26" s="5"/>
      <c r="O26" s="2" t="s">
        <v>96</v>
      </c>
      <c r="P26" s="107">
        <f>countifs('Gimnaziu II'!$F$6:$F$420,O26,'Gimnaziu II'!$G$6:$G$420,$J$4,'Gimnaziu II'!$BG$6:$BG$420,"DA")</f>
        <v>0</v>
      </c>
      <c r="Q26" s="5"/>
      <c r="R26" s="5"/>
      <c r="S26" s="5" t="s">
        <v>1779</v>
      </c>
      <c r="X26" s="2" t="s">
        <v>96</v>
      </c>
      <c r="Y26" s="109">
        <f>countifs('Primar II'!$G$6:$G$523,$S$4,'Primar II'!$F$6:$F$523,X26,'Primar II'!$AK$6:$AK$523,"DA")</f>
        <v>0</v>
      </c>
    </row>
    <row r="27" ht="14.25" customHeight="1">
      <c r="A27" s="2"/>
      <c r="B27" s="2" t="s">
        <v>96</v>
      </c>
      <c r="C27" s="109">
        <f>countifs('Liceu II'!$F$5:$F$607,B27,'Liceu II'!$G$5:$G$607,$A$4,'Liceu II'!$BA$5:$BA$607,"=1")</f>
        <v>0</v>
      </c>
      <c r="G27" s="108">
        <f>SUM(G25:G26)</f>
        <v>0</v>
      </c>
      <c r="I27" s="11" t="s">
        <v>1520</v>
      </c>
      <c r="J27" s="2"/>
      <c r="K27" s="2" t="s">
        <v>96</v>
      </c>
      <c r="L27" s="109">
        <f>countifs('Gimnaziu II'!$F$6:$F$420,K27,'Gimnaziu II'!$G$6:$G$420,$J$4,'Gimnaziu II'!$BA$6:$BA$420,"=1")</f>
        <v>0</v>
      </c>
      <c r="M27" s="2"/>
      <c r="P27" s="108">
        <f>SUM(P25:P26)</f>
        <v>0</v>
      </c>
      <c r="Q27" s="2"/>
      <c r="S27" s="2" t="s">
        <v>1781</v>
      </c>
      <c r="T27" s="2" t="s">
        <v>79</v>
      </c>
      <c r="U27">
        <f>COUNTIFS('Primar II'!$G$6:$G$523,$S$4,'Primar II'!$F$6:$F$523,T27,'Primar II'!$AE$6:$AE$523,"1")</f>
        <v>0</v>
      </c>
    </row>
    <row r="28" ht="14.25" customHeight="1">
      <c r="A28" s="2" t="s">
        <v>1782</v>
      </c>
      <c r="B28" s="2" t="s">
        <v>79</v>
      </c>
      <c r="C28" s="109">
        <f>countifs('Liceu II'!$F$5:$F$607,B28,'Liceu II'!$G$5:$G$607,$A$4,'Liceu II'!$BA$5:$BA$607,"=2")</f>
        <v>0</v>
      </c>
      <c r="E28" s="5" t="s">
        <v>1783</v>
      </c>
      <c r="F28" s="2" t="s">
        <v>79</v>
      </c>
      <c r="G28" s="107">
        <f>countifs('Liceu II'!$F$5:$F$607,F28,'Liceu II'!$G$5:$G$607,$A$4,'Liceu II'!$BH$5:$BH$607,"DA")</f>
        <v>0</v>
      </c>
      <c r="I28" s="11" t="s">
        <v>1547</v>
      </c>
      <c r="J28" s="2" t="s">
        <v>1782</v>
      </c>
      <c r="K28" s="2" t="s">
        <v>79</v>
      </c>
      <c r="L28" s="109">
        <f>countifs('Gimnaziu II'!$F$6:$F$420,K28,'Gimnaziu II'!$G$6:$G$420,$J$4,'Gimnaziu II'!$BA$6:$BA$420,"=2")</f>
        <v>0</v>
      </c>
      <c r="M28" s="2"/>
      <c r="N28" s="5" t="s">
        <v>1783</v>
      </c>
      <c r="O28" s="2" t="s">
        <v>79</v>
      </c>
      <c r="P28" s="107">
        <f>countifs('Gimnaziu II'!$F$6:$F$420,O28,'Gimnaziu II'!$G$6:$G$420,$J$4,'Gimnaziu II'!$BH$6:$BH$420,"DA")</f>
        <v>0</v>
      </c>
      <c r="Q28" s="2"/>
      <c r="S28" s="2"/>
      <c r="T28" s="2" t="s">
        <v>96</v>
      </c>
      <c r="U28">
        <f>COUNTIFS('Primar II'!$G$6:$G$523,$S$4,'Primar II'!$F$6:$F$523,T28,'Primar II'!$AE$6:$AE$523,"1")</f>
        <v>0</v>
      </c>
      <c r="W28" s="5" t="s">
        <v>1783</v>
      </c>
      <c r="X28" s="2" t="s">
        <v>79</v>
      </c>
      <c r="Y28" s="109">
        <f>countifs('Primar II'!$G$6:$G$523,$S$4,'Primar II'!$F$6:$F$523,X28,'Primar II'!$AL$6:$AL$523,"DA")</f>
        <v>0</v>
      </c>
    </row>
    <row r="29" ht="14.25" customHeight="1">
      <c r="A29" s="2"/>
      <c r="B29" s="2" t="s">
        <v>96</v>
      </c>
      <c r="C29" s="109">
        <f>countifs('Liceu II'!$F$5:$F$607,B29,'Liceu II'!$G$5:$G$607,$A$4,'Liceu II'!$BA$5:$BA$607,"=2")</f>
        <v>0</v>
      </c>
      <c r="F29" s="2" t="s">
        <v>96</v>
      </c>
      <c r="G29" s="107">
        <f>countifs('Liceu II'!$F$5:$F$607,F29,'Liceu II'!$G$5:$G$607,$A$4,'Liceu II'!$BH$5:$BH$607,"DA")</f>
        <v>0</v>
      </c>
      <c r="I29" s="11" t="s">
        <v>1577</v>
      </c>
      <c r="J29" s="2"/>
      <c r="K29" s="2" t="s">
        <v>96</v>
      </c>
      <c r="L29" s="109">
        <f>countifs('Gimnaziu II'!$F$6:$F$420,K29,'Gimnaziu II'!$G$6:$G$420,$J$4,'Gimnaziu II'!$BA$6:$BA$420,"=2")</f>
        <v>0</v>
      </c>
      <c r="M29" s="5"/>
      <c r="O29" s="2" t="s">
        <v>96</v>
      </c>
      <c r="P29" s="107">
        <f>countifs('Gimnaziu II'!$F$6:$F$420,O29,'Gimnaziu II'!$G$6:$G$420,$J$4,'Gimnaziu II'!$BH$6:$BH$420,"DA")</f>
        <v>0</v>
      </c>
      <c r="Q29" s="5"/>
      <c r="S29" s="2" t="s">
        <v>1782</v>
      </c>
      <c r="T29" s="2" t="s">
        <v>79</v>
      </c>
      <c r="U29">
        <f>COUNTIFS('Primar II'!$G$6:$G$523,$S$4,'Primar II'!$F$6:$F$523,T29,'Primar II'!$AE$6:$AE$523,"2")</f>
        <v>0</v>
      </c>
      <c r="X29" s="2" t="s">
        <v>96</v>
      </c>
      <c r="Y29" s="109">
        <f>countifs('Primar II'!$G$6:$G$523,$S$4,'Primar II'!$F$6:$F$523,X29,'Primar II'!$AL$6:$AL$523,"DA")</f>
        <v>0</v>
      </c>
    </row>
    <row r="30" ht="14.25" customHeight="1">
      <c r="A30" s="2" t="s">
        <v>1784</v>
      </c>
      <c r="B30" s="2" t="s">
        <v>79</v>
      </c>
      <c r="C30" s="109">
        <f>countifs('Liceu II'!$F$5:$F$607,B30,'Liceu II'!$G$5:$G$607,$A$4,'Liceu II'!$BA$5:$BA$607,"=3")</f>
        <v>0</v>
      </c>
      <c r="G30" s="108">
        <f>SUM(G28:G29)</f>
        <v>0</v>
      </c>
      <c r="I30" s="11" t="s">
        <v>1607</v>
      </c>
      <c r="J30" s="2" t="s">
        <v>1784</v>
      </c>
      <c r="K30" s="2" t="s">
        <v>79</v>
      </c>
      <c r="L30" s="109">
        <f>countifs('Gimnaziu II'!$F$6:$F$420,K30,'Gimnaziu II'!$G$6:$G$420,$J$4,'Gimnaziu II'!$BA$6:$BA$420,"=3")</f>
        <v>0</v>
      </c>
      <c r="M30" s="2"/>
      <c r="P30" s="108">
        <f>SUM(P28:P29)</f>
        <v>0</v>
      </c>
      <c r="Q30" s="2"/>
      <c r="S30" s="2"/>
      <c r="T30" s="2" t="s">
        <v>96</v>
      </c>
      <c r="U30">
        <f>COUNTIFS('Primar II'!$G$6:$G$523,$S$4,'Primar II'!$F$6:$F$523,T30,'Primar II'!$AE$6:$AE$523,"2")</f>
        <v>0</v>
      </c>
    </row>
    <row r="31" ht="14.25" customHeight="1">
      <c r="A31" s="2"/>
      <c r="B31" s="2" t="s">
        <v>96</v>
      </c>
      <c r="C31" s="109">
        <f>countifs('Liceu II'!$F$5:$F$607,B31,'Liceu II'!$G$5:$G$607,$A$4,'Liceu II'!$BA$5:$BA$607,"=3")</f>
        <v>0</v>
      </c>
      <c r="E31" s="5" t="s">
        <v>1785</v>
      </c>
      <c r="F31" s="2" t="s">
        <v>79</v>
      </c>
      <c r="G31" s="107">
        <f>countifs('Liceu II'!$F$5:$F$607,F31,'Liceu II'!$G$5:$G$607,$A$4,'Liceu II'!$BI$5:$BI$607,"DA")</f>
        <v>0</v>
      </c>
      <c r="I31" s="11" t="s">
        <v>1631</v>
      </c>
      <c r="J31" s="2"/>
      <c r="K31" s="2" t="s">
        <v>96</v>
      </c>
      <c r="L31" s="109">
        <f>countifs('Gimnaziu II'!$F$6:$F$420,K31,'Gimnaziu II'!$G$6:$G$420,$J$4,'Gimnaziu II'!$BA$6:$BA$420,"=3")</f>
        <v>0</v>
      </c>
      <c r="M31" s="2"/>
      <c r="N31" s="5" t="s">
        <v>1785</v>
      </c>
      <c r="O31" s="2" t="s">
        <v>79</v>
      </c>
      <c r="P31" s="107">
        <f>countifs('Gimnaziu II'!$F$6:$F$420,O31,'Gimnaziu II'!$G$6:$G$420,$J$4,'Gimnaziu II'!$BI$6:$BI$420,"DA")</f>
        <v>0</v>
      </c>
      <c r="Q31" s="2"/>
      <c r="S31" s="2" t="s">
        <v>1784</v>
      </c>
      <c r="T31" s="2" t="s">
        <v>79</v>
      </c>
      <c r="U31">
        <f>COUNTIFS('Primar II'!$G$6:$G$523,$S$4,'Primar II'!$F$6:$F$523,T31,'Primar II'!$AE$6:$AE$523,"3")</f>
        <v>0</v>
      </c>
      <c r="W31" s="5" t="s">
        <v>1785</v>
      </c>
      <c r="X31" s="2" t="s">
        <v>79</v>
      </c>
      <c r="Y31" s="112">
        <f>countifs('Primar II'!$G$6:$G$523,$S$4,'Primar II'!$F$6:$F$523,X31,'Primar II'!$AM$6:$AM$523,"DA")</f>
        <v>0</v>
      </c>
    </row>
    <row r="32" ht="14.25" customHeight="1">
      <c r="A32" s="2" t="s">
        <v>1786</v>
      </c>
      <c r="B32" s="2" t="s">
        <v>79</v>
      </c>
      <c r="C32" s="109">
        <f>countifs('Liceu II'!$F$5:$F$607,B32,'Liceu II'!$G$5:$G$607,$A$4,'Liceu II'!$BA$5:$BA$607,"&gt;3")</f>
        <v>0</v>
      </c>
      <c r="F32" s="2" t="s">
        <v>96</v>
      </c>
      <c r="G32" s="107">
        <f>countifs('Liceu II'!$F$5:$F$607,F32,'Liceu II'!$G$5:$G$607,$A$4,'Liceu II'!$BI$5:$BI$607,"DA")</f>
        <v>0</v>
      </c>
      <c r="I32" s="11" t="s">
        <v>1661</v>
      </c>
      <c r="J32" s="2" t="s">
        <v>1786</v>
      </c>
      <c r="K32" s="2" t="s">
        <v>79</v>
      </c>
      <c r="L32" s="109">
        <f>countifs('Gimnaziu II'!$F$6:$F$420,K32,'Gimnaziu II'!$G$6:$G$420,$J$4,'Gimnaziu II'!$BA$6:$BA$420,"&gt;3")</f>
        <v>0</v>
      </c>
      <c r="M32" s="2"/>
      <c r="O32" s="2" t="s">
        <v>96</v>
      </c>
      <c r="P32" s="107">
        <f>countifs('Gimnaziu II'!$F$6:$F$420,O32,'Gimnaziu II'!$G$6:$G$420,$J$4,'Gimnaziu II'!$BI$6:$BI$420,"DA")</f>
        <v>0</v>
      </c>
      <c r="Q32" s="2"/>
      <c r="S32" s="2"/>
      <c r="T32" s="2" t="s">
        <v>96</v>
      </c>
      <c r="U32">
        <f>COUNTIFS('Primar II'!$G$6:$G$523,$S$4,'Primar II'!$F$6:$F$523,T32,'Primar II'!$AE$6:$AE$523,"3")</f>
        <v>0</v>
      </c>
      <c r="X32" s="2" t="s">
        <v>96</v>
      </c>
      <c r="Y32" s="112">
        <f>countifs('Primar II'!$G$6:$G$523,$S$4,'Primar II'!$F$6:$F$523,X32,'Primar II'!$AM$6:$AM$523,"DA")</f>
        <v>0</v>
      </c>
    </row>
    <row r="33" ht="14.25" customHeight="1">
      <c r="B33" s="2" t="s">
        <v>96</v>
      </c>
      <c r="C33" s="109">
        <f>countifs('Liceu II'!$F$5:$F$607,B33,'Liceu II'!$G$5:$G$607,$A$4,'Liceu II'!$BA$5:$BA$607,"&gt;3")</f>
        <v>0</v>
      </c>
      <c r="G33" s="108">
        <f>SUM(G31:G32)</f>
        <v>0</v>
      </c>
      <c r="I33" s="11" t="s">
        <v>1690</v>
      </c>
      <c r="K33" s="2" t="s">
        <v>96</v>
      </c>
      <c r="L33" s="109">
        <f>countifs('Gimnaziu II'!$F$6:$F$341,K33,'Gimnaziu II'!$G$6:$G$341,$J$4,'Gimnaziu II'!$BA$6:$BA$341,"&gt;3")</f>
        <v>0</v>
      </c>
      <c r="M33" s="2"/>
      <c r="P33" s="108">
        <f>SUM(P31:P32)</f>
        <v>0</v>
      </c>
      <c r="Q33" s="2"/>
      <c r="S33" s="2" t="s">
        <v>1786</v>
      </c>
      <c r="T33" s="2" t="s">
        <v>79</v>
      </c>
      <c r="U33">
        <f>COUNTIFS('Primar II'!$G$6:$G$523,$S$4,'Primar II'!$F$6:$F$523,T33,'Primar II'!$AE$6:$AE$523,"&gt;3")</f>
        <v>0</v>
      </c>
    </row>
    <row r="34" ht="14.25" customHeight="1">
      <c r="E34" s="5" t="s">
        <v>1787</v>
      </c>
      <c r="F34" s="2" t="s">
        <v>79</v>
      </c>
      <c r="G34" s="107">
        <f>countifs('Liceu II'!$F$5:$F$607,F34,'Liceu II'!$G$5:$G$607,$A$4,'Liceu II'!$BJ$5:$BJ$607,"DA")</f>
        <v>0</v>
      </c>
      <c r="I34" s="11" t="s">
        <v>1722</v>
      </c>
      <c r="M34" s="2"/>
      <c r="N34" s="5" t="s">
        <v>1787</v>
      </c>
      <c r="O34" s="2" t="s">
        <v>79</v>
      </c>
      <c r="P34" s="107">
        <f>countifs('Gimnaziu II'!$F$6:$F$420,O34,'Gimnaziu II'!$G$6:$G$420,$J$4,'Gimnaziu II'!$BJ$6:$BJ$420,"DA")</f>
        <v>19</v>
      </c>
      <c r="Q34" s="2"/>
      <c r="T34" s="2" t="s">
        <v>96</v>
      </c>
      <c r="U34">
        <f>COUNTIFS('Primar II'!$G$6:$G$523,$S$4,'Primar II'!$F$6:$F$523,T34,'Primar II'!$AE$6:$AE$523,"&gt;3")</f>
        <v>0</v>
      </c>
      <c r="W34" s="5" t="s">
        <v>1787</v>
      </c>
      <c r="X34" s="2" t="s">
        <v>79</v>
      </c>
      <c r="Y34" s="112">
        <f>countifs('Primar II'!$G$6:$G$523,$S$4,'Primar II'!$F$6:$F$523,X34,'Primar II'!$AN$6:$AN$523,"DA")</f>
        <v>22</v>
      </c>
    </row>
    <row r="35" ht="14.25" customHeight="1">
      <c r="A35" s="5" t="s">
        <v>1788</v>
      </c>
      <c r="C35" s="5" t="s">
        <v>1789</v>
      </c>
      <c r="F35" s="2" t="s">
        <v>96</v>
      </c>
      <c r="G35" s="107">
        <f>countifs('Liceu II'!$F$5:$F$607,F35,'Liceu II'!$G$5:$G$607,$A$4,'Liceu II'!$BJ$5:$BJ$607,"DA")</f>
        <v>0</v>
      </c>
      <c r="J35" s="5" t="s">
        <v>1788</v>
      </c>
      <c r="L35" s="5" t="s">
        <v>1789</v>
      </c>
      <c r="M35" s="2"/>
      <c r="O35" s="2" t="s">
        <v>96</v>
      </c>
      <c r="P35" s="107">
        <f>countifs('Gimnaziu II'!$F$6:$F$420,O35,'Gimnaziu II'!$G$6:$G$420,$J$4,'Gimnaziu II'!$BJ$6:$BJ$420,"DA")</f>
        <v>15</v>
      </c>
      <c r="Q35" s="2"/>
      <c r="X35" s="2" t="s">
        <v>96</v>
      </c>
      <c r="Y35" s="112">
        <f>countifs('Primar II'!$G$6:$G$523,$S$4,'Primar II'!$F$6:$F$523,X35,'Primar II'!$AN$6:$AN$523,"DA")</f>
        <v>6</v>
      </c>
    </row>
    <row r="36" ht="14.25" customHeight="1">
      <c r="B36" s="2" t="s">
        <v>79</v>
      </c>
      <c r="C36">
        <f>SUMIFS('Liceu II'!$BB$5:$BB$607,'Liceu II'!$F$5:$F$607,B36,'Liceu II'!$G$5:$G$607,$A$4)</f>
        <v>0</v>
      </c>
      <c r="G36" s="108">
        <f>SUM(G34:G35)</f>
        <v>0</v>
      </c>
      <c r="I36" s="11"/>
      <c r="K36" s="2" t="s">
        <v>79</v>
      </c>
      <c r="L36">
        <f>SUMIFS('Gimnaziu II'!$BB$6:$BB$420,'Gimnaziu II'!$F$6:$F$420,K36,'Gimnaziu II'!$G$6:$G$420,$J$4)</f>
        <v>220</v>
      </c>
      <c r="M36" s="2"/>
      <c r="P36" s="108">
        <f>SUM(P34:P35)</f>
        <v>34</v>
      </c>
      <c r="Q36" s="2"/>
      <c r="R36" s="5"/>
      <c r="S36" s="5" t="s">
        <v>1788</v>
      </c>
      <c r="U36" s="5" t="s">
        <v>1789</v>
      </c>
      <c r="Y36" s="108">
        <f>SUM(Y34:Y35)</f>
        <v>28</v>
      </c>
    </row>
    <row r="37" ht="14.25" customHeight="1">
      <c r="B37" s="2" t="s">
        <v>96</v>
      </c>
      <c r="C37">
        <f>SUMIFS('Liceu II'!$BB$5:$BB$607,'Liceu II'!$F$5:$F$607,B37,'Liceu II'!$G$5:$G$607,$A$4)</f>
        <v>0</v>
      </c>
      <c r="E37" s="5" t="s">
        <v>1790</v>
      </c>
      <c r="F37" s="2" t="s">
        <v>79</v>
      </c>
      <c r="G37" s="107">
        <f>countifs('Liceu II'!$F$5:$F$607,F37,'Liceu II'!$G$5:$G$607,$A$4,'Liceu II'!$BK$5:$BK$607,"DA")</f>
        <v>0</v>
      </c>
      <c r="K37" s="2" t="s">
        <v>96</v>
      </c>
      <c r="L37">
        <f>SUMIFS('Gimnaziu II'!$BB$6:$BB$420,'Gimnaziu II'!$F$6:$F$420,K37,'Gimnaziu II'!$G$6:$G$420,$J$4)</f>
        <v>245</v>
      </c>
      <c r="N37" s="5" t="s">
        <v>1790</v>
      </c>
      <c r="O37" s="2" t="s">
        <v>79</v>
      </c>
      <c r="P37" s="107">
        <f>countifs('Gimnaziu II'!$F$6:$F$420,O37,'Gimnaziu II'!$G$6:$G$420,$J$4,'Gimnaziu II'!$BK$6:$BK$420,"DA")</f>
        <v>0</v>
      </c>
      <c r="T37" s="2" t="s">
        <v>79</v>
      </c>
      <c r="U37">
        <f>sumifs('Primar II'!$AF$6:$AF$523,'Primar II'!$G$6:$G$523,$S$4,'Primar II'!$F$6:$F$523,T37)</f>
        <v>0</v>
      </c>
      <c r="W37" s="5" t="s">
        <v>1790</v>
      </c>
      <c r="X37" s="2" t="s">
        <v>79</v>
      </c>
      <c r="Y37" s="109">
        <f>countifs('Primar II'!$G$6:$G$523,$S$4,'Primar II'!$F$6:$F$523,X37,'Primar II'!$AO$6:$AO$523,"DA")</f>
        <v>0</v>
      </c>
    </row>
    <row r="38" ht="14.25" customHeight="1">
      <c r="C38" s="108">
        <f>C36+C37</f>
        <v>0</v>
      </c>
      <c r="F38" s="2" t="s">
        <v>96</v>
      </c>
      <c r="G38" s="107">
        <f>countifs('Liceu II'!$F$5:$F$607,F38,'Liceu II'!$G$5:$G$607,$A$4,'Liceu II'!$BK$5:$BK$607,"DA")</f>
        <v>0</v>
      </c>
      <c r="L38" s="108">
        <f>L36+L37</f>
        <v>465</v>
      </c>
      <c r="O38" s="2" t="s">
        <v>96</v>
      </c>
      <c r="P38" s="107">
        <f>countifs('Gimnaziu II'!$F$6:$F$420,O38,'Gimnaziu II'!$G$6:$G$420,$J$4,'Gimnaziu II'!$BK$6:$BK$420,"DA")</f>
        <v>0</v>
      </c>
      <c r="T38" s="2" t="s">
        <v>96</v>
      </c>
      <c r="U38">
        <f>sumifs('Primar II'!$AF$6:$AF$523,'Primar II'!$G$6:$G$523,$S$4,'Primar II'!$F$6:$F$523,T38)</f>
        <v>0</v>
      </c>
      <c r="X38" s="2" t="s">
        <v>96</v>
      </c>
      <c r="Y38" s="109">
        <f>countifs('Primar II'!$G$6:$G$523,$S$4,'Primar II'!$F$6:$F$523,X38,'Primar II'!$AO$6:$AO$523,"DA")</f>
        <v>0</v>
      </c>
    </row>
    <row r="39" ht="14.25" customHeight="1">
      <c r="C39" s="5" t="s">
        <v>1791</v>
      </c>
      <c r="G39" s="108">
        <f>SUM(G37:G38)</f>
        <v>0</v>
      </c>
      <c r="L39" s="5" t="s">
        <v>1791</v>
      </c>
      <c r="M39" s="5"/>
      <c r="P39" s="108">
        <f>SUM(P37:P38)</f>
        <v>0</v>
      </c>
      <c r="Q39" s="5"/>
      <c r="U39" s="5">
        <f>sum(U37:U38)</f>
        <v>0</v>
      </c>
    </row>
    <row r="40" ht="14.25" customHeight="1">
      <c r="B40" s="2" t="s">
        <v>79</v>
      </c>
      <c r="C40" s="109">
        <f>SUMIFS('Liceu II'!$BC$5:$BC$607,'Liceu II'!$F$5:$F$607,B40,'Liceu II'!$G$5:$G$607,$A$4)</f>
        <v>0</v>
      </c>
      <c r="K40" s="2" t="s">
        <v>79</v>
      </c>
      <c r="L40" s="109">
        <f>SUMIFS('Gimnaziu II'!$BC$6:$BC$420,'Gimnaziu II'!$F$6:$F$420,K40,'Gimnaziu II'!$G$6:$G$420,$J$4)</f>
        <v>6</v>
      </c>
      <c r="U40" s="5" t="s">
        <v>1791</v>
      </c>
    </row>
    <row r="41" ht="14.25" customHeight="1">
      <c r="B41" s="2" t="s">
        <v>96</v>
      </c>
      <c r="C41" s="109">
        <f>SUMIFS('Liceu II'!$BC$5:$BC$607,'Liceu II'!$F$5:$F$607,B41,'Liceu II'!$G$5:$G$607,$A$4)</f>
        <v>0</v>
      </c>
      <c r="K41" s="2" t="s">
        <v>96</v>
      </c>
      <c r="L41" s="109">
        <f>SUMIFS('Gimnaziu II'!$BC$6:$BC$420,'Gimnaziu II'!$F$6:$F$420,K41,'Gimnaziu II'!$G$6:$G$420,$J$4)</f>
        <v>0</v>
      </c>
      <c r="T41" s="2" t="s">
        <v>79</v>
      </c>
      <c r="U41" s="109">
        <f>sumifs('Primar II'!$AG$6:$AG$523,'Primar II'!$G$6:$G$523,$S$4,'Primar II'!$F$6:$F$523,T41)</f>
        <v>0</v>
      </c>
    </row>
    <row r="42" ht="14.25" customHeight="1">
      <c r="C42" s="108">
        <f>SUM(C40:C41)</f>
        <v>0</v>
      </c>
      <c r="L42" s="108">
        <f>SUM(L40:L41)</f>
        <v>6</v>
      </c>
      <c r="T42" s="2" t="s">
        <v>96</v>
      </c>
      <c r="U42" s="109">
        <f>sumifs('Primar II'!$AG$6:$AG$523,'Primar II'!$G$6:$G$523,$S$4,'Primar II'!$F$6:$F$523,T42)</f>
        <v>0</v>
      </c>
    </row>
    <row r="43" ht="14.25" customHeight="1">
      <c r="C43" s="5" t="s">
        <v>1792</v>
      </c>
      <c r="L43" s="5" t="s">
        <v>1792</v>
      </c>
      <c r="U43" s="108">
        <f>sum(U41:U42)</f>
        <v>0</v>
      </c>
    </row>
    <row r="44" ht="14.25" customHeight="1">
      <c r="B44" s="2" t="s">
        <v>79</v>
      </c>
      <c r="C44" s="109">
        <f t="shared" ref="C44:C45" si="1">C36-C40</f>
        <v>0</v>
      </c>
      <c r="K44" s="2" t="s">
        <v>79</v>
      </c>
      <c r="L44" s="109">
        <f t="shared" ref="L44:L45" si="2">L36-L40</f>
        <v>214</v>
      </c>
      <c r="U44" s="5" t="s">
        <v>1792</v>
      </c>
    </row>
    <row r="45" ht="14.25" customHeight="1">
      <c r="B45" s="2" t="s">
        <v>96</v>
      </c>
      <c r="C45" s="109">
        <f t="shared" si="1"/>
        <v>0</v>
      </c>
      <c r="K45" s="2" t="s">
        <v>96</v>
      </c>
      <c r="L45" s="109">
        <f t="shared" si="2"/>
        <v>245</v>
      </c>
      <c r="T45" s="2" t="s">
        <v>79</v>
      </c>
      <c r="U45" s="109">
        <f>sumifs('Primar II'!$AH$6:$AH$523,'Primar II'!$G$6:$G$523,$S$4,'Primar II'!$F$6:$F$523,T45)</f>
        <v>0</v>
      </c>
    </row>
    <row r="46" ht="14.25" customHeight="1">
      <c r="C46" s="108">
        <f>C44+C45</f>
        <v>0</v>
      </c>
      <c r="L46" s="108">
        <f>L44+L45</f>
        <v>459</v>
      </c>
      <c r="T46" s="2" t="s">
        <v>96</v>
      </c>
      <c r="U46" s="109">
        <f>sumifs('Primar II'!$AH$6:$AH$523,'Primar II'!$G$6:$G$523,$S$4,'Primar II'!$F$6:$F$523,T46)</f>
        <v>0</v>
      </c>
    </row>
    <row r="47" ht="14.25" customHeight="1">
      <c r="U47" s="108">
        <f>sum(U45:U46)</f>
        <v>0</v>
      </c>
    </row>
    <row r="48" ht="14.25" customHeight="1"/>
    <row r="49" ht="14.25" customHeight="1"/>
    <row r="50" ht="14.25" customHeight="1"/>
    <row r="51">
      <c r="M51" s="5"/>
      <c r="N51" s="5"/>
      <c r="O51" s="5"/>
      <c r="P51" s="5"/>
      <c r="Q51" s="5"/>
    </row>
    <row r="52">
      <c r="M52" s="2"/>
      <c r="N52" s="2"/>
      <c r="O52" s="2"/>
      <c r="P52" s="2"/>
      <c r="Q52" s="2"/>
    </row>
    <row r="54">
      <c r="M54" s="2"/>
      <c r="N54" s="2"/>
      <c r="O54" s="2"/>
      <c r="P54" s="2"/>
      <c r="Q54" s="2"/>
    </row>
    <row r="56">
      <c r="M56" s="2"/>
      <c r="N56" s="2"/>
      <c r="O56" s="2"/>
      <c r="P56" s="2"/>
      <c r="Q56" s="2"/>
    </row>
    <row r="58">
      <c r="M58" s="2"/>
      <c r="N58" s="2"/>
      <c r="O58" s="2"/>
      <c r="P58" s="2"/>
      <c r="Q58" s="2"/>
    </row>
  </sheetData>
  <mergeCells count="5">
    <mergeCell ref="A1:C1"/>
    <mergeCell ref="J1:L1"/>
    <mergeCell ref="R1:U1"/>
    <mergeCell ref="T7:U7"/>
    <mergeCell ref="X7:Z7"/>
  </mergeCells>
  <dataValidations>
    <dataValidation type="list" allowBlank="1" sqref="A4 J4 M4:R4">
      <formula1>Statistica!$F$3:$F$36</formula1>
    </dataValidation>
    <dataValidation type="list" allowBlank="1" showErrorMessage="1" sqref="S4">
      <formula1>Statistica!$P$4:$P$23</formula1>
    </dataValidation>
  </dataValidations>
  <printOptions gridLines="1" horizontalCentered="1"/>
  <pageMargins bottom="0.75" footer="0.0" header="0.0" left="0.7" right="0.7" top="0.75"/>
  <pageSetup paperSize="9" cellComments="atEnd" orientation="portrait" pageOrder="overThenDown"/>
  <rowBreaks count="2" manualBreakCount="2">
    <brk man="1"/>
    <brk id="47" man="1"/>
  </row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5.0" topLeftCell="H6" activePane="bottomRight" state="frozen"/>
      <selection activeCell="H1" sqref="H1" pane="topRight"/>
      <selection activeCell="A6" sqref="A6" pane="bottomLeft"/>
      <selection activeCell="H6" sqref="H6" pane="bottomRight"/>
    </sheetView>
  </sheetViews>
  <sheetFormatPr customHeight="1" defaultColWidth="14.43" defaultRowHeight="15.75"/>
  <cols>
    <col customWidth="1" min="1" max="1" width="7.14"/>
    <col hidden="1" min="5" max="5" width="14.43"/>
    <col customWidth="1" min="6" max="6" width="4.14"/>
    <col hidden="1" min="8" max="16" width="14.43"/>
    <col customWidth="1" min="17" max="50" width="3.86"/>
    <col customWidth="1" min="51" max="51" width="8.86"/>
    <col customWidth="1" min="52" max="52" width="3.86"/>
    <col customWidth="1" min="53" max="53" width="4.43"/>
    <col customWidth="1" min="54" max="64" width="4.71"/>
  </cols>
  <sheetData>
    <row r="1">
      <c r="A1" s="1"/>
    </row>
    <row r="2">
      <c r="A2" s="1"/>
      <c r="AI2" s="2">
        <v>22.0</v>
      </c>
    </row>
    <row r="3">
      <c r="A3" s="1"/>
    </row>
    <row r="4">
      <c r="A4" s="1"/>
    </row>
    <row r="5" ht="71.25" customHeight="1">
      <c r="A5" s="4" t="s">
        <v>1</v>
      </c>
      <c r="B5" s="6" t="s">
        <v>2</v>
      </c>
      <c r="C5" s="6" t="s">
        <v>3</v>
      </c>
      <c r="D5" s="6" t="s">
        <v>4</v>
      </c>
      <c r="E5" s="6" t="s">
        <v>5</v>
      </c>
      <c r="F5" s="6" t="s">
        <v>6</v>
      </c>
      <c r="G5" s="6" t="s">
        <v>7</v>
      </c>
      <c r="H5" s="6" t="s">
        <v>8</v>
      </c>
      <c r="J5" s="8" t="s">
        <v>9</v>
      </c>
      <c r="K5" s="8" t="s">
        <v>10</v>
      </c>
      <c r="L5" s="8" t="s">
        <v>11</v>
      </c>
      <c r="M5" s="8" t="s">
        <v>12</v>
      </c>
      <c r="N5" s="8" t="s">
        <v>13</v>
      </c>
      <c r="O5" s="8" t="s">
        <v>14</v>
      </c>
      <c r="P5" s="8" t="s">
        <v>15</v>
      </c>
      <c r="Q5" s="10" t="s">
        <v>16</v>
      </c>
      <c r="R5" s="10" t="s">
        <v>17</v>
      </c>
      <c r="S5" s="10" t="s">
        <v>18</v>
      </c>
      <c r="T5" s="10" t="s">
        <v>19</v>
      </c>
      <c r="U5" s="10" t="s">
        <v>20</v>
      </c>
      <c r="V5" s="10"/>
      <c r="W5" s="10" t="s">
        <v>22</v>
      </c>
      <c r="X5" s="10" t="s">
        <v>23</v>
      </c>
      <c r="Y5" s="10" t="s">
        <v>24</v>
      </c>
      <c r="Z5" s="10" t="s">
        <v>25</v>
      </c>
      <c r="AA5" s="10" t="s">
        <v>26</v>
      </c>
      <c r="AB5" s="10" t="s">
        <v>27</v>
      </c>
      <c r="AC5" s="10" t="s">
        <v>28</v>
      </c>
      <c r="AD5" s="10" t="s">
        <v>29</v>
      </c>
      <c r="AE5" s="10" t="s">
        <v>30</v>
      </c>
      <c r="AF5" s="10" t="s">
        <v>31</v>
      </c>
      <c r="AG5" s="10" t="s">
        <v>32</v>
      </c>
      <c r="AH5" s="10" t="s">
        <v>33</v>
      </c>
      <c r="AI5" s="10" t="s">
        <v>34</v>
      </c>
      <c r="AJ5" s="10" t="s">
        <v>35</v>
      </c>
      <c r="AK5" s="10" t="s">
        <v>36</v>
      </c>
      <c r="AL5" s="10" t="s">
        <v>37</v>
      </c>
      <c r="AM5" s="10" t="s">
        <v>38</v>
      </c>
      <c r="AN5" s="10" t="s">
        <v>39</v>
      </c>
      <c r="AO5" s="10" t="s">
        <v>40</v>
      </c>
      <c r="AP5" s="10" t="s">
        <v>41</v>
      </c>
      <c r="AQ5" s="10" t="s">
        <v>42</v>
      </c>
      <c r="AR5" s="10" t="s">
        <v>43</v>
      </c>
      <c r="AS5" s="10" t="s">
        <v>44</v>
      </c>
      <c r="AT5" s="10" t="s">
        <v>45</v>
      </c>
      <c r="AU5" s="10" t="s">
        <v>46</v>
      </c>
      <c r="AV5" s="10" t="s">
        <v>47</v>
      </c>
      <c r="AW5" s="10" t="s">
        <v>49</v>
      </c>
      <c r="AX5" s="10" t="s">
        <v>50</v>
      </c>
      <c r="AY5" s="10" t="s">
        <v>51</v>
      </c>
      <c r="AZ5" s="10" t="s">
        <v>6</v>
      </c>
      <c r="BA5" s="10" t="s">
        <v>52</v>
      </c>
      <c r="BB5" s="10" t="s">
        <v>53</v>
      </c>
      <c r="BC5" s="10" t="s">
        <v>54</v>
      </c>
      <c r="BD5" s="10" t="s">
        <v>56</v>
      </c>
      <c r="BE5" s="12" t="s">
        <v>57</v>
      </c>
      <c r="BF5" s="113" t="s">
        <v>58</v>
      </c>
      <c r="BG5" s="14" t="s">
        <v>63</v>
      </c>
      <c r="BH5" s="10" t="s">
        <v>64</v>
      </c>
      <c r="BI5" s="10" t="s">
        <v>66</v>
      </c>
      <c r="BJ5" s="10" t="s">
        <v>67</v>
      </c>
      <c r="BK5" s="10" t="s">
        <v>69</v>
      </c>
      <c r="BL5" s="10"/>
    </row>
    <row r="6">
      <c r="A6" s="16">
        <v>1.0</v>
      </c>
      <c r="B6" s="17" t="s">
        <v>74</v>
      </c>
      <c r="C6" s="17" t="s">
        <v>75</v>
      </c>
      <c r="D6" s="17" t="s">
        <v>76</v>
      </c>
      <c r="E6" s="19"/>
      <c r="F6" s="17" t="s">
        <v>79</v>
      </c>
      <c r="G6" s="17" t="s">
        <v>80</v>
      </c>
      <c r="H6" s="11" t="s">
        <v>81</v>
      </c>
      <c r="J6" s="21"/>
      <c r="K6" s="6" t="s">
        <v>84</v>
      </c>
      <c r="L6" s="21"/>
      <c r="M6" s="21"/>
      <c r="N6" s="6" t="s">
        <v>85</v>
      </c>
      <c r="O6" s="23"/>
      <c r="P6" s="23"/>
      <c r="Q6" s="25">
        <v>8.0</v>
      </c>
      <c r="R6" s="25">
        <v>9.5</v>
      </c>
      <c r="S6" s="25">
        <v>9.0</v>
      </c>
      <c r="T6" s="25"/>
      <c r="U6" s="25"/>
      <c r="V6" s="25"/>
      <c r="W6" s="25">
        <v>9.5</v>
      </c>
      <c r="X6" s="25"/>
      <c r="Y6" s="25"/>
      <c r="Z6" s="25">
        <v>10.0</v>
      </c>
      <c r="AA6" s="25">
        <v>10.0</v>
      </c>
      <c r="AB6" s="25">
        <v>9.0</v>
      </c>
      <c r="AC6" s="25">
        <v>8.5</v>
      </c>
      <c r="AD6" s="25"/>
      <c r="AE6" s="25"/>
      <c r="AF6" s="25"/>
      <c r="AG6" s="25"/>
      <c r="AH6" s="25">
        <v>10.0</v>
      </c>
      <c r="AI6" s="25">
        <v>10.0</v>
      </c>
      <c r="AJ6" s="25">
        <v>10.0</v>
      </c>
      <c r="AK6" s="25">
        <v>10.0</v>
      </c>
      <c r="AL6" s="25">
        <v>10.0</v>
      </c>
      <c r="AM6" s="25"/>
      <c r="AN6" s="25">
        <v>10.0</v>
      </c>
      <c r="AO6" s="25"/>
      <c r="AP6" s="25"/>
      <c r="AQ6" s="25"/>
      <c r="AR6" s="25">
        <v>9.0</v>
      </c>
      <c r="AS6" s="25">
        <v>10.0</v>
      </c>
      <c r="AT6" s="25"/>
      <c r="AU6" s="25"/>
      <c r="AV6" s="25"/>
      <c r="AW6" s="25"/>
      <c r="AX6" s="25">
        <v>10.0</v>
      </c>
      <c r="AY6" s="32">
        <f t="shared" ref="AY6:AY250" si="1">IF(AND(BA6=0,BK6="NU"),TRUNC(AVERAGE(Q6:AX6),2),"")</f>
        <v>9.55</v>
      </c>
      <c r="AZ6" s="23"/>
      <c r="BA6" s="23">
        <f t="shared" ref="BA6:BA250" si="2">IF(BK6="NU", COUNTIF(Q6:AX6,"&lt;5"),0)</f>
        <v>0</v>
      </c>
      <c r="BB6" s="6">
        <v>14.0</v>
      </c>
      <c r="BC6" s="6">
        <v>0.0</v>
      </c>
      <c r="BD6" s="23">
        <f t="shared" ref="BD6:BD250" si="3">BB6-BC6</f>
        <v>14</v>
      </c>
      <c r="BE6" s="6" t="s">
        <v>92</v>
      </c>
      <c r="BF6" s="6" t="s">
        <v>55</v>
      </c>
      <c r="BG6" s="6" t="s">
        <v>55</v>
      </c>
      <c r="BH6" s="6" t="s">
        <v>55</v>
      </c>
      <c r="BI6" s="6" t="s">
        <v>55</v>
      </c>
      <c r="BJ6" s="6" t="s">
        <v>92</v>
      </c>
      <c r="BK6" s="6" t="s">
        <v>55</v>
      </c>
      <c r="BL6" s="23"/>
    </row>
    <row r="7">
      <c r="A7" s="16">
        <v>2.0</v>
      </c>
      <c r="B7" s="17" t="s">
        <v>93</v>
      </c>
      <c r="C7" s="17" t="s">
        <v>94</v>
      </c>
      <c r="D7" s="17" t="s">
        <v>95</v>
      </c>
      <c r="E7" s="19"/>
      <c r="F7" s="17" t="s">
        <v>96</v>
      </c>
      <c r="G7" s="17" t="s">
        <v>80</v>
      </c>
      <c r="H7" s="11" t="s">
        <v>81</v>
      </c>
      <c r="J7" s="21"/>
      <c r="K7" s="6" t="s">
        <v>84</v>
      </c>
      <c r="L7" s="21"/>
      <c r="M7" s="21"/>
      <c r="N7" s="6" t="s">
        <v>85</v>
      </c>
      <c r="O7" s="23"/>
      <c r="P7" s="23"/>
      <c r="Q7" s="6">
        <v>6.5</v>
      </c>
      <c r="R7" s="6">
        <v>6.0</v>
      </c>
      <c r="S7" s="6">
        <v>6.5</v>
      </c>
      <c r="T7" s="23"/>
      <c r="U7" s="23"/>
      <c r="V7" s="6"/>
      <c r="W7" s="6">
        <v>5.5</v>
      </c>
      <c r="X7" s="23"/>
      <c r="Y7" s="23"/>
      <c r="Z7" s="6">
        <v>8.0</v>
      </c>
      <c r="AA7" s="6">
        <v>10.0</v>
      </c>
      <c r="AB7" s="6">
        <v>7.0</v>
      </c>
      <c r="AC7" s="6">
        <v>6.0</v>
      </c>
      <c r="AD7" s="23"/>
      <c r="AE7" s="23"/>
      <c r="AF7" s="23"/>
      <c r="AG7" s="23"/>
      <c r="AH7" s="6">
        <v>10.0</v>
      </c>
      <c r="AI7" s="6">
        <v>10.0</v>
      </c>
      <c r="AJ7" s="6">
        <v>10.0</v>
      </c>
      <c r="AK7" s="6">
        <v>10.0</v>
      </c>
      <c r="AL7" s="6">
        <v>9.0</v>
      </c>
      <c r="AM7" s="23"/>
      <c r="AN7" s="6">
        <v>9.5</v>
      </c>
      <c r="AO7" s="6"/>
      <c r="AP7" s="6"/>
      <c r="AQ7" s="6"/>
      <c r="AR7" s="6">
        <v>9.0</v>
      </c>
      <c r="AS7" s="6">
        <v>8.5</v>
      </c>
      <c r="AT7" s="6"/>
      <c r="AU7" s="6"/>
      <c r="AV7" s="6"/>
      <c r="AW7" s="23"/>
      <c r="AX7" s="6">
        <v>10.0</v>
      </c>
      <c r="AY7" s="32">
        <f t="shared" si="1"/>
        <v>8.32</v>
      </c>
      <c r="AZ7" s="23"/>
      <c r="BA7" s="23">
        <f t="shared" si="2"/>
        <v>0</v>
      </c>
      <c r="BB7" s="6">
        <v>8.0</v>
      </c>
      <c r="BC7" s="6">
        <v>0.0</v>
      </c>
      <c r="BD7" s="23">
        <f t="shared" si="3"/>
        <v>8</v>
      </c>
      <c r="BE7" s="6" t="s">
        <v>92</v>
      </c>
      <c r="BF7" s="6" t="s">
        <v>55</v>
      </c>
      <c r="BG7" s="6" t="s">
        <v>55</v>
      </c>
      <c r="BH7" s="6" t="s">
        <v>55</v>
      </c>
      <c r="BI7" s="6" t="s">
        <v>55</v>
      </c>
      <c r="BJ7" s="6" t="s">
        <v>92</v>
      </c>
      <c r="BK7" s="6" t="s">
        <v>55</v>
      </c>
      <c r="BL7" s="23"/>
    </row>
    <row r="8">
      <c r="A8" s="16">
        <v>3.0</v>
      </c>
      <c r="B8" s="17" t="s">
        <v>97</v>
      </c>
      <c r="C8" s="17" t="s">
        <v>98</v>
      </c>
      <c r="D8" s="17" t="s">
        <v>99</v>
      </c>
      <c r="E8" s="19"/>
      <c r="F8" s="17" t="s">
        <v>96</v>
      </c>
      <c r="G8" s="17" t="s">
        <v>80</v>
      </c>
      <c r="H8" s="11" t="s">
        <v>81</v>
      </c>
      <c r="J8" s="21"/>
      <c r="K8" s="6" t="s">
        <v>84</v>
      </c>
      <c r="L8" s="21"/>
      <c r="M8" s="21"/>
      <c r="N8" s="6" t="s">
        <v>85</v>
      </c>
      <c r="O8" s="23"/>
      <c r="P8" s="23"/>
      <c r="Q8" s="25">
        <v>7.0</v>
      </c>
      <c r="R8" s="25">
        <v>9.0</v>
      </c>
      <c r="S8" s="25">
        <v>7.5</v>
      </c>
      <c r="T8" s="25"/>
      <c r="U8" s="25"/>
      <c r="V8" s="25"/>
      <c r="W8" s="25">
        <v>5.0</v>
      </c>
      <c r="X8" s="25"/>
      <c r="Y8" s="25"/>
      <c r="Z8" s="25">
        <v>8.5</v>
      </c>
      <c r="AA8" s="25">
        <v>10.0</v>
      </c>
      <c r="AB8" s="25">
        <v>6.0</v>
      </c>
      <c r="AC8" s="25">
        <v>5.0</v>
      </c>
      <c r="AD8" s="25"/>
      <c r="AE8" s="25"/>
      <c r="AF8" s="25"/>
      <c r="AG8" s="25"/>
      <c r="AH8" s="25">
        <v>10.0</v>
      </c>
      <c r="AI8" s="25">
        <v>10.0</v>
      </c>
      <c r="AJ8" s="25">
        <v>10.0</v>
      </c>
      <c r="AK8" s="25">
        <v>10.0</v>
      </c>
      <c r="AL8" s="25">
        <v>9.5</v>
      </c>
      <c r="AM8" s="25"/>
      <c r="AN8" s="25">
        <v>10.0</v>
      </c>
      <c r="AO8" s="25"/>
      <c r="AP8" s="25"/>
      <c r="AQ8" s="25"/>
      <c r="AR8" s="25">
        <v>10.0</v>
      </c>
      <c r="AS8" s="25">
        <v>10.0</v>
      </c>
      <c r="AT8" s="25"/>
      <c r="AU8" s="25"/>
      <c r="AV8" s="25"/>
      <c r="AW8" s="25"/>
      <c r="AX8" s="25">
        <v>10.0</v>
      </c>
      <c r="AY8" s="32">
        <f t="shared" si="1"/>
        <v>8.67</v>
      </c>
      <c r="AZ8" s="23"/>
      <c r="BA8" s="23">
        <f t="shared" si="2"/>
        <v>0</v>
      </c>
      <c r="BB8" s="6">
        <v>19.0</v>
      </c>
      <c r="BC8" s="6">
        <v>0.0</v>
      </c>
      <c r="BD8" s="23">
        <f t="shared" si="3"/>
        <v>19</v>
      </c>
      <c r="BE8" s="6" t="s">
        <v>92</v>
      </c>
      <c r="BF8" s="6" t="s">
        <v>55</v>
      </c>
      <c r="BG8" s="6" t="s">
        <v>55</v>
      </c>
      <c r="BH8" s="6" t="s">
        <v>55</v>
      </c>
      <c r="BI8" s="6" t="s">
        <v>55</v>
      </c>
      <c r="BJ8" s="6" t="s">
        <v>92</v>
      </c>
      <c r="BK8" s="6" t="s">
        <v>55</v>
      </c>
      <c r="BL8" s="23"/>
    </row>
    <row r="9">
      <c r="A9" s="16">
        <v>4.0</v>
      </c>
      <c r="B9" s="17" t="s">
        <v>103</v>
      </c>
      <c r="C9" s="17" t="s">
        <v>104</v>
      </c>
      <c r="D9" s="17" t="s">
        <v>105</v>
      </c>
      <c r="E9" s="19"/>
      <c r="F9" s="17" t="s">
        <v>79</v>
      </c>
      <c r="G9" s="17" t="s">
        <v>80</v>
      </c>
      <c r="H9" s="11" t="s">
        <v>81</v>
      </c>
      <c r="J9" s="21"/>
      <c r="K9" s="6" t="s">
        <v>84</v>
      </c>
      <c r="L9" s="21"/>
      <c r="M9" s="21"/>
      <c r="N9" s="6" t="s">
        <v>85</v>
      </c>
      <c r="O9" s="23"/>
      <c r="P9" s="23"/>
      <c r="Q9" s="25">
        <v>8.5</v>
      </c>
      <c r="R9" s="25">
        <v>9.0</v>
      </c>
      <c r="S9" s="25">
        <v>9.5</v>
      </c>
      <c r="T9" s="25"/>
      <c r="U9" s="25"/>
      <c r="V9" s="25"/>
      <c r="W9" s="25">
        <v>9.5</v>
      </c>
      <c r="X9" s="25"/>
      <c r="Y9" s="25"/>
      <c r="Z9" s="25">
        <v>10.0</v>
      </c>
      <c r="AA9" s="25">
        <v>10.0</v>
      </c>
      <c r="AB9" s="25">
        <v>10.0</v>
      </c>
      <c r="AC9" s="25">
        <v>10.0</v>
      </c>
      <c r="AD9" s="25"/>
      <c r="AE9" s="25"/>
      <c r="AF9" s="25"/>
      <c r="AG9" s="25"/>
      <c r="AH9" s="25">
        <v>10.0</v>
      </c>
      <c r="AI9" s="25">
        <v>10.0</v>
      </c>
      <c r="AJ9" s="25">
        <v>10.0</v>
      </c>
      <c r="AK9" s="25">
        <v>10.0</v>
      </c>
      <c r="AL9" s="25">
        <v>10.0</v>
      </c>
      <c r="AM9" s="25"/>
      <c r="AN9" s="25">
        <v>10.0</v>
      </c>
      <c r="AO9" s="25"/>
      <c r="AP9" s="25"/>
      <c r="AQ9" s="25"/>
      <c r="AR9" s="6">
        <v>9.5</v>
      </c>
      <c r="AS9" s="25">
        <v>10.0</v>
      </c>
      <c r="AT9" s="25"/>
      <c r="AU9" s="25"/>
      <c r="AV9" s="25"/>
      <c r="AW9" s="25"/>
      <c r="AX9" s="25">
        <v>10.0</v>
      </c>
      <c r="AY9" s="32">
        <f t="shared" si="1"/>
        <v>9.76</v>
      </c>
      <c r="AZ9" s="23"/>
      <c r="BA9" s="23">
        <f t="shared" si="2"/>
        <v>0</v>
      </c>
      <c r="BB9" s="6">
        <v>14.0</v>
      </c>
      <c r="BC9" s="6">
        <v>0.0</v>
      </c>
      <c r="BD9" s="23">
        <f t="shared" si="3"/>
        <v>14</v>
      </c>
      <c r="BE9" s="6" t="s">
        <v>92</v>
      </c>
      <c r="BF9" s="6" t="s">
        <v>55</v>
      </c>
      <c r="BG9" s="6" t="s">
        <v>55</v>
      </c>
      <c r="BH9" s="6" t="s">
        <v>55</v>
      </c>
      <c r="BI9" s="6" t="s">
        <v>55</v>
      </c>
      <c r="BJ9" s="6" t="s">
        <v>92</v>
      </c>
      <c r="BK9" s="6" t="s">
        <v>55</v>
      </c>
      <c r="BL9" s="23"/>
    </row>
    <row r="10">
      <c r="A10" s="16">
        <v>5.0</v>
      </c>
      <c r="B10" s="17" t="s">
        <v>116</v>
      </c>
      <c r="C10" s="17" t="s">
        <v>77</v>
      </c>
      <c r="D10" s="20"/>
      <c r="E10" s="19"/>
      <c r="F10" s="17" t="s">
        <v>79</v>
      </c>
      <c r="G10" s="17" t="s">
        <v>80</v>
      </c>
      <c r="H10" s="11"/>
      <c r="J10" s="21"/>
      <c r="K10" s="6"/>
      <c r="L10" s="21"/>
      <c r="M10" s="21"/>
      <c r="N10" s="6"/>
      <c r="O10" s="23"/>
      <c r="P10" s="23"/>
      <c r="Q10" s="6">
        <v>8.5</v>
      </c>
      <c r="R10" s="6">
        <v>9.5</v>
      </c>
      <c r="S10" s="6">
        <v>9.5</v>
      </c>
      <c r="T10" s="23"/>
      <c r="U10" s="23"/>
      <c r="V10" s="6"/>
      <c r="W10" s="6">
        <v>8.5</v>
      </c>
      <c r="X10" s="23"/>
      <c r="Y10" s="23"/>
      <c r="Z10" s="6">
        <v>9.0</v>
      </c>
      <c r="AA10" s="6">
        <v>10.0</v>
      </c>
      <c r="AB10" s="6">
        <v>10.0</v>
      </c>
      <c r="AC10" s="6">
        <v>9.5</v>
      </c>
      <c r="AD10" s="23"/>
      <c r="AE10" s="23"/>
      <c r="AF10" s="23"/>
      <c r="AG10" s="23"/>
      <c r="AH10" s="6">
        <v>10.0</v>
      </c>
      <c r="AI10" s="6">
        <v>10.0</v>
      </c>
      <c r="AJ10" s="6">
        <v>10.0</v>
      </c>
      <c r="AK10" s="6">
        <v>10.0</v>
      </c>
      <c r="AL10" s="6">
        <v>10.0</v>
      </c>
      <c r="AM10" s="23"/>
      <c r="AN10" s="6">
        <v>10.0</v>
      </c>
      <c r="AO10" s="6"/>
      <c r="AP10" s="6"/>
      <c r="AQ10" s="6"/>
      <c r="AR10" s="6">
        <v>10.0</v>
      </c>
      <c r="AS10" s="6">
        <v>10.0</v>
      </c>
      <c r="AT10" s="6"/>
      <c r="AU10" s="6"/>
      <c r="AV10" s="6"/>
      <c r="AW10" s="23"/>
      <c r="AX10" s="6">
        <v>10.0</v>
      </c>
      <c r="AY10" s="32">
        <f t="shared" si="1"/>
        <v>9.67</v>
      </c>
      <c r="AZ10" s="23"/>
      <c r="BA10" s="23">
        <f t="shared" si="2"/>
        <v>0</v>
      </c>
      <c r="BB10" s="6">
        <v>0.0</v>
      </c>
      <c r="BC10" s="6">
        <v>0.0</v>
      </c>
      <c r="BD10" s="23">
        <f t="shared" si="3"/>
        <v>0</v>
      </c>
      <c r="BE10" s="6" t="s">
        <v>92</v>
      </c>
      <c r="BF10" s="6" t="s">
        <v>55</v>
      </c>
      <c r="BG10" s="6" t="s">
        <v>55</v>
      </c>
      <c r="BH10" s="6" t="s">
        <v>55</v>
      </c>
      <c r="BI10" s="6" t="s">
        <v>92</v>
      </c>
      <c r="BJ10" s="6" t="s">
        <v>92</v>
      </c>
      <c r="BK10" s="6" t="s">
        <v>55</v>
      </c>
      <c r="BL10" s="23"/>
    </row>
    <row r="11">
      <c r="A11" s="16">
        <v>6.0</v>
      </c>
      <c r="B11" s="17" t="s">
        <v>123</v>
      </c>
      <c r="C11" s="17" t="s">
        <v>78</v>
      </c>
      <c r="D11" s="20"/>
      <c r="E11" s="19"/>
      <c r="F11" s="17" t="s">
        <v>79</v>
      </c>
      <c r="G11" s="17" t="s">
        <v>80</v>
      </c>
      <c r="H11" s="11" t="s">
        <v>81</v>
      </c>
      <c r="J11" s="21"/>
      <c r="K11" s="6" t="s">
        <v>84</v>
      </c>
      <c r="L11" s="21"/>
      <c r="M11" s="21"/>
      <c r="N11" s="6" t="s">
        <v>85</v>
      </c>
      <c r="O11" s="23"/>
      <c r="P11" s="23"/>
      <c r="Q11" s="6">
        <v>8.5</v>
      </c>
      <c r="R11" s="6">
        <v>10.0</v>
      </c>
      <c r="S11" s="6">
        <v>9.0</v>
      </c>
      <c r="T11" s="23"/>
      <c r="U11" s="23"/>
      <c r="V11" s="6"/>
      <c r="W11" s="6">
        <v>9.0</v>
      </c>
      <c r="X11" s="23"/>
      <c r="Y11" s="23"/>
      <c r="Z11" s="6">
        <v>10.0</v>
      </c>
      <c r="AA11" s="6">
        <v>10.0</v>
      </c>
      <c r="AB11" s="6">
        <v>9.5</v>
      </c>
      <c r="AC11" s="6">
        <v>9.0</v>
      </c>
      <c r="AD11" s="23"/>
      <c r="AE11" s="23"/>
      <c r="AF11" s="23"/>
      <c r="AG11" s="23"/>
      <c r="AH11" s="6">
        <v>10.0</v>
      </c>
      <c r="AI11" s="6">
        <v>10.0</v>
      </c>
      <c r="AJ11" s="6">
        <v>10.0</v>
      </c>
      <c r="AK11" s="6">
        <v>10.0</v>
      </c>
      <c r="AL11" s="6">
        <v>10.0</v>
      </c>
      <c r="AM11" s="23"/>
      <c r="AN11" s="6">
        <v>10.0</v>
      </c>
      <c r="AO11" s="6"/>
      <c r="AP11" s="6"/>
      <c r="AQ11" s="6"/>
      <c r="AR11" s="6">
        <v>9.5</v>
      </c>
      <c r="AS11" s="6">
        <v>10.0</v>
      </c>
      <c r="AT11" s="6"/>
      <c r="AU11" s="6"/>
      <c r="AV11" s="6"/>
      <c r="AW11" s="23"/>
      <c r="AX11" s="6">
        <v>10.0</v>
      </c>
      <c r="AY11" s="32">
        <f t="shared" si="1"/>
        <v>9.67</v>
      </c>
      <c r="AZ11" s="23"/>
      <c r="BA11" s="23">
        <f t="shared" si="2"/>
        <v>0</v>
      </c>
      <c r="BB11" s="6">
        <v>26.0</v>
      </c>
      <c r="BC11" s="6">
        <v>0.0</v>
      </c>
      <c r="BD11" s="23">
        <f t="shared" si="3"/>
        <v>26</v>
      </c>
      <c r="BE11" s="6" t="s">
        <v>92</v>
      </c>
      <c r="BF11" s="6" t="s">
        <v>55</v>
      </c>
      <c r="BG11" s="6" t="s">
        <v>55</v>
      </c>
      <c r="BH11" s="6" t="s">
        <v>55</v>
      </c>
      <c r="BI11" s="6" t="s">
        <v>55</v>
      </c>
      <c r="BJ11" s="6" t="s">
        <v>92</v>
      </c>
      <c r="BK11" s="6" t="s">
        <v>55</v>
      </c>
      <c r="BL11" s="23"/>
    </row>
    <row r="12">
      <c r="A12" s="16">
        <v>7.0</v>
      </c>
      <c r="B12" s="17" t="s">
        <v>129</v>
      </c>
      <c r="C12" s="17" t="s">
        <v>78</v>
      </c>
      <c r="D12" s="17" t="s">
        <v>130</v>
      </c>
      <c r="E12" s="19"/>
      <c r="F12" s="17" t="s">
        <v>79</v>
      </c>
      <c r="G12" s="17" t="s">
        <v>80</v>
      </c>
      <c r="H12" s="11" t="s">
        <v>81</v>
      </c>
      <c r="J12" s="21"/>
      <c r="K12" s="6" t="s">
        <v>84</v>
      </c>
      <c r="L12" s="21"/>
      <c r="M12" s="21"/>
      <c r="N12" s="6"/>
      <c r="O12" s="23"/>
      <c r="P12" s="23"/>
      <c r="Q12" s="6">
        <v>6.0</v>
      </c>
      <c r="R12" s="6">
        <v>5.5</v>
      </c>
      <c r="S12" s="6">
        <v>6.0</v>
      </c>
      <c r="T12" s="23"/>
      <c r="U12" s="23"/>
      <c r="V12" s="23"/>
      <c r="W12" s="6">
        <v>5.5</v>
      </c>
      <c r="X12" s="23"/>
      <c r="Y12" s="23"/>
      <c r="Z12" s="6">
        <v>8.0</v>
      </c>
      <c r="AA12" s="6">
        <v>10.0</v>
      </c>
      <c r="AB12" s="6">
        <v>7.0</v>
      </c>
      <c r="AC12" s="6">
        <v>5.5</v>
      </c>
      <c r="AD12" s="23"/>
      <c r="AE12" s="23"/>
      <c r="AF12" s="23"/>
      <c r="AG12" s="23"/>
      <c r="AH12" s="6">
        <v>9.5</v>
      </c>
      <c r="AI12" s="6">
        <v>10.0</v>
      </c>
      <c r="AJ12" s="6">
        <v>10.0</v>
      </c>
      <c r="AK12" s="6">
        <v>10.0</v>
      </c>
      <c r="AL12" s="6">
        <v>9.5</v>
      </c>
      <c r="AM12" s="23"/>
      <c r="AN12" s="6">
        <v>10.0</v>
      </c>
      <c r="AO12" s="23"/>
      <c r="AP12" s="23"/>
      <c r="AQ12" s="23"/>
      <c r="AR12" s="6">
        <v>9.5</v>
      </c>
      <c r="AS12" s="6">
        <v>9.0</v>
      </c>
      <c r="AT12" s="23"/>
      <c r="AU12" s="23"/>
      <c r="AV12" s="23"/>
      <c r="AW12" s="23"/>
      <c r="AX12" s="6">
        <v>10.0</v>
      </c>
      <c r="AY12" s="32">
        <f t="shared" si="1"/>
        <v>8.29</v>
      </c>
      <c r="AZ12" s="23"/>
      <c r="BA12" s="23">
        <f t="shared" si="2"/>
        <v>0</v>
      </c>
      <c r="BB12" s="6">
        <v>27.0</v>
      </c>
      <c r="BC12" s="6">
        <v>0.0</v>
      </c>
      <c r="BD12" s="23">
        <f t="shared" si="3"/>
        <v>27</v>
      </c>
      <c r="BE12" s="6" t="s">
        <v>92</v>
      </c>
      <c r="BF12" s="6" t="s">
        <v>55</v>
      </c>
      <c r="BG12" s="6" t="s">
        <v>55</v>
      </c>
      <c r="BH12" s="6" t="s">
        <v>55</v>
      </c>
      <c r="BI12" s="6" t="s">
        <v>55</v>
      </c>
      <c r="BJ12" s="6" t="s">
        <v>92</v>
      </c>
      <c r="BK12" s="6" t="s">
        <v>55</v>
      </c>
      <c r="BL12" s="23"/>
    </row>
    <row r="13">
      <c r="A13" s="16">
        <v>8.0</v>
      </c>
      <c r="B13" s="17" t="s">
        <v>137</v>
      </c>
      <c r="C13" s="17" t="s">
        <v>76</v>
      </c>
      <c r="D13" s="20"/>
      <c r="E13" s="19"/>
      <c r="F13" s="17" t="s">
        <v>79</v>
      </c>
      <c r="G13" s="17" t="s">
        <v>80</v>
      </c>
      <c r="H13" s="11" t="s">
        <v>81</v>
      </c>
      <c r="J13" s="21"/>
      <c r="K13" s="6" t="s">
        <v>138</v>
      </c>
      <c r="L13" s="33">
        <v>42979.0</v>
      </c>
      <c r="M13" s="46">
        <v>43023.0</v>
      </c>
      <c r="N13" s="6" t="s">
        <v>85</v>
      </c>
      <c r="O13" s="23"/>
      <c r="P13" s="23"/>
      <c r="Q13" s="6">
        <v>8.0</v>
      </c>
      <c r="R13" s="6">
        <v>8.0</v>
      </c>
      <c r="S13" s="6">
        <v>7.5</v>
      </c>
      <c r="T13" s="23"/>
      <c r="U13" s="23"/>
      <c r="V13" s="23"/>
      <c r="W13" s="6">
        <v>8.0</v>
      </c>
      <c r="X13" s="23"/>
      <c r="Y13" s="23"/>
      <c r="Z13" s="6">
        <v>9.5</v>
      </c>
      <c r="AA13" s="6">
        <v>10.0</v>
      </c>
      <c r="AB13" s="6">
        <v>8.5</v>
      </c>
      <c r="AC13" s="6">
        <v>6.5</v>
      </c>
      <c r="AD13" s="23"/>
      <c r="AE13" s="23"/>
      <c r="AF13" s="23"/>
      <c r="AG13" s="23"/>
      <c r="AH13" s="6">
        <v>10.0</v>
      </c>
      <c r="AI13" s="6">
        <v>10.0</v>
      </c>
      <c r="AJ13" s="6">
        <v>10.0</v>
      </c>
      <c r="AK13" s="6">
        <v>10.0</v>
      </c>
      <c r="AL13" s="6">
        <v>9.5</v>
      </c>
      <c r="AM13" s="23"/>
      <c r="AN13" s="6">
        <v>9.5</v>
      </c>
      <c r="AO13" s="23"/>
      <c r="AP13" s="23"/>
      <c r="AQ13" s="23"/>
      <c r="AR13" s="6">
        <v>10.0</v>
      </c>
      <c r="AS13" s="6">
        <v>8.0</v>
      </c>
      <c r="AT13" s="23"/>
      <c r="AU13" s="23"/>
      <c r="AV13" s="23"/>
      <c r="AW13" s="23"/>
      <c r="AX13" s="6">
        <v>10.0</v>
      </c>
      <c r="AY13" s="32">
        <f t="shared" si="1"/>
        <v>9</v>
      </c>
      <c r="AZ13" s="23"/>
      <c r="BA13" s="23">
        <f t="shared" si="2"/>
        <v>0</v>
      </c>
      <c r="BB13" s="6">
        <v>13.0</v>
      </c>
      <c r="BC13" s="6">
        <v>0.0</v>
      </c>
      <c r="BD13" s="23">
        <f t="shared" si="3"/>
        <v>13</v>
      </c>
      <c r="BE13" s="6" t="s">
        <v>92</v>
      </c>
      <c r="BF13" s="6" t="s">
        <v>55</v>
      </c>
      <c r="BG13" s="6" t="s">
        <v>55</v>
      </c>
      <c r="BH13" s="6" t="s">
        <v>55</v>
      </c>
      <c r="BI13" s="6" t="s">
        <v>55</v>
      </c>
      <c r="BJ13" s="6" t="s">
        <v>92</v>
      </c>
      <c r="BK13" s="6" t="s">
        <v>55</v>
      </c>
      <c r="BL13" s="23"/>
    </row>
    <row r="14">
      <c r="A14" s="16">
        <v>9.0</v>
      </c>
      <c r="B14" s="17" t="s">
        <v>150</v>
      </c>
      <c r="C14" s="17" t="s">
        <v>151</v>
      </c>
      <c r="D14" s="17" t="s">
        <v>110</v>
      </c>
      <c r="E14" s="19"/>
      <c r="F14" s="17" t="s">
        <v>96</v>
      </c>
      <c r="G14" s="17" t="s">
        <v>80</v>
      </c>
      <c r="H14" s="11" t="s">
        <v>81</v>
      </c>
      <c r="J14" s="21"/>
      <c r="K14" s="6" t="s">
        <v>84</v>
      </c>
      <c r="L14" s="21"/>
      <c r="M14" s="21"/>
      <c r="N14" s="23"/>
      <c r="O14" s="23"/>
      <c r="P14" s="23"/>
      <c r="Q14" s="6">
        <v>9.0</v>
      </c>
      <c r="R14" s="6">
        <v>10.0</v>
      </c>
      <c r="S14" s="6">
        <v>10.0</v>
      </c>
      <c r="T14" s="23"/>
      <c r="U14" s="23"/>
      <c r="V14" s="6"/>
      <c r="W14" s="6">
        <v>10.0</v>
      </c>
      <c r="X14" s="23"/>
      <c r="Y14" s="23"/>
      <c r="Z14" s="6">
        <v>10.0</v>
      </c>
      <c r="AA14" s="6">
        <v>10.0</v>
      </c>
      <c r="AB14" s="6">
        <v>10.0</v>
      </c>
      <c r="AC14" s="6">
        <v>9.5</v>
      </c>
      <c r="AD14" s="23"/>
      <c r="AE14" s="23"/>
      <c r="AF14" s="23"/>
      <c r="AG14" s="23"/>
      <c r="AH14" s="6">
        <v>10.0</v>
      </c>
      <c r="AI14" s="6">
        <v>10.0</v>
      </c>
      <c r="AJ14" s="6">
        <v>10.0</v>
      </c>
      <c r="AK14" s="6">
        <v>10.0</v>
      </c>
      <c r="AL14" s="6">
        <v>10.0</v>
      </c>
      <c r="AM14" s="23"/>
      <c r="AN14" s="6">
        <v>10.0</v>
      </c>
      <c r="AO14" s="6"/>
      <c r="AP14" s="6"/>
      <c r="AQ14" s="6"/>
      <c r="AR14" s="6">
        <v>10.0</v>
      </c>
      <c r="AS14" s="6">
        <v>10.0</v>
      </c>
      <c r="AT14" s="6"/>
      <c r="AU14" s="6"/>
      <c r="AV14" s="6"/>
      <c r="AW14" s="23"/>
      <c r="AX14" s="6">
        <v>10.0</v>
      </c>
      <c r="AY14" s="32">
        <f t="shared" si="1"/>
        <v>9.91</v>
      </c>
      <c r="AZ14" s="23"/>
      <c r="BA14" s="23">
        <f t="shared" si="2"/>
        <v>0</v>
      </c>
      <c r="BB14" s="6">
        <v>2.0</v>
      </c>
      <c r="BC14" s="6">
        <v>0.0</v>
      </c>
      <c r="BD14" s="23">
        <f t="shared" si="3"/>
        <v>2</v>
      </c>
      <c r="BE14" s="6" t="s">
        <v>92</v>
      </c>
      <c r="BF14" s="6" t="s">
        <v>55</v>
      </c>
      <c r="BG14" s="6" t="s">
        <v>55</v>
      </c>
      <c r="BH14" s="6" t="s">
        <v>55</v>
      </c>
      <c r="BI14" s="6" t="s">
        <v>55</v>
      </c>
      <c r="BJ14" s="6" t="s">
        <v>92</v>
      </c>
      <c r="BK14" s="6" t="s">
        <v>55</v>
      </c>
      <c r="BL14" s="23"/>
    </row>
    <row r="15">
      <c r="A15" s="16">
        <v>10.0</v>
      </c>
      <c r="B15" s="17" t="s">
        <v>158</v>
      </c>
      <c r="C15" s="17" t="s">
        <v>159</v>
      </c>
      <c r="D15" s="17" t="s">
        <v>107</v>
      </c>
      <c r="E15" s="19"/>
      <c r="F15" s="17" t="s">
        <v>79</v>
      </c>
      <c r="G15" s="17" t="s">
        <v>80</v>
      </c>
      <c r="H15" s="11" t="s">
        <v>81</v>
      </c>
      <c r="J15" s="21"/>
      <c r="K15" s="6" t="s">
        <v>84</v>
      </c>
      <c r="L15" s="21"/>
      <c r="M15" s="21"/>
      <c r="N15" s="6" t="s">
        <v>85</v>
      </c>
      <c r="O15" s="23"/>
      <c r="P15" s="23"/>
      <c r="Q15" s="6">
        <v>9.0</v>
      </c>
      <c r="R15" s="6">
        <v>10.0</v>
      </c>
      <c r="S15" s="6">
        <v>10.0</v>
      </c>
      <c r="T15" s="23"/>
      <c r="U15" s="23"/>
      <c r="V15" s="6"/>
      <c r="W15" s="6">
        <v>10.0</v>
      </c>
      <c r="X15" s="23"/>
      <c r="Y15" s="23"/>
      <c r="Z15" s="6">
        <v>10.0</v>
      </c>
      <c r="AA15" s="6">
        <v>10.0</v>
      </c>
      <c r="AB15" s="6">
        <v>10.0</v>
      </c>
      <c r="AC15" s="6">
        <v>9.5</v>
      </c>
      <c r="AD15" s="23"/>
      <c r="AE15" s="23"/>
      <c r="AF15" s="23"/>
      <c r="AG15" s="23"/>
      <c r="AH15" s="6">
        <v>10.0</v>
      </c>
      <c r="AI15" s="6">
        <v>10.0</v>
      </c>
      <c r="AJ15" s="6">
        <v>10.0</v>
      </c>
      <c r="AK15" s="6">
        <v>10.0</v>
      </c>
      <c r="AL15" s="6">
        <v>10.0</v>
      </c>
      <c r="AM15" s="23"/>
      <c r="AN15" s="6">
        <v>10.0</v>
      </c>
      <c r="AO15" s="6"/>
      <c r="AP15" s="6"/>
      <c r="AQ15" s="6"/>
      <c r="AR15" s="6">
        <v>9.5</v>
      </c>
      <c r="AS15" s="6">
        <v>10.0</v>
      </c>
      <c r="AT15" s="6"/>
      <c r="AU15" s="6"/>
      <c r="AV15" s="6"/>
      <c r="AW15" s="23"/>
      <c r="AX15" s="6">
        <v>10.0</v>
      </c>
      <c r="AY15" s="32">
        <f t="shared" si="1"/>
        <v>9.88</v>
      </c>
      <c r="AZ15" s="23"/>
      <c r="BA15" s="23">
        <f t="shared" si="2"/>
        <v>0</v>
      </c>
      <c r="BB15" s="6">
        <v>5.0</v>
      </c>
      <c r="BC15" s="6">
        <v>0.0</v>
      </c>
      <c r="BD15" s="23">
        <f t="shared" si="3"/>
        <v>5</v>
      </c>
      <c r="BE15" s="6" t="s">
        <v>92</v>
      </c>
      <c r="BF15" s="6" t="s">
        <v>55</v>
      </c>
      <c r="BG15" s="6" t="s">
        <v>55</v>
      </c>
      <c r="BH15" s="6" t="s">
        <v>55</v>
      </c>
      <c r="BI15" s="6" t="s">
        <v>55</v>
      </c>
      <c r="BJ15" s="6" t="s">
        <v>92</v>
      </c>
      <c r="BK15" s="6" t="s">
        <v>55</v>
      </c>
      <c r="BL15" s="23"/>
    </row>
    <row r="16">
      <c r="A16" s="16">
        <v>11.0</v>
      </c>
      <c r="B16" s="17" t="s">
        <v>166</v>
      </c>
      <c r="C16" s="17" t="s">
        <v>168</v>
      </c>
      <c r="D16" s="17" t="s">
        <v>169</v>
      </c>
      <c r="E16" s="19"/>
      <c r="F16" s="17" t="s">
        <v>96</v>
      </c>
      <c r="G16" s="17" t="s">
        <v>80</v>
      </c>
      <c r="H16" s="11"/>
      <c r="J16" s="21"/>
      <c r="K16" s="6"/>
      <c r="L16" s="21"/>
      <c r="M16" s="21"/>
      <c r="N16" s="23"/>
      <c r="O16" s="23"/>
      <c r="P16" s="23"/>
      <c r="Q16" s="25">
        <v>9.0</v>
      </c>
      <c r="R16" s="25">
        <v>9.0</v>
      </c>
      <c r="S16" s="25">
        <v>9.5</v>
      </c>
      <c r="T16" s="25"/>
      <c r="U16" s="25"/>
      <c r="V16" s="25"/>
      <c r="W16" s="25">
        <v>9.0</v>
      </c>
      <c r="X16" s="25"/>
      <c r="Y16" s="25"/>
      <c r="Z16" s="25">
        <v>9.5</v>
      </c>
      <c r="AA16" s="25">
        <v>10.0</v>
      </c>
      <c r="AB16" s="25">
        <v>9.0</v>
      </c>
      <c r="AC16" s="25">
        <v>9.5</v>
      </c>
      <c r="AD16" s="25"/>
      <c r="AE16" s="25"/>
      <c r="AF16" s="25"/>
      <c r="AG16" s="25"/>
      <c r="AH16" s="25">
        <v>10.0</v>
      </c>
      <c r="AI16" s="25">
        <v>10.0</v>
      </c>
      <c r="AJ16" s="25">
        <v>10.0</v>
      </c>
      <c r="AK16" s="25">
        <v>10.0</v>
      </c>
      <c r="AL16" s="25">
        <v>10.0</v>
      </c>
      <c r="AM16" s="25"/>
      <c r="AN16" s="25">
        <v>10.0</v>
      </c>
      <c r="AO16" s="25"/>
      <c r="AP16" s="25"/>
      <c r="AQ16" s="25"/>
      <c r="AR16" s="6">
        <v>10.0</v>
      </c>
      <c r="AS16" s="25">
        <v>10.0</v>
      </c>
      <c r="AT16" s="25"/>
      <c r="AU16" s="25"/>
      <c r="AV16" s="25"/>
      <c r="AW16" s="25"/>
      <c r="AX16" s="25">
        <v>10.0</v>
      </c>
      <c r="AY16" s="32">
        <f t="shared" si="1"/>
        <v>9.67</v>
      </c>
      <c r="AZ16" s="23"/>
      <c r="BA16" s="23">
        <f t="shared" si="2"/>
        <v>0</v>
      </c>
      <c r="BB16" s="6">
        <v>5.0</v>
      </c>
      <c r="BC16" s="6">
        <v>0.0</v>
      </c>
      <c r="BD16" s="23">
        <f t="shared" si="3"/>
        <v>5</v>
      </c>
      <c r="BE16" s="6" t="s">
        <v>55</v>
      </c>
      <c r="BF16" s="6" t="s">
        <v>55</v>
      </c>
      <c r="BG16" s="6" t="s">
        <v>55</v>
      </c>
      <c r="BH16" s="6" t="s">
        <v>55</v>
      </c>
      <c r="BI16" s="6" t="s">
        <v>92</v>
      </c>
      <c r="BJ16" s="6" t="s">
        <v>92</v>
      </c>
      <c r="BK16" s="6" t="s">
        <v>55</v>
      </c>
      <c r="BL16" s="23"/>
    </row>
    <row r="17">
      <c r="A17" s="16">
        <v>12.0</v>
      </c>
      <c r="B17" s="17" t="s">
        <v>178</v>
      </c>
      <c r="C17" s="17" t="s">
        <v>118</v>
      </c>
      <c r="D17" s="17" t="s">
        <v>135</v>
      </c>
      <c r="E17" s="19"/>
      <c r="F17" s="17" t="s">
        <v>79</v>
      </c>
      <c r="G17" s="17" t="s">
        <v>80</v>
      </c>
      <c r="H17" s="11" t="s">
        <v>81</v>
      </c>
      <c r="J17" s="21"/>
      <c r="K17" s="6" t="s">
        <v>84</v>
      </c>
      <c r="L17" s="21"/>
      <c r="M17" s="21"/>
      <c r="N17" s="23"/>
      <c r="O17" s="23"/>
      <c r="P17" s="23"/>
      <c r="Q17" s="25">
        <v>7.0</v>
      </c>
      <c r="R17" s="25">
        <v>7.0</v>
      </c>
      <c r="S17" s="25">
        <v>8.0</v>
      </c>
      <c r="T17" s="25"/>
      <c r="U17" s="25"/>
      <c r="V17" s="25"/>
      <c r="W17" s="25">
        <v>7.5</v>
      </c>
      <c r="X17" s="25"/>
      <c r="Y17" s="25"/>
      <c r="Z17" s="25">
        <v>9.5</v>
      </c>
      <c r="AA17" s="25">
        <v>9.5</v>
      </c>
      <c r="AB17" s="25">
        <v>8.0</v>
      </c>
      <c r="AC17" s="25">
        <v>9.0</v>
      </c>
      <c r="AD17" s="25"/>
      <c r="AE17" s="25"/>
      <c r="AF17" s="25"/>
      <c r="AG17" s="25"/>
      <c r="AH17" s="25">
        <v>10.0</v>
      </c>
      <c r="AI17" s="25">
        <v>10.0</v>
      </c>
      <c r="AJ17" s="25">
        <v>10.0</v>
      </c>
      <c r="AK17" s="25">
        <v>10.0</v>
      </c>
      <c r="AL17" s="25">
        <v>10.0</v>
      </c>
      <c r="AM17" s="25"/>
      <c r="AN17" s="25">
        <v>10.0</v>
      </c>
      <c r="AO17" s="25"/>
      <c r="AP17" s="25"/>
      <c r="AQ17" s="25"/>
      <c r="AR17" s="6">
        <v>9.5</v>
      </c>
      <c r="AS17" s="25">
        <v>10.0</v>
      </c>
      <c r="AT17" s="25"/>
      <c r="AU17" s="25"/>
      <c r="AV17" s="25"/>
      <c r="AW17" s="25"/>
      <c r="AX17" s="25">
        <v>10.0</v>
      </c>
      <c r="AY17" s="32">
        <f t="shared" si="1"/>
        <v>9.11</v>
      </c>
      <c r="AZ17" s="23"/>
      <c r="BA17" s="23">
        <f t="shared" si="2"/>
        <v>0</v>
      </c>
      <c r="BB17" s="6">
        <v>0.0</v>
      </c>
      <c r="BC17" s="6">
        <v>0.0</v>
      </c>
      <c r="BD17" s="23">
        <f t="shared" si="3"/>
        <v>0</v>
      </c>
      <c r="BE17" s="6" t="s">
        <v>92</v>
      </c>
      <c r="BF17" s="6" t="s">
        <v>55</v>
      </c>
      <c r="BG17" s="6" t="s">
        <v>55</v>
      </c>
      <c r="BH17" s="6" t="s">
        <v>55</v>
      </c>
      <c r="BI17" s="6" t="s">
        <v>55</v>
      </c>
      <c r="BJ17" s="6" t="s">
        <v>92</v>
      </c>
      <c r="BK17" s="6" t="s">
        <v>55</v>
      </c>
      <c r="BL17" s="23"/>
    </row>
    <row r="18">
      <c r="A18" s="16">
        <v>13.0</v>
      </c>
      <c r="B18" s="17" t="s">
        <v>186</v>
      </c>
      <c r="C18" s="17" t="s">
        <v>94</v>
      </c>
      <c r="D18" s="17" t="s">
        <v>110</v>
      </c>
      <c r="E18" s="19"/>
      <c r="F18" s="17" t="s">
        <v>96</v>
      </c>
      <c r="G18" s="17" t="s">
        <v>80</v>
      </c>
      <c r="H18" s="11" t="s">
        <v>81</v>
      </c>
      <c r="J18" s="21"/>
      <c r="K18" s="6" t="s">
        <v>84</v>
      </c>
      <c r="L18" s="21"/>
      <c r="M18" s="21"/>
      <c r="N18" s="23"/>
      <c r="O18" s="23"/>
      <c r="P18" s="23"/>
      <c r="Q18" s="25">
        <v>9.5</v>
      </c>
      <c r="R18" s="25">
        <v>10.0</v>
      </c>
      <c r="S18" s="25">
        <v>10.0</v>
      </c>
      <c r="T18" s="25"/>
      <c r="U18" s="25"/>
      <c r="V18" s="25"/>
      <c r="W18" s="25">
        <v>10.0</v>
      </c>
      <c r="X18" s="25"/>
      <c r="Y18" s="25"/>
      <c r="Z18" s="25">
        <v>10.0</v>
      </c>
      <c r="AA18" s="25">
        <v>10.0</v>
      </c>
      <c r="AB18" s="25">
        <v>10.0</v>
      </c>
      <c r="AC18" s="25">
        <v>10.0</v>
      </c>
      <c r="AD18" s="25"/>
      <c r="AE18" s="25"/>
      <c r="AF18" s="25"/>
      <c r="AG18" s="25"/>
      <c r="AH18" s="25">
        <v>10.0</v>
      </c>
      <c r="AI18" s="25">
        <v>10.0</v>
      </c>
      <c r="AJ18" s="25">
        <v>10.0</v>
      </c>
      <c r="AK18" s="25">
        <v>10.0</v>
      </c>
      <c r="AL18" s="25">
        <v>10.0</v>
      </c>
      <c r="AM18" s="25"/>
      <c r="AN18" s="25">
        <v>10.0</v>
      </c>
      <c r="AO18" s="25"/>
      <c r="AP18" s="25"/>
      <c r="AQ18" s="25"/>
      <c r="AR18" s="6">
        <v>10.0</v>
      </c>
      <c r="AS18" s="25">
        <v>10.0</v>
      </c>
      <c r="AT18" s="25"/>
      <c r="AU18" s="25"/>
      <c r="AV18" s="25"/>
      <c r="AW18" s="25"/>
      <c r="AX18" s="25">
        <v>10.0</v>
      </c>
      <c r="AY18" s="32">
        <f t="shared" si="1"/>
        <v>9.97</v>
      </c>
      <c r="AZ18" s="23"/>
      <c r="BA18" s="23">
        <f t="shared" si="2"/>
        <v>0</v>
      </c>
      <c r="BB18" s="6">
        <v>10.0</v>
      </c>
      <c r="BC18" s="6">
        <v>0.0</v>
      </c>
      <c r="BD18" s="23">
        <f t="shared" si="3"/>
        <v>10</v>
      </c>
      <c r="BE18" s="6" t="s">
        <v>92</v>
      </c>
      <c r="BF18" s="6" t="s">
        <v>55</v>
      </c>
      <c r="BG18" s="6" t="s">
        <v>55</v>
      </c>
      <c r="BH18" s="6" t="s">
        <v>55</v>
      </c>
      <c r="BI18" s="6" t="s">
        <v>55</v>
      </c>
      <c r="BJ18" s="6" t="s">
        <v>92</v>
      </c>
      <c r="BK18" s="6" t="s">
        <v>55</v>
      </c>
      <c r="BL18" s="23"/>
    </row>
    <row r="19">
      <c r="A19" s="16">
        <v>14.0</v>
      </c>
      <c r="B19" s="17" t="s">
        <v>191</v>
      </c>
      <c r="C19" s="17" t="s">
        <v>192</v>
      </c>
      <c r="D19" s="17" t="s">
        <v>193</v>
      </c>
      <c r="E19" s="19"/>
      <c r="F19" s="17" t="s">
        <v>96</v>
      </c>
      <c r="G19" s="17" t="s">
        <v>80</v>
      </c>
      <c r="H19" s="11" t="s">
        <v>81</v>
      </c>
      <c r="J19" s="21"/>
      <c r="K19" s="6" t="s">
        <v>84</v>
      </c>
      <c r="L19" s="21"/>
      <c r="M19" s="21"/>
      <c r="N19" s="23"/>
      <c r="O19" s="23"/>
      <c r="P19" s="23"/>
      <c r="Q19" s="25">
        <v>6.5</v>
      </c>
      <c r="R19" s="25">
        <v>6.0</v>
      </c>
      <c r="S19" s="25">
        <v>6.5</v>
      </c>
      <c r="T19" s="25"/>
      <c r="U19" s="25"/>
      <c r="V19" s="25"/>
      <c r="W19" s="25">
        <v>5.0</v>
      </c>
      <c r="X19" s="25"/>
      <c r="Y19" s="25"/>
      <c r="Z19" s="25">
        <v>7.0</v>
      </c>
      <c r="AA19" s="25">
        <v>10.0</v>
      </c>
      <c r="AB19" s="25">
        <v>6.5</v>
      </c>
      <c r="AC19" s="25">
        <v>5.0</v>
      </c>
      <c r="AD19" s="25"/>
      <c r="AE19" s="25"/>
      <c r="AF19" s="25"/>
      <c r="AG19" s="25"/>
      <c r="AH19" s="25">
        <v>9.5</v>
      </c>
      <c r="AI19" s="25">
        <v>10.0</v>
      </c>
      <c r="AJ19" s="25">
        <v>10.0</v>
      </c>
      <c r="AK19" s="25">
        <v>10.0</v>
      </c>
      <c r="AL19" s="25">
        <v>9.0</v>
      </c>
      <c r="AM19" s="25"/>
      <c r="AN19" s="25">
        <v>10.0</v>
      </c>
      <c r="AO19" s="25"/>
      <c r="AP19" s="25"/>
      <c r="AQ19" s="25"/>
      <c r="AR19" s="6">
        <v>9.0</v>
      </c>
      <c r="AS19" s="25">
        <v>7.0</v>
      </c>
      <c r="AT19" s="25"/>
      <c r="AU19" s="25"/>
      <c r="AV19" s="25"/>
      <c r="AW19" s="25"/>
      <c r="AX19" s="25">
        <v>10.0</v>
      </c>
      <c r="AY19" s="32">
        <f t="shared" si="1"/>
        <v>8.05</v>
      </c>
      <c r="AZ19" s="23"/>
      <c r="BA19" s="23">
        <f t="shared" si="2"/>
        <v>0</v>
      </c>
      <c r="BB19" s="6">
        <v>15.0</v>
      </c>
      <c r="BC19" s="6">
        <v>0.0</v>
      </c>
      <c r="BD19" s="23">
        <f t="shared" si="3"/>
        <v>15</v>
      </c>
      <c r="BE19" s="6" t="s">
        <v>92</v>
      </c>
      <c r="BF19" s="6" t="s">
        <v>55</v>
      </c>
      <c r="BG19" s="6" t="s">
        <v>55</v>
      </c>
      <c r="BH19" s="6" t="s">
        <v>55</v>
      </c>
      <c r="BI19" s="6" t="s">
        <v>55</v>
      </c>
      <c r="BJ19" s="6" t="s">
        <v>92</v>
      </c>
      <c r="BK19" s="6" t="s">
        <v>55</v>
      </c>
      <c r="BL19" s="23"/>
    </row>
    <row r="20">
      <c r="A20" s="16">
        <v>15.0</v>
      </c>
      <c r="B20" s="17" t="s">
        <v>201</v>
      </c>
      <c r="C20" s="17" t="s">
        <v>149</v>
      </c>
      <c r="D20" s="17" t="s">
        <v>204</v>
      </c>
      <c r="E20" s="19"/>
      <c r="F20" s="17" t="s">
        <v>79</v>
      </c>
      <c r="G20" s="17" t="s">
        <v>80</v>
      </c>
      <c r="H20" s="11" t="s">
        <v>81</v>
      </c>
      <c r="J20" s="21"/>
      <c r="K20" s="6" t="s">
        <v>84</v>
      </c>
      <c r="L20" s="21"/>
      <c r="M20" s="21"/>
      <c r="N20" s="23"/>
      <c r="O20" s="23"/>
      <c r="P20" s="23"/>
      <c r="Q20" s="25">
        <v>5.0</v>
      </c>
      <c r="R20" s="25">
        <v>5.5</v>
      </c>
      <c r="S20" s="25">
        <v>7.0</v>
      </c>
      <c r="T20" s="25"/>
      <c r="U20" s="25"/>
      <c r="V20" s="25"/>
      <c r="W20" s="25">
        <v>5.0</v>
      </c>
      <c r="X20" s="25"/>
      <c r="Y20" s="25"/>
      <c r="Z20" s="25">
        <v>7.5</v>
      </c>
      <c r="AA20" s="25">
        <v>10.0</v>
      </c>
      <c r="AB20" s="25">
        <v>6.5</v>
      </c>
      <c r="AC20" s="25">
        <v>6.5</v>
      </c>
      <c r="AD20" s="25"/>
      <c r="AE20" s="25"/>
      <c r="AF20" s="25"/>
      <c r="AG20" s="25"/>
      <c r="AH20" s="25">
        <v>10.0</v>
      </c>
      <c r="AI20" s="25">
        <v>10.0</v>
      </c>
      <c r="AJ20" s="25">
        <v>10.0</v>
      </c>
      <c r="AK20" s="25">
        <v>10.0</v>
      </c>
      <c r="AL20" s="25">
        <v>9.0</v>
      </c>
      <c r="AM20" s="25"/>
      <c r="AN20" s="25">
        <v>9.5</v>
      </c>
      <c r="AO20" s="25"/>
      <c r="AP20" s="25"/>
      <c r="AQ20" s="25"/>
      <c r="AR20" s="6">
        <v>7.5</v>
      </c>
      <c r="AS20" s="25">
        <v>8.5</v>
      </c>
      <c r="AT20" s="25"/>
      <c r="AU20" s="25"/>
      <c r="AV20" s="25"/>
      <c r="AW20" s="25"/>
      <c r="AX20" s="25">
        <v>10.0</v>
      </c>
      <c r="AY20" s="32">
        <f t="shared" si="1"/>
        <v>8.08</v>
      </c>
      <c r="AZ20" s="23"/>
      <c r="BA20" s="23">
        <f t="shared" si="2"/>
        <v>0</v>
      </c>
      <c r="BB20" s="6">
        <v>0.0</v>
      </c>
      <c r="BC20" s="6">
        <v>0.0</v>
      </c>
      <c r="BD20" s="23">
        <f t="shared" si="3"/>
        <v>0</v>
      </c>
      <c r="BE20" s="6" t="s">
        <v>92</v>
      </c>
      <c r="BF20" s="6" t="s">
        <v>55</v>
      </c>
      <c r="BG20" s="6" t="s">
        <v>55</v>
      </c>
      <c r="BH20" s="6" t="s">
        <v>55</v>
      </c>
      <c r="BI20" s="6" t="s">
        <v>55</v>
      </c>
      <c r="BJ20" s="6" t="s">
        <v>92</v>
      </c>
      <c r="BK20" s="6" t="s">
        <v>55</v>
      </c>
      <c r="BL20" s="23"/>
    </row>
    <row r="21">
      <c r="A21" s="16">
        <v>16.0</v>
      </c>
      <c r="B21" s="17" t="s">
        <v>201</v>
      </c>
      <c r="C21" s="17" t="s">
        <v>215</v>
      </c>
      <c r="D21" s="17" t="s">
        <v>167</v>
      </c>
      <c r="E21" s="19"/>
      <c r="F21" s="17" t="s">
        <v>79</v>
      </c>
      <c r="G21" s="17" t="s">
        <v>80</v>
      </c>
      <c r="H21" s="11" t="s">
        <v>81</v>
      </c>
      <c r="J21" s="21"/>
      <c r="K21" s="6" t="s">
        <v>84</v>
      </c>
      <c r="L21" s="21"/>
      <c r="M21" s="21"/>
      <c r="N21" s="6" t="s">
        <v>85</v>
      </c>
      <c r="O21" s="23"/>
      <c r="P21" s="23"/>
      <c r="Q21" s="25">
        <v>7.0</v>
      </c>
      <c r="R21" s="25">
        <v>7.5</v>
      </c>
      <c r="S21" s="25">
        <v>10.0</v>
      </c>
      <c r="T21" s="25"/>
      <c r="U21" s="25"/>
      <c r="V21" s="25"/>
      <c r="W21" s="25">
        <v>7.0</v>
      </c>
      <c r="X21" s="25"/>
      <c r="Y21" s="25"/>
      <c r="Z21" s="25">
        <v>9.0</v>
      </c>
      <c r="AA21" s="25">
        <v>9.5</v>
      </c>
      <c r="AB21" s="25">
        <v>7.5</v>
      </c>
      <c r="AC21" s="25">
        <v>7.5</v>
      </c>
      <c r="AD21" s="25"/>
      <c r="AE21" s="25"/>
      <c r="AF21" s="25"/>
      <c r="AG21" s="25"/>
      <c r="AH21" s="25">
        <v>10.0</v>
      </c>
      <c r="AI21" s="25">
        <v>10.0</v>
      </c>
      <c r="AJ21" s="25">
        <v>10.0</v>
      </c>
      <c r="AK21" s="25">
        <v>10.0</v>
      </c>
      <c r="AL21" s="25">
        <v>9.5</v>
      </c>
      <c r="AM21" s="25"/>
      <c r="AN21" s="25">
        <v>10.0</v>
      </c>
      <c r="AO21" s="25"/>
      <c r="AP21" s="25"/>
      <c r="AQ21" s="25"/>
      <c r="AR21" s="6">
        <v>9.0</v>
      </c>
      <c r="AS21" s="25">
        <v>10.0</v>
      </c>
      <c r="AT21" s="25"/>
      <c r="AU21" s="25"/>
      <c r="AV21" s="25"/>
      <c r="AW21" s="25"/>
      <c r="AX21" s="25">
        <v>10.0</v>
      </c>
      <c r="AY21" s="32">
        <f t="shared" si="1"/>
        <v>9.02</v>
      </c>
      <c r="AZ21" s="23"/>
      <c r="BA21" s="23">
        <f t="shared" si="2"/>
        <v>0</v>
      </c>
      <c r="BB21" s="6">
        <v>0.0</v>
      </c>
      <c r="BC21" s="6">
        <v>0.0</v>
      </c>
      <c r="BD21" s="23">
        <f t="shared" si="3"/>
        <v>0</v>
      </c>
      <c r="BE21" s="6" t="s">
        <v>92</v>
      </c>
      <c r="BF21" s="6" t="s">
        <v>55</v>
      </c>
      <c r="BG21" s="6" t="s">
        <v>55</v>
      </c>
      <c r="BH21" s="6" t="s">
        <v>55</v>
      </c>
      <c r="BI21" s="6" t="s">
        <v>55</v>
      </c>
      <c r="BJ21" s="6" t="s">
        <v>92</v>
      </c>
      <c r="BK21" s="6" t="s">
        <v>55</v>
      </c>
      <c r="BL21" s="23"/>
    </row>
    <row r="22">
      <c r="A22" s="16">
        <v>17.0</v>
      </c>
      <c r="B22" s="17" t="s">
        <v>223</v>
      </c>
      <c r="C22" s="17" t="s">
        <v>107</v>
      </c>
      <c r="D22" s="20"/>
      <c r="E22" s="19"/>
      <c r="F22" s="17" t="s">
        <v>79</v>
      </c>
      <c r="G22" s="17" t="s">
        <v>80</v>
      </c>
      <c r="H22" s="11" t="s">
        <v>81</v>
      </c>
      <c r="J22" s="21"/>
      <c r="K22" s="6" t="s">
        <v>84</v>
      </c>
      <c r="L22" s="21"/>
      <c r="M22" s="21"/>
      <c r="N22" s="23"/>
      <c r="O22" s="23"/>
      <c r="P22" s="23"/>
      <c r="Q22" s="6">
        <v>7.5</v>
      </c>
      <c r="R22" s="6">
        <v>9.0</v>
      </c>
      <c r="S22" s="6">
        <v>7.5</v>
      </c>
      <c r="T22" s="23"/>
      <c r="U22" s="23"/>
      <c r="V22" s="6"/>
      <c r="W22" s="6">
        <v>6.0</v>
      </c>
      <c r="X22" s="23"/>
      <c r="Y22" s="23"/>
      <c r="Z22" s="6">
        <v>9.5</v>
      </c>
      <c r="AA22" s="6">
        <v>10.0</v>
      </c>
      <c r="AB22" s="6">
        <v>8.0</v>
      </c>
      <c r="AC22" s="6">
        <v>7.5</v>
      </c>
      <c r="AD22" s="23"/>
      <c r="AE22" s="23"/>
      <c r="AF22" s="23"/>
      <c r="AG22" s="23"/>
      <c r="AH22" s="6">
        <v>10.0</v>
      </c>
      <c r="AI22" s="6">
        <v>10.0</v>
      </c>
      <c r="AJ22" s="6">
        <v>10.0</v>
      </c>
      <c r="AK22" s="6">
        <v>10.0</v>
      </c>
      <c r="AL22" s="6">
        <v>9.5</v>
      </c>
      <c r="AM22" s="23"/>
      <c r="AN22" s="6">
        <v>10.0</v>
      </c>
      <c r="AO22" s="6"/>
      <c r="AP22" s="6"/>
      <c r="AQ22" s="6"/>
      <c r="AR22" s="6">
        <v>9.5</v>
      </c>
      <c r="AS22" s="6">
        <v>7.5</v>
      </c>
      <c r="AT22" s="6"/>
      <c r="AU22" s="6"/>
      <c r="AV22" s="6"/>
      <c r="AW22" s="23"/>
      <c r="AX22" s="6">
        <v>10.0</v>
      </c>
      <c r="AY22" s="32">
        <f t="shared" si="1"/>
        <v>8.91</v>
      </c>
      <c r="AZ22" s="23"/>
      <c r="BA22" s="23">
        <f t="shared" si="2"/>
        <v>0</v>
      </c>
      <c r="BB22" s="6">
        <v>21.0</v>
      </c>
      <c r="BC22" s="6">
        <v>0.0</v>
      </c>
      <c r="BD22" s="23">
        <f t="shared" si="3"/>
        <v>21</v>
      </c>
      <c r="BE22" s="6" t="s">
        <v>92</v>
      </c>
      <c r="BF22" s="6" t="s">
        <v>55</v>
      </c>
      <c r="BG22" s="6" t="s">
        <v>55</v>
      </c>
      <c r="BH22" s="6" t="s">
        <v>55</v>
      </c>
      <c r="BI22" s="6" t="s">
        <v>55</v>
      </c>
      <c r="BJ22" s="6" t="s">
        <v>92</v>
      </c>
      <c r="BK22" s="6" t="s">
        <v>55</v>
      </c>
      <c r="BL22" s="6" t="s">
        <v>55</v>
      </c>
    </row>
    <row r="23">
      <c r="A23" s="16">
        <v>18.0</v>
      </c>
      <c r="B23" s="17" t="s">
        <v>229</v>
      </c>
      <c r="C23" s="17" t="s">
        <v>149</v>
      </c>
      <c r="D23" s="17" t="s">
        <v>230</v>
      </c>
      <c r="E23" s="19"/>
      <c r="F23" s="17" t="s">
        <v>79</v>
      </c>
      <c r="G23" s="17" t="s">
        <v>80</v>
      </c>
      <c r="H23" s="48" t="s">
        <v>81</v>
      </c>
      <c r="J23" s="21"/>
      <c r="K23" s="48" t="s">
        <v>84</v>
      </c>
      <c r="L23" s="49">
        <v>42979.0</v>
      </c>
      <c r="M23" s="50"/>
      <c r="N23" s="48" t="s">
        <v>85</v>
      </c>
      <c r="O23" s="50"/>
      <c r="P23" s="50"/>
      <c r="Q23" s="25">
        <v>6.0</v>
      </c>
      <c r="R23" s="25">
        <v>9.0</v>
      </c>
      <c r="S23" s="25">
        <v>8.0</v>
      </c>
      <c r="T23" s="25"/>
      <c r="U23" s="25"/>
      <c r="V23" s="25"/>
      <c r="W23" s="25">
        <v>6.0</v>
      </c>
      <c r="X23" s="25"/>
      <c r="Y23" s="25"/>
      <c r="Z23" s="25">
        <v>8.5</v>
      </c>
      <c r="AA23" s="25">
        <v>10.0</v>
      </c>
      <c r="AB23" s="25">
        <v>8.0</v>
      </c>
      <c r="AC23" s="25">
        <v>8.5</v>
      </c>
      <c r="AD23" s="25"/>
      <c r="AE23" s="25"/>
      <c r="AF23" s="25"/>
      <c r="AG23" s="25"/>
      <c r="AH23" s="25">
        <v>10.0</v>
      </c>
      <c r="AI23" s="25">
        <v>10.0</v>
      </c>
      <c r="AJ23" s="25">
        <v>10.0</v>
      </c>
      <c r="AK23" s="25">
        <v>10.0</v>
      </c>
      <c r="AL23" s="25">
        <v>9.5</v>
      </c>
      <c r="AM23" s="25"/>
      <c r="AN23" s="25">
        <v>9.5</v>
      </c>
      <c r="AO23" s="25"/>
      <c r="AP23" s="25"/>
      <c r="AQ23" s="25"/>
      <c r="AR23" s="6">
        <v>9.5</v>
      </c>
      <c r="AS23" s="25">
        <v>10.0</v>
      </c>
      <c r="AT23" s="25"/>
      <c r="AU23" s="25"/>
      <c r="AV23" s="25"/>
      <c r="AW23" s="25"/>
      <c r="AX23" s="25">
        <v>10.0</v>
      </c>
      <c r="AY23" s="32">
        <f t="shared" si="1"/>
        <v>8.97</v>
      </c>
      <c r="AZ23" s="23"/>
      <c r="BA23" s="23">
        <f t="shared" si="2"/>
        <v>0</v>
      </c>
      <c r="BB23" s="6">
        <v>11.0</v>
      </c>
      <c r="BC23" s="6"/>
      <c r="BD23" s="23">
        <f t="shared" si="3"/>
        <v>11</v>
      </c>
      <c r="BE23" s="6" t="s">
        <v>92</v>
      </c>
      <c r="BF23" s="6" t="s">
        <v>55</v>
      </c>
      <c r="BG23" s="6" t="s">
        <v>55</v>
      </c>
      <c r="BH23" s="6" t="s">
        <v>55</v>
      </c>
      <c r="BI23" s="6" t="s">
        <v>55</v>
      </c>
      <c r="BJ23" s="6" t="s">
        <v>92</v>
      </c>
      <c r="BK23" s="6" t="s">
        <v>55</v>
      </c>
      <c r="BL23" s="23"/>
    </row>
    <row r="24">
      <c r="A24" s="16">
        <v>19.0</v>
      </c>
      <c r="B24" s="17" t="s">
        <v>245</v>
      </c>
      <c r="C24" s="17" t="s">
        <v>246</v>
      </c>
      <c r="D24" s="17" t="s">
        <v>159</v>
      </c>
      <c r="E24" s="19"/>
      <c r="F24" s="17" t="s">
        <v>79</v>
      </c>
      <c r="G24" s="17" t="s">
        <v>80</v>
      </c>
      <c r="H24" s="48" t="s">
        <v>81</v>
      </c>
      <c r="J24" s="21"/>
      <c r="K24" s="48" t="s">
        <v>84</v>
      </c>
      <c r="L24" s="49">
        <v>42979.0</v>
      </c>
      <c r="M24" s="50"/>
      <c r="N24" s="48" t="s">
        <v>85</v>
      </c>
      <c r="O24" s="50"/>
      <c r="P24" s="50"/>
      <c r="Q24" s="25">
        <v>6.5</v>
      </c>
      <c r="R24" s="25">
        <v>8.5</v>
      </c>
      <c r="S24" s="25">
        <v>8.0</v>
      </c>
      <c r="T24" s="25"/>
      <c r="U24" s="25"/>
      <c r="V24" s="25"/>
      <c r="W24" s="25">
        <v>7.0</v>
      </c>
      <c r="X24" s="25"/>
      <c r="Y24" s="25"/>
      <c r="Z24" s="25">
        <v>9.0</v>
      </c>
      <c r="AA24" s="25">
        <v>10.0</v>
      </c>
      <c r="AB24" s="25">
        <v>7.5</v>
      </c>
      <c r="AC24" s="25">
        <v>7.0</v>
      </c>
      <c r="AD24" s="25"/>
      <c r="AE24" s="25"/>
      <c r="AF24" s="25"/>
      <c r="AG24" s="25"/>
      <c r="AH24" s="25">
        <v>10.0</v>
      </c>
      <c r="AI24" s="25">
        <v>10.0</v>
      </c>
      <c r="AJ24" s="25">
        <v>10.0</v>
      </c>
      <c r="AK24" s="25">
        <v>10.0</v>
      </c>
      <c r="AL24" s="25">
        <v>9.5</v>
      </c>
      <c r="AM24" s="25"/>
      <c r="AN24" s="25">
        <v>10.0</v>
      </c>
      <c r="AO24" s="25"/>
      <c r="AP24" s="25"/>
      <c r="AQ24" s="25"/>
      <c r="AR24" s="6">
        <v>9.0</v>
      </c>
      <c r="AS24" s="25">
        <v>10.0</v>
      </c>
      <c r="AT24" s="25"/>
      <c r="AU24" s="25"/>
      <c r="AV24" s="25"/>
      <c r="AW24" s="25"/>
      <c r="AX24" s="25">
        <v>10.0</v>
      </c>
      <c r="AY24" s="32">
        <f t="shared" si="1"/>
        <v>8.94</v>
      </c>
      <c r="AZ24" s="23"/>
      <c r="BA24" s="23">
        <f t="shared" si="2"/>
        <v>0</v>
      </c>
      <c r="BB24" s="6">
        <v>17.0</v>
      </c>
      <c r="BC24" s="6">
        <v>0.0</v>
      </c>
      <c r="BD24" s="23">
        <f t="shared" si="3"/>
        <v>17</v>
      </c>
      <c r="BE24" s="6" t="s">
        <v>92</v>
      </c>
      <c r="BF24" s="6" t="s">
        <v>55</v>
      </c>
      <c r="BG24" s="6" t="s">
        <v>55</v>
      </c>
      <c r="BH24" s="6" t="s">
        <v>55</v>
      </c>
      <c r="BI24" s="6" t="s">
        <v>55</v>
      </c>
      <c r="BJ24" s="6" t="s">
        <v>92</v>
      </c>
      <c r="BK24" s="6" t="s">
        <v>55</v>
      </c>
      <c r="BL24" s="23"/>
    </row>
    <row r="25">
      <c r="A25" s="16">
        <v>20.0</v>
      </c>
      <c r="B25" s="17" t="s">
        <v>245</v>
      </c>
      <c r="C25" s="17" t="s">
        <v>78</v>
      </c>
      <c r="D25" s="17" t="s">
        <v>154</v>
      </c>
      <c r="E25" s="19"/>
      <c r="F25" s="17" t="s">
        <v>79</v>
      </c>
      <c r="G25" s="17" t="s">
        <v>80</v>
      </c>
      <c r="H25" s="48" t="s">
        <v>81</v>
      </c>
      <c r="J25" s="21"/>
      <c r="K25" s="48" t="s">
        <v>84</v>
      </c>
      <c r="L25" s="49">
        <v>42979.0</v>
      </c>
      <c r="M25" s="50"/>
      <c r="N25" s="48" t="s">
        <v>85</v>
      </c>
      <c r="O25" s="50"/>
      <c r="P25" s="50"/>
      <c r="Q25" s="25">
        <v>6.5</v>
      </c>
      <c r="R25" s="25">
        <v>9.0</v>
      </c>
      <c r="S25" s="25">
        <v>8.0</v>
      </c>
      <c r="T25" s="25"/>
      <c r="U25" s="25"/>
      <c r="V25" s="25"/>
      <c r="W25" s="25">
        <v>8.5</v>
      </c>
      <c r="X25" s="25"/>
      <c r="Y25" s="25"/>
      <c r="Z25" s="25">
        <v>9.5</v>
      </c>
      <c r="AA25" s="25">
        <v>10.0</v>
      </c>
      <c r="AB25" s="25">
        <v>8.5</v>
      </c>
      <c r="AC25" s="25">
        <v>7.5</v>
      </c>
      <c r="AD25" s="25"/>
      <c r="AE25" s="25"/>
      <c r="AF25" s="25"/>
      <c r="AG25" s="25"/>
      <c r="AH25" s="25">
        <v>10.0</v>
      </c>
      <c r="AI25" s="25">
        <v>10.0</v>
      </c>
      <c r="AJ25" s="25">
        <v>10.0</v>
      </c>
      <c r="AK25" s="25">
        <v>10.0</v>
      </c>
      <c r="AL25" s="25">
        <v>9.5</v>
      </c>
      <c r="AM25" s="25"/>
      <c r="AN25" s="25">
        <v>10.0</v>
      </c>
      <c r="AO25" s="25"/>
      <c r="AP25" s="25"/>
      <c r="AQ25" s="25"/>
      <c r="AR25" s="6">
        <v>9.0</v>
      </c>
      <c r="AS25" s="25">
        <v>8.5</v>
      </c>
      <c r="AT25" s="25"/>
      <c r="AU25" s="25"/>
      <c r="AV25" s="25"/>
      <c r="AW25" s="25"/>
      <c r="AX25" s="25">
        <v>10.0</v>
      </c>
      <c r="AY25" s="32">
        <f t="shared" si="1"/>
        <v>9.08</v>
      </c>
      <c r="AZ25" s="23"/>
      <c r="BA25" s="23">
        <f t="shared" si="2"/>
        <v>0</v>
      </c>
      <c r="BB25" s="6">
        <v>14.0</v>
      </c>
      <c r="BC25" s="6">
        <v>0.0</v>
      </c>
      <c r="BD25" s="23">
        <f t="shared" si="3"/>
        <v>14</v>
      </c>
      <c r="BE25" s="6" t="s">
        <v>92</v>
      </c>
      <c r="BF25" s="6" t="s">
        <v>55</v>
      </c>
      <c r="BG25" s="6" t="s">
        <v>55</v>
      </c>
      <c r="BH25" s="6" t="s">
        <v>55</v>
      </c>
      <c r="BI25" s="6" t="s">
        <v>55</v>
      </c>
      <c r="BJ25" s="6" t="s">
        <v>92</v>
      </c>
      <c r="BK25" s="6" t="s">
        <v>55</v>
      </c>
      <c r="BL25" s="23"/>
    </row>
    <row r="26">
      <c r="A26" s="16">
        <v>21.0</v>
      </c>
      <c r="B26" s="17" t="s">
        <v>264</v>
      </c>
      <c r="C26" s="17" t="s">
        <v>265</v>
      </c>
      <c r="D26" s="17" t="s">
        <v>266</v>
      </c>
      <c r="E26" s="19"/>
      <c r="F26" s="17" t="s">
        <v>96</v>
      </c>
      <c r="G26" s="17" t="s">
        <v>80</v>
      </c>
      <c r="H26" s="48" t="s">
        <v>81</v>
      </c>
      <c r="J26" s="21"/>
      <c r="K26" s="48" t="s">
        <v>84</v>
      </c>
      <c r="L26" s="51">
        <v>43054.0</v>
      </c>
      <c r="M26" s="50"/>
      <c r="N26" s="48" t="s">
        <v>85</v>
      </c>
      <c r="O26" s="50"/>
      <c r="P26" s="50"/>
      <c r="Q26" s="25">
        <v>8.5</v>
      </c>
      <c r="R26" s="25">
        <v>7.0</v>
      </c>
      <c r="S26" s="25">
        <v>9.0</v>
      </c>
      <c r="T26" s="25"/>
      <c r="U26" s="25"/>
      <c r="V26" s="25"/>
      <c r="W26" s="25">
        <v>7.0</v>
      </c>
      <c r="X26" s="25"/>
      <c r="Y26" s="25"/>
      <c r="Z26" s="25">
        <v>9.5</v>
      </c>
      <c r="AA26" s="25">
        <v>10.0</v>
      </c>
      <c r="AB26" s="25">
        <v>9.5</v>
      </c>
      <c r="AC26" s="25">
        <v>9.5</v>
      </c>
      <c r="AD26" s="25"/>
      <c r="AE26" s="25"/>
      <c r="AF26" s="25"/>
      <c r="AG26" s="25"/>
      <c r="AH26" s="25">
        <v>10.0</v>
      </c>
      <c r="AI26" s="25">
        <v>10.0</v>
      </c>
      <c r="AJ26" s="25">
        <v>10.0</v>
      </c>
      <c r="AK26" s="25">
        <v>10.0</v>
      </c>
      <c r="AL26" s="25">
        <v>10.0</v>
      </c>
      <c r="AM26" s="25"/>
      <c r="AN26" s="25">
        <v>10.0</v>
      </c>
      <c r="AO26" s="25"/>
      <c r="AP26" s="25"/>
      <c r="AQ26" s="25"/>
      <c r="AR26" s="6">
        <v>10.0</v>
      </c>
      <c r="AS26" s="25">
        <v>10.0</v>
      </c>
      <c r="AT26" s="25"/>
      <c r="AU26" s="25"/>
      <c r="AV26" s="25"/>
      <c r="AW26" s="25"/>
      <c r="AX26" s="25">
        <v>10.0</v>
      </c>
      <c r="AY26" s="32">
        <f t="shared" si="1"/>
        <v>9.41</v>
      </c>
      <c r="AZ26" s="23"/>
      <c r="BA26" s="23">
        <f t="shared" si="2"/>
        <v>0</v>
      </c>
      <c r="BB26" s="6">
        <v>1.0</v>
      </c>
      <c r="BC26" s="6">
        <v>0.0</v>
      </c>
      <c r="BD26" s="23">
        <f t="shared" si="3"/>
        <v>1</v>
      </c>
      <c r="BE26" s="6" t="s">
        <v>92</v>
      </c>
      <c r="BF26" s="6" t="s">
        <v>55</v>
      </c>
      <c r="BG26" s="6" t="s">
        <v>55</v>
      </c>
      <c r="BH26" s="6" t="s">
        <v>55</v>
      </c>
      <c r="BI26" s="6" t="s">
        <v>55</v>
      </c>
      <c r="BJ26" s="6" t="s">
        <v>92</v>
      </c>
      <c r="BK26" s="6" t="s">
        <v>55</v>
      </c>
      <c r="BL26" s="23"/>
    </row>
    <row r="27">
      <c r="A27" s="16">
        <v>22.0</v>
      </c>
      <c r="B27" s="17" t="s">
        <v>278</v>
      </c>
      <c r="C27" s="17" t="s">
        <v>126</v>
      </c>
      <c r="D27" s="17" t="s">
        <v>172</v>
      </c>
      <c r="E27" s="19"/>
      <c r="F27" s="17" t="s">
        <v>79</v>
      </c>
      <c r="G27" s="17" t="s">
        <v>279</v>
      </c>
      <c r="H27" s="48" t="s">
        <v>81</v>
      </c>
      <c r="J27" s="21"/>
      <c r="K27" s="48" t="s">
        <v>84</v>
      </c>
      <c r="L27" s="49">
        <v>42979.0</v>
      </c>
      <c r="M27" s="50"/>
      <c r="N27" s="48" t="s">
        <v>85</v>
      </c>
      <c r="O27" s="50"/>
      <c r="P27" s="50"/>
      <c r="Q27" s="25">
        <v>10.0</v>
      </c>
      <c r="R27" s="53">
        <v>10.0</v>
      </c>
      <c r="S27" s="25">
        <v>9.5</v>
      </c>
      <c r="T27" s="25"/>
      <c r="U27" s="25"/>
      <c r="V27" s="25"/>
      <c r="W27" s="25">
        <v>9.0</v>
      </c>
      <c r="X27" s="25"/>
      <c r="Y27" s="25"/>
      <c r="Z27" s="53">
        <v>10.0</v>
      </c>
      <c r="AA27" s="53">
        <v>10.0</v>
      </c>
      <c r="AB27" s="53">
        <v>10.0</v>
      </c>
      <c r="AC27" s="53">
        <v>10.0</v>
      </c>
      <c r="AD27" s="25"/>
      <c r="AE27" s="25"/>
      <c r="AF27" s="25"/>
      <c r="AG27" s="25"/>
      <c r="AH27" s="53">
        <v>10.0</v>
      </c>
      <c r="AI27" s="53">
        <v>10.0</v>
      </c>
      <c r="AJ27" s="53">
        <v>10.0</v>
      </c>
      <c r="AK27" s="53">
        <v>10.0</v>
      </c>
      <c r="AL27" s="53">
        <v>10.0</v>
      </c>
      <c r="AM27" s="25"/>
      <c r="AN27" s="53">
        <v>10.0</v>
      </c>
      <c r="AO27" s="25"/>
      <c r="AP27" s="25"/>
      <c r="AQ27" s="25"/>
      <c r="AR27" s="53">
        <v>10.0</v>
      </c>
      <c r="AS27" s="53">
        <v>10.0</v>
      </c>
      <c r="AT27" s="25"/>
      <c r="AU27" s="25"/>
      <c r="AV27" s="25"/>
      <c r="AW27" s="25"/>
      <c r="AX27" s="53">
        <v>10.0</v>
      </c>
      <c r="AY27" s="32">
        <f t="shared" si="1"/>
        <v>9.91</v>
      </c>
      <c r="AZ27" s="23"/>
      <c r="BA27" s="23">
        <f t="shared" si="2"/>
        <v>0</v>
      </c>
      <c r="BB27" s="6">
        <v>12.0</v>
      </c>
      <c r="BC27" s="6">
        <v>0.0</v>
      </c>
      <c r="BD27" s="23">
        <f t="shared" si="3"/>
        <v>12</v>
      </c>
      <c r="BE27" s="6" t="s">
        <v>92</v>
      </c>
      <c r="BF27" s="6" t="s">
        <v>55</v>
      </c>
      <c r="BG27" s="6" t="s">
        <v>55</v>
      </c>
      <c r="BH27" s="6" t="s">
        <v>55</v>
      </c>
      <c r="BI27" s="6" t="s">
        <v>55</v>
      </c>
      <c r="BJ27" s="6" t="s">
        <v>92</v>
      </c>
      <c r="BK27" s="6" t="s">
        <v>55</v>
      </c>
      <c r="BL27" s="23"/>
    </row>
    <row r="28">
      <c r="A28" s="16">
        <v>23.0</v>
      </c>
      <c r="B28" s="17" t="s">
        <v>282</v>
      </c>
      <c r="C28" s="17" t="s">
        <v>283</v>
      </c>
      <c r="D28" s="20"/>
      <c r="E28" s="19"/>
      <c r="F28" s="17" t="s">
        <v>96</v>
      </c>
      <c r="G28" s="17" t="s">
        <v>279</v>
      </c>
      <c r="H28" s="48" t="s">
        <v>81</v>
      </c>
      <c r="J28" s="21"/>
      <c r="K28" s="48" t="s">
        <v>84</v>
      </c>
      <c r="L28" s="49">
        <v>42979.0</v>
      </c>
      <c r="M28" s="50"/>
      <c r="N28" s="48" t="s">
        <v>85</v>
      </c>
      <c r="O28" s="52"/>
      <c r="P28" s="52"/>
      <c r="Q28" s="6">
        <v>10.0</v>
      </c>
      <c r="R28" s="6">
        <v>9.0</v>
      </c>
      <c r="S28" s="6">
        <v>10.0</v>
      </c>
      <c r="T28" s="23"/>
      <c r="U28" s="23"/>
      <c r="V28" s="23"/>
      <c r="W28" s="6">
        <v>9.0</v>
      </c>
      <c r="X28" s="23"/>
      <c r="Y28" s="23"/>
      <c r="Z28" s="53">
        <v>10.0</v>
      </c>
      <c r="AA28" s="53">
        <v>10.0</v>
      </c>
      <c r="AB28" s="53">
        <v>10.0</v>
      </c>
      <c r="AC28" s="53">
        <v>10.0</v>
      </c>
      <c r="AD28" s="23"/>
      <c r="AE28" s="23"/>
      <c r="AF28" s="23"/>
      <c r="AG28" s="23"/>
      <c r="AH28" s="53">
        <v>10.0</v>
      </c>
      <c r="AI28" s="53">
        <v>10.0</v>
      </c>
      <c r="AJ28" s="53">
        <v>10.0</v>
      </c>
      <c r="AK28" s="53">
        <v>10.0</v>
      </c>
      <c r="AL28" s="53">
        <v>10.0</v>
      </c>
      <c r="AM28" s="23"/>
      <c r="AN28" s="53">
        <v>10.0</v>
      </c>
      <c r="AO28" s="23"/>
      <c r="AP28" s="23"/>
      <c r="AQ28" s="23"/>
      <c r="AR28" s="53">
        <v>10.0</v>
      </c>
      <c r="AS28" s="53">
        <v>10.0</v>
      </c>
      <c r="AT28" s="23"/>
      <c r="AU28" s="23"/>
      <c r="AV28" s="23"/>
      <c r="AW28" s="23"/>
      <c r="AX28" s="25">
        <v>10.0</v>
      </c>
      <c r="AY28" s="32">
        <f t="shared" si="1"/>
        <v>9.88</v>
      </c>
      <c r="AZ28" s="23"/>
      <c r="BA28" s="23">
        <f t="shared" si="2"/>
        <v>0</v>
      </c>
      <c r="BB28" s="6">
        <v>0.0</v>
      </c>
      <c r="BC28" s="6">
        <v>0.0</v>
      </c>
      <c r="BD28" s="23">
        <f t="shared" si="3"/>
        <v>0</v>
      </c>
      <c r="BE28" s="6" t="s">
        <v>92</v>
      </c>
      <c r="BF28" s="6" t="s">
        <v>55</v>
      </c>
      <c r="BG28" s="6" t="s">
        <v>55</v>
      </c>
      <c r="BH28" s="6" t="s">
        <v>55</v>
      </c>
      <c r="BI28" s="6" t="s">
        <v>55</v>
      </c>
      <c r="BJ28" s="6" t="s">
        <v>92</v>
      </c>
      <c r="BK28" s="6" t="s">
        <v>55</v>
      </c>
      <c r="BL28" s="23"/>
    </row>
    <row r="29">
      <c r="A29" s="16">
        <v>24.0</v>
      </c>
      <c r="B29" s="17" t="s">
        <v>291</v>
      </c>
      <c r="C29" s="17" t="s">
        <v>292</v>
      </c>
      <c r="D29" s="17" t="s">
        <v>293</v>
      </c>
      <c r="E29" s="19"/>
      <c r="F29" s="17" t="s">
        <v>96</v>
      </c>
      <c r="G29" s="17" t="s">
        <v>279</v>
      </c>
      <c r="H29" s="48" t="s">
        <v>81</v>
      </c>
      <c r="J29" s="21"/>
      <c r="K29" s="48" t="s">
        <v>84</v>
      </c>
      <c r="L29" s="49">
        <v>42979.0</v>
      </c>
      <c r="M29" s="50"/>
      <c r="N29" s="48" t="s">
        <v>85</v>
      </c>
      <c r="O29" s="48" t="s">
        <v>295</v>
      </c>
      <c r="P29" s="50"/>
      <c r="Q29" s="25">
        <v>9.0</v>
      </c>
      <c r="R29" s="25">
        <v>9.5</v>
      </c>
      <c r="S29" s="25">
        <v>9.0</v>
      </c>
      <c r="T29" s="25"/>
      <c r="U29" s="25"/>
      <c r="V29" s="25"/>
      <c r="W29" s="25">
        <v>8.5</v>
      </c>
      <c r="X29" s="25"/>
      <c r="Y29" s="25"/>
      <c r="Z29" s="25">
        <v>9.5</v>
      </c>
      <c r="AA29" s="25">
        <v>9.5</v>
      </c>
      <c r="AB29" s="25">
        <v>9.0</v>
      </c>
      <c r="AC29" s="25">
        <v>9.0</v>
      </c>
      <c r="AD29" s="25"/>
      <c r="AE29" s="25"/>
      <c r="AF29" s="25"/>
      <c r="AG29" s="25"/>
      <c r="AH29" s="53">
        <v>10.0</v>
      </c>
      <c r="AI29" s="53">
        <v>10.0</v>
      </c>
      <c r="AJ29" s="53">
        <v>10.0</v>
      </c>
      <c r="AK29" s="53">
        <v>10.0</v>
      </c>
      <c r="AL29" s="25">
        <v>9.5</v>
      </c>
      <c r="AM29" s="25"/>
      <c r="AN29" s="25">
        <v>9.0</v>
      </c>
      <c r="AO29" s="25"/>
      <c r="AP29" s="25"/>
      <c r="AQ29" s="25"/>
      <c r="AR29" s="6">
        <v>10.0</v>
      </c>
      <c r="AS29" s="53">
        <v>10.0</v>
      </c>
      <c r="AT29" s="25"/>
      <c r="AU29" s="25"/>
      <c r="AV29" s="25"/>
      <c r="AW29" s="25"/>
      <c r="AX29" s="25">
        <v>10.0</v>
      </c>
      <c r="AY29" s="32">
        <f t="shared" si="1"/>
        <v>9.5</v>
      </c>
      <c r="AZ29" s="23"/>
      <c r="BA29" s="23">
        <f t="shared" si="2"/>
        <v>0</v>
      </c>
      <c r="BB29" s="6">
        <v>19.0</v>
      </c>
      <c r="BC29" s="6">
        <v>1.0</v>
      </c>
      <c r="BD29" s="23">
        <f t="shared" si="3"/>
        <v>18</v>
      </c>
      <c r="BE29" s="6" t="s">
        <v>92</v>
      </c>
      <c r="BF29" s="6" t="s">
        <v>55</v>
      </c>
      <c r="BG29" s="6" t="s">
        <v>55</v>
      </c>
      <c r="BH29" s="6" t="s">
        <v>55</v>
      </c>
      <c r="BI29" s="6" t="s">
        <v>55</v>
      </c>
      <c r="BJ29" s="6" t="s">
        <v>92</v>
      </c>
      <c r="BK29" s="6" t="s">
        <v>55</v>
      </c>
      <c r="BL29" s="23"/>
    </row>
    <row r="30">
      <c r="A30" s="16">
        <v>25.0</v>
      </c>
      <c r="B30" s="17" t="s">
        <v>304</v>
      </c>
      <c r="C30" s="17" t="s">
        <v>306</v>
      </c>
      <c r="D30" s="20"/>
      <c r="E30" s="19"/>
      <c r="F30" s="17" t="s">
        <v>96</v>
      </c>
      <c r="G30" s="17" t="s">
        <v>279</v>
      </c>
      <c r="H30" s="48" t="s">
        <v>81</v>
      </c>
      <c r="J30" s="21"/>
      <c r="K30" s="48" t="s">
        <v>84</v>
      </c>
      <c r="L30" s="49">
        <v>42979.0</v>
      </c>
      <c r="M30" s="50"/>
      <c r="N30" s="48" t="s">
        <v>85</v>
      </c>
      <c r="O30" s="50"/>
      <c r="P30" s="50"/>
      <c r="Q30" s="25">
        <v>8.5</v>
      </c>
      <c r="R30" s="25">
        <v>9.5</v>
      </c>
      <c r="S30" s="25">
        <v>8.0</v>
      </c>
      <c r="T30" s="25"/>
      <c r="U30" s="25"/>
      <c r="V30" s="25"/>
      <c r="W30" s="25">
        <v>6.0</v>
      </c>
      <c r="X30" s="25"/>
      <c r="Y30" s="25"/>
      <c r="Z30" s="25">
        <v>9.5</v>
      </c>
      <c r="AA30" s="25">
        <v>9.5</v>
      </c>
      <c r="AB30" s="25">
        <v>7.0</v>
      </c>
      <c r="AC30" s="25">
        <v>8.0</v>
      </c>
      <c r="AD30" s="25"/>
      <c r="AE30" s="25"/>
      <c r="AF30" s="25"/>
      <c r="AG30" s="25"/>
      <c r="AH30" s="53">
        <v>10.0</v>
      </c>
      <c r="AI30" s="53">
        <v>10.0</v>
      </c>
      <c r="AJ30" s="53">
        <v>10.0</v>
      </c>
      <c r="AK30" s="53">
        <v>10.0</v>
      </c>
      <c r="AL30" s="25">
        <v>9.5</v>
      </c>
      <c r="AM30" s="25"/>
      <c r="AN30" s="25">
        <v>9.0</v>
      </c>
      <c r="AO30" s="25"/>
      <c r="AP30" s="25"/>
      <c r="AQ30" s="25"/>
      <c r="AR30" s="53">
        <v>10.0</v>
      </c>
      <c r="AS30" s="55">
        <v>9.5</v>
      </c>
      <c r="AT30" s="25"/>
      <c r="AU30" s="25"/>
      <c r="AV30" s="25"/>
      <c r="AW30" s="25"/>
      <c r="AX30" s="25">
        <v>10.0</v>
      </c>
      <c r="AY30" s="32">
        <f t="shared" si="1"/>
        <v>9.05</v>
      </c>
      <c r="AZ30" s="23"/>
      <c r="BA30" s="23">
        <f t="shared" si="2"/>
        <v>0</v>
      </c>
      <c r="BB30" s="6">
        <v>1.0</v>
      </c>
      <c r="BC30" s="6">
        <v>0.0</v>
      </c>
      <c r="BD30" s="23">
        <f t="shared" si="3"/>
        <v>1</v>
      </c>
      <c r="BE30" s="6" t="s">
        <v>92</v>
      </c>
      <c r="BF30" s="6" t="s">
        <v>55</v>
      </c>
      <c r="BG30" s="6" t="s">
        <v>55</v>
      </c>
      <c r="BH30" s="6" t="s">
        <v>55</v>
      </c>
      <c r="BI30" s="6" t="s">
        <v>55</v>
      </c>
      <c r="BJ30" s="6" t="s">
        <v>92</v>
      </c>
      <c r="BK30" s="6" t="s">
        <v>55</v>
      </c>
      <c r="BL30" s="23"/>
    </row>
    <row r="31">
      <c r="A31" s="16">
        <v>26.0</v>
      </c>
      <c r="B31" s="17" t="s">
        <v>319</v>
      </c>
      <c r="C31" s="17" t="s">
        <v>320</v>
      </c>
      <c r="D31" s="20"/>
      <c r="E31" s="19"/>
      <c r="F31" s="17" t="s">
        <v>79</v>
      </c>
      <c r="G31" s="17" t="s">
        <v>279</v>
      </c>
      <c r="H31" s="48" t="s">
        <v>81</v>
      </c>
      <c r="J31" s="21"/>
      <c r="K31" s="48" t="s">
        <v>84</v>
      </c>
      <c r="L31" s="49">
        <v>42979.0</v>
      </c>
      <c r="M31" s="50"/>
      <c r="N31" s="48" t="s">
        <v>85</v>
      </c>
      <c r="O31" s="50"/>
      <c r="P31" s="50"/>
      <c r="Q31" s="6">
        <v>9.5</v>
      </c>
      <c r="R31" s="6">
        <v>10.0</v>
      </c>
      <c r="S31" s="6">
        <v>10.0</v>
      </c>
      <c r="T31" s="23"/>
      <c r="U31" s="23"/>
      <c r="V31" s="23"/>
      <c r="W31" s="6">
        <v>9.5</v>
      </c>
      <c r="X31" s="23"/>
      <c r="Y31" s="23"/>
      <c r="Z31" s="53">
        <v>10.0</v>
      </c>
      <c r="AA31" s="53">
        <v>10.0</v>
      </c>
      <c r="AB31" s="53">
        <v>10.0</v>
      </c>
      <c r="AC31" s="53">
        <v>10.0</v>
      </c>
      <c r="AD31" s="23"/>
      <c r="AE31" s="23"/>
      <c r="AF31" s="23"/>
      <c r="AG31" s="23"/>
      <c r="AH31" s="53">
        <v>10.0</v>
      </c>
      <c r="AI31" s="53">
        <v>10.0</v>
      </c>
      <c r="AJ31" s="53">
        <v>10.0</v>
      </c>
      <c r="AK31" s="53">
        <v>10.0</v>
      </c>
      <c r="AL31" s="53">
        <v>10.0</v>
      </c>
      <c r="AM31" s="23"/>
      <c r="AN31" s="53">
        <v>10.0</v>
      </c>
      <c r="AO31" s="23"/>
      <c r="AP31" s="23"/>
      <c r="AQ31" s="23"/>
      <c r="AR31" s="53">
        <v>10.0</v>
      </c>
      <c r="AS31" s="53">
        <v>10.0</v>
      </c>
      <c r="AT31" s="23"/>
      <c r="AU31" s="23"/>
      <c r="AV31" s="23"/>
      <c r="AW31" s="23"/>
      <c r="AX31" s="53">
        <v>10.0</v>
      </c>
      <c r="AY31" s="32">
        <f t="shared" si="1"/>
        <v>9.94</v>
      </c>
      <c r="AZ31" s="23"/>
      <c r="BA31" s="23">
        <f t="shared" si="2"/>
        <v>0</v>
      </c>
      <c r="BB31" s="6">
        <v>3.0</v>
      </c>
      <c r="BC31" s="6">
        <v>0.0</v>
      </c>
      <c r="BD31" s="23">
        <f t="shared" si="3"/>
        <v>3</v>
      </c>
      <c r="BE31" s="6" t="s">
        <v>92</v>
      </c>
      <c r="BF31" s="6" t="s">
        <v>55</v>
      </c>
      <c r="BG31" s="6" t="s">
        <v>55</v>
      </c>
      <c r="BH31" s="6" t="s">
        <v>55</v>
      </c>
      <c r="BI31" s="6" t="s">
        <v>55</v>
      </c>
      <c r="BJ31" s="6" t="s">
        <v>92</v>
      </c>
      <c r="BK31" s="6" t="s">
        <v>55</v>
      </c>
      <c r="BL31" s="23"/>
    </row>
    <row r="32">
      <c r="A32" s="16">
        <v>27.0</v>
      </c>
      <c r="B32" s="17" t="s">
        <v>326</v>
      </c>
      <c r="C32" s="17" t="s">
        <v>237</v>
      </c>
      <c r="D32" s="17" t="s">
        <v>327</v>
      </c>
      <c r="E32" s="19"/>
      <c r="F32" s="17" t="s">
        <v>79</v>
      </c>
      <c r="G32" s="17" t="s">
        <v>279</v>
      </c>
      <c r="H32" s="48" t="s">
        <v>81</v>
      </c>
      <c r="J32" s="21"/>
      <c r="K32" s="48" t="s">
        <v>84</v>
      </c>
      <c r="L32" s="49">
        <v>42979.0</v>
      </c>
      <c r="M32" s="50"/>
      <c r="N32" s="48" t="s">
        <v>85</v>
      </c>
      <c r="O32" s="50"/>
      <c r="P32" s="50"/>
      <c r="Q32" s="6">
        <v>9.0</v>
      </c>
      <c r="R32" s="6">
        <v>10.0</v>
      </c>
      <c r="S32" s="6">
        <v>7.0</v>
      </c>
      <c r="T32" s="23"/>
      <c r="U32" s="23"/>
      <c r="V32" s="23"/>
      <c r="W32" s="6">
        <v>7.5</v>
      </c>
      <c r="X32" s="23"/>
      <c r="Y32" s="23"/>
      <c r="Z32" s="6">
        <v>10.0</v>
      </c>
      <c r="AA32" s="25">
        <v>9.5</v>
      </c>
      <c r="AB32" s="6">
        <v>10.0</v>
      </c>
      <c r="AC32" s="6">
        <v>9.0</v>
      </c>
      <c r="AD32" s="23"/>
      <c r="AE32" s="23"/>
      <c r="AF32" s="23"/>
      <c r="AG32" s="23"/>
      <c r="AH32" s="53">
        <v>10.0</v>
      </c>
      <c r="AI32" s="53">
        <v>10.0</v>
      </c>
      <c r="AJ32" s="53">
        <v>10.0</v>
      </c>
      <c r="AK32" s="63">
        <v>9.0</v>
      </c>
      <c r="AL32" s="53">
        <v>10.0</v>
      </c>
      <c r="AM32" s="23"/>
      <c r="AN32" s="53">
        <v>10.0</v>
      </c>
      <c r="AO32" s="23"/>
      <c r="AP32" s="23"/>
      <c r="AQ32" s="23"/>
      <c r="AR32" s="53">
        <v>10.0</v>
      </c>
      <c r="AS32" s="25">
        <v>9.5</v>
      </c>
      <c r="AT32" s="23"/>
      <c r="AU32" s="23"/>
      <c r="AV32" s="23"/>
      <c r="AW32" s="23"/>
      <c r="AX32" s="53">
        <v>10.0</v>
      </c>
      <c r="AY32" s="32">
        <f t="shared" si="1"/>
        <v>9.44</v>
      </c>
      <c r="AZ32" s="23"/>
      <c r="BA32" s="23">
        <f t="shared" si="2"/>
        <v>0</v>
      </c>
      <c r="BB32" s="6">
        <v>19.0</v>
      </c>
      <c r="BC32" s="6">
        <v>0.0</v>
      </c>
      <c r="BD32" s="23">
        <f t="shared" si="3"/>
        <v>19</v>
      </c>
      <c r="BE32" s="6" t="s">
        <v>92</v>
      </c>
      <c r="BF32" s="6" t="s">
        <v>55</v>
      </c>
      <c r="BG32" s="6" t="s">
        <v>55</v>
      </c>
      <c r="BH32" s="6" t="s">
        <v>55</v>
      </c>
      <c r="BI32" s="6" t="s">
        <v>55</v>
      </c>
      <c r="BJ32" s="6" t="s">
        <v>92</v>
      </c>
      <c r="BK32" s="6" t="s">
        <v>55</v>
      </c>
      <c r="BL32" s="23"/>
    </row>
    <row r="33">
      <c r="A33" s="16">
        <v>28.0</v>
      </c>
      <c r="B33" s="17" t="s">
        <v>333</v>
      </c>
      <c r="C33" s="17" t="s">
        <v>130</v>
      </c>
      <c r="D33" s="20"/>
      <c r="E33" s="19"/>
      <c r="F33" s="17" t="s">
        <v>79</v>
      </c>
      <c r="G33" s="17" t="s">
        <v>279</v>
      </c>
      <c r="H33" s="48" t="s">
        <v>81</v>
      </c>
      <c r="J33" s="21"/>
      <c r="K33" s="48" t="s">
        <v>84</v>
      </c>
      <c r="L33" s="49">
        <v>42979.0</v>
      </c>
      <c r="M33" s="50"/>
      <c r="N33" s="48" t="s">
        <v>85</v>
      </c>
      <c r="O33" s="50"/>
      <c r="P33" s="50"/>
      <c r="Q33" s="25">
        <v>9.5</v>
      </c>
      <c r="R33" s="25">
        <v>10.0</v>
      </c>
      <c r="S33" s="25">
        <v>8.0</v>
      </c>
      <c r="T33" s="25"/>
      <c r="U33" s="25"/>
      <c r="V33" s="25"/>
      <c r="W33" s="25">
        <v>8.5</v>
      </c>
      <c r="X33" s="25"/>
      <c r="Y33" s="25"/>
      <c r="Z33" s="25">
        <v>10.0</v>
      </c>
      <c r="AA33" s="53">
        <v>10.0</v>
      </c>
      <c r="AB33" s="25">
        <v>9.5</v>
      </c>
      <c r="AC33" s="25">
        <v>9.0</v>
      </c>
      <c r="AD33" s="25"/>
      <c r="AE33" s="25"/>
      <c r="AF33" s="25"/>
      <c r="AG33" s="25"/>
      <c r="AH33" s="25">
        <v>10.0</v>
      </c>
      <c r="AI33" s="53">
        <v>10.0</v>
      </c>
      <c r="AJ33" s="53">
        <v>10.0</v>
      </c>
      <c r="AK33" s="63">
        <v>9.5</v>
      </c>
      <c r="AL33" s="25">
        <v>9.5</v>
      </c>
      <c r="AM33" s="25"/>
      <c r="AN33" s="63">
        <v>10.0</v>
      </c>
      <c r="AO33" s="25"/>
      <c r="AP33" s="25"/>
      <c r="AQ33" s="25"/>
      <c r="AR33" s="6">
        <v>10.0</v>
      </c>
      <c r="AS33" s="25">
        <v>10.0</v>
      </c>
      <c r="AT33" s="25"/>
      <c r="AU33" s="25"/>
      <c r="AV33" s="25"/>
      <c r="AW33" s="25"/>
      <c r="AX33" s="25">
        <v>10.0</v>
      </c>
      <c r="AY33" s="32">
        <f t="shared" si="1"/>
        <v>9.61</v>
      </c>
      <c r="AZ33" s="23"/>
      <c r="BA33" s="23">
        <f t="shared" si="2"/>
        <v>0</v>
      </c>
      <c r="BB33" s="6">
        <v>9.0</v>
      </c>
      <c r="BC33" s="6">
        <v>0.0</v>
      </c>
      <c r="BD33" s="23">
        <f t="shared" si="3"/>
        <v>9</v>
      </c>
      <c r="BE33" s="6" t="s">
        <v>92</v>
      </c>
      <c r="BF33" s="6" t="s">
        <v>55</v>
      </c>
      <c r="BG33" s="6" t="s">
        <v>55</v>
      </c>
      <c r="BH33" s="6" t="s">
        <v>55</v>
      </c>
      <c r="BI33" s="6" t="s">
        <v>55</v>
      </c>
      <c r="BJ33" s="6" t="s">
        <v>92</v>
      </c>
      <c r="BK33" s="6" t="s">
        <v>55</v>
      </c>
      <c r="BL33" s="23"/>
    </row>
    <row r="34">
      <c r="A34" s="16">
        <v>29.0</v>
      </c>
      <c r="B34" s="17" t="s">
        <v>342</v>
      </c>
      <c r="C34" s="17" t="s">
        <v>236</v>
      </c>
      <c r="D34" s="17" t="s">
        <v>343</v>
      </c>
      <c r="E34" s="19"/>
      <c r="F34" s="17" t="s">
        <v>96</v>
      </c>
      <c r="G34" s="17" t="s">
        <v>279</v>
      </c>
      <c r="H34" s="48" t="s">
        <v>81</v>
      </c>
      <c r="J34" s="21"/>
      <c r="K34" s="48" t="s">
        <v>84</v>
      </c>
      <c r="L34" s="49">
        <v>42979.0</v>
      </c>
      <c r="M34" s="50"/>
      <c r="N34" s="48" t="s">
        <v>85</v>
      </c>
      <c r="O34" s="50"/>
      <c r="P34" s="50"/>
      <c r="Q34" s="25">
        <v>9.5</v>
      </c>
      <c r="R34" s="25">
        <v>9.5</v>
      </c>
      <c r="S34" s="25">
        <v>9.5</v>
      </c>
      <c r="T34" s="25"/>
      <c r="U34" s="25"/>
      <c r="V34" s="25"/>
      <c r="W34" s="25">
        <v>8.0</v>
      </c>
      <c r="X34" s="25"/>
      <c r="Y34" s="25"/>
      <c r="Z34" s="25">
        <v>10.0</v>
      </c>
      <c r="AA34" s="25">
        <v>10.0</v>
      </c>
      <c r="AB34" s="25">
        <v>9.5</v>
      </c>
      <c r="AC34" s="25">
        <v>9.5</v>
      </c>
      <c r="AD34" s="25"/>
      <c r="AE34" s="25"/>
      <c r="AF34" s="25"/>
      <c r="AG34" s="25"/>
      <c r="AH34" s="53">
        <v>10.0</v>
      </c>
      <c r="AI34" s="53">
        <v>10.0</v>
      </c>
      <c r="AJ34" s="53">
        <v>10.0</v>
      </c>
      <c r="AK34" s="63">
        <v>9.5</v>
      </c>
      <c r="AL34" s="25">
        <v>10.0</v>
      </c>
      <c r="AM34" s="25"/>
      <c r="AN34" s="63">
        <v>9.0</v>
      </c>
      <c r="AO34" s="25"/>
      <c r="AP34" s="25"/>
      <c r="AQ34" s="25"/>
      <c r="AR34" s="53">
        <v>10.0</v>
      </c>
      <c r="AS34" s="53">
        <v>10.0</v>
      </c>
      <c r="AT34" s="25"/>
      <c r="AU34" s="25"/>
      <c r="AV34" s="25"/>
      <c r="AW34" s="25"/>
      <c r="AX34" s="53">
        <v>10.0</v>
      </c>
      <c r="AY34" s="32">
        <f t="shared" si="1"/>
        <v>9.64</v>
      </c>
      <c r="AZ34" s="23"/>
      <c r="BA34" s="23">
        <f t="shared" si="2"/>
        <v>0</v>
      </c>
      <c r="BB34" s="6">
        <v>13.0</v>
      </c>
      <c r="BC34" s="6">
        <v>3.0</v>
      </c>
      <c r="BD34" s="23">
        <f t="shared" si="3"/>
        <v>10</v>
      </c>
      <c r="BE34" s="6" t="s">
        <v>92</v>
      </c>
      <c r="BF34" s="6" t="s">
        <v>55</v>
      </c>
      <c r="BG34" s="6" t="s">
        <v>55</v>
      </c>
      <c r="BH34" s="6" t="s">
        <v>55</v>
      </c>
      <c r="BI34" s="6" t="s">
        <v>55</v>
      </c>
      <c r="BJ34" s="6" t="s">
        <v>92</v>
      </c>
      <c r="BK34" s="6" t="s">
        <v>55</v>
      </c>
      <c r="BL34" s="23"/>
    </row>
    <row r="35">
      <c r="A35" s="16">
        <v>30.0</v>
      </c>
      <c r="B35" s="17" t="s">
        <v>196</v>
      </c>
      <c r="C35" s="17" t="s">
        <v>350</v>
      </c>
      <c r="D35" s="17" t="s">
        <v>351</v>
      </c>
      <c r="E35" s="19"/>
      <c r="F35" s="17" t="s">
        <v>79</v>
      </c>
      <c r="G35" s="17" t="s">
        <v>279</v>
      </c>
      <c r="H35" s="48" t="s">
        <v>81</v>
      </c>
      <c r="J35" s="21"/>
      <c r="K35" s="48" t="s">
        <v>84</v>
      </c>
      <c r="L35" s="49">
        <v>42979.0</v>
      </c>
      <c r="M35" s="50"/>
      <c r="N35" s="48" t="s">
        <v>85</v>
      </c>
      <c r="O35" s="50"/>
      <c r="P35" s="50"/>
      <c r="Q35" s="25">
        <v>9.0</v>
      </c>
      <c r="R35" s="25">
        <v>10.0</v>
      </c>
      <c r="S35" s="25">
        <v>9.0</v>
      </c>
      <c r="T35" s="25"/>
      <c r="U35" s="25"/>
      <c r="V35" s="25"/>
      <c r="W35" s="25">
        <v>9.5</v>
      </c>
      <c r="X35" s="25"/>
      <c r="Y35" s="25"/>
      <c r="Z35" s="25">
        <v>10.0</v>
      </c>
      <c r="AA35" s="25">
        <v>10.0</v>
      </c>
      <c r="AB35" s="25">
        <v>10.0</v>
      </c>
      <c r="AC35" s="25">
        <v>9.5</v>
      </c>
      <c r="AD35" s="25"/>
      <c r="AE35" s="25"/>
      <c r="AF35" s="25"/>
      <c r="AG35" s="25"/>
      <c r="AH35" s="53">
        <v>10.0</v>
      </c>
      <c r="AI35" s="53">
        <v>10.0</v>
      </c>
      <c r="AJ35" s="53">
        <v>10.0</v>
      </c>
      <c r="AK35" s="53">
        <v>10.0</v>
      </c>
      <c r="AL35" s="53">
        <v>10.0</v>
      </c>
      <c r="AM35" s="25"/>
      <c r="AN35" s="53">
        <v>10.0</v>
      </c>
      <c r="AO35" s="25"/>
      <c r="AP35" s="25"/>
      <c r="AQ35" s="25"/>
      <c r="AR35" s="53">
        <v>10.0</v>
      </c>
      <c r="AS35" s="53">
        <v>10.0</v>
      </c>
      <c r="AT35" s="25"/>
      <c r="AU35" s="25"/>
      <c r="AV35" s="25"/>
      <c r="AW35" s="25"/>
      <c r="AX35" s="53">
        <v>10.0</v>
      </c>
      <c r="AY35" s="32">
        <f t="shared" si="1"/>
        <v>9.82</v>
      </c>
      <c r="AZ35" s="23"/>
      <c r="BA35" s="23">
        <f t="shared" si="2"/>
        <v>0</v>
      </c>
      <c r="BB35" s="6">
        <v>2.0</v>
      </c>
      <c r="BC35" s="6">
        <v>0.0</v>
      </c>
      <c r="BD35" s="23">
        <f t="shared" si="3"/>
        <v>2</v>
      </c>
      <c r="BE35" s="6" t="s">
        <v>92</v>
      </c>
      <c r="BF35" s="6" t="s">
        <v>55</v>
      </c>
      <c r="BG35" s="6" t="s">
        <v>55</v>
      </c>
      <c r="BH35" s="6" t="s">
        <v>55</v>
      </c>
      <c r="BI35" s="6" t="s">
        <v>55</v>
      </c>
      <c r="BJ35" s="6" t="s">
        <v>92</v>
      </c>
      <c r="BK35" s="6" t="s">
        <v>55</v>
      </c>
      <c r="BL35" s="23"/>
    </row>
    <row r="36">
      <c r="A36" s="16">
        <v>31.0</v>
      </c>
      <c r="B36" s="17" t="s">
        <v>360</v>
      </c>
      <c r="C36" s="17" t="s">
        <v>112</v>
      </c>
      <c r="D36" s="17" t="s">
        <v>147</v>
      </c>
      <c r="E36" s="19"/>
      <c r="F36" s="17" t="s">
        <v>96</v>
      </c>
      <c r="G36" s="17" t="s">
        <v>279</v>
      </c>
      <c r="H36" s="48" t="s">
        <v>81</v>
      </c>
      <c r="J36" s="21"/>
      <c r="K36" s="48" t="s">
        <v>84</v>
      </c>
      <c r="L36" s="49">
        <v>42979.0</v>
      </c>
      <c r="M36" s="50"/>
      <c r="N36" s="48" t="s">
        <v>85</v>
      </c>
      <c r="O36" s="50"/>
      <c r="P36" s="50"/>
      <c r="Q36" s="6">
        <v>9.5</v>
      </c>
      <c r="R36" s="6">
        <v>10.0</v>
      </c>
      <c r="S36" s="6">
        <v>8.5</v>
      </c>
      <c r="T36" s="23"/>
      <c r="U36" s="23"/>
      <c r="V36" s="23"/>
      <c r="W36" s="6">
        <v>8.5</v>
      </c>
      <c r="X36" s="23"/>
      <c r="Y36" s="23"/>
      <c r="Z36" s="6">
        <v>10.0</v>
      </c>
      <c r="AA36" s="25">
        <v>9.5</v>
      </c>
      <c r="AB36" s="6">
        <v>9.0</v>
      </c>
      <c r="AC36" s="53">
        <v>10.0</v>
      </c>
      <c r="AD36" s="23"/>
      <c r="AE36" s="23"/>
      <c r="AF36" s="23"/>
      <c r="AG36" s="23"/>
      <c r="AH36" s="53">
        <v>10.0</v>
      </c>
      <c r="AI36" s="53">
        <v>10.0</v>
      </c>
      <c r="AJ36" s="53">
        <v>10.0</v>
      </c>
      <c r="AK36" s="53">
        <v>10.0</v>
      </c>
      <c r="AL36" s="53">
        <v>10.0</v>
      </c>
      <c r="AM36" s="23"/>
      <c r="AN36" s="53">
        <v>10.0</v>
      </c>
      <c r="AO36" s="23"/>
      <c r="AP36" s="23"/>
      <c r="AQ36" s="23"/>
      <c r="AR36" s="53">
        <v>10.0</v>
      </c>
      <c r="AS36" s="53">
        <v>10.0</v>
      </c>
      <c r="AT36" s="23"/>
      <c r="AU36" s="23"/>
      <c r="AV36" s="23"/>
      <c r="AW36" s="23"/>
      <c r="AX36" s="53">
        <v>10.0</v>
      </c>
      <c r="AY36" s="32">
        <f t="shared" si="1"/>
        <v>9.7</v>
      </c>
      <c r="AZ36" s="23"/>
      <c r="BA36" s="23">
        <f t="shared" si="2"/>
        <v>0</v>
      </c>
      <c r="BB36" s="6">
        <v>1.0</v>
      </c>
      <c r="BC36" s="6">
        <v>0.0</v>
      </c>
      <c r="BD36" s="23">
        <f t="shared" si="3"/>
        <v>1</v>
      </c>
      <c r="BE36" s="6" t="s">
        <v>92</v>
      </c>
      <c r="BF36" s="6" t="s">
        <v>55</v>
      </c>
      <c r="BG36" s="6" t="s">
        <v>55</v>
      </c>
      <c r="BH36" s="6" t="s">
        <v>55</v>
      </c>
      <c r="BI36" s="6" t="s">
        <v>55</v>
      </c>
      <c r="BJ36" s="6" t="s">
        <v>92</v>
      </c>
      <c r="BK36" s="6" t="s">
        <v>55</v>
      </c>
      <c r="BL36" s="23"/>
    </row>
    <row r="37">
      <c r="A37" s="16">
        <v>32.0</v>
      </c>
      <c r="B37" s="17" t="s">
        <v>371</v>
      </c>
      <c r="C37" s="17" t="s">
        <v>372</v>
      </c>
      <c r="D37" s="20"/>
      <c r="E37" s="19"/>
      <c r="F37" s="17" t="s">
        <v>96</v>
      </c>
      <c r="G37" s="17" t="s">
        <v>279</v>
      </c>
      <c r="H37" s="48" t="s">
        <v>81</v>
      </c>
      <c r="J37" s="21"/>
      <c r="K37" s="48" t="s">
        <v>84</v>
      </c>
      <c r="L37" s="49">
        <v>42979.0</v>
      </c>
      <c r="M37" s="50"/>
      <c r="N37" s="48" t="s">
        <v>85</v>
      </c>
      <c r="O37" s="50"/>
      <c r="P37" s="50"/>
      <c r="Q37" s="6">
        <v>9.5</v>
      </c>
      <c r="R37" s="6">
        <v>10.0</v>
      </c>
      <c r="S37" s="6">
        <v>10.0</v>
      </c>
      <c r="T37" s="23"/>
      <c r="U37" s="23"/>
      <c r="V37" s="23"/>
      <c r="W37" s="6">
        <v>8.5</v>
      </c>
      <c r="X37" s="23"/>
      <c r="Y37" s="23"/>
      <c r="Z37" s="6">
        <v>10.0</v>
      </c>
      <c r="AA37" s="25">
        <v>9.5</v>
      </c>
      <c r="AB37" s="6">
        <v>8.5</v>
      </c>
      <c r="AC37" s="6">
        <v>9.0</v>
      </c>
      <c r="AD37" s="23"/>
      <c r="AE37" s="23"/>
      <c r="AF37" s="23"/>
      <c r="AG37" s="23"/>
      <c r="AH37" s="53">
        <v>10.0</v>
      </c>
      <c r="AI37" s="53">
        <v>10.0</v>
      </c>
      <c r="AJ37" s="53">
        <v>10.0</v>
      </c>
      <c r="AK37" s="53">
        <v>10.0</v>
      </c>
      <c r="AL37" s="25">
        <v>9.5</v>
      </c>
      <c r="AM37" s="23"/>
      <c r="AN37" s="63">
        <v>10.0</v>
      </c>
      <c r="AO37" s="23"/>
      <c r="AP37" s="23"/>
      <c r="AQ37" s="23"/>
      <c r="AR37" s="6">
        <v>10.0</v>
      </c>
      <c r="AS37" s="25">
        <v>10.0</v>
      </c>
      <c r="AT37" s="23"/>
      <c r="AU37" s="23"/>
      <c r="AV37" s="23"/>
      <c r="AW37" s="23"/>
      <c r="AX37" s="25">
        <v>10.0</v>
      </c>
      <c r="AY37" s="32">
        <f t="shared" si="1"/>
        <v>9.67</v>
      </c>
      <c r="AZ37" s="23"/>
      <c r="BA37" s="23">
        <f t="shared" si="2"/>
        <v>0</v>
      </c>
      <c r="BB37" s="6">
        <v>17.0</v>
      </c>
      <c r="BC37" s="6">
        <v>0.0</v>
      </c>
      <c r="BD37" s="23">
        <f t="shared" si="3"/>
        <v>17</v>
      </c>
      <c r="BE37" s="6" t="s">
        <v>92</v>
      </c>
      <c r="BF37" s="6" t="s">
        <v>55</v>
      </c>
      <c r="BG37" s="6" t="s">
        <v>55</v>
      </c>
      <c r="BH37" s="6" t="s">
        <v>55</v>
      </c>
      <c r="BI37" s="6" t="s">
        <v>55</v>
      </c>
      <c r="BJ37" s="6" t="s">
        <v>92</v>
      </c>
      <c r="BK37" s="6" t="s">
        <v>55</v>
      </c>
      <c r="BL37" s="23"/>
    </row>
    <row r="38">
      <c r="A38" s="16">
        <v>33.0</v>
      </c>
      <c r="B38" s="17" t="s">
        <v>380</v>
      </c>
      <c r="C38" s="17" t="s">
        <v>115</v>
      </c>
      <c r="D38" s="17" t="s">
        <v>157</v>
      </c>
      <c r="E38" s="19"/>
      <c r="F38" s="17" t="s">
        <v>79</v>
      </c>
      <c r="G38" s="17" t="s">
        <v>279</v>
      </c>
      <c r="H38" s="48" t="s">
        <v>81</v>
      </c>
      <c r="J38" s="21"/>
      <c r="K38" s="48" t="s">
        <v>84</v>
      </c>
      <c r="L38" s="49">
        <v>42979.0</v>
      </c>
      <c r="M38" s="50"/>
      <c r="N38" s="48" t="s">
        <v>85</v>
      </c>
      <c r="O38" s="50"/>
      <c r="P38" s="50"/>
      <c r="Q38" s="6">
        <v>7.5</v>
      </c>
      <c r="R38" s="6">
        <v>7.0</v>
      </c>
      <c r="S38" s="6">
        <v>7.5</v>
      </c>
      <c r="T38" s="23"/>
      <c r="U38" s="23"/>
      <c r="V38" s="23"/>
      <c r="W38" s="6">
        <v>7.5</v>
      </c>
      <c r="X38" s="23"/>
      <c r="Y38" s="23"/>
      <c r="Z38" s="6">
        <v>9.0</v>
      </c>
      <c r="AA38" s="25">
        <v>9.5</v>
      </c>
      <c r="AB38" s="6">
        <v>7.5</v>
      </c>
      <c r="AC38" s="6">
        <v>6.5</v>
      </c>
      <c r="AD38" s="23"/>
      <c r="AE38" s="23"/>
      <c r="AF38" s="23"/>
      <c r="AG38" s="23"/>
      <c r="AH38" s="53">
        <v>10.0</v>
      </c>
      <c r="AI38" s="53">
        <v>10.0</v>
      </c>
      <c r="AJ38" s="53">
        <v>10.0</v>
      </c>
      <c r="AK38" s="53">
        <v>10.0</v>
      </c>
      <c r="AL38" s="25">
        <v>9.5</v>
      </c>
      <c r="AM38" s="23"/>
      <c r="AN38" s="53">
        <v>10.0</v>
      </c>
      <c r="AO38" s="23"/>
      <c r="AP38" s="23"/>
      <c r="AQ38" s="23"/>
      <c r="AR38" s="53">
        <v>10.0</v>
      </c>
      <c r="AS38" s="25">
        <v>9.5</v>
      </c>
      <c r="AT38" s="23"/>
      <c r="AU38" s="23"/>
      <c r="AV38" s="23"/>
      <c r="AW38" s="23"/>
      <c r="AX38" s="25">
        <v>10.0</v>
      </c>
      <c r="AY38" s="32">
        <f t="shared" si="1"/>
        <v>8.88</v>
      </c>
      <c r="AZ38" s="23"/>
      <c r="BA38" s="23">
        <f t="shared" si="2"/>
        <v>0</v>
      </c>
      <c r="BB38" s="6">
        <v>42.0</v>
      </c>
      <c r="BC38" s="6">
        <v>4.0</v>
      </c>
      <c r="BD38" s="23">
        <f t="shared" si="3"/>
        <v>38</v>
      </c>
      <c r="BE38" s="6" t="s">
        <v>92</v>
      </c>
      <c r="BF38" s="6" t="s">
        <v>55</v>
      </c>
      <c r="BG38" s="6" t="s">
        <v>55</v>
      </c>
      <c r="BH38" s="6" t="s">
        <v>55</v>
      </c>
      <c r="BI38" s="6" t="s">
        <v>55</v>
      </c>
      <c r="BJ38" s="6" t="s">
        <v>92</v>
      </c>
      <c r="BK38" s="6" t="s">
        <v>55</v>
      </c>
      <c r="BL38" s="23"/>
    </row>
    <row r="39">
      <c r="A39" s="16">
        <v>34.0</v>
      </c>
      <c r="B39" s="17" t="s">
        <v>390</v>
      </c>
      <c r="C39" s="17" t="s">
        <v>314</v>
      </c>
      <c r="D39" s="17" t="s">
        <v>259</v>
      </c>
      <c r="E39" s="19"/>
      <c r="F39" s="17" t="s">
        <v>96</v>
      </c>
      <c r="G39" s="17" t="s">
        <v>279</v>
      </c>
      <c r="H39" s="48" t="s">
        <v>81</v>
      </c>
      <c r="J39" s="21"/>
      <c r="K39" s="48" t="s">
        <v>84</v>
      </c>
      <c r="L39" s="49">
        <v>42979.0</v>
      </c>
      <c r="M39" s="50"/>
      <c r="N39" s="48" t="s">
        <v>85</v>
      </c>
      <c r="O39" s="50"/>
      <c r="P39" s="50"/>
      <c r="Q39" s="6">
        <v>8.5</v>
      </c>
      <c r="R39" s="6">
        <v>8.0</v>
      </c>
      <c r="S39" s="6">
        <v>7.5</v>
      </c>
      <c r="T39" s="23"/>
      <c r="U39" s="23"/>
      <c r="V39" s="23"/>
      <c r="W39" s="6">
        <v>6.5</v>
      </c>
      <c r="X39" s="23"/>
      <c r="Y39" s="23"/>
      <c r="Z39" s="6">
        <v>8.5</v>
      </c>
      <c r="AA39" s="25">
        <v>9.5</v>
      </c>
      <c r="AB39" s="6">
        <v>7.5</v>
      </c>
      <c r="AC39" s="6">
        <v>8.0</v>
      </c>
      <c r="AD39" s="23"/>
      <c r="AE39" s="23"/>
      <c r="AF39" s="23"/>
      <c r="AG39" s="23"/>
      <c r="AH39" s="53">
        <v>10.0</v>
      </c>
      <c r="AI39" s="53">
        <v>10.0</v>
      </c>
      <c r="AJ39" s="53">
        <v>10.0</v>
      </c>
      <c r="AK39" s="53">
        <v>10.0</v>
      </c>
      <c r="AL39" s="53">
        <v>10.0</v>
      </c>
      <c r="AM39" s="23"/>
      <c r="AN39" s="63">
        <v>9.5</v>
      </c>
      <c r="AO39" s="23"/>
      <c r="AP39" s="23"/>
      <c r="AQ39" s="23"/>
      <c r="AR39" s="53">
        <v>10.0</v>
      </c>
      <c r="AS39" s="25">
        <v>9.5</v>
      </c>
      <c r="AT39" s="23"/>
      <c r="AU39" s="23"/>
      <c r="AV39" s="23"/>
      <c r="AW39" s="23"/>
      <c r="AX39" s="25">
        <v>10.0</v>
      </c>
      <c r="AY39" s="32">
        <f t="shared" si="1"/>
        <v>9</v>
      </c>
      <c r="AZ39" s="23"/>
      <c r="BA39" s="23">
        <f t="shared" si="2"/>
        <v>0</v>
      </c>
      <c r="BB39" s="6">
        <v>8.0</v>
      </c>
      <c r="BC39" s="6">
        <v>0.0</v>
      </c>
      <c r="BD39" s="23">
        <f t="shared" si="3"/>
        <v>8</v>
      </c>
      <c r="BE39" s="6" t="s">
        <v>92</v>
      </c>
      <c r="BF39" s="6" t="s">
        <v>55</v>
      </c>
      <c r="BG39" s="6" t="s">
        <v>55</v>
      </c>
      <c r="BH39" s="6" t="s">
        <v>55</v>
      </c>
      <c r="BI39" s="6" t="s">
        <v>55</v>
      </c>
      <c r="BJ39" s="6" t="s">
        <v>92</v>
      </c>
      <c r="BK39" s="6" t="s">
        <v>55</v>
      </c>
      <c r="BL39" s="23"/>
    </row>
    <row r="40">
      <c r="A40" s="16">
        <v>35.0</v>
      </c>
      <c r="B40" s="17" t="s">
        <v>397</v>
      </c>
      <c r="C40" s="17" t="s">
        <v>314</v>
      </c>
      <c r="D40" s="17" t="s">
        <v>252</v>
      </c>
      <c r="E40" s="19"/>
      <c r="F40" s="17" t="s">
        <v>96</v>
      </c>
      <c r="G40" s="17" t="s">
        <v>279</v>
      </c>
      <c r="H40" s="48" t="s">
        <v>81</v>
      </c>
      <c r="J40" s="21"/>
      <c r="K40" s="48" t="s">
        <v>84</v>
      </c>
      <c r="L40" s="49">
        <v>42979.0</v>
      </c>
      <c r="M40" s="50"/>
      <c r="N40" s="48" t="s">
        <v>85</v>
      </c>
      <c r="O40" s="50"/>
      <c r="P40" s="50"/>
      <c r="Q40" s="6">
        <v>9.0</v>
      </c>
      <c r="R40" s="6">
        <v>10.0</v>
      </c>
      <c r="S40" s="6">
        <v>9.0</v>
      </c>
      <c r="T40" s="23"/>
      <c r="U40" s="23"/>
      <c r="V40" s="23"/>
      <c r="W40" s="6">
        <v>8.0</v>
      </c>
      <c r="X40" s="23"/>
      <c r="Y40" s="23"/>
      <c r="Z40" s="6">
        <v>10.0</v>
      </c>
      <c r="AA40" s="25">
        <v>10.0</v>
      </c>
      <c r="AB40" s="6">
        <v>8.0</v>
      </c>
      <c r="AC40" s="6">
        <v>8.5</v>
      </c>
      <c r="AD40" s="23"/>
      <c r="AE40" s="23"/>
      <c r="AF40" s="23"/>
      <c r="AG40" s="23"/>
      <c r="AH40" s="53">
        <v>10.0</v>
      </c>
      <c r="AI40" s="53">
        <v>10.0</v>
      </c>
      <c r="AJ40" s="53">
        <v>10.0</v>
      </c>
      <c r="AK40" s="53">
        <v>10.0</v>
      </c>
      <c r="AL40" s="53">
        <v>10.0</v>
      </c>
      <c r="AM40" s="23"/>
      <c r="AN40" s="63">
        <v>9.5</v>
      </c>
      <c r="AO40" s="23"/>
      <c r="AP40" s="23"/>
      <c r="AQ40" s="23"/>
      <c r="AR40" s="53">
        <v>10.0</v>
      </c>
      <c r="AS40" s="53">
        <v>10.0</v>
      </c>
      <c r="AT40" s="23"/>
      <c r="AU40" s="23"/>
      <c r="AV40" s="23"/>
      <c r="AW40" s="23"/>
      <c r="AX40" s="53">
        <v>10.0</v>
      </c>
      <c r="AY40" s="32">
        <f t="shared" si="1"/>
        <v>9.52</v>
      </c>
      <c r="AZ40" s="23"/>
      <c r="BA40" s="23">
        <f t="shared" si="2"/>
        <v>0</v>
      </c>
      <c r="BB40" s="6">
        <v>31.0</v>
      </c>
      <c r="BC40" s="6">
        <v>3.0</v>
      </c>
      <c r="BD40" s="23">
        <f t="shared" si="3"/>
        <v>28</v>
      </c>
      <c r="BE40" s="6" t="s">
        <v>92</v>
      </c>
      <c r="BF40" s="6" t="s">
        <v>55</v>
      </c>
      <c r="BG40" s="6" t="s">
        <v>55</v>
      </c>
      <c r="BH40" s="6" t="s">
        <v>55</v>
      </c>
      <c r="BI40" s="6" t="s">
        <v>55</v>
      </c>
      <c r="BJ40" s="6" t="s">
        <v>92</v>
      </c>
      <c r="BK40" s="6" t="s">
        <v>55</v>
      </c>
      <c r="BL40" s="23"/>
    </row>
    <row r="41">
      <c r="A41" s="16">
        <v>36.0</v>
      </c>
      <c r="B41" s="17" t="s">
        <v>400</v>
      </c>
      <c r="C41" s="17" t="s">
        <v>119</v>
      </c>
      <c r="D41" s="17" t="s">
        <v>401</v>
      </c>
      <c r="E41" s="19"/>
      <c r="F41" s="17" t="s">
        <v>79</v>
      </c>
      <c r="G41" s="17" t="s">
        <v>279</v>
      </c>
      <c r="H41" s="48" t="s">
        <v>81</v>
      </c>
      <c r="J41" s="21"/>
      <c r="K41" s="48" t="s">
        <v>84</v>
      </c>
      <c r="L41" s="49">
        <v>42979.0</v>
      </c>
      <c r="M41" s="50"/>
      <c r="N41" s="48" t="s">
        <v>85</v>
      </c>
      <c r="O41" s="50"/>
      <c r="P41" s="50"/>
      <c r="Q41" s="25">
        <v>8.5</v>
      </c>
      <c r="R41" s="25">
        <v>8.0</v>
      </c>
      <c r="S41" s="25">
        <v>7.5</v>
      </c>
      <c r="T41" s="25"/>
      <c r="U41" s="25"/>
      <c r="V41" s="25"/>
      <c r="W41" s="25">
        <v>8.0</v>
      </c>
      <c r="X41" s="25"/>
      <c r="Y41" s="25"/>
      <c r="Z41" s="25">
        <v>9.0</v>
      </c>
      <c r="AA41" s="25">
        <v>9.0</v>
      </c>
      <c r="AB41" s="25">
        <v>8.5</v>
      </c>
      <c r="AC41" s="25">
        <v>9.0</v>
      </c>
      <c r="AD41" s="25"/>
      <c r="AE41" s="25"/>
      <c r="AF41" s="25"/>
      <c r="AG41" s="25"/>
      <c r="AH41" s="53">
        <v>10.0</v>
      </c>
      <c r="AI41" s="53">
        <v>10.0</v>
      </c>
      <c r="AJ41" s="53">
        <v>10.0</v>
      </c>
      <c r="AK41" s="53">
        <v>10.0</v>
      </c>
      <c r="AL41" s="53">
        <v>10.0</v>
      </c>
      <c r="AM41" s="25"/>
      <c r="AN41" s="53">
        <v>10.0</v>
      </c>
      <c r="AO41" s="25"/>
      <c r="AP41" s="25"/>
      <c r="AQ41" s="25"/>
      <c r="AR41" s="53">
        <v>10.0</v>
      </c>
      <c r="AS41" s="53">
        <v>10.0</v>
      </c>
      <c r="AT41" s="25"/>
      <c r="AU41" s="25"/>
      <c r="AV41" s="25"/>
      <c r="AW41" s="25"/>
      <c r="AX41" s="53">
        <v>10.0</v>
      </c>
      <c r="AY41" s="32">
        <f t="shared" si="1"/>
        <v>9.26</v>
      </c>
      <c r="AZ41" s="23"/>
      <c r="BA41" s="23">
        <f t="shared" si="2"/>
        <v>0</v>
      </c>
      <c r="BB41" s="6">
        <v>14.0</v>
      </c>
      <c r="BC41" s="6">
        <v>1.0</v>
      </c>
      <c r="BD41" s="23">
        <f t="shared" si="3"/>
        <v>13</v>
      </c>
      <c r="BE41" s="6" t="s">
        <v>92</v>
      </c>
      <c r="BF41" s="6" t="s">
        <v>55</v>
      </c>
      <c r="BG41" s="6" t="s">
        <v>55</v>
      </c>
      <c r="BH41" s="6" t="s">
        <v>55</v>
      </c>
      <c r="BI41" s="6" t="s">
        <v>55</v>
      </c>
      <c r="BJ41" s="6" t="s">
        <v>92</v>
      </c>
      <c r="BK41" s="6" t="s">
        <v>55</v>
      </c>
      <c r="BL41" s="23"/>
    </row>
    <row r="42">
      <c r="A42" s="16">
        <v>37.0</v>
      </c>
      <c r="B42" s="17" t="s">
        <v>408</v>
      </c>
      <c r="C42" s="17" t="s">
        <v>409</v>
      </c>
      <c r="D42" s="17" t="s">
        <v>78</v>
      </c>
      <c r="E42" s="19"/>
      <c r="F42" s="17" t="s">
        <v>79</v>
      </c>
      <c r="G42" s="17" t="s">
        <v>279</v>
      </c>
      <c r="H42" s="48" t="s">
        <v>81</v>
      </c>
      <c r="J42" s="21"/>
      <c r="K42" s="48" t="s">
        <v>84</v>
      </c>
      <c r="L42" s="49">
        <v>42979.0</v>
      </c>
      <c r="M42" s="50"/>
      <c r="N42" s="48" t="s">
        <v>85</v>
      </c>
      <c r="O42" s="50"/>
      <c r="P42" s="50"/>
      <c r="Q42" s="25">
        <v>10.0</v>
      </c>
      <c r="R42" s="53">
        <v>10.0</v>
      </c>
      <c r="S42" s="53">
        <v>10.0</v>
      </c>
      <c r="T42" s="25"/>
      <c r="U42" s="25"/>
      <c r="V42" s="25"/>
      <c r="W42" s="25">
        <v>8.0</v>
      </c>
      <c r="X42" s="25"/>
      <c r="Y42" s="25"/>
      <c r="Z42" s="53">
        <v>10.0</v>
      </c>
      <c r="AA42" s="53">
        <v>10.0</v>
      </c>
      <c r="AB42" s="53">
        <v>10.0</v>
      </c>
      <c r="AC42" s="53">
        <v>10.0</v>
      </c>
      <c r="AD42" s="25"/>
      <c r="AE42" s="25"/>
      <c r="AF42" s="25"/>
      <c r="AG42" s="25"/>
      <c r="AH42" s="53">
        <v>10.0</v>
      </c>
      <c r="AI42" s="53">
        <v>10.0</v>
      </c>
      <c r="AJ42" s="53">
        <v>10.0</v>
      </c>
      <c r="AK42" s="53">
        <v>10.0</v>
      </c>
      <c r="AL42" s="53">
        <v>10.0</v>
      </c>
      <c r="AM42" s="25"/>
      <c r="AN42" s="53">
        <v>10.0</v>
      </c>
      <c r="AO42" s="25"/>
      <c r="AP42" s="25"/>
      <c r="AQ42" s="25"/>
      <c r="AR42" s="53">
        <v>10.0</v>
      </c>
      <c r="AS42" s="53">
        <v>10.0</v>
      </c>
      <c r="AT42" s="25"/>
      <c r="AU42" s="25"/>
      <c r="AV42" s="25"/>
      <c r="AW42" s="25"/>
      <c r="AX42" s="53">
        <v>10.0</v>
      </c>
      <c r="AY42" s="32">
        <f t="shared" si="1"/>
        <v>9.88</v>
      </c>
      <c r="AZ42" s="23"/>
      <c r="BA42" s="23">
        <f t="shared" si="2"/>
        <v>0</v>
      </c>
      <c r="BB42" s="6">
        <v>5.0</v>
      </c>
      <c r="BC42" s="6">
        <v>0.0</v>
      </c>
      <c r="BD42" s="23">
        <f t="shared" si="3"/>
        <v>5</v>
      </c>
      <c r="BE42" s="6" t="s">
        <v>92</v>
      </c>
      <c r="BF42" s="6" t="s">
        <v>55</v>
      </c>
      <c r="BG42" s="6" t="s">
        <v>55</v>
      </c>
      <c r="BH42" s="6" t="s">
        <v>55</v>
      </c>
      <c r="BI42" s="6" t="s">
        <v>55</v>
      </c>
      <c r="BJ42" s="6" t="s">
        <v>92</v>
      </c>
      <c r="BK42" s="6" t="s">
        <v>55</v>
      </c>
      <c r="BL42" s="23"/>
    </row>
    <row r="43">
      <c r="A43" s="16">
        <v>38.0</v>
      </c>
      <c r="B43" s="17" t="s">
        <v>414</v>
      </c>
      <c r="C43" s="17" t="s">
        <v>274</v>
      </c>
      <c r="D43" s="17" t="s">
        <v>173</v>
      </c>
      <c r="E43" s="19"/>
      <c r="F43" s="17" t="s">
        <v>79</v>
      </c>
      <c r="G43" s="17" t="s">
        <v>279</v>
      </c>
      <c r="H43" s="48" t="s">
        <v>81</v>
      </c>
      <c r="J43" s="21"/>
      <c r="K43" s="48" t="s">
        <v>84</v>
      </c>
      <c r="L43" s="49">
        <v>42979.0</v>
      </c>
      <c r="M43" s="50"/>
      <c r="N43" s="48" t="s">
        <v>85</v>
      </c>
      <c r="O43" s="50"/>
      <c r="P43" s="50"/>
      <c r="Q43" s="6">
        <v>9.5</v>
      </c>
      <c r="R43" s="6">
        <v>10.0</v>
      </c>
      <c r="S43" s="6">
        <v>10.0</v>
      </c>
      <c r="T43" s="23"/>
      <c r="U43" s="23"/>
      <c r="V43" s="23"/>
      <c r="W43" s="6">
        <v>9.5</v>
      </c>
      <c r="X43" s="23"/>
      <c r="Y43" s="23"/>
      <c r="Z43" s="53">
        <v>10.0</v>
      </c>
      <c r="AA43" s="53">
        <v>10.0</v>
      </c>
      <c r="AB43" s="6">
        <v>9.5</v>
      </c>
      <c r="AC43" s="53">
        <v>10.0</v>
      </c>
      <c r="AD43" s="23"/>
      <c r="AE43" s="23"/>
      <c r="AF43" s="23"/>
      <c r="AG43" s="23"/>
      <c r="AH43" s="53">
        <v>10.0</v>
      </c>
      <c r="AI43" s="53">
        <v>10.0</v>
      </c>
      <c r="AJ43" s="53">
        <v>10.0</v>
      </c>
      <c r="AK43" s="53">
        <v>10.0</v>
      </c>
      <c r="AL43" s="53">
        <v>10.0</v>
      </c>
      <c r="AM43" s="23"/>
      <c r="AN43" s="53">
        <v>10.0</v>
      </c>
      <c r="AO43" s="23"/>
      <c r="AP43" s="23"/>
      <c r="AQ43" s="23"/>
      <c r="AR43" s="53">
        <v>10.0</v>
      </c>
      <c r="AS43" s="53">
        <v>10.0</v>
      </c>
      <c r="AT43" s="23"/>
      <c r="AU43" s="23"/>
      <c r="AV43" s="23"/>
      <c r="AW43" s="23"/>
      <c r="AX43" s="53">
        <v>10.0</v>
      </c>
      <c r="AY43" s="32">
        <f t="shared" si="1"/>
        <v>9.91</v>
      </c>
      <c r="AZ43" s="23"/>
      <c r="BA43" s="23">
        <f t="shared" si="2"/>
        <v>0</v>
      </c>
      <c r="BB43" s="6">
        <v>15.0</v>
      </c>
      <c r="BC43" s="6">
        <v>0.0</v>
      </c>
      <c r="BD43" s="23">
        <f t="shared" si="3"/>
        <v>15</v>
      </c>
      <c r="BE43" s="6" t="s">
        <v>92</v>
      </c>
      <c r="BF43" s="6" t="s">
        <v>55</v>
      </c>
      <c r="BG43" s="6" t="s">
        <v>55</v>
      </c>
      <c r="BH43" s="6" t="s">
        <v>55</v>
      </c>
      <c r="BI43" s="6" t="s">
        <v>55</v>
      </c>
      <c r="BJ43" s="6" t="s">
        <v>92</v>
      </c>
      <c r="BK43" s="6" t="s">
        <v>55</v>
      </c>
      <c r="BL43" s="23"/>
    </row>
    <row r="44">
      <c r="A44" s="16">
        <v>39.0</v>
      </c>
      <c r="B44" s="17" t="s">
        <v>426</v>
      </c>
      <c r="C44" s="17" t="s">
        <v>427</v>
      </c>
      <c r="D44" s="20"/>
      <c r="E44" s="19"/>
      <c r="F44" s="17" t="s">
        <v>79</v>
      </c>
      <c r="G44" s="17" t="s">
        <v>279</v>
      </c>
      <c r="H44" s="48" t="s">
        <v>81</v>
      </c>
      <c r="J44" s="21"/>
      <c r="K44" s="48" t="s">
        <v>84</v>
      </c>
      <c r="L44" s="49">
        <v>42979.0</v>
      </c>
      <c r="M44" s="50"/>
      <c r="N44" s="48" t="s">
        <v>85</v>
      </c>
      <c r="O44" s="50"/>
      <c r="P44" s="50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5"/>
      <c r="AB44" s="23"/>
      <c r="AC44" s="23"/>
      <c r="AD44" s="23"/>
      <c r="AE44" s="23"/>
      <c r="AF44" s="23"/>
      <c r="AG44" s="23"/>
      <c r="AH44" s="25"/>
      <c r="AI44" s="25"/>
      <c r="AJ44" s="25"/>
      <c r="AK44" s="67"/>
      <c r="AL44" s="25"/>
      <c r="AM44" s="23"/>
      <c r="AN44" s="67"/>
      <c r="AO44" s="23"/>
      <c r="AP44" s="23"/>
      <c r="AQ44" s="23"/>
      <c r="AR44" s="6"/>
      <c r="AS44" s="25"/>
      <c r="AT44" s="23"/>
      <c r="AU44" s="23"/>
      <c r="AV44" s="23"/>
      <c r="AW44" s="23"/>
      <c r="AX44" s="25"/>
      <c r="AY44" s="32" t="str">
        <f t="shared" si="1"/>
        <v/>
      </c>
      <c r="AZ44" s="23"/>
      <c r="BA44" s="23">
        <f t="shared" si="2"/>
        <v>0</v>
      </c>
      <c r="BB44" s="23"/>
      <c r="BC44" s="6"/>
      <c r="BD44" s="23">
        <f t="shared" si="3"/>
        <v>0</v>
      </c>
      <c r="BE44" s="6" t="s">
        <v>92</v>
      </c>
      <c r="BF44" s="6" t="s">
        <v>92</v>
      </c>
      <c r="BG44" s="6" t="s">
        <v>55</v>
      </c>
      <c r="BH44" s="6" t="s">
        <v>55</v>
      </c>
      <c r="BI44" s="6" t="s">
        <v>55</v>
      </c>
      <c r="BJ44" s="6" t="s">
        <v>55</v>
      </c>
      <c r="BK44" s="6"/>
      <c r="BL44" s="23"/>
    </row>
    <row r="45">
      <c r="A45" s="16">
        <v>40.0</v>
      </c>
      <c r="B45" s="17" t="s">
        <v>436</v>
      </c>
      <c r="C45" s="17" t="s">
        <v>438</v>
      </c>
      <c r="D45" s="17" t="s">
        <v>439</v>
      </c>
      <c r="E45" s="19"/>
      <c r="F45" s="17" t="s">
        <v>79</v>
      </c>
      <c r="G45" s="17" t="s">
        <v>279</v>
      </c>
      <c r="H45" s="48" t="s">
        <v>81</v>
      </c>
      <c r="J45" s="21"/>
      <c r="K45" s="48" t="s">
        <v>84</v>
      </c>
      <c r="L45" s="49">
        <v>42979.0</v>
      </c>
      <c r="M45" s="50"/>
      <c r="N45" s="48" t="s">
        <v>85</v>
      </c>
      <c r="O45" s="50"/>
      <c r="P45" s="50"/>
      <c r="Q45" s="6">
        <v>9.5</v>
      </c>
      <c r="R45" s="6">
        <v>10.0</v>
      </c>
      <c r="S45" s="6">
        <v>9.0</v>
      </c>
      <c r="T45" s="23"/>
      <c r="U45" s="23"/>
      <c r="V45" s="23"/>
      <c r="W45" s="6">
        <v>9.5</v>
      </c>
      <c r="X45" s="23"/>
      <c r="Y45" s="23"/>
      <c r="Z45" s="6">
        <v>10.0</v>
      </c>
      <c r="AA45" s="25">
        <v>9.5</v>
      </c>
      <c r="AB45" s="6">
        <v>10.0</v>
      </c>
      <c r="AC45" s="6">
        <v>9.5</v>
      </c>
      <c r="AD45" s="23"/>
      <c r="AE45" s="23"/>
      <c r="AF45" s="23"/>
      <c r="AG45" s="23"/>
      <c r="AH45" s="53">
        <v>10.0</v>
      </c>
      <c r="AI45" s="53">
        <v>10.0</v>
      </c>
      <c r="AJ45" s="53">
        <v>10.0</v>
      </c>
      <c r="AK45" s="53">
        <v>10.0</v>
      </c>
      <c r="AL45" s="53">
        <v>10.0</v>
      </c>
      <c r="AM45" s="23"/>
      <c r="AN45" s="53">
        <v>10.0</v>
      </c>
      <c r="AO45" s="23"/>
      <c r="AP45" s="23"/>
      <c r="AQ45" s="23"/>
      <c r="AR45" s="53">
        <v>10.0</v>
      </c>
      <c r="AS45" s="53">
        <v>10.0</v>
      </c>
      <c r="AT45" s="23"/>
      <c r="AU45" s="23"/>
      <c r="AV45" s="23"/>
      <c r="AW45" s="23"/>
      <c r="AX45" s="53">
        <v>10.0</v>
      </c>
      <c r="AY45" s="32">
        <f t="shared" si="1"/>
        <v>9.82</v>
      </c>
      <c r="AZ45" s="23"/>
      <c r="BA45" s="23">
        <f t="shared" si="2"/>
        <v>0</v>
      </c>
      <c r="BB45" s="6">
        <v>43.0</v>
      </c>
      <c r="BC45" s="6">
        <v>0.0</v>
      </c>
      <c r="BD45" s="23">
        <f t="shared" si="3"/>
        <v>43</v>
      </c>
      <c r="BE45" s="6" t="s">
        <v>92</v>
      </c>
      <c r="BF45" s="6" t="s">
        <v>55</v>
      </c>
      <c r="BG45" s="6" t="s">
        <v>55</v>
      </c>
      <c r="BH45" s="6" t="s">
        <v>55</v>
      </c>
      <c r="BI45" s="6" t="s">
        <v>55</v>
      </c>
      <c r="BJ45" s="6" t="s">
        <v>92</v>
      </c>
      <c r="BK45" s="6" t="s">
        <v>55</v>
      </c>
      <c r="BL45" s="23"/>
    </row>
    <row r="46">
      <c r="A46" s="16">
        <v>41.0</v>
      </c>
      <c r="B46" s="17" t="s">
        <v>443</v>
      </c>
      <c r="C46" s="17" t="s">
        <v>185</v>
      </c>
      <c r="D46" s="17" t="s">
        <v>77</v>
      </c>
      <c r="E46" s="19"/>
      <c r="F46" s="17" t="s">
        <v>79</v>
      </c>
      <c r="G46" s="17" t="s">
        <v>279</v>
      </c>
      <c r="H46" s="48" t="s">
        <v>81</v>
      </c>
      <c r="J46" s="21"/>
      <c r="K46" s="48" t="s">
        <v>84</v>
      </c>
      <c r="L46" s="49">
        <v>42979.0</v>
      </c>
      <c r="M46" s="50"/>
      <c r="N46" s="48" t="s">
        <v>85</v>
      </c>
      <c r="O46" s="50"/>
      <c r="P46" s="50"/>
      <c r="Q46" s="6">
        <v>9.5</v>
      </c>
      <c r="R46" s="6">
        <v>10.0</v>
      </c>
      <c r="S46" s="6">
        <v>10.0</v>
      </c>
      <c r="T46" s="23"/>
      <c r="U46" s="23"/>
      <c r="V46" s="23"/>
      <c r="W46" s="6">
        <v>9.0</v>
      </c>
      <c r="X46" s="23"/>
      <c r="Y46" s="23"/>
      <c r="Z46" s="53">
        <v>10.0</v>
      </c>
      <c r="AA46" s="53">
        <v>10.0</v>
      </c>
      <c r="AB46" s="53">
        <v>10.0</v>
      </c>
      <c r="AC46" s="53">
        <v>10.0</v>
      </c>
      <c r="AD46" s="23"/>
      <c r="AE46" s="23"/>
      <c r="AF46" s="23"/>
      <c r="AG46" s="23"/>
      <c r="AH46" s="53">
        <v>10.0</v>
      </c>
      <c r="AI46" s="53">
        <v>10.0</v>
      </c>
      <c r="AJ46" s="53">
        <v>10.0</v>
      </c>
      <c r="AK46" s="53">
        <v>10.0</v>
      </c>
      <c r="AL46" s="53">
        <v>10.0</v>
      </c>
      <c r="AM46" s="23"/>
      <c r="AN46" s="53">
        <v>10.0</v>
      </c>
      <c r="AO46" s="23"/>
      <c r="AP46" s="23"/>
      <c r="AQ46" s="23"/>
      <c r="AR46" s="53">
        <v>10.0</v>
      </c>
      <c r="AS46" s="53">
        <v>10.0</v>
      </c>
      <c r="AT46" s="23"/>
      <c r="AU46" s="23"/>
      <c r="AV46" s="23"/>
      <c r="AW46" s="23"/>
      <c r="AX46" s="53">
        <v>10.0</v>
      </c>
      <c r="AY46" s="32">
        <f t="shared" si="1"/>
        <v>9.91</v>
      </c>
      <c r="AZ46" s="23"/>
      <c r="BA46" s="23">
        <f t="shared" si="2"/>
        <v>0</v>
      </c>
      <c r="BB46" s="6">
        <v>4.0</v>
      </c>
      <c r="BC46" s="6">
        <v>0.0</v>
      </c>
      <c r="BD46" s="23">
        <f t="shared" si="3"/>
        <v>4</v>
      </c>
      <c r="BE46" s="6" t="s">
        <v>92</v>
      </c>
      <c r="BF46" s="6" t="s">
        <v>55</v>
      </c>
      <c r="BG46" s="6" t="s">
        <v>55</v>
      </c>
      <c r="BH46" s="6" t="s">
        <v>55</v>
      </c>
      <c r="BI46" s="6" t="s">
        <v>55</v>
      </c>
      <c r="BJ46" s="6" t="s">
        <v>92</v>
      </c>
      <c r="BK46" s="6" t="s">
        <v>55</v>
      </c>
      <c r="BL46" s="23"/>
    </row>
    <row r="47">
      <c r="A47" s="16">
        <v>42.0</v>
      </c>
      <c r="B47" s="17" t="s">
        <v>454</v>
      </c>
      <c r="C47" s="17" t="s">
        <v>217</v>
      </c>
      <c r="D47" s="17" t="s">
        <v>110</v>
      </c>
      <c r="E47" s="19"/>
      <c r="F47" s="17" t="s">
        <v>96</v>
      </c>
      <c r="G47" s="17" t="s">
        <v>279</v>
      </c>
      <c r="H47" s="48" t="s">
        <v>81</v>
      </c>
      <c r="J47" s="21"/>
      <c r="K47" s="48" t="s">
        <v>84</v>
      </c>
      <c r="L47" s="49">
        <v>42979.0</v>
      </c>
      <c r="M47" s="50"/>
      <c r="N47" s="48" t="s">
        <v>85</v>
      </c>
      <c r="O47" s="50"/>
      <c r="P47" s="50"/>
      <c r="Q47" s="25">
        <v>10.0</v>
      </c>
      <c r="R47" s="25">
        <v>9.0</v>
      </c>
      <c r="S47" s="25">
        <v>9.0</v>
      </c>
      <c r="T47" s="25"/>
      <c r="U47" s="25"/>
      <c r="V47" s="25"/>
      <c r="W47" s="25">
        <v>8.0</v>
      </c>
      <c r="X47" s="25"/>
      <c r="Y47" s="25"/>
      <c r="Z47" s="25">
        <v>10.0</v>
      </c>
      <c r="AA47" s="25">
        <v>10.0</v>
      </c>
      <c r="AB47" s="25">
        <v>9.5</v>
      </c>
      <c r="AC47" s="25">
        <v>9.0</v>
      </c>
      <c r="AD47" s="25"/>
      <c r="AE47" s="25"/>
      <c r="AF47" s="25"/>
      <c r="AG47" s="25"/>
      <c r="AH47" s="53">
        <v>10.0</v>
      </c>
      <c r="AI47" s="53">
        <v>10.0</v>
      </c>
      <c r="AJ47" s="53">
        <v>10.0</v>
      </c>
      <c r="AK47" s="53">
        <v>10.0</v>
      </c>
      <c r="AL47" s="53">
        <v>10.0</v>
      </c>
      <c r="AM47" s="25"/>
      <c r="AN47" s="53">
        <v>10.0</v>
      </c>
      <c r="AO47" s="25"/>
      <c r="AP47" s="25"/>
      <c r="AQ47" s="25"/>
      <c r="AR47" s="53">
        <v>10.0</v>
      </c>
      <c r="AS47" s="53">
        <v>10.0</v>
      </c>
      <c r="AT47" s="25"/>
      <c r="AU47" s="25"/>
      <c r="AV47" s="25"/>
      <c r="AW47" s="25"/>
      <c r="AX47" s="53">
        <v>10.0</v>
      </c>
      <c r="AY47" s="32">
        <f t="shared" si="1"/>
        <v>9.67</v>
      </c>
      <c r="AZ47" s="23"/>
      <c r="BA47" s="23">
        <f t="shared" si="2"/>
        <v>0</v>
      </c>
      <c r="BB47" s="6">
        <v>3.0</v>
      </c>
      <c r="BC47" s="6">
        <v>0.0</v>
      </c>
      <c r="BD47" s="23">
        <f t="shared" si="3"/>
        <v>3</v>
      </c>
      <c r="BE47" s="6" t="s">
        <v>92</v>
      </c>
      <c r="BF47" s="6" t="s">
        <v>55</v>
      </c>
      <c r="BG47" s="6" t="s">
        <v>55</v>
      </c>
      <c r="BH47" s="6" t="s">
        <v>55</v>
      </c>
      <c r="BI47" s="6" t="s">
        <v>55</v>
      </c>
      <c r="BJ47" s="6" t="s">
        <v>92</v>
      </c>
      <c r="BK47" s="6" t="s">
        <v>55</v>
      </c>
      <c r="BL47" s="23"/>
    </row>
    <row r="48">
      <c r="A48" s="16">
        <v>43.0</v>
      </c>
      <c r="B48" s="17" t="s">
        <v>459</v>
      </c>
      <c r="C48" s="17" t="s">
        <v>283</v>
      </c>
      <c r="D48" s="17" t="s">
        <v>200</v>
      </c>
      <c r="E48" s="19"/>
      <c r="F48" s="17" t="s">
        <v>96</v>
      </c>
      <c r="G48" s="17" t="s">
        <v>279</v>
      </c>
      <c r="H48" s="48" t="s">
        <v>81</v>
      </c>
      <c r="J48" s="21"/>
      <c r="K48" s="48" t="s">
        <v>84</v>
      </c>
      <c r="L48" s="49">
        <v>42979.0</v>
      </c>
      <c r="M48" s="50"/>
      <c r="N48" s="48" t="s">
        <v>85</v>
      </c>
      <c r="O48" s="50"/>
      <c r="P48" s="50"/>
      <c r="Q48" s="25">
        <v>9.5</v>
      </c>
      <c r="R48" s="25">
        <v>10.0</v>
      </c>
      <c r="S48" s="25">
        <v>9.0</v>
      </c>
      <c r="T48" s="25"/>
      <c r="U48" s="25"/>
      <c r="V48" s="25"/>
      <c r="W48" s="25">
        <v>8.5</v>
      </c>
      <c r="X48" s="25"/>
      <c r="Y48" s="25"/>
      <c r="Z48" s="25">
        <v>10.0</v>
      </c>
      <c r="AA48" s="25">
        <v>10.0</v>
      </c>
      <c r="AB48" s="25">
        <v>9.0</v>
      </c>
      <c r="AC48" s="25">
        <v>8.5</v>
      </c>
      <c r="AD48" s="25"/>
      <c r="AE48" s="25"/>
      <c r="AF48" s="25"/>
      <c r="AG48" s="25"/>
      <c r="AH48" s="53">
        <v>10.0</v>
      </c>
      <c r="AI48" s="53">
        <v>10.0</v>
      </c>
      <c r="AJ48" s="53">
        <v>10.0</v>
      </c>
      <c r="AK48" s="53">
        <v>10.0</v>
      </c>
      <c r="AL48" s="53">
        <v>10.0</v>
      </c>
      <c r="AM48" s="25"/>
      <c r="AN48" s="63">
        <v>9.0</v>
      </c>
      <c r="AO48" s="25"/>
      <c r="AP48" s="25"/>
      <c r="AQ48" s="25"/>
      <c r="AR48" s="53">
        <v>10.0</v>
      </c>
      <c r="AS48" s="53">
        <v>10.0</v>
      </c>
      <c r="AT48" s="25"/>
      <c r="AU48" s="25"/>
      <c r="AV48" s="25"/>
      <c r="AW48" s="25"/>
      <c r="AX48" s="25">
        <v>10.0</v>
      </c>
      <c r="AY48" s="32">
        <f t="shared" si="1"/>
        <v>9.61</v>
      </c>
      <c r="AZ48" s="23"/>
      <c r="BA48" s="23">
        <f t="shared" si="2"/>
        <v>0</v>
      </c>
      <c r="BB48" s="6">
        <v>0.0</v>
      </c>
      <c r="BC48" s="6">
        <v>0.0</v>
      </c>
      <c r="BD48" s="23">
        <f t="shared" si="3"/>
        <v>0</v>
      </c>
      <c r="BE48" s="6" t="s">
        <v>92</v>
      </c>
      <c r="BF48" s="6" t="s">
        <v>55</v>
      </c>
      <c r="BG48" s="6" t="s">
        <v>55</v>
      </c>
      <c r="BH48" s="6" t="s">
        <v>55</v>
      </c>
      <c r="BI48" s="6" t="s">
        <v>55</v>
      </c>
      <c r="BJ48" s="6" t="s">
        <v>92</v>
      </c>
      <c r="BK48" s="6" t="s">
        <v>55</v>
      </c>
      <c r="BL48" s="23"/>
    </row>
    <row r="49">
      <c r="A49" s="16">
        <v>44.0</v>
      </c>
      <c r="B49" s="17" t="s">
        <v>229</v>
      </c>
      <c r="C49" s="17" t="s">
        <v>78</v>
      </c>
      <c r="D49" s="20"/>
      <c r="E49" s="19"/>
      <c r="F49" s="17" t="s">
        <v>79</v>
      </c>
      <c r="G49" s="17" t="s">
        <v>279</v>
      </c>
      <c r="H49" s="48" t="s">
        <v>81</v>
      </c>
      <c r="J49" s="21"/>
      <c r="K49" s="48" t="s">
        <v>84</v>
      </c>
      <c r="L49" s="49">
        <v>42979.0</v>
      </c>
      <c r="M49" s="50"/>
      <c r="N49" s="48" t="s">
        <v>85</v>
      </c>
      <c r="O49" s="50"/>
      <c r="P49" s="50"/>
      <c r="Q49" s="25">
        <v>8.5</v>
      </c>
      <c r="R49" s="25">
        <v>10.0</v>
      </c>
      <c r="S49" s="25">
        <v>9.0</v>
      </c>
      <c r="T49" s="25"/>
      <c r="U49" s="25"/>
      <c r="V49" s="25"/>
      <c r="W49" s="25">
        <v>6.5</v>
      </c>
      <c r="X49" s="25"/>
      <c r="Y49" s="25"/>
      <c r="Z49" s="25">
        <v>9.5</v>
      </c>
      <c r="AA49" s="25">
        <v>10.0</v>
      </c>
      <c r="AB49" s="25">
        <v>8.0</v>
      </c>
      <c r="AC49" s="25">
        <v>8.5</v>
      </c>
      <c r="AD49" s="25"/>
      <c r="AE49" s="25"/>
      <c r="AF49" s="25"/>
      <c r="AG49" s="25"/>
      <c r="AH49" s="53">
        <v>10.0</v>
      </c>
      <c r="AI49" s="53">
        <v>10.0</v>
      </c>
      <c r="AJ49" s="53">
        <v>10.0</v>
      </c>
      <c r="AK49" s="25">
        <v>9.5</v>
      </c>
      <c r="AL49" s="25">
        <v>9.5</v>
      </c>
      <c r="AM49" s="25"/>
      <c r="AN49" s="63">
        <v>10.0</v>
      </c>
      <c r="AO49" s="25"/>
      <c r="AP49" s="25"/>
      <c r="AQ49" s="25"/>
      <c r="AR49" s="6">
        <v>10.0</v>
      </c>
      <c r="AS49" s="25">
        <v>9.5</v>
      </c>
      <c r="AT49" s="25"/>
      <c r="AU49" s="25"/>
      <c r="AV49" s="25"/>
      <c r="AW49" s="25"/>
      <c r="AX49" s="25">
        <v>10.0</v>
      </c>
      <c r="AY49" s="32">
        <f t="shared" si="1"/>
        <v>9.32</v>
      </c>
      <c r="AZ49" s="23"/>
      <c r="BA49" s="23">
        <f t="shared" si="2"/>
        <v>0</v>
      </c>
      <c r="BB49" s="6">
        <v>29.0</v>
      </c>
      <c r="BC49" s="6">
        <v>0.0</v>
      </c>
      <c r="BD49" s="23">
        <f t="shared" si="3"/>
        <v>29</v>
      </c>
      <c r="BE49" s="6" t="s">
        <v>92</v>
      </c>
      <c r="BF49" s="6" t="s">
        <v>55</v>
      </c>
      <c r="BG49" s="6" t="s">
        <v>55</v>
      </c>
      <c r="BH49" s="6" t="s">
        <v>55</v>
      </c>
      <c r="BI49" s="6" t="s">
        <v>55</v>
      </c>
      <c r="BJ49" s="6" t="s">
        <v>92</v>
      </c>
      <c r="BK49" s="6" t="s">
        <v>55</v>
      </c>
      <c r="BL49" s="23"/>
    </row>
    <row r="50">
      <c r="A50" s="16">
        <v>45.0</v>
      </c>
      <c r="B50" s="17" t="s">
        <v>469</v>
      </c>
      <c r="C50" s="17" t="s">
        <v>353</v>
      </c>
      <c r="D50" s="17" t="s">
        <v>87</v>
      </c>
      <c r="E50" s="19"/>
      <c r="F50" s="17" t="s">
        <v>79</v>
      </c>
      <c r="G50" s="17" t="s">
        <v>279</v>
      </c>
      <c r="H50" s="48" t="s">
        <v>81</v>
      </c>
      <c r="J50" s="21"/>
      <c r="K50" s="48" t="s">
        <v>84</v>
      </c>
      <c r="L50" s="49">
        <v>42979.0</v>
      </c>
      <c r="M50" s="50"/>
      <c r="N50" s="48" t="s">
        <v>85</v>
      </c>
      <c r="O50" s="50"/>
      <c r="P50" s="50"/>
      <c r="Q50" s="25">
        <v>9.0</v>
      </c>
      <c r="R50" s="25">
        <v>10.0</v>
      </c>
      <c r="S50" s="25">
        <v>9.5</v>
      </c>
      <c r="T50" s="25"/>
      <c r="U50" s="25"/>
      <c r="V50" s="25"/>
      <c r="W50" s="25">
        <v>9.5</v>
      </c>
      <c r="X50" s="25"/>
      <c r="Y50" s="25"/>
      <c r="Z50" s="25">
        <v>10.0</v>
      </c>
      <c r="AA50" s="25">
        <v>10.0</v>
      </c>
      <c r="AB50" s="25">
        <v>9.5</v>
      </c>
      <c r="AC50" s="25">
        <v>9.0</v>
      </c>
      <c r="AD50" s="25"/>
      <c r="AE50" s="25"/>
      <c r="AF50" s="25"/>
      <c r="AG50" s="25"/>
      <c r="AH50" s="53">
        <v>10.0</v>
      </c>
      <c r="AI50" s="53">
        <v>10.0</v>
      </c>
      <c r="AJ50" s="53">
        <v>10.0</v>
      </c>
      <c r="AK50" s="53">
        <v>10.0</v>
      </c>
      <c r="AL50" s="53">
        <v>10.0</v>
      </c>
      <c r="AM50" s="25"/>
      <c r="AN50" s="53">
        <v>10.0</v>
      </c>
      <c r="AO50" s="25"/>
      <c r="AP50" s="25"/>
      <c r="AQ50" s="25"/>
      <c r="AR50" s="53">
        <v>10.0</v>
      </c>
      <c r="AS50" s="53">
        <v>10.0</v>
      </c>
      <c r="AT50" s="25"/>
      <c r="AU50" s="25"/>
      <c r="AV50" s="25"/>
      <c r="AW50" s="25"/>
      <c r="AX50" s="53">
        <v>10.0</v>
      </c>
      <c r="AY50" s="32">
        <f t="shared" si="1"/>
        <v>9.79</v>
      </c>
      <c r="AZ50" s="23"/>
      <c r="BA50" s="23">
        <f t="shared" si="2"/>
        <v>0</v>
      </c>
      <c r="BB50" s="6">
        <v>6.0</v>
      </c>
      <c r="BC50" s="6">
        <v>1.0</v>
      </c>
      <c r="BD50" s="23">
        <f t="shared" si="3"/>
        <v>5</v>
      </c>
      <c r="BE50" s="6" t="s">
        <v>92</v>
      </c>
      <c r="BF50" s="6" t="s">
        <v>55</v>
      </c>
      <c r="BG50" s="6" t="s">
        <v>55</v>
      </c>
      <c r="BH50" s="6" t="s">
        <v>55</v>
      </c>
      <c r="BI50" s="6" t="s">
        <v>55</v>
      </c>
      <c r="BJ50" s="6" t="s">
        <v>92</v>
      </c>
      <c r="BK50" s="6" t="s">
        <v>55</v>
      </c>
      <c r="BL50" s="23"/>
    </row>
    <row r="51">
      <c r="A51" s="16">
        <v>46.0</v>
      </c>
      <c r="B51" s="17" t="s">
        <v>469</v>
      </c>
      <c r="C51" s="17" t="s">
        <v>412</v>
      </c>
      <c r="D51" s="20"/>
      <c r="E51" s="19"/>
      <c r="F51" s="17" t="s">
        <v>96</v>
      </c>
      <c r="G51" s="17" t="s">
        <v>279</v>
      </c>
      <c r="H51" s="48" t="s">
        <v>81</v>
      </c>
      <c r="J51" s="21"/>
      <c r="K51" s="48" t="s">
        <v>84</v>
      </c>
      <c r="L51" s="49">
        <v>42979.0</v>
      </c>
      <c r="M51" s="50"/>
      <c r="N51" s="48" t="s">
        <v>85</v>
      </c>
      <c r="O51" s="50"/>
      <c r="P51" s="50"/>
      <c r="Q51" s="25">
        <v>10.0</v>
      </c>
      <c r="R51" s="25">
        <v>10.0</v>
      </c>
      <c r="S51" s="25">
        <v>10.0</v>
      </c>
      <c r="T51" s="25"/>
      <c r="U51" s="25"/>
      <c r="V51" s="25"/>
      <c r="W51" s="25">
        <v>8.5</v>
      </c>
      <c r="X51" s="25"/>
      <c r="Y51" s="25"/>
      <c r="Z51" s="25">
        <v>10.0</v>
      </c>
      <c r="AA51" s="25">
        <v>10.0</v>
      </c>
      <c r="AB51" s="25">
        <v>9.5</v>
      </c>
      <c r="AC51" s="53">
        <v>10.0</v>
      </c>
      <c r="AD51" s="25"/>
      <c r="AE51" s="25"/>
      <c r="AF51" s="25"/>
      <c r="AG51" s="25"/>
      <c r="AH51" s="53">
        <v>10.0</v>
      </c>
      <c r="AI51" s="53">
        <v>10.0</v>
      </c>
      <c r="AJ51" s="53">
        <v>10.0</v>
      </c>
      <c r="AK51" s="53">
        <v>10.0</v>
      </c>
      <c r="AL51" s="53">
        <v>10.0</v>
      </c>
      <c r="AM51" s="25"/>
      <c r="AN51" s="53">
        <v>10.0</v>
      </c>
      <c r="AO51" s="25"/>
      <c r="AP51" s="25"/>
      <c r="AQ51" s="25"/>
      <c r="AR51" s="53">
        <v>10.0</v>
      </c>
      <c r="AS51" s="53">
        <v>10.0</v>
      </c>
      <c r="AT51" s="25"/>
      <c r="AU51" s="25"/>
      <c r="AV51" s="25"/>
      <c r="AW51" s="25"/>
      <c r="AX51" s="53">
        <v>10.0</v>
      </c>
      <c r="AY51" s="32">
        <f t="shared" si="1"/>
        <v>9.88</v>
      </c>
      <c r="AZ51" s="23"/>
      <c r="BA51" s="23">
        <f t="shared" si="2"/>
        <v>0</v>
      </c>
      <c r="BB51" s="6">
        <v>10.0</v>
      </c>
      <c r="BC51" s="6">
        <v>0.0</v>
      </c>
      <c r="BD51" s="23">
        <f t="shared" si="3"/>
        <v>10</v>
      </c>
      <c r="BE51" s="6" t="s">
        <v>92</v>
      </c>
      <c r="BF51" s="6" t="s">
        <v>55</v>
      </c>
      <c r="BG51" s="6" t="s">
        <v>55</v>
      </c>
      <c r="BH51" s="6" t="s">
        <v>55</v>
      </c>
      <c r="BI51" s="6" t="s">
        <v>55</v>
      </c>
      <c r="BJ51" s="6" t="s">
        <v>92</v>
      </c>
      <c r="BK51" s="6" t="s">
        <v>55</v>
      </c>
      <c r="BL51" s="23"/>
    </row>
    <row r="52">
      <c r="A52" s="16">
        <v>47.0</v>
      </c>
      <c r="B52" s="17" t="s">
        <v>477</v>
      </c>
      <c r="C52" s="17" t="s">
        <v>275</v>
      </c>
      <c r="D52" s="17" t="s">
        <v>478</v>
      </c>
      <c r="E52" s="19"/>
      <c r="F52" s="17" t="s">
        <v>96</v>
      </c>
      <c r="G52" s="17" t="s">
        <v>279</v>
      </c>
      <c r="H52" s="48" t="s">
        <v>81</v>
      </c>
      <c r="J52" s="21"/>
      <c r="K52" s="48" t="s">
        <v>84</v>
      </c>
      <c r="L52" s="49">
        <v>42979.0</v>
      </c>
      <c r="M52" s="50"/>
      <c r="N52" s="48" t="s">
        <v>85</v>
      </c>
      <c r="O52" s="50"/>
      <c r="P52" s="50"/>
      <c r="Q52" s="25">
        <v>10.0</v>
      </c>
      <c r="R52" s="25">
        <v>10.0</v>
      </c>
      <c r="S52" s="25">
        <v>10.0</v>
      </c>
      <c r="T52" s="25"/>
      <c r="U52" s="25"/>
      <c r="V52" s="25"/>
      <c r="W52" s="25">
        <v>9.0</v>
      </c>
      <c r="X52" s="25"/>
      <c r="Y52" s="25"/>
      <c r="Z52" s="25">
        <v>10.0</v>
      </c>
      <c r="AA52" s="25">
        <v>10.0</v>
      </c>
      <c r="AB52" s="25">
        <v>10.0</v>
      </c>
      <c r="AC52" s="25">
        <v>10.0</v>
      </c>
      <c r="AD52" s="25"/>
      <c r="AE52" s="25"/>
      <c r="AF52" s="25"/>
      <c r="AG52" s="25"/>
      <c r="AH52" s="25">
        <v>10.0</v>
      </c>
      <c r="AI52" s="25">
        <v>10.0</v>
      </c>
      <c r="AJ52" s="25">
        <v>10.0</v>
      </c>
      <c r="AK52" s="25">
        <v>10.0</v>
      </c>
      <c r="AL52" s="25">
        <v>10.0</v>
      </c>
      <c r="AM52" s="25"/>
      <c r="AN52" s="25">
        <v>10.0</v>
      </c>
      <c r="AO52" s="25"/>
      <c r="AP52" s="25"/>
      <c r="AQ52" s="25"/>
      <c r="AR52" s="53">
        <v>10.0</v>
      </c>
      <c r="AS52" s="53">
        <v>10.0</v>
      </c>
      <c r="AT52" s="25"/>
      <c r="AU52" s="25"/>
      <c r="AV52" s="25"/>
      <c r="AW52" s="25"/>
      <c r="AX52" s="53">
        <v>10.0</v>
      </c>
      <c r="AY52" s="32">
        <f t="shared" si="1"/>
        <v>9.94</v>
      </c>
      <c r="AZ52" s="23"/>
      <c r="BA52" s="23">
        <f t="shared" si="2"/>
        <v>0</v>
      </c>
      <c r="BB52" s="6">
        <v>7.0</v>
      </c>
      <c r="BC52" s="6">
        <v>0.0</v>
      </c>
      <c r="BD52" s="23">
        <f t="shared" si="3"/>
        <v>7</v>
      </c>
      <c r="BE52" s="6" t="s">
        <v>92</v>
      </c>
      <c r="BF52" s="6" t="s">
        <v>55</v>
      </c>
      <c r="BG52" s="6" t="s">
        <v>55</v>
      </c>
      <c r="BH52" s="6" t="s">
        <v>55</v>
      </c>
      <c r="BI52" s="6" t="s">
        <v>55</v>
      </c>
      <c r="BJ52" s="6" t="s">
        <v>92</v>
      </c>
      <c r="BK52" s="6" t="s">
        <v>55</v>
      </c>
      <c r="BL52" s="23"/>
    </row>
    <row r="53">
      <c r="A53" s="16">
        <v>48.0</v>
      </c>
      <c r="B53" s="17" t="s">
        <v>488</v>
      </c>
      <c r="C53" s="17" t="s">
        <v>110</v>
      </c>
      <c r="D53" s="17" t="s">
        <v>136</v>
      </c>
      <c r="E53" s="19"/>
      <c r="F53" s="17" t="s">
        <v>96</v>
      </c>
      <c r="G53" s="17" t="s">
        <v>279</v>
      </c>
      <c r="H53" s="48" t="s">
        <v>81</v>
      </c>
      <c r="J53" s="21"/>
      <c r="K53" s="48" t="s">
        <v>84</v>
      </c>
      <c r="L53" s="49">
        <v>42979.0</v>
      </c>
      <c r="M53" s="50"/>
      <c r="N53" s="48" t="s">
        <v>85</v>
      </c>
      <c r="O53" s="50"/>
      <c r="P53" s="50"/>
      <c r="Q53" s="25">
        <v>9.5</v>
      </c>
      <c r="R53" s="25">
        <v>8.0</v>
      </c>
      <c r="S53" s="25">
        <v>9.0</v>
      </c>
      <c r="T53" s="25"/>
      <c r="U53" s="25"/>
      <c r="V53" s="25"/>
      <c r="W53" s="25">
        <v>7.5</v>
      </c>
      <c r="X53" s="25"/>
      <c r="Y53" s="25"/>
      <c r="Z53" s="53">
        <v>10.0</v>
      </c>
      <c r="AA53" s="53">
        <v>10.0</v>
      </c>
      <c r="AB53" s="25">
        <v>9.0</v>
      </c>
      <c r="AC53" s="25">
        <v>9.0</v>
      </c>
      <c r="AD53" s="25"/>
      <c r="AE53" s="25"/>
      <c r="AF53" s="25"/>
      <c r="AG53" s="25"/>
      <c r="AH53" s="53">
        <v>10.0</v>
      </c>
      <c r="AI53" s="53">
        <v>10.0</v>
      </c>
      <c r="AJ53" s="53">
        <v>10.0</v>
      </c>
      <c r="AK53" s="53">
        <v>10.0</v>
      </c>
      <c r="AL53" s="25">
        <v>9.5</v>
      </c>
      <c r="AM53" s="25"/>
      <c r="AN53" s="53">
        <v>10.0</v>
      </c>
      <c r="AO53" s="25"/>
      <c r="AP53" s="25"/>
      <c r="AQ53" s="25"/>
      <c r="AR53" s="53">
        <v>10.0</v>
      </c>
      <c r="AS53" s="25">
        <v>9.5</v>
      </c>
      <c r="AT53" s="25"/>
      <c r="AU53" s="25"/>
      <c r="AV53" s="25"/>
      <c r="AW53" s="25"/>
      <c r="AX53" s="25">
        <v>10.0</v>
      </c>
      <c r="AY53" s="32">
        <f t="shared" si="1"/>
        <v>9.47</v>
      </c>
      <c r="AZ53" s="23"/>
      <c r="BA53" s="23">
        <f t="shared" si="2"/>
        <v>0</v>
      </c>
      <c r="BB53" s="6">
        <v>7.0</v>
      </c>
      <c r="BC53" s="6">
        <v>0.0</v>
      </c>
      <c r="BD53" s="23">
        <f t="shared" si="3"/>
        <v>7</v>
      </c>
      <c r="BE53" s="6" t="s">
        <v>92</v>
      </c>
      <c r="BF53" s="6" t="s">
        <v>55</v>
      </c>
      <c r="BG53" s="6" t="s">
        <v>55</v>
      </c>
      <c r="BH53" s="6" t="s">
        <v>55</v>
      </c>
      <c r="BI53" s="6" t="s">
        <v>55</v>
      </c>
      <c r="BJ53" s="6" t="s">
        <v>92</v>
      </c>
      <c r="BK53" s="6" t="s">
        <v>55</v>
      </c>
      <c r="BL53" s="23"/>
    </row>
    <row r="54">
      <c r="A54" s="16">
        <v>49.0</v>
      </c>
      <c r="B54" s="17" t="s">
        <v>172</v>
      </c>
      <c r="C54" s="17" t="s">
        <v>252</v>
      </c>
      <c r="D54" s="20"/>
      <c r="E54" s="19"/>
      <c r="F54" s="17" t="s">
        <v>96</v>
      </c>
      <c r="G54" s="17" t="s">
        <v>279</v>
      </c>
      <c r="H54" s="48" t="s">
        <v>81</v>
      </c>
      <c r="J54" s="21"/>
      <c r="K54" s="48" t="s">
        <v>84</v>
      </c>
      <c r="L54" s="49">
        <v>42979.0</v>
      </c>
      <c r="M54" s="50"/>
      <c r="N54" s="48" t="s">
        <v>85</v>
      </c>
      <c r="O54" s="50"/>
      <c r="P54" s="50"/>
      <c r="Q54" s="25">
        <v>10.0</v>
      </c>
      <c r="R54" s="25">
        <v>10.0</v>
      </c>
      <c r="S54" s="25">
        <v>9.5</v>
      </c>
      <c r="T54" s="25"/>
      <c r="U54" s="25"/>
      <c r="V54" s="25"/>
      <c r="W54" s="25">
        <v>7.5</v>
      </c>
      <c r="X54" s="25"/>
      <c r="Y54" s="25"/>
      <c r="Z54" s="25">
        <v>9.5</v>
      </c>
      <c r="AA54" s="25">
        <v>9.5</v>
      </c>
      <c r="AB54" s="25">
        <v>8.0</v>
      </c>
      <c r="AC54" s="25">
        <v>8.5</v>
      </c>
      <c r="AD54" s="25"/>
      <c r="AE54" s="25"/>
      <c r="AF54" s="25"/>
      <c r="AG54" s="25"/>
      <c r="AH54" s="53">
        <v>10.0</v>
      </c>
      <c r="AI54" s="53">
        <v>10.0</v>
      </c>
      <c r="AJ54" s="53">
        <v>10.0</v>
      </c>
      <c r="AK54" s="53">
        <v>10.0</v>
      </c>
      <c r="AL54" s="25">
        <v>9.5</v>
      </c>
      <c r="AM54" s="25"/>
      <c r="AN54" s="53">
        <v>10.0</v>
      </c>
      <c r="AO54" s="25"/>
      <c r="AP54" s="25"/>
      <c r="AQ54" s="25"/>
      <c r="AR54" s="53">
        <v>10.0</v>
      </c>
      <c r="AS54" s="53">
        <v>10.0</v>
      </c>
      <c r="AT54" s="25"/>
      <c r="AU54" s="25"/>
      <c r="AV54" s="25"/>
      <c r="AW54" s="25"/>
      <c r="AX54" s="53">
        <v>10.0</v>
      </c>
      <c r="AY54" s="32">
        <f t="shared" si="1"/>
        <v>9.52</v>
      </c>
      <c r="AZ54" s="23"/>
      <c r="BA54" s="23">
        <f t="shared" si="2"/>
        <v>0</v>
      </c>
      <c r="BB54" s="6">
        <v>20.0</v>
      </c>
      <c r="BC54" s="6">
        <v>3.0</v>
      </c>
      <c r="BD54" s="23">
        <f t="shared" si="3"/>
        <v>17</v>
      </c>
      <c r="BE54" s="6" t="s">
        <v>92</v>
      </c>
      <c r="BF54" s="6" t="s">
        <v>55</v>
      </c>
      <c r="BG54" s="6" t="s">
        <v>55</v>
      </c>
      <c r="BH54" s="6" t="s">
        <v>55</v>
      </c>
      <c r="BI54" s="6" t="s">
        <v>55</v>
      </c>
      <c r="BJ54" s="6" t="s">
        <v>92</v>
      </c>
      <c r="BK54" s="6" t="s">
        <v>55</v>
      </c>
      <c r="BL54" s="23"/>
    </row>
    <row r="55">
      <c r="A55" s="16">
        <v>50.0</v>
      </c>
      <c r="B55" s="17" t="s">
        <v>467</v>
      </c>
      <c r="C55" s="17" t="s">
        <v>505</v>
      </c>
      <c r="D55" s="20"/>
      <c r="E55" s="19"/>
      <c r="F55" s="17" t="s">
        <v>79</v>
      </c>
      <c r="G55" s="17" t="s">
        <v>508</v>
      </c>
      <c r="H55" s="48" t="s">
        <v>81</v>
      </c>
      <c r="J55" s="21"/>
      <c r="K55" s="48" t="s">
        <v>84</v>
      </c>
      <c r="L55" s="49">
        <v>42979.0</v>
      </c>
      <c r="M55" s="50"/>
      <c r="N55" s="48" t="s">
        <v>85</v>
      </c>
      <c r="O55" s="50"/>
      <c r="P55" s="50"/>
      <c r="Q55" s="6">
        <v>9.0</v>
      </c>
      <c r="R55" s="6">
        <v>10.0</v>
      </c>
      <c r="S55" s="6">
        <v>10.0</v>
      </c>
      <c r="T55" s="23"/>
      <c r="U55" s="23"/>
      <c r="V55" s="23"/>
      <c r="W55" s="6">
        <v>9.5</v>
      </c>
      <c r="X55" s="23"/>
      <c r="Y55" s="23"/>
      <c r="Z55" s="6">
        <v>10.0</v>
      </c>
      <c r="AA55" s="6">
        <v>10.0</v>
      </c>
      <c r="AB55" s="6">
        <v>10.0</v>
      </c>
      <c r="AC55" s="6">
        <v>10.0</v>
      </c>
      <c r="AD55" s="23"/>
      <c r="AE55" s="23"/>
      <c r="AF55" s="23"/>
      <c r="AG55" s="23"/>
      <c r="AH55" s="6"/>
      <c r="AI55" s="6">
        <v>10.0</v>
      </c>
      <c r="AJ55" s="6">
        <v>10.0</v>
      </c>
      <c r="AK55" s="6">
        <v>10.0</v>
      </c>
      <c r="AL55" s="6">
        <v>10.0</v>
      </c>
      <c r="AM55" s="23"/>
      <c r="AN55" s="6">
        <v>10.0</v>
      </c>
      <c r="AO55" s="23"/>
      <c r="AP55" s="23"/>
      <c r="AQ55" s="23"/>
      <c r="AR55" s="6">
        <v>10.0</v>
      </c>
      <c r="AS55" s="6">
        <v>10.0</v>
      </c>
      <c r="AT55" s="23"/>
      <c r="AU55" s="23"/>
      <c r="AV55" s="23"/>
      <c r="AW55" s="23"/>
      <c r="AX55" s="6">
        <v>10.0</v>
      </c>
      <c r="AY55" s="32">
        <f t="shared" si="1"/>
        <v>9.9</v>
      </c>
      <c r="AZ55" s="23"/>
      <c r="BA55" s="23">
        <f t="shared" si="2"/>
        <v>0</v>
      </c>
      <c r="BB55" s="6">
        <v>3.0</v>
      </c>
      <c r="BC55" s="6">
        <v>0.0</v>
      </c>
      <c r="BD55" s="23">
        <f t="shared" si="3"/>
        <v>3</v>
      </c>
      <c r="BE55" s="6" t="s">
        <v>92</v>
      </c>
      <c r="BF55" s="6" t="s">
        <v>55</v>
      </c>
      <c r="BG55" s="6" t="s">
        <v>55</v>
      </c>
      <c r="BH55" s="6" t="s">
        <v>55</v>
      </c>
      <c r="BI55" s="6" t="s">
        <v>55</v>
      </c>
      <c r="BJ55" s="6" t="s">
        <v>92</v>
      </c>
      <c r="BK55" s="6" t="s">
        <v>55</v>
      </c>
      <c r="BL55" s="23"/>
    </row>
    <row r="56">
      <c r="A56" s="16">
        <v>51.0</v>
      </c>
      <c r="B56" s="17" t="s">
        <v>514</v>
      </c>
      <c r="C56" s="17" t="s">
        <v>118</v>
      </c>
      <c r="D56" s="17" t="s">
        <v>515</v>
      </c>
      <c r="E56" s="19"/>
      <c r="F56" s="17" t="s">
        <v>79</v>
      </c>
      <c r="G56" s="17" t="s">
        <v>508</v>
      </c>
      <c r="H56" s="48" t="s">
        <v>81</v>
      </c>
      <c r="J56" s="21"/>
      <c r="K56" s="48" t="s">
        <v>84</v>
      </c>
      <c r="L56" s="49">
        <v>42979.0</v>
      </c>
      <c r="M56" s="50"/>
      <c r="N56" s="48" t="s">
        <v>85</v>
      </c>
      <c r="O56" s="50"/>
      <c r="P56" s="50"/>
      <c r="Q56" s="25">
        <v>7.0</v>
      </c>
      <c r="R56" s="25">
        <v>7.5</v>
      </c>
      <c r="S56" s="25">
        <v>5.5</v>
      </c>
      <c r="T56" s="25"/>
      <c r="U56" s="25"/>
      <c r="V56" s="25"/>
      <c r="W56" s="25">
        <v>7.5</v>
      </c>
      <c r="X56" s="25"/>
      <c r="Y56" s="25"/>
      <c r="Z56" s="25">
        <v>9.5</v>
      </c>
      <c r="AA56" s="25">
        <v>9.5</v>
      </c>
      <c r="AB56" s="25">
        <v>7.5</v>
      </c>
      <c r="AC56" s="25">
        <v>7.5</v>
      </c>
      <c r="AD56" s="25"/>
      <c r="AE56" s="25"/>
      <c r="AF56" s="25"/>
      <c r="AG56" s="25"/>
      <c r="AH56" s="25">
        <v>10.0</v>
      </c>
      <c r="AI56" s="25">
        <v>10.0</v>
      </c>
      <c r="AJ56" s="25">
        <v>10.0</v>
      </c>
      <c r="AK56" s="25">
        <v>9.5</v>
      </c>
      <c r="AL56" s="25">
        <v>9.0</v>
      </c>
      <c r="AM56" s="25"/>
      <c r="AN56" s="25">
        <v>9.5</v>
      </c>
      <c r="AO56" s="25"/>
      <c r="AP56" s="25"/>
      <c r="AQ56" s="25"/>
      <c r="AR56" s="6">
        <v>9.0</v>
      </c>
      <c r="AS56" s="25">
        <v>10.0</v>
      </c>
      <c r="AT56" s="25"/>
      <c r="AU56" s="25"/>
      <c r="AV56" s="25"/>
      <c r="AW56" s="25"/>
      <c r="AX56" s="25">
        <v>10.0</v>
      </c>
      <c r="AY56" s="32">
        <f t="shared" si="1"/>
        <v>8.73</v>
      </c>
      <c r="AZ56" s="23"/>
      <c r="BA56" s="23">
        <f t="shared" si="2"/>
        <v>0</v>
      </c>
      <c r="BB56" s="6">
        <v>13.0</v>
      </c>
      <c r="BC56" s="6">
        <v>0.0</v>
      </c>
      <c r="BD56" s="23">
        <f t="shared" si="3"/>
        <v>13</v>
      </c>
      <c r="BE56" s="6" t="s">
        <v>92</v>
      </c>
      <c r="BF56" s="6" t="s">
        <v>55</v>
      </c>
      <c r="BG56" s="6" t="s">
        <v>55</v>
      </c>
      <c r="BH56" s="6" t="s">
        <v>55</v>
      </c>
      <c r="BI56" s="6" t="s">
        <v>55</v>
      </c>
      <c r="BJ56" s="6" t="s">
        <v>92</v>
      </c>
      <c r="BK56" s="6" t="s">
        <v>55</v>
      </c>
      <c r="BL56" s="23"/>
    </row>
    <row r="57">
      <c r="A57" s="16">
        <v>52.0</v>
      </c>
      <c r="B57" s="17" t="s">
        <v>519</v>
      </c>
      <c r="C57" s="17" t="s">
        <v>126</v>
      </c>
      <c r="D57" s="17" t="s">
        <v>327</v>
      </c>
      <c r="E57" s="19"/>
      <c r="F57" s="17" t="s">
        <v>79</v>
      </c>
      <c r="G57" s="17" t="s">
        <v>508</v>
      </c>
      <c r="H57" s="48" t="s">
        <v>81</v>
      </c>
      <c r="J57" s="21"/>
      <c r="K57" s="48" t="s">
        <v>84</v>
      </c>
      <c r="L57" s="49">
        <v>42979.0</v>
      </c>
      <c r="M57" s="50"/>
      <c r="N57" s="48" t="s">
        <v>85</v>
      </c>
      <c r="O57" s="50"/>
      <c r="P57" s="50"/>
      <c r="Q57" s="6">
        <v>6.5</v>
      </c>
      <c r="R57" s="6">
        <v>6.0</v>
      </c>
      <c r="S57" s="6">
        <v>8.5</v>
      </c>
      <c r="T57" s="6"/>
      <c r="U57" s="23"/>
      <c r="V57" s="23"/>
      <c r="W57" s="6">
        <v>6.0</v>
      </c>
      <c r="X57" s="23"/>
      <c r="Y57" s="23"/>
      <c r="Z57" s="6">
        <v>10.0</v>
      </c>
      <c r="AA57" s="6">
        <v>9.0</v>
      </c>
      <c r="AB57" s="6">
        <v>9.0</v>
      </c>
      <c r="AC57" s="6">
        <v>9.5</v>
      </c>
      <c r="AD57" s="23"/>
      <c r="AE57" s="23"/>
      <c r="AF57" s="23"/>
      <c r="AG57" s="23"/>
      <c r="AH57" s="6">
        <v>10.0</v>
      </c>
      <c r="AI57" s="6">
        <v>10.0</v>
      </c>
      <c r="AJ57" s="6">
        <v>10.0</v>
      </c>
      <c r="AK57" s="6">
        <v>9.5</v>
      </c>
      <c r="AL57" s="6">
        <v>10.0</v>
      </c>
      <c r="AM57" s="23"/>
      <c r="AN57" s="6">
        <v>9.5</v>
      </c>
      <c r="AO57" s="23"/>
      <c r="AP57" s="23"/>
      <c r="AQ57" s="23"/>
      <c r="AR57" s="6">
        <v>10.0</v>
      </c>
      <c r="AS57" s="6">
        <v>9.0</v>
      </c>
      <c r="AT57" s="23"/>
      <c r="AU57" s="23"/>
      <c r="AV57" s="23"/>
      <c r="AW57" s="23"/>
      <c r="AX57" s="6">
        <v>10.0</v>
      </c>
      <c r="AY57" s="32">
        <f t="shared" si="1"/>
        <v>8.97</v>
      </c>
      <c r="AZ57" s="23"/>
      <c r="BA57" s="23">
        <f t="shared" si="2"/>
        <v>0</v>
      </c>
      <c r="BB57" s="6">
        <v>1.0</v>
      </c>
      <c r="BC57" s="6">
        <v>0.0</v>
      </c>
      <c r="BD57" s="23">
        <f t="shared" si="3"/>
        <v>1</v>
      </c>
      <c r="BE57" s="6" t="s">
        <v>92</v>
      </c>
      <c r="BF57" s="6" t="s">
        <v>55</v>
      </c>
      <c r="BG57" s="6" t="s">
        <v>55</v>
      </c>
      <c r="BH57" s="6" t="s">
        <v>55</v>
      </c>
      <c r="BI57" s="6" t="s">
        <v>55</v>
      </c>
      <c r="BJ57" s="6" t="s">
        <v>92</v>
      </c>
      <c r="BK57" s="6" t="s">
        <v>55</v>
      </c>
      <c r="BL57" s="23"/>
    </row>
    <row r="58">
      <c r="A58" s="16">
        <v>53.0</v>
      </c>
      <c r="B58" s="17" t="s">
        <v>530</v>
      </c>
      <c r="C58" s="17" t="s">
        <v>142</v>
      </c>
      <c r="D58" s="20"/>
      <c r="E58" s="19"/>
      <c r="F58" s="17" t="s">
        <v>79</v>
      </c>
      <c r="G58" s="17" t="s">
        <v>508</v>
      </c>
      <c r="H58" s="48" t="s">
        <v>81</v>
      </c>
      <c r="J58" s="21"/>
      <c r="K58" s="48" t="s">
        <v>84</v>
      </c>
      <c r="L58" s="49">
        <v>42979.0</v>
      </c>
      <c r="M58" s="50"/>
      <c r="N58" s="48" t="s">
        <v>85</v>
      </c>
      <c r="O58" s="50"/>
      <c r="P58" s="50"/>
      <c r="Q58" s="25">
        <v>8.0</v>
      </c>
      <c r="R58" s="25">
        <v>7.5</v>
      </c>
      <c r="S58" s="25">
        <v>6.5</v>
      </c>
      <c r="T58" s="25"/>
      <c r="U58" s="25"/>
      <c r="V58" s="25"/>
      <c r="W58" s="25">
        <v>7.0</v>
      </c>
      <c r="X58" s="25"/>
      <c r="Y58" s="25"/>
      <c r="Z58" s="25">
        <v>9.5</v>
      </c>
      <c r="AA58" s="25">
        <v>9.0</v>
      </c>
      <c r="AB58" s="25">
        <v>7.5</v>
      </c>
      <c r="AC58" s="25">
        <v>7.5</v>
      </c>
      <c r="AD58" s="25"/>
      <c r="AE58" s="25"/>
      <c r="AF58" s="25"/>
      <c r="AG58" s="25"/>
      <c r="AH58" s="25">
        <v>10.0</v>
      </c>
      <c r="AI58" s="25">
        <v>10.0</v>
      </c>
      <c r="AJ58" s="25">
        <v>10.0</v>
      </c>
      <c r="AK58" s="25">
        <v>8.5</v>
      </c>
      <c r="AL58" s="25">
        <v>9.0</v>
      </c>
      <c r="AM58" s="25"/>
      <c r="AN58" s="25">
        <v>8.5</v>
      </c>
      <c r="AO58" s="25"/>
      <c r="AP58" s="25"/>
      <c r="AQ58" s="25"/>
      <c r="AR58" s="6">
        <v>8.5</v>
      </c>
      <c r="AS58" s="25">
        <v>9.5</v>
      </c>
      <c r="AT58" s="25"/>
      <c r="AU58" s="25"/>
      <c r="AV58" s="25"/>
      <c r="AW58" s="25"/>
      <c r="AX58" s="25">
        <v>10.0</v>
      </c>
      <c r="AY58" s="32">
        <f t="shared" si="1"/>
        <v>8.61</v>
      </c>
      <c r="AZ58" s="23"/>
      <c r="BA58" s="23">
        <f t="shared" si="2"/>
        <v>0</v>
      </c>
      <c r="BB58" s="6">
        <v>32.0</v>
      </c>
      <c r="BC58" s="6">
        <v>0.0</v>
      </c>
      <c r="BD58" s="23">
        <f t="shared" si="3"/>
        <v>32</v>
      </c>
      <c r="BE58" s="6" t="s">
        <v>92</v>
      </c>
      <c r="BF58" s="6" t="s">
        <v>55</v>
      </c>
      <c r="BG58" s="6" t="s">
        <v>55</v>
      </c>
      <c r="BH58" s="6" t="s">
        <v>55</v>
      </c>
      <c r="BI58" s="6" t="s">
        <v>55</v>
      </c>
      <c r="BJ58" s="6" t="s">
        <v>92</v>
      </c>
      <c r="BK58" s="6" t="s">
        <v>55</v>
      </c>
      <c r="BL58" s="23"/>
    </row>
    <row r="59">
      <c r="A59" s="16">
        <v>54.0</v>
      </c>
      <c r="B59" s="17" t="s">
        <v>123</v>
      </c>
      <c r="C59" s="17" t="s">
        <v>115</v>
      </c>
      <c r="D59" s="20"/>
      <c r="E59" s="19"/>
      <c r="F59" s="17" t="s">
        <v>79</v>
      </c>
      <c r="G59" s="17" t="s">
        <v>508</v>
      </c>
      <c r="H59" s="48" t="s">
        <v>81</v>
      </c>
      <c r="J59" s="21"/>
      <c r="K59" s="48" t="s">
        <v>84</v>
      </c>
      <c r="L59" s="49">
        <v>42979.0</v>
      </c>
      <c r="M59" s="50"/>
      <c r="N59" s="48" t="s">
        <v>85</v>
      </c>
      <c r="O59" s="50"/>
      <c r="P59" s="50"/>
      <c r="Q59" s="6">
        <v>7.5</v>
      </c>
      <c r="R59" s="6">
        <v>7.0</v>
      </c>
      <c r="S59" s="6">
        <v>7.5</v>
      </c>
      <c r="T59" s="6"/>
      <c r="U59" s="6"/>
      <c r="V59" s="23"/>
      <c r="W59" s="6">
        <v>9.0</v>
      </c>
      <c r="X59" s="23"/>
      <c r="Y59" s="23"/>
      <c r="Z59" s="6">
        <v>10.0</v>
      </c>
      <c r="AA59" s="6">
        <v>8.5</v>
      </c>
      <c r="AB59" s="6">
        <v>7.5</v>
      </c>
      <c r="AC59" s="6">
        <v>8.0</v>
      </c>
      <c r="AD59" s="23"/>
      <c r="AE59" s="23"/>
      <c r="AF59" s="23"/>
      <c r="AG59" s="23"/>
      <c r="AH59" s="6">
        <v>10.0</v>
      </c>
      <c r="AI59" s="6">
        <v>10.0</v>
      </c>
      <c r="AJ59" s="6">
        <v>10.0</v>
      </c>
      <c r="AK59" s="6">
        <v>9.0</v>
      </c>
      <c r="AL59" s="6">
        <v>10.0</v>
      </c>
      <c r="AM59" s="23"/>
      <c r="AN59" s="6">
        <v>10.0</v>
      </c>
      <c r="AO59" s="23"/>
      <c r="AP59" s="23"/>
      <c r="AQ59" s="23"/>
      <c r="AR59" s="6">
        <v>8.5</v>
      </c>
      <c r="AS59" s="6">
        <v>10.0</v>
      </c>
      <c r="AT59" s="23"/>
      <c r="AU59" s="23"/>
      <c r="AV59" s="23"/>
      <c r="AW59" s="23"/>
      <c r="AX59" s="6">
        <v>10.0</v>
      </c>
      <c r="AY59" s="32">
        <f t="shared" si="1"/>
        <v>8.97</v>
      </c>
      <c r="AZ59" s="23"/>
      <c r="BA59" s="23">
        <f t="shared" si="2"/>
        <v>0</v>
      </c>
      <c r="BB59" s="6">
        <v>12.0</v>
      </c>
      <c r="BC59" s="6">
        <v>0.0</v>
      </c>
      <c r="BD59" s="23">
        <f t="shared" si="3"/>
        <v>12</v>
      </c>
      <c r="BE59" s="6" t="s">
        <v>92</v>
      </c>
      <c r="BF59" s="6" t="s">
        <v>55</v>
      </c>
      <c r="BG59" s="6" t="s">
        <v>55</v>
      </c>
      <c r="BH59" s="6" t="s">
        <v>55</v>
      </c>
      <c r="BI59" s="6" t="s">
        <v>55</v>
      </c>
      <c r="BJ59" s="6" t="s">
        <v>92</v>
      </c>
      <c r="BK59" s="6" t="s">
        <v>55</v>
      </c>
      <c r="BL59" s="23"/>
    </row>
    <row r="60">
      <c r="A60" s="16">
        <v>55.0</v>
      </c>
      <c r="B60" s="17" t="s">
        <v>551</v>
      </c>
      <c r="C60" s="17" t="s">
        <v>214</v>
      </c>
      <c r="D60" s="20"/>
      <c r="E60" s="19"/>
      <c r="F60" s="17" t="s">
        <v>79</v>
      </c>
      <c r="G60" s="17" t="s">
        <v>508</v>
      </c>
      <c r="H60" s="48" t="s">
        <v>81</v>
      </c>
      <c r="J60" s="21"/>
      <c r="K60" s="48" t="s">
        <v>84</v>
      </c>
      <c r="L60" s="49">
        <v>42979.0</v>
      </c>
      <c r="M60" s="50"/>
      <c r="N60" s="48" t="s">
        <v>85</v>
      </c>
      <c r="O60" s="50"/>
      <c r="P60" s="50"/>
      <c r="Q60" s="6">
        <v>6.5</v>
      </c>
      <c r="R60" s="6">
        <v>5.0</v>
      </c>
      <c r="S60" s="6">
        <v>5.0</v>
      </c>
      <c r="T60" s="23"/>
      <c r="U60" s="23"/>
      <c r="V60" s="23"/>
      <c r="W60" s="6">
        <v>5.5</v>
      </c>
      <c r="X60" s="23"/>
      <c r="Y60" s="23"/>
      <c r="Z60" s="6">
        <v>8.5</v>
      </c>
      <c r="AA60" s="6">
        <v>9.5</v>
      </c>
      <c r="AB60" s="6">
        <v>7.5</v>
      </c>
      <c r="AC60" s="6">
        <v>5.0</v>
      </c>
      <c r="AD60" s="23"/>
      <c r="AE60" s="23"/>
      <c r="AF60" s="23"/>
      <c r="AG60" s="23"/>
      <c r="AH60" s="6">
        <v>10.0</v>
      </c>
      <c r="AI60" s="6">
        <v>10.0</v>
      </c>
      <c r="AJ60" s="6">
        <v>10.0</v>
      </c>
      <c r="AK60" s="6">
        <v>10.0</v>
      </c>
      <c r="AL60" s="6">
        <v>8.5</v>
      </c>
      <c r="AM60" s="23"/>
      <c r="AN60" s="6">
        <v>8.5</v>
      </c>
      <c r="AO60" s="23"/>
      <c r="AP60" s="23"/>
      <c r="AQ60" s="23"/>
      <c r="AR60" s="6">
        <v>6.0</v>
      </c>
      <c r="AS60" s="6">
        <v>8.5</v>
      </c>
      <c r="AT60" s="23"/>
      <c r="AU60" s="23"/>
      <c r="AV60" s="23"/>
      <c r="AW60" s="23"/>
      <c r="AX60" s="6">
        <v>10.0</v>
      </c>
      <c r="AY60" s="32">
        <f t="shared" si="1"/>
        <v>7.88</v>
      </c>
      <c r="AZ60" s="23"/>
      <c r="BA60" s="23">
        <f t="shared" si="2"/>
        <v>0</v>
      </c>
      <c r="BB60" s="6">
        <v>12.0</v>
      </c>
      <c r="BC60" s="6">
        <v>0.0</v>
      </c>
      <c r="BD60" s="23">
        <f t="shared" si="3"/>
        <v>12</v>
      </c>
      <c r="BE60" s="6" t="s">
        <v>92</v>
      </c>
      <c r="BF60" s="6" t="s">
        <v>55</v>
      </c>
      <c r="BG60" s="6" t="s">
        <v>55</v>
      </c>
      <c r="BH60" s="6" t="s">
        <v>55</v>
      </c>
      <c r="BI60" s="6" t="s">
        <v>55</v>
      </c>
      <c r="BJ60" s="6" t="s">
        <v>92</v>
      </c>
      <c r="BK60" s="6" t="s">
        <v>55</v>
      </c>
      <c r="BL60" s="23"/>
    </row>
    <row r="61">
      <c r="A61" s="16">
        <v>56.0</v>
      </c>
      <c r="B61" s="17" t="s">
        <v>111</v>
      </c>
      <c r="C61" s="17" t="s">
        <v>252</v>
      </c>
      <c r="D61" s="17" t="s">
        <v>110</v>
      </c>
      <c r="E61" s="19"/>
      <c r="F61" s="17" t="s">
        <v>96</v>
      </c>
      <c r="G61" s="17" t="s">
        <v>508</v>
      </c>
      <c r="H61" s="48" t="s">
        <v>81</v>
      </c>
      <c r="J61" s="21"/>
      <c r="K61" s="48" t="s">
        <v>84</v>
      </c>
      <c r="L61" s="49">
        <v>42979.0</v>
      </c>
      <c r="M61" s="50"/>
      <c r="N61" s="48" t="s">
        <v>85</v>
      </c>
      <c r="O61" s="50"/>
      <c r="P61" s="50"/>
      <c r="Q61" s="6">
        <v>7.0</v>
      </c>
      <c r="R61" s="6">
        <v>7.0</v>
      </c>
      <c r="S61" s="6">
        <v>6.0</v>
      </c>
      <c r="T61" s="23"/>
      <c r="U61" s="23"/>
      <c r="V61" s="23"/>
      <c r="W61" s="6">
        <v>5.5</v>
      </c>
      <c r="X61" s="23"/>
      <c r="Y61" s="23"/>
      <c r="Z61" s="6">
        <v>9.0</v>
      </c>
      <c r="AA61" s="6">
        <v>7.5</v>
      </c>
      <c r="AB61" s="6">
        <v>6.5</v>
      </c>
      <c r="AC61" s="6">
        <v>7.0</v>
      </c>
      <c r="AD61" s="23"/>
      <c r="AE61" s="23"/>
      <c r="AF61" s="23"/>
      <c r="AG61" s="23"/>
      <c r="AH61" s="6">
        <v>10.0</v>
      </c>
      <c r="AI61" s="6">
        <v>10.0</v>
      </c>
      <c r="AJ61" s="6">
        <v>10.0</v>
      </c>
      <c r="AK61" s="6">
        <v>8.5</v>
      </c>
      <c r="AL61" s="6">
        <v>10.0</v>
      </c>
      <c r="AM61" s="23"/>
      <c r="AN61" s="6">
        <v>9.0</v>
      </c>
      <c r="AO61" s="23"/>
      <c r="AP61" s="23"/>
      <c r="AQ61" s="23"/>
      <c r="AR61" s="6">
        <v>10.0</v>
      </c>
      <c r="AS61" s="6">
        <v>9.5</v>
      </c>
      <c r="AT61" s="23"/>
      <c r="AU61" s="23"/>
      <c r="AV61" s="23"/>
      <c r="AW61" s="23"/>
      <c r="AX61" s="6">
        <v>10.0</v>
      </c>
      <c r="AY61" s="32">
        <f t="shared" si="1"/>
        <v>8.38</v>
      </c>
      <c r="AZ61" s="23"/>
      <c r="BA61" s="23">
        <f t="shared" si="2"/>
        <v>0</v>
      </c>
      <c r="BB61" s="6">
        <v>23.0</v>
      </c>
      <c r="BC61" s="6">
        <v>0.0</v>
      </c>
      <c r="BD61" s="23">
        <f t="shared" si="3"/>
        <v>23</v>
      </c>
      <c r="BE61" s="6" t="s">
        <v>92</v>
      </c>
      <c r="BF61" s="6" t="s">
        <v>55</v>
      </c>
      <c r="BG61" s="6" t="s">
        <v>55</v>
      </c>
      <c r="BH61" s="6" t="s">
        <v>55</v>
      </c>
      <c r="BI61" s="6" t="s">
        <v>55</v>
      </c>
      <c r="BJ61" s="6" t="s">
        <v>92</v>
      </c>
      <c r="BK61" s="6" t="s">
        <v>55</v>
      </c>
      <c r="BL61" s="23"/>
    </row>
    <row r="62">
      <c r="A62" s="16">
        <v>57.0</v>
      </c>
      <c r="B62" s="17" t="s">
        <v>567</v>
      </c>
      <c r="C62" s="17" t="s">
        <v>465</v>
      </c>
      <c r="D62" s="17" t="s">
        <v>395</v>
      </c>
      <c r="E62" s="19"/>
      <c r="F62" s="17" t="s">
        <v>96</v>
      </c>
      <c r="G62" s="17" t="s">
        <v>508</v>
      </c>
      <c r="H62" s="48" t="s">
        <v>81</v>
      </c>
      <c r="J62" s="21"/>
      <c r="K62" s="48" t="s">
        <v>84</v>
      </c>
      <c r="L62" s="49">
        <v>42979.0</v>
      </c>
      <c r="M62" s="50"/>
      <c r="N62" s="48" t="s">
        <v>85</v>
      </c>
      <c r="O62" s="50"/>
      <c r="P62" s="50"/>
      <c r="Q62" s="6">
        <v>8.0</v>
      </c>
      <c r="R62" s="6">
        <v>7.5</v>
      </c>
      <c r="S62" s="6">
        <v>7.5</v>
      </c>
      <c r="T62" s="23"/>
      <c r="U62" s="23"/>
      <c r="V62" s="23"/>
      <c r="W62" s="6">
        <v>5.5</v>
      </c>
      <c r="X62" s="23"/>
      <c r="Y62" s="23"/>
      <c r="Z62" s="6">
        <v>8.5</v>
      </c>
      <c r="AA62" s="6">
        <v>10.0</v>
      </c>
      <c r="AB62" s="6">
        <v>6.5</v>
      </c>
      <c r="AC62" s="6">
        <v>9.0</v>
      </c>
      <c r="AD62" s="23"/>
      <c r="AE62" s="23"/>
      <c r="AF62" s="23"/>
      <c r="AG62" s="23"/>
      <c r="AH62" s="6">
        <v>10.0</v>
      </c>
      <c r="AI62" s="6">
        <v>10.0</v>
      </c>
      <c r="AJ62" s="6">
        <v>10.0</v>
      </c>
      <c r="AK62" s="6">
        <v>10.0</v>
      </c>
      <c r="AL62" s="6">
        <v>9.5</v>
      </c>
      <c r="AM62" s="23"/>
      <c r="AN62" s="6">
        <v>9.5</v>
      </c>
      <c r="AO62" s="23"/>
      <c r="AP62" s="23"/>
      <c r="AQ62" s="23"/>
      <c r="AR62" s="6">
        <v>10.0</v>
      </c>
      <c r="AS62" s="6">
        <v>9.0</v>
      </c>
      <c r="AT62" s="23"/>
      <c r="AU62" s="23"/>
      <c r="AV62" s="23"/>
      <c r="AW62" s="23"/>
      <c r="AX62" s="6">
        <v>10.0</v>
      </c>
      <c r="AY62" s="32">
        <f t="shared" si="1"/>
        <v>8.85</v>
      </c>
      <c r="AZ62" s="23"/>
      <c r="BA62" s="23">
        <f t="shared" si="2"/>
        <v>0</v>
      </c>
      <c r="BB62" s="6">
        <v>32.0</v>
      </c>
      <c r="BC62" s="6">
        <v>0.0</v>
      </c>
      <c r="BD62" s="23">
        <f t="shared" si="3"/>
        <v>32</v>
      </c>
      <c r="BE62" s="6" t="s">
        <v>92</v>
      </c>
      <c r="BF62" s="6" t="s">
        <v>55</v>
      </c>
      <c r="BG62" s="6" t="s">
        <v>55</v>
      </c>
      <c r="BH62" s="6" t="s">
        <v>55</v>
      </c>
      <c r="BI62" s="6" t="s">
        <v>55</v>
      </c>
      <c r="BJ62" s="6" t="s">
        <v>92</v>
      </c>
      <c r="BK62" s="6" t="s">
        <v>55</v>
      </c>
      <c r="BL62" s="23"/>
    </row>
    <row r="63">
      <c r="A63" s="16">
        <v>58.0</v>
      </c>
      <c r="B63" s="17" t="s">
        <v>578</v>
      </c>
      <c r="C63" s="17" t="s">
        <v>579</v>
      </c>
      <c r="D63" s="20"/>
      <c r="E63" s="19"/>
      <c r="F63" s="17" t="s">
        <v>96</v>
      </c>
      <c r="G63" s="17" t="s">
        <v>508</v>
      </c>
      <c r="H63" s="48" t="s">
        <v>81</v>
      </c>
      <c r="J63" s="21"/>
      <c r="K63" s="48" t="s">
        <v>84</v>
      </c>
      <c r="L63" s="49">
        <v>42979.0</v>
      </c>
      <c r="M63" s="50"/>
      <c r="N63" s="48" t="s">
        <v>85</v>
      </c>
      <c r="O63" s="50"/>
      <c r="P63" s="50"/>
      <c r="Q63" s="6">
        <v>10.0</v>
      </c>
      <c r="R63" s="6">
        <v>10.0</v>
      </c>
      <c r="S63" s="6">
        <v>9.0</v>
      </c>
      <c r="T63" s="23"/>
      <c r="U63" s="23"/>
      <c r="V63" s="23"/>
      <c r="W63" s="6">
        <v>8.0</v>
      </c>
      <c r="X63" s="23"/>
      <c r="Y63" s="23"/>
      <c r="Z63" s="6">
        <v>10.0</v>
      </c>
      <c r="AA63" s="6">
        <v>10.0</v>
      </c>
      <c r="AB63" s="6">
        <v>9.5</v>
      </c>
      <c r="AC63" s="6">
        <v>8.5</v>
      </c>
      <c r="AD63" s="23"/>
      <c r="AE63" s="23"/>
      <c r="AF63" s="23"/>
      <c r="AG63" s="23"/>
      <c r="AH63" s="6">
        <v>10.0</v>
      </c>
      <c r="AI63" s="6">
        <v>10.0</v>
      </c>
      <c r="AJ63" s="6">
        <v>10.0</v>
      </c>
      <c r="AK63" s="6">
        <v>10.0</v>
      </c>
      <c r="AL63" s="6">
        <v>10.0</v>
      </c>
      <c r="AM63" s="23"/>
      <c r="AN63" s="6">
        <v>9.5</v>
      </c>
      <c r="AO63" s="23"/>
      <c r="AP63" s="23"/>
      <c r="AQ63" s="23"/>
      <c r="AR63" s="6">
        <v>10.0</v>
      </c>
      <c r="AS63" s="6">
        <v>10.0</v>
      </c>
      <c r="AT63" s="23"/>
      <c r="AU63" s="23"/>
      <c r="AV63" s="23"/>
      <c r="AW63" s="23"/>
      <c r="AX63" s="6">
        <v>10.0</v>
      </c>
      <c r="AY63" s="32">
        <f t="shared" si="1"/>
        <v>9.67</v>
      </c>
      <c r="AZ63" s="23"/>
      <c r="BA63" s="23">
        <f t="shared" si="2"/>
        <v>0</v>
      </c>
      <c r="BB63" s="6">
        <v>7.0</v>
      </c>
      <c r="BC63" s="6">
        <v>0.0</v>
      </c>
      <c r="BD63" s="23">
        <f t="shared" si="3"/>
        <v>7</v>
      </c>
      <c r="BE63" s="6" t="s">
        <v>92</v>
      </c>
      <c r="BF63" s="6" t="s">
        <v>55</v>
      </c>
      <c r="BG63" s="6" t="s">
        <v>55</v>
      </c>
      <c r="BH63" s="6" t="s">
        <v>55</v>
      </c>
      <c r="BI63" s="6" t="s">
        <v>55</v>
      </c>
      <c r="BJ63" s="6" t="s">
        <v>92</v>
      </c>
      <c r="BK63" s="6" t="s">
        <v>55</v>
      </c>
      <c r="BL63" s="23"/>
    </row>
    <row r="64">
      <c r="A64" s="16">
        <v>59.0</v>
      </c>
      <c r="B64" s="17" t="s">
        <v>585</v>
      </c>
      <c r="C64" s="17" t="s">
        <v>120</v>
      </c>
      <c r="D64" s="17"/>
      <c r="E64" s="19"/>
      <c r="F64" s="17" t="s">
        <v>96</v>
      </c>
      <c r="G64" s="17" t="s">
        <v>508</v>
      </c>
      <c r="H64" s="48"/>
      <c r="J64" s="21"/>
      <c r="K64" s="48"/>
      <c r="L64" s="49"/>
      <c r="M64" s="50"/>
      <c r="N64" s="48"/>
      <c r="O64" s="50"/>
      <c r="P64" s="50"/>
      <c r="Q64" s="6">
        <v>8.5</v>
      </c>
      <c r="R64" s="6">
        <v>8.0</v>
      </c>
      <c r="S64" s="6">
        <v>8.5</v>
      </c>
      <c r="T64" s="23"/>
      <c r="U64" s="23"/>
      <c r="V64" s="23"/>
      <c r="W64" s="6">
        <v>8.0</v>
      </c>
      <c r="X64" s="23"/>
      <c r="Y64" s="23"/>
      <c r="Z64" s="6">
        <v>9.0</v>
      </c>
      <c r="AA64" s="6">
        <v>10.0</v>
      </c>
      <c r="AB64" s="6">
        <v>9.5</v>
      </c>
      <c r="AC64" s="6">
        <v>7.5</v>
      </c>
      <c r="AD64" s="23"/>
      <c r="AE64" s="23"/>
      <c r="AF64" s="23"/>
      <c r="AG64" s="23"/>
      <c r="AH64" s="6">
        <v>10.0</v>
      </c>
      <c r="AI64" s="6">
        <v>10.0</v>
      </c>
      <c r="AJ64" s="6">
        <v>10.0</v>
      </c>
      <c r="AK64" s="6">
        <v>10.0</v>
      </c>
      <c r="AL64" s="6">
        <v>10.0</v>
      </c>
      <c r="AM64" s="23"/>
      <c r="AN64" s="6">
        <v>10.0</v>
      </c>
      <c r="AO64" s="23"/>
      <c r="AP64" s="23"/>
      <c r="AQ64" s="23"/>
      <c r="AR64" s="6">
        <v>10.0</v>
      </c>
      <c r="AS64" s="6">
        <v>10.0</v>
      </c>
      <c r="AT64" s="6">
        <v>10.0</v>
      </c>
      <c r="AU64" s="23"/>
      <c r="AV64" s="23"/>
      <c r="AW64" s="23"/>
      <c r="AX64" s="6">
        <v>10.0</v>
      </c>
      <c r="AY64" s="32">
        <f t="shared" si="1"/>
        <v>9.38</v>
      </c>
      <c r="AZ64" s="23"/>
      <c r="BA64" s="23">
        <f t="shared" si="2"/>
        <v>0</v>
      </c>
      <c r="BB64" s="6">
        <v>0.0</v>
      </c>
      <c r="BC64" s="6">
        <v>0.0</v>
      </c>
      <c r="BD64" s="23">
        <f t="shared" si="3"/>
        <v>0</v>
      </c>
      <c r="BE64" s="6" t="s">
        <v>55</v>
      </c>
      <c r="BF64" s="6" t="s">
        <v>55</v>
      </c>
      <c r="BG64" s="6" t="s">
        <v>55</v>
      </c>
      <c r="BH64" s="6" t="s">
        <v>55</v>
      </c>
      <c r="BI64" s="6" t="s">
        <v>92</v>
      </c>
      <c r="BJ64" s="6" t="s">
        <v>92</v>
      </c>
      <c r="BK64" s="6" t="s">
        <v>55</v>
      </c>
      <c r="BL64" s="23"/>
    </row>
    <row r="65">
      <c r="A65" s="16">
        <v>60.0</v>
      </c>
      <c r="B65" s="17" t="s">
        <v>592</v>
      </c>
      <c r="C65" s="17" t="s">
        <v>77</v>
      </c>
      <c r="D65" s="17" t="s">
        <v>274</v>
      </c>
      <c r="E65" s="19"/>
      <c r="F65" s="17" t="s">
        <v>79</v>
      </c>
      <c r="G65" s="17" t="s">
        <v>508</v>
      </c>
      <c r="H65" s="48" t="s">
        <v>81</v>
      </c>
      <c r="J65" s="21"/>
      <c r="K65" s="48" t="s">
        <v>84</v>
      </c>
      <c r="L65" s="49">
        <v>42979.0</v>
      </c>
      <c r="M65" s="50"/>
      <c r="N65" s="48" t="s">
        <v>85</v>
      </c>
      <c r="O65" s="50"/>
      <c r="P65" s="50"/>
      <c r="Q65" s="6">
        <v>9.5</v>
      </c>
      <c r="R65" s="6">
        <v>10.0</v>
      </c>
      <c r="S65" s="6">
        <v>10.0</v>
      </c>
      <c r="T65" s="23"/>
      <c r="U65" s="23"/>
      <c r="V65" s="23"/>
      <c r="W65" s="6">
        <v>8.5</v>
      </c>
      <c r="X65" s="23"/>
      <c r="Y65" s="23"/>
      <c r="Z65" s="6">
        <v>10.0</v>
      </c>
      <c r="AA65" s="6">
        <v>10.0</v>
      </c>
      <c r="AB65" s="6">
        <v>10.0</v>
      </c>
      <c r="AC65" s="6">
        <v>10.0</v>
      </c>
      <c r="AD65" s="23"/>
      <c r="AE65" s="23"/>
      <c r="AF65" s="23"/>
      <c r="AG65" s="23"/>
      <c r="AH65" s="6">
        <v>10.0</v>
      </c>
      <c r="AI65" s="6">
        <v>10.0</v>
      </c>
      <c r="AJ65" s="6">
        <v>10.0</v>
      </c>
      <c r="AK65" s="6">
        <v>8.5</v>
      </c>
      <c r="AL65" s="6">
        <v>10.0</v>
      </c>
      <c r="AM65" s="23"/>
      <c r="AN65" s="6">
        <v>9.5</v>
      </c>
      <c r="AO65" s="23"/>
      <c r="AP65" s="23"/>
      <c r="AQ65" s="23"/>
      <c r="AR65" s="6">
        <v>10.0</v>
      </c>
      <c r="AS65" s="6">
        <v>10.0</v>
      </c>
      <c r="AT65" s="23"/>
      <c r="AU65" s="23"/>
      <c r="AV65" s="23"/>
      <c r="AW65" s="23"/>
      <c r="AX65" s="6">
        <v>10.0</v>
      </c>
      <c r="AY65" s="32">
        <f t="shared" si="1"/>
        <v>9.76</v>
      </c>
      <c r="AZ65" s="23"/>
      <c r="BA65" s="23">
        <f t="shared" si="2"/>
        <v>0</v>
      </c>
      <c r="BB65" s="6">
        <v>4.0</v>
      </c>
      <c r="BC65" s="6">
        <v>0.0</v>
      </c>
      <c r="BD65" s="23">
        <f t="shared" si="3"/>
        <v>4</v>
      </c>
      <c r="BE65" s="6" t="s">
        <v>92</v>
      </c>
      <c r="BF65" s="6" t="s">
        <v>55</v>
      </c>
      <c r="BG65" s="6" t="s">
        <v>55</v>
      </c>
      <c r="BH65" s="6" t="s">
        <v>55</v>
      </c>
      <c r="BI65" s="6" t="s">
        <v>55</v>
      </c>
      <c r="BJ65" s="6" t="s">
        <v>92</v>
      </c>
      <c r="BK65" s="6" t="s">
        <v>55</v>
      </c>
      <c r="BL65" s="23"/>
    </row>
    <row r="66">
      <c r="A66" s="16">
        <v>61.0</v>
      </c>
      <c r="B66" s="17" t="s">
        <v>597</v>
      </c>
      <c r="C66" s="17" t="s">
        <v>110</v>
      </c>
      <c r="D66" s="17" t="s">
        <v>599</v>
      </c>
      <c r="E66" s="19"/>
      <c r="F66" s="17" t="s">
        <v>96</v>
      </c>
      <c r="G66" s="17" t="s">
        <v>508</v>
      </c>
      <c r="H66" s="48" t="s">
        <v>81</v>
      </c>
      <c r="J66" s="21"/>
      <c r="K66" s="48" t="s">
        <v>84</v>
      </c>
      <c r="L66" s="49">
        <v>42979.0</v>
      </c>
      <c r="M66" s="50"/>
      <c r="N66" s="48" t="s">
        <v>85</v>
      </c>
      <c r="O66" s="50"/>
      <c r="P66" s="50"/>
      <c r="Q66" s="6">
        <v>8.5</v>
      </c>
      <c r="R66" s="6">
        <v>8.5</v>
      </c>
      <c r="S66" s="6">
        <v>10.0</v>
      </c>
      <c r="T66" s="23"/>
      <c r="U66" s="23"/>
      <c r="V66" s="23"/>
      <c r="W66" s="6">
        <v>8.0</v>
      </c>
      <c r="X66" s="23"/>
      <c r="Y66" s="23"/>
      <c r="Z66" s="6">
        <v>9.5</v>
      </c>
      <c r="AA66" s="6">
        <v>10.0</v>
      </c>
      <c r="AB66" s="6">
        <v>9.5</v>
      </c>
      <c r="AC66" s="6">
        <v>9.0</v>
      </c>
      <c r="AD66" s="23"/>
      <c r="AE66" s="23"/>
      <c r="AF66" s="23"/>
      <c r="AG66" s="23"/>
      <c r="AH66" s="6">
        <v>10.0</v>
      </c>
      <c r="AI66" s="6">
        <v>10.0</v>
      </c>
      <c r="AJ66" s="6">
        <v>10.0</v>
      </c>
      <c r="AK66" s="6">
        <v>10.0</v>
      </c>
      <c r="AL66" s="6">
        <v>10.0</v>
      </c>
      <c r="AM66" s="23"/>
      <c r="AN66" s="6">
        <v>10.0</v>
      </c>
      <c r="AO66" s="23"/>
      <c r="AP66" s="23"/>
      <c r="AQ66" s="23"/>
      <c r="AR66" s="6">
        <v>10.0</v>
      </c>
      <c r="AS66" s="6">
        <v>10.0</v>
      </c>
      <c r="AT66" s="23"/>
      <c r="AU66" s="23"/>
      <c r="AV66" s="23"/>
      <c r="AW66" s="23"/>
      <c r="AX66" s="6">
        <v>10.0</v>
      </c>
      <c r="AY66" s="32">
        <f t="shared" si="1"/>
        <v>9.58</v>
      </c>
      <c r="AZ66" s="23"/>
      <c r="BA66" s="23">
        <f t="shared" si="2"/>
        <v>0</v>
      </c>
      <c r="BB66" s="6">
        <v>0.0</v>
      </c>
      <c r="BC66" s="6">
        <v>0.0</v>
      </c>
      <c r="BD66" s="23">
        <f t="shared" si="3"/>
        <v>0</v>
      </c>
      <c r="BE66" s="6" t="s">
        <v>92</v>
      </c>
      <c r="BF66" s="6" t="s">
        <v>55</v>
      </c>
      <c r="BG66" s="6" t="s">
        <v>55</v>
      </c>
      <c r="BH66" s="6" t="s">
        <v>55</v>
      </c>
      <c r="BI66" s="6" t="s">
        <v>55</v>
      </c>
      <c r="BJ66" s="6" t="s">
        <v>92</v>
      </c>
      <c r="BK66" s="6" t="s">
        <v>55</v>
      </c>
      <c r="BL66" s="23"/>
    </row>
    <row r="67">
      <c r="A67" s="16">
        <v>62.0</v>
      </c>
      <c r="B67" s="17" t="s">
        <v>76</v>
      </c>
      <c r="C67" s="17" t="s">
        <v>603</v>
      </c>
      <c r="D67" s="17" t="s">
        <v>200</v>
      </c>
      <c r="E67" s="19"/>
      <c r="F67" s="17" t="s">
        <v>96</v>
      </c>
      <c r="G67" s="17" t="s">
        <v>508</v>
      </c>
      <c r="H67" s="48" t="s">
        <v>81</v>
      </c>
      <c r="J67" s="21"/>
      <c r="K67" s="48" t="s">
        <v>84</v>
      </c>
      <c r="L67" s="49">
        <v>42979.0</v>
      </c>
      <c r="M67" s="50"/>
      <c r="N67" s="48" t="s">
        <v>85</v>
      </c>
      <c r="O67" s="50"/>
      <c r="P67" s="50"/>
      <c r="Q67" s="6">
        <v>6.0</v>
      </c>
      <c r="R67" s="6">
        <v>5.0</v>
      </c>
      <c r="S67" s="6">
        <v>6.0</v>
      </c>
      <c r="T67" s="23"/>
      <c r="U67" s="23"/>
      <c r="V67" s="23"/>
      <c r="W67" s="6">
        <v>6.0</v>
      </c>
      <c r="X67" s="23"/>
      <c r="Y67" s="23"/>
      <c r="Z67" s="6">
        <v>7.5</v>
      </c>
      <c r="AA67" s="6">
        <v>9.5</v>
      </c>
      <c r="AB67" s="6">
        <v>8.0</v>
      </c>
      <c r="AC67" s="6">
        <v>5.5</v>
      </c>
      <c r="AD67" s="23"/>
      <c r="AE67" s="23"/>
      <c r="AF67" s="23"/>
      <c r="AG67" s="23"/>
      <c r="AH67" s="6">
        <v>9.5</v>
      </c>
      <c r="AI67" s="6">
        <v>10.0</v>
      </c>
      <c r="AJ67" s="6">
        <v>10.0</v>
      </c>
      <c r="AK67" s="6">
        <v>9.0</v>
      </c>
      <c r="AL67" s="6">
        <v>9.0</v>
      </c>
      <c r="AM67" s="23"/>
      <c r="AN67" s="6">
        <v>8.0</v>
      </c>
      <c r="AO67" s="23"/>
      <c r="AP67" s="23"/>
      <c r="AQ67" s="23"/>
      <c r="AR67" s="6">
        <v>8.0</v>
      </c>
      <c r="AS67" s="6">
        <v>9.0</v>
      </c>
      <c r="AT67" s="23"/>
      <c r="AU67" s="23"/>
      <c r="AV67" s="23"/>
      <c r="AW67" s="23"/>
      <c r="AX67" s="6">
        <v>10.0</v>
      </c>
      <c r="AY67" s="32">
        <f t="shared" si="1"/>
        <v>8</v>
      </c>
      <c r="AZ67" s="23"/>
      <c r="BA67" s="23">
        <f t="shared" si="2"/>
        <v>0</v>
      </c>
      <c r="BB67" s="6">
        <v>0.0</v>
      </c>
      <c r="BC67" s="6">
        <v>0.0</v>
      </c>
      <c r="BD67" s="23">
        <f t="shared" si="3"/>
        <v>0</v>
      </c>
      <c r="BE67" s="6" t="s">
        <v>92</v>
      </c>
      <c r="BF67" s="6" t="s">
        <v>55</v>
      </c>
      <c r="BG67" s="6" t="s">
        <v>55</v>
      </c>
      <c r="BH67" s="6" t="s">
        <v>55</v>
      </c>
      <c r="BI67" s="6" t="s">
        <v>55</v>
      </c>
      <c r="BJ67" s="6" t="s">
        <v>92</v>
      </c>
      <c r="BK67" s="6" t="s">
        <v>55</v>
      </c>
      <c r="BL67" s="23"/>
    </row>
    <row r="68">
      <c r="A68" s="16">
        <v>63.0</v>
      </c>
      <c r="B68" s="17" t="s">
        <v>358</v>
      </c>
      <c r="C68" s="17" t="s">
        <v>606</v>
      </c>
      <c r="D68" s="17" t="s">
        <v>607</v>
      </c>
      <c r="E68" s="19"/>
      <c r="F68" s="17" t="s">
        <v>96</v>
      </c>
      <c r="G68" s="17" t="s">
        <v>508</v>
      </c>
      <c r="H68" s="48"/>
      <c r="J68" s="21"/>
      <c r="K68" s="48"/>
      <c r="L68" s="49"/>
      <c r="M68" s="50"/>
      <c r="N68" s="48"/>
      <c r="O68" s="50"/>
      <c r="P68" s="50"/>
      <c r="Q68" s="25">
        <v>8.0</v>
      </c>
      <c r="R68" s="25">
        <v>8.5</v>
      </c>
      <c r="S68" s="25">
        <v>9.0</v>
      </c>
      <c r="T68" s="25"/>
      <c r="U68" s="25"/>
      <c r="V68" s="25"/>
      <c r="W68" s="25">
        <v>6.5</v>
      </c>
      <c r="X68" s="25"/>
      <c r="Y68" s="25"/>
      <c r="Z68" s="25">
        <v>10.0</v>
      </c>
      <c r="AA68" s="25">
        <v>9.5</v>
      </c>
      <c r="AB68" s="25">
        <v>9.0</v>
      </c>
      <c r="AC68" s="25">
        <v>5.0</v>
      </c>
      <c r="AD68" s="25"/>
      <c r="AE68" s="25"/>
      <c r="AF68" s="25"/>
      <c r="AG68" s="25"/>
      <c r="AH68" s="25">
        <v>10.0</v>
      </c>
      <c r="AI68" s="25">
        <v>10.0</v>
      </c>
      <c r="AJ68" s="25">
        <v>10.0</v>
      </c>
      <c r="AK68" s="25">
        <v>9.5</v>
      </c>
      <c r="AL68" s="25">
        <v>10.0</v>
      </c>
      <c r="AM68" s="25"/>
      <c r="AN68" s="25">
        <v>10.0</v>
      </c>
      <c r="AO68" s="25"/>
      <c r="AP68" s="25"/>
      <c r="AQ68" s="25"/>
      <c r="AR68" s="6">
        <v>9.5</v>
      </c>
      <c r="AS68" s="25">
        <v>10.0</v>
      </c>
      <c r="AT68" s="25"/>
      <c r="AU68" s="25"/>
      <c r="AV68" s="25"/>
      <c r="AW68" s="25"/>
      <c r="AX68" s="25">
        <v>10.0</v>
      </c>
      <c r="AY68" s="32">
        <f t="shared" si="1"/>
        <v>9.08</v>
      </c>
      <c r="AZ68" s="23"/>
      <c r="BA68" s="23">
        <f t="shared" si="2"/>
        <v>0</v>
      </c>
      <c r="BB68" s="6">
        <v>8.0</v>
      </c>
      <c r="BC68" s="6">
        <v>0.0</v>
      </c>
      <c r="BD68" s="23">
        <f t="shared" si="3"/>
        <v>8</v>
      </c>
      <c r="BE68" s="6" t="s">
        <v>55</v>
      </c>
      <c r="BF68" s="6" t="s">
        <v>55</v>
      </c>
      <c r="BG68" s="6" t="s">
        <v>55</v>
      </c>
      <c r="BH68" s="6" t="s">
        <v>55</v>
      </c>
      <c r="BI68" s="6" t="s">
        <v>92</v>
      </c>
      <c r="BJ68" s="6" t="s">
        <v>92</v>
      </c>
      <c r="BK68" s="6" t="s">
        <v>55</v>
      </c>
      <c r="BL68" s="23"/>
    </row>
    <row r="69">
      <c r="A69" s="16">
        <v>64.0</v>
      </c>
      <c r="B69" s="17" t="s">
        <v>612</v>
      </c>
      <c r="C69" s="17" t="s">
        <v>165</v>
      </c>
      <c r="D69" s="17" t="s">
        <v>491</v>
      </c>
      <c r="E69" s="19"/>
      <c r="F69" s="17" t="s">
        <v>79</v>
      </c>
      <c r="G69" s="17" t="s">
        <v>508</v>
      </c>
      <c r="H69" s="48" t="s">
        <v>81</v>
      </c>
      <c r="J69" s="21"/>
      <c r="K69" s="48" t="s">
        <v>84</v>
      </c>
      <c r="L69" s="49">
        <v>42979.0</v>
      </c>
      <c r="M69" s="50"/>
      <c r="N69" s="48" t="s">
        <v>85</v>
      </c>
      <c r="O69" s="50"/>
      <c r="P69" s="50"/>
      <c r="Q69" s="25">
        <v>8.5</v>
      </c>
      <c r="R69" s="25">
        <v>8.5</v>
      </c>
      <c r="S69" s="25">
        <v>7.5</v>
      </c>
      <c r="T69" s="25"/>
      <c r="U69" s="25"/>
      <c r="V69" s="25"/>
      <c r="W69" s="25">
        <v>6.5</v>
      </c>
      <c r="X69" s="25"/>
      <c r="Y69" s="25"/>
      <c r="Z69" s="25">
        <v>8.5</v>
      </c>
      <c r="AA69" s="25">
        <v>10.0</v>
      </c>
      <c r="AB69" s="25">
        <v>10.0</v>
      </c>
      <c r="AC69" s="25">
        <v>8.5</v>
      </c>
      <c r="AD69" s="25"/>
      <c r="AE69" s="25"/>
      <c r="AF69" s="25"/>
      <c r="AG69" s="25"/>
      <c r="AH69" s="25">
        <v>10.0</v>
      </c>
      <c r="AI69" s="25">
        <v>10.0</v>
      </c>
      <c r="AJ69" s="25">
        <v>10.0</v>
      </c>
      <c r="AK69" s="25">
        <v>10.0</v>
      </c>
      <c r="AL69" s="25">
        <v>10.0</v>
      </c>
      <c r="AM69" s="25"/>
      <c r="AN69" s="25">
        <v>9.0</v>
      </c>
      <c r="AO69" s="25"/>
      <c r="AP69" s="25"/>
      <c r="AQ69" s="25"/>
      <c r="AR69" s="6">
        <v>10.0</v>
      </c>
      <c r="AS69" s="25">
        <v>9.5</v>
      </c>
      <c r="AT69" s="25"/>
      <c r="AU69" s="25"/>
      <c r="AV69" s="25"/>
      <c r="AW69" s="25"/>
      <c r="AX69" s="25">
        <v>10.0</v>
      </c>
      <c r="AY69" s="32">
        <f t="shared" si="1"/>
        <v>9.2</v>
      </c>
      <c r="AZ69" s="23"/>
      <c r="BA69" s="23">
        <f t="shared" si="2"/>
        <v>0</v>
      </c>
      <c r="BB69" s="6">
        <v>0.0</v>
      </c>
      <c r="BC69" s="6">
        <v>0.0</v>
      </c>
      <c r="BD69" s="23">
        <f t="shared" si="3"/>
        <v>0</v>
      </c>
      <c r="BE69" s="6" t="s">
        <v>92</v>
      </c>
      <c r="BF69" s="6" t="s">
        <v>55</v>
      </c>
      <c r="BG69" s="6" t="s">
        <v>55</v>
      </c>
      <c r="BH69" s="6" t="s">
        <v>55</v>
      </c>
      <c r="BI69" s="6" t="s">
        <v>55</v>
      </c>
      <c r="BJ69" s="6" t="s">
        <v>92</v>
      </c>
      <c r="BK69" s="6" t="s">
        <v>55</v>
      </c>
      <c r="BL69" s="23"/>
    </row>
    <row r="70">
      <c r="A70" s="16">
        <v>65.0</v>
      </c>
      <c r="B70" s="17" t="s">
        <v>624</v>
      </c>
      <c r="C70" s="17" t="s">
        <v>625</v>
      </c>
      <c r="D70" s="17" t="s">
        <v>617</v>
      </c>
      <c r="E70" s="19"/>
      <c r="F70" s="17" t="s">
        <v>96</v>
      </c>
      <c r="G70" s="17" t="s">
        <v>508</v>
      </c>
      <c r="H70" s="48" t="s">
        <v>81</v>
      </c>
      <c r="J70" s="21"/>
      <c r="K70" s="48" t="s">
        <v>84</v>
      </c>
      <c r="L70" s="49">
        <v>42979.0</v>
      </c>
      <c r="M70" s="50"/>
      <c r="N70" s="48" t="s">
        <v>85</v>
      </c>
      <c r="O70" s="50"/>
      <c r="P70" s="50"/>
      <c r="Q70" s="6">
        <v>9.0</v>
      </c>
      <c r="R70" s="6">
        <v>9.0</v>
      </c>
      <c r="S70" s="6">
        <v>8.5</v>
      </c>
      <c r="T70" s="23"/>
      <c r="U70" s="23"/>
      <c r="V70" s="23"/>
      <c r="W70" s="6">
        <v>8.0</v>
      </c>
      <c r="X70" s="23"/>
      <c r="Y70" s="23"/>
      <c r="Z70" s="6">
        <v>9.5</v>
      </c>
      <c r="AA70" s="6">
        <v>9.5</v>
      </c>
      <c r="AB70" s="6">
        <v>7.5</v>
      </c>
      <c r="AC70" s="6">
        <v>8.5</v>
      </c>
      <c r="AD70" s="23"/>
      <c r="AE70" s="23"/>
      <c r="AF70" s="23"/>
      <c r="AG70" s="23"/>
      <c r="AH70" s="6">
        <v>10.0</v>
      </c>
      <c r="AI70" s="6">
        <v>10.0</v>
      </c>
      <c r="AJ70" s="6">
        <v>10.0</v>
      </c>
      <c r="AK70" s="6">
        <v>10.0</v>
      </c>
      <c r="AL70" s="6">
        <v>10.0</v>
      </c>
      <c r="AM70" s="23"/>
      <c r="AN70" s="6">
        <v>9.5</v>
      </c>
      <c r="AO70" s="23"/>
      <c r="AP70" s="23"/>
      <c r="AQ70" s="23"/>
      <c r="AR70" s="6">
        <v>10.0</v>
      </c>
      <c r="AS70" s="6">
        <v>10.0</v>
      </c>
      <c r="AT70" s="23"/>
      <c r="AU70" s="23"/>
      <c r="AV70" s="23"/>
      <c r="AW70" s="23"/>
      <c r="AX70" s="6">
        <v>10.0</v>
      </c>
      <c r="AY70" s="32">
        <f t="shared" si="1"/>
        <v>9.35</v>
      </c>
      <c r="AZ70" s="23"/>
      <c r="BA70" s="23">
        <f t="shared" si="2"/>
        <v>0</v>
      </c>
      <c r="BB70" s="6">
        <v>11.0</v>
      </c>
      <c r="BC70" s="6">
        <v>0.0</v>
      </c>
      <c r="BD70" s="23">
        <f t="shared" si="3"/>
        <v>11</v>
      </c>
      <c r="BE70" s="6" t="s">
        <v>92</v>
      </c>
      <c r="BF70" s="6" t="s">
        <v>55</v>
      </c>
      <c r="BG70" s="6" t="s">
        <v>55</v>
      </c>
      <c r="BH70" s="6" t="s">
        <v>55</v>
      </c>
      <c r="BI70" s="6" t="s">
        <v>55</v>
      </c>
      <c r="BJ70" s="6" t="s">
        <v>92</v>
      </c>
      <c r="BK70" s="6" t="s">
        <v>55</v>
      </c>
      <c r="BL70" s="23"/>
    </row>
    <row r="71">
      <c r="A71" s="16">
        <v>66.0</v>
      </c>
      <c r="B71" s="17" t="s">
        <v>634</v>
      </c>
      <c r="C71" s="17" t="s">
        <v>112</v>
      </c>
      <c r="D71" s="20"/>
      <c r="E71" s="20"/>
      <c r="F71" s="17" t="s">
        <v>96</v>
      </c>
      <c r="G71" s="17" t="s">
        <v>508</v>
      </c>
      <c r="H71" s="48" t="s">
        <v>81</v>
      </c>
      <c r="J71" s="21"/>
      <c r="K71" s="48" t="s">
        <v>84</v>
      </c>
      <c r="L71" s="49">
        <v>42979.0</v>
      </c>
      <c r="M71" s="50"/>
      <c r="N71" s="48" t="s">
        <v>85</v>
      </c>
      <c r="O71" s="50"/>
      <c r="P71" s="50"/>
      <c r="Q71" s="6">
        <v>9.0</v>
      </c>
      <c r="R71" s="6">
        <v>10.0</v>
      </c>
      <c r="S71" s="6">
        <v>9.5</v>
      </c>
      <c r="T71" s="6"/>
      <c r="U71" s="23"/>
      <c r="V71" s="23"/>
      <c r="W71" s="6">
        <v>9.0</v>
      </c>
      <c r="X71" s="23"/>
      <c r="Y71" s="23"/>
      <c r="Z71" s="6">
        <v>9.0</v>
      </c>
      <c r="AA71" s="6">
        <v>10.0</v>
      </c>
      <c r="AB71" s="6">
        <v>9.0</v>
      </c>
      <c r="AC71" s="6">
        <v>9.0</v>
      </c>
      <c r="AD71" s="23"/>
      <c r="AE71" s="23"/>
      <c r="AF71" s="23"/>
      <c r="AG71" s="23"/>
      <c r="AH71" s="6">
        <v>10.0</v>
      </c>
      <c r="AI71" s="6">
        <v>10.0</v>
      </c>
      <c r="AJ71" s="6">
        <v>10.0</v>
      </c>
      <c r="AK71" s="6">
        <v>10.0</v>
      </c>
      <c r="AL71" s="6">
        <v>10.0</v>
      </c>
      <c r="AM71" s="23"/>
      <c r="AN71" s="6">
        <v>10.0</v>
      </c>
      <c r="AO71" s="23"/>
      <c r="AP71" s="23"/>
      <c r="AQ71" s="23"/>
      <c r="AR71" s="6">
        <v>10.0</v>
      </c>
      <c r="AS71" s="6">
        <v>10.0</v>
      </c>
      <c r="AT71" s="23"/>
      <c r="AU71" s="23"/>
      <c r="AV71" s="23"/>
      <c r="AW71" s="23"/>
      <c r="AX71" s="6">
        <v>10.0</v>
      </c>
      <c r="AY71" s="32">
        <f t="shared" si="1"/>
        <v>9.67</v>
      </c>
      <c r="AZ71" s="23"/>
      <c r="BA71" s="23">
        <f t="shared" si="2"/>
        <v>0</v>
      </c>
      <c r="BB71" s="6">
        <v>11.0</v>
      </c>
      <c r="BC71" s="6">
        <v>0.0</v>
      </c>
      <c r="BD71" s="23">
        <f t="shared" si="3"/>
        <v>11</v>
      </c>
      <c r="BE71" s="6" t="s">
        <v>92</v>
      </c>
      <c r="BF71" s="6" t="s">
        <v>55</v>
      </c>
      <c r="BG71" s="6" t="s">
        <v>55</v>
      </c>
      <c r="BH71" s="6" t="s">
        <v>55</v>
      </c>
      <c r="BI71" s="6" t="s">
        <v>55</v>
      </c>
      <c r="BJ71" s="6" t="s">
        <v>92</v>
      </c>
      <c r="BK71" s="6" t="s">
        <v>55</v>
      </c>
      <c r="BL71" s="23"/>
    </row>
    <row r="72">
      <c r="A72" s="16">
        <v>67.0</v>
      </c>
      <c r="B72" s="17" t="s">
        <v>645</v>
      </c>
      <c r="C72" s="17" t="s">
        <v>404</v>
      </c>
      <c r="D72" s="17" t="s">
        <v>259</v>
      </c>
      <c r="E72" s="19"/>
      <c r="F72" s="17" t="s">
        <v>96</v>
      </c>
      <c r="G72" s="17" t="s">
        <v>508</v>
      </c>
      <c r="H72" s="48" t="s">
        <v>81</v>
      </c>
      <c r="J72" s="21"/>
      <c r="K72" s="48" t="s">
        <v>84</v>
      </c>
      <c r="L72" s="49">
        <v>42979.0</v>
      </c>
      <c r="M72" s="50"/>
      <c r="N72" s="48" t="s">
        <v>85</v>
      </c>
      <c r="O72" s="50"/>
      <c r="P72" s="50"/>
      <c r="Q72" s="6">
        <v>7.5</v>
      </c>
      <c r="R72" s="6">
        <v>8.5</v>
      </c>
      <c r="S72" s="6">
        <v>7.0</v>
      </c>
      <c r="T72" s="6"/>
      <c r="U72" s="23"/>
      <c r="V72" s="23"/>
      <c r="W72" s="6">
        <v>5.0</v>
      </c>
      <c r="X72" s="23"/>
      <c r="Y72" s="23"/>
      <c r="Z72" s="6">
        <v>9.5</v>
      </c>
      <c r="AA72" s="6">
        <v>9.0</v>
      </c>
      <c r="AB72" s="6">
        <v>7.5</v>
      </c>
      <c r="AC72" s="6">
        <v>7.5</v>
      </c>
      <c r="AD72" s="23"/>
      <c r="AE72" s="23"/>
      <c r="AF72" s="23"/>
      <c r="AG72" s="23"/>
      <c r="AH72" s="6">
        <v>10.0</v>
      </c>
      <c r="AI72" s="6">
        <v>10.0</v>
      </c>
      <c r="AJ72" s="6">
        <v>10.0</v>
      </c>
      <c r="AK72" s="6">
        <v>10.0</v>
      </c>
      <c r="AL72" s="6">
        <v>9.5</v>
      </c>
      <c r="AM72" s="23"/>
      <c r="AN72" s="6">
        <v>9.0</v>
      </c>
      <c r="AO72" s="23"/>
      <c r="AP72" s="23"/>
      <c r="AQ72" s="23"/>
      <c r="AR72" s="6">
        <v>10.0</v>
      </c>
      <c r="AS72" s="6">
        <v>8.5</v>
      </c>
      <c r="AT72" s="23"/>
      <c r="AU72" s="23"/>
      <c r="AV72" s="23"/>
      <c r="AW72" s="23"/>
      <c r="AX72" s="6">
        <v>10.0</v>
      </c>
      <c r="AY72" s="32">
        <f t="shared" si="1"/>
        <v>8.73</v>
      </c>
      <c r="AZ72" s="23"/>
      <c r="BA72" s="23">
        <f t="shared" si="2"/>
        <v>0</v>
      </c>
      <c r="BB72" s="6">
        <v>15.0</v>
      </c>
      <c r="BC72" s="6">
        <v>0.0</v>
      </c>
      <c r="BD72" s="23">
        <f t="shared" si="3"/>
        <v>15</v>
      </c>
      <c r="BE72" s="6" t="s">
        <v>92</v>
      </c>
      <c r="BF72" s="6" t="s">
        <v>55</v>
      </c>
      <c r="BG72" s="6" t="s">
        <v>55</v>
      </c>
      <c r="BH72" s="6" t="s">
        <v>55</v>
      </c>
      <c r="BI72" s="6" t="s">
        <v>55</v>
      </c>
      <c r="BJ72" s="6" t="s">
        <v>92</v>
      </c>
      <c r="BK72" s="6" t="s">
        <v>55</v>
      </c>
      <c r="BL72" s="23"/>
    </row>
    <row r="73">
      <c r="A73" s="16">
        <v>68.0</v>
      </c>
      <c r="B73" s="17" t="s">
        <v>648</v>
      </c>
      <c r="C73" s="17" t="s">
        <v>252</v>
      </c>
      <c r="D73" s="17" t="s">
        <v>650</v>
      </c>
      <c r="E73" s="19"/>
      <c r="F73" s="17" t="s">
        <v>96</v>
      </c>
      <c r="G73" s="17" t="s">
        <v>508</v>
      </c>
      <c r="H73" s="48" t="s">
        <v>81</v>
      </c>
      <c r="J73" s="21"/>
      <c r="K73" s="48" t="s">
        <v>84</v>
      </c>
      <c r="L73" s="49">
        <v>42979.0</v>
      </c>
      <c r="M73" s="50"/>
      <c r="N73" s="48" t="s">
        <v>85</v>
      </c>
      <c r="O73" s="50"/>
      <c r="P73" s="50"/>
      <c r="Q73" s="25">
        <v>9.5</v>
      </c>
      <c r="R73" s="25">
        <v>9.5</v>
      </c>
      <c r="S73" s="25">
        <v>10.0</v>
      </c>
      <c r="T73" s="25"/>
      <c r="U73" s="25"/>
      <c r="V73" s="25"/>
      <c r="W73" s="25">
        <v>5.5</v>
      </c>
      <c r="X73" s="25"/>
      <c r="Y73" s="25"/>
      <c r="Z73" s="25">
        <v>10.0</v>
      </c>
      <c r="AA73" s="25">
        <v>9.5</v>
      </c>
      <c r="AB73" s="25">
        <v>9.5</v>
      </c>
      <c r="AC73" s="25">
        <v>8.0</v>
      </c>
      <c r="AD73" s="25"/>
      <c r="AE73" s="25"/>
      <c r="AF73" s="25"/>
      <c r="AG73" s="25"/>
      <c r="AH73" s="25">
        <v>10.0</v>
      </c>
      <c r="AI73" s="25">
        <v>10.0</v>
      </c>
      <c r="AJ73" s="25">
        <v>10.0</v>
      </c>
      <c r="AK73" s="25">
        <v>9.0</v>
      </c>
      <c r="AL73" s="25">
        <v>9.0</v>
      </c>
      <c r="AM73" s="25"/>
      <c r="AN73" s="25">
        <v>9.0</v>
      </c>
      <c r="AO73" s="25"/>
      <c r="AP73" s="25"/>
      <c r="AQ73" s="25"/>
      <c r="AR73" s="6">
        <v>10.0</v>
      </c>
      <c r="AS73" s="25">
        <v>9.0</v>
      </c>
      <c r="AT73" s="25"/>
      <c r="AU73" s="25"/>
      <c r="AV73" s="25"/>
      <c r="AW73" s="25"/>
      <c r="AX73" s="25">
        <v>10.0</v>
      </c>
      <c r="AY73" s="32">
        <f t="shared" si="1"/>
        <v>9.26</v>
      </c>
      <c r="AZ73" s="23"/>
      <c r="BA73" s="23">
        <f t="shared" si="2"/>
        <v>0</v>
      </c>
      <c r="BB73" s="6">
        <v>4.0</v>
      </c>
      <c r="BC73" s="6">
        <v>0.0</v>
      </c>
      <c r="BD73" s="23">
        <f t="shared" si="3"/>
        <v>4</v>
      </c>
      <c r="BE73" s="6" t="s">
        <v>92</v>
      </c>
      <c r="BF73" s="6" t="s">
        <v>55</v>
      </c>
      <c r="BG73" s="6" t="s">
        <v>55</v>
      </c>
      <c r="BH73" s="6" t="s">
        <v>55</v>
      </c>
      <c r="BI73" s="6" t="s">
        <v>55</v>
      </c>
      <c r="BJ73" s="6" t="s">
        <v>92</v>
      </c>
      <c r="BK73" s="6" t="s">
        <v>55</v>
      </c>
      <c r="BL73" s="23"/>
    </row>
    <row r="74">
      <c r="A74" s="16">
        <v>69.0</v>
      </c>
      <c r="B74" s="17" t="s">
        <v>654</v>
      </c>
      <c r="C74" s="17" t="s">
        <v>78</v>
      </c>
      <c r="D74" s="20"/>
      <c r="E74" s="19"/>
      <c r="F74" s="17" t="s">
        <v>79</v>
      </c>
      <c r="G74" s="17" t="s">
        <v>508</v>
      </c>
      <c r="H74" s="48" t="s">
        <v>81</v>
      </c>
      <c r="J74" s="21"/>
      <c r="K74" s="48" t="s">
        <v>84</v>
      </c>
      <c r="L74" s="49">
        <v>42979.0</v>
      </c>
      <c r="M74" s="50"/>
      <c r="N74" s="48" t="s">
        <v>85</v>
      </c>
      <c r="O74" s="50"/>
      <c r="P74" s="50"/>
      <c r="Q74" s="25">
        <v>6.0</v>
      </c>
      <c r="R74" s="25">
        <v>7.0</v>
      </c>
      <c r="S74" s="25">
        <v>5.5</v>
      </c>
      <c r="T74" s="25"/>
      <c r="U74" s="25"/>
      <c r="V74" s="25"/>
      <c r="W74" s="25">
        <v>5.5</v>
      </c>
      <c r="X74" s="25"/>
      <c r="Y74" s="25"/>
      <c r="Z74" s="25">
        <v>7.5</v>
      </c>
      <c r="AA74" s="25">
        <v>7.5</v>
      </c>
      <c r="AB74" s="25">
        <v>6.5</v>
      </c>
      <c r="AC74" s="25">
        <v>6.0</v>
      </c>
      <c r="AD74" s="25"/>
      <c r="AE74" s="25"/>
      <c r="AF74" s="25"/>
      <c r="AG74" s="25"/>
      <c r="AH74" s="25">
        <v>10.0</v>
      </c>
      <c r="AI74" s="25">
        <v>10.0</v>
      </c>
      <c r="AJ74" s="25">
        <v>10.0</v>
      </c>
      <c r="AK74" s="25">
        <v>10.0</v>
      </c>
      <c r="AL74" s="25">
        <v>9.5</v>
      </c>
      <c r="AM74" s="25"/>
      <c r="AN74" s="25">
        <v>8.5</v>
      </c>
      <c r="AO74" s="25"/>
      <c r="AP74" s="25"/>
      <c r="AQ74" s="25"/>
      <c r="AR74" s="6">
        <v>8.0</v>
      </c>
      <c r="AS74" s="25">
        <v>8.5</v>
      </c>
      <c r="AT74" s="25"/>
      <c r="AU74" s="25"/>
      <c r="AV74" s="25"/>
      <c r="AW74" s="25"/>
      <c r="AX74" s="25">
        <v>10.0</v>
      </c>
      <c r="AY74" s="32">
        <f t="shared" si="1"/>
        <v>8</v>
      </c>
      <c r="AZ74" s="23"/>
      <c r="BA74" s="23">
        <f t="shared" si="2"/>
        <v>0</v>
      </c>
      <c r="BB74" s="6">
        <v>39.0</v>
      </c>
      <c r="BC74" s="6">
        <v>0.0</v>
      </c>
      <c r="BD74" s="23">
        <f t="shared" si="3"/>
        <v>39</v>
      </c>
      <c r="BE74" s="6" t="s">
        <v>92</v>
      </c>
      <c r="BF74" s="6" t="s">
        <v>55</v>
      </c>
      <c r="BG74" s="6" t="s">
        <v>55</v>
      </c>
      <c r="BH74" s="6" t="s">
        <v>55</v>
      </c>
      <c r="BI74" s="6" t="s">
        <v>55</v>
      </c>
      <c r="BJ74" s="6" t="s">
        <v>92</v>
      </c>
      <c r="BK74" s="6" t="s">
        <v>55</v>
      </c>
      <c r="BL74" s="23"/>
    </row>
    <row r="75">
      <c r="A75" s="16">
        <v>70.0</v>
      </c>
      <c r="B75" s="17" t="s">
        <v>654</v>
      </c>
      <c r="C75" s="17" t="s">
        <v>120</v>
      </c>
      <c r="D75" s="20"/>
      <c r="E75" s="20"/>
      <c r="F75" s="17" t="s">
        <v>96</v>
      </c>
      <c r="G75" s="17" t="s">
        <v>508</v>
      </c>
      <c r="H75" s="48" t="s">
        <v>81</v>
      </c>
      <c r="J75" s="21"/>
      <c r="K75" s="48" t="s">
        <v>84</v>
      </c>
      <c r="L75" s="49">
        <v>42979.0</v>
      </c>
      <c r="M75" s="50"/>
      <c r="N75" s="48" t="s">
        <v>85</v>
      </c>
      <c r="O75" s="50"/>
      <c r="P75" s="50"/>
      <c r="Q75" s="25">
        <v>9.0</v>
      </c>
      <c r="R75" s="25">
        <v>9.0</v>
      </c>
      <c r="S75" s="25">
        <v>7.0</v>
      </c>
      <c r="T75" s="25"/>
      <c r="U75" s="25"/>
      <c r="V75" s="25"/>
      <c r="W75" s="25">
        <v>8.0</v>
      </c>
      <c r="X75" s="25"/>
      <c r="Y75" s="25"/>
      <c r="Z75" s="25">
        <v>9.0</v>
      </c>
      <c r="AA75" s="25">
        <v>10.0</v>
      </c>
      <c r="AB75" s="25">
        <v>8.0</v>
      </c>
      <c r="AC75" s="25">
        <v>7.0</v>
      </c>
      <c r="AD75" s="25"/>
      <c r="AE75" s="25"/>
      <c r="AF75" s="25"/>
      <c r="AG75" s="25"/>
      <c r="AH75" s="25">
        <v>10.0</v>
      </c>
      <c r="AI75" s="25">
        <v>10.0</v>
      </c>
      <c r="AJ75" s="25">
        <v>10.0</v>
      </c>
      <c r="AK75" s="25">
        <v>10.0</v>
      </c>
      <c r="AL75" s="25">
        <v>10.0</v>
      </c>
      <c r="AM75" s="25"/>
      <c r="AN75" s="25">
        <v>9.5</v>
      </c>
      <c r="AO75" s="25"/>
      <c r="AP75" s="25"/>
      <c r="AQ75" s="25"/>
      <c r="AR75" s="6">
        <v>10.0</v>
      </c>
      <c r="AS75" s="25">
        <v>10.0</v>
      </c>
      <c r="AT75" s="25"/>
      <c r="AU75" s="25"/>
      <c r="AV75" s="25"/>
      <c r="AW75" s="25"/>
      <c r="AX75" s="25">
        <v>10.0</v>
      </c>
      <c r="AY75" s="32">
        <f t="shared" si="1"/>
        <v>9.2</v>
      </c>
      <c r="AZ75" s="23"/>
      <c r="BA75" s="23">
        <f t="shared" si="2"/>
        <v>0</v>
      </c>
      <c r="BB75" s="6">
        <v>16.0</v>
      </c>
      <c r="BC75" s="6">
        <v>0.0</v>
      </c>
      <c r="BD75" s="23">
        <f t="shared" si="3"/>
        <v>16</v>
      </c>
      <c r="BE75" s="6" t="s">
        <v>92</v>
      </c>
      <c r="BF75" s="6" t="s">
        <v>55</v>
      </c>
      <c r="BG75" s="6" t="s">
        <v>55</v>
      </c>
      <c r="BH75" s="6" t="s">
        <v>55</v>
      </c>
      <c r="BI75" s="6" t="s">
        <v>55</v>
      </c>
      <c r="BJ75" s="6" t="s">
        <v>92</v>
      </c>
      <c r="BK75" s="6" t="s">
        <v>55</v>
      </c>
      <c r="BL75" s="23"/>
    </row>
    <row r="76">
      <c r="A76" s="16">
        <v>71.0</v>
      </c>
      <c r="B76" s="17" t="s">
        <v>672</v>
      </c>
      <c r="C76" s="17" t="s">
        <v>674</v>
      </c>
      <c r="D76" s="17" t="s">
        <v>335</v>
      </c>
      <c r="E76" s="19"/>
      <c r="F76" s="17" t="s">
        <v>79</v>
      </c>
      <c r="G76" s="17" t="s">
        <v>508</v>
      </c>
      <c r="H76" s="48" t="s">
        <v>81</v>
      </c>
      <c r="J76" s="21"/>
      <c r="K76" s="48" t="s">
        <v>84</v>
      </c>
      <c r="L76" s="49">
        <v>42979.0</v>
      </c>
      <c r="M76" s="50"/>
      <c r="N76" s="48" t="s">
        <v>85</v>
      </c>
      <c r="O76" s="50"/>
      <c r="P76" s="50"/>
      <c r="Q76" s="25">
        <v>6.0</v>
      </c>
      <c r="R76" s="25">
        <v>5.5</v>
      </c>
      <c r="S76" s="25">
        <v>6.5</v>
      </c>
      <c r="T76" s="25"/>
      <c r="U76" s="25"/>
      <c r="V76" s="25"/>
      <c r="W76" s="25">
        <v>5.0</v>
      </c>
      <c r="X76" s="25"/>
      <c r="Y76" s="25"/>
      <c r="Z76" s="25">
        <v>7.0</v>
      </c>
      <c r="AA76" s="25">
        <v>7.0</v>
      </c>
      <c r="AB76" s="25">
        <v>5.5</v>
      </c>
      <c r="AC76" s="25">
        <v>5.0</v>
      </c>
      <c r="AD76" s="25"/>
      <c r="AE76" s="25"/>
      <c r="AF76" s="25"/>
      <c r="AG76" s="25"/>
      <c r="AH76" s="25">
        <v>9.5</v>
      </c>
      <c r="AI76" s="25">
        <v>10.0</v>
      </c>
      <c r="AJ76" s="25">
        <v>10.0</v>
      </c>
      <c r="AK76" s="25">
        <v>8.5</v>
      </c>
      <c r="AL76" s="25">
        <v>8.5</v>
      </c>
      <c r="AM76" s="25"/>
      <c r="AN76" s="25">
        <v>8.5</v>
      </c>
      <c r="AO76" s="25"/>
      <c r="AP76" s="25"/>
      <c r="AQ76" s="25"/>
      <c r="AR76" s="6">
        <v>5.0</v>
      </c>
      <c r="AS76" s="25">
        <v>7.0</v>
      </c>
      <c r="AT76" s="25"/>
      <c r="AU76" s="25"/>
      <c r="AV76" s="25"/>
      <c r="AW76" s="25"/>
      <c r="AX76" s="25">
        <v>10.0</v>
      </c>
      <c r="AY76" s="32">
        <f t="shared" si="1"/>
        <v>7.32</v>
      </c>
      <c r="AZ76" s="23"/>
      <c r="BA76" s="23">
        <f t="shared" si="2"/>
        <v>0</v>
      </c>
      <c r="BB76" s="6">
        <v>10.0</v>
      </c>
      <c r="BC76" s="6">
        <v>0.0</v>
      </c>
      <c r="BD76" s="23">
        <f t="shared" si="3"/>
        <v>10</v>
      </c>
      <c r="BE76" s="6" t="s">
        <v>92</v>
      </c>
      <c r="BF76" s="6" t="s">
        <v>55</v>
      </c>
      <c r="BG76" s="6" t="s">
        <v>55</v>
      </c>
      <c r="BH76" s="6" t="s">
        <v>55</v>
      </c>
      <c r="BI76" s="6" t="s">
        <v>55</v>
      </c>
      <c r="BJ76" s="6" t="s">
        <v>92</v>
      </c>
      <c r="BK76" s="6" t="s">
        <v>55</v>
      </c>
      <c r="BL76" s="23"/>
    </row>
    <row r="77">
      <c r="A77" s="16">
        <v>72.0</v>
      </c>
      <c r="B77" s="17" t="s">
        <v>280</v>
      </c>
      <c r="C77" s="17" t="s">
        <v>77</v>
      </c>
      <c r="D77" s="17" t="s">
        <v>76</v>
      </c>
      <c r="E77" s="19"/>
      <c r="F77" s="17" t="s">
        <v>79</v>
      </c>
      <c r="G77" s="17" t="s">
        <v>508</v>
      </c>
      <c r="H77" s="48" t="s">
        <v>81</v>
      </c>
      <c r="J77" s="21"/>
      <c r="K77" s="48" t="s">
        <v>84</v>
      </c>
      <c r="L77" s="49">
        <v>42979.0</v>
      </c>
      <c r="M77" s="50"/>
      <c r="N77" s="48" t="s">
        <v>85</v>
      </c>
      <c r="O77" s="50"/>
      <c r="P77" s="50"/>
      <c r="Q77" s="25">
        <v>8.0</v>
      </c>
      <c r="R77" s="25">
        <v>9.5</v>
      </c>
      <c r="S77" s="25">
        <v>8.5</v>
      </c>
      <c r="T77" s="25"/>
      <c r="U77" s="25"/>
      <c r="V77" s="25"/>
      <c r="W77" s="25">
        <v>8.0</v>
      </c>
      <c r="X77" s="25"/>
      <c r="Y77" s="25"/>
      <c r="Z77" s="25">
        <v>9.5</v>
      </c>
      <c r="AA77" s="25">
        <v>10.0</v>
      </c>
      <c r="AB77" s="25">
        <v>10.0</v>
      </c>
      <c r="AC77" s="25">
        <v>10.0</v>
      </c>
      <c r="AD77" s="25"/>
      <c r="AE77" s="25"/>
      <c r="AF77" s="25"/>
      <c r="AG77" s="25"/>
      <c r="AH77" s="25">
        <v>10.0</v>
      </c>
      <c r="AI77" s="25">
        <v>10.0</v>
      </c>
      <c r="AJ77" s="25">
        <v>10.0</v>
      </c>
      <c r="AK77" s="25">
        <v>8.5</v>
      </c>
      <c r="AL77" s="25">
        <v>9.5</v>
      </c>
      <c r="AM77" s="25"/>
      <c r="AN77" s="25">
        <v>9.5</v>
      </c>
      <c r="AO77" s="25"/>
      <c r="AP77" s="25"/>
      <c r="AQ77" s="25"/>
      <c r="AR77" s="6">
        <v>9.5</v>
      </c>
      <c r="AS77" s="25">
        <v>10.0</v>
      </c>
      <c r="AT77" s="25"/>
      <c r="AU77" s="25"/>
      <c r="AV77" s="25"/>
      <c r="AW77" s="25"/>
      <c r="AX77" s="25">
        <v>10.0</v>
      </c>
      <c r="AY77" s="32">
        <f t="shared" si="1"/>
        <v>9.44</v>
      </c>
      <c r="AZ77" s="23"/>
      <c r="BA77" s="23">
        <f t="shared" si="2"/>
        <v>0</v>
      </c>
      <c r="BB77" s="6">
        <v>1.0</v>
      </c>
      <c r="BC77" s="6">
        <v>0.0</v>
      </c>
      <c r="BD77" s="23">
        <f t="shared" si="3"/>
        <v>1</v>
      </c>
      <c r="BE77" s="6" t="s">
        <v>92</v>
      </c>
      <c r="BF77" s="6" t="s">
        <v>55</v>
      </c>
      <c r="BG77" s="6" t="s">
        <v>55</v>
      </c>
      <c r="BH77" s="6" t="s">
        <v>55</v>
      </c>
      <c r="BI77" s="6" t="s">
        <v>55</v>
      </c>
      <c r="BJ77" s="6" t="s">
        <v>92</v>
      </c>
      <c r="BK77" s="6" t="s">
        <v>55</v>
      </c>
      <c r="BL77" s="23"/>
    </row>
    <row r="78">
      <c r="A78" s="16">
        <v>73.0</v>
      </c>
      <c r="B78" s="17" t="s">
        <v>695</v>
      </c>
      <c r="C78" s="17" t="s">
        <v>120</v>
      </c>
      <c r="D78" s="17" t="s">
        <v>275</v>
      </c>
      <c r="E78" s="19"/>
      <c r="F78" s="17" t="s">
        <v>96</v>
      </c>
      <c r="G78" s="17" t="s">
        <v>508</v>
      </c>
      <c r="H78" s="48" t="s">
        <v>81</v>
      </c>
      <c r="J78" s="21"/>
      <c r="K78" s="48" t="s">
        <v>84</v>
      </c>
      <c r="L78" s="49">
        <v>42979.0</v>
      </c>
      <c r="M78" s="50"/>
      <c r="N78" s="48" t="s">
        <v>85</v>
      </c>
      <c r="O78" s="50"/>
      <c r="P78" s="50"/>
      <c r="Q78" s="25">
        <v>9.5</v>
      </c>
      <c r="R78" s="25">
        <v>10.0</v>
      </c>
      <c r="S78" s="25">
        <v>9.5</v>
      </c>
      <c r="T78" s="25"/>
      <c r="U78" s="25"/>
      <c r="V78" s="25"/>
      <c r="W78" s="25">
        <v>9.5</v>
      </c>
      <c r="X78" s="25"/>
      <c r="Y78" s="25"/>
      <c r="Z78" s="25">
        <v>10.0</v>
      </c>
      <c r="AA78" s="25">
        <v>9.5</v>
      </c>
      <c r="AB78" s="25">
        <v>9.5</v>
      </c>
      <c r="AC78" s="25">
        <v>9.5</v>
      </c>
      <c r="AD78" s="25"/>
      <c r="AE78" s="23"/>
      <c r="AF78" s="23"/>
      <c r="AG78" s="23"/>
      <c r="AH78" s="25">
        <v>10.0</v>
      </c>
      <c r="AI78" s="25">
        <v>10.0</v>
      </c>
      <c r="AJ78" s="25">
        <v>10.0</v>
      </c>
      <c r="AK78" s="25">
        <v>9.5</v>
      </c>
      <c r="AL78" s="25">
        <v>10.0</v>
      </c>
      <c r="AM78" s="23"/>
      <c r="AN78" s="25">
        <v>10.0</v>
      </c>
      <c r="AO78" s="25"/>
      <c r="AP78" s="25"/>
      <c r="AQ78" s="25"/>
      <c r="AR78" s="6">
        <v>10.0</v>
      </c>
      <c r="AS78" s="25">
        <v>10.0</v>
      </c>
      <c r="AT78" s="25"/>
      <c r="AU78" s="25"/>
      <c r="AV78" s="25"/>
      <c r="AW78" s="25"/>
      <c r="AX78" s="25">
        <v>10.0</v>
      </c>
      <c r="AY78" s="32">
        <f t="shared" si="1"/>
        <v>9.79</v>
      </c>
      <c r="AZ78" s="23"/>
      <c r="BA78" s="23">
        <f t="shared" si="2"/>
        <v>0</v>
      </c>
      <c r="BB78" s="6">
        <v>6.0</v>
      </c>
      <c r="BC78" s="6">
        <v>0.0</v>
      </c>
      <c r="BD78" s="23">
        <f t="shared" si="3"/>
        <v>6</v>
      </c>
      <c r="BE78" s="6" t="s">
        <v>92</v>
      </c>
      <c r="BF78" s="6" t="s">
        <v>55</v>
      </c>
      <c r="BG78" s="6" t="s">
        <v>55</v>
      </c>
      <c r="BH78" s="6" t="s">
        <v>55</v>
      </c>
      <c r="BI78" s="6" t="s">
        <v>55</v>
      </c>
      <c r="BJ78" s="6" t="s">
        <v>92</v>
      </c>
      <c r="BK78" s="6" t="s">
        <v>55</v>
      </c>
      <c r="BL78" s="23"/>
    </row>
    <row r="79">
      <c r="A79" s="16">
        <v>74.0</v>
      </c>
      <c r="B79" s="17" t="s">
        <v>701</v>
      </c>
      <c r="C79" s="17" t="s">
        <v>269</v>
      </c>
      <c r="D79" s="17" t="s">
        <v>145</v>
      </c>
      <c r="E79" s="19"/>
      <c r="F79" s="17" t="s">
        <v>79</v>
      </c>
      <c r="G79" s="17" t="s">
        <v>508</v>
      </c>
      <c r="H79" s="48" t="s">
        <v>81</v>
      </c>
      <c r="J79" s="21"/>
      <c r="K79" s="48" t="s">
        <v>84</v>
      </c>
      <c r="L79" s="49">
        <v>42979.0</v>
      </c>
      <c r="M79" s="50"/>
      <c r="N79" s="48" t="s">
        <v>85</v>
      </c>
      <c r="O79" s="50"/>
      <c r="P79" s="50"/>
      <c r="Q79" s="25">
        <v>8.0</v>
      </c>
      <c r="R79" s="25">
        <v>9.0</v>
      </c>
      <c r="S79" s="25">
        <v>7.5</v>
      </c>
      <c r="T79" s="25"/>
      <c r="U79" s="25"/>
      <c r="V79" s="25"/>
      <c r="W79" s="25">
        <v>8.0</v>
      </c>
      <c r="X79" s="25"/>
      <c r="Y79" s="25"/>
      <c r="Z79" s="25">
        <v>9.0</v>
      </c>
      <c r="AA79" s="25">
        <v>9.5</v>
      </c>
      <c r="AB79" s="25">
        <v>6.5</v>
      </c>
      <c r="AC79" s="25">
        <v>7.5</v>
      </c>
      <c r="AD79" s="25"/>
      <c r="AE79" s="25"/>
      <c r="AF79" s="25"/>
      <c r="AG79" s="25"/>
      <c r="AH79" s="25">
        <v>10.0</v>
      </c>
      <c r="AI79" s="25">
        <v>10.0</v>
      </c>
      <c r="AJ79" s="25">
        <v>10.0</v>
      </c>
      <c r="AK79" s="25">
        <v>10.0</v>
      </c>
      <c r="AL79" s="25">
        <v>10.0</v>
      </c>
      <c r="AM79" s="25"/>
      <c r="AN79" s="25">
        <v>9.0</v>
      </c>
      <c r="AO79" s="25"/>
      <c r="AP79" s="25"/>
      <c r="AQ79" s="25"/>
      <c r="AR79" s="6">
        <v>8.5</v>
      </c>
      <c r="AS79" s="25">
        <v>10.0</v>
      </c>
      <c r="AT79" s="25"/>
      <c r="AU79" s="25"/>
      <c r="AV79" s="25"/>
      <c r="AW79" s="25"/>
      <c r="AX79" s="25">
        <v>10.0</v>
      </c>
      <c r="AY79" s="32">
        <f t="shared" si="1"/>
        <v>8.97</v>
      </c>
      <c r="AZ79" s="23"/>
      <c r="BA79" s="23">
        <f t="shared" si="2"/>
        <v>0</v>
      </c>
      <c r="BB79" s="6">
        <v>6.0</v>
      </c>
      <c r="BC79" s="6">
        <v>0.0</v>
      </c>
      <c r="BD79" s="23">
        <f t="shared" si="3"/>
        <v>6</v>
      </c>
      <c r="BE79" s="6" t="s">
        <v>92</v>
      </c>
      <c r="BF79" s="6" t="s">
        <v>55</v>
      </c>
      <c r="BG79" s="6" t="s">
        <v>55</v>
      </c>
      <c r="BH79" s="6" t="s">
        <v>55</v>
      </c>
      <c r="BI79" s="6" t="s">
        <v>55</v>
      </c>
      <c r="BJ79" s="6" t="s">
        <v>92</v>
      </c>
      <c r="BK79" s="6" t="s">
        <v>55</v>
      </c>
      <c r="BL79" s="23"/>
    </row>
    <row r="80">
      <c r="A80" s="16">
        <v>75.0</v>
      </c>
      <c r="B80" s="17" t="s">
        <v>710</v>
      </c>
      <c r="C80" s="17" t="s">
        <v>213</v>
      </c>
      <c r="D80" s="17" t="s">
        <v>711</v>
      </c>
      <c r="E80" s="19"/>
      <c r="F80" s="17" t="s">
        <v>79</v>
      </c>
      <c r="G80" s="17" t="s">
        <v>712</v>
      </c>
      <c r="H80" s="48" t="s">
        <v>81</v>
      </c>
      <c r="J80" s="21"/>
      <c r="K80" s="48" t="s">
        <v>84</v>
      </c>
      <c r="L80" s="49">
        <v>42979.0</v>
      </c>
      <c r="M80" s="50"/>
      <c r="N80" s="48" t="s">
        <v>85</v>
      </c>
      <c r="O80" s="48" t="s">
        <v>295</v>
      </c>
      <c r="P80" s="50"/>
      <c r="Q80" s="25">
        <v>5.0</v>
      </c>
      <c r="R80" s="25">
        <v>5.0</v>
      </c>
      <c r="S80" s="25">
        <v>7.0</v>
      </c>
      <c r="T80" s="25"/>
      <c r="U80" s="25"/>
      <c r="V80" s="25"/>
      <c r="W80" s="25">
        <v>5.0</v>
      </c>
      <c r="X80" s="25"/>
      <c r="Y80" s="25"/>
      <c r="Z80" s="25">
        <v>6.5</v>
      </c>
      <c r="AA80" s="25">
        <v>6.0</v>
      </c>
      <c r="AB80" s="25">
        <v>5.5</v>
      </c>
      <c r="AC80" s="25">
        <v>5.5</v>
      </c>
      <c r="AD80" s="25"/>
      <c r="AE80" s="25"/>
      <c r="AF80" s="25"/>
      <c r="AG80" s="25"/>
      <c r="AH80" s="25">
        <v>10.0</v>
      </c>
      <c r="AI80" s="25">
        <v>10.0</v>
      </c>
      <c r="AJ80" s="25">
        <v>10.0</v>
      </c>
      <c r="AK80" s="25">
        <v>8.5</v>
      </c>
      <c r="AL80" s="25">
        <v>8.0</v>
      </c>
      <c r="AM80" s="25"/>
      <c r="AN80" s="25">
        <v>8.5</v>
      </c>
      <c r="AO80" s="25"/>
      <c r="AP80" s="25"/>
      <c r="AQ80" s="25"/>
      <c r="AR80" s="6">
        <v>5.5</v>
      </c>
      <c r="AS80" s="25">
        <v>6.5</v>
      </c>
      <c r="AT80" s="25"/>
      <c r="AU80" s="25"/>
      <c r="AV80" s="25"/>
      <c r="AW80" s="25"/>
      <c r="AX80" s="25">
        <v>10.0</v>
      </c>
      <c r="AY80" s="32">
        <f t="shared" si="1"/>
        <v>7.2</v>
      </c>
      <c r="AZ80" s="23"/>
      <c r="BA80" s="23">
        <f t="shared" si="2"/>
        <v>0</v>
      </c>
      <c r="BB80" s="6">
        <v>19.0</v>
      </c>
      <c r="BC80" s="6">
        <v>0.0</v>
      </c>
      <c r="BD80" s="23">
        <f t="shared" si="3"/>
        <v>19</v>
      </c>
      <c r="BE80" s="6" t="s">
        <v>92</v>
      </c>
      <c r="BF80" s="6" t="s">
        <v>55</v>
      </c>
      <c r="BG80" s="6" t="s">
        <v>55</v>
      </c>
      <c r="BH80" s="6" t="s">
        <v>55</v>
      </c>
      <c r="BI80" s="6" t="s">
        <v>55</v>
      </c>
      <c r="BJ80" s="6" t="s">
        <v>92</v>
      </c>
      <c r="BK80" s="6" t="s">
        <v>55</v>
      </c>
      <c r="BL80" s="23"/>
    </row>
    <row r="81">
      <c r="A81" s="16">
        <v>76.0</v>
      </c>
      <c r="B81" s="17" t="s">
        <v>403</v>
      </c>
      <c r="C81" s="17" t="s">
        <v>185</v>
      </c>
      <c r="D81" s="17" t="s">
        <v>596</v>
      </c>
      <c r="E81" s="19"/>
      <c r="F81" s="17" t="s">
        <v>79</v>
      </c>
      <c r="G81" s="17" t="s">
        <v>712</v>
      </c>
      <c r="H81" s="48" t="s">
        <v>81</v>
      </c>
      <c r="J81" s="21"/>
      <c r="K81" s="48" t="s">
        <v>138</v>
      </c>
      <c r="L81" s="49">
        <v>43004.0</v>
      </c>
      <c r="M81" s="51">
        <v>43037.0</v>
      </c>
      <c r="N81" s="48" t="s">
        <v>85</v>
      </c>
      <c r="O81" s="50"/>
      <c r="P81" s="50"/>
      <c r="Q81" s="25">
        <v>8.5</v>
      </c>
      <c r="R81" s="25">
        <v>10.0</v>
      </c>
      <c r="S81" s="25">
        <v>9.0</v>
      </c>
      <c r="T81" s="25"/>
      <c r="U81" s="25"/>
      <c r="V81" s="25"/>
      <c r="W81" s="25">
        <v>8.0</v>
      </c>
      <c r="X81" s="25"/>
      <c r="Y81" s="25"/>
      <c r="Z81" s="25">
        <v>9.0</v>
      </c>
      <c r="AA81" s="25">
        <v>9.5</v>
      </c>
      <c r="AB81" s="25">
        <v>9.5</v>
      </c>
      <c r="AC81" s="25">
        <v>8.5</v>
      </c>
      <c r="AD81" s="25"/>
      <c r="AE81" s="25"/>
      <c r="AF81" s="25"/>
      <c r="AG81" s="25"/>
      <c r="AH81" s="25">
        <v>10.0</v>
      </c>
      <c r="AI81" s="25">
        <v>10.0</v>
      </c>
      <c r="AJ81" s="25">
        <v>10.0</v>
      </c>
      <c r="AK81" s="25">
        <v>8.0</v>
      </c>
      <c r="AL81" s="25">
        <v>10.0</v>
      </c>
      <c r="AM81" s="25"/>
      <c r="AN81" s="25">
        <v>9.5</v>
      </c>
      <c r="AO81" s="25"/>
      <c r="AP81" s="25"/>
      <c r="AQ81" s="25"/>
      <c r="AR81" s="6">
        <v>10.0</v>
      </c>
      <c r="AS81" s="25">
        <v>9.0</v>
      </c>
      <c r="AT81" s="25"/>
      <c r="AU81" s="25"/>
      <c r="AV81" s="25"/>
      <c r="AW81" s="25"/>
      <c r="AX81" s="25">
        <v>10.0</v>
      </c>
      <c r="AY81" s="32">
        <f t="shared" si="1"/>
        <v>9.32</v>
      </c>
      <c r="AZ81" s="23"/>
      <c r="BA81" s="23">
        <f t="shared" si="2"/>
        <v>0</v>
      </c>
      <c r="BB81" s="6">
        <v>0.0</v>
      </c>
      <c r="BC81" s="6">
        <v>0.0</v>
      </c>
      <c r="BD81" s="23">
        <f t="shared" si="3"/>
        <v>0</v>
      </c>
      <c r="BE81" s="6" t="s">
        <v>92</v>
      </c>
      <c r="BF81" s="6" t="s">
        <v>55</v>
      </c>
      <c r="BG81" s="6" t="s">
        <v>55</v>
      </c>
      <c r="BH81" s="6" t="s">
        <v>55</v>
      </c>
      <c r="BI81" s="6" t="s">
        <v>55</v>
      </c>
      <c r="BJ81" s="6" t="s">
        <v>92</v>
      </c>
      <c r="BK81" s="6" t="s">
        <v>55</v>
      </c>
      <c r="BL81" s="23"/>
    </row>
    <row r="82">
      <c r="A82" s="16">
        <v>77.0</v>
      </c>
      <c r="B82" s="17" t="s">
        <v>730</v>
      </c>
      <c r="C82" s="17" t="s">
        <v>78</v>
      </c>
      <c r="D82" s="17" t="s">
        <v>731</v>
      </c>
      <c r="E82" s="19"/>
      <c r="F82" s="17" t="s">
        <v>79</v>
      </c>
      <c r="G82" s="17" t="s">
        <v>712</v>
      </c>
      <c r="H82" s="48" t="s">
        <v>81</v>
      </c>
      <c r="J82" s="21"/>
      <c r="K82" s="48" t="s">
        <v>84</v>
      </c>
      <c r="L82" s="49">
        <v>42979.0</v>
      </c>
      <c r="M82" s="50"/>
      <c r="N82" s="48" t="s">
        <v>85</v>
      </c>
      <c r="O82" s="48" t="s">
        <v>295</v>
      </c>
      <c r="P82" s="50"/>
      <c r="Q82" s="6">
        <v>9.5</v>
      </c>
      <c r="R82" s="6">
        <v>10.0</v>
      </c>
      <c r="S82" s="6">
        <v>10.0</v>
      </c>
      <c r="T82" s="23"/>
      <c r="U82" s="23"/>
      <c r="V82" s="23"/>
      <c r="W82" s="6">
        <v>9.5</v>
      </c>
      <c r="X82" s="6"/>
      <c r="Y82" s="23"/>
      <c r="Z82" s="6">
        <v>10.0</v>
      </c>
      <c r="AA82" s="6">
        <v>10.0</v>
      </c>
      <c r="AB82" s="6">
        <v>10.0</v>
      </c>
      <c r="AC82" s="6">
        <v>10.0</v>
      </c>
      <c r="AD82" s="23"/>
      <c r="AE82" s="23"/>
      <c r="AF82" s="23"/>
      <c r="AG82" s="23"/>
      <c r="AH82" s="25">
        <v>10.0</v>
      </c>
      <c r="AI82" s="25">
        <v>10.0</v>
      </c>
      <c r="AJ82" s="25">
        <v>10.0</v>
      </c>
      <c r="AK82" s="6">
        <v>10.0</v>
      </c>
      <c r="AL82" s="6">
        <v>10.0</v>
      </c>
      <c r="AM82" s="23"/>
      <c r="AN82" s="6">
        <v>10.0</v>
      </c>
      <c r="AO82" s="23"/>
      <c r="AP82" s="23"/>
      <c r="AQ82" s="23"/>
      <c r="AR82" s="6">
        <v>10.0</v>
      </c>
      <c r="AS82" s="6">
        <v>10.0</v>
      </c>
      <c r="AT82" s="23"/>
      <c r="AU82" s="23"/>
      <c r="AV82" s="23"/>
      <c r="AW82" s="23"/>
      <c r="AX82" s="25">
        <v>10.0</v>
      </c>
      <c r="AY82" s="32">
        <f t="shared" si="1"/>
        <v>9.94</v>
      </c>
      <c r="AZ82" s="23"/>
      <c r="BA82" s="23">
        <f t="shared" si="2"/>
        <v>0</v>
      </c>
      <c r="BB82" s="6">
        <v>15.0</v>
      </c>
      <c r="BC82" s="6">
        <v>0.0</v>
      </c>
      <c r="BD82" s="23">
        <f t="shared" si="3"/>
        <v>15</v>
      </c>
      <c r="BE82" s="6" t="s">
        <v>92</v>
      </c>
      <c r="BF82" s="6" t="s">
        <v>55</v>
      </c>
      <c r="BG82" s="6" t="s">
        <v>55</v>
      </c>
      <c r="BH82" s="6" t="s">
        <v>55</v>
      </c>
      <c r="BI82" s="6" t="s">
        <v>55</v>
      </c>
      <c r="BJ82" s="6" t="s">
        <v>92</v>
      </c>
      <c r="BK82" s="6" t="s">
        <v>55</v>
      </c>
      <c r="BL82" s="23"/>
    </row>
    <row r="83">
      <c r="A83" s="16">
        <v>78.0</v>
      </c>
      <c r="B83" s="17" t="s">
        <v>737</v>
      </c>
      <c r="C83" s="17" t="s">
        <v>122</v>
      </c>
      <c r="D83" s="17" t="s">
        <v>570</v>
      </c>
      <c r="E83" s="19"/>
      <c r="F83" s="17" t="s">
        <v>96</v>
      </c>
      <c r="G83" s="17" t="s">
        <v>712</v>
      </c>
      <c r="H83" s="48" t="s">
        <v>81</v>
      </c>
      <c r="J83" s="21"/>
      <c r="K83" s="48" t="s">
        <v>84</v>
      </c>
      <c r="L83" s="49">
        <v>42979.0</v>
      </c>
      <c r="M83" s="50"/>
      <c r="N83" s="48" t="s">
        <v>85</v>
      </c>
      <c r="O83" s="48" t="s">
        <v>295</v>
      </c>
      <c r="P83" s="50"/>
      <c r="Q83" s="6">
        <v>8.5</v>
      </c>
      <c r="R83" s="6">
        <v>10.0</v>
      </c>
      <c r="S83" s="6">
        <v>10.0</v>
      </c>
      <c r="T83" s="23"/>
      <c r="U83" s="23"/>
      <c r="V83" s="23"/>
      <c r="W83" s="6">
        <v>8.5</v>
      </c>
      <c r="X83" s="6"/>
      <c r="Y83" s="23"/>
      <c r="Z83" s="6">
        <v>10.0</v>
      </c>
      <c r="AA83" s="6">
        <v>9.5</v>
      </c>
      <c r="AB83" s="6">
        <v>8.5</v>
      </c>
      <c r="AC83" s="6">
        <v>8.0</v>
      </c>
      <c r="AD83" s="23"/>
      <c r="AE83" s="23"/>
      <c r="AF83" s="23"/>
      <c r="AG83" s="23"/>
      <c r="AH83" s="25">
        <v>10.0</v>
      </c>
      <c r="AI83" s="25">
        <v>10.0</v>
      </c>
      <c r="AJ83" s="25">
        <v>10.0</v>
      </c>
      <c r="AK83" s="6">
        <v>8.5</v>
      </c>
      <c r="AL83" s="6">
        <v>10.0</v>
      </c>
      <c r="AM83" s="23"/>
      <c r="AN83" s="6">
        <v>9.5</v>
      </c>
      <c r="AO83" s="23"/>
      <c r="AP83" s="23"/>
      <c r="AQ83" s="23"/>
      <c r="AR83" s="6">
        <v>9.5</v>
      </c>
      <c r="AS83" s="6">
        <v>9.5</v>
      </c>
      <c r="AT83" s="23"/>
      <c r="AU83" s="23"/>
      <c r="AV83" s="23"/>
      <c r="AW83" s="23"/>
      <c r="AX83" s="25">
        <v>10.0</v>
      </c>
      <c r="AY83" s="32">
        <f t="shared" si="1"/>
        <v>9.41</v>
      </c>
      <c r="AZ83" s="23"/>
      <c r="BA83" s="23">
        <f t="shared" si="2"/>
        <v>0</v>
      </c>
      <c r="BB83" s="6">
        <v>6.0</v>
      </c>
      <c r="BC83" s="6">
        <v>0.0</v>
      </c>
      <c r="BD83" s="23">
        <f t="shared" si="3"/>
        <v>6</v>
      </c>
      <c r="BE83" s="6" t="s">
        <v>92</v>
      </c>
      <c r="BF83" s="6" t="s">
        <v>55</v>
      </c>
      <c r="BG83" s="6" t="s">
        <v>55</v>
      </c>
      <c r="BH83" s="6" t="s">
        <v>55</v>
      </c>
      <c r="BI83" s="6" t="s">
        <v>55</v>
      </c>
      <c r="BJ83" s="6" t="s">
        <v>92</v>
      </c>
      <c r="BK83" s="6" t="s">
        <v>55</v>
      </c>
      <c r="BL83" s="23"/>
    </row>
    <row r="84">
      <c r="A84" s="16">
        <v>79.0</v>
      </c>
      <c r="B84" s="17" t="s">
        <v>743</v>
      </c>
      <c r="C84" s="17" t="s">
        <v>744</v>
      </c>
      <c r="D84" s="17" t="s">
        <v>101</v>
      </c>
      <c r="E84" s="19"/>
      <c r="F84" s="17" t="s">
        <v>96</v>
      </c>
      <c r="G84" s="17" t="s">
        <v>712</v>
      </c>
      <c r="H84" s="48" t="s">
        <v>81</v>
      </c>
      <c r="J84" s="21"/>
      <c r="K84" s="48" t="s">
        <v>84</v>
      </c>
      <c r="L84" s="49">
        <v>42979.0</v>
      </c>
      <c r="M84" s="50"/>
      <c r="N84" s="48" t="s">
        <v>85</v>
      </c>
      <c r="O84" s="48" t="s">
        <v>295</v>
      </c>
      <c r="P84" s="50"/>
      <c r="Q84" s="6">
        <v>9.0</v>
      </c>
      <c r="R84" s="6">
        <v>8.5</v>
      </c>
      <c r="S84" s="6">
        <v>9.5</v>
      </c>
      <c r="T84" s="23"/>
      <c r="U84" s="23"/>
      <c r="V84" s="23"/>
      <c r="W84" s="6">
        <v>7.0</v>
      </c>
      <c r="X84" s="6"/>
      <c r="Y84" s="23"/>
      <c r="Z84" s="6">
        <v>9.0</v>
      </c>
      <c r="AA84" s="6">
        <v>10.0</v>
      </c>
      <c r="AB84" s="6">
        <v>9.5</v>
      </c>
      <c r="AC84" s="6">
        <v>8.5</v>
      </c>
      <c r="AD84" s="23"/>
      <c r="AE84" s="23"/>
      <c r="AF84" s="23"/>
      <c r="AG84" s="23"/>
      <c r="AH84" s="25">
        <v>10.0</v>
      </c>
      <c r="AI84" s="25">
        <v>10.0</v>
      </c>
      <c r="AJ84" s="25">
        <v>10.0</v>
      </c>
      <c r="AK84" s="6">
        <v>8.0</v>
      </c>
      <c r="AL84" s="6">
        <v>10.0</v>
      </c>
      <c r="AM84" s="23"/>
      <c r="AN84" s="6">
        <v>9.5</v>
      </c>
      <c r="AO84" s="23"/>
      <c r="AP84" s="23"/>
      <c r="AQ84" s="23"/>
      <c r="AR84" s="6">
        <v>10.0</v>
      </c>
      <c r="AS84" s="6">
        <v>9.5</v>
      </c>
      <c r="AT84" s="23"/>
      <c r="AU84" s="23"/>
      <c r="AV84" s="23"/>
      <c r="AW84" s="23"/>
      <c r="AX84" s="25">
        <v>10.0</v>
      </c>
      <c r="AY84" s="32">
        <f t="shared" si="1"/>
        <v>9.29</v>
      </c>
      <c r="AZ84" s="23"/>
      <c r="BA84" s="23">
        <f t="shared" si="2"/>
        <v>0</v>
      </c>
      <c r="BB84" s="6">
        <v>8.0</v>
      </c>
      <c r="BC84" s="6">
        <v>0.0</v>
      </c>
      <c r="BD84" s="23">
        <f t="shared" si="3"/>
        <v>8</v>
      </c>
      <c r="BE84" s="6" t="s">
        <v>92</v>
      </c>
      <c r="BF84" s="6" t="s">
        <v>55</v>
      </c>
      <c r="BG84" s="6" t="s">
        <v>55</v>
      </c>
      <c r="BH84" s="6" t="s">
        <v>55</v>
      </c>
      <c r="BI84" s="6" t="s">
        <v>55</v>
      </c>
      <c r="BJ84" s="6" t="s">
        <v>92</v>
      </c>
      <c r="BK84" s="6" t="s">
        <v>55</v>
      </c>
      <c r="BL84" s="23"/>
    </row>
    <row r="85">
      <c r="A85" s="16">
        <v>80.0</v>
      </c>
      <c r="B85" s="17" t="s">
        <v>750</v>
      </c>
      <c r="C85" s="17" t="s">
        <v>662</v>
      </c>
      <c r="D85" s="17" t="s">
        <v>110</v>
      </c>
      <c r="E85" s="19"/>
      <c r="F85" s="17" t="s">
        <v>96</v>
      </c>
      <c r="G85" s="17" t="s">
        <v>712</v>
      </c>
      <c r="H85" s="48" t="s">
        <v>81</v>
      </c>
      <c r="J85" s="21"/>
      <c r="K85" s="48" t="s">
        <v>84</v>
      </c>
      <c r="L85" s="49">
        <v>42979.0</v>
      </c>
      <c r="M85" s="50"/>
      <c r="N85" s="48" t="s">
        <v>85</v>
      </c>
      <c r="O85" s="48" t="s">
        <v>295</v>
      </c>
      <c r="P85" s="50"/>
      <c r="Q85" s="25">
        <v>6.5</v>
      </c>
      <c r="R85" s="25">
        <v>6.5</v>
      </c>
      <c r="S85" s="25">
        <v>8.0</v>
      </c>
      <c r="T85" s="25"/>
      <c r="U85" s="25"/>
      <c r="V85" s="25"/>
      <c r="W85" s="25">
        <v>6.5</v>
      </c>
      <c r="X85" s="25"/>
      <c r="Y85" s="25"/>
      <c r="Z85" s="25">
        <v>7.0</v>
      </c>
      <c r="AA85" s="25">
        <v>7.5</v>
      </c>
      <c r="AB85" s="25">
        <v>7.0</v>
      </c>
      <c r="AC85" s="25">
        <v>7.0</v>
      </c>
      <c r="AD85" s="25"/>
      <c r="AE85" s="25"/>
      <c r="AF85" s="25"/>
      <c r="AG85" s="25"/>
      <c r="AH85" s="25">
        <v>10.0</v>
      </c>
      <c r="AI85" s="25">
        <v>10.0</v>
      </c>
      <c r="AJ85" s="25">
        <v>10.0</v>
      </c>
      <c r="AK85" s="25">
        <v>8.5</v>
      </c>
      <c r="AL85" s="25">
        <v>8.5</v>
      </c>
      <c r="AM85" s="25"/>
      <c r="AN85" s="25">
        <v>9.0</v>
      </c>
      <c r="AO85" s="25"/>
      <c r="AP85" s="25"/>
      <c r="AQ85" s="25"/>
      <c r="AR85" s="6">
        <v>8.5</v>
      </c>
      <c r="AS85" s="25">
        <v>8.5</v>
      </c>
      <c r="AT85" s="25"/>
      <c r="AU85" s="25"/>
      <c r="AV85" s="25"/>
      <c r="AW85" s="25"/>
      <c r="AX85" s="25">
        <v>10.0</v>
      </c>
      <c r="AY85" s="32">
        <f t="shared" si="1"/>
        <v>8.17</v>
      </c>
      <c r="AZ85" s="23"/>
      <c r="BA85" s="23">
        <f t="shared" si="2"/>
        <v>0</v>
      </c>
      <c r="BB85" s="6">
        <v>1.0</v>
      </c>
      <c r="BC85" s="6">
        <v>0.0</v>
      </c>
      <c r="BD85" s="23">
        <f t="shared" si="3"/>
        <v>1</v>
      </c>
      <c r="BE85" s="6" t="s">
        <v>92</v>
      </c>
      <c r="BF85" s="6" t="s">
        <v>55</v>
      </c>
      <c r="BG85" s="6" t="s">
        <v>55</v>
      </c>
      <c r="BH85" s="6" t="s">
        <v>55</v>
      </c>
      <c r="BI85" s="6" t="s">
        <v>55</v>
      </c>
      <c r="BJ85" s="6" t="s">
        <v>92</v>
      </c>
      <c r="BK85" s="6" t="s">
        <v>55</v>
      </c>
      <c r="BL85" s="23"/>
    </row>
    <row r="86">
      <c r="A86" s="16">
        <v>81.0</v>
      </c>
      <c r="B86" s="17" t="s">
        <v>755</v>
      </c>
      <c r="C86" s="17" t="s">
        <v>78</v>
      </c>
      <c r="D86" s="17" t="s">
        <v>132</v>
      </c>
      <c r="E86" s="19"/>
      <c r="F86" s="17" t="s">
        <v>79</v>
      </c>
      <c r="G86" s="17" t="s">
        <v>712</v>
      </c>
      <c r="H86" s="48" t="s">
        <v>81</v>
      </c>
      <c r="J86" s="21"/>
      <c r="K86" s="48" t="s">
        <v>84</v>
      </c>
      <c r="L86" s="49">
        <v>42979.0</v>
      </c>
      <c r="M86" s="50"/>
      <c r="N86" s="48" t="s">
        <v>85</v>
      </c>
      <c r="O86" s="48" t="s">
        <v>295</v>
      </c>
      <c r="P86" s="50"/>
      <c r="Q86" s="6">
        <v>8.5</v>
      </c>
      <c r="R86" s="6">
        <v>9.5</v>
      </c>
      <c r="S86" s="6">
        <v>9.0</v>
      </c>
      <c r="T86" s="23"/>
      <c r="U86" s="23"/>
      <c r="V86" s="23"/>
      <c r="W86" s="6">
        <v>8.0</v>
      </c>
      <c r="X86" s="6"/>
      <c r="Y86" s="23"/>
      <c r="Z86" s="6">
        <v>10.0</v>
      </c>
      <c r="AA86" s="6">
        <v>10.0</v>
      </c>
      <c r="AB86" s="6">
        <v>9.5</v>
      </c>
      <c r="AC86" s="6">
        <v>8.5</v>
      </c>
      <c r="AD86" s="23"/>
      <c r="AE86" s="23"/>
      <c r="AF86" s="23"/>
      <c r="AG86" s="23"/>
      <c r="AH86" s="25">
        <v>10.0</v>
      </c>
      <c r="AI86" s="25">
        <v>10.0</v>
      </c>
      <c r="AJ86" s="25">
        <v>10.0</v>
      </c>
      <c r="AK86" s="6">
        <v>8.5</v>
      </c>
      <c r="AL86" s="6">
        <v>9.5</v>
      </c>
      <c r="AM86" s="23"/>
      <c r="AN86" s="6">
        <v>9.5</v>
      </c>
      <c r="AO86" s="23"/>
      <c r="AP86" s="23"/>
      <c r="AQ86" s="23"/>
      <c r="AR86" s="6">
        <v>10.0</v>
      </c>
      <c r="AS86" s="6">
        <v>7.5</v>
      </c>
      <c r="AT86" s="23"/>
      <c r="AU86" s="23"/>
      <c r="AV86" s="23"/>
      <c r="AW86" s="23"/>
      <c r="AX86" s="25">
        <v>10.0</v>
      </c>
      <c r="AY86" s="32">
        <f t="shared" si="1"/>
        <v>9.29</v>
      </c>
      <c r="AZ86" s="23"/>
      <c r="BA86" s="23">
        <f t="shared" si="2"/>
        <v>0</v>
      </c>
      <c r="BB86" s="6">
        <v>3.0</v>
      </c>
      <c r="BC86" s="6">
        <v>0.0</v>
      </c>
      <c r="BD86" s="23">
        <f t="shared" si="3"/>
        <v>3</v>
      </c>
      <c r="BE86" s="6" t="s">
        <v>92</v>
      </c>
      <c r="BF86" s="6" t="s">
        <v>55</v>
      </c>
      <c r="BG86" s="6" t="s">
        <v>55</v>
      </c>
      <c r="BH86" s="6" t="s">
        <v>55</v>
      </c>
      <c r="BI86" s="6" t="s">
        <v>55</v>
      </c>
      <c r="BJ86" s="6" t="s">
        <v>92</v>
      </c>
      <c r="BK86" s="6" t="s">
        <v>55</v>
      </c>
      <c r="BL86" s="23"/>
    </row>
    <row r="87">
      <c r="A87" s="16">
        <v>82.0</v>
      </c>
      <c r="B87" s="17" t="s">
        <v>761</v>
      </c>
      <c r="C87" s="17" t="s">
        <v>95</v>
      </c>
      <c r="D87" s="20"/>
      <c r="E87" s="19"/>
      <c r="F87" s="17" t="s">
        <v>96</v>
      </c>
      <c r="G87" s="17" t="s">
        <v>712</v>
      </c>
      <c r="H87" s="48" t="s">
        <v>81</v>
      </c>
      <c r="J87" s="21"/>
      <c r="K87" s="48" t="s">
        <v>84</v>
      </c>
      <c r="L87" s="49">
        <v>42979.0</v>
      </c>
      <c r="M87" s="50"/>
      <c r="N87" s="48" t="s">
        <v>85</v>
      </c>
      <c r="O87" s="48" t="s">
        <v>295</v>
      </c>
      <c r="P87" s="50"/>
      <c r="Q87" s="25">
        <v>9.0</v>
      </c>
      <c r="R87" s="25">
        <v>10.0</v>
      </c>
      <c r="S87" s="25">
        <v>9.0</v>
      </c>
      <c r="T87" s="25"/>
      <c r="U87" s="25"/>
      <c r="V87" s="25"/>
      <c r="W87" s="25">
        <v>7.5</v>
      </c>
      <c r="X87" s="25"/>
      <c r="Y87" s="25"/>
      <c r="Z87" s="25">
        <v>9.0</v>
      </c>
      <c r="AA87" s="25">
        <v>9.5</v>
      </c>
      <c r="AB87" s="25">
        <v>9.0</v>
      </c>
      <c r="AC87" s="25">
        <v>8.5</v>
      </c>
      <c r="AD87" s="25"/>
      <c r="AE87" s="25"/>
      <c r="AF87" s="25"/>
      <c r="AG87" s="25"/>
      <c r="AH87" s="25">
        <v>10.0</v>
      </c>
      <c r="AI87" s="25">
        <v>10.0</v>
      </c>
      <c r="AJ87" s="25">
        <v>10.0</v>
      </c>
      <c r="AK87" s="25">
        <v>10.0</v>
      </c>
      <c r="AL87" s="25">
        <v>10.0</v>
      </c>
      <c r="AM87" s="25"/>
      <c r="AN87" s="25">
        <v>9.5</v>
      </c>
      <c r="AO87" s="25"/>
      <c r="AP87" s="25"/>
      <c r="AQ87" s="25"/>
      <c r="AR87" s="6">
        <v>10.0</v>
      </c>
      <c r="AS87" s="25">
        <v>9.5</v>
      </c>
      <c r="AT87" s="25"/>
      <c r="AU87" s="25"/>
      <c r="AV87" s="25"/>
      <c r="AW87" s="25"/>
      <c r="AX87" s="25">
        <v>10.0</v>
      </c>
      <c r="AY87" s="32">
        <f t="shared" si="1"/>
        <v>9.44</v>
      </c>
      <c r="AZ87" s="23"/>
      <c r="BA87" s="23">
        <f t="shared" si="2"/>
        <v>0</v>
      </c>
      <c r="BB87" s="6">
        <v>14.0</v>
      </c>
      <c r="BC87" s="6">
        <v>0.0</v>
      </c>
      <c r="BD87" s="23">
        <f t="shared" si="3"/>
        <v>14</v>
      </c>
      <c r="BE87" s="6" t="s">
        <v>92</v>
      </c>
      <c r="BF87" s="6" t="s">
        <v>55</v>
      </c>
      <c r="BG87" s="6" t="s">
        <v>55</v>
      </c>
      <c r="BH87" s="6" t="s">
        <v>55</v>
      </c>
      <c r="BI87" s="6" t="s">
        <v>55</v>
      </c>
      <c r="BJ87" s="6" t="s">
        <v>92</v>
      </c>
      <c r="BK87" s="6" t="s">
        <v>55</v>
      </c>
      <c r="BL87" s="23"/>
    </row>
    <row r="88">
      <c r="A88" s="16">
        <v>83.0</v>
      </c>
      <c r="B88" s="17" t="s">
        <v>767</v>
      </c>
      <c r="C88" s="17" t="s">
        <v>185</v>
      </c>
      <c r="D88" s="17" t="s">
        <v>768</v>
      </c>
      <c r="E88" s="19"/>
      <c r="F88" s="17" t="s">
        <v>79</v>
      </c>
      <c r="G88" s="17" t="s">
        <v>712</v>
      </c>
      <c r="H88" s="48" t="s">
        <v>81</v>
      </c>
      <c r="J88" s="21"/>
      <c r="K88" s="48" t="s">
        <v>138</v>
      </c>
      <c r="L88" s="49">
        <v>42979.0</v>
      </c>
      <c r="M88" s="49">
        <v>42981.0</v>
      </c>
      <c r="N88" s="50"/>
      <c r="O88" s="50"/>
      <c r="P88" s="50"/>
      <c r="Q88" s="25">
        <v>6.5</v>
      </c>
      <c r="R88" s="25">
        <v>5.0</v>
      </c>
      <c r="S88" s="25">
        <v>8.5</v>
      </c>
      <c r="T88" s="25"/>
      <c r="U88" s="25"/>
      <c r="V88" s="25"/>
      <c r="W88" s="25">
        <v>6.0</v>
      </c>
      <c r="X88" s="25"/>
      <c r="Y88" s="25"/>
      <c r="Z88" s="25">
        <v>8.5</v>
      </c>
      <c r="AA88" s="25">
        <v>8.5</v>
      </c>
      <c r="AB88" s="25">
        <v>8.0</v>
      </c>
      <c r="AC88" s="25">
        <v>5.5</v>
      </c>
      <c r="AD88" s="25"/>
      <c r="AE88" s="25"/>
      <c r="AF88" s="25"/>
      <c r="AG88" s="25"/>
      <c r="AH88" s="25">
        <v>10.0</v>
      </c>
      <c r="AI88" s="25">
        <v>10.0</v>
      </c>
      <c r="AJ88" s="25">
        <v>10.0</v>
      </c>
      <c r="AK88" s="25">
        <v>9.0</v>
      </c>
      <c r="AL88" s="25">
        <v>10.0</v>
      </c>
      <c r="AM88" s="25"/>
      <c r="AN88" s="25">
        <v>8.5</v>
      </c>
      <c r="AO88" s="25"/>
      <c r="AP88" s="25"/>
      <c r="AQ88" s="25"/>
      <c r="AR88" s="6">
        <v>8.0</v>
      </c>
      <c r="AS88" s="25">
        <v>7.5</v>
      </c>
      <c r="AT88" s="25"/>
      <c r="AU88" s="25"/>
      <c r="AV88" s="25"/>
      <c r="AW88" s="25"/>
      <c r="AX88" s="25">
        <v>10.0</v>
      </c>
      <c r="AY88" s="32">
        <f t="shared" si="1"/>
        <v>8.2</v>
      </c>
      <c r="AZ88" s="23"/>
      <c r="BA88" s="23">
        <f t="shared" si="2"/>
        <v>0</v>
      </c>
      <c r="BB88" s="6">
        <v>20.0</v>
      </c>
      <c r="BC88" s="6">
        <v>0.0</v>
      </c>
      <c r="BD88" s="23">
        <f t="shared" si="3"/>
        <v>20</v>
      </c>
      <c r="BE88" s="6" t="s">
        <v>92</v>
      </c>
      <c r="BF88" s="6" t="s">
        <v>55</v>
      </c>
      <c r="BG88" s="6" t="s">
        <v>55</v>
      </c>
      <c r="BH88" s="6" t="s">
        <v>55</v>
      </c>
      <c r="BI88" s="6" t="s">
        <v>55</v>
      </c>
      <c r="BJ88" s="6" t="s">
        <v>92</v>
      </c>
      <c r="BK88" s="6" t="s">
        <v>55</v>
      </c>
      <c r="BL88" s="23"/>
    </row>
    <row r="89">
      <c r="A89" s="16">
        <v>84.0</v>
      </c>
      <c r="B89" s="17" t="s">
        <v>150</v>
      </c>
      <c r="C89" s="17" t="s">
        <v>149</v>
      </c>
      <c r="D89" s="17" t="s">
        <v>768</v>
      </c>
      <c r="E89" s="19"/>
      <c r="F89" s="17" t="s">
        <v>79</v>
      </c>
      <c r="G89" s="17" t="s">
        <v>712</v>
      </c>
      <c r="H89" s="48" t="s">
        <v>81</v>
      </c>
      <c r="J89" s="21"/>
      <c r="K89" s="48" t="s">
        <v>84</v>
      </c>
      <c r="L89" s="49">
        <v>42979.0</v>
      </c>
      <c r="M89" s="50"/>
      <c r="N89" s="48" t="s">
        <v>85</v>
      </c>
      <c r="O89" s="48" t="s">
        <v>295</v>
      </c>
      <c r="P89" s="50"/>
      <c r="Q89" s="6">
        <v>8.5</v>
      </c>
      <c r="R89" s="6">
        <v>10.0</v>
      </c>
      <c r="S89" s="6">
        <v>10.0</v>
      </c>
      <c r="T89" s="23"/>
      <c r="U89" s="23"/>
      <c r="V89" s="23"/>
      <c r="W89" s="6">
        <v>9.0</v>
      </c>
      <c r="X89" s="6"/>
      <c r="Y89" s="23"/>
      <c r="Z89" s="6">
        <v>10.0</v>
      </c>
      <c r="AA89" s="6">
        <v>10.0</v>
      </c>
      <c r="AB89" s="6">
        <v>7.5</v>
      </c>
      <c r="AC89" s="6">
        <v>10.0</v>
      </c>
      <c r="AD89" s="23"/>
      <c r="AE89" s="23"/>
      <c r="AF89" s="23"/>
      <c r="AG89" s="23"/>
      <c r="AH89" s="25">
        <v>10.0</v>
      </c>
      <c r="AI89" s="25">
        <v>10.0</v>
      </c>
      <c r="AJ89" s="25">
        <v>10.0</v>
      </c>
      <c r="AK89" s="6">
        <v>8.5</v>
      </c>
      <c r="AL89" s="6">
        <v>10.0</v>
      </c>
      <c r="AM89" s="23"/>
      <c r="AN89" s="6">
        <v>10.0</v>
      </c>
      <c r="AO89" s="23"/>
      <c r="AP89" s="23"/>
      <c r="AQ89" s="23"/>
      <c r="AR89" s="6">
        <v>10.0</v>
      </c>
      <c r="AS89" s="6">
        <v>10.0</v>
      </c>
      <c r="AT89" s="23"/>
      <c r="AU89" s="23"/>
      <c r="AV89" s="23"/>
      <c r="AW89" s="23"/>
      <c r="AX89" s="25">
        <v>10.0</v>
      </c>
      <c r="AY89" s="32">
        <f t="shared" si="1"/>
        <v>9.61</v>
      </c>
      <c r="AZ89" s="23"/>
      <c r="BA89" s="23">
        <f t="shared" si="2"/>
        <v>0</v>
      </c>
      <c r="BB89" s="6">
        <v>12.0</v>
      </c>
      <c r="BC89" s="6">
        <v>0.0</v>
      </c>
      <c r="BD89" s="23">
        <f t="shared" si="3"/>
        <v>12</v>
      </c>
      <c r="BE89" s="6" t="s">
        <v>92</v>
      </c>
      <c r="BF89" s="6" t="s">
        <v>55</v>
      </c>
      <c r="BG89" s="6" t="s">
        <v>55</v>
      </c>
      <c r="BH89" s="6" t="s">
        <v>55</v>
      </c>
      <c r="BI89" s="6" t="s">
        <v>55</v>
      </c>
      <c r="BJ89" s="6" t="s">
        <v>92</v>
      </c>
      <c r="BK89" s="6" t="s">
        <v>55</v>
      </c>
      <c r="BL89" s="23"/>
    </row>
    <row r="90">
      <c r="A90" s="16">
        <v>85.0</v>
      </c>
      <c r="B90" s="17" t="s">
        <v>775</v>
      </c>
      <c r="C90" s="17" t="s">
        <v>112</v>
      </c>
      <c r="D90" s="17" t="s">
        <v>110</v>
      </c>
      <c r="E90" s="19"/>
      <c r="F90" s="17" t="s">
        <v>96</v>
      </c>
      <c r="G90" s="17" t="s">
        <v>712</v>
      </c>
      <c r="H90" s="48" t="s">
        <v>81</v>
      </c>
      <c r="J90" s="21"/>
      <c r="K90" s="48" t="s">
        <v>84</v>
      </c>
      <c r="L90" s="49">
        <v>42979.0</v>
      </c>
      <c r="M90" s="50"/>
      <c r="N90" s="48" t="s">
        <v>85</v>
      </c>
      <c r="O90" s="48" t="s">
        <v>295</v>
      </c>
      <c r="P90" s="50"/>
      <c r="Q90" s="6">
        <v>8.5</v>
      </c>
      <c r="R90" s="6">
        <v>9.5</v>
      </c>
      <c r="S90" s="6">
        <v>9.0</v>
      </c>
      <c r="T90" s="23"/>
      <c r="U90" s="23"/>
      <c r="V90" s="23"/>
      <c r="W90" s="6">
        <v>7.0</v>
      </c>
      <c r="X90" s="6"/>
      <c r="Y90" s="23"/>
      <c r="Z90" s="6">
        <v>10.0</v>
      </c>
      <c r="AA90" s="6">
        <v>9.5</v>
      </c>
      <c r="AB90" s="6">
        <v>7.0</v>
      </c>
      <c r="AC90" s="6">
        <v>8.5</v>
      </c>
      <c r="AD90" s="23"/>
      <c r="AE90" s="23"/>
      <c r="AF90" s="23"/>
      <c r="AG90" s="23"/>
      <c r="AH90" s="25">
        <v>10.0</v>
      </c>
      <c r="AI90" s="25">
        <v>10.0</v>
      </c>
      <c r="AJ90" s="25">
        <v>10.0</v>
      </c>
      <c r="AK90" s="6">
        <v>9.5</v>
      </c>
      <c r="AL90" s="6">
        <v>10.0</v>
      </c>
      <c r="AM90" s="23"/>
      <c r="AN90" s="6">
        <v>10.0</v>
      </c>
      <c r="AO90" s="23"/>
      <c r="AP90" s="23"/>
      <c r="AQ90" s="23"/>
      <c r="AR90" s="6">
        <v>10.0</v>
      </c>
      <c r="AS90" s="6">
        <v>9.5</v>
      </c>
      <c r="AT90" s="23"/>
      <c r="AU90" s="23"/>
      <c r="AV90" s="23"/>
      <c r="AW90" s="23"/>
      <c r="AX90" s="25">
        <v>10.0</v>
      </c>
      <c r="AY90" s="32">
        <f t="shared" si="1"/>
        <v>9.29</v>
      </c>
      <c r="AZ90" s="23"/>
      <c r="BA90" s="23">
        <f t="shared" si="2"/>
        <v>0</v>
      </c>
      <c r="BB90" s="6">
        <v>16.0</v>
      </c>
      <c r="BC90" s="6">
        <v>0.0</v>
      </c>
      <c r="BD90" s="23">
        <f t="shared" si="3"/>
        <v>16</v>
      </c>
      <c r="BE90" s="6" t="s">
        <v>92</v>
      </c>
      <c r="BF90" s="6" t="s">
        <v>55</v>
      </c>
      <c r="BG90" s="6" t="s">
        <v>55</v>
      </c>
      <c r="BH90" s="6" t="s">
        <v>55</v>
      </c>
      <c r="BI90" s="6" t="s">
        <v>55</v>
      </c>
      <c r="BJ90" s="6" t="s">
        <v>92</v>
      </c>
      <c r="BK90" s="6" t="s">
        <v>55</v>
      </c>
      <c r="BL90" s="23"/>
    </row>
    <row r="91">
      <c r="A91" s="16">
        <v>86.0</v>
      </c>
      <c r="B91" s="17" t="s">
        <v>781</v>
      </c>
      <c r="C91" s="17" t="s">
        <v>782</v>
      </c>
      <c r="D91" s="17" t="s">
        <v>159</v>
      </c>
      <c r="E91" s="19"/>
      <c r="F91" s="17" t="s">
        <v>79</v>
      </c>
      <c r="G91" s="17" t="s">
        <v>712</v>
      </c>
      <c r="H91" s="48" t="s">
        <v>81</v>
      </c>
      <c r="J91" s="21"/>
      <c r="K91" s="48" t="s">
        <v>84</v>
      </c>
      <c r="L91" s="49">
        <v>42979.0</v>
      </c>
      <c r="M91" s="50"/>
      <c r="N91" s="48" t="s">
        <v>85</v>
      </c>
      <c r="O91" s="48" t="s">
        <v>295</v>
      </c>
      <c r="P91" s="50"/>
      <c r="Q91" s="25">
        <v>5.0</v>
      </c>
      <c r="R91" s="25">
        <v>6.0</v>
      </c>
      <c r="S91" s="25">
        <v>6.0</v>
      </c>
      <c r="T91" s="25"/>
      <c r="U91" s="25"/>
      <c r="V91" s="25"/>
      <c r="W91" s="25">
        <v>5.5</v>
      </c>
      <c r="X91" s="25"/>
      <c r="Y91" s="25"/>
      <c r="Z91" s="25">
        <v>6.0</v>
      </c>
      <c r="AA91" s="25">
        <v>7.0</v>
      </c>
      <c r="AB91" s="25">
        <v>5.5</v>
      </c>
      <c r="AC91" s="25">
        <v>5.5</v>
      </c>
      <c r="AD91" s="25"/>
      <c r="AE91" s="25"/>
      <c r="AF91" s="25"/>
      <c r="AG91" s="25"/>
      <c r="AH91" s="25">
        <v>10.0</v>
      </c>
      <c r="AI91" s="25">
        <v>10.0</v>
      </c>
      <c r="AJ91" s="25">
        <v>10.0</v>
      </c>
      <c r="AK91" s="25">
        <v>8.5</v>
      </c>
      <c r="AL91" s="25">
        <v>8.0</v>
      </c>
      <c r="AM91" s="25"/>
      <c r="AN91" s="25">
        <v>9.0</v>
      </c>
      <c r="AO91" s="25"/>
      <c r="AP91" s="25"/>
      <c r="AQ91" s="25"/>
      <c r="AR91" s="6">
        <v>5.5</v>
      </c>
      <c r="AS91" s="25">
        <v>6.0</v>
      </c>
      <c r="AT91" s="25"/>
      <c r="AU91" s="25"/>
      <c r="AV91" s="25"/>
      <c r="AW91" s="25"/>
      <c r="AX91" s="25">
        <v>10.0</v>
      </c>
      <c r="AY91" s="32">
        <f t="shared" si="1"/>
        <v>7.26</v>
      </c>
      <c r="AZ91" s="23"/>
      <c r="BA91" s="23">
        <f t="shared" si="2"/>
        <v>0</v>
      </c>
      <c r="BB91" s="6">
        <v>14.0</v>
      </c>
      <c r="BC91" s="6">
        <v>0.0</v>
      </c>
      <c r="BD91" s="23">
        <f t="shared" si="3"/>
        <v>14</v>
      </c>
      <c r="BE91" s="6" t="s">
        <v>92</v>
      </c>
      <c r="BF91" s="6" t="s">
        <v>55</v>
      </c>
      <c r="BG91" s="6" t="s">
        <v>55</v>
      </c>
      <c r="BH91" s="6" t="s">
        <v>55</v>
      </c>
      <c r="BI91" s="6" t="s">
        <v>55</v>
      </c>
      <c r="BJ91" s="6" t="s">
        <v>92</v>
      </c>
      <c r="BK91" s="6" t="s">
        <v>55</v>
      </c>
      <c r="BL91" s="23"/>
    </row>
    <row r="92">
      <c r="A92" s="16">
        <v>87.0</v>
      </c>
      <c r="B92" s="17" t="s">
        <v>786</v>
      </c>
      <c r="C92" s="17" t="s">
        <v>175</v>
      </c>
      <c r="D92" s="20"/>
      <c r="E92" s="19"/>
      <c r="F92" s="17" t="s">
        <v>79</v>
      </c>
      <c r="G92" s="17" t="s">
        <v>712</v>
      </c>
      <c r="H92" s="48" t="s">
        <v>81</v>
      </c>
      <c r="J92" s="21"/>
      <c r="K92" s="48" t="s">
        <v>84</v>
      </c>
      <c r="L92" s="49">
        <v>42986.0</v>
      </c>
      <c r="M92" s="50"/>
      <c r="N92" s="48" t="s">
        <v>85</v>
      </c>
      <c r="O92" s="48" t="s">
        <v>295</v>
      </c>
      <c r="P92" s="50"/>
      <c r="Q92" s="25">
        <v>9.0</v>
      </c>
      <c r="R92" s="25">
        <v>10.0</v>
      </c>
      <c r="S92" s="25">
        <v>10.0</v>
      </c>
      <c r="T92" s="25"/>
      <c r="U92" s="25"/>
      <c r="V92" s="25"/>
      <c r="W92" s="25">
        <v>9.5</v>
      </c>
      <c r="X92" s="25"/>
      <c r="Y92" s="25"/>
      <c r="Z92" s="25">
        <v>10.0</v>
      </c>
      <c r="AA92" s="25">
        <v>10.0</v>
      </c>
      <c r="AB92" s="25">
        <v>10.0</v>
      </c>
      <c r="AC92" s="25">
        <v>10.0</v>
      </c>
      <c r="AD92" s="25"/>
      <c r="AE92" s="25"/>
      <c r="AF92" s="25"/>
      <c r="AG92" s="25"/>
      <c r="AH92" s="25">
        <v>10.0</v>
      </c>
      <c r="AI92" s="25">
        <v>10.0</v>
      </c>
      <c r="AJ92" s="25">
        <v>10.0</v>
      </c>
      <c r="AK92" s="25">
        <v>8.0</v>
      </c>
      <c r="AL92" s="25">
        <v>10.0</v>
      </c>
      <c r="AM92" s="25"/>
      <c r="AN92" s="25">
        <v>10.0</v>
      </c>
      <c r="AO92" s="25"/>
      <c r="AP92" s="25"/>
      <c r="AQ92" s="25"/>
      <c r="AR92" s="6">
        <v>10.0</v>
      </c>
      <c r="AS92" s="25">
        <v>10.0</v>
      </c>
      <c r="AT92" s="25"/>
      <c r="AU92" s="25"/>
      <c r="AV92" s="25"/>
      <c r="AW92" s="25"/>
      <c r="AX92" s="25">
        <v>10.0</v>
      </c>
      <c r="AY92" s="32">
        <f t="shared" si="1"/>
        <v>9.79</v>
      </c>
      <c r="AZ92" s="23"/>
      <c r="BA92" s="23">
        <f t="shared" si="2"/>
        <v>0</v>
      </c>
      <c r="BB92" s="6">
        <v>16.0</v>
      </c>
      <c r="BC92" s="6">
        <v>0.0</v>
      </c>
      <c r="BD92" s="23">
        <f t="shared" si="3"/>
        <v>16</v>
      </c>
      <c r="BE92" s="6" t="s">
        <v>92</v>
      </c>
      <c r="BF92" s="6" t="s">
        <v>55</v>
      </c>
      <c r="BG92" s="6" t="s">
        <v>55</v>
      </c>
      <c r="BH92" s="6" t="s">
        <v>55</v>
      </c>
      <c r="BI92" s="6" t="s">
        <v>55</v>
      </c>
      <c r="BJ92" s="6" t="s">
        <v>92</v>
      </c>
      <c r="BK92" s="6" t="s">
        <v>55</v>
      </c>
      <c r="BL92" s="23"/>
    </row>
    <row r="93">
      <c r="A93" s="16">
        <v>88.0</v>
      </c>
      <c r="B93" s="17" t="s">
        <v>506</v>
      </c>
      <c r="C93" s="17" t="s">
        <v>77</v>
      </c>
      <c r="D93" s="17" t="s">
        <v>694</v>
      </c>
      <c r="E93" s="19"/>
      <c r="F93" s="17" t="s">
        <v>79</v>
      </c>
      <c r="G93" s="17" t="s">
        <v>712</v>
      </c>
      <c r="H93" s="48" t="s">
        <v>81</v>
      </c>
      <c r="J93" s="21"/>
      <c r="K93" s="48" t="s">
        <v>84</v>
      </c>
      <c r="L93" s="49">
        <v>42979.0</v>
      </c>
      <c r="M93" s="50"/>
      <c r="N93" s="48" t="s">
        <v>85</v>
      </c>
      <c r="O93" s="48" t="s">
        <v>295</v>
      </c>
      <c r="P93" s="50"/>
      <c r="Q93" s="25">
        <v>7.0</v>
      </c>
      <c r="R93" s="25">
        <v>10.0</v>
      </c>
      <c r="S93" s="25">
        <v>8.5</v>
      </c>
      <c r="T93" s="25"/>
      <c r="U93" s="25"/>
      <c r="V93" s="25"/>
      <c r="W93" s="25">
        <v>6.0</v>
      </c>
      <c r="X93" s="25"/>
      <c r="Y93" s="25"/>
      <c r="Z93" s="25">
        <v>9.5</v>
      </c>
      <c r="AA93" s="25">
        <v>9.0</v>
      </c>
      <c r="AB93" s="25">
        <v>7.0</v>
      </c>
      <c r="AC93" s="25">
        <v>7.5</v>
      </c>
      <c r="AD93" s="25"/>
      <c r="AE93" s="25"/>
      <c r="AF93" s="25"/>
      <c r="AG93" s="25"/>
      <c r="AH93" s="25">
        <v>10.0</v>
      </c>
      <c r="AI93" s="25">
        <v>10.0</v>
      </c>
      <c r="AJ93" s="25">
        <v>10.0</v>
      </c>
      <c r="AK93" s="25">
        <v>9.0</v>
      </c>
      <c r="AL93" s="25">
        <v>9.5</v>
      </c>
      <c r="AM93" s="25"/>
      <c r="AN93" s="25">
        <v>9.5</v>
      </c>
      <c r="AO93" s="25"/>
      <c r="AP93" s="25"/>
      <c r="AQ93" s="25"/>
      <c r="AR93" s="6">
        <v>10.0</v>
      </c>
      <c r="AS93" s="25">
        <v>8.5</v>
      </c>
      <c r="AT93" s="25"/>
      <c r="AU93" s="25"/>
      <c r="AV93" s="25"/>
      <c r="AW93" s="25"/>
      <c r="AX93" s="25">
        <v>10.0</v>
      </c>
      <c r="AY93" s="32">
        <f t="shared" si="1"/>
        <v>8.88</v>
      </c>
      <c r="AZ93" s="23"/>
      <c r="BA93" s="23">
        <f t="shared" si="2"/>
        <v>0</v>
      </c>
      <c r="BB93" s="6">
        <v>2.0</v>
      </c>
      <c r="BC93" s="6">
        <v>0.0</v>
      </c>
      <c r="BD93" s="23">
        <f t="shared" si="3"/>
        <v>2</v>
      </c>
      <c r="BE93" s="6" t="s">
        <v>92</v>
      </c>
      <c r="BF93" s="6" t="s">
        <v>55</v>
      </c>
      <c r="BG93" s="6" t="s">
        <v>55</v>
      </c>
      <c r="BH93" s="6" t="s">
        <v>55</v>
      </c>
      <c r="BI93" s="6" t="s">
        <v>55</v>
      </c>
      <c r="BJ93" s="6" t="s">
        <v>92</v>
      </c>
      <c r="BK93" s="6" t="s">
        <v>55</v>
      </c>
      <c r="BL93" s="23"/>
    </row>
    <row r="94">
      <c r="A94" s="16">
        <v>89.0</v>
      </c>
      <c r="B94" s="17" t="s">
        <v>792</v>
      </c>
      <c r="C94" s="17" t="s">
        <v>143</v>
      </c>
      <c r="D94" s="17" t="s">
        <v>77</v>
      </c>
      <c r="E94" s="19"/>
      <c r="F94" s="17" t="s">
        <v>79</v>
      </c>
      <c r="G94" s="17" t="s">
        <v>712</v>
      </c>
      <c r="H94" s="48" t="s">
        <v>81</v>
      </c>
      <c r="J94" s="21"/>
      <c r="K94" s="48" t="s">
        <v>84</v>
      </c>
      <c r="L94" s="49">
        <v>42979.0</v>
      </c>
      <c r="M94" s="50"/>
      <c r="N94" s="48" t="s">
        <v>85</v>
      </c>
      <c r="O94" s="48" t="s">
        <v>295</v>
      </c>
      <c r="P94" s="50"/>
      <c r="Q94" s="6">
        <v>6.0</v>
      </c>
      <c r="R94" s="6">
        <v>6.5</v>
      </c>
      <c r="S94" s="6">
        <v>8.0</v>
      </c>
      <c r="T94" s="23"/>
      <c r="U94" s="23"/>
      <c r="V94" s="23"/>
      <c r="W94" s="6">
        <v>5.5</v>
      </c>
      <c r="X94" s="6"/>
      <c r="Y94" s="23"/>
      <c r="Z94" s="6">
        <v>7.5</v>
      </c>
      <c r="AA94" s="6">
        <v>8.0</v>
      </c>
      <c r="AB94" s="6">
        <v>5.0</v>
      </c>
      <c r="AC94" s="6">
        <v>6.5</v>
      </c>
      <c r="AD94" s="23"/>
      <c r="AE94" s="23"/>
      <c r="AF94" s="23"/>
      <c r="AG94" s="23"/>
      <c r="AH94" s="25">
        <v>10.0</v>
      </c>
      <c r="AI94" s="25">
        <v>10.0</v>
      </c>
      <c r="AJ94" s="25">
        <v>10.0</v>
      </c>
      <c r="AK94" s="6">
        <v>9.0</v>
      </c>
      <c r="AL94" s="6">
        <v>8.5</v>
      </c>
      <c r="AM94" s="23"/>
      <c r="AN94" s="6">
        <v>9.0</v>
      </c>
      <c r="AO94" s="23"/>
      <c r="AP94" s="23"/>
      <c r="AQ94" s="23"/>
      <c r="AR94" s="6">
        <v>10.0</v>
      </c>
      <c r="AS94" s="6">
        <v>8.0</v>
      </c>
      <c r="AT94" s="23"/>
      <c r="AU94" s="23"/>
      <c r="AV94" s="23"/>
      <c r="AW94" s="23"/>
      <c r="AX94" s="25">
        <v>10.0</v>
      </c>
      <c r="AY94" s="32">
        <f t="shared" si="1"/>
        <v>8.08</v>
      </c>
      <c r="AZ94" s="23"/>
      <c r="BA94" s="23">
        <f t="shared" si="2"/>
        <v>0</v>
      </c>
      <c r="BB94" s="6">
        <v>0.0</v>
      </c>
      <c r="BC94" s="6">
        <v>0.0</v>
      </c>
      <c r="BD94" s="23">
        <f t="shared" si="3"/>
        <v>0</v>
      </c>
      <c r="BE94" s="6" t="s">
        <v>92</v>
      </c>
      <c r="BF94" s="6" t="s">
        <v>55</v>
      </c>
      <c r="BG94" s="6" t="s">
        <v>55</v>
      </c>
      <c r="BH94" s="6" t="s">
        <v>55</v>
      </c>
      <c r="BI94" s="6" t="s">
        <v>55</v>
      </c>
      <c r="BJ94" s="6" t="s">
        <v>92</v>
      </c>
      <c r="BK94" s="6" t="s">
        <v>55</v>
      </c>
      <c r="BL94" s="23"/>
    </row>
    <row r="95">
      <c r="A95" s="16">
        <v>90.0</v>
      </c>
      <c r="B95" s="17" t="s">
        <v>201</v>
      </c>
      <c r="C95" s="17" t="s">
        <v>607</v>
      </c>
      <c r="D95" s="17" t="s">
        <v>110</v>
      </c>
      <c r="E95" s="19"/>
      <c r="F95" s="17" t="s">
        <v>96</v>
      </c>
      <c r="G95" s="17" t="s">
        <v>712</v>
      </c>
      <c r="H95" s="48" t="s">
        <v>81</v>
      </c>
      <c r="J95" s="21"/>
      <c r="K95" s="48" t="s">
        <v>84</v>
      </c>
      <c r="L95" s="49">
        <v>42979.0</v>
      </c>
      <c r="M95" s="50"/>
      <c r="N95" s="48" t="s">
        <v>85</v>
      </c>
      <c r="O95" s="48" t="s">
        <v>295</v>
      </c>
      <c r="P95" s="50"/>
      <c r="Q95" s="6">
        <v>9.5</v>
      </c>
      <c r="R95" s="6">
        <v>10.0</v>
      </c>
      <c r="S95" s="6">
        <v>10.0</v>
      </c>
      <c r="T95" s="23"/>
      <c r="U95" s="23"/>
      <c r="V95" s="23"/>
      <c r="W95" s="6">
        <v>8.0</v>
      </c>
      <c r="X95" s="6"/>
      <c r="Y95" s="23"/>
      <c r="Z95" s="6">
        <v>10.0</v>
      </c>
      <c r="AA95" s="6">
        <v>10.0</v>
      </c>
      <c r="AB95" s="6">
        <v>10.0</v>
      </c>
      <c r="AC95" s="6">
        <v>10.0</v>
      </c>
      <c r="AD95" s="23"/>
      <c r="AE95" s="23"/>
      <c r="AF95" s="23"/>
      <c r="AG95" s="23"/>
      <c r="AH95" s="25">
        <v>10.0</v>
      </c>
      <c r="AI95" s="25">
        <v>10.0</v>
      </c>
      <c r="AJ95" s="25">
        <v>10.0</v>
      </c>
      <c r="AK95" s="6">
        <v>9.0</v>
      </c>
      <c r="AL95" s="6">
        <v>10.0</v>
      </c>
      <c r="AM95" s="23"/>
      <c r="AN95" s="6">
        <v>10.0</v>
      </c>
      <c r="AO95" s="23"/>
      <c r="AP95" s="23"/>
      <c r="AQ95" s="23"/>
      <c r="AR95" s="6">
        <v>10.0</v>
      </c>
      <c r="AS95" s="6">
        <v>10.0</v>
      </c>
      <c r="AT95" s="23"/>
      <c r="AU95" s="23"/>
      <c r="AV95" s="23"/>
      <c r="AW95" s="23"/>
      <c r="AX95" s="25">
        <v>10.0</v>
      </c>
      <c r="AY95" s="32">
        <f t="shared" si="1"/>
        <v>9.79</v>
      </c>
      <c r="AZ95" s="23"/>
      <c r="BA95" s="23">
        <f t="shared" si="2"/>
        <v>0</v>
      </c>
      <c r="BB95" s="6">
        <v>7.0</v>
      </c>
      <c r="BC95" s="6">
        <v>0.0</v>
      </c>
      <c r="BD95" s="23">
        <f t="shared" si="3"/>
        <v>7</v>
      </c>
      <c r="BE95" s="6" t="s">
        <v>92</v>
      </c>
      <c r="BF95" s="6" t="s">
        <v>55</v>
      </c>
      <c r="BG95" s="6" t="s">
        <v>55</v>
      </c>
      <c r="BH95" s="6" t="s">
        <v>55</v>
      </c>
      <c r="BI95" s="6" t="s">
        <v>55</v>
      </c>
      <c r="BJ95" s="6" t="s">
        <v>92</v>
      </c>
      <c r="BK95" s="6" t="s">
        <v>55</v>
      </c>
      <c r="BL95" s="23"/>
    </row>
    <row r="96">
      <c r="A96" s="16">
        <v>91.0</v>
      </c>
      <c r="B96" s="17" t="s">
        <v>797</v>
      </c>
      <c r="C96" s="17" t="s">
        <v>77</v>
      </c>
      <c r="D96" s="20"/>
      <c r="E96" s="19"/>
      <c r="F96" s="17" t="s">
        <v>79</v>
      </c>
      <c r="G96" s="17" t="s">
        <v>712</v>
      </c>
      <c r="H96" s="48" t="s">
        <v>81</v>
      </c>
      <c r="J96" s="21"/>
      <c r="K96" s="48" t="s">
        <v>84</v>
      </c>
      <c r="L96" s="49">
        <v>42979.0</v>
      </c>
      <c r="M96" s="50"/>
      <c r="N96" s="48" t="s">
        <v>85</v>
      </c>
      <c r="O96" s="48" t="s">
        <v>295</v>
      </c>
      <c r="P96" s="50"/>
      <c r="Q96" s="6">
        <v>8.0</v>
      </c>
      <c r="R96" s="6">
        <v>10.0</v>
      </c>
      <c r="S96" s="6">
        <v>9.5</v>
      </c>
      <c r="T96" s="23"/>
      <c r="U96" s="23"/>
      <c r="V96" s="23"/>
      <c r="W96" s="6">
        <v>7.5</v>
      </c>
      <c r="X96" s="6"/>
      <c r="Y96" s="23"/>
      <c r="Z96" s="6">
        <v>10.0</v>
      </c>
      <c r="AA96" s="6">
        <v>10.0</v>
      </c>
      <c r="AB96" s="6">
        <v>9.5</v>
      </c>
      <c r="AC96" s="6">
        <v>9.0</v>
      </c>
      <c r="AD96" s="23"/>
      <c r="AE96" s="23"/>
      <c r="AF96" s="23"/>
      <c r="AG96" s="23"/>
      <c r="AH96" s="25">
        <v>10.0</v>
      </c>
      <c r="AI96" s="25">
        <v>10.0</v>
      </c>
      <c r="AJ96" s="25">
        <v>10.0</v>
      </c>
      <c r="AK96" s="6">
        <v>10.0</v>
      </c>
      <c r="AL96" s="6">
        <v>10.0</v>
      </c>
      <c r="AM96" s="23"/>
      <c r="AN96" s="6">
        <v>10.0</v>
      </c>
      <c r="AO96" s="23"/>
      <c r="AP96" s="23"/>
      <c r="AQ96" s="23"/>
      <c r="AR96" s="6">
        <v>8.5</v>
      </c>
      <c r="AS96" s="6">
        <v>10.0</v>
      </c>
      <c r="AT96" s="23"/>
      <c r="AU96" s="23"/>
      <c r="AV96" s="23"/>
      <c r="AW96" s="23"/>
      <c r="AX96" s="25">
        <v>10.0</v>
      </c>
      <c r="AY96" s="32">
        <f t="shared" si="1"/>
        <v>9.52</v>
      </c>
      <c r="AZ96" s="23"/>
      <c r="BA96" s="23">
        <f t="shared" si="2"/>
        <v>0</v>
      </c>
      <c r="BB96" s="6">
        <v>13.0</v>
      </c>
      <c r="BC96" s="6">
        <v>0.0</v>
      </c>
      <c r="BD96" s="23">
        <f t="shared" si="3"/>
        <v>13</v>
      </c>
      <c r="BE96" s="6" t="s">
        <v>92</v>
      </c>
      <c r="BF96" s="6" t="s">
        <v>55</v>
      </c>
      <c r="BG96" s="6" t="s">
        <v>55</v>
      </c>
      <c r="BH96" s="6" t="s">
        <v>55</v>
      </c>
      <c r="BI96" s="6" t="s">
        <v>55</v>
      </c>
      <c r="BJ96" s="6" t="s">
        <v>92</v>
      </c>
      <c r="BK96" s="6" t="s">
        <v>55</v>
      </c>
      <c r="BL96" s="23"/>
    </row>
    <row r="97">
      <c r="A97" s="16">
        <v>92.0</v>
      </c>
      <c r="B97" s="17" t="s">
        <v>803</v>
      </c>
      <c r="C97" s="17" t="s">
        <v>102</v>
      </c>
      <c r="D97" s="17" t="s">
        <v>662</v>
      </c>
      <c r="E97" s="19"/>
      <c r="F97" s="17" t="s">
        <v>96</v>
      </c>
      <c r="G97" s="17" t="s">
        <v>712</v>
      </c>
      <c r="H97" s="48" t="s">
        <v>81</v>
      </c>
      <c r="J97" s="21"/>
      <c r="K97" s="48" t="s">
        <v>84</v>
      </c>
      <c r="L97" s="49">
        <v>42979.0</v>
      </c>
      <c r="M97" s="50"/>
      <c r="N97" s="48" t="s">
        <v>85</v>
      </c>
      <c r="O97" s="48" t="s">
        <v>295</v>
      </c>
      <c r="P97" s="50"/>
      <c r="Q97" s="6">
        <v>4.5</v>
      </c>
      <c r="R97" s="6">
        <v>4.0</v>
      </c>
      <c r="S97" s="6">
        <v>6.0</v>
      </c>
      <c r="T97" s="23"/>
      <c r="U97" s="23"/>
      <c r="V97" s="23"/>
      <c r="W97" s="6">
        <v>3.0</v>
      </c>
      <c r="X97" s="6"/>
      <c r="Y97" s="23"/>
      <c r="Z97" s="6">
        <v>5.5</v>
      </c>
      <c r="AA97" s="6">
        <v>5.5</v>
      </c>
      <c r="AB97" s="6">
        <v>4.5</v>
      </c>
      <c r="AC97" s="6">
        <v>4.5</v>
      </c>
      <c r="AD97" s="23"/>
      <c r="AE97" s="23"/>
      <c r="AF97" s="23"/>
      <c r="AG97" s="23"/>
      <c r="AH97" s="25">
        <v>9.5</v>
      </c>
      <c r="AI97" s="25">
        <v>10.0</v>
      </c>
      <c r="AJ97" s="25">
        <v>10.0</v>
      </c>
      <c r="AK97" s="6">
        <v>7.5</v>
      </c>
      <c r="AL97" s="6">
        <v>8.5</v>
      </c>
      <c r="AM97" s="23"/>
      <c r="AN97" s="6">
        <v>9.0</v>
      </c>
      <c r="AO97" s="23"/>
      <c r="AP97" s="23"/>
      <c r="AQ97" s="23"/>
      <c r="AR97" s="6">
        <v>5.0</v>
      </c>
      <c r="AS97" s="6">
        <v>5.0</v>
      </c>
      <c r="AT97" s="23"/>
      <c r="AU97" s="23"/>
      <c r="AV97" s="23"/>
      <c r="AW97" s="23"/>
      <c r="AX97" s="25">
        <v>10.0</v>
      </c>
      <c r="AY97" s="32" t="str">
        <f t="shared" si="1"/>
        <v/>
      </c>
      <c r="AZ97" s="23"/>
      <c r="BA97" s="23">
        <f t="shared" si="2"/>
        <v>5</v>
      </c>
      <c r="BB97" s="6">
        <v>162.0</v>
      </c>
      <c r="BC97" s="6">
        <v>10.0</v>
      </c>
      <c r="BD97" s="23">
        <f t="shared" si="3"/>
        <v>152</v>
      </c>
      <c r="BE97" s="6" t="s">
        <v>92</v>
      </c>
      <c r="BF97" s="6" t="s">
        <v>55</v>
      </c>
      <c r="BG97" s="6" t="s">
        <v>55</v>
      </c>
      <c r="BH97" s="6" t="s">
        <v>55</v>
      </c>
      <c r="BI97" s="6" t="s">
        <v>55</v>
      </c>
      <c r="BJ97" s="6" t="s">
        <v>92</v>
      </c>
      <c r="BK97" s="6" t="s">
        <v>55</v>
      </c>
      <c r="BL97" s="23"/>
    </row>
    <row r="98">
      <c r="A98" s="16">
        <v>93.0</v>
      </c>
      <c r="B98" s="17" t="s">
        <v>807</v>
      </c>
      <c r="C98" s="17" t="s">
        <v>122</v>
      </c>
      <c r="D98" s="17" t="s">
        <v>808</v>
      </c>
      <c r="E98" s="19"/>
      <c r="F98" s="17" t="s">
        <v>96</v>
      </c>
      <c r="G98" s="17" t="s">
        <v>712</v>
      </c>
      <c r="H98" s="48" t="s">
        <v>81</v>
      </c>
      <c r="J98" s="21"/>
      <c r="K98" s="48" t="s">
        <v>84</v>
      </c>
      <c r="L98" s="49">
        <v>42979.0</v>
      </c>
      <c r="M98" s="50"/>
      <c r="N98" s="48" t="s">
        <v>85</v>
      </c>
      <c r="O98" s="48" t="s">
        <v>295</v>
      </c>
      <c r="P98" s="50"/>
      <c r="Q98" s="25">
        <v>8.0</v>
      </c>
      <c r="R98" s="25">
        <v>8.0</v>
      </c>
      <c r="S98" s="25">
        <v>9.0</v>
      </c>
      <c r="T98" s="25"/>
      <c r="U98" s="25"/>
      <c r="V98" s="25"/>
      <c r="W98" s="25">
        <v>7.5</v>
      </c>
      <c r="X98" s="25"/>
      <c r="Y98" s="25"/>
      <c r="Z98" s="25">
        <v>9.0</v>
      </c>
      <c r="AA98" s="25">
        <v>10.0</v>
      </c>
      <c r="AB98" s="25">
        <v>9.5</v>
      </c>
      <c r="AC98" s="25">
        <v>6.5</v>
      </c>
      <c r="AD98" s="25"/>
      <c r="AE98" s="25"/>
      <c r="AF98" s="25"/>
      <c r="AG98" s="25"/>
      <c r="AH98" s="25">
        <v>10.0</v>
      </c>
      <c r="AI98" s="25">
        <v>10.0</v>
      </c>
      <c r="AJ98" s="25">
        <v>10.0</v>
      </c>
      <c r="AK98" s="25">
        <v>8.5</v>
      </c>
      <c r="AL98" s="25">
        <v>10.0</v>
      </c>
      <c r="AM98" s="25"/>
      <c r="AN98" s="25">
        <v>9.0</v>
      </c>
      <c r="AO98" s="25"/>
      <c r="AP98" s="25"/>
      <c r="AQ98" s="25"/>
      <c r="AR98" s="6">
        <v>10.0</v>
      </c>
      <c r="AS98" s="25">
        <v>9.0</v>
      </c>
      <c r="AT98" s="25"/>
      <c r="AU98" s="25"/>
      <c r="AV98" s="25"/>
      <c r="AW98" s="25"/>
      <c r="AX98" s="25">
        <v>10.0</v>
      </c>
      <c r="AY98" s="32">
        <f t="shared" si="1"/>
        <v>9.05</v>
      </c>
      <c r="AZ98" s="23"/>
      <c r="BA98" s="23">
        <f t="shared" si="2"/>
        <v>0</v>
      </c>
      <c r="BB98" s="6">
        <v>10.0</v>
      </c>
      <c r="BC98" s="6">
        <v>0.0</v>
      </c>
      <c r="BD98" s="23">
        <f t="shared" si="3"/>
        <v>10</v>
      </c>
      <c r="BE98" s="6" t="s">
        <v>92</v>
      </c>
      <c r="BF98" s="6" t="s">
        <v>55</v>
      </c>
      <c r="BG98" s="6" t="s">
        <v>55</v>
      </c>
      <c r="BH98" s="6" t="s">
        <v>55</v>
      </c>
      <c r="BI98" s="6" t="s">
        <v>55</v>
      </c>
      <c r="BJ98" s="6" t="s">
        <v>92</v>
      </c>
      <c r="BK98" s="6" t="s">
        <v>55</v>
      </c>
      <c r="BL98" s="23"/>
    </row>
    <row r="99">
      <c r="A99" s="16">
        <v>94.0</v>
      </c>
      <c r="B99" s="17" t="s">
        <v>814</v>
      </c>
      <c r="C99" s="17" t="s">
        <v>112</v>
      </c>
      <c r="D99" s="17" t="s">
        <v>314</v>
      </c>
      <c r="E99" s="19"/>
      <c r="F99" s="17" t="s">
        <v>96</v>
      </c>
      <c r="G99" s="17" t="s">
        <v>712</v>
      </c>
      <c r="H99" s="48" t="s">
        <v>81</v>
      </c>
      <c r="J99" s="21"/>
      <c r="K99" s="48" t="s">
        <v>84</v>
      </c>
      <c r="L99" s="49">
        <v>42989.0</v>
      </c>
      <c r="M99" s="50"/>
      <c r="N99" s="48" t="s">
        <v>85</v>
      </c>
      <c r="O99" s="48" t="s">
        <v>295</v>
      </c>
      <c r="P99" s="50"/>
      <c r="Q99" s="6">
        <v>9.0</v>
      </c>
      <c r="R99" s="6">
        <v>9.5</v>
      </c>
      <c r="S99" s="6">
        <v>9.5</v>
      </c>
      <c r="T99" s="23"/>
      <c r="U99" s="23"/>
      <c r="V99" s="23"/>
      <c r="W99" s="6">
        <v>7.5</v>
      </c>
      <c r="X99" s="6"/>
      <c r="Y99" s="23"/>
      <c r="Z99" s="6">
        <v>9.5</v>
      </c>
      <c r="AA99" s="6">
        <v>10.0</v>
      </c>
      <c r="AB99" s="6">
        <v>10.0</v>
      </c>
      <c r="AC99" s="6">
        <v>8.5</v>
      </c>
      <c r="AD99" s="23"/>
      <c r="AE99" s="23"/>
      <c r="AF99" s="23"/>
      <c r="AG99" s="23"/>
      <c r="AH99" s="25">
        <v>10.0</v>
      </c>
      <c r="AI99" s="25">
        <v>10.0</v>
      </c>
      <c r="AJ99" s="25">
        <v>10.0</v>
      </c>
      <c r="AK99" s="6">
        <v>10.0</v>
      </c>
      <c r="AL99" s="6">
        <v>10.0</v>
      </c>
      <c r="AM99" s="23"/>
      <c r="AN99" s="6">
        <v>10.0</v>
      </c>
      <c r="AO99" s="23"/>
      <c r="AP99" s="23"/>
      <c r="AQ99" s="23"/>
      <c r="AR99" s="6">
        <v>10.0</v>
      </c>
      <c r="AS99" s="6">
        <v>9.5</v>
      </c>
      <c r="AT99" s="23"/>
      <c r="AU99" s="23"/>
      <c r="AV99" s="23"/>
      <c r="AW99" s="23"/>
      <c r="AX99" s="25">
        <v>10.0</v>
      </c>
      <c r="AY99" s="32">
        <f t="shared" si="1"/>
        <v>9.58</v>
      </c>
      <c r="AZ99" s="23"/>
      <c r="BA99" s="23">
        <f t="shared" si="2"/>
        <v>0</v>
      </c>
      <c r="BB99" s="6">
        <v>26.0</v>
      </c>
      <c r="BC99" s="6">
        <v>0.0</v>
      </c>
      <c r="BD99" s="23">
        <f t="shared" si="3"/>
        <v>26</v>
      </c>
      <c r="BE99" s="6" t="s">
        <v>92</v>
      </c>
      <c r="BF99" s="6" t="s">
        <v>55</v>
      </c>
      <c r="BG99" s="6" t="s">
        <v>55</v>
      </c>
      <c r="BH99" s="6" t="s">
        <v>55</v>
      </c>
      <c r="BI99" s="6" t="s">
        <v>55</v>
      </c>
      <c r="BJ99" s="6" t="s">
        <v>92</v>
      </c>
      <c r="BK99" s="6" t="s">
        <v>55</v>
      </c>
      <c r="BL99" s="23"/>
    </row>
    <row r="100">
      <c r="A100" s="16">
        <v>95.0</v>
      </c>
      <c r="B100" s="17" t="s">
        <v>821</v>
      </c>
      <c r="C100" s="17" t="s">
        <v>87</v>
      </c>
      <c r="D100" s="17" t="s">
        <v>78</v>
      </c>
      <c r="E100" s="19"/>
      <c r="F100" s="17" t="s">
        <v>79</v>
      </c>
      <c r="G100" s="17" t="s">
        <v>712</v>
      </c>
      <c r="H100" s="48" t="s">
        <v>81</v>
      </c>
      <c r="J100" s="21"/>
      <c r="K100" s="48" t="s">
        <v>84</v>
      </c>
      <c r="L100" s="49">
        <v>42979.0</v>
      </c>
      <c r="M100" s="50"/>
      <c r="N100" s="48" t="s">
        <v>85</v>
      </c>
      <c r="O100" s="48" t="s">
        <v>295</v>
      </c>
      <c r="P100" s="50"/>
      <c r="Q100" s="6">
        <v>8.0</v>
      </c>
      <c r="R100" s="6">
        <v>10.0</v>
      </c>
      <c r="S100" s="6">
        <v>9.5</v>
      </c>
      <c r="T100" s="23"/>
      <c r="U100" s="23"/>
      <c r="V100" s="23"/>
      <c r="W100" s="6">
        <v>9.0</v>
      </c>
      <c r="X100" s="6"/>
      <c r="Y100" s="23"/>
      <c r="Z100" s="6">
        <v>10.0</v>
      </c>
      <c r="AA100" s="6">
        <v>10.0</v>
      </c>
      <c r="AB100" s="6">
        <v>10.0</v>
      </c>
      <c r="AC100" s="6">
        <v>8.0</v>
      </c>
      <c r="AD100" s="23"/>
      <c r="AE100" s="23"/>
      <c r="AF100" s="23"/>
      <c r="AG100" s="23"/>
      <c r="AH100" s="25">
        <v>10.0</v>
      </c>
      <c r="AI100" s="25">
        <v>10.0</v>
      </c>
      <c r="AJ100" s="25">
        <v>10.0</v>
      </c>
      <c r="AK100" s="6">
        <v>8.0</v>
      </c>
      <c r="AL100" s="6">
        <v>10.0</v>
      </c>
      <c r="AM100" s="23"/>
      <c r="AN100" s="6">
        <v>10.0</v>
      </c>
      <c r="AO100" s="23"/>
      <c r="AP100" s="23"/>
      <c r="AQ100" s="23"/>
      <c r="AR100" s="6">
        <v>10.0</v>
      </c>
      <c r="AS100" s="6">
        <v>10.0</v>
      </c>
      <c r="AT100" s="23"/>
      <c r="AU100" s="23"/>
      <c r="AV100" s="23"/>
      <c r="AW100" s="23"/>
      <c r="AX100" s="25">
        <v>10.0</v>
      </c>
      <c r="AY100" s="32">
        <f t="shared" si="1"/>
        <v>9.55</v>
      </c>
      <c r="AZ100" s="23"/>
      <c r="BA100" s="23">
        <f t="shared" si="2"/>
        <v>0</v>
      </c>
      <c r="BB100" s="6">
        <v>63.0</v>
      </c>
      <c r="BC100" s="6">
        <v>0.0</v>
      </c>
      <c r="BD100" s="23">
        <f t="shared" si="3"/>
        <v>63</v>
      </c>
      <c r="BE100" s="6" t="s">
        <v>92</v>
      </c>
      <c r="BF100" s="6" t="s">
        <v>55</v>
      </c>
      <c r="BG100" s="6" t="s">
        <v>55</v>
      </c>
      <c r="BH100" s="6" t="s">
        <v>55</v>
      </c>
      <c r="BI100" s="6" t="s">
        <v>55</v>
      </c>
      <c r="BJ100" s="6" t="s">
        <v>92</v>
      </c>
      <c r="BK100" s="6" t="s">
        <v>55</v>
      </c>
      <c r="BL100" s="23"/>
    </row>
    <row r="101">
      <c r="A101" s="16">
        <v>96.0</v>
      </c>
      <c r="B101" s="17" t="s">
        <v>436</v>
      </c>
      <c r="C101" s="17" t="s">
        <v>107</v>
      </c>
      <c r="D101" s="17" t="s">
        <v>769</v>
      </c>
      <c r="E101" s="19"/>
      <c r="F101" s="17" t="s">
        <v>79</v>
      </c>
      <c r="G101" s="17" t="s">
        <v>712</v>
      </c>
      <c r="H101" s="48" t="s">
        <v>81</v>
      </c>
      <c r="J101" s="21"/>
      <c r="K101" s="48" t="s">
        <v>138</v>
      </c>
      <c r="L101" s="49">
        <v>42979.0</v>
      </c>
      <c r="M101" s="49">
        <v>42981.0</v>
      </c>
      <c r="N101" s="50"/>
      <c r="O101" s="50"/>
      <c r="P101" s="50"/>
      <c r="Q101" s="6">
        <v>7.0</v>
      </c>
      <c r="R101" s="6">
        <v>8.0</v>
      </c>
      <c r="S101" s="6">
        <v>7.5</v>
      </c>
      <c r="T101" s="23"/>
      <c r="U101" s="23"/>
      <c r="V101" s="23"/>
      <c r="W101" s="6">
        <v>7.5</v>
      </c>
      <c r="X101" s="23"/>
      <c r="Y101" s="23"/>
      <c r="Z101" s="6">
        <v>7.5</v>
      </c>
      <c r="AA101" s="6">
        <v>8.5</v>
      </c>
      <c r="AB101" s="6">
        <v>8.0</v>
      </c>
      <c r="AC101" s="6">
        <v>7.0</v>
      </c>
      <c r="AD101" s="23"/>
      <c r="AE101" s="23"/>
      <c r="AF101" s="23"/>
      <c r="AG101" s="23"/>
      <c r="AH101" s="25">
        <v>10.0</v>
      </c>
      <c r="AI101" s="25">
        <v>10.0</v>
      </c>
      <c r="AJ101" s="25">
        <v>10.0</v>
      </c>
      <c r="AK101" s="6">
        <v>9.0</v>
      </c>
      <c r="AL101" s="6">
        <v>9.0</v>
      </c>
      <c r="AM101" s="23"/>
      <c r="AN101" s="6">
        <v>9.5</v>
      </c>
      <c r="AO101" s="23"/>
      <c r="AP101" s="23"/>
      <c r="AQ101" s="23"/>
      <c r="AR101" s="6">
        <v>9.5</v>
      </c>
      <c r="AS101" s="6">
        <v>7.5</v>
      </c>
      <c r="AT101" s="23"/>
      <c r="AU101" s="23"/>
      <c r="AV101" s="23"/>
      <c r="AW101" s="23"/>
      <c r="AX101" s="25">
        <v>10.0</v>
      </c>
      <c r="AY101" s="32">
        <f t="shared" si="1"/>
        <v>8.55</v>
      </c>
      <c r="AZ101" s="23"/>
      <c r="BA101" s="23">
        <f t="shared" si="2"/>
        <v>0</v>
      </c>
      <c r="BB101" s="6">
        <v>15.0</v>
      </c>
      <c r="BC101" s="6">
        <v>0.0</v>
      </c>
      <c r="BD101" s="23">
        <f t="shared" si="3"/>
        <v>15</v>
      </c>
      <c r="BE101" s="6" t="s">
        <v>92</v>
      </c>
      <c r="BF101" s="6" t="s">
        <v>55</v>
      </c>
      <c r="BG101" s="6" t="s">
        <v>55</v>
      </c>
      <c r="BH101" s="6" t="s">
        <v>55</v>
      </c>
      <c r="BI101" s="6" t="s">
        <v>55</v>
      </c>
      <c r="BJ101" s="6" t="s">
        <v>92</v>
      </c>
      <c r="BK101" s="6" t="s">
        <v>55</v>
      </c>
      <c r="BL101" s="23"/>
    </row>
    <row r="102">
      <c r="A102" s="16">
        <v>97.0</v>
      </c>
      <c r="B102" s="17" t="s">
        <v>452</v>
      </c>
      <c r="C102" s="17" t="s">
        <v>828</v>
      </c>
      <c r="D102" s="17" t="s">
        <v>193</v>
      </c>
      <c r="E102" s="19"/>
      <c r="F102" s="17" t="s">
        <v>96</v>
      </c>
      <c r="G102" s="17" t="s">
        <v>712</v>
      </c>
      <c r="H102" s="48" t="s">
        <v>81</v>
      </c>
      <c r="J102" s="21"/>
      <c r="K102" s="48" t="s">
        <v>84</v>
      </c>
      <c r="L102" s="49">
        <v>42979.0</v>
      </c>
      <c r="M102" s="50"/>
      <c r="N102" s="48" t="s">
        <v>85</v>
      </c>
      <c r="O102" s="48" t="s">
        <v>295</v>
      </c>
      <c r="P102" s="50"/>
      <c r="Q102" s="25">
        <v>6.0</v>
      </c>
      <c r="R102" s="25">
        <v>5.0</v>
      </c>
      <c r="S102" s="25">
        <v>7.5</v>
      </c>
      <c r="T102" s="25"/>
      <c r="U102" s="25"/>
      <c r="V102" s="25"/>
      <c r="W102" s="25">
        <v>5.0</v>
      </c>
      <c r="X102" s="25"/>
      <c r="Y102" s="25"/>
      <c r="Z102" s="25">
        <v>8.0</v>
      </c>
      <c r="AA102" s="25">
        <v>7.5</v>
      </c>
      <c r="AB102" s="25">
        <v>6.0</v>
      </c>
      <c r="AC102" s="25">
        <v>5.5</v>
      </c>
      <c r="AD102" s="25"/>
      <c r="AE102" s="25"/>
      <c r="AF102" s="25"/>
      <c r="AG102" s="25"/>
      <c r="AH102" s="25">
        <v>10.0</v>
      </c>
      <c r="AI102" s="25">
        <v>10.0</v>
      </c>
      <c r="AJ102" s="25">
        <v>10.0</v>
      </c>
      <c r="AK102" s="25">
        <v>10.0</v>
      </c>
      <c r="AL102" s="25">
        <v>9.5</v>
      </c>
      <c r="AM102" s="25"/>
      <c r="AN102" s="25">
        <v>8.5</v>
      </c>
      <c r="AO102" s="25"/>
      <c r="AP102" s="25"/>
      <c r="AQ102" s="25"/>
      <c r="AR102" s="6">
        <v>7.0</v>
      </c>
      <c r="AS102" s="25">
        <v>7.0</v>
      </c>
      <c r="AT102" s="25"/>
      <c r="AU102" s="25"/>
      <c r="AV102" s="25"/>
      <c r="AW102" s="25"/>
      <c r="AX102" s="25">
        <v>10.0</v>
      </c>
      <c r="AY102" s="32">
        <f t="shared" si="1"/>
        <v>7.79</v>
      </c>
      <c r="AZ102" s="23"/>
      <c r="BA102" s="23">
        <f t="shared" si="2"/>
        <v>0</v>
      </c>
      <c r="BB102" s="6">
        <v>26.0</v>
      </c>
      <c r="BC102" s="6">
        <v>0.0</v>
      </c>
      <c r="BD102" s="23">
        <f t="shared" si="3"/>
        <v>26</v>
      </c>
      <c r="BE102" s="6" t="s">
        <v>92</v>
      </c>
      <c r="BF102" s="6" t="s">
        <v>55</v>
      </c>
      <c r="BG102" s="6" t="s">
        <v>55</v>
      </c>
      <c r="BH102" s="6" t="s">
        <v>55</v>
      </c>
      <c r="BI102" s="6" t="s">
        <v>55</v>
      </c>
      <c r="BJ102" s="6" t="s">
        <v>92</v>
      </c>
      <c r="BK102" s="6" t="s">
        <v>55</v>
      </c>
      <c r="BL102" s="23"/>
    </row>
    <row r="103">
      <c r="A103" s="16">
        <v>98.0</v>
      </c>
      <c r="B103" s="17" t="s">
        <v>443</v>
      </c>
      <c r="C103" s="17" t="s">
        <v>237</v>
      </c>
      <c r="D103" s="17" t="s">
        <v>143</v>
      </c>
      <c r="E103" s="19"/>
      <c r="F103" s="17" t="s">
        <v>79</v>
      </c>
      <c r="G103" s="17" t="s">
        <v>712</v>
      </c>
      <c r="H103" s="48" t="s">
        <v>81</v>
      </c>
      <c r="J103" s="21"/>
      <c r="K103" s="48" t="s">
        <v>138</v>
      </c>
      <c r="L103" s="49">
        <v>42985.0</v>
      </c>
      <c r="M103" s="49">
        <v>43017.0</v>
      </c>
      <c r="N103" s="48" t="s">
        <v>85</v>
      </c>
      <c r="O103" s="48" t="s">
        <v>295</v>
      </c>
      <c r="P103" s="52"/>
      <c r="Q103" s="25">
        <v>9.5</v>
      </c>
      <c r="R103" s="25">
        <v>10.0</v>
      </c>
      <c r="S103" s="25">
        <v>10.0</v>
      </c>
      <c r="T103" s="25"/>
      <c r="U103" s="25"/>
      <c r="V103" s="25"/>
      <c r="W103" s="25">
        <v>10.0</v>
      </c>
      <c r="X103" s="25"/>
      <c r="Y103" s="25"/>
      <c r="Z103" s="25">
        <v>10.0</v>
      </c>
      <c r="AA103" s="25">
        <v>10.0</v>
      </c>
      <c r="AB103" s="25">
        <v>10.0</v>
      </c>
      <c r="AC103" s="25">
        <v>10.0</v>
      </c>
      <c r="AD103" s="25"/>
      <c r="AE103" s="25"/>
      <c r="AF103" s="25"/>
      <c r="AG103" s="25"/>
      <c r="AH103" s="25">
        <v>10.0</v>
      </c>
      <c r="AI103" s="25">
        <v>10.0</v>
      </c>
      <c r="AJ103" s="25">
        <v>10.0</v>
      </c>
      <c r="AK103" s="25">
        <v>10.0</v>
      </c>
      <c r="AL103" s="25">
        <v>10.0</v>
      </c>
      <c r="AM103" s="25"/>
      <c r="AN103" s="25">
        <v>9.5</v>
      </c>
      <c r="AO103" s="25"/>
      <c r="AP103" s="25"/>
      <c r="AQ103" s="25"/>
      <c r="AR103" s="6">
        <v>10.0</v>
      </c>
      <c r="AS103" s="25">
        <v>10.0</v>
      </c>
      <c r="AT103" s="25"/>
      <c r="AU103" s="25"/>
      <c r="AV103" s="25"/>
      <c r="AW103" s="25"/>
      <c r="AX103" s="25">
        <v>10.0</v>
      </c>
      <c r="AY103" s="32">
        <f t="shared" si="1"/>
        <v>9.94</v>
      </c>
      <c r="AZ103" s="23"/>
      <c r="BA103" s="23">
        <f t="shared" si="2"/>
        <v>0</v>
      </c>
      <c r="BB103" s="6">
        <v>9.0</v>
      </c>
      <c r="BC103" s="6">
        <v>0.0</v>
      </c>
      <c r="BD103" s="23">
        <f t="shared" si="3"/>
        <v>9</v>
      </c>
      <c r="BE103" s="6" t="s">
        <v>92</v>
      </c>
      <c r="BF103" s="6" t="s">
        <v>55</v>
      </c>
      <c r="BG103" s="6" t="s">
        <v>55</v>
      </c>
      <c r="BH103" s="6" t="s">
        <v>55</v>
      </c>
      <c r="BI103" s="6" t="s">
        <v>55</v>
      </c>
      <c r="BJ103" s="6" t="s">
        <v>92</v>
      </c>
      <c r="BK103" s="6" t="s">
        <v>55</v>
      </c>
      <c r="BL103" s="23"/>
    </row>
    <row r="104">
      <c r="A104" s="16">
        <v>99.0</v>
      </c>
      <c r="B104" s="17" t="s">
        <v>838</v>
      </c>
      <c r="C104" s="17" t="s">
        <v>839</v>
      </c>
      <c r="D104" s="17" t="s">
        <v>709</v>
      </c>
      <c r="E104" s="20"/>
      <c r="F104" s="17" t="s">
        <v>79</v>
      </c>
      <c r="G104" s="17" t="s">
        <v>712</v>
      </c>
      <c r="H104" s="48" t="s">
        <v>81</v>
      </c>
      <c r="J104" s="21"/>
      <c r="K104" s="48" t="s">
        <v>84</v>
      </c>
      <c r="L104" s="49">
        <v>42979.0</v>
      </c>
      <c r="M104" s="50"/>
      <c r="N104" s="48" t="s">
        <v>85</v>
      </c>
      <c r="O104" s="48" t="s">
        <v>295</v>
      </c>
      <c r="P104" s="50"/>
      <c r="Q104" s="6">
        <v>8.5</v>
      </c>
      <c r="R104" s="6">
        <v>9.0</v>
      </c>
      <c r="S104" s="6">
        <v>8.0</v>
      </c>
      <c r="T104" s="23"/>
      <c r="U104" s="23"/>
      <c r="V104" s="23"/>
      <c r="W104" s="6">
        <v>8.5</v>
      </c>
      <c r="X104" s="6"/>
      <c r="Y104" s="23"/>
      <c r="Z104" s="6">
        <v>10.0</v>
      </c>
      <c r="AA104" s="6">
        <v>8.5</v>
      </c>
      <c r="AB104" s="6">
        <v>7.5</v>
      </c>
      <c r="AC104" s="6">
        <v>7.5</v>
      </c>
      <c r="AD104" s="23"/>
      <c r="AE104" s="23"/>
      <c r="AF104" s="23"/>
      <c r="AG104" s="23"/>
      <c r="AH104" s="25">
        <v>10.0</v>
      </c>
      <c r="AI104" s="25">
        <v>10.0</v>
      </c>
      <c r="AJ104" s="25">
        <v>10.0</v>
      </c>
      <c r="AK104" s="6">
        <v>8.5</v>
      </c>
      <c r="AL104" s="6">
        <v>10.0</v>
      </c>
      <c r="AM104" s="23"/>
      <c r="AN104" s="6">
        <v>9.5</v>
      </c>
      <c r="AO104" s="23"/>
      <c r="AP104" s="23"/>
      <c r="AQ104" s="23"/>
      <c r="AR104" s="6">
        <v>10.0</v>
      </c>
      <c r="AS104" s="6">
        <v>9.5</v>
      </c>
      <c r="AT104" s="23"/>
      <c r="AU104" s="23"/>
      <c r="AV104" s="23"/>
      <c r="AW104" s="23"/>
      <c r="AX104" s="25">
        <v>10.0</v>
      </c>
      <c r="AY104" s="32">
        <f t="shared" si="1"/>
        <v>9.11</v>
      </c>
      <c r="AZ104" s="23"/>
      <c r="BA104" s="23">
        <f t="shared" si="2"/>
        <v>0</v>
      </c>
      <c r="BB104" s="6">
        <v>7.0</v>
      </c>
      <c r="BC104" s="6">
        <v>0.0</v>
      </c>
      <c r="BD104" s="23">
        <f t="shared" si="3"/>
        <v>7</v>
      </c>
      <c r="BE104" s="6" t="s">
        <v>92</v>
      </c>
      <c r="BF104" s="6" t="s">
        <v>55</v>
      </c>
      <c r="BG104" s="6" t="s">
        <v>55</v>
      </c>
      <c r="BH104" s="6" t="s">
        <v>55</v>
      </c>
      <c r="BI104" s="6" t="s">
        <v>55</v>
      </c>
      <c r="BJ104" s="6" t="s">
        <v>92</v>
      </c>
      <c r="BK104" s="6" t="s">
        <v>55</v>
      </c>
      <c r="BL104" s="23"/>
    </row>
    <row r="105">
      <c r="A105" s="16">
        <v>100.0</v>
      </c>
      <c r="B105" s="17" t="s">
        <v>845</v>
      </c>
      <c r="C105" s="17" t="s">
        <v>237</v>
      </c>
      <c r="D105" s="17" t="s">
        <v>197</v>
      </c>
      <c r="E105" s="17" t="s">
        <v>719</v>
      </c>
      <c r="F105" s="17" t="s">
        <v>79</v>
      </c>
      <c r="G105" s="17" t="s">
        <v>712</v>
      </c>
      <c r="H105" s="48" t="s">
        <v>81</v>
      </c>
      <c r="J105" s="21"/>
      <c r="K105" s="48" t="s">
        <v>84</v>
      </c>
      <c r="L105" s="49">
        <v>42979.0</v>
      </c>
      <c r="M105" s="50"/>
      <c r="N105" s="48" t="s">
        <v>85</v>
      </c>
      <c r="O105" s="48" t="s">
        <v>295</v>
      </c>
      <c r="P105" s="50"/>
      <c r="Q105" s="25">
        <v>8.5</v>
      </c>
      <c r="R105" s="25">
        <v>8.5</v>
      </c>
      <c r="S105" s="25">
        <v>9.5</v>
      </c>
      <c r="T105" s="25"/>
      <c r="U105" s="25"/>
      <c r="V105" s="25"/>
      <c r="W105" s="25">
        <v>9.0</v>
      </c>
      <c r="X105" s="25"/>
      <c r="Y105" s="25"/>
      <c r="Z105" s="25">
        <v>10.0</v>
      </c>
      <c r="AA105" s="25">
        <v>10.0</v>
      </c>
      <c r="AB105" s="25">
        <v>9.5</v>
      </c>
      <c r="AC105" s="25">
        <v>9.5</v>
      </c>
      <c r="AD105" s="25"/>
      <c r="AE105" s="25"/>
      <c r="AF105" s="25"/>
      <c r="AG105" s="25"/>
      <c r="AH105" s="25">
        <v>10.0</v>
      </c>
      <c r="AI105" s="25">
        <v>10.0</v>
      </c>
      <c r="AJ105" s="25">
        <v>10.0</v>
      </c>
      <c r="AK105" s="25">
        <v>9.0</v>
      </c>
      <c r="AL105" s="25">
        <v>10.0</v>
      </c>
      <c r="AM105" s="25"/>
      <c r="AN105" s="25">
        <v>10.0</v>
      </c>
      <c r="AO105" s="25"/>
      <c r="AP105" s="25"/>
      <c r="AQ105" s="25"/>
      <c r="AR105" s="6">
        <v>10.0</v>
      </c>
      <c r="AS105" s="25">
        <v>10.0</v>
      </c>
      <c r="AT105" s="25"/>
      <c r="AU105" s="25"/>
      <c r="AV105" s="25"/>
      <c r="AW105" s="25"/>
      <c r="AX105" s="25">
        <v>10.0</v>
      </c>
      <c r="AY105" s="32">
        <f t="shared" si="1"/>
        <v>9.61</v>
      </c>
      <c r="AZ105" s="23"/>
      <c r="BA105" s="23">
        <f t="shared" si="2"/>
        <v>0</v>
      </c>
      <c r="BB105" s="6">
        <v>3.0</v>
      </c>
      <c r="BC105" s="6">
        <v>0.0</v>
      </c>
      <c r="BD105" s="23">
        <f t="shared" si="3"/>
        <v>3</v>
      </c>
      <c r="BE105" s="6" t="s">
        <v>92</v>
      </c>
      <c r="BF105" s="6" t="s">
        <v>55</v>
      </c>
      <c r="BG105" s="6" t="s">
        <v>55</v>
      </c>
      <c r="BH105" s="6" t="s">
        <v>55</v>
      </c>
      <c r="BI105" s="6" t="s">
        <v>55</v>
      </c>
      <c r="BJ105" s="6" t="s">
        <v>92</v>
      </c>
      <c r="BK105" s="6" t="s">
        <v>55</v>
      </c>
      <c r="BL105" s="23"/>
    </row>
    <row r="106">
      <c r="A106" s="16">
        <v>101.0</v>
      </c>
      <c r="B106" s="17" t="s">
        <v>387</v>
      </c>
      <c r="C106" s="17" t="s">
        <v>200</v>
      </c>
      <c r="D106" s="17" t="s">
        <v>847</v>
      </c>
      <c r="E106" s="17" t="s">
        <v>848</v>
      </c>
      <c r="F106" s="17" t="s">
        <v>96</v>
      </c>
      <c r="G106" s="17" t="s">
        <v>712</v>
      </c>
      <c r="H106" s="48" t="s">
        <v>81</v>
      </c>
      <c r="J106" s="21"/>
      <c r="K106" s="48" t="s">
        <v>84</v>
      </c>
      <c r="L106" s="49">
        <v>42979.0</v>
      </c>
      <c r="M106" s="50"/>
      <c r="N106" s="48" t="s">
        <v>85</v>
      </c>
      <c r="O106" s="48" t="s">
        <v>295</v>
      </c>
      <c r="P106" s="50"/>
      <c r="Q106" s="25">
        <v>10.0</v>
      </c>
      <c r="R106" s="25">
        <v>10.0</v>
      </c>
      <c r="S106" s="25">
        <v>10.0</v>
      </c>
      <c r="T106" s="25"/>
      <c r="U106" s="25"/>
      <c r="V106" s="25"/>
      <c r="W106" s="25">
        <v>10.0</v>
      </c>
      <c r="X106" s="25"/>
      <c r="Y106" s="25"/>
      <c r="Z106" s="25">
        <v>10.0</v>
      </c>
      <c r="AA106" s="25">
        <v>10.0</v>
      </c>
      <c r="AB106" s="25">
        <v>10.0</v>
      </c>
      <c r="AC106" s="25">
        <v>10.0</v>
      </c>
      <c r="AD106" s="25"/>
      <c r="AE106" s="25"/>
      <c r="AF106" s="25"/>
      <c r="AG106" s="25"/>
      <c r="AH106" s="25">
        <v>10.0</v>
      </c>
      <c r="AI106" s="25">
        <v>10.0</v>
      </c>
      <c r="AJ106" s="25">
        <v>10.0</v>
      </c>
      <c r="AK106" s="25">
        <v>8.0</v>
      </c>
      <c r="AL106" s="25">
        <v>10.0</v>
      </c>
      <c r="AM106" s="25"/>
      <c r="AN106" s="25">
        <v>10.0</v>
      </c>
      <c r="AO106" s="25"/>
      <c r="AP106" s="25"/>
      <c r="AQ106" s="25"/>
      <c r="AR106" s="6">
        <v>10.0</v>
      </c>
      <c r="AS106" s="25">
        <v>10.0</v>
      </c>
      <c r="AT106" s="25"/>
      <c r="AU106" s="25"/>
      <c r="AV106" s="25"/>
      <c r="AW106" s="25"/>
      <c r="AX106" s="25">
        <v>10.0</v>
      </c>
      <c r="AY106" s="32">
        <f t="shared" si="1"/>
        <v>9.88</v>
      </c>
      <c r="AZ106" s="23"/>
      <c r="BA106" s="23">
        <f t="shared" si="2"/>
        <v>0</v>
      </c>
      <c r="BB106" s="6">
        <v>15.0</v>
      </c>
      <c r="BC106" s="6">
        <v>0.0</v>
      </c>
      <c r="BD106" s="23">
        <f t="shared" si="3"/>
        <v>15</v>
      </c>
      <c r="BE106" s="6" t="s">
        <v>92</v>
      </c>
      <c r="BF106" s="6" t="s">
        <v>55</v>
      </c>
      <c r="BG106" s="6" t="s">
        <v>55</v>
      </c>
      <c r="BH106" s="6" t="s">
        <v>55</v>
      </c>
      <c r="BI106" s="6" t="s">
        <v>55</v>
      </c>
      <c r="BJ106" s="6" t="s">
        <v>92</v>
      </c>
      <c r="BK106" s="6" t="s">
        <v>55</v>
      </c>
      <c r="BL106" s="23"/>
    </row>
    <row r="107">
      <c r="A107" s="16">
        <v>102.0</v>
      </c>
      <c r="B107" s="17" t="s">
        <v>857</v>
      </c>
      <c r="C107" s="17" t="s">
        <v>338</v>
      </c>
      <c r="D107" s="20"/>
      <c r="E107" s="19"/>
      <c r="F107" s="17" t="s">
        <v>79</v>
      </c>
      <c r="G107" s="17" t="s">
        <v>858</v>
      </c>
      <c r="H107" s="48" t="s">
        <v>81</v>
      </c>
      <c r="J107" s="21"/>
      <c r="K107" s="48" t="s">
        <v>84</v>
      </c>
      <c r="L107" s="49">
        <v>42979.0</v>
      </c>
      <c r="M107" s="50"/>
      <c r="N107" s="48" t="s">
        <v>85</v>
      </c>
      <c r="O107" s="48" t="s">
        <v>295</v>
      </c>
      <c r="P107" s="50"/>
      <c r="Q107" s="25">
        <v>7.5</v>
      </c>
      <c r="R107" s="25">
        <v>8.5</v>
      </c>
      <c r="S107" s="25">
        <v>8.0</v>
      </c>
      <c r="T107" s="25"/>
      <c r="U107" s="25"/>
      <c r="V107" s="25"/>
      <c r="W107" s="25">
        <v>8.0</v>
      </c>
      <c r="X107" s="25">
        <v>7.5</v>
      </c>
      <c r="Y107" s="25"/>
      <c r="Z107" s="25">
        <v>9.0</v>
      </c>
      <c r="AA107" s="25"/>
      <c r="AB107" s="25">
        <v>8.0</v>
      </c>
      <c r="AC107" s="25">
        <v>8.0</v>
      </c>
      <c r="AD107" s="25"/>
      <c r="AE107" s="25"/>
      <c r="AF107" s="25"/>
      <c r="AG107" s="25"/>
      <c r="AH107" s="25">
        <v>10.0</v>
      </c>
      <c r="AI107" s="25">
        <v>10.0</v>
      </c>
      <c r="AJ107" s="25">
        <v>10.0</v>
      </c>
      <c r="AK107" s="25">
        <v>10.0</v>
      </c>
      <c r="AL107" s="25">
        <v>9.5</v>
      </c>
      <c r="AM107" s="25"/>
      <c r="AN107" s="25">
        <v>10.0</v>
      </c>
      <c r="AO107" s="25"/>
      <c r="AP107" s="25"/>
      <c r="AQ107" s="25"/>
      <c r="AR107" s="6">
        <v>9.0</v>
      </c>
      <c r="AS107" s="25">
        <v>10.0</v>
      </c>
      <c r="AT107" s="25"/>
      <c r="AU107" s="25"/>
      <c r="AV107" s="25"/>
      <c r="AW107" s="25"/>
      <c r="AX107" s="25">
        <v>10.0</v>
      </c>
      <c r="AY107" s="32">
        <f t="shared" si="1"/>
        <v>9</v>
      </c>
      <c r="AZ107" s="23"/>
      <c r="BA107" s="23">
        <f t="shared" si="2"/>
        <v>0</v>
      </c>
      <c r="BB107" s="6">
        <v>50.0</v>
      </c>
      <c r="BC107" s="6">
        <v>0.0</v>
      </c>
      <c r="BD107" s="23">
        <f t="shared" si="3"/>
        <v>50</v>
      </c>
      <c r="BE107" s="6" t="s">
        <v>92</v>
      </c>
      <c r="BF107" s="6" t="s">
        <v>55</v>
      </c>
      <c r="BG107" s="6" t="s">
        <v>55</v>
      </c>
      <c r="BH107" s="6" t="s">
        <v>55</v>
      </c>
      <c r="BI107" s="6" t="s">
        <v>55</v>
      </c>
      <c r="BJ107" s="6" t="s">
        <v>92</v>
      </c>
      <c r="BK107" s="6" t="s">
        <v>55</v>
      </c>
      <c r="BL107" s="23"/>
    </row>
    <row r="108">
      <c r="A108" s="16">
        <v>103.0</v>
      </c>
      <c r="B108" s="17" t="s">
        <v>863</v>
      </c>
      <c r="C108" s="17" t="s">
        <v>540</v>
      </c>
      <c r="D108" s="17" t="s">
        <v>78</v>
      </c>
      <c r="E108" s="20"/>
      <c r="F108" s="17" t="s">
        <v>79</v>
      </c>
      <c r="G108" s="17" t="s">
        <v>858</v>
      </c>
      <c r="H108" s="48" t="s">
        <v>81</v>
      </c>
      <c r="J108" s="21"/>
      <c r="K108" s="48" t="s">
        <v>84</v>
      </c>
      <c r="L108" s="49">
        <v>42979.0</v>
      </c>
      <c r="M108" s="50"/>
      <c r="N108" s="48" t="s">
        <v>85</v>
      </c>
      <c r="O108" s="48" t="s">
        <v>295</v>
      </c>
      <c r="P108" s="52"/>
      <c r="Q108" s="25">
        <v>8.5</v>
      </c>
      <c r="R108" s="25">
        <v>7.5</v>
      </c>
      <c r="S108" s="25">
        <v>10.0</v>
      </c>
      <c r="T108" s="25"/>
      <c r="U108" s="25"/>
      <c r="V108" s="25"/>
      <c r="W108" s="25">
        <v>7.5</v>
      </c>
      <c r="X108" s="25">
        <v>9.0</v>
      </c>
      <c r="Y108" s="25"/>
      <c r="Z108" s="25">
        <v>9.0</v>
      </c>
      <c r="AA108" s="25"/>
      <c r="AB108" s="25">
        <v>7.5</v>
      </c>
      <c r="AC108" s="25">
        <v>7.0</v>
      </c>
      <c r="AD108" s="25"/>
      <c r="AE108" s="25"/>
      <c r="AF108" s="25"/>
      <c r="AG108" s="25"/>
      <c r="AH108" s="25">
        <v>10.0</v>
      </c>
      <c r="AI108" s="25">
        <v>10.0</v>
      </c>
      <c r="AJ108" s="25">
        <v>10.0</v>
      </c>
      <c r="AK108" s="25">
        <v>10.0</v>
      </c>
      <c r="AL108" s="25">
        <v>10.0</v>
      </c>
      <c r="AM108" s="25"/>
      <c r="AN108" s="25">
        <v>10.0</v>
      </c>
      <c r="AO108" s="25"/>
      <c r="AP108" s="25"/>
      <c r="AQ108" s="25"/>
      <c r="AR108" s="6">
        <v>9.0</v>
      </c>
      <c r="AS108" s="25">
        <v>9.0</v>
      </c>
      <c r="AT108" s="25"/>
      <c r="AU108" s="25"/>
      <c r="AV108" s="25"/>
      <c r="AW108" s="25"/>
      <c r="AX108" s="25">
        <v>10.0</v>
      </c>
      <c r="AY108" s="32">
        <f t="shared" si="1"/>
        <v>9.05</v>
      </c>
      <c r="AZ108" s="23"/>
      <c r="BA108" s="23">
        <f t="shared" si="2"/>
        <v>0</v>
      </c>
      <c r="BB108" s="6">
        <v>3.0</v>
      </c>
      <c r="BC108" s="6">
        <v>0.0</v>
      </c>
      <c r="BD108" s="23">
        <f t="shared" si="3"/>
        <v>3</v>
      </c>
      <c r="BE108" s="6" t="s">
        <v>92</v>
      </c>
      <c r="BF108" s="6" t="s">
        <v>55</v>
      </c>
      <c r="BG108" s="6" t="s">
        <v>55</v>
      </c>
      <c r="BH108" s="6" t="s">
        <v>55</v>
      </c>
      <c r="BI108" s="6" t="s">
        <v>55</v>
      </c>
      <c r="BJ108" s="6" t="s">
        <v>92</v>
      </c>
      <c r="BK108" s="6" t="s">
        <v>55</v>
      </c>
      <c r="BL108" s="23"/>
    </row>
    <row r="109">
      <c r="A109" s="16">
        <v>104.0</v>
      </c>
      <c r="B109" s="17" t="s">
        <v>866</v>
      </c>
      <c r="C109" s="17" t="s">
        <v>77</v>
      </c>
      <c r="D109" s="17" t="s">
        <v>78</v>
      </c>
      <c r="E109" s="19"/>
      <c r="F109" s="17" t="s">
        <v>79</v>
      </c>
      <c r="G109" s="17" t="s">
        <v>858</v>
      </c>
      <c r="H109" s="48" t="s">
        <v>81</v>
      </c>
      <c r="J109" s="21"/>
      <c r="K109" s="48" t="s">
        <v>84</v>
      </c>
      <c r="L109" s="49">
        <v>42979.0</v>
      </c>
      <c r="M109" s="50"/>
      <c r="N109" s="48" t="s">
        <v>85</v>
      </c>
      <c r="O109" s="48" t="s">
        <v>295</v>
      </c>
      <c r="P109" s="52"/>
      <c r="Q109" s="6">
        <v>6.5</v>
      </c>
      <c r="R109" s="6">
        <v>5.0</v>
      </c>
      <c r="S109" s="6">
        <v>6.5</v>
      </c>
      <c r="T109" s="23"/>
      <c r="U109" s="23"/>
      <c r="V109" s="23"/>
      <c r="W109" s="6">
        <v>6.0</v>
      </c>
      <c r="X109" s="6">
        <v>8.0</v>
      </c>
      <c r="Y109" s="23"/>
      <c r="Z109" s="6">
        <v>8.0</v>
      </c>
      <c r="AA109" s="23"/>
      <c r="AB109" s="6">
        <v>7.5</v>
      </c>
      <c r="AC109" s="6">
        <v>5.5</v>
      </c>
      <c r="AD109" s="23"/>
      <c r="AE109" s="23"/>
      <c r="AF109" s="23"/>
      <c r="AG109" s="23"/>
      <c r="AH109" s="25">
        <v>10.0</v>
      </c>
      <c r="AI109" s="25">
        <v>10.0</v>
      </c>
      <c r="AJ109" s="25">
        <v>10.0</v>
      </c>
      <c r="AK109" s="25">
        <v>10.0</v>
      </c>
      <c r="AL109" s="6">
        <v>7.5</v>
      </c>
      <c r="AM109" s="23"/>
      <c r="AN109" s="6">
        <v>10.0</v>
      </c>
      <c r="AO109" s="23"/>
      <c r="AP109" s="23"/>
      <c r="AQ109" s="23"/>
      <c r="AR109" s="6">
        <v>8.5</v>
      </c>
      <c r="AS109" s="25">
        <v>10.0</v>
      </c>
      <c r="AT109" s="23"/>
      <c r="AU109" s="23"/>
      <c r="AV109" s="23"/>
      <c r="AW109" s="23"/>
      <c r="AX109" s="25">
        <v>10.0</v>
      </c>
      <c r="AY109" s="32">
        <f t="shared" si="1"/>
        <v>8.17</v>
      </c>
      <c r="AZ109" s="23"/>
      <c r="BA109" s="23">
        <f t="shared" si="2"/>
        <v>0</v>
      </c>
      <c r="BB109" s="6">
        <v>17.0</v>
      </c>
      <c r="BC109" s="6">
        <v>0.0</v>
      </c>
      <c r="BD109" s="23">
        <f t="shared" si="3"/>
        <v>17</v>
      </c>
      <c r="BE109" s="6" t="s">
        <v>92</v>
      </c>
      <c r="BF109" s="6" t="s">
        <v>55</v>
      </c>
      <c r="BG109" s="6" t="s">
        <v>55</v>
      </c>
      <c r="BH109" s="6" t="s">
        <v>55</v>
      </c>
      <c r="BI109" s="6" t="s">
        <v>55</v>
      </c>
      <c r="BJ109" s="6" t="s">
        <v>92</v>
      </c>
      <c r="BK109" s="6" t="s">
        <v>55</v>
      </c>
      <c r="BL109" s="23"/>
    </row>
    <row r="110">
      <c r="A110" s="16">
        <v>105.0</v>
      </c>
      <c r="B110" s="17" t="s">
        <v>872</v>
      </c>
      <c r="C110" s="17" t="s">
        <v>77</v>
      </c>
      <c r="D110" s="17" t="s">
        <v>132</v>
      </c>
      <c r="E110" s="19"/>
      <c r="F110" s="17" t="s">
        <v>79</v>
      </c>
      <c r="G110" s="17" t="s">
        <v>858</v>
      </c>
      <c r="H110" s="48"/>
      <c r="J110" s="21"/>
      <c r="K110" s="48"/>
      <c r="L110" s="49"/>
      <c r="M110" s="50"/>
      <c r="N110" s="48"/>
      <c r="O110" s="48"/>
      <c r="P110" s="52"/>
      <c r="Q110" s="6">
        <v>7.5</v>
      </c>
      <c r="R110" s="6">
        <v>9.0</v>
      </c>
      <c r="S110" s="6">
        <v>7.5</v>
      </c>
      <c r="T110" s="23"/>
      <c r="U110" s="23"/>
      <c r="V110" s="23"/>
      <c r="W110" s="6">
        <v>6.0</v>
      </c>
      <c r="X110" s="6">
        <v>6.0</v>
      </c>
      <c r="Y110" s="23"/>
      <c r="Z110" s="6">
        <v>7.0</v>
      </c>
      <c r="AA110" s="23"/>
      <c r="AB110" s="6">
        <v>7.5</v>
      </c>
      <c r="AC110" s="6">
        <v>6.5</v>
      </c>
      <c r="AD110" s="23"/>
      <c r="AE110" s="23"/>
      <c r="AF110" s="23"/>
      <c r="AG110" s="23"/>
      <c r="AH110" s="25">
        <v>10.0</v>
      </c>
      <c r="AI110" s="25">
        <v>9.5</v>
      </c>
      <c r="AJ110" s="25">
        <v>10.0</v>
      </c>
      <c r="AK110" s="25">
        <v>9.5</v>
      </c>
      <c r="AL110" s="6">
        <v>8.5</v>
      </c>
      <c r="AM110" s="23"/>
      <c r="AN110" s="6">
        <v>9.5</v>
      </c>
      <c r="AO110" s="23"/>
      <c r="AP110" s="23"/>
      <c r="AQ110" s="23"/>
      <c r="AR110" s="6">
        <v>7.0</v>
      </c>
      <c r="AS110" s="25">
        <v>10.0</v>
      </c>
      <c r="AT110" s="23"/>
      <c r="AU110" s="23"/>
      <c r="AV110" s="23"/>
      <c r="AW110" s="23"/>
      <c r="AX110" s="25">
        <v>10.0</v>
      </c>
      <c r="AY110" s="32">
        <f t="shared" si="1"/>
        <v>8.29</v>
      </c>
      <c r="AZ110" s="23"/>
      <c r="BA110" s="23">
        <f t="shared" si="2"/>
        <v>0</v>
      </c>
      <c r="BB110" s="6">
        <v>13.0</v>
      </c>
      <c r="BC110" s="6">
        <v>0.0</v>
      </c>
      <c r="BD110" s="23">
        <f t="shared" si="3"/>
        <v>13</v>
      </c>
      <c r="BE110" s="6" t="s">
        <v>92</v>
      </c>
      <c r="BF110" s="6" t="s">
        <v>55</v>
      </c>
      <c r="BG110" s="6" t="s">
        <v>55</v>
      </c>
      <c r="BH110" s="6" t="s">
        <v>55</v>
      </c>
      <c r="BI110" s="6" t="s">
        <v>92</v>
      </c>
      <c r="BJ110" s="6" t="s">
        <v>92</v>
      </c>
      <c r="BK110" s="6" t="s">
        <v>55</v>
      </c>
      <c r="BL110" s="23"/>
    </row>
    <row r="111">
      <c r="A111" s="16">
        <v>106.0</v>
      </c>
      <c r="B111" s="17" t="s">
        <v>370</v>
      </c>
      <c r="C111" s="17" t="s">
        <v>132</v>
      </c>
      <c r="D111" s="17" t="s">
        <v>874</v>
      </c>
      <c r="E111" s="19"/>
      <c r="F111" s="17" t="s">
        <v>79</v>
      </c>
      <c r="G111" s="17" t="s">
        <v>858</v>
      </c>
      <c r="H111" s="48" t="s">
        <v>81</v>
      </c>
      <c r="J111" s="21"/>
      <c r="K111" s="48" t="s">
        <v>84</v>
      </c>
      <c r="L111" s="49">
        <v>42979.0</v>
      </c>
      <c r="M111" s="50"/>
      <c r="N111" s="48" t="s">
        <v>85</v>
      </c>
      <c r="O111" s="48" t="s">
        <v>295</v>
      </c>
      <c r="P111" s="52"/>
      <c r="Q111" s="6">
        <v>7.5</v>
      </c>
      <c r="R111" s="6">
        <v>6.0</v>
      </c>
      <c r="S111" s="6">
        <v>9.0</v>
      </c>
      <c r="T111" s="23"/>
      <c r="U111" s="23"/>
      <c r="V111" s="23"/>
      <c r="W111" s="6">
        <v>7.5</v>
      </c>
      <c r="X111" s="6">
        <v>8.0</v>
      </c>
      <c r="Y111" s="23"/>
      <c r="Z111" s="6">
        <v>8.0</v>
      </c>
      <c r="AA111" s="23"/>
      <c r="AB111" s="6">
        <v>8.5</v>
      </c>
      <c r="AC111" s="6">
        <v>8.5</v>
      </c>
      <c r="AD111" s="23"/>
      <c r="AE111" s="23"/>
      <c r="AF111" s="23"/>
      <c r="AG111" s="23"/>
      <c r="AH111" s="25">
        <v>10.0</v>
      </c>
      <c r="AI111" s="25">
        <v>10.0</v>
      </c>
      <c r="AJ111" s="25">
        <v>10.0</v>
      </c>
      <c r="AK111" s="25">
        <v>10.0</v>
      </c>
      <c r="AL111" s="6">
        <v>9.5</v>
      </c>
      <c r="AM111" s="23"/>
      <c r="AN111" s="6">
        <v>10.0</v>
      </c>
      <c r="AO111" s="23"/>
      <c r="AP111" s="23"/>
      <c r="AQ111" s="23"/>
      <c r="AR111" s="6">
        <v>9.0</v>
      </c>
      <c r="AS111" s="25">
        <v>10.0</v>
      </c>
      <c r="AT111" s="23"/>
      <c r="AU111" s="23"/>
      <c r="AV111" s="23"/>
      <c r="AW111" s="23"/>
      <c r="AX111" s="25">
        <v>10.0</v>
      </c>
      <c r="AY111" s="32">
        <f t="shared" si="1"/>
        <v>8.91</v>
      </c>
      <c r="AZ111" s="23"/>
      <c r="BA111" s="23">
        <f t="shared" si="2"/>
        <v>0</v>
      </c>
      <c r="BB111" s="6">
        <v>31.0</v>
      </c>
      <c r="BC111" s="6">
        <v>0.0</v>
      </c>
      <c r="BD111" s="23">
        <f t="shared" si="3"/>
        <v>31</v>
      </c>
      <c r="BE111" s="6" t="s">
        <v>92</v>
      </c>
      <c r="BF111" s="6" t="s">
        <v>55</v>
      </c>
      <c r="BG111" s="6" t="s">
        <v>55</v>
      </c>
      <c r="BH111" s="6" t="s">
        <v>55</v>
      </c>
      <c r="BI111" s="6" t="s">
        <v>55</v>
      </c>
      <c r="BJ111" s="6" t="s">
        <v>92</v>
      </c>
      <c r="BK111" s="6" t="s">
        <v>55</v>
      </c>
      <c r="BL111" s="23"/>
    </row>
    <row r="112">
      <c r="A112" s="16">
        <v>107.0</v>
      </c>
      <c r="B112" s="17" t="s">
        <v>189</v>
      </c>
      <c r="C112" s="17" t="s">
        <v>145</v>
      </c>
      <c r="D112" s="17" t="s">
        <v>132</v>
      </c>
      <c r="E112" s="19"/>
      <c r="F112" s="17" t="s">
        <v>79</v>
      </c>
      <c r="G112" s="17" t="s">
        <v>858</v>
      </c>
      <c r="H112" s="48" t="s">
        <v>81</v>
      </c>
      <c r="J112" s="21"/>
      <c r="K112" s="48" t="s">
        <v>84</v>
      </c>
      <c r="L112" s="49">
        <v>42979.0</v>
      </c>
      <c r="M112" s="50"/>
      <c r="N112" s="48" t="s">
        <v>85</v>
      </c>
      <c r="O112" s="48" t="s">
        <v>295</v>
      </c>
      <c r="P112" s="52"/>
      <c r="Q112" s="6">
        <v>6.5</v>
      </c>
      <c r="R112" s="6">
        <v>7.0</v>
      </c>
      <c r="S112" s="6">
        <v>7.5</v>
      </c>
      <c r="T112" s="23"/>
      <c r="U112" s="23"/>
      <c r="V112" s="23"/>
      <c r="W112" s="6">
        <v>7.0</v>
      </c>
      <c r="X112" s="6">
        <v>8.0</v>
      </c>
      <c r="Y112" s="23"/>
      <c r="Z112" s="6">
        <v>10.0</v>
      </c>
      <c r="AA112" s="23"/>
      <c r="AB112" s="6">
        <v>8.0</v>
      </c>
      <c r="AC112" s="6">
        <v>7.5</v>
      </c>
      <c r="AD112" s="23"/>
      <c r="AE112" s="23"/>
      <c r="AF112" s="23"/>
      <c r="AG112" s="23"/>
      <c r="AH112" s="25">
        <v>10.0</v>
      </c>
      <c r="AI112" s="25">
        <v>10.0</v>
      </c>
      <c r="AJ112" s="25">
        <v>10.0</v>
      </c>
      <c r="AK112" s="25">
        <v>10.0</v>
      </c>
      <c r="AL112" s="6">
        <v>10.0</v>
      </c>
      <c r="AM112" s="23"/>
      <c r="AN112" s="6">
        <v>10.0</v>
      </c>
      <c r="AO112" s="23"/>
      <c r="AP112" s="23"/>
      <c r="AQ112" s="23"/>
      <c r="AR112" s="6">
        <v>8.5</v>
      </c>
      <c r="AS112" s="25">
        <v>10.0</v>
      </c>
      <c r="AT112" s="23"/>
      <c r="AU112" s="23"/>
      <c r="AV112" s="23"/>
      <c r="AW112" s="23"/>
      <c r="AX112" s="25">
        <v>10.0</v>
      </c>
      <c r="AY112" s="32">
        <f t="shared" si="1"/>
        <v>8.82</v>
      </c>
      <c r="AZ112" s="23"/>
      <c r="BA112" s="23">
        <f t="shared" si="2"/>
        <v>0</v>
      </c>
      <c r="BB112" s="6">
        <v>31.0</v>
      </c>
      <c r="BC112" s="6">
        <v>0.0</v>
      </c>
      <c r="BD112" s="23">
        <f t="shared" si="3"/>
        <v>31</v>
      </c>
      <c r="BE112" s="6" t="s">
        <v>92</v>
      </c>
      <c r="BF112" s="6" t="s">
        <v>55</v>
      </c>
      <c r="BG112" s="6" t="s">
        <v>55</v>
      </c>
      <c r="BH112" s="6" t="s">
        <v>55</v>
      </c>
      <c r="BI112" s="6" t="s">
        <v>55</v>
      </c>
      <c r="BJ112" s="6" t="s">
        <v>92</v>
      </c>
      <c r="BK112" s="6" t="s">
        <v>55</v>
      </c>
      <c r="BL112" s="23"/>
    </row>
    <row r="113">
      <c r="A113" s="16">
        <v>108.0</v>
      </c>
      <c r="B113" s="17" t="s">
        <v>879</v>
      </c>
      <c r="C113" s="17" t="s">
        <v>880</v>
      </c>
      <c r="D113" s="20"/>
      <c r="E113" s="19"/>
      <c r="F113" s="17" t="s">
        <v>79</v>
      </c>
      <c r="G113" s="17" t="s">
        <v>858</v>
      </c>
      <c r="H113" s="48" t="s">
        <v>81</v>
      </c>
      <c r="J113" s="21"/>
      <c r="K113" s="48" t="s">
        <v>138</v>
      </c>
      <c r="L113" s="49">
        <v>42979.0</v>
      </c>
      <c r="M113" s="49">
        <v>42991.0</v>
      </c>
      <c r="N113" s="48" t="s">
        <v>85</v>
      </c>
      <c r="O113" s="48" t="s">
        <v>483</v>
      </c>
      <c r="P113" s="52"/>
      <c r="Q113" s="6">
        <v>7.0</v>
      </c>
      <c r="R113" s="6">
        <v>5.0</v>
      </c>
      <c r="S113" s="6">
        <v>6.5</v>
      </c>
      <c r="T113" s="23"/>
      <c r="U113" s="23"/>
      <c r="V113" s="23"/>
      <c r="W113" s="6">
        <v>5.0</v>
      </c>
      <c r="X113" s="6">
        <v>7.0</v>
      </c>
      <c r="Y113" s="23"/>
      <c r="Z113" s="6">
        <v>7.5</v>
      </c>
      <c r="AA113" s="23"/>
      <c r="AB113" s="6">
        <v>8.0</v>
      </c>
      <c r="AC113" s="6">
        <v>7.5</v>
      </c>
      <c r="AD113" s="23"/>
      <c r="AE113" s="23"/>
      <c r="AF113" s="23"/>
      <c r="AG113" s="23"/>
      <c r="AH113" s="25">
        <v>10.0</v>
      </c>
      <c r="AI113" s="25">
        <v>10.0</v>
      </c>
      <c r="AJ113" s="25">
        <v>10.0</v>
      </c>
      <c r="AK113" s="25">
        <v>10.0</v>
      </c>
      <c r="AL113" s="6">
        <v>8.5</v>
      </c>
      <c r="AM113" s="23"/>
      <c r="AN113" s="6">
        <v>10.0</v>
      </c>
      <c r="AO113" s="23"/>
      <c r="AP113" s="23"/>
      <c r="AQ113" s="23"/>
      <c r="AR113" s="6">
        <v>8.0</v>
      </c>
      <c r="AS113" s="25">
        <v>10.0</v>
      </c>
      <c r="AT113" s="23"/>
      <c r="AU113" s="23"/>
      <c r="AV113" s="23"/>
      <c r="AW113" s="23"/>
      <c r="AX113" s="25">
        <v>10.0</v>
      </c>
      <c r="AY113" s="32">
        <f t="shared" si="1"/>
        <v>8.23</v>
      </c>
      <c r="AZ113" s="23"/>
      <c r="BA113" s="23">
        <f t="shared" si="2"/>
        <v>0</v>
      </c>
      <c r="BB113" s="6">
        <v>6.0</v>
      </c>
      <c r="BC113" s="6">
        <v>0.0</v>
      </c>
      <c r="BD113" s="23">
        <f t="shared" si="3"/>
        <v>6</v>
      </c>
      <c r="BE113" s="6" t="s">
        <v>92</v>
      </c>
      <c r="BF113" s="6" t="s">
        <v>55</v>
      </c>
      <c r="BG113" s="6" t="s">
        <v>55</v>
      </c>
      <c r="BH113" s="6" t="s">
        <v>55</v>
      </c>
      <c r="BI113" s="6" t="s">
        <v>55</v>
      </c>
      <c r="BJ113" s="6" t="s">
        <v>92</v>
      </c>
      <c r="BK113" s="6" t="s">
        <v>55</v>
      </c>
      <c r="BL113" s="23"/>
    </row>
    <row r="114">
      <c r="A114" s="16">
        <v>109.0</v>
      </c>
      <c r="B114" s="17" t="s">
        <v>164</v>
      </c>
      <c r="C114" s="17" t="s">
        <v>884</v>
      </c>
      <c r="D114" s="17" t="s">
        <v>885</v>
      </c>
      <c r="E114" s="19"/>
      <c r="F114" s="17" t="s">
        <v>96</v>
      </c>
      <c r="G114" s="17" t="s">
        <v>858</v>
      </c>
      <c r="H114" s="48" t="s">
        <v>81</v>
      </c>
      <c r="J114" s="21"/>
      <c r="K114" s="48" t="s">
        <v>84</v>
      </c>
      <c r="L114" s="49">
        <v>42979.0</v>
      </c>
      <c r="M114" s="50"/>
      <c r="N114" s="48" t="s">
        <v>85</v>
      </c>
      <c r="O114" s="48" t="s">
        <v>295</v>
      </c>
      <c r="P114" s="52"/>
      <c r="Q114" s="25">
        <v>10.0</v>
      </c>
      <c r="R114" s="25">
        <v>10.0</v>
      </c>
      <c r="S114" s="25">
        <v>10.0</v>
      </c>
      <c r="T114" s="25"/>
      <c r="U114" s="25"/>
      <c r="V114" s="25"/>
      <c r="W114" s="25">
        <v>10.0</v>
      </c>
      <c r="X114" s="25">
        <v>10.0</v>
      </c>
      <c r="Y114" s="25"/>
      <c r="Z114" s="25">
        <v>10.0</v>
      </c>
      <c r="AA114" s="25"/>
      <c r="AB114" s="25">
        <v>10.0</v>
      </c>
      <c r="AC114" s="25">
        <v>9.0</v>
      </c>
      <c r="AD114" s="25"/>
      <c r="AE114" s="25"/>
      <c r="AF114" s="25"/>
      <c r="AG114" s="25"/>
      <c r="AH114" s="25">
        <v>10.0</v>
      </c>
      <c r="AI114" s="25">
        <v>10.0</v>
      </c>
      <c r="AJ114" s="25">
        <v>10.0</v>
      </c>
      <c r="AK114" s="25">
        <v>10.0</v>
      </c>
      <c r="AL114" s="25">
        <v>10.0</v>
      </c>
      <c r="AM114" s="25"/>
      <c r="AN114" s="6">
        <v>10.0</v>
      </c>
      <c r="AO114" s="25"/>
      <c r="AP114" s="25"/>
      <c r="AQ114" s="25"/>
      <c r="AR114" s="6">
        <v>10.0</v>
      </c>
      <c r="AS114" s="25">
        <v>10.0</v>
      </c>
      <c r="AT114" s="25"/>
      <c r="AU114" s="25"/>
      <c r="AV114" s="25"/>
      <c r="AW114" s="25"/>
      <c r="AX114" s="25">
        <v>10.0</v>
      </c>
      <c r="AY114" s="32">
        <f t="shared" si="1"/>
        <v>9.94</v>
      </c>
      <c r="AZ114" s="23"/>
      <c r="BA114" s="23">
        <f t="shared" si="2"/>
        <v>0</v>
      </c>
      <c r="BB114" s="6">
        <v>0.0</v>
      </c>
      <c r="BC114" s="6">
        <v>0.0</v>
      </c>
      <c r="BD114" s="23">
        <f t="shared" si="3"/>
        <v>0</v>
      </c>
      <c r="BE114" s="6" t="s">
        <v>92</v>
      </c>
      <c r="BF114" s="6" t="s">
        <v>55</v>
      </c>
      <c r="BG114" s="6" t="s">
        <v>55</v>
      </c>
      <c r="BH114" s="6" t="s">
        <v>55</v>
      </c>
      <c r="BI114" s="6" t="s">
        <v>55</v>
      </c>
      <c r="BJ114" s="6" t="s">
        <v>92</v>
      </c>
      <c r="BK114" s="6" t="s">
        <v>55</v>
      </c>
      <c r="BL114" s="23"/>
    </row>
    <row r="115">
      <c r="A115" s="16">
        <v>110.0</v>
      </c>
      <c r="B115" s="17" t="s">
        <v>894</v>
      </c>
      <c r="C115" s="17" t="s">
        <v>895</v>
      </c>
      <c r="D115" s="17" t="s">
        <v>896</v>
      </c>
      <c r="E115" s="19"/>
      <c r="F115" s="17" t="s">
        <v>96</v>
      </c>
      <c r="G115" s="17" t="s">
        <v>858</v>
      </c>
      <c r="H115" s="48" t="s">
        <v>81</v>
      </c>
      <c r="J115" s="21"/>
      <c r="K115" s="48" t="s">
        <v>84</v>
      </c>
      <c r="L115" s="49">
        <v>42979.0</v>
      </c>
      <c r="M115" s="50"/>
      <c r="N115" s="48" t="s">
        <v>85</v>
      </c>
      <c r="O115" s="48" t="s">
        <v>483</v>
      </c>
      <c r="P115" s="52"/>
      <c r="Q115" s="6">
        <v>6.0</v>
      </c>
      <c r="R115" s="6">
        <v>7.5</v>
      </c>
      <c r="S115" s="6">
        <v>6.5</v>
      </c>
      <c r="T115" s="23"/>
      <c r="U115" s="23"/>
      <c r="V115" s="23"/>
      <c r="W115" s="6">
        <v>5.5</v>
      </c>
      <c r="X115" s="6">
        <v>6.5</v>
      </c>
      <c r="Y115" s="23"/>
      <c r="Z115" s="6">
        <v>7.0</v>
      </c>
      <c r="AA115" s="23"/>
      <c r="AB115" s="6">
        <v>7.0</v>
      </c>
      <c r="AC115" s="6">
        <v>5.5</v>
      </c>
      <c r="AD115" s="23"/>
      <c r="AE115" s="23"/>
      <c r="AF115" s="23"/>
      <c r="AG115" s="23"/>
      <c r="AH115" s="25"/>
      <c r="AI115" s="25">
        <v>10.0</v>
      </c>
      <c r="AJ115" s="25">
        <v>10.0</v>
      </c>
      <c r="AK115" s="25">
        <v>10.0</v>
      </c>
      <c r="AL115" s="6">
        <v>8.0</v>
      </c>
      <c r="AM115" s="23"/>
      <c r="AN115" s="6">
        <v>10.0</v>
      </c>
      <c r="AO115" s="23"/>
      <c r="AP115" s="23"/>
      <c r="AQ115" s="23"/>
      <c r="AR115" s="6">
        <v>7.0</v>
      </c>
      <c r="AS115" s="25">
        <v>10.0</v>
      </c>
      <c r="AT115" s="23"/>
      <c r="AU115" s="23"/>
      <c r="AV115" s="23"/>
      <c r="AW115" s="23"/>
      <c r="AX115" s="25">
        <v>10.0</v>
      </c>
      <c r="AY115" s="32">
        <f t="shared" si="1"/>
        <v>7.9</v>
      </c>
      <c r="AZ115" s="23"/>
      <c r="BA115" s="23">
        <f t="shared" si="2"/>
        <v>0</v>
      </c>
      <c r="BB115" s="6">
        <v>53.0</v>
      </c>
      <c r="BC115" s="6">
        <v>0.0</v>
      </c>
      <c r="BD115" s="23">
        <f t="shared" si="3"/>
        <v>53</v>
      </c>
      <c r="BE115" s="6" t="s">
        <v>92</v>
      </c>
      <c r="BF115" s="6" t="s">
        <v>55</v>
      </c>
      <c r="BG115" s="6" t="s">
        <v>55</v>
      </c>
      <c r="BH115" s="6" t="s">
        <v>55</v>
      </c>
      <c r="BI115" s="6" t="s">
        <v>55</v>
      </c>
      <c r="BJ115" s="6" t="s">
        <v>92</v>
      </c>
      <c r="BK115" s="6" t="s">
        <v>55</v>
      </c>
      <c r="BL115" s="23"/>
    </row>
    <row r="116">
      <c r="A116" s="16">
        <v>111.0</v>
      </c>
      <c r="B116" s="17" t="s">
        <v>470</v>
      </c>
      <c r="C116" s="17" t="s">
        <v>362</v>
      </c>
      <c r="D116" s="17" t="s">
        <v>120</v>
      </c>
      <c r="E116" s="19"/>
      <c r="F116" s="17" t="s">
        <v>96</v>
      </c>
      <c r="G116" s="17" t="s">
        <v>858</v>
      </c>
      <c r="H116" s="48" t="s">
        <v>81</v>
      </c>
      <c r="J116" s="21"/>
      <c r="K116" s="48" t="s">
        <v>84</v>
      </c>
      <c r="L116" s="49">
        <v>42979.0</v>
      </c>
      <c r="M116" s="50"/>
      <c r="N116" s="48" t="s">
        <v>85</v>
      </c>
      <c r="O116" s="48" t="s">
        <v>295</v>
      </c>
      <c r="P116" s="52"/>
      <c r="Q116" s="25">
        <v>7.5</v>
      </c>
      <c r="R116" s="25">
        <v>9.0</v>
      </c>
      <c r="S116" s="25">
        <v>9.5</v>
      </c>
      <c r="T116" s="25"/>
      <c r="U116" s="25"/>
      <c r="V116" s="25"/>
      <c r="W116" s="25">
        <v>7.5</v>
      </c>
      <c r="X116" s="25">
        <v>8.0</v>
      </c>
      <c r="Y116" s="25"/>
      <c r="Z116" s="25">
        <v>10.0</v>
      </c>
      <c r="AA116" s="25"/>
      <c r="AB116" s="25">
        <v>10.0</v>
      </c>
      <c r="AC116" s="25">
        <v>9.0</v>
      </c>
      <c r="AD116" s="25"/>
      <c r="AE116" s="25"/>
      <c r="AF116" s="25"/>
      <c r="AG116" s="25"/>
      <c r="AH116" s="25">
        <v>10.0</v>
      </c>
      <c r="AI116" s="25">
        <v>10.0</v>
      </c>
      <c r="AJ116" s="25">
        <v>10.0</v>
      </c>
      <c r="AK116" s="25">
        <v>10.0</v>
      </c>
      <c r="AL116" s="25">
        <v>10.0</v>
      </c>
      <c r="AM116" s="25"/>
      <c r="AN116" s="6">
        <v>10.0</v>
      </c>
      <c r="AO116" s="25"/>
      <c r="AP116" s="25"/>
      <c r="AQ116" s="25"/>
      <c r="AR116" s="6">
        <v>10.0</v>
      </c>
      <c r="AS116" s="25">
        <v>10.0</v>
      </c>
      <c r="AT116" s="25"/>
      <c r="AU116" s="25"/>
      <c r="AV116" s="25"/>
      <c r="AW116" s="25"/>
      <c r="AX116" s="25">
        <v>10.0</v>
      </c>
      <c r="AY116" s="32">
        <f t="shared" si="1"/>
        <v>9.44</v>
      </c>
      <c r="AZ116" s="23"/>
      <c r="BA116" s="23">
        <f t="shared" si="2"/>
        <v>0</v>
      </c>
      <c r="BB116" s="6">
        <v>34.0</v>
      </c>
      <c r="BC116" s="6">
        <v>0.0</v>
      </c>
      <c r="BD116" s="23">
        <f t="shared" si="3"/>
        <v>34</v>
      </c>
      <c r="BE116" s="6" t="s">
        <v>92</v>
      </c>
      <c r="BF116" s="6" t="s">
        <v>55</v>
      </c>
      <c r="BG116" s="6" t="s">
        <v>55</v>
      </c>
      <c r="BH116" s="6" t="s">
        <v>55</v>
      </c>
      <c r="BI116" s="6" t="s">
        <v>55</v>
      </c>
      <c r="BJ116" s="6" t="s">
        <v>92</v>
      </c>
      <c r="BK116" s="6" t="s">
        <v>55</v>
      </c>
      <c r="BL116" s="23"/>
    </row>
    <row r="117">
      <c r="A117" s="16">
        <v>112.0</v>
      </c>
      <c r="B117" s="17" t="s">
        <v>248</v>
      </c>
      <c r="C117" s="17" t="s">
        <v>575</v>
      </c>
      <c r="D117" s="17" t="s">
        <v>209</v>
      </c>
      <c r="E117" s="19"/>
      <c r="F117" s="17" t="s">
        <v>96</v>
      </c>
      <c r="G117" s="17" t="s">
        <v>858</v>
      </c>
      <c r="H117" s="48" t="s">
        <v>81</v>
      </c>
      <c r="J117" s="21"/>
      <c r="K117" s="48" t="s">
        <v>84</v>
      </c>
      <c r="L117" s="49">
        <v>42979.0</v>
      </c>
      <c r="M117" s="50"/>
      <c r="N117" s="48" t="s">
        <v>85</v>
      </c>
      <c r="O117" s="48" t="s">
        <v>295</v>
      </c>
      <c r="P117" s="52"/>
      <c r="Q117" s="25">
        <v>7.0</v>
      </c>
      <c r="R117" s="25">
        <v>8.0</v>
      </c>
      <c r="S117" s="25">
        <v>7.5</v>
      </c>
      <c r="T117" s="25"/>
      <c r="U117" s="25"/>
      <c r="V117" s="25"/>
      <c r="W117" s="25">
        <v>6.0</v>
      </c>
      <c r="X117" s="25">
        <v>7.5</v>
      </c>
      <c r="Y117" s="25"/>
      <c r="Z117" s="25">
        <v>8.5</v>
      </c>
      <c r="AA117" s="25"/>
      <c r="AB117" s="25">
        <v>8.5</v>
      </c>
      <c r="AC117" s="25">
        <v>7.0</v>
      </c>
      <c r="AD117" s="25"/>
      <c r="AE117" s="25"/>
      <c r="AF117" s="25"/>
      <c r="AG117" s="25"/>
      <c r="AH117" s="25">
        <v>10.0</v>
      </c>
      <c r="AI117" s="25">
        <v>10.0</v>
      </c>
      <c r="AJ117" s="25">
        <v>10.0</v>
      </c>
      <c r="AK117" s="25">
        <v>10.0</v>
      </c>
      <c r="AL117" s="25">
        <v>9.0</v>
      </c>
      <c r="AM117" s="25"/>
      <c r="AN117" s="6">
        <v>10.0</v>
      </c>
      <c r="AO117" s="25"/>
      <c r="AP117" s="25"/>
      <c r="AQ117" s="25"/>
      <c r="AR117" s="6">
        <v>8.5</v>
      </c>
      <c r="AS117" s="25">
        <v>10.0</v>
      </c>
      <c r="AT117" s="25"/>
      <c r="AU117" s="25"/>
      <c r="AV117" s="25"/>
      <c r="AW117" s="25"/>
      <c r="AX117" s="25">
        <v>10.0</v>
      </c>
      <c r="AY117" s="32">
        <f t="shared" si="1"/>
        <v>8.67</v>
      </c>
      <c r="AZ117" s="23"/>
      <c r="BA117" s="23">
        <f t="shared" si="2"/>
        <v>0</v>
      </c>
      <c r="BB117" s="6">
        <v>60.0</v>
      </c>
      <c r="BC117" s="6">
        <v>0.0</v>
      </c>
      <c r="BD117" s="23">
        <f t="shared" si="3"/>
        <v>60</v>
      </c>
      <c r="BE117" s="6" t="s">
        <v>92</v>
      </c>
      <c r="BF117" s="6" t="s">
        <v>55</v>
      </c>
      <c r="BG117" s="6" t="s">
        <v>55</v>
      </c>
      <c r="BH117" s="6" t="s">
        <v>55</v>
      </c>
      <c r="BI117" s="6" t="s">
        <v>55</v>
      </c>
      <c r="BJ117" s="6" t="s">
        <v>92</v>
      </c>
      <c r="BK117" s="6" t="s">
        <v>55</v>
      </c>
      <c r="BL117" s="23"/>
    </row>
    <row r="118">
      <c r="A118" s="16">
        <v>113.0</v>
      </c>
      <c r="B118" s="17" t="s">
        <v>910</v>
      </c>
      <c r="C118" s="17" t="s">
        <v>911</v>
      </c>
      <c r="D118" s="17" t="s">
        <v>173</v>
      </c>
      <c r="E118" s="19"/>
      <c r="F118" s="17" t="s">
        <v>79</v>
      </c>
      <c r="G118" s="17" t="s">
        <v>858</v>
      </c>
      <c r="H118" s="48" t="s">
        <v>81</v>
      </c>
      <c r="J118" s="21"/>
      <c r="K118" s="48" t="s">
        <v>84</v>
      </c>
      <c r="L118" s="49">
        <v>42979.0</v>
      </c>
      <c r="M118" s="50"/>
      <c r="N118" s="48" t="s">
        <v>85</v>
      </c>
      <c r="O118" s="48" t="s">
        <v>483</v>
      </c>
      <c r="P118" s="52"/>
      <c r="Q118" s="25">
        <v>8.0</v>
      </c>
      <c r="R118" s="25">
        <v>9.5</v>
      </c>
      <c r="S118" s="25">
        <v>9.0</v>
      </c>
      <c r="T118" s="25"/>
      <c r="U118" s="25"/>
      <c r="V118" s="25"/>
      <c r="W118" s="25">
        <v>8.0</v>
      </c>
      <c r="X118" s="25">
        <v>9.0</v>
      </c>
      <c r="Y118" s="25"/>
      <c r="Z118" s="25">
        <v>9.5</v>
      </c>
      <c r="AA118" s="25"/>
      <c r="AB118" s="25">
        <v>9.0</v>
      </c>
      <c r="AC118" s="25">
        <v>9.5</v>
      </c>
      <c r="AD118" s="25"/>
      <c r="AE118" s="25"/>
      <c r="AF118" s="25"/>
      <c r="AG118" s="25"/>
      <c r="AH118" s="25">
        <v>10.0</v>
      </c>
      <c r="AI118" s="25">
        <v>10.0</v>
      </c>
      <c r="AJ118" s="25">
        <v>10.0</v>
      </c>
      <c r="AK118" s="25">
        <v>10.0</v>
      </c>
      <c r="AL118" s="25">
        <v>10.0</v>
      </c>
      <c r="AM118" s="25"/>
      <c r="AN118" s="6">
        <v>10.0</v>
      </c>
      <c r="AO118" s="25"/>
      <c r="AP118" s="25"/>
      <c r="AQ118" s="25"/>
      <c r="AR118" s="6">
        <v>9.5</v>
      </c>
      <c r="AS118" s="25">
        <v>10.0</v>
      </c>
      <c r="AT118" s="25"/>
      <c r="AU118" s="25"/>
      <c r="AV118" s="25"/>
      <c r="AW118" s="25"/>
      <c r="AX118" s="25">
        <v>10.0</v>
      </c>
      <c r="AY118" s="32">
        <f t="shared" si="1"/>
        <v>9.47</v>
      </c>
      <c r="AZ118" s="23"/>
      <c r="BA118" s="23">
        <f t="shared" si="2"/>
        <v>0</v>
      </c>
      <c r="BB118" s="6">
        <v>42.0</v>
      </c>
      <c r="BC118" s="6">
        <v>0.0</v>
      </c>
      <c r="BD118" s="23">
        <f t="shared" si="3"/>
        <v>42</v>
      </c>
      <c r="BE118" s="6" t="s">
        <v>92</v>
      </c>
      <c r="BF118" s="6" t="s">
        <v>55</v>
      </c>
      <c r="BG118" s="6" t="s">
        <v>55</v>
      </c>
      <c r="BH118" s="6" t="s">
        <v>55</v>
      </c>
      <c r="BI118" s="6" t="s">
        <v>55</v>
      </c>
      <c r="BJ118" s="6" t="s">
        <v>92</v>
      </c>
      <c r="BK118" s="6" t="s">
        <v>55</v>
      </c>
      <c r="BL118" s="23"/>
    </row>
    <row r="119">
      <c r="A119" s="16">
        <v>114.0</v>
      </c>
      <c r="B119" s="17" t="s">
        <v>167</v>
      </c>
      <c r="C119" s="17" t="s">
        <v>232</v>
      </c>
      <c r="D119" s="17" t="s">
        <v>224</v>
      </c>
      <c r="E119" s="19"/>
      <c r="F119" s="17" t="s">
        <v>96</v>
      </c>
      <c r="G119" s="17" t="s">
        <v>858</v>
      </c>
      <c r="H119" s="48" t="s">
        <v>81</v>
      </c>
      <c r="J119" s="21"/>
      <c r="K119" s="48" t="s">
        <v>84</v>
      </c>
      <c r="L119" s="49">
        <v>42979.0</v>
      </c>
      <c r="M119" s="50"/>
      <c r="N119" s="48" t="s">
        <v>85</v>
      </c>
      <c r="O119" s="48" t="s">
        <v>483</v>
      </c>
      <c r="P119" s="52"/>
      <c r="Q119" s="25">
        <v>9.0</v>
      </c>
      <c r="R119" s="25">
        <v>10.0</v>
      </c>
      <c r="S119" s="25">
        <v>9.0</v>
      </c>
      <c r="T119" s="25"/>
      <c r="U119" s="25"/>
      <c r="V119" s="25"/>
      <c r="W119" s="25">
        <v>9.0</v>
      </c>
      <c r="X119" s="25">
        <v>9.5</v>
      </c>
      <c r="Y119" s="25"/>
      <c r="Z119" s="25">
        <v>10.0</v>
      </c>
      <c r="AA119" s="25"/>
      <c r="AB119" s="25">
        <v>9.5</v>
      </c>
      <c r="AC119" s="25">
        <v>8.5</v>
      </c>
      <c r="AD119" s="25"/>
      <c r="AE119" s="25"/>
      <c r="AF119" s="25"/>
      <c r="AG119" s="25"/>
      <c r="AH119" s="25">
        <v>10.0</v>
      </c>
      <c r="AI119" s="25">
        <v>10.0</v>
      </c>
      <c r="AJ119" s="25">
        <v>10.0</v>
      </c>
      <c r="AK119" s="25">
        <v>10.0</v>
      </c>
      <c r="AL119" s="25">
        <v>10.0</v>
      </c>
      <c r="AM119" s="25"/>
      <c r="AN119" s="6">
        <v>10.0</v>
      </c>
      <c r="AO119" s="25"/>
      <c r="AP119" s="25"/>
      <c r="AQ119" s="25"/>
      <c r="AR119" s="6">
        <v>9.5</v>
      </c>
      <c r="AS119" s="25">
        <v>10.0</v>
      </c>
      <c r="AT119" s="25"/>
      <c r="AU119" s="25"/>
      <c r="AV119" s="25"/>
      <c r="AW119" s="25"/>
      <c r="AX119" s="25">
        <v>10.0</v>
      </c>
      <c r="AY119" s="32">
        <f t="shared" si="1"/>
        <v>9.64</v>
      </c>
      <c r="AZ119" s="23"/>
      <c r="BA119" s="23">
        <f t="shared" si="2"/>
        <v>0</v>
      </c>
      <c r="BB119" s="6">
        <v>0.0</v>
      </c>
      <c r="BC119" s="6">
        <v>0.0</v>
      </c>
      <c r="BD119" s="23">
        <f t="shared" si="3"/>
        <v>0</v>
      </c>
      <c r="BE119" s="6" t="s">
        <v>92</v>
      </c>
      <c r="BF119" s="6" t="s">
        <v>55</v>
      </c>
      <c r="BG119" s="6" t="s">
        <v>55</v>
      </c>
      <c r="BH119" s="6" t="s">
        <v>55</v>
      </c>
      <c r="BI119" s="6" t="s">
        <v>55</v>
      </c>
      <c r="BJ119" s="6" t="s">
        <v>92</v>
      </c>
      <c r="BK119" s="6" t="s">
        <v>55</v>
      </c>
      <c r="BL119" s="23"/>
    </row>
    <row r="120">
      <c r="A120" s="16">
        <v>115.0</v>
      </c>
      <c r="B120" s="17" t="s">
        <v>294</v>
      </c>
      <c r="C120" s="17" t="s">
        <v>918</v>
      </c>
      <c r="D120" s="17" t="s">
        <v>118</v>
      </c>
      <c r="E120" s="19"/>
      <c r="F120" s="17" t="s">
        <v>79</v>
      </c>
      <c r="G120" s="17" t="s">
        <v>858</v>
      </c>
      <c r="H120" s="48" t="s">
        <v>81</v>
      </c>
      <c r="J120" s="21"/>
      <c r="K120" s="48" t="s">
        <v>84</v>
      </c>
      <c r="L120" s="49">
        <v>42979.0</v>
      </c>
      <c r="M120" s="50"/>
      <c r="N120" s="48" t="s">
        <v>85</v>
      </c>
      <c r="O120" s="48" t="s">
        <v>483</v>
      </c>
      <c r="P120" s="52"/>
      <c r="Q120" s="6">
        <v>7.5</v>
      </c>
      <c r="R120" s="6">
        <v>10.0</v>
      </c>
      <c r="S120" s="6">
        <v>8.0</v>
      </c>
      <c r="T120" s="23"/>
      <c r="U120" s="23"/>
      <c r="V120" s="23"/>
      <c r="W120" s="6">
        <v>8.0</v>
      </c>
      <c r="X120" s="6">
        <v>8.5</v>
      </c>
      <c r="Y120" s="23"/>
      <c r="Z120" s="6">
        <v>10.0</v>
      </c>
      <c r="AA120" s="23"/>
      <c r="AB120" s="6">
        <v>9.0</v>
      </c>
      <c r="AC120" s="6">
        <v>7.5</v>
      </c>
      <c r="AD120" s="23"/>
      <c r="AE120" s="23"/>
      <c r="AF120" s="23"/>
      <c r="AG120" s="23"/>
      <c r="AH120" s="25">
        <v>10.0</v>
      </c>
      <c r="AI120" s="25">
        <v>10.0</v>
      </c>
      <c r="AJ120" s="25">
        <v>10.0</v>
      </c>
      <c r="AK120" s="25">
        <v>10.0</v>
      </c>
      <c r="AL120" s="6">
        <v>10.0</v>
      </c>
      <c r="AM120" s="23"/>
      <c r="AN120" s="6">
        <v>10.0</v>
      </c>
      <c r="AO120" s="23"/>
      <c r="AP120" s="23"/>
      <c r="AQ120" s="23"/>
      <c r="AR120" s="6">
        <v>8.5</v>
      </c>
      <c r="AS120" s="25">
        <v>10.0</v>
      </c>
      <c r="AT120" s="23"/>
      <c r="AU120" s="23"/>
      <c r="AV120" s="23"/>
      <c r="AW120" s="23"/>
      <c r="AX120" s="25">
        <v>10.0</v>
      </c>
      <c r="AY120" s="32">
        <f t="shared" si="1"/>
        <v>9.23</v>
      </c>
      <c r="AZ120" s="23"/>
      <c r="BA120" s="23">
        <f t="shared" si="2"/>
        <v>0</v>
      </c>
      <c r="BB120" s="6">
        <v>1.0</v>
      </c>
      <c r="BC120" s="6">
        <v>0.0</v>
      </c>
      <c r="BD120" s="23">
        <f t="shared" si="3"/>
        <v>1</v>
      </c>
      <c r="BE120" s="6" t="s">
        <v>92</v>
      </c>
      <c r="BF120" s="6" t="s">
        <v>55</v>
      </c>
      <c r="BG120" s="6" t="s">
        <v>55</v>
      </c>
      <c r="BH120" s="6" t="s">
        <v>55</v>
      </c>
      <c r="BI120" s="6" t="s">
        <v>55</v>
      </c>
      <c r="BJ120" s="6" t="s">
        <v>92</v>
      </c>
      <c r="BK120" s="6" t="s">
        <v>55</v>
      </c>
      <c r="BL120" s="23"/>
    </row>
    <row r="121">
      <c r="A121" s="16">
        <v>116.0</v>
      </c>
      <c r="B121" s="17" t="s">
        <v>924</v>
      </c>
      <c r="C121" s="17" t="s">
        <v>236</v>
      </c>
      <c r="D121" s="17" t="s">
        <v>925</v>
      </c>
      <c r="E121" s="19"/>
      <c r="F121" s="17" t="s">
        <v>96</v>
      </c>
      <c r="G121" s="17" t="s">
        <v>858</v>
      </c>
      <c r="H121" s="48" t="s">
        <v>81</v>
      </c>
      <c r="J121" s="21"/>
      <c r="K121" s="48" t="s">
        <v>84</v>
      </c>
      <c r="L121" s="49">
        <v>42979.0</v>
      </c>
      <c r="M121" s="50"/>
      <c r="N121" s="48" t="s">
        <v>85</v>
      </c>
      <c r="O121" s="48" t="s">
        <v>295</v>
      </c>
      <c r="P121" s="52"/>
      <c r="Q121" s="6">
        <v>7.5</v>
      </c>
      <c r="R121" s="6">
        <v>8.5</v>
      </c>
      <c r="S121" s="6">
        <v>7.5</v>
      </c>
      <c r="T121" s="23"/>
      <c r="U121" s="23"/>
      <c r="V121" s="23"/>
      <c r="W121" s="6">
        <v>6.0</v>
      </c>
      <c r="X121" s="6">
        <v>7.5</v>
      </c>
      <c r="Y121" s="23"/>
      <c r="Z121" s="6">
        <v>8.0</v>
      </c>
      <c r="AA121" s="23"/>
      <c r="AB121" s="6">
        <v>8.5</v>
      </c>
      <c r="AC121" s="6">
        <v>7.0</v>
      </c>
      <c r="AD121" s="23"/>
      <c r="AE121" s="23"/>
      <c r="AF121" s="23"/>
      <c r="AG121" s="23"/>
      <c r="AH121" s="25">
        <v>10.0</v>
      </c>
      <c r="AI121" s="25">
        <v>10.0</v>
      </c>
      <c r="AJ121" s="25">
        <v>10.0</v>
      </c>
      <c r="AK121" s="25">
        <v>10.0</v>
      </c>
      <c r="AL121" s="6">
        <v>9.5</v>
      </c>
      <c r="AM121" s="23"/>
      <c r="AN121" s="6">
        <v>10.0</v>
      </c>
      <c r="AO121" s="23"/>
      <c r="AP121" s="23"/>
      <c r="AQ121" s="23"/>
      <c r="AR121" s="6">
        <v>9.5</v>
      </c>
      <c r="AS121" s="25">
        <v>10.0</v>
      </c>
      <c r="AT121" s="23"/>
      <c r="AU121" s="23"/>
      <c r="AV121" s="23"/>
      <c r="AW121" s="23"/>
      <c r="AX121" s="25">
        <v>10.0</v>
      </c>
      <c r="AY121" s="32">
        <f t="shared" si="1"/>
        <v>8.79</v>
      </c>
      <c r="AZ121" s="23"/>
      <c r="BA121" s="23">
        <f t="shared" si="2"/>
        <v>0</v>
      </c>
      <c r="BB121" s="6">
        <v>14.0</v>
      </c>
      <c r="BC121" s="6">
        <v>0.0</v>
      </c>
      <c r="BD121" s="23">
        <f t="shared" si="3"/>
        <v>14</v>
      </c>
      <c r="BE121" s="6" t="s">
        <v>92</v>
      </c>
      <c r="BF121" s="6" t="s">
        <v>55</v>
      </c>
      <c r="BG121" s="6" t="s">
        <v>55</v>
      </c>
      <c r="BH121" s="6" t="s">
        <v>55</v>
      </c>
      <c r="BI121" s="6" t="s">
        <v>55</v>
      </c>
      <c r="BJ121" s="6" t="s">
        <v>92</v>
      </c>
      <c r="BK121" s="6" t="s">
        <v>55</v>
      </c>
      <c r="BL121" s="23"/>
    </row>
    <row r="122">
      <c r="A122" s="16">
        <v>117.0</v>
      </c>
      <c r="B122" s="17" t="s">
        <v>931</v>
      </c>
      <c r="C122" s="17" t="s">
        <v>145</v>
      </c>
      <c r="D122" s="17" t="s">
        <v>77</v>
      </c>
      <c r="E122" s="19"/>
      <c r="F122" s="17" t="s">
        <v>79</v>
      </c>
      <c r="G122" s="17" t="s">
        <v>858</v>
      </c>
      <c r="H122" s="48" t="s">
        <v>81</v>
      </c>
      <c r="J122" s="21"/>
      <c r="K122" s="48" t="s">
        <v>84</v>
      </c>
      <c r="L122" s="49">
        <v>42979.0</v>
      </c>
      <c r="M122" s="50"/>
      <c r="N122" s="48" t="s">
        <v>85</v>
      </c>
      <c r="O122" s="48" t="s">
        <v>295</v>
      </c>
      <c r="P122" s="52"/>
      <c r="Q122" s="6">
        <v>7.5</v>
      </c>
      <c r="R122" s="6">
        <v>9.0</v>
      </c>
      <c r="S122" s="6">
        <v>8.0</v>
      </c>
      <c r="T122" s="23"/>
      <c r="U122" s="23"/>
      <c r="V122" s="23"/>
      <c r="W122" s="6">
        <v>7.0</v>
      </c>
      <c r="X122" s="6">
        <v>8.0</v>
      </c>
      <c r="Y122" s="23"/>
      <c r="Z122" s="6">
        <v>9.5</v>
      </c>
      <c r="AA122" s="23"/>
      <c r="AB122" s="6">
        <v>9.0</v>
      </c>
      <c r="AC122" s="6">
        <v>8.0</v>
      </c>
      <c r="AD122" s="23"/>
      <c r="AE122" s="23"/>
      <c r="AF122" s="23"/>
      <c r="AG122" s="23"/>
      <c r="AH122" s="25">
        <v>10.0</v>
      </c>
      <c r="AI122" s="25">
        <v>10.0</v>
      </c>
      <c r="AJ122" s="25">
        <v>10.0</v>
      </c>
      <c r="AK122" s="25">
        <v>10.0</v>
      </c>
      <c r="AL122" s="6">
        <v>10.0</v>
      </c>
      <c r="AM122" s="23"/>
      <c r="AN122" s="6">
        <v>10.0</v>
      </c>
      <c r="AO122" s="23"/>
      <c r="AP122" s="23"/>
      <c r="AQ122" s="23"/>
      <c r="AR122" s="6">
        <v>10.0</v>
      </c>
      <c r="AS122" s="25">
        <v>10.0</v>
      </c>
      <c r="AT122" s="23"/>
      <c r="AU122" s="23"/>
      <c r="AV122" s="23"/>
      <c r="AW122" s="23"/>
      <c r="AX122" s="25">
        <v>10.0</v>
      </c>
      <c r="AY122" s="32">
        <f t="shared" si="1"/>
        <v>9.17</v>
      </c>
      <c r="AZ122" s="23"/>
      <c r="BA122" s="23">
        <f t="shared" si="2"/>
        <v>0</v>
      </c>
      <c r="BB122" s="6">
        <v>35.0</v>
      </c>
      <c r="BC122" s="6">
        <v>0.0</v>
      </c>
      <c r="BD122" s="23">
        <f t="shared" si="3"/>
        <v>35</v>
      </c>
      <c r="BE122" s="6" t="s">
        <v>92</v>
      </c>
      <c r="BF122" s="6" t="s">
        <v>55</v>
      </c>
      <c r="BG122" s="6" t="s">
        <v>55</v>
      </c>
      <c r="BH122" s="6" t="s">
        <v>55</v>
      </c>
      <c r="BI122" s="6" t="s">
        <v>55</v>
      </c>
      <c r="BJ122" s="6" t="s">
        <v>92</v>
      </c>
      <c r="BK122" s="6" t="s">
        <v>55</v>
      </c>
      <c r="BL122" s="23"/>
    </row>
    <row r="123">
      <c r="A123" s="16">
        <v>118.0</v>
      </c>
      <c r="B123" s="17" t="s">
        <v>93</v>
      </c>
      <c r="C123" s="17" t="s">
        <v>494</v>
      </c>
      <c r="D123" s="17" t="s">
        <v>172</v>
      </c>
      <c r="E123" s="19"/>
      <c r="F123" s="17" t="s">
        <v>79</v>
      </c>
      <c r="G123" s="17" t="s">
        <v>937</v>
      </c>
      <c r="H123" s="48" t="s">
        <v>81</v>
      </c>
      <c r="J123" s="21"/>
      <c r="K123" s="48" t="s">
        <v>84</v>
      </c>
      <c r="L123" s="49">
        <v>42979.0</v>
      </c>
      <c r="M123" s="50"/>
      <c r="N123" s="48" t="s">
        <v>85</v>
      </c>
      <c r="O123" s="48" t="s">
        <v>295</v>
      </c>
      <c r="P123" s="52"/>
      <c r="Q123" s="6">
        <v>8.5</v>
      </c>
      <c r="R123" s="6">
        <v>6.5</v>
      </c>
      <c r="S123" s="6">
        <v>9.0</v>
      </c>
      <c r="T123" s="23"/>
      <c r="U123" s="23"/>
      <c r="V123" s="23"/>
      <c r="W123" s="6">
        <v>8.0</v>
      </c>
      <c r="X123" s="6">
        <v>9.0</v>
      </c>
      <c r="Y123" s="23"/>
      <c r="Z123" s="6">
        <v>10.0</v>
      </c>
      <c r="AA123" s="6">
        <v>10.0</v>
      </c>
      <c r="AB123" s="6">
        <v>9.5</v>
      </c>
      <c r="AC123" s="6">
        <v>9.5</v>
      </c>
      <c r="AD123" s="23"/>
      <c r="AE123" s="23"/>
      <c r="AF123" s="23"/>
      <c r="AG123" s="23"/>
      <c r="AH123" s="6">
        <v>9.5</v>
      </c>
      <c r="AI123" s="6">
        <v>10.0</v>
      </c>
      <c r="AJ123" s="6">
        <v>10.0</v>
      </c>
      <c r="AK123" s="6">
        <v>10.0</v>
      </c>
      <c r="AL123" s="6">
        <v>9.5</v>
      </c>
      <c r="AM123" s="23"/>
      <c r="AN123" s="6">
        <v>9.5</v>
      </c>
      <c r="AO123" s="23"/>
      <c r="AP123" s="23"/>
      <c r="AQ123" s="23"/>
      <c r="AR123" s="6">
        <v>10.0</v>
      </c>
      <c r="AS123" s="6"/>
      <c r="AT123" s="23"/>
      <c r="AU123" s="23"/>
      <c r="AV123" s="23"/>
      <c r="AW123" s="23"/>
      <c r="AX123" s="6">
        <v>10.0</v>
      </c>
      <c r="AY123" s="32">
        <f t="shared" si="1"/>
        <v>9.32</v>
      </c>
      <c r="AZ123" s="23"/>
      <c r="BA123" s="23">
        <f t="shared" si="2"/>
        <v>0</v>
      </c>
      <c r="BB123" s="6">
        <v>34.0</v>
      </c>
      <c r="BC123" s="6">
        <v>0.0</v>
      </c>
      <c r="BD123" s="23">
        <f t="shared" si="3"/>
        <v>34</v>
      </c>
      <c r="BE123" s="6" t="s">
        <v>92</v>
      </c>
      <c r="BF123" s="6" t="s">
        <v>55</v>
      </c>
      <c r="BG123" s="6" t="s">
        <v>55</v>
      </c>
      <c r="BH123" s="6" t="s">
        <v>55</v>
      </c>
      <c r="BI123" s="6" t="s">
        <v>55</v>
      </c>
      <c r="BJ123" s="6" t="s">
        <v>92</v>
      </c>
      <c r="BK123" s="6" t="s">
        <v>55</v>
      </c>
      <c r="BL123" s="23"/>
    </row>
    <row r="124">
      <c r="A124" s="16">
        <v>119.0</v>
      </c>
      <c r="B124" s="17" t="s">
        <v>941</v>
      </c>
      <c r="C124" s="17" t="s">
        <v>942</v>
      </c>
      <c r="D124" s="17" t="s">
        <v>254</v>
      </c>
      <c r="E124" s="19"/>
      <c r="F124" s="17" t="s">
        <v>96</v>
      </c>
      <c r="G124" s="17" t="s">
        <v>937</v>
      </c>
      <c r="H124" s="48" t="s">
        <v>81</v>
      </c>
      <c r="J124" s="21"/>
      <c r="K124" s="48" t="s">
        <v>84</v>
      </c>
      <c r="L124" s="49">
        <v>42979.0</v>
      </c>
      <c r="M124" s="50"/>
      <c r="N124" s="48" t="s">
        <v>85</v>
      </c>
      <c r="O124" s="48" t="s">
        <v>295</v>
      </c>
      <c r="P124" s="52"/>
      <c r="Q124" s="6">
        <v>9.0</v>
      </c>
      <c r="R124" s="6">
        <v>10.0</v>
      </c>
      <c r="S124" s="6">
        <v>10.0</v>
      </c>
      <c r="T124" s="23"/>
      <c r="U124" s="23"/>
      <c r="V124" s="23"/>
      <c r="W124" s="6">
        <v>8.0</v>
      </c>
      <c r="X124" s="6">
        <v>9.0</v>
      </c>
      <c r="Y124" s="23"/>
      <c r="Z124" s="6">
        <v>10.0</v>
      </c>
      <c r="AA124" s="6">
        <v>10.0</v>
      </c>
      <c r="AB124" s="6">
        <v>10.0</v>
      </c>
      <c r="AC124" s="6">
        <v>9.5</v>
      </c>
      <c r="AD124" s="23"/>
      <c r="AE124" s="23"/>
      <c r="AF124" s="23"/>
      <c r="AG124" s="23"/>
      <c r="AH124" s="6">
        <v>10.0</v>
      </c>
      <c r="AI124" s="6">
        <v>10.0</v>
      </c>
      <c r="AJ124" s="6">
        <v>10.0</v>
      </c>
      <c r="AK124" s="6">
        <v>10.0</v>
      </c>
      <c r="AL124" s="6">
        <v>10.0</v>
      </c>
      <c r="AM124" s="23"/>
      <c r="AN124" s="6">
        <v>9.5</v>
      </c>
      <c r="AO124" s="23"/>
      <c r="AP124" s="23"/>
      <c r="AQ124" s="23"/>
      <c r="AR124" s="6">
        <v>10.0</v>
      </c>
      <c r="AS124" s="6"/>
      <c r="AT124" s="23"/>
      <c r="AU124" s="23"/>
      <c r="AV124" s="23"/>
      <c r="AW124" s="23"/>
      <c r="AX124" s="6">
        <v>10.0</v>
      </c>
      <c r="AY124" s="32">
        <f t="shared" si="1"/>
        <v>9.7</v>
      </c>
      <c r="AZ124" s="23"/>
      <c r="BA124" s="23">
        <f t="shared" si="2"/>
        <v>0</v>
      </c>
      <c r="BB124" s="6">
        <v>12.0</v>
      </c>
      <c r="BC124" s="6">
        <v>0.0</v>
      </c>
      <c r="BD124" s="23">
        <f t="shared" si="3"/>
        <v>12</v>
      </c>
      <c r="BE124" s="6" t="s">
        <v>92</v>
      </c>
      <c r="BF124" s="6" t="s">
        <v>55</v>
      </c>
      <c r="BG124" s="6" t="s">
        <v>55</v>
      </c>
      <c r="BH124" s="6" t="s">
        <v>55</v>
      </c>
      <c r="BI124" s="6" t="s">
        <v>55</v>
      </c>
      <c r="BJ124" s="6" t="s">
        <v>92</v>
      </c>
      <c r="BK124" s="6" t="s">
        <v>55</v>
      </c>
      <c r="BL124" s="23"/>
    </row>
    <row r="125">
      <c r="A125" s="16">
        <v>120.0</v>
      </c>
      <c r="B125" s="17" t="s">
        <v>948</v>
      </c>
      <c r="C125" s="17" t="s">
        <v>314</v>
      </c>
      <c r="D125" s="17" t="s">
        <v>110</v>
      </c>
      <c r="E125" s="19"/>
      <c r="F125" s="17" t="s">
        <v>96</v>
      </c>
      <c r="G125" s="17" t="s">
        <v>937</v>
      </c>
      <c r="H125" s="48" t="s">
        <v>81</v>
      </c>
      <c r="J125" s="21"/>
      <c r="K125" s="48" t="s">
        <v>84</v>
      </c>
      <c r="L125" s="49">
        <v>42979.0</v>
      </c>
      <c r="M125" s="50"/>
      <c r="N125" s="48" t="s">
        <v>85</v>
      </c>
      <c r="O125" s="48" t="s">
        <v>483</v>
      </c>
      <c r="P125" s="52"/>
      <c r="Q125" s="6">
        <v>9.5</v>
      </c>
      <c r="R125" s="6">
        <v>10.0</v>
      </c>
      <c r="S125" s="6">
        <v>10.0</v>
      </c>
      <c r="T125" s="23"/>
      <c r="U125" s="23"/>
      <c r="V125" s="23"/>
      <c r="W125" s="6">
        <v>9.0</v>
      </c>
      <c r="X125" s="6">
        <v>8.5</v>
      </c>
      <c r="Y125" s="23"/>
      <c r="Z125" s="6">
        <v>9.5</v>
      </c>
      <c r="AA125" s="6">
        <v>10.0</v>
      </c>
      <c r="AB125" s="6">
        <v>9.0</v>
      </c>
      <c r="AC125" s="6">
        <v>10.0</v>
      </c>
      <c r="AD125" s="23"/>
      <c r="AE125" s="23"/>
      <c r="AF125" s="23"/>
      <c r="AG125" s="23"/>
      <c r="AH125" s="6">
        <v>10.0</v>
      </c>
      <c r="AI125" s="6">
        <v>10.0</v>
      </c>
      <c r="AJ125" s="6">
        <v>10.0</v>
      </c>
      <c r="AK125" s="6">
        <v>10.0</v>
      </c>
      <c r="AL125" s="6">
        <v>10.0</v>
      </c>
      <c r="AM125" s="23"/>
      <c r="AN125" s="6">
        <v>9.5</v>
      </c>
      <c r="AO125" s="23"/>
      <c r="AP125" s="23"/>
      <c r="AQ125" s="23"/>
      <c r="AR125" s="6">
        <v>10.0</v>
      </c>
      <c r="AS125" s="6"/>
      <c r="AT125" s="23"/>
      <c r="AU125" s="23"/>
      <c r="AV125" s="23"/>
      <c r="AW125" s="23"/>
      <c r="AX125" s="6">
        <v>10.0</v>
      </c>
      <c r="AY125" s="32">
        <f t="shared" si="1"/>
        <v>9.7</v>
      </c>
      <c r="AZ125" s="23"/>
      <c r="BA125" s="23">
        <f t="shared" si="2"/>
        <v>0</v>
      </c>
      <c r="BB125" s="6">
        <v>35.0</v>
      </c>
      <c r="BC125" s="6">
        <v>0.0</v>
      </c>
      <c r="BD125" s="23">
        <f t="shared" si="3"/>
        <v>35</v>
      </c>
      <c r="BE125" s="6" t="s">
        <v>92</v>
      </c>
      <c r="BF125" s="6" t="s">
        <v>55</v>
      </c>
      <c r="BG125" s="6" t="s">
        <v>55</v>
      </c>
      <c r="BH125" s="6" t="s">
        <v>55</v>
      </c>
      <c r="BI125" s="6" t="s">
        <v>55</v>
      </c>
      <c r="BJ125" s="6" t="s">
        <v>92</v>
      </c>
      <c r="BK125" s="6" t="s">
        <v>55</v>
      </c>
      <c r="BL125" s="23"/>
    </row>
    <row r="126">
      <c r="A126" s="16">
        <v>121.0</v>
      </c>
      <c r="B126" s="17" t="s">
        <v>221</v>
      </c>
      <c r="C126" s="17" t="s">
        <v>955</v>
      </c>
      <c r="D126" s="17" t="s">
        <v>110</v>
      </c>
      <c r="E126" s="19"/>
      <c r="F126" s="17" t="s">
        <v>96</v>
      </c>
      <c r="G126" s="17" t="s">
        <v>937</v>
      </c>
      <c r="H126" s="48" t="s">
        <v>81</v>
      </c>
      <c r="J126" s="21"/>
      <c r="K126" s="48" t="s">
        <v>84</v>
      </c>
      <c r="L126" s="49">
        <v>42979.0</v>
      </c>
      <c r="M126" s="50"/>
      <c r="N126" s="48" t="s">
        <v>85</v>
      </c>
      <c r="O126" s="48" t="s">
        <v>295</v>
      </c>
      <c r="P126" s="52"/>
      <c r="Q126" s="6">
        <v>10.0</v>
      </c>
      <c r="R126" s="6">
        <v>10.0</v>
      </c>
      <c r="S126" s="6">
        <v>9.5</v>
      </c>
      <c r="T126" s="23"/>
      <c r="U126" s="23"/>
      <c r="V126" s="23"/>
      <c r="W126" s="6">
        <v>9.5</v>
      </c>
      <c r="X126" s="6">
        <v>9.5</v>
      </c>
      <c r="Y126" s="23"/>
      <c r="Z126" s="6">
        <v>10.0</v>
      </c>
      <c r="AA126" s="6">
        <v>10.0</v>
      </c>
      <c r="AB126" s="6">
        <v>10.0</v>
      </c>
      <c r="AC126" s="6">
        <v>10.0</v>
      </c>
      <c r="AD126" s="23"/>
      <c r="AE126" s="23"/>
      <c r="AF126" s="23"/>
      <c r="AG126" s="23"/>
      <c r="AH126" s="6">
        <v>10.0</v>
      </c>
      <c r="AI126" s="6">
        <v>10.0</v>
      </c>
      <c r="AJ126" s="6">
        <v>10.0</v>
      </c>
      <c r="AK126" s="6">
        <v>10.0</v>
      </c>
      <c r="AL126" s="6">
        <v>10.0</v>
      </c>
      <c r="AM126" s="23"/>
      <c r="AN126" s="6">
        <v>10.0</v>
      </c>
      <c r="AO126" s="23"/>
      <c r="AP126" s="23"/>
      <c r="AQ126" s="23"/>
      <c r="AR126" s="6">
        <v>10.0</v>
      </c>
      <c r="AS126" s="6"/>
      <c r="AT126" s="23"/>
      <c r="AU126" s="23"/>
      <c r="AV126" s="23"/>
      <c r="AW126" s="23"/>
      <c r="AX126" s="6">
        <v>10.0</v>
      </c>
      <c r="AY126" s="32">
        <f t="shared" si="1"/>
        <v>9.91</v>
      </c>
      <c r="AZ126" s="23"/>
      <c r="BA126" s="23">
        <f t="shared" si="2"/>
        <v>0</v>
      </c>
      <c r="BB126" s="6">
        <v>10.0</v>
      </c>
      <c r="BC126" s="6">
        <v>0.0</v>
      </c>
      <c r="BD126" s="23">
        <f t="shared" si="3"/>
        <v>10</v>
      </c>
      <c r="BE126" s="6" t="s">
        <v>92</v>
      </c>
      <c r="BF126" s="6" t="s">
        <v>55</v>
      </c>
      <c r="BG126" s="6" t="s">
        <v>55</v>
      </c>
      <c r="BH126" s="6" t="s">
        <v>55</v>
      </c>
      <c r="BI126" s="6" t="s">
        <v>55</v>
      </c>
      <c r="BJ126" s="6" t="s">
        <v>92</v>
      </c>
      <c r="BK126" s="6" t="s">
        <v>55</v>
      </c>
      <c r="BL126" s="23"/>
    </row>
    <row r="127">
      <c r="A127" s="16">
        <v>122.0</v>
      </c>
      <c r="B127" s="17" t="s">
        <v>958</v>
      </c>
      <c r="C127" s="17" t="s">
        <v>476</v>
      </c>
      <c r="D127" s="20"/>
      <c r="E127" s="19"/>
      <c r="F127" s="17" t="s">
        <v>96</v>
      </c>
      <c r="G127" s="17" t="s">
        <v>937</v>
      </c>
      <c r="H127" s="48" t="s">
        <v>81</v>
      </c>
      <c r="J127" s="21"/>
      <c r="K127" s="48" t="s">
        <v>84</v>
      </c>
      <c r="L127" s="49">
        <v>42979.0</v>
      </c>
      <c r="M127" s="50"/>
      <c r="N127" s="48" t="s">
        <v>85</v>
      </c>
      <c r="O127" s="48" t="s">
        <v>295</v>
      </c>
      <c r="P127" s="52"/>
      <c r="Q127" s="6">
        <v>8.5</v>
      </c>
      <c r="R127" s="6">
        <v>10.0</v>
      </c>
      <c r="S127" s="6">
        <v>9.0</v>
      </c>
      <c r="T127" s="23"/>
      <c r="U127" s="23"/>
      <c r="V127" s="23"/>
      <c r="W127" s="6">
        <v>9.0</v>
      </c>
      <c r="X127" s="6">
        <v>9.5</v>
      </c>
      <c r="Y127" s="23"/>
      <c r="Z127" s="6">
        <v>10.0</v>
      </c>
      <c r="AA127" s="6">
        <v>10.0</v>
      </c>
      <c r="AB127" s="6">
        <v>10.0</v>
      </c>
      <c r="AC127" s="6">
        <v>9.5</v>
      </c>
      <c r="AD127" s="23"/>
      <c r="AE127" s="23"/>
      <c r="AF127" s="23"/>
      <c r="AG127" s="23"/>
      <c r="AH127" s="6">
        <v>10.0</v>
      </c>
      <c r="AI127" s="6">
        <v>10.0</v>
      </c>
      <c r="AJ127" s="6">
        <v>10.0</v>
      </c>
      <c r="AK127" s="6">
        <v>10.0</v>
      </c>
      <c r="AL127" s="6">
        <v>10.0</v>
      </c>
      <c r="AM127" s="23"/>
      <c r="AN127" s="6">
        <v>10.0</v>
      </c>
      <c r="AO127" s="23"/>
      <c r="AP127" s="23"/>
      <c r="AQ127" s="23"/>
      <c r="AR127" s="6">
        <v>10.0</v>
      </c>
      <c r="AS127" s="6"/>
      <c r="AT127" s="23"/>
      <c r="AU127" s="23"/>
      <c r="AV127" s="23"/>
      <c r="AW127" s="23"/>
      <c r="AX127" s="6">
        <v>10.0</v>
      </c>
      <c r="AY127" s="32">
        <f t="shared" si="1"/>
        <v>9.73</v>
      </c>
      <c r="AZ127" s="23"/>
      <c r="BA127" s="23">
        <f t="shared" si="2"/>
        <v>0</v>
      </c>
      <c r="BB127" s="6">
        <v>45.0</v>
      </c>
      <c r="BC127" s="6">
        <v>0.0</v>
      </c>
      <c r="BD127" s="23">
        <f t="shared" si="3"/>
        <v>45</v>
      </c>
      <c r="BE127" s="6" t="s">
        <v>92</v>
      </c>
      <c r="BF127" s="6" t="s">
        <v>55</v>
      </c>
      <c r="BG127" s="6" t="s">
        <v>55</v>
      </c>
      <c r="BH127" s="6" t="s">
        <v>55</v>
      </c>
      <c r="BI127" s="6" t="s">
        <v>55</v>
      </c>
      <c r="BJ127" s="6" t="s">
        <v>92</v>
      </c>
      <c r="BK127" s="6" t="s">
        <v>55</v>
      </c>
      <c r="BL127" s="23"/>
    </row>
    <row r="128">
      <c r="A128" s="16">
        <v>123.0</v>
      </c>
      <c r="B128" s="17" t="s">
        <v>963</v>
      </c>
      <c r="C128" s="17" t="s">
        <v>662</v>
      </c>
      <c r="D128" s="17" t="s">
        <v>964</v>
      </c>
      <c r="E128" s="19"/>
      <c r="F128" s="17" t="s">
        <v>96</v>
      </c>
      <c r="G128" s="17" t="s">
        <v>937</v>
      </c>
      <c r="H128" s="48" t="s">
        <v>81</v>
      </c>
      <c r="J128" s="21"/>
      <c r="K128" s="48" t="s">
        <v>84</v>
      </c>
      <c r="L128" s="49">
        <v>42979.0</v>
      </c>
      <c r="M128" s="50"/>
      <c r="N128" s="48" t="s">
        <v>85</v>
      </c>
      <c r="O128" s="48" t="s">
        <v>295</v>
      </c>
      <c r="P128" s="52"/>
      <c r="Q128" s="6">
        <v>9.0</v>
      </c>
      <c r="R128" s="6">
        <v>9.0</v>
      </c>
      <c r="S128" s="6">
        <v>9.5</v>
      </c>
      <c r="T128" s="23"/>
      <c r="U128" s="23"/>
      <c r="V128" s="23"/>
      <c r="W128" s="6">
        <v>9.0</v>
      </c>
      <c r="X128" s="6">
        <v>10.0</v>
      </c>
      <c r="Y128" s="23"/>
      <c r="Z128" s="6">
        <v>10.0</v>
      </c>
      <c r="AA128" s="6">
        <v>10.0</v>
      </c>
      <c r="AB128" s="6">
        <v>10.0</v>
      </c>
      <c r="AC128" s="6">
        <v>10.0</v>
      </c>
      <c r="AD128" s="23"/>
      <c r="AE128" s="23"/>
      <c r="AF128" s="23"/>
      <c r="AG128" s="23"/>
      <c r="AH128" s="6">
        <v>10.0</v>
      </c>
      <c r="AI128" s="6">
        <v>10.0</v>
      </c>
      <c r="AJ128" s="6">
        <v>10.0</v>
      </c>
      <c r="AK128" s="6">
        <v>10.0</v>
      </c>
      <c r="AL128" s="6">
        <v>10.0</v>
      </c>
      <c r="AM128" s="23"/>
      <c r="AN128" s="6">
        <v>10.0</v>
      </c>
      <c r="AO128" s="23"/>
      <c r="AP128" s="23"/>
      <c r="AQ128" s="23"/>
      <c r="AR128" s="6">
        <v>10.0</v>
      </c>
      <c r="AS128" s="6"/>
      <c r="AT128" s="23"/>
      <c r="AU128" s="23"/>
      <c r="AV128" s="23"/>
      <c r="AW128" s="23"/>
      <c r="AX128" s="6">
        <v>10.0</v>
      </c>
      <c r="AY128" s="32">
        <f t="shared" si="1"/>
        <v>9.79</v>
      </c>
      <c r="AZ128" s="23"/>
      <c r="BA128" s="23">
        <f t="shared" si="2"/>
        <v>0</v>
      </c>
      <c r="BB128" s="6">
        <v>39.0</v>
      </c>
      <c r="BC128" s="6">
        <v>0.0</v>
      </c>
      <c r="BD128" s="23">
        <f t="shared" si="3"/>
        <v>39</v>
      </c>
      <c r="BE128" s="6" t="s">
        <v>92</v>
      </c>
      <c r="BF128" s="6" t="s">
        <v>55</v>
      </c>
      <c r="BG128" s="6" t="s">
        <v>55</v>
      </c>
      <c r="BH128" s="6" t="s">
        <v>55</v>
      </c>
      <c r="BI128" s="6" t="s">
        <v>55</v>
      </c>
      <c r="BJ128" s="6" t="s">
        <v>92</v>
      </c>
      <c r="BK128" s="6" t="s">
        <v>55</v>
      </c>
      <c r="BL128" s="23"/>
    </row>
    <row r="129">
      <c r="A129" s="16">
        <v>124.0</v>
      </c>
      <c r="B129" s="17" t="s">
        <v>969</v>
      </c>
      <c r="C129" s="17" t="s">
        <v>269</v>
      </c>
      <c r="D129" s="17" t="s">
        <v>87</v>
      </c>
      <c r="E129" s="19"/>
      <c r="F129" s="17" t="s">
        <v>79</v>
      </c>
      <c r="G129" s="17" t="s">
        <v>937</v>
      </c>
      <c r="H129" s="48" t="s">
        <v>81</v>
      </c>
      <c r="J129" s="21"/>
      <c r="K129" s="48" t="s">
        <v>84</v>
      </c>
      <c r="L129" s="49">
        <v>42979.0</v>
      </c>
      <c r="M129" s="50"/>
      <c r="N129" s="48" t="s">
        <v>85</v>
      </c>
      <c r="O129" s="48" t="s">
        <v>483</v>
      </c>
      <c r="P129" s="52"/>
      <c r="Q129" s="6">
        <v>9.0</v>
      </c>
      <c r="R129" s="6">
        <v>9.0</v>
      </c>
      <c r="S129" s="6">
        <v>9.5</v>
      </c>
      <c r="T129" s="23"/>
      <c r="U129" s="23"/>
      <c r="V129" s="23"/>
      <c r="W129" s="6">
        <v>9.0</v>
      </c>
      <c r="X129" s="6">
        <v>9.0</v>
      </c>
      <c r="Y129" s="23"/>
      <c r="Z129" s="6">
        <v>10.0</v>
      </c>
      <c r="AA129" s="6">
        <v>10.0</v>
      </c>
      <c r="AB129" s="6">
        <v>9.5</v>
      </c>
      <c r="AC129" s="6">
        <v>9.5</v>
      </c>
      <c r="AD129" s="23"/>
      <c r="AE129" s="23"/>
      <c r="AF129" s="23"/>
      <c r="AG129" s="23"/>
      <c r="AH129" s="6">
        <v>10.0</v>
      </c>
      <c r="AI129" s="6">
        <v>10.0</v>
      </c>
      <c r="AJ129" s="6">
        <v>10.0</v>
      </c>
      <c r="AK129" s="6">
        <v>10.0</v>
      </c>
      <c r="AL129" s="6">
        <v>9.5</v>
      </c>
      <c r="AM129" s="23"/>
      <c r="AN129" s="6">
        <v>9.5</v>
      </c>
      <c r="AO129" s="23"/>
      <c r="AP129" s="23"/>
      <c r="AQ129" s="23"/>
      <c r="AR129" s="6">
        <v>10.0</v>
      </c>
      <c r="AS129" s="6"/>
      <c r="AT129" s="23"/>
      <c r="AU129" s="23"/>
      <c r="AV129" s="23"/>
      <c r="AW129" s="23"/>
      <c r="AX129" s="6">
        <v>10.0</v>
      </c>
      <c r="AY129" s="32">
        <f t="shared" si="1"/>
        <v>9.61</v>
      </c>
      <c r="AZ129" s="23"/>
      <c r="BA129" s="23">
        <f t="shared" si="2"/>
        <v>0</v>
      </c>
      <c r="BB129" s="6">
        <v>20.0</v>
      </c>
      <c r="BC129" s="6">
        <v>0.0</v>
      </c>
      <c r="BD129" s="23">
        <f t="shared" si="3"/>
        <v>20</v>
      </c>
      <c r="BE129" s="6" t="s">
        <v>92</v>
      </c>
      <c r="BF129" s="6" t="s">
        <v>55</v>
      </c>
      <c r="BG129" s="6" t="s">
        <v>55</v>
      </c>
      <c r="BH129" s="6" t="s">
        <v>55</v>
      </c>
      <c r="BI129" s="6" t="s">
        <v>55</v>
      </c>
      <c r="BJ129" s="6" t="s">
        <v>92</v>
      </c>
      <c r="BK129" s="6" t="s">
        <v>55</v>
      </c>
      <c r="BL129" s="23"/>
    </row>
    <row r="130">
      <c r="A130" s="16">
        <v>125.0</v>
      </c>
      <c r="B130" s="17" t="s">
        <v>974</v>
      </c>
      <c r="C130" s="17" t="s">
        <v>272</v>
      </c>
      <c r="D130" s="17" t="s">
        <v>628</v>
      </c>
      <c r="E130" s="19"/>
      <c r="F130" s="17" t="s">
        <v>79</v>
      </c>
      <c r="G130" s="17" t="s">
        <v>937</v>
      </c>
      <c r="H130" s="48" t="s">
        <v>81</v>
      </c>
      <c r="J130" s="21"/>
      <c r="K130" s="48" t="s">
        <v>84</v>
      </c>
      <c r="L130" s="49">
        <v>42979.0</v>
      </c>
      <c r="M130" s="50"/>
      <c r="N130" s="48" t="s">
        <v>85</v>
      </c>
      <c r="O130" s="48" t="s">
        <v>295</v>
      </c>
      <c r="P130" s="52"/>
      <c r="Q130" s="25">
        <v>9.5</v>
      </c>
      <c r="R130" s="25">
        <v>10.0</v>
      </c>
      <c r="S130" s="25">
        <v>8.5</v>
      </c>
      <c r="T130" s="25"/>
      <c r="U130" s="25"/>
      <c r="V130" s="25"/>
      <c r="W130" s="25">
        <v>9.0</v>
      </c>
      <c r="X130" s="25">
        <v>9.5</v>
      </c>
      <c r="Y130" s="25"/>
      <c r="Z130" s="25">
        <v>10.0</v>
      </c>
      <c r="AA130" s="6">
        <v>10.0</v>
      </c>
      <c r="AB130" s="25">
        <v>9.0</v>
      </c>
      <c r="AC130" s="25">
        <v>9.0</v>
      </c>
      <c r="AD130" s="25"/>
      <c r="AE130" s="25"/>
      <c r="AF130" s="25"/>
      <c r="AG130" s="25"/>
      <c r="AH130" s="6">
        <v>10.0</v>
      </c>
      <c r="AI130" s="6">
        <v>10.0</v>
      </c>
      <c r="AJ130" s="6">
        <v>10.0</v>
      </c>
      <c r="AK130" s="6">
        <v>10.0</v>
      </c>
      <c r="AL130" s="25">
        <v>9.5</v>
      </c>
      <c r="AM130" s="25"/>
      <c r="AN130" s="25">
        <v>10.0</v>
      </c>
      <c r="AO130" s="25"/>
      <c r="AP130" s="25"/>
      <c r="AQ130" s="25"/>
      <c r="AR130" s="6">
        <v>10.0</v>
      </c>
      <c r="AS130" s="25"/>
      <c r="AT130" s="25"/>
      <c r="AU130" s="25"/>
      <c r="AV130" s="25"/>
      <c r="AW130" s="25"/>
      <c r="AX130" s="6">
        <v>10.0</v>
      </c>
      <c r="AY130" s="32">
        <f t="shared" si="1"/>
        <v>9.64</v>
      </c>
      <c r="AZ130" s="23"/>
      <c r="BA130" s="23">
        <f t="shared" si="2"/>
        <v>0</v>
      </c>
      <c r="BB130" s="6">
        <v>44.0</v>
      </c>
      <c r="BC130" s="6">
        <v>0.0</v>
      </c>
      <c r="BD130" s="23">
        <f t="shared" si="3"/>
        <v>44</v>
      </c>
      <c r="BE130" s="6" t="s">
        <v>92</v>
      </c>
      <c r="BF130" s="6" t="s">
        <v>55</v>
      </c>
      <c r="BG130" s="6" t="s">
        <v>55</v>
      </c>
      <c r="BH130" s="6" t="s">
        <v>55</v>
      </c>
      <c r="BI130" s="6" t="s">
        <v>55</v>
      </c>
      <c r="BJ130" s="6" t="s">
        <v>92</v>
      </c>
      <c r="BK130" s="6" t="s">
        <v>55</v>
      </c>
      <c r="BL130" s="23"/>
    </row>
    <row r="131">
      <c r="A131" s="16">
        <v>126.0</v>
      </c>
      <c r="B131" s="17" t="s">
        <v>336</v>
      </c>
      <c r="C131" s="17" t="s">
        <v>149</v>
      </c>
      <c r="D131" s="17" t="s">
        <v>491</v>
      </c>
      <c r="E131" s="19"/>
      <c r="F131" s="17" t="s">
        <v>79</v>
      </c>
      <c r="G131" s="17" t="s">
        <v>937</v>
      </c>
      <c r="H131" s="48" t="s">
        <v>81</v>
      </c>
      <c r="J131" s="21"/>
      <c r="K131" s="48" t="s">
        <v>84</v>
      </c>
      <c r="L131" s="49">
        <v>42979.0</v>
      </c>
      <c r="M131" s="50"/>
      <c r="N131" s="48" t="s">
        <v>85</v>
      </c>
      <c r="O131" s="48" t="s">
        <v>483</v>
      </c>
      <c r="P131" s="52"/>
      <c r="Q131" s="6">
        <v>8.0</v>
      </c>
      <c r="R131" s="6">
        <v>7.5</v>
      </c>
      <c r="S131" s="6">
        <v>7.0</v>
      </c>
      <c r="T131" s="23"/>
      <c r="U131" s="23"/>
      <c r="V131" s="23"/>
      <c r="W131" s="6">
        <v>8.0</v>
      </c>
      <c r="X131" s="6">
        <v>8.5</v>
      </c>
      <c r="Y131" s="23"/>
      <c r="Z131" s="6">
        <v>9.5</v>
      </c>
      <c r="AA131" s="6">
        <v>10.0</v>
      </c>
      <c r="AB131" s="6">
        <v>9.0</v>
      </c>
      <c r="AC131" s="6">
        <v>9.0</v>
      </c>
      <c r="AD131" s="23"/>
      <c r="AE131" s="23"/>
      <c r="AF131" s="23"/>
      <c r="AG131" s="23"/>
      <c r="AH131" s="6">
        <v>10.0</v>
      </c>
      <c r="AI131" s="6">
        <v>10.0</v>
      </c>
      <c r="AJ131" s="6">
        <v>10.0</v>
      </c>
      <c r="AK131" s="6">
        <v>10.0</v>
      </c>
      <c r="AL131" s="6">
        <v>9.5</v>
      </c>
      <c r="AM131" s="23"/>
      <c r="AN131" s="6">
        <v>9.5</v>
      </c>
      <c r="AO131" s="23"/>
      <c r="AP131" s="23"/>
      <c r="AQ131" s="23"/>
      <c r="AR131" s="6">
        <v>10.0</v>
      </c>
      <c r="AS131" s="6"/>
      <c r="AT131" s="23"/>
      <c r="AU131" s="23"/>
      <c r="AV131" s="23"/>
      <c r="AW131" s="23"/>
      <c r="AX131" s="6">
        <v>10.0</v>
      </c>
      <c r="AY131" s="32">
        <f t="shared" si="1"/>
        <v>9.14</v>
      </c>
      <c r="AZ131" s="23"/>
      <c r="BA131" s="23">
        <f t="shared" si="2"/>
        <v>0</v>
      </c>
      <c r="BB131" s="6">
        <v>6.0</v>
      </c>
      <c r="BC131" s="6">
        <v>0.0</v>
      </c>
      <c r="BD131" s="23">
        <f t="shared" si="3"/>
        <v>6</v>
      </c>
      <c r="BE131" s="6" t="s">
        <v>92</v>
      </c>
      <c r="BF131" s="6" t="s">
        <v>55</v>
      </c>
      <c r="BG131" s="6" t="s">
        <v>55</v>
      </c>
      <c r="BH131" s="6" t="s">
        <v>55</v>
      </c>
      <c r="BI131" s="6" t="s">
        <v>55</v>
      </c>
      <c r="BJ131" s="6" t="s">
        <v>92</v>
      </c>
      <c r="BK131" s="6" t="s">
        <v>55</v>
      </c>
      <c r="BL131" s="23"/>
    </row>
    <row r="132">
      <c r="A132" s="16">
        <v>127.0</v>
      </c>
      <c r="B132" s="17" t="s">
        <v>556</v>
      </c>
      <c r="C132" s="17" t="s">
        <v>683</v>
      </c>
      <c r="D132" s="17" t="s">
        <v>77</v>
      </c>
      <c r="E132" s="19"/>
      <c r="F132" s="17" t="s">
        <v>79</v>
      </c>
      <c r="G132" s="17" t="s">
        <v>937</v>
      </c>
      <c r="H132" s="48" t="s">
        <v>81</v>
      </c>
      <c r="J132" s="21"/>
      <c r="K132" s="48" t="s">
        <v>84</v>
      </c>
      <c r="L132" s="49">
        <v>42979.0</v>
      </c>
      <c r="M132" s="50"/>
      <c r="N132" s="48" t="s">
        <v>85</v>
      </c>
      <c r="O132" s="48" t="s">
        <v>483</v>
      </c>
      <c r="P132" s="52"/>
      <c r="Q132" s="6">
        <v>7.0</v>
      </c>
      <c r="R132" s="6">
        <v>8.0</v>
      </c>
      <c r="S132" s="6">
        <v>6.0</v>
      </c>
      <c r="T132" s="23"/>
      <c r="U132" s="23"/>
      <c r="V132" s="23"/>
      <c r="W132" s="6">
        <v>7.5</v>
      </c>
      <c r="X132" s="6">
        <v>8.0</v>
      </c>
      <c r="Y132" s="23"/>
      <c r="Z132" s="6">
        <v>8.5</v>
      </c>
      <c r="AA132" s="6">
        <v>10.0</v>
      </c>
      <c r="AB132" s="6">
        <v>8.5</v>
      </c>
      <c r="AC132" s="6">
        <v>9.0</v>
      </c>
      <c r="AD132" s="23"/>
      <c r="AE132" s="23"/>
      <c r="AF132" s="23"/>
      <c r="AG132" s="23"/>
      <c r="AH132" s="6">
        <v>10.0</v>
      </c>
      <c r="AI132" s="6">
        <v>10.0</v>
      </c>
      <c r="AJ132" s="6">
        <v>10.0</v>
      </c>
      <c r="AK132" s="6">
        <v>10.0</v>
      </c>
      <c r="AL132" s="6">
        <v>8.5</v>
      </c>
      <c r="AM132" s="23"/>
      <c r="AN132" s="6">
        <v>9.0</v>
      </c>
      <c r="AO132" s="23"/>
      <c r="AP132" s="23"/>
      <c r="AQ132" s="23"/>
      <c r="AR132" s="6">
        <v>10.0</v>
      </c>
      <c r="AS132" s="6"/>
      <c r="AT132" s="23"/>
      <c r="AU132" s="23"/>
      <c r="AV132" s="23"/>
      <c r="AW132" s="23"/>
      <c r="AX132" s="6">
        <v>10.0</v>
      </c>
      <c r="AY132" s="32">
        <f t="shared" si="1"/>
        <v>8.82</v>
      </c>
      <c r="AZ132" s="23"/>
      <c r="BA132" s="23">
        <f t="shared" si="2"/>
        <v>0</v>
      </c>
      <c r="BB132" s="6">
        <v>18.0</v>
      </c>
      <c r="BC132" s="6">
        <v>0.0</v>
      </c>
      <c r="BD132" s="23">
        <f t="shared" si="3"/>
        <v>18</v>
      </c>
      <c r="BE132" s="6" t="s">
        <v>92</v>
      </c>
      <c r="BF132" s="6" t="s">
        <v>55</v>
      </c>
      <c r="BG132" s="6" t="s">
        <v>55</v>
      </c>
      <c r="BH132" s="6" t="s">
        <v>55</v>
      </c>
      <c r="BI132" s="6" t="s">
        <v>55</v>
      </c>
      <c r="BJ132" s="6" t="s">
        <v>92</v>
      </c>
      <c r="BK132" s="6" t="s">
        <v>55</v>
      </c>
      <c r="BL132" s="23"/>
    </row>
    <row r="133">
      <c r="A133" s="16">
        <v>128.0</v>
      </c>
      <c r="B133" s="17" t="s">
        <v>989</v>
      </c>
      <c r="C133" s="17" t="s">
        <v>843</v>
      </c>
      <c r="D133" s="17" t="s">
        <v>990</v>
      </c>
      <c r="E133" s="19"/>
      <c r="F133" s="17" t="s">
        <v>79</v>
      </c>
      <c r="G133" s="17" t="s">
        <v>937</v>
      </c>
      <c r="H133" s="48" t="s">
        <v>81</v>
      </c>
      <c r="J133" s="21"/>
      <c r="K133" s="48" t="s">
        <v>84</v>
      </c>
      <c r="L133" s="49">
        <v>42979.0</v>
      </c>
      <c r="M133" s="50"/>
      <c r="N133" s="48" t="s">
        <v>85</v>
      </c>
      <c r="O133" s="48" t="s">
        <v>483</v>
      </c>
      <c r="P133" s="52"/>
      <c r="Q133" s="6">
        <v>9.5</v>
      </c>
      <c r="R133" s="6">
        <v>8.5</v>
      </c>
      <c r="S133" s="6">
        <v>9.5</v>
      </c>
      <c r="T133" s="23"/>
      <c r="U133" s="23"/>
      <c r="V133" s="23"/>
      <c r="W133" s="6">
        <v>8.0</v>
      </c>
      <c r="X133" s="6">
        <v>7.5</v>
      </c>
      <c r="Y133" s="23"/>
      <c r="Z133" s="6">
        <v>9.0</v>
      </c>
      <c r="AA133" s="6">
        <v>10.0</v>
      </c>
      <c r="AB133" s="6">
        <v>9.0</v>
      </c>
      <c r="AC133" s="6">
        <v>9.5</v>
      </c>
      <c r="AD133" s="23"/>
      <c r="AE133" s="23"/>
      <c r="AF133" s="23"/>
      <c r="AG133" s="23"/>
      <c r="AH133" s="6">
        <v>10.0</v>
      </c>
      <c r="AI133" s="6">
        <v>10.0</v>
      </c>
      <c r="AJ133" s="6">
        <v>10.0</v>
      </c>
      <c r="AK133" s="6">
        <v>10.0</v>
      </c>
      <c r="AL133" s="6">
        <v>9.0</v>
      </c>
      <c r="AM133" s="23"/>
      <c r="AN133" s="6">
        <v>9.0</v>
      </c>
      <c r="AO133" s="23"/>
      <c r="AP133" s="23"/>
      <c r="AQ133" s="23"/>
      <c r="AR133" s="6">
        <v>10.0</v>
      </c>
      <c r="AS133" s="6"/>
      <c r="AT133" s="23"/>
      <c r="AU133" s="23"/>
      <c r="AV133" s="23"/>
      <c r="AW133" s="23"/>
      <c r="AX133" s="6">
        <v>10.0</v>
      </c>
      <c r="AY133" s="32">
        <f t="shared" si="1"/>
        <v>9.32</v>
      </c>
      <c r="AZ133" s="23"/>
      <c r="BA133" s="23">
        <f t="shared" si="2"/>
        <v>0</v>
      </c>
      <c r="BB133" s="6">
        <v>56.0</v>
      </c>
      <c r="BC133" s="6">
        <v>0.0</v>
      </c>
      <c r="BD133" s="23">
        <f t="shared" si="3"/>
        <v>56</v>
      </c>
      <c r="BE133" s="6" t="s">
        <v>92</v>
      </c>
      <c r="BF133" s="6" t="s">
        <v>55</v>
      </c>
      <c r="BG133" s="6" t="s">
        <v>55</v>
      </c>
      <c r="BH133" s="6" t="s">
        <v>55</v>
      </c>
      <c r="BI133" s="6" t="s">
        <v>55</v>
      </c>
      <c r="BJ133" s="6" t="s">
        <v>92</v>
      </c>
      <c r="BK133" s="6" t="s">
        <v>55</v>
      </c>
      <c r="BL133" s="23"/>
    </row>
    <row r="134">
      <c r="A134" s="16">
        <v>129.0</v>
      </c>
      <c r="B134" s="17" t="s">
        <v>135</v>
      </c>
      <c r="C134" s="17" t="s">
        <v>996</v>
      </c>
      <c r="D134" s="20"/>
      <c r="E134" s="19"/>
      <c r="F134" s="17" t="s">
        <v>79</v>
      </c>
      <c r="G134" s="17" t="s">
        <v>937</v>
      </c>
      <c r="H134" s="48" t="s">
        <v>81</v>
      </c>
      <c r="J134" s="21"/>
      <c r="K134" s="48" t="s">
        <v>84</v>
      </c>
      <c r="L134" s="49">
        <v>42979.0</v>
      </c>
      <c r="M134" s="50"/>
      <c r="N134" s="48" t="s">
        <v>85</v>
      </c>
      <c r="O134" s="48" t="s">
        <v>295</v>
      </c>
      <c r="P134" s="52"/>
      <c r="Q134" s="25">
        <v>9.0</v>
      </c>
      <c r="R134" s="25">
        <v>10.0</v>
      </c>
      <c r="S134" s="25">
        <v>7.0</v>
      </c>
      <c r="T134" s="25"/>
      <c r="U134" s="25"/>
      <c r="V134" s="25"/>
      <c r="W134" s="25">
        <v>9.0</v>
      </c>
      <c r="X134" s="25">
        <v>9.5</v>
      </c>
      <c r="Y134" s="25"/>
      <c r="Z134" s="25">
        <v>9.0</v>
      </c>
      <c r="AA134" s="6">
        <v>10.0</v>
      </c>
      <c r="AB134" s="25">
        <v>9.0</v>
      </c>
      <c r="AC134" s="25">
        <v>8.5</v>
      </c>
      <c r="AD134" s="25"/>
      <c r="AE134" s="25"/>
      <c r="AF134" s="25"/>
      <c r="AG134" s="25"/>
      <c r="AH134" s="6">
        <v>10.0</v>
      </c>
      <c r="AI134" s="6">
        <v>10.0</v>
      </c>
      <c r="AJ134" s="6">
        <v>10.0</v>
      </c>
      <c r="AK134" s="6">
        <v>10.0</v>
      </c>
      <c r="AL134" s="25">
        <v>10.0</v>
      </c>
      <c r="AM134" s="25"/>
      <c r="AN134" s="25">
        <v>9.5</v>
      </c>
      <c r="AO134" s="25"/>
      <c r="AP134" s="25"/>
      <c r="AQ134" s="25"/>
      <c r="AR134" s="6">
        <v>10.0</v>
      </c>
      <c r="AS134" s="25"/>
      <c r="AT134" s="25"/>
      <c r="AU134" s="25"/>
      <c r="AV134" s="25"/>
      <c r="AW134" s="25"/>
      <c r="AX134" s="6">
        <v>10.0</v>
      </c>
      <c r="AY134" s="32">
        <f t="shared" si="1"/>
        <v>9.44</v>
      </c>
      <c r="AZ134" s="23"/>
      <c r="BA134" s="23">
        <f t="shared" si="2"/>
        <v>0</v>
      </c>
      <c r="BB134" s="6">
        <v>9.0</v>
      </c>
      <c r="BC134" s="6">
        <v>0.0</v>
      </c>
      <c r="BD134" s="23">
        <f t="shared" si="3"/>
        <v>9</v>
      </c>
      <c r="BE134" s="6" t="s">
        <v>92</v>
      </c>
      <c r="BF134" s="6" t="s">
        <v>55</v>
      </c>
      <c r="BG134" s="6" t="s">
        <v>55</v>
      </c>
      <c r="BH134" s="6" t="s">
        <v>55</v>
      </c>
      <c r="BI134" s="6" t="s">
        <v>55</v>
      </c>
      <c r="BJ134" s="6" t="s">
        <v>92</v>
      </c>
      <c r="BK134" s="6" t="s">
        <v>55</v>
      </c>
      <c r="BL134" s="23"/>
    </row>
    <row r="135">
      <c r="A135" s="16">
        <v>130.0</v>
      </c>
      <c r="B135" s="17" t="s">
        <v>998</v>
      </c>
      <c r="C135" s="17" t="s">
        <v>573</v>
      </c>
      <c r="D135" s="20"/>
      <c r="E135" s="19"/>
      <c r="F135" s="17" t="s">
        <v>79</v>
      </c>
      <c r="G135" s="17" t="s">
        <v>937</v>
      </c>
      <c r="H135" s="48" t="s">
        <v>81</v>
      </c>
      <c r="J135" s="21"/>
      <c r="K135" s="48" t="s">
        <v>84</v>
      </c>
      <c r="L135" s="49">
        <v>42979.0</v>
      </c>
      <c r="M135" s="50"/>
      <c r="N135" s="48" t="s">
        <v>85</v>
      </c>
      <c r="O135" s="48" t="s">
        <v>295</v>
      </c>
      <c r="P135" s="52"/>
      <c r="Q135" s="25">
        <v>9.0</v>
      </c>
      <c r="R135" s="25">
        <v>10.0</v>
      </c>
      <c r="S135" s="25">
        <v>8.0</v>
      </c>
      <c r="T135" s="25"/>
      <c r="U135" s="25"/>
      <c r="V135" s="25"/>
      <c r="W135" s="25">
        <v>9.0</v>
      </c>
      <c r="X135" s="25">
        <v>9.0</v>
      </c>
      <c r="Y135" s="25"/>
      <c r="Z135" s="25">
        <v>10.0</v>
      </c>
      <c r="AA135" s="6">
        <v>10.0</v>
      </c>
      <c r="AB135" s="25">
        <v>8.5</v>
      </c>
      <c r="AC135" s="25">
        <v>9.0</v>
      </c>
      <c r="AD135" s="25"/>
      <c r="AE135" s="25"/>
      <c r="AF135" s="25"/>
      <c r="AG135" s="25"/>
      <c r="AH135" s="6">
        <v>9.5</v>
      </c>
      <c r="AI135" s="6">
        <v>10.0</v>
      </c>
      <c r="AJ135" s="6">
        <v>10.0</v>
      </c>
      <c r="AK135" s="6">
        <v>10.0</v>
      </c>
      <c r="AL135" s="25">
        <v>9.0</v>
      </c>
      <c r="AM135" s="25"/>
      <c r="AN135" s="25">
        <v>10.0</v>
      </c>
      <c r="AO135" s="25"/>
      <c r="AP135" s="25"/>
      <c r="AQ135" s="25"/>
      <c r="AR135" s="6">
        <v>10.0</v>
      </c>
      <c r="AS135" s="25"/>
      <c r="AT135" s="25"/>
      <c r="AU135" s="25"/>
      <c r="AV135" s="25"/>
      <c r="AW135" s="25"/>
      <c r="AX135" s="6">
        <v>10.0</v>
      </c>
      <c r="AY135" s="32">
        <f t="shared" si="1"/>
        <v>9.47</v>
      </c>
      <c r="AZ135" s="23"/>
      <c r="BA135" s="23">
        <f t="shared" si="2"/>
        <v>0</v>
      </c>
      <c r="BB135" s="6">
        <v>16.0</v>
      </c>
      <c r="BC135" s="6">
        <v>0.0</v>
      </c>
      <c r="BD135" s="23">
        <f t="shared" si="3"/>
        <v>16</v>
      </c>
      <c r="BE135" s="6" t="s">
        <v>92</v>
      </c>
      <c r="BF135" s="6" t="s">
        <v>55</v>
      </c>
      <c r="BG135" s="6" t="s">
        <v>55</v>
      </c>
      <c r="BH135" s="6" t="s">
        <v>55</v>
      </c>
      <c r="BI135" s="6" t="s">
        <v>55</v>
      </c>
      <c r="BJ135" s="6" t="s">
        <v>92</v>
      </c>
      <c r="BK135" s="6" t="s">
        <v>55</v>
      </c>
      <c r="BL135" s="23"/>
    </row>
    <row r="136">
      <c r="A136" s="16">
        <v>131.0</v>
      </c>
      <c r="B136" s="17" t="s">
        <v>226</v>
      </c>
      <c r="C136" s="17" t="s">
        <v>623</v>
      </c>
      <c r="D136" s="17" t="s">
        <v>461</v>
      </c>
      <c r="E136" s="19"/>
      <c r="F136" s="17" t="s">
        <v>96</v>
      </c>
      <c r="G136" s="17" t="s">
        <v>937</v>
      </c>
      <c r="H136" s="48" t="s">
        <v>81</v>
      </c>
      <c r="J136" s="21"/>
      <c r="K136" s="48" t="s">
        <v>84</v>
      </c>
      <c r="L136" s="49">
        <v>42979.0</v>
      </c>
      <c r="M136" s="50"/>
      <c r="N136" s="48" t="s">
        <v>85</v>
      </c>
      <c r="O136" s="48" t="s">
        <v>295</v>
      </c>
      <c r="P136" s="52"/>
      <c r="Q136" s="25">
        <v>5.5</v>
      </c>
      <c r="R136" s="25">
        <v>5.5</v>
      </c>
      <c r="S136" s="25">
        <v>5.5</v>
      </c>
      <c r="T136" s="25"/>
      <c r="U136" s="25"/>
      <c r="V136" s="25"/>
      <c r="W136" s="25">
        <v>6.5</v>
      </c>
      <c r="X136" s="25">
        <v>6.5</v>
      </c>
      <c r="Y136" s="25"/>
      <c r="Z136" s="25">
        <v>8.0</v>
      </c>
      <c r="AA136" s="6">
        <v>10.0</v>
      </c>
      <c r="AB136" s="25">
        <v>7.0</v>
      </c>
      <c r="AC136" s="25">
        <v>7.5</v>
      </c>
      <c r="AD136" s="25"/>
      <c r="AE136" s="25"/>
      <c r="AF136" s="25"/>
      <c r="AG136" s="25"/>
      <c r="AH136" s="6">
        <v>10.0</v>
      </c>
      <c r="AI136" s="6">
        <v>10.0</v>
      </c>
      <c r="AJ136" s="6">
        <v>10.0</v>
      </c>
      <c r="AK136" s="6">
        <v>10.0</v>
      </c>
      <c r="AL136" s="25">
        <v>6.5</v>
      </c>
      <c r="AM136" s="25"/>
      <c r="AN136" s="25">
        <v>9.0</v>
      </c>
      <c r="AO136" s="25"/>
      <c r="AP136" s="25"/>
      <c r="AQ136" s="25"/>
      <c r="AR136" s="6">
        <v>10.0</v>
      </c>
      <c r="AS136" s="25"/>
      <c r="AT136" s="25"/>
      <c r="AU136" s="25"/>
      <c r="AV136" s="25"/>
      <c r="AW136" s="25"/>
      <c r="AX136" s="6">
        <v>10.0</v>
      </c>
      <c r="AY136" s="32">
        <f t="shared" si="1"/>
        <v>8.08</v>
      </c>
      <c r="AZ136" s="23"/>
      <c r="BA136" s="23">
        <f t="shared" si="2"/>
        <v>0</v>
      </c>
      <c r="BB136" s="6">
        <v>27.0</v>
      </c>
      <c r="BC136" s="6">
        <v>0.0</v>
      </c>
      <c r="BD136" s="23">
        <f t="shared" si="3"/>
        <v>27</v>
      </c>
      <c r="BE136" s="6" t="s">
        <v>92</v>
      </c>
      <c r="BF136" s="6" t="s">
        <v>55</v>
      </c>
      <c r="BG136" s="6" t="s">
        <v>55</v>
      </c>
      <c r="BH136" s="6" t="s">
        <v>55</v>
      </c>
      <c r="BI136" s="6" t="s">
        <v>55</v>
      </c>
      <c r="BJ136" s="6" t="s">
        <v>92</v>
      </c>
      <c r="BK136" s="6" t="s">
        <v>55</v>
      </c>
      <c r="BL136" s="23"/>
    </row>
    <row r="137">
      <c r="A137" s="16">
        <v>132.0</v>
      </c>
      <c r="B137" s="17" t="s">
        <v>1009</v>
      </c>
      <c r="C137" s="17" t="s">
        <v>818</v>
      </c>
      <c r="D137" s="17" t="s">
        <v>767</v>
      </c>
      <c r="E137" s="19"/>
      <c r="F137" s="17" t="s">
        <v>96</v>
      </c>
      <c r="G137" s="17" t="s">
        <v>937</v>
      </c>
      <c r="H137" s="48" t="s">
        <v>81</v>
      </c>
      <c r="J137" s="21"/>
      <c r="K137" s="48" t="s">
        <v>84</v>
      </c>
      <c r="L137" s="49">
        <v>42979.0</v>
      </c>
      <c r="M137" s="50"/>
      <c r="N137" s="48" t="s">
        <v>85</v>
      </c>
      <c r="O137" s="48" t="s">
        <v>483</v>
      </c>
      <c r="P137" s="52"/>
      <c r="Q137" s="25">
        <v>7.0</v>
      </c>
      <c r="R137" s="25">
        <v>7.0</v>
      </c>
      <c r="S137" s="25">
        <v>7.5</v>
      </c>
      <c r="T137" s="25"/>
      <c r="U137" s="25"/>
      <c r="V137" s="25"/>
      <c r="W137" s="25">
        <v>8.5</v>
      </c>
      <c r="X137" s="25">
        <v>8.5</v>
      </c>
      <c r="Y137" s="25"/>
      <c r="Z137" s="25">
        <v>8.5</v>
      </c>
      <c r="AA137" s="6">
        <v>10.0</v>
      </c>
      <c r="AB137" s="25">
        <v>9.0</v>
      </c>
      <c r="AC137" s="25">
        <v>8.0</v>
      </c>
      <c r="AD137" s="25"/>
      <c r="AE137" s="25"/>
      <c r="AF137" s="25"/>
      <c r="AG137" s="25"/>
      <c r="AH137" s="6">
        <v>9.5</v>
      </c>
      <c r="AI137" s="6">
        <v>10.0</v>
      </c>
      <c r="AJ137" s="6">
        <v>10.0</v>
      </c>
      <c r="AK137" s="6">
        <v>10.0</v>
      </c>
      <c r="AL137" s="25">
        <v>9.5</v>
      </c>
      <c r="AM137" s="25"/>
      <c r="AN137" s="25">
        <v>9.5</v>
      </c>
      <c r="AO137" s="25"/>
      <c r="AP137" s="25"/>
      <c r="AQ137" s="25"/>
      <c r="AR137" s="6">
        <v>10.0</v>
      </c>
      <c r="AS137" s="25"/>
      <c r="AT137" s="25"/>
      <c r="AU137" s="25"/>
      <c r="AV137" s="25"/>
      <c r="AW137" s="25"/>
      <c r="AX137" s="6">
        <v>10.0</v>
      </c>
      <c r="AY137" s="32">
        <f t="shared" si="1"/>
        <v>8.97</v>
      </c>
      <c r="AZ137" s="23"/>
      <c r="BA137" s="23">
        <f t="shared" si="2"/>
        <v>0</v>
      </c>
      <c r="BB137" s="6">
        <v>51.0</v>
      </c>
      <c r="BC137" s="6">
        <v>0.0</v>
      </c>
      <c r="BD137" s="23">
        <f t="shared" si="3"/>
        <v>51</v>
      </c>
      <c r="BE137" s="6" t="s">
        <v>92</v>
      </c>
      <c r="BF137" s="6" t="s">
        <v>55</v>
      </c>
      <c r="BG137" s="6" t="s">
        <v>55</v>
      </c>
      <c r="BH137" s="6" t="s">
        <v>55</v>
      </c>
      <c r="BI137" s="6" t="s">
        <v>55</v>
      </c>
      <c r="BJ137" s="6" t="s">
        <v>92</v>
      </c>
      <c r="BK137" s="6" t="s">
        <v>55</v>
      </c>
      <c r="BL137" s="23"/>
    </row>
    <row r="138">
      <c r="A138" s="16">
        <v>133.0</v>
      </c>
      <c r="B138" s="17" t="s">
        <v>1017</v>
      </c>
      <c r="C138" s="17" t="s">
        <v>1018</v>
      </c>
      <c r="D138" s="17" t="s">
        <v>110</v>
      </c>
      <c r="E138" s="19"/>
      <c r="F138" s="17" t="s">
        <v>96</v>
      </c>
      <c r="G138" s="17" t="s">
        <v>937</v>
      </c>
      <c r="H138" s="48" t="s">
        <v>81</v>
      </c>
      <c r="J138" s="21"/>
      <c r="K138" s="48" t="s">
        <v>84</v>
      </c>
      <c r="L138" s="49">
        <v>42979.0</v>
      </c>
      <c r="M138" s="50"/>
      <c r="N138" s="48" t="s">
        <v>85</v>
      </c>
      <c r="O138" s="48" t="s">
        <v>295</v>
      </c>
      <c r="P138" s="52"/>
      <c r="Q138" s="6">
        <v>10.0</v>
      </c>
      <c r="R138" s="6">
        <v>10.0</v>
      </c>
      <c r="S138" s="6">
        <v>9.0</v>
      </c>
      <c r="T138" s="23"/>
      <c r="U138" s="23"/>
      <c r="V138" s="23"/>
      <c r="W138" s="6">
        <v>9.0</v>
      </c>
      <c r="X138" s="6">
        <v>10.0</v>
      </c>
      <c r="Y138" s="23"/>
      <c r="Z138" s="6">
        <v>10.0</v>
      </c>
      <c r="AA138" s="6">
        <v>10.0</v>
      </c>
      <c r="AB138" s="6">
        <v>10.0</v>
      </c>
      <c r="AC138" s="6">
        <v>10.0</v>
      </c>
      <c r="AD138" s="23"/>
      <c r="AE138" s="23"/>
      <c r="AF138" s="23"/>
      <c r="AG138" s="23"/>
      <c r="AH138" s="6">
        <v>10.0</v>
      </c>
      <c r="AI138" s="6">
        <v>10.0</v>
      </c>
      <c r="AJ138" s="6">
        <v>10.0</v>
      </c>
      <c r="AK138" s="6">
        <v>10.0</v>
      </c>
      <c r="AL138" s="6">
        <v>10.0</v>
      </c>
      <c r="AM138" s="23"/>
      <c r="AN138" s="6">
        <v>10.0</v>
      </c>
      <c r="AO138" s="23"/>
      <c r="AP138" s="23"/>
      <c r="AQ138" s="23"/>
      <c r="AR138" s="6">
        <v>10.0</v>
      </c>
      <c r="AS138" s="6"/>
      <c r="AT138" s="23"/>
      <c r="AU138" s="23"/>
      <c r="AV138" s="23"/>
      <c r="AW138" s="23"/>
      <c r="AX138" s="6">
        <v>10.0</v>
      </c>
      <c r="AY138" s="32">
        <f t="shared" si="1"/>
        <v>9.88</v>
      </c>
      <c r="AZ138" s="23"/>
      <c r="BA138" s="23">
        <f t="shared" si="2"/>
        <v>0</v>
      </c>
      <c r="BB138" s="6">
        <v>7.0</v>
      </c>
      <c r="BC138" s="6">
        <v>0.0</v>
      </c>
      <c r="BD138" s="23">
        <f t="shared" si="3"/>
        <v>7</v>
      </c>
      <c r="BE138" s="6" t="s">
        <v>92</v>
      </c>
      <c r="BF138" s="6" t="s">
        <v>55</v>
      </c>
      <c r="BG138" s="6" t="s">
        <v>55</v>
      </c>
      <c r="BH138" s="6" t="s">
        <v>55</v>
      </c>
      <c r="BI138" s="6" t="s">
        <v>55</v>
      </c>
      <c r="BJ138" s="6" t="s">
        <v>92</v>
      </c>
      <c r="BK138" s="6" t="s">
        <v>55</v>
      </c>
      <c r="BL138" s="23"/>
    </row>
    <row r="139">
      <c r="A139" s="16">
        <v>134.0</v>
      </c>
      <c r="B139" s="17" t="s">
        <v>1022</v>
      </c>
      <c r="C139" s="17" t="s">
        <v>511</v>
      </c>
      <c r="D139" s="20"/>
      <c r="E139" s="19"/>
      <c r="F139" s="17" t="s">
        <v>96</v>
      </c>
      <c r="G139" s="17" t="s">
        <v>937</v>
      </c>
      <c r="H139" s="48" t="s">
        <v>81</v>
      </c>
      <c r="J139" s="21"/>
      <c r="K139" s="48" t="s">
        <v>84</v>
      </c>
      <c r="L139" s="49">
        <v>42979.0</v>
      </c>
      <c r="M139" s="50"/>
      <c r="N139" s="48" t="s">
        <v>85</v>
      </c>
      <c r="O139" s="48" t="s">
        <v>483</v>
      </c>
      <c r="P139" s="52"/>
      <c r="Q139" s="25">
        <v>7.5</v>
      </c>
      <c r="R139" s="25">
        <v>8.5</v>
      </c>
      <c r="S139" s="25">
        <v>8.0</v>
      </c>
      <c r="T139" s="25"/>
      <c r="U139" s="25"/>
      <c r="V139" s="25"/>
      <c r="W139" s="25">
        <v>7.5</v>
      </c>
      <c r="X139" s="25">
        <v>8.5</v>
      </c>
      <c r="Y139" s="25"/>
      <c r="Z139" s="25">
        <v>9.0</v>
      </c>
      <c r="AA139" s="6">
        <v>10.0</v>
      </c>
      <c r="AB139" s="25">
        <v>7.0</v>
      </c>
      <c r="AC139" s="25">
        <v>8.5</v>
      </c>
      <c r="AD139" s="25"/>
      <c r="AE139" s="25"/>
      <c r="AF139" s="25"/>
      <c r="AG139" s="25"/>
      <c r="AH139" s="6">
        <v>10.0</v>
      </c>
      <c r="AI139" s="6">
        <v>10.0</v>
      </c>
      <c r="AJ139" s="6">
        <v>10.0</v>
      </c>
      <c r="AK139" s="6">
        <v>10.0</v>
      </c>
      <c r="AL139" s="25">
        <v>10.0</v>
      </c>
      <c r="AM139" s="25"/>
      <c r="AN139" s="25">
        <v>9.5</v>
      </c>
      <c r="AO139" s="25"/>
      <c r="AP139" s="25"/>
      <c r="AQ139" s="25"/>
      <c r="AR139" s="6">
        <v>10.0</v>
      </c>
      <c r="AS139" s="25"/>
      <c r="AT139" s="25"/>
      <c r="AU139" s="25"/>
      <c r="AV139" s="25"/>
      <c r="AW139" s="25"/>
      <c r="AX139" s="6">
        <v>10.0</v>
      </c>
      <c r="AY139" s="32">
        <f t="shared" si="1"/>
        <v>9.05</v>
      </c>
      <c r="AZ139" s="23"/>
      <c r="BA139" s="23">
        <f t="shared" si="2"/>
        <v>0</v>
      </c>
      <c r="BB139" s="6">
        <v>5.0</v>
      </c>
      <c r="BC139" s="6">
        <v>0.0</v>
      </c>
      <c r="BD139" s="23">
        <f t="shared" si="3"/>
        <v>5</v>
      </c>
      <c r="BE139" s="6" t="s">
        <v>92</v>
      </c>
      <c r="BF139" s="6" t="s">
        <v>55</v>
      </c>
      <c r="BG139" s="6" t="s">
        <v>55</v>
      </c>
      <c r="BH139" s="6" t="s">
        <v>55</v>
      </c>
      <c r="BI139" s="6" t="s">
        <v>55</v>
      </c>
      <c r="BJ139" s="6" t="s">
        <v>92</v>
      </c>
      <c r="BK139" s="6" t="s">
        <v>55</v>
      </c>
      <c r="BL139" s="23"/>
    </row>
    <row r="140">
      <c r="A140" s="16">
        <v>135.0</v>
      </c>
      <c r="B140" s="17" t="s">
        <v>1025</v>
      </c>
      <c r="C140" s="17" t="s">
        <v>1026</v>
      </c>
      <c r="D140" s="20"/>
      <c r="E140" s="19"/>
      <c r="F140" s="17" t="s">
        <v>96</v>
      </c>
      <c r="G140" s="17" t="s">
        <v>937</v>
      </c>
      <c r="H140" s="48" t="s">
        <v>81</v>
      </c>
      <c r="J140" s="21"/>
      <c r="K140" s="48" t="s">
        <v>84</v>
      </c>
      <c r="L140" s="49">
        <v>42979.0</v>
      </c>
      <c r="M140" s="50"/>
      <c r="N140" s="48" t="s">
        <v>85</v>
      </c>
      <c r="O140" s="48" t="s">
        <v>483</v>
      </c>
      <c r="P140" s="52"/>
      <c r="Q140" s="6">
        <v>9.0</v>
      </c>
      <c r="R140" s="6">
        <v>9.5</v>
      </c>
      <c r="S140" s="6">
        <v>10.0</v>
      </c>
      <c r="T140" s="23"/>
      <c r="U140" s="23"/>
      <c r="V140" s="23"/>
      <c r="W140" s="6">
        <v>9.0</v>
      </c>
      <c r="X140" s="6">
        <v>9.0</v>
      </c>
      <c r="Y140" s="23"/>
      <c r="Z140" s="6">
        <v>9.5</v>
      </c>
      <c r="AA140" s="6">
        <v>10.0</v>
      </c>
      <c r="AB140" s="6">
        <v>10.0</v>
      </c>
      <c r="AC140" s="6">
        <v>10.0</v>
      </c>
      <c r="AD140" s="23"/>
      <c r="AE140" s="23"/>
      <c r="AF140" s="23"/>
      <c r="AG140" s="23"/>
      <c r="AH140" s="6">
        <v>10.0</v>
      </c>
      <c r="AI140" s="6">
        <v>10.0</v>
      </c>
      <c r="AJ140" s="6">
        <v>10.0</v>
      </c>
      <c r="AK140" s="6">
        <v>10.0</v>
      </c>
      <c r="AL140" s="6">
        <v>10.0</v>
      </c>
      <c r="AM140" s="23"/>
      <c r="AN140" s="6">
        <v>9.0</v>
      </c>
      <c r="AO140" s="23"/>
      <c r="AP140" s="23"/>
      <c r="AQ140" s="23"/>
      <c r="AR140" s="6">
        <v>10.0</v>
      </c>
      <c r="AS140" s="6"/>
      <c r="AT140" s="23"/>
      <c r="AU140" s="23"/>
      <c r="AV140" s="23"/>
      <c r="AW140" s="23"/>
      <c r="AX140" s="6">
        <v>10.0</v>
      </c>
      <c r="AY140" s="32">
        <f t="shared" si="1"/>
        <v>9.7</v>
      </c>
      <c r="AZ140" s="23"/>
      <c r="BA140" s="23">
        <f t="shared" si="2"/>
        <v>0</v>
      </c>
      <c r="BB140" s="6">
        <v>21.0</v>
      </c>
      <c r="BC140" s="6">
        <v>0.0</v>
      </c>
      <c r="BD140" s="23">
        <f t="shared" si="3"/>
        <v>21</v>
      </c>
      <c r="BE140" s="6" t="s">
        <v>92</v>
      </c>
      <c r="BF140" s="6" t="s">
        <v>55</v>
      </c>
      <c r="BG140" s="6" t="s">
        <v>55</v>
      </c>
      <c r="BH140" s="6" t="s">
        <v>55</v>
      </c>
      <c r="BI140" s="6" t="s">
        <v>55</v>
      </c>
      <c r="BJ140" s="6" t="s">
        <v>92</v>
      </c>
      <c r="BK140" s="6" t="s">
        <v>55</v>
      </c>
      <c r="BL140" s="23"/>
    </row>
    <row r="141">
      <c r="A141" s="16">
        <v>136.0</v>
      </c>
      <c r="B141" s="17" t="s">
        <v>1030</v>
      </c>
      <c r="C141" s="17" t="s">
        <v>143</v>
      </c>
      <c r="D141" s="17" t="s">
        <v>78</v>
      </c>
      <c r="E141" s="19"/>
      <c r="F141" s="17" t="s">
        <v>79</v>
      </c>
      <c r="G141" s="17" t="s">
        <v>937</v>
      </c>
      <c r="H141" s="48" t="s">
        <v>81</v>
      </c>
      <c r="J141" s="21"/>
      <c r="K141" s="48" t="s">
        <v>84</v>
      </c>
      <c r="L141" s="49">
        <v>42979.0</v>
      </c>
      <c r="M141" s="50"/>
      <c r="N141" s="48" t="s">
        <v>85</v>
      </c>
      <c r="O141" s="48" t="s">
        <v>483</v>
      </c>
      <c r="P141" s="52"/>
      <c r="Q141" s="6">
        <v>8.0</v>
      </c>
      <c r="R141" s="6">
        <v>8.0</v>
      </c>
      <c r="S141" s="6">
        <v>7.5</v>
      </c>
      <c r="T141" s="23"/>
      <c r="U141" s="23"/>
      <c r="V141" s="23"/>
      <c r="W141" s="6">
        <v>7.5</v>
      </c>
      <c r="X141" s="6">
        <v>8.0</v>
      </c>
      <c r="Y141" s="23"/>
      <c r="Z141" s="6">
        <v>8.0</v>
      </c>
      <c r="AA141" s="6">
        <v>10.0</v>
      </c>
      <c r="AB141" s="6">
        <v>7.5</v>
      </c>
      <c r="AC141" s="6">
        <v>8.5</v>
      </c>
      <c r="AD141" s="23"/>
      <c r="AE141" s="23"/>
      <c r="AF141" s="23"/>
      <c r="AG141" s="23"/>
      <c r="AH141" s="6">
        <v>9.5</v>
      </c>
      <c r="AI141" s="6">
        <v>10.0</v>
      </c>
      <c r="AJ141" s="6">
        <v>10.0</v>
      </c>
      <c r="AK141" s="6">
        <v>10.0</v>
      </c>
      <c r="AL141" s="6">
        <v>8.0</v>
      </c>
      <c r="AM141" s="23"/>
      <c r="AN141" s="6">
        <v>10.0</v>
      </c>
      <c r="AO141" s="23"/>
      <c r="AP141" s="23"/>
      <c r="AQ141" s="23"/>
      <c r="AR141" s="6">
        <v>10.0</v>
      </c>
      <c r="AS141" s="6"/>
      <c r="AT141" s="23"/>
      <c r="AU141" s="23"/>
      <c r="AV141" s="23"/>
      <c r="AW141" s="23"/>
      <c r="AX141" s="6">
        <v>10.0</v>
      </c>
      <c r="AY141" s="32">
        <f t="shared" si="1"/>
        <v>8.85</v>
      </c>
      <c r="AZ141" s="23"/>
      <c r="BA141" s="23">
        <f t="shared" si="2"/>
        <v>0</v>
      </c>
      <c r="BB141" s="6">
        <v>32.0</v>
      </c>
      <c r="BC141" s="6">
        <v>0.0</v>
      </c>
      <c r="BD141" s="23">
        <f t="shared" si="3"/>
        <v>32</v>
      </c>
      <c r="BE141" s="6" t="s">
        <v>92</v>
      </c>
      <c r="BF141" s="6" t="s">
        <v>55</v>
      </c>
      <c r="BG141" s="6" t="s">
        <v>55</v>
      </c>
      <c r="BH141" s="6" t="s">
        <v>55</v>
      </c>
      <c r="BI141" s="6" t="s">
        <v>55</v>
      </c>
      <c r="BJ141" s="6" t="s">
        <v>92</v>
      </c>
      <c r="BK141" s="6" t="s">
        <v>55</v>
      </c>
      <c r="BL141" s="23"/>
    </row>
    <row r="142">
      <c r="A142" s="16">
        <v>137.0</v>
      </c>
      <c r="B142" s="17" t="s">
        <v>1035</v>
      </c>
      <c r="C142" s="17" t="s">
        <v>125</v>
      </c>
      <c r="D142" s="17" t="s">
        <v>768</v>
      </c>
      <c r="E142" s="19"/>
      <c r="F142" s="17" t="s">
        <v>79</v>
      </c>
      <c r="G142" s="17" t="s">
        <v>937</v>
      </c>
      <c r="H142" s="48" t="s">
        <v>81</v>
      </c>
      <c r="J142" s="21"/>
      <c r="K142" s="48" t="s">
        <v>84</v>
      </c>
      <c r="L142" s="49">
        <v>42979.0</v>
      </c>
      <c r="M142" s="50"/>
      <c r="N142" s="48" t="s">
        <v>85</v>
      </c>
      <c r="O142" s="48" t="s">
        <v>295</v>
      </c>
      <c r="P142" s="50"/>
      <c r="Q142" s="6">
        <v>9.5</v>
      </c>
      <c r="R142" s="6">
        <v>10.0</v>
      </c>
      <c r="S142" s="6">
        <v>10.0</v>
      </c>
      <c r="T142" s="23"/>
      <c r="U142" s="23"/>
      <c r="V142" s="23"/>
      <c r="W142" s="6">
        <v>9.5</v>
      </c>
      <c r="X142" s="6">
        <v>9.5</v>
      </c>
      <c r="Y142" s="23"/>
      <c r="Z142" s="6">
        <v>10.0</v>
      </c>
      <c r="AA142" s="6">
        <v>10.0</v>
      </c>
      <c r="AB142" s="6">
        <v>10.0</v>
      </c>
      <c r="AC142" s="6">
        <v>9.5</v>
      </c>
      <c r="AD142" s="23"/>
      <c r="AE142" s="23"/>
      <c r="AF142" s="23"/>
      <c r="AG142" s="23"/>
      <c r="AH142" s="6">
        <v>10.0</v>
      </c>
      <c r="AI142" s="6">
        <v>10.0</v>
      </c>
      <c r="AJ142" s="6">
        <v>10.0</v>
      </c>
      <c r="AK142" s="6">
        <v>10.0</v>
      </c>
      <c r="AL142" s="6">
        <v>10.0</v>
      </c>
      <c r="AM142" s="23"/>
      <c r="AN142" s="6">
        <v>9.5</v>
      </c>
      <c r="AO142" s="23"/>
      <c r="AP142" s="23"/>
      <c r="AQ142" s="23"/>
      <c r="AR142" s="6">
        <v>10.0</v>
      </c>
      <c r="AS142" s="6"/>
      <c r="AT142" s="23"/>
      <c r="AU142" s="23"/>
      <c r="AV142" s="23"/>
      <c r="AW142" s="23"/>
      <c r="AX142" s="6">
        <v>10.0</v>
      </c>
      <c r="AY142" s="32">
        <f t="shared" si="1"/>
        <v>9.85</v>
      </c>
      <c r="AZ142" s="23"/>
      <c r="BA142" s="23">
        <f t="shared" si="2"/>
        <v>0</v>
      </c>
      <c r="BB142" s="6">
        <v>0.0</v>
      </c>
      <c r="BC142" s="6">
        <v>0.0</v>
      </c>
      <c r="BD142" s="23">
        <f t="shared" si="3"/>
        <v>0</v>
      </c>
      <c r="BE142" s="6" t="s">
        <v>92</v>
      </c>
      <c r="BF142" s="6" t="s">
        <v>55</v>
      </c>
      <c r="BG142" s="6" t="s">
        <v>55</v>
      </c>
      <c r="BH142" s="6" t="s">
        <v>55</v>
      </c>
      <c r="BI142" s="6" t="s">
        <v>55</v>
      </c>
      <c r="BJ142" s="6" t="s">
        <v>92</v>
      </c>
      <c r="BK142" s="6" t="s">
        <v>55</v>
      </c>
      <c r="BL142" s="23"/>
    </row>
    <row r="143">
      <c r="A143" s="16">
        <v>138.0</v>
      </c>
      <c r="B143" s="17" t="s">
        <v>1037</v>
      </c>
      <c r="C143" s="17" t="s">
        <v>1038</v>
      </c>
      <c r="D143" s="20"/>
      <c r="E143" s="19"/>
      <c r="F143" s="17" t="s">
        <v>79</v>
      </c>
      <c r="G143" s="17" t="s">
        <v>937</v>
      </c>
      <c r="H143" s="48" t="s">
        <v>81</v>
      </c>
      <c r="J143" s="21"/>
      <c r="K143" s="48" t="s">
        <v>84</v>
      </c>
      <c r="L143" s="49">
        <v>42979.0</v>
      </c>
      <c r="M143" s="50"/>
      <c r="N143" s="48" t="s">
        <v>85</v>
      </c>
      <c r="O143" s="48" t="s">
        <v>295</v>
      </c>
      <c r="P143" s="50"/>
      <c r="Q143" s="6">
        <v>8.0</v>
      </c>
      <c r="R143" s="6">
        <v>9.0</v>
      </c>
      <c r="S143" s="6">
        <v>8.5</v>
      </c>
      <c r="T143" s="23"/>
      <c r="U143" s="23"/>
      <c r="V143" s="23"/>
      <c r="W143" s="6">
        <v>8.5</v>
      </c>
      <c r="X143" s="6">
        <v>9.0</v>
      </c>
      <c r="Y143" s="23"/>
      <c r="Z143" s="6">
        <v>9.5</v>
      </c>
      <c r="AA143" s="6">
        <v>10.0</v>
      </c>
      <c r="AB143" s="6">
        <v>8.0</v>
      </c>
      <c r="AC143" s="6">
        <v>8.5</v>
      </c>
      <c r="AD143" s="23"/>
      <c r="AE143" s="23"/>
      <c r="AF143" s="23"/>
      <c r="AG143" s="23"/>
      <c r="AH143" s="6">
        <v>9.5</v>
      </c>
      <c r="AI143" s="6">
        <v>10.0</v>
      </c>
      <c r="AJ143" s="6">
        <v>10.0</v>
      </c>
      <c r="AK143" s="6">
        <v>10.0</v>
      </c>
      <c r="AL143" s="6">
        <v>9.0</v>
      </c>
      <c r="AM143" s="23"/>
      <c r="AN143" s="6">
        <v>9.5</v>
      </c>
      <c r="AO143" s="23"/>
      <c r="AP143" s="23"/>
      <c r="AQ143" s="23"/>
      <c r="AR143" s="6">
        <v>10.0</v>
      </c>
      <c r="AS143" s="6"/>
      <c r="AT143" s="23"/>
      <c r="AU143" s="23"/>
      <c r="AV143" s="23"/>
      <c r="AW143" s="23"/>
      <c r="AX143" s="6">
        <v>10.0</v>
      </c>
      <c r="AY143" s="32">
        <f t="shared" si="1"/>
        <v>9.23</v>
      </c>
      <c r="AZ143" s="23"/>
      <c r="BA143" s="23">
        <f t="shared" si="2"/>
        <v>0</v>
      </c>
      <c r="BB143" s="6">
        <v>16.0</v>
      </c>
      <c r="BC143" s="6">
        <v>0.0</v>
      </c>
      <c r="BD143" s="23">
        <f t="shared" si="3"/>
        <v>16</v>
      </c>
      <c r="BE143" s="6" t="s">
        <v>92</v>
      </c>
      <c r="BF143" s="6" t="s">
        <v>55</v>
      </c>
      <c r="BG143" s="6" t="s">
        <v>55</v>
      </c>
      <c r="BH143" s="6" t="s">
        <v>55</v>
      </c>
      <c r="BI143" s="6" t="s">
        <v>55</v>
      </c>
      <c r="BJ143" s="6" t="s">
        <v>92</v>
      </c>
      <c r="BK143" s="6" t="s">
        <v>55</v>
      </c>
      <c r="BL143" s="23"/>
    </row>
    <row r="144">
      <c r="A144" s="16">
        <v>139.0</v>
      </c>
      <c r="B144" s="17" t="s">
        <v>181</v>
      </c>
      <c r="C144" s="17" t="s">
        <v>78</v>
      </c>
      <c r="D144" s="17" t="s">
        <v>76</v>
      </c>
      <c r="E144" s="19"/>
      <c r="F144" s="17" t="s">
        <v>79</v>
      </c>
      <c r="G144" s="17" t="s">
        <v>937</v>
      </c>
      <c r="H144" s="48" t="s">
        <v>81</v>
      </c>
      <c r="J144" s="21"/>
      <c r="K144" s="48" t="s">
        <v>84</v>
      </c>
      <c r="L144" s="49">
        <v>42979.0</v>
      </c>
      <c r="M144" s="50"/>
      <c r="N144" s="48" t="s">
        <v>85</v>
      </c>
      <c r="O144" s="48" t="s">
        <v>483</v>
      </c>
      <c r="P144" s="50"/>
      <c r="Q144" s="25">
        <v>9.5</v>
      </c>
      <c r="R144" s="25">
        <v>10.0</v>
      </c>
      <c r="S144" s="25">
        <v>9.0</v>
      </c>
      <c r="T144" s="25"/>
      <c r="U144" s="25"/>
      <c r="V144" s="25"/>
      <c r="W144" s="25">
        <v>9.0</v>
      </c>
      <c r="X144" s="25">
        <v>8.5</v>
      </c>
      <c r="Y144" s="25"/>
      <c r="Z144" s="25">
        <v>9.5</v>
      </c>
      <c r="AA144" s="6">
        <v>10.0</v>
      </c>
      <c r="AB144" s="25">
        <v>9.5</v>
      </c>
      <c r="AC144" s="25">
        <v>9.0</v>
      </c>
      <c r="AD144" s="25"/>
      <c r="AE144" s="25"/>
      <c r="AF144" s="25"/>
      <c r="AG144" s="25"/>
      <c r="AH144" s="6">
        <v>10.0</v>
      </c>
      <c r="AI144" s="6">
        <v>10.0</v>
      </c>
      <c r="AJ144" s="6">
        <v>10.0</v>
      </c>
      <c r="AK144" s="6">
        <v>10.0</v>
      </c>
      <c r="AL144" s="25">
        <v>9.5</v>
      </c>
      <c r="AM144" s="25"/>
      <c r="AN144" s="25">
        <v>9.5</v>
      </c>
      <c r="AO144" s="25"/>
      <c r="AP144" s="25"/>
      <c r="AQ144" s="25"/>
      <c r="AR144" s="6">
        <v>10.0</v>
      </c>
      <c r="AS144" s="25"/>
      <c r="AT144" s="25"/>
      <c r="AU144" s="25"/>
      <c r="AV144" s="25"/>
      <c r="AW144" s="25"/>
      <c r="AX144" s="6">
        <v>10.0</v>
      </c>
      <c r="AY144" s="32">
        <f t="shared" si="1"/>
        <v>9.58</v>
      </c>
      <c r="AZ144" s="23"/>
      <c r="BA144" s="23">
        <f t="shared" si="2"/>
        <v>0</v>
      </c>
      <c r="BB144" s="6">
        <v>5.0</v>
      </c>
      <c r="BC144" s="6">
        <v>0.0</v>
      </c>
      <c r="BD144" s="23">
        <f t="shared" si="3"/>
        <v>5</v>
      </c>
      <c r="BE144" s="6" t="s">
        <v>92</v>
      </c>
      <c r="BF144" s="6" t="s">
        <v>55</v>
      </c>
      <c r="BG144" s="6" t="s">
        <v>55</v>
      </c>
      <c r="BH144" s="6" t="s">
        <v>55</v>
      </c>
      <c r="BI144" s="6" t="s">
        <v>55</v>
      </c>
      <c r="BJ144" s="6" t="s">
        <v>92</v>
      </c>
      <c r="BK144" s="6" t="s">
        <v>55</v>
      </c>
      <c r="BL144" s="23"/>
    </row>
    <row r="145">
      <c r="A145" s="16">
        <v>140.0</v>
      </c>
      <c r="B145" s="17" t="s">
        <v>583</v>
      </c>
      <c r="C145" s="17" t="s">
        <v>1045</v>
      </c>
      <c r="D145" s="17" t="s">
        <v>540</v>
      </c>
      <c r="E145" s="19"/>
      <c r="F145" s="17" t="s">
        <v>79</v>
      </c>
      <c r="G145" s="17" t="s">
        <v>937</v>
      </c>
      <c r="H145" s="48" t="s">
        <v>81</v>
      </c>
      <c r="J145" s="21"/>
      <c r="K145" s="48" t="s">
        <v>84</v>
      </c>
      <c r="L145" s="49">
        <v>42979.0</v>
      </c>
      <c r="M145" s="50"/>
      <c r="N145" s="48" t="s">
        <v>85</v>
      </c>
      <c r="O145" s="48" t="s">
        <v>483</v>
      </c>
      <c r="P145" s="50"/>
      <c r="Q145" s="25">
        <v>7.0</v>
      </c>
      <c r="R145" s="25">
        <v>7.0</v>
      </c>
      <c r="S145" s="25">
        <v>9.5</v>
      </c>
      <c r="T145" s="25"/>
      <c r="U145" s="25"/>
      <c r="V145" s="25"/>
      <c r="W145" s="25">
        <v>7.5</v>
      </c>
      <c r="X145" s="25">
        <v>7.0</v>
      </c>
      <c r="Y145" s="25"/>
      <c r="Z145" s="25">
        <v>8.5</v>
      </c>
      <c r="AA145" s="6">
        <v>10.0</v>
      </c>
      <c r="AB145" s="25">
        <v>8.0</v>
      </c>
      <c r="AC145" s="25">
        <v>8.5</v>
      </c>
      <c r="AD145" s="25"/>
      <c r="AE145" s="25"/>
      <c r="AF145" s="25"/>
      <c r="AG145" s="25"/>
      <c r="AH145" s="6">
        <v>9.5</v>
      </c>
      <c r="AI145" s="6">
        <v>10.0</v>
      </c>
      <c r="AJ145" s="6">
        <v>10.0</v>
      </c>
      <c r="AK145" s="6">
        <v>10.0</v>
      </c>
      <c r="AL145" s="25">
        <v>9.0</v>
      </c>
      <c r="AM145" s="25"/>
      <c r="AN145" s="25">
        <v>8.5</v>
      </c>
      <c r="AO145" s="25"/>
      <c r="AP145" s="25"/>
      <c r="AQ145" s="25"/>
      <c r="AR145" s="6">
        <v>10.0</v>
      </c>
      <c r="AS145" s="25"/>
      <c r="AT145" s="25"/>
      <c r="AU145" s="25"/>
      <c r="AV145" s="25"/>
      <c r="AW145" s="25"/>
      <c r="AX145" s="6">
        <v>10.0</v>
      </c>
      <c r="AY145" s="32">
        <f t="shared" si="1"/>
        <v>8.82</v>
      </c>
      <c r="AZ145" s="23"/>
      <c r="BA145" s="23">
        <f t="shared" si="2"/>
        <v>0</v>
      </c>
      <c r="BB145" s="6">
        <v>26.0</v>
      </c>
      <c r="BC145" s="6">
        <v>0.0</v>
      </c>
      <c r="BD145" s="23">
        <f t="shared" si="3"/>
        <v>26</v>
      </c>
      <c r="BE145" s="6" t="s">
        <v>92</v>
      </c>
      <c r="BF145" s="6" t="s">
        <v>55</v>
      </c>
      <c r="BG145" s="6" t="s">
        <v>55</v>
      </c>
      <c r="BH145" s="6" t="s">
        <v>55</v>
      </c>
      <c r="BI145" s="6" t="s">
        <v>55</v>
      </c>
      <c r="BJ145" s="6" t="s">
        <v>92</v>
      </c>
      <c r="BK145" s="6" t="s">
        <v>55</v>
      </c>
      <c r="BL145" s="23"/>
    </row>
    <row r="146">
      <c r="A146" s="16">
        <v>141.0</v>
      </c>
      <c r="B146" s="17" t="s">
        <v>1051</v>
      </c>
      <c r="C146" s="17" t="s">
        <v>511</v>
      </c>
      <c r="D146" s="20"/>
      <c r="E146" s="19"/>
      <c r="F146" s="17" t="s">
        <v>96</v>
      </c>
      <c r="G146" s="17" t="s">
        <v>937</v>
      </c>
      <c r="H146" s="48" t="s">
        <v>81</v>
      </c>
      <c r="J146" s="21"/>
      <c r="K146" s="48" t="s">
        <v>84</v>
      </c>
      <c r="L146" s="49">
        <v>42979.0</v>
      </c>
      <c r="M146" s="50"/>
      <c r="N146" s="48" t="s">
        <v>85</v>
      </c>
      <c r="O146" s="48" t="s">
        <v>483</v>
      </c>
      <c r="P146" s="50"/>
      <c r="Q146" s="25">
        <v>6.0</v>
      </c>
      <c r="R146" s="25">
        <v>7.5</v>
      </c>
      <c r="S146" s="25">
        <v>5.0</v>
      </c>
      <c r="T146" s="25"/>
      <c r="U146" s="25"/>
      <c r="V146" s="25"/>
      <c r="W146" s="25">
        <v>6.5</v>
      </c>
      <c r="X146" s="25">
        <v>6.0</v>
      </c>
      <c r="Y146" s="25"/>
      <c r="Z146" s="25">
        <v>6.5</v>
      </c>
      <c r="AA146" s="6">
        <v>10.0</v>
      </c>
      <c r="AB146" s="25">
        <v>5.5</v>
      </c>
      <c r="AC146" s="25">
        <v>6.5</v>
      </c>
      <c r="AD146" s="25"/>
      <c r="AE146" s="25"/>
      <c r="AF146" s="25"/>
      <c r="AG146" s="25"/>
      <c r="AH146" s="6">
        <v>10.0</v>
      </c>
      <c r="AI146" s="6">
        <v>10.0</v>
      </c>
      <c r="AJ146" s="6">
        <v>10.0</v>
      </c>
      <c r="AK146" s="6">
        <v>10.0</v>
      </c>
      <c r="AL146" s="25">
        <v>10.0</v>
      </c>
      <c r="AM146" s="25"/>
      <c r="AN146" s="25">
        <v>9.5</v>
      </c>
      <c r="AO146" s="25"/>
      <c r="AP146" s="25"/>
      <c r="AQ146" s="25"/>
      <c r="AR146" s="6">
        <v>10.0</v>
      </c>
      <c r="AS146" s="25"/>
      <c r="AT146" s="25"/>
      <c r="AU146" s="25"/>
      <c r="AV146" s="25"/>
      <c r="AW146" s="25"/>
      <c r="AX146" s="6">
        <v>10.0</v>
      </c>
      <c r="AY146" s="32">
        <f t="shared" si="1"/>
        <v>8.17</v>
      </c>
      <c r="AZ146" s="23"/>
      <c r="BA146" s="23">
        <f t="shared" si="2"/>
        <v>0</v>
      </c>
      <c r="BB146" s="6">
        <v>27.0</v>
      </c>
      <c r="BC146" s="6">
        <v>0.0</v>
      </c>
      <c r="BD146" s="23">
        <f t="shared" si="3"/>
        <v>27</v>
      </c>
      <c r="BE146" s="6" t="s">
        <v>92</v>
      </c>
      <c r="BF146" s="6" t="s">
        <v>55</v>
      </c>
      <c r="BG146" s="6" t="s">
        <v>55</v>
      </c>
      <c r="BH146" s="6" t="s">
        <v>55</v>
      </c>
      <c r="BI146" s="6" t="s">
        <v>55</v>
      </c>
      <c r="BJ146" s="6" t="s">
        <v>92</v>
      </c>
      <c r="BK146" s="6" t="s">
        <v>55</v>
      </c>
      <c r="BL146" s="23"/>
    </row>
    <row r="147">
      <c r="A147" s="16">
        <v>142.0</v>
      </c>
      <c r="B147" s="17" t="s">
        <v>986</v>
      </c>
      <c r="C147" s="17" t="s">
        <v>731</v>
      </c>
      <c r="D147" s="17" t="s">
        <v>77</v>
      </c>
      <c r="E147" s="19"/>
      <c r="F147" s="17" t="s">
        <v>79</v>
      </c>
      <c r="G147" s="17" t="s">
        <v>937</v>
      </c>
      <c r="H147" s="48" t="s">
        <v>81</v>
      </c>
      <c r="J147" s="21"/>
      <c r="K147" s="48" t="s">
        <v>84</v>
      </c>
      <c r="L147" s="49">
        <v>42979.0</v>
      </c>
      <c r="M147" s="50"/>
      <c r="N147" s="48" t="s">
        <v>85</v>
      </c>
      <c r="O147" s="48" t="s">
        <v>295</v>
      </c>
      <c r="P147" s="50"/>
      <c r="Q147" s="6">
        <v>9.0</v>
      </c>
      <c r="R147" s="6">
        <v>9.5</v>
      </c>
      <c r="S147" s="6">
        <v>9.5</v>
      </c>
      <c r="T147" s="23"/>
      <c r="U147" s="23"/>
      <c r="V147" s="23"/>
      <c r="W147" s="6">
        <v>9.0</v>
      </c>
      <c r="X147" s="6">
        <v>9.5</v>
      </c>
      <c r="Y147" s="23"/>
      <c r="Z147" s="6">
        <v>10.0</v>
      </c>
      <c r="AA147" s="6">
        <v>10.0</v>
      </c>
      <c r="AB147" s="6">
        <v>9.5</v>
      </c>
      <c r="AC147" s="6">
        <v>9.0</v>
      </c>
      <c r="AD147" s="23"/>
      <c r="AE147" s="23"/>
      <c r="AF147" s="23"/>
      <c r="AG147" s="23"/>
      <c r="AH147" s="6">
        <v>10.0</v>
      </c>
      <c r="AI147" s="6">
        <v>10.0</v>
      </c>
      <c r="AJ147" s="6">
        <v>10.0</v>
      </c>
      <c r="AK147" s="6">
        <v>10.0</v>
      </c>
      <c r="AL147" s="6">
        <v>10.0</v>
      </c>
      <c r="AM147" s="23"/>
      <c r="AN147" s="6">
        <v>9.5</v>
      </c>
      <c r="AO147" s="23"/>
      <c r="AP147" s="23"/>
      <c r="AQ147" s="23"/>
      <c r="AR147" s="6">
        <v>10.0</v>
      </c>
      <c r="AS147" s="6"/>
      <c r="AT147" s="23"/>
      <c r="AU147" s="23"/>
      <c r="AV147" s="23"/>
      <c r="AW147" s="23"/>
      <c r="AX147" s="6">
        <v>10.0</v>
      </c>
      <c r="AY147" s="32">
        <f t="shared" si="1"/>
        <v>9.67</v>
      </c>
      <c r="AZ147" s="23"/>
      <c r="BA147" s="23">
        <f t="shared" si="2"/>
        <v>0</v>
      </c>
      <c r="BB147" s="6">
        <v>7.0</v>
      </c>
      <c r="BC147" s="6">
        <v>0.0</v>
      </c>
      <c r="BD147" s="23">
        <f t="shared" si="3"/>
        <v>7</v>
      </c>
      <c r="BE147" s="6" t="s">
        <v>92</v>
      </c>
      <c r="BF147" s="6" t="s">
        <v>55</v>
      </c>
      <c r="BG147" s="6" t="s">
        <v>55</v>
      </c>
      <c r="BH147" s="6" t="s">
        <v>55</v>
      </c>
      <c r="BI147" s="6" t="s">
        <v>55</v>
      </c>
      <c r="BJ147" s="6" t="s">
        <v>92</v>
      </c>
      <c r="BK147" s="6" t="s">
        <v>55</v>
      </c>
      <c r="BL147" s="23"/>
    </row>
    <row r="148">
      <c r="A148" s="16">
        <v>143.0</v>
      </c>
      <c r="B148" s="17" t="s">
        <v>308</v>
      </c>
      <c r="C148" s="17" t="s">
        <v>78</v>
      </c>
      <c r="D148" s="17" t="s">
        <v>76</v>
      </c>
      <c r="E148" s="19"/>
      <c r="F148" s="17" t="s">
        <v>79</v>
      </c>
      <c r="G148" s="17" t="s">
        <v>937</v>
      </c>
      <c r="H148" s="48" t="s">
        <v>81</v>
      </c>
      <c r="J148" s="21"/>
      <c r="K148" s="48" t="s">
        <v>84</v>
      </c>
      <c r="L148" s="49">
        <v>42979.0</v>
      </c>
      <c r="M148" s="50"/>
      <c r="N148" s="48" t="s">
        <v>85</v>
      </c>
      <c r="O148" s="48" t="s">
        <v>295</v>
      </c>
      <c r="P148" s="50"/>
      <c r="Q148" s="6">
        <v>7.5</v>
      </c>
      <c r="R148" s="6">
        <v>7.5</v>
      </c>
      <c r="S148" s="6">
        <v>7.0</v>
      </c>
      <c r="T148" s="23"/>
      <c r="U148" s="23"/>
      <c r="V148" s="23"/>
      <c r="W148" s="6">
        <v>7.0</v>
      </c>
      <c r="X148" s="6">
        <v>7.0</v>
      </c>
      <c r="Y148" s="23"/>
      <c r="Z148" s="6">
        <v>9.0</v>
      </c>
      <c r="AA148" s="6">
        <v>10.0</v>
      </c>
      <c r="AB148" s="6">
        <v>8.5</v>
      </c>
      <c r="AC148" s="6">
        <v>7.5</v>
      </c>
      <c r="AD148" s="23"/>
      <c r="AE148" s="23"/>
      <c r="AF148" s="23"/>
      <c r="AG148" s="23"/>
      <c r="AH148" s="6">
        <v>10.0</v>
      </c>
      <c r="AI148" s="6">
        <v>10.0</v>
      </c>
      <c r="AJ148" s="6">
        <v>10.0</v>
      </c>
      <c r="AK148" s="6">
        <v>10.0</v>
      </c>
      <c r="AL148" s="6">
        <v>7.5</v>
      </c>
      <c r="AM148" s="23"/>
      <c r="AN148" s="6">
        <v>8.5</v>
      </c>
      <c r="AO148" s="23"/>
      <c r="AP148" s="23"/>
      <c r="AQ148" s="23"/>
      <c r="AR148" s="6">
        <v>10.0</v>
      </c>
      <c r="AS148" s="6"/>
      <c r="AT148" s="23"/>
      <c r="AU148" s="23"/>
      <c r="AV148" s="23"/>
      <c r="AW148" s="23"/>
      <c r="AX148" s="6">
        <v>10.0</v>
      </c>
      <c r="AY148" s="32">
        <f t="shared" si="1"/>
        <v>8.64</v>
      </c>
      <c r="AZ148" s="23"/>
      <c r="BA148" s="23">
        <f t="shared" si="2"/>
        <v>0</v>
      </c>
      <c r="BB148" s="6">
        <v>17.0</v>
      </c>
      <c r="BC148" s="6">
        <v>0.0</v>
      </c>
      <c r="BD148" s="23">
        <f t="shared" si="3"/>
        <v>17</v>
      </c>
      <c r="BE148" s="6" t="s">
        <v>92</v>
      </c>
      <c r="BF148" s="6" t="s">
        <v>55</v>
      </c>
      <c r="BG148" s="6" t="s">
        <v>55</v>
      </c>
      <c r="BH148" s="6" t="s">
        <v>55</v>
      </c>
      <c r="BI148" s="6" t="s">
        <v>55</v>
      </c>
      <c r="BJ148" s="6" t="s">
        <v>92</v>
      </c>
      <c r="BK148" s="6" t="s">
        <v>55</v>
      </c>
      <c r="BL148" s="23"/>
    </row>
    <row r="149">
      <c r="A149" s="16">
        <v>144.0</v>
      </c>
      <c r="B149" s="17" t="s">
        <v>1062</v>
      </c>
      <c r="C149" s="17" t="s">
        <v>136</v>
      </c>
      <c r="D149" s="17" t="s">
        <v>465</v>
      </c>
      <c r="E149" s="17" t="s">
        <v>955</v>
      </c>
      <c r="F149" s="17" t="s">
        <v>96</v>
      </c>
      <c r="G149" s="17" t="s">
        <v>937</v>
      </c>
      <c r="H149" s="48" t="s">
        <v>81</v>
      </c>
      <c r="J149" s="21"/>
      <c r="K149" s="48" t="s">
        <v>84</v>
      </c>
      <c r="L149" s="49">
        <v>42979.0</v>
      </c>
      <c r="M149" s="50"/>
      <c r="N149" s="48" t="s">
        <v>85</v>
      </c>
      <c r="O149" s="48" t="s">
        <v>295</v>
      </c>
      <c r="P149" s="50"/>
      <c r="Q149" s="6">
        <v>10.0</v>
      </c>
      <c r="R149" s="6">
        <v>10.0</v>
      </c>
      <c r="S149" s="6">
        <v>8.5</v>
      </c>
      <c r="T149" s="23"/>
      <c r="U149" s="23"/>
      <c r="V149" s="23"/>
      <c r="W149" s="6">
        <v>8.5</v>
      </c>
      <c r="X149" s="6">
        <v>9.0</v>
      </c>
      <c r="Y149" s="23"/>
      <c r="Z149" s="6">
        <v>10.0</v>
      </c>
      <c r="AA149" s="6">
        <v>10.0</v>
      </c>
      <c r="AB149" s="6">
        <v>10.0</v>
      </c>
      <c r="AC149" s="6">
        <v>9.5</v>
      </c>
      <c r="AD149" s="23"/>
      <c r="AE149" s="23"/>
      <c r="AF149" s="23"/>
      <c r="AG149" s="23"/>
      <c r="AH149" s="6">
        <v>10.0</v>
      </c>
      <c r="AI149" s="6">
        <v>10.0</v>
      </c>
      <c r="AJ149" s="6">
        <v>10.0</v>
      </c>
      <c r="AK149" s="6">
        <v>10.0</v>
      </c>
      <c r="AL149" s="6">
        <v>10.0</v>
      </c>
      <c r="AM149" s="23"/>
      <c r="AN149" s="6">
        <v>10.0</v>
      </c>
      <c r="AO149" s="23"/>
      <c r="AP149" s="23"/>
      <c r="AQ149" s="23"/>
      <c r="AR149" s="6">
        <v>10.0</v>
      </c>
      <c r="AS149" s="6"/>
      <c r="AT149" s="23"/>
      <c r="AU149" s="23"/>
      <c r="AV149" s="23"/>
      <c r="AW149" s="23"/>
      <c r="AX149" s="6">
        <v>10.0</v>
      </c>
      <c r="AY149" s="32">
        <f t="shared" si="1"/>
        <v>9.73</v>
      </c>
      <c r="AZ149" s="23"/>
      <c r="BA149" s="23">
        <f t="shared" si="2"/>
        <v>0</v>
      </c>
      <c r="BB149" s="6">
        <v>18.0</v>
      </c>
      <c r="BC149" s="6">
        <v>0.0</v>
      </c>
      <c r="BD149" s="23">
        <f t="shared" si="3"/>
        <v>18</v>
      </c>
      <c r="BE149" s="6" t="s">
        <v>92</v>
      </c>
      <c r="BF149" s="6" t="s">
        <v>55</v>
      </c>
      <c r="BG149" s="6" t="s">
        <v>55</v>
      </c>
      <c r="BH149" s="6" t="s">
        <v>55</v>
      </c>
      <c r="BI149" s="6" t="s">
        <v>55</v>
      </c>
      <c r="BJ149" s="6" t="s">
        <v>92</v>
      </c>
      <c r="BK149" s="6" t="s">
        <v>55</v>
      </c>
      <c r="BL149" s="23"/>
    </row>
    <row r="150">
      <c r="A150" s="16">
        <v>145.0</v>
      </c>
      <c r="B150" s="17" t="s">
        <v>1069</v>
      </c>
      <c r="C150" s="17" t="s">
        <v>353</v>
      </c>
      <c r="D150" s="20"/>
      <c r="E150" s="19"/>
      <c r="F150" s="17" t="s">
        <v>79</v>
      </c>
      <c r="G150" s="17" t="s">
        <v>937</v>
      </c>
      <c r="H150" s="48" t="s">
        <v>81</v>
      </c>
      <c r="J150" s="21"/>
      <c r="K150" s="48" t="s">
        <v>138</v>
      </c>
      <c r="L150" s="49">
        <v>42979.0</v>
      </c>
      <c r="M150" s="49">
        <v>42989.0</v>
      </c>
      <c r="N150" s="48" t="s">
        <v>85</v>
      </c>
      <c r="O150" s="50"/>
      <c r="P150" s="50"/>
      <c r="Q150" s="6">
        <v>8.5</v>
      </c>
      <c r="R150" s="6">
        <v>9.0</v>
      </c>
      <c r="S150" s="6">
        <v>7.0</v>
      </c>
      <c r="T150" s="23"/>
      <c r="U150" s="23"/>
      <c r="V150" s="23"/>
      <c r="W150" s="6">
        <v>7.0</v>
      </c>
      <c r="X150" s="6">
        <v>7.5</v>
      </c>
      <c r="Y150" s="23"/>
      <c r="Z150" s="6">
        <v>9.0</v>
      </c>
      <c r="AA150" s="6">
        <v>10.0</v>
      </c>
      <c r="AB150" s="6">
        <v>9.0</v>
      </c>
      <c r="AC150" s="6">
        <v>9.5</v>
      </c>
      <c r="AD150" s="23"/>
      <c r="AE150" s="23"/>
      <c r="AF150" s="23"/>
      <c r="AG150" s="23"/>
      <c r="AH150" s="6">
        <v>10.0</v>
      </c>
      <c r="AI150" s="6">
        <v>10.0</v>
      </c>
      <c r="AJ150" s="6">
        <v>10.0</v>
      </c>
      <c r="AK150" s="6">
        <v>10.0</v>
      </c>
      <c r="AL150" s="6">
        <v>9.5</v>
      </c>
      <c r="AM150" s="23"/>
      <c r="AN150" s="6">
        <v>9.5</v>
      </c>
      <c r="AO150" s="23"/>
      <c r="AP150" s="23"/>
      <c r="AQ150" s="23"/>
      <c r="AR150" s="6">
        <v>10.0</v>
      </c>
      <c r="AS150" s="23"/>
      <c r="AT150" s="23"/>
      <c r="AU150" s="23"/>
      <c r="AV150" s="23"/>
      <c r="AW150" s="23"/>
      <c r="AX150" s="6">
        <v>10.0</v>
      </c>
      <c r="AY150" s="32">
        <f t="shared" si="1"/>
        <v>9.14</v>
      </c>
      <c r="AZ150" s="23"/>
      <c r="BA150" s="23">
        <f t="shared" si="2"/>
        <v>0</v>
      </c>
      <c r="BB150" s="6">
        <v>23.0</v>
      </c>
      <c r="BC150" s="6">
        <v>0.0</v>
      </c>
      <c r="BD150" s="23">
        <f t="shared" si="3"/>
        <v>23</v>
      </c>
      <c r="BE150" s="6" t="s">
        <v>92</v>
      </c>
      <c r="BF150" s="6" t="s">
        <v>55</v>
      </c>
      <c r="BG150" s="6" t="s">
        <v>55</v>
      </c>
      <c r="BH150" s="6" t="s">
        <v>55</v>
      </c>
      <c r="BI150" s="6" t="s">
        <v>55</v>
      </c>
      <c r="BJ150" s="6" t="s">
        <v>92</v>
      </c>
      <c r="BK150" s="6" t="s">
        <v>55</v>
      </c>
      <c r="BL150" s="23"/>
    </row>
    <row r="151">
      <c r="A151" s="16">
        <v>146.0</v>
      </c>
      <c r="B151" s="17" t="s">
        <v>1076</v>
      </c>
      <c r="C151" s="17" t="s">
        <v>1077</v>
      </c>
      <c r="D151" s="20"/>
      <c r="E151" s="19"/>
      <c r="F151" s="17" t="s">
        <v>96</v>
      </c>
      <c r="G151" s="17" t="s">
        <v>1078</v>
      </c>
      <c r="H151" s="48" t="s">
        <v>81</v>
      </c>
      <c r="J151" s="21"/>
      <c r="K151" s="48" t="s">
        <v>84</v>
      </c>
      <c r="L151" s="49">
        <v>42979.0</v>
      </c>
      <c r="M151" s="50"/>
      <c r="N151" s="48" t="s">
        <v>85</v>
      </c>
      <c r="O151" s="48" t="s">
        <v>295</v>
      </c>
      <c r="P151" s="50"/>
      <c r="Q151" s="25">
        <v>8.5</v>
      </c>
      <c r="R151" s="25">
        <v>7.5</v>
      </c>
      <c r="S151" s="25">
        <v>7.5</v>
      </c>
      <c r="T151" s="25"/>
      <c r="U151" s="25"/>
      <c r="V151" s="25"/>
      <c r="W151" s="25">
        <v>7.5</v>
      </c>
      <c r="X151" s="25">
        <v>8.0</v>
      </c>
      <c r="Y151" s="25"/>
      <c r="Z151" s="25">
        <v>9.5</v>
      </c>
      <c r="AA151" s="25">
        <v>10.0</v>
      </c>
      <c r="AB151" s="25">
        <v>8.0</v>
      </c>
      <c r="AC151" s="25">
        <v>8.5</v>
      </c>
      <c r="AD151" s="25"/>
      <c r="AE151" s="25"/>
      <c r="AF151" s="25"/>
      <c r="AG151" s="25"/>
      <c r="AH151" s="25">
        <v>10.0</v>
      </c>
      <c r="AI151" s="25">
        <v>10.0</v>
      </c>
      <c r="AJ151" s="25">
        <v>10.0</v>
      </c>
      <c r="AK151" s="25">
        <v>10.0</v>
      </c>
      <c r="AL151" s="25">
        <v>9.5</v>
      </c>
      <c r="AM151" s="25"/>
      <c r="AN151" s="25">
        <v>9.0</v>
      </c>
      <c r="AO151" s="25"/>
      <c r="AP151" s="25"/>
      <c r="AQ151" s="25"/>
      <c r="AR151" s="6">
        <v>10.0</v>
      </c>
      <c r="AS151" s="25"/>
      <c r="AT151" s="25"/>
      <c r="AU151" s="25"/>
      <c r="AV151" s="25"/>
      <c r="AW151" s="25"/>
      <c r="AX151" s="25">
        <v>10.0</v>
      </c>
      <c r="AY151" s="32">
        <f t="shared" si="1"/>
        <v>9.02</v>
      </c>
      <c r="AZ151" s="23"/>
      <c r="BA151" s="23">
        <f t="shared" si="2"/>
        <v>0</v>
      </c>
      <c r="BB151" s="6">
        <v>15.0</v>
      </c>
      <c r="BC151" s="6">
        <v>0.0</v>
      </c>
      <c r="BD151" s="23">
        <f t="shared" si="3"/>
        <v>15</v>
      </c>
      <c r="BE151" s="6" t="s">
        <v>92</v>
      </c>
      <c r="BF151" s="6" t="s">
        <v>55</v>
      </c>
      <c r="BG151" s="6" t="s">
        <v>55</v>
      </c>
      <c r="BH151" s="6" t="s">
        <v>55</v>
      </c>
      <c r="BI151" s="6" t="s">
        <v>55</v>
      </c>
      <c r="BJ151" s="6" t="s">
        <v>92</v>
      </c>
      <c r="BK151" s="6" t="s">
        <v>55</v>
      </c>
      <c r="BL151" s="23"/>
    </row>
    <row r="152">
      <c r="A152" s="16">
        <v>147.0</v>
      </c>
      <c r="B152" s="17" t="s">
        <v>794</v>
      </c>
      <c r="C152" s="17" t="s">
        <v>1082</v>
      </c>
      <c r="D152" s="17" t="s">
        <v>110</v>
      </c>
      <c r="E152" s="19"/>
      <c r="F152" s="17" t="s">
        <v>96</v>
      </c>
      <c r="G152" s="17" t="s">
        <v>1078</v>
      </c>
      <c r="H152" s="48" t="s">
        <v>81</v>
      </c>
      <c r="J152" s="21"/>
      <c r="K152" s="48" t="s">
        <v>84</v>
      </c>
      <c r="L152" s="49">
        <v>42979.0</v>
      </c>
      <c r="M152" s="50"/>
      <c r="N152" s="48" t="s">
        <v>85</v>
      </c>
      <c r="O152" s="48" t="s">
        <v>295</v>
      </c>
      <c r="P152" s="50"/>
      <c r="Q152" s="6">
        <v>9.5</v>
      </c>
      <c r="R152" s="6">
        <v>10.0</v>
      </c>
      <c r="S152" s="6">
        <v>10.0</v>
      </c>
      <c r="T152" s="23"/>
      <c r="U152" s="23"/>
      <c r="V152" s="23"/>
      <c r="W152" s="6">
        <v>10.0</v>
      </c>
      <c r="X152" s="6">
        <v>10.0</v>
      </c>
      <c r="Y152" s="23"/>
      <c r="Z152" s="6">
        <v>10.0</v>
      </c>
      <c r="AA152" s="6">
        <v>10.0</v>
      </c>
      <c r="AB152" s="6">
        <v>10.0</v>
      </c>
      <c r="AC152" s="6">
        <v>10.0</v>
      </c>
      <c r="AD152" s="23"/>
      <c r="AE152" s="23"/>
      <c r="AF152" s="23"/>
      <c r="AG152" s="23"/>
      <c r="AH152" s="6">
        <v>10.0</v>
      </c>
      <c r="AI152" s="6">
        <v>10.0</v>
      </c>
      <c r="AJ152" s="6">
        <v>10.0</v>
      </c>
      <c r="AK152" s="6">
        <v>10.0</v>
      </c>
      <c r="AL152" s="6">
        <v>10.0</v>
      </c>
      <c r="AM152" s="23"/>
      <c r="AN152" s="6">
        <v>10.0</v>
      </c>
      <c r="AO152" s="23"/>
      <c r="AP152" s="23"/>
      <c r="AQ152" s="6"/>
      <c r="AR152" s="6">
        <v>10.0</v>
      </c>
      <c r="AS152" s="6"/>
      <c r="AT152" s="23"/>
      <c r="AU152" s="23"/>
      <c r="AV152" s="23"/>
      <c r="AW152" s="23"/>
      <c r="AX152" s="6">
        <v>10.0</v>
      </c>
      <c r="AY152" s="32">
        <f t="shared" si="1"/>
        <v>9.97</v>
      </c>
      <c r="AZ152" s="23"/>
      <c r="BA152" s="23">
        <f t="shared" si="2"/>
        <v>0</v>
      </c>
      <c r="BB152" s="6">
        <v>8.0</v>
      </c>
      <c r="BC152" s="6">
        <v>0.0</v>
      </c>
      <c r="BD152" s="23">
        <f t="shared" si="3"/>
        <v>8</v>
      </c>
      <c r="BE152" s="6" t="s">
        <v>92</v>
      </c>
      <c r="BF152" s="6" t="s">
        <v>55</v>
      </c>
      <c r="BG152" s="6" t="s">
        <v>55</v>
      </c>
      <c r="BH152" s="6" t="s">
        <v>55</v>
      </c>
      <c r="BI152" s="6" t="s">
        <v>55</v>
      </c>
      <c r="BJ152" s="6" t="s">
        <v>92</v>
      </c>
      <c r="BK152" s="6" t="s">
        <v>55</v>
      </c>
      <c r="BL152" s="23"/>
    </row>
    <row r="153">
      <c r="A153" s="16">
        <v>148.0</v>
      </c>
      <c r="B153" s="17" t="s">
        <v>1086</v>
      </c>
      <c r="C153" s="17" t="s">
        <v>102</v>
      </c>
      <c r="D153" s="17" t="s">
        <v>259</v>
      </c>
      <c r="E153" s="19"/>
      <c r="F153" s="17" t="s">
        <v>96</v>
      </c>
      <c r="G153" s="17" t="s">
        <v>1078</v>
      </c>
      <c r="H153" s="48" t="s">
        <v>81</v>
      </c>
      <c r="J153" s="21"/>
      <c r="K153" s="48" t="s">
        <v>138</v>
      </c>
      <c r="L153" s="49">
        <v>42979.0</v>
      </c>
      <c r="M153" s="49">
        <v>43011.0</v>
      </c>
      <c r="N153" s="48" t="s">
        <v>85</v>
      </c>
      <c r="O153" s="50"/>
      <c r="P153" s="50"/>
      <c r="Q153" s="6">
        <v>7.5</v>
      </c>
      <c r="R153" s="6">
        <v>6.5</v>
      </c>
      <c r="S153" s="6">
        <v>5.5</v>
      </c>
      <c r="T153" s="23"/>
      <c r="U153" s="23"/>
      <c r="V153" s="23"/>
      <c r="W153" s="6">
        <v>6.5</v>
      </c>
      <c r="X153" s="6">
        <v>6.0</v>
      </c>
      <c r="Y153" s="23"/>
      <c r="Z153" s="6">
        <v>7.0</v>
      </c>
      <c r="AA153" s="6">
        <v>10.0</v>
      </c>
      <c r="AB153" s="6">
        <v>6.5</v>
      </c>
      <c r="AC153" s="6">
        <v>6.5</v>
      </c>
      <c r="AD153" s="23"/>
      <c r="AE153" s="23"/>
      <c r="AF153" s="23"/>
      <c r="AG153" s="23"/>
      <c r="AH153" s="6">
        <v>10.0</v>
      </c>
      <c r="AI153" s="6">
        <v>10.0</v>
      </c>
      <c r="AJ153" s="6">
        <v>10.0</v>
      </c>
      <c r="AK153" s="6">
        <v>10.0</v>
      </c>
      <c r="AL153" s="6">
        <v>7.0</v>
      </c>
      <c r="AM153" s="23"/>
      <c r="AN153" s="6">
        <v>9.5</v>
      </c>
      <c r="AO153" s="23"/>
      <c r="AP153" s="23"/>
      <c r="AQ153" s="23"/>
      <c r="AR153" s="6">
        <v>10.0</v>
      </c>
      <c r="AS153" s="23"/>
      <c r="AT153" s="23"/>
      <c r="AU153" s="23"/>
      <c r="AV153" s="23"/>
      <c r="AW153" s="23"/>
      <c r="AX153" s="6">
        <v>10.0</v>
      </c>
      <c r="AY153" s="32">
        <f t="shared" si="1"/>
        <v>8.14</v>
      </c>
      <c r="AZ153" s="23"/>
      <c r="BA153" s="23">
        <f t="shared" si="2"/>
        <v>0</v>
      </c>
      <c r="BB153" s="6">
        <v>41.0</v>
      </c>
      <c r="BC153" s="6">
        <v>9.0</v>
      </c>
      <c r="BD153" s="23">
        <f t="shared" si="3"/>
        <v>32</v>
      </c>
      <c r="BE153" s="6" t="s">
        <v>92</v>
      </c>
      <c r="BF153" s="6" t="s">
        <v>55</v>
      </c>
      <c r="BG153" s="6" t="s">
        <v>55</v>
      </c>
      <c r="BH153" s="6" t="s">
        <v>55</v>
      </c>
      <c r="BI153" s="6" t="s">
        <v>55</v>
      </c>
      <c r="BJ153" s="6" t="s">
        <v>92</v>
      </c>
      <c r="BK153" s="6" t="s">
        <v>55</v>
      </c>
      <c r="BL153" s="23"/>
    </row>
    <row r="154">
      <c r="A154" s="16">
        <v>149.0</v>
      </c>
      <c r="B154" s="17" t="s">
        <v>93</v>
      </c>
      <c r="C154" s="17" t="s">
        <v>213</v>
      </c>
      <c r="D154" s="17" t="s">
        <v>145</v>
      </c>
      <c r="E154" s="19"/>
      <c r="F154" s="17" t="s">
        <v>79</v>
      </c>
      <c r="G154" s="17" t="s">
        <v>1078</v>
      </c>
      <c r="H154" s="48" t="s">
        <v>81</v>
      </c>
      <c r="J154" s="21"/>
      <c r="K154" s="48" t="s">
        <v>138</v>
      </c>
      <c r="L154" s="49">
        <v>42979.0</v>
      </c>
      <c r="M154" s="49">
        <v>42981.0</v>
      </c>
      <c r="N154" s="48" t="s">
        <v>85</v>
      </c>
      <c r="O154" s="50"/>
      <c r="P154" s="50"/>
      <c r="Q154" s="25">
        <v>8.5</v>
      </c>
      <c r="R154" s="25">
        <v>8.0</v>
      </c>
      <c r="S154" s="25">
        <v>8.0</v>
      </c>
      <c r="T154" s="25"/>
      <c r="U154" s="25"/>
      <c r="V154" s="25"/>
      <c r="W154" s="25">
        <v>9.0</v>
      </c>
      <c r="X154" s="25">
        <v>8.5</v>
      </c>
      <c r="Y154" s="25"/>
      <c r="Z154" s="25">
        <v>9.5</v>
      </c>
      <c r="AA154" s="25">
        <v>10.0</v>
      </c>
      <c r="AB154" s="25">
        <v>8.5</v>
      </c>
      <c r="AC154" s="25">
        <v>9.5</v>
      </c>
      <c r="AD154" s="25"/>
      <c r="AE154" s="25"/>
      <c r="AF154" s="25"/>
      <c r="AG154" s="25"/>
      <c r="AH154" s="25">
        <v>10.0</v>
      </c>
      <c r="AI154" s="25">
        <v>10.0</v>
      </c>
      <c r="AJ154" s="25">
        <v>10.0</v>
      </c>
      <c r="AK154" s="25">
        <v>10.0</v>
      </c>
      <c r="AL154" s="25">
        <v>9.5</v>
      </c>
      <c r="AM154" s="25"/>
      <c r="AN154" s="25">
        <v>9.0</v>
      </c>
      <c r="AO154" s="25"/>
      <c r="AP154" s="25"/>
      <c r="AQ154" s="25"/>
      <c r="AR154" s="6">
        <v>10.0</v>
      </c>
      <c r="AS154" s="25"/>
      <c r="AT154" s="25"/>
      <c r="AU154" s="25"/>
      <c r="AV154" s="25"/>
      <c r="AW154" s="25"/>
      <c r="AX154" s="25">
        <v>10.0</v>
      </c>
      <c r="AY154" s="32">
        <f t="shared" si="1"/>
        <v>9.29</v>
      </c>
      <c r="AZ154" s="23"/>
      <c r="BA154" s="23">
        <f t="shared" si="2"/>
        <v>0</v>
      </c>
      <c r="BB154" s="6">
        <v>19.0</v>
      </c>
      <c r="BC154" s="6">
        <v>0.0</v>
      </c>
      <c r="BD154" s="23">
        <f t="shared" si="3"/>
        <v>19</v>
      </c>
      <c r="BE154" s="6" t="s">
        <v>92</v>
      </c>
      <c r="BF154" s="6" t="s">
        <v>55</v>
      </c>
      <c r="BG154" s="6" t="s">
        <v>55</v>
      </c>
      <c r="BH154" s="6" t="s">
        <v>55</v>
      </c>
      <c r="BI154" s="6" t="s">
        <v>55</v>
      </c>
      <c r="BJ154" s="6" t="s">
        <v>92</v>
      </c>
      <c r="BK154" s="6" t="s">
        <v>55</v>
      </c>
      <c r="BL154" s="23"/>
    </row>
    <row r="155">
      <c r="A155" s="16">
        <v>150.0</v>
      </c>
      <c r="B155" s="17" t="s">
        <v>1099</v>
      </c>
      <c r="C155" s="17" t="s">
        <v>145</v>
      </c>
      <c r="D155" s="17" t="s">
        <v>456</v>
      </c>
      <c r="E155" s="19"/>
      <c r="F155" s="17" t="s">
        <v>79</v>
      </c>
      <c r="G155" s="17" t="s">
        <v>1078</v>
      </c>
      <c r="H155" s="48" t="s">
        <v>81</v>
      </c>
      <c r="J155" s="21"/>
      <c r="K155" s="48" t="s">
        <v>84</v>
      </c>
      <c r="L155" s="49">
        <v>42979.0</v>
      </c>
      <c r="M155" s="50"/>
      <c r="N155" s="48" t="s">
        <v>85</v>
      </c>
      <c r="O155" s="48" t="s">
        <v>483</v>
      </c>
      <c r="P155" s="50"/>
      <c r="Q155" s="6">
        <v>9.5</v>
      </c>
      <c r="R155" s="6">
        <v>9.0</v>
      </c>
      <c r="S155" s="6">
        <v>9.0</v>
      </c>
      <c r="T155" s="23"/>
      <c r="U155" s="23"/>
      <c r="V155" s="23"/>
      <c r="W155" s="6">
        <v>10.0</v>
      </c>
      <c r="X155" s="6">
        <v>10.0</v>
      </c>
      <c r="Y155" s="23"/>
      <c r="Z155" s="6">
        <v>10.0</v>
      </c>
      <c r="AA155" s="6">
        <v>10.0</v>
      </c>
      <c r="AB155" s="6">
        <v>9.5</v>
      </c>
      <c r="AC155" s="6">
        <v>9.5</v>
      </c>
      <c r="AD155" s="23"/>
      <c r="AE155" s="23"/>
      <c r="AF155" s="23"/>
      <c r="AG155" s="23"/>
      <c r="AH155" s="6">
        <v>10.0</v>
      </c>
      <c r="AI155" s="6">
        <v>10.0</v>
      </c>
      <c r="AJ155" s="6">
        <v>10.0</v>
      </c>
      <c r="AK155" s="6">
        <v>10.0</v>
      </c>
      <c r="AL155" s="6">
        <v>10.0</v>
      </c>
      <c r="AM155" s="23"/>
      <c r="AN155" s="6">
        <v>9.5</v>
      </c>
      <c r="AO155" s="23"/>
      <c r="AP155" s="23"/>
      <c r="AQ155" s="23"/>
      <c r="AR155" s="6">
        <v>10.0</v>
      </c>
      <c r="AS155" s="6"/>
      <c r="AT155" s="23"/>
      <c r="AU155" s="23"/>
      <c r="AV155" s="23"/>
      <c r="AW155" s="23"/>
      <c r="AX155" s="6">
        <v>10.0</v>
      </c>
      <c r="AY155" s="32">
        <f t="shared" si="1"/>
        <v>9.76</v>
      </c>
      <c r="AZ155" s="23"/>
      <c r="BA155" s="23">
        <f t="shared" si="2"/>
        <v>0</v>
      </c>
      <c r="BB155" s="6">
        <v>13.0</v>
      </c>
      <c r="BC155" s="6">
        <v>0.0</v>
      </c>
      <c r="BD155" s="23">
        <f t="shared" si="3"/>
        <v>13</v>
      </c>
      <c r="BE155" s="6" t="s">
        <v>92</v>
      </c>
      <c r="BF155" s="6" t="s">
        <v>55</v>
      </c>
      <c r="BG155" s="6" t="s">
        <v>55</v>
      </c>
      <c r="BH155" s="6" t="s">
        <v>55</v>
      </c>
      <c r="BI155" s="6" t="s">
        <v>55</v>
      </c>
      <c r="BJ155" s="6" t="s">
        <v>92</v>
      </c>
      <c r="BK155" s="6" t="s">
        <v>55</v>
      </c>
      <c r="BL155" s="23"/>
    </row>
    <row r="156">
      <c r="A156" s="16">
        <v>151.0</v>
      </c>
      <c r="B156" s="17" t="s">
        <v>1105</v>
      </c>
      <c r="C156" s="17" t="s">
        <v>335</v>
      </c>
      <c r="D156" s="17" t="s">
        <v>118</v>
      </c>
      <c r="E156" s="19"/>
      <c r="F156" s="17" t="s">
        <v>79</v>
      </c>
      <c r="G156" s="17" t="s">
        <v>1078</v>
      </c>
      <c r="H156" s="48" t="s">
        <v>81</v>
      </c>
      <c r="J156" s="21"/>
      <c r="K156" s="48" t="s">
        <v>84</v>
      </c>
      <c r="L156" s="49">
        <v>42979.0</v>
      </c>
      <c r="M156" s="50"/>
      <c r="N156" s="48" t="s">
        <v>85</v>
      </c>
      <c r="O156" s="48" t="s">
        <v>483</v>
      </c>
      <c r="P156" s="50"/>
      <c r="Q156" s="6">
        <v>5.5</v>
      </c>
      <c r="R156" s="6">
        <v>5.0</v>
      </c>
      <c r="S156" s="6">
        <v>5.0</v>
      </c>
      <c r="T156" s="23"/>
      <c r="U156" s="23"/>
      <c r="V156" s="23"/>
      <c r="W156" s="6">
        <v>5.0</v>
      </c>
      <c r="X156" s="6">
        <v>6.0</v>
      </c>
      <c r="Y156" s="23"/>
      <c r="Z156" s="6">
        <v>7.0</v>
      </c>
      <c r="AA156" s="6">
        <v>9.5</v>
      </c>
      <c r="AB156" s="6">
        <v>6.0</v>
      </c>
      <c r="AC156" s="6">
        <v>6.0</v>
      </c>
      <c r="AD156" s="23"/>
      <c r="AE156" s="23"/>
      <c r="AF156" s="23"/>
      <c r="AG156" s="23"/>
      <c r="AH156" s="6">
        <v>10.0</v>
      </c>
      <c r="AI156" s="6">
        <v>10.0</v>
      </c>
      <c r="AJ156" s="6">
        <v>10.0</v>
      </c>
      <c r="AK156" s="6">
        <v>10.0</v>
      </c>
      <c r="AL156" s="6">
        <v>10.0</v>
      </c>
      <c r="AM156" s="23"/>
      <c r="AN156" s="6">
        <v>8.5</v>
      </c>
      <c r="AO156" s="23"/>
      <c r="AP156" s="23"/>
      <c r="AQ156" s="23"/>
      <c r="AR156" s="6">
        <v>9.5</v>
      </c>
      <c r="AS156" s="6"/>
      <c r="AT156" s="23"/>
      <c r="AU156" s="23"/>
      <c r="AV156" s="23"/>
      <c r="AW156" s="23"/>
      <c r="AX156" s="6">
        <v>10.0</v>
      </c>
      <c r="AY156" s="32">
        <f t="shared" si="1"/>
        <v>7.82</v>
      </c>
      <c r="AZ156" s="23"/>
      <c r="BA156" s="23">
        <f t="shared" si="2"/>
        <v>0</v>
      </c>
      <c r="BB156" s="6">
        <v>13.0</v>
      </c>
      <c r="BC156" s="6">
        <v>0.0</v>
      </c>
      <c r="BD156" s="23">
        <f t="shared" si="3"/>
        <v>13</v>
      </c>
      <c r="BE156" s="6" t="s">
        <v>92</v>
      </c>
      <c r="BF156" s="6" t="s">
        <v>55</v>
      </c>
      <c r="BG156" s="6" t="s">
        <v>55</v>
      </c>
      <c r="BH156" s="6" t="s">
        <v>55</v>
      </c>
      <c r="BI156" s="6" t="s">
        <v>55</v>
      </c>
      <c r="BJ156" s="6" t="s">
        <v>92</v>
      </c>
      <c r="BK156" s="6" t="s">
        <v>55</v>
      </c>
      <c r="BL156" s="23"/>
    </row>
    <row r="157">
      <c r="A157" s="16">
        <v>152.0</v>
      </c>
      <c r="B157" s="17" t="s">
        <v>724</v>
      </c>
      <c r="C157" s="17" t="s">
        <v>149</v>
      </c>
      <c r="D157" s="17" t="s">
        <v>173</v>
      </c>
      <c r="E157" s="19"/>
      <c r="F157" s="17" t="s">
        <v>79</v>
      </c>
      <c r="G157" s="17" t="s">
        <v>1078</v>
      </c>
      <c r="H157" s="48" t="s">
        <v>81</v>
      </c>
      <c r="J157" s="21"/>
      <c r="K157" s="48" t="s">
        <v>84</v>
      </c>
      <c r="L157" s="49">
        <v>42979.0</v>
      </c>
      <c r="M157" s="50"/>
      <c r="N157" s="48" t="s">
        <v>85</v>
      </c>
      <c r="O157" s="48" t="s">
        <v>295</v>
      </c>
      <c r="P157" s="50"/>
      <c r="Q157" s="25">
        <v>8.0</v>
      </c>
      <c r="R157" s="25">
        <v>9.0</v>
      </c>
      <c r="S157" s="25">
        <v>5.5</v>
      </c>
      <c r="T157" s="25"/>
      <c r="U157" s="25"/>
      <c r="V157" s="25"/>
      <c r="W157" s="25">
        <v>8.0</v>
      </c>
      <c r="X157" s="25">
        <v>7.5</v>
      </c>
      <c r="Y157" s="25"/>
      <c r="Z157" s="25">
        <v>9.0</v>
      </c>
      <c r="AA157" s="25">
        <v>10.0</v>
      </c>
      <c r="AB157" s="25">
        <v>8.0</v>
      </c>
      <c r="AC157" s="25">
        <v>9.5</v>
      </c>
      <c r="AD157" s="25"/>
      <c r="AE157" s="25"/>
      <c r="AF157" s="25"/>
      <c r="AG157" s="25"/>
      <c r="AH157" s="25">
        <v>10.0</v>
      </c>
      <c r="AI157" s="25">
        <v>10.0</v>
      </c>
      <c r="AJ157" s="25">
        <v>10.0</v>
      </c>
      <c r="AK157" s="25">
        <v>10.0</v>
      </c>
      <c r="AL157" s="25">
        <v>10.0</v>
      </c>
      <c r="AM157" s="25"/>
      <c r="AN157" s="25">
        <v>9.5</v>
      </c>
      <c r="AO157" s="25"/>
      <c r="AP157" s="25"/>
      <c r="AQ157" s="25"/>
      <c r="AR157" s="6">
        <v>10.0</v>
      </c>
      <c r="AS157" s="25"/>
      <c r="AT157" s="25"/>
      <c r="AU157" s="25"/>
      <c r="AV157" s="25"/>
      <c r="AW157" s="25"/>
      <c r="AX157" s="25">
        <v>10.0</v>
      </c>
      <c r="AY157" s="32">
        <f t="shared" si="1"/>
        <v>9.05</v>
      </c>
      <c r="AZ157" s="23"/>
      <c r="BA157" s="23">
        <f t="shared" si="2"/>
        <v>0</v>
      </c>
      <c r="BB157" s="6">
        <v>20.0</v>
      </c>
      <c r="BC157" s="6">
        <v>0.0</v>
      </c>
      <c r="BD157" s="23">
        <f t="shared" si="3"/>
        <v>20</v>
      </c>
      <c r="BE157" s="6" t="s">
        <v>92</v>
      </c>
      <c r="BF157" s="6" t="s">
        <v>55</v>
      </c>
      <c r="BG157" s="6" t="s">
        <v>55</v>
      </c>
      <c r="BH157" s="6" t="s">
        <v>55</v>
      </c>
      <c r="BI157" s="6" t="s">
        <v>55</v>
      </c>
      <c r="BJ157" s="6" t="s">
        <v>92</v>
      </c>
      <c r="BK157" s="6" t="s">
        <v>55</v>
      </c>
      <c r="BL157" s="23"/>
    </row>
    <row r="158">
      <c r="A158" s="16">
        <v>153.0</v>
      </c>
      <c r="B158" s="17" t="s">
        <v>370</v>
      </c>
      <c r="C158" s="17" t="s">
        <v>259</v>
      </c>
      <c r="D158" s="17" t="s">
        <v>110</v>
      </c>
      <c r="E158" s="19"/>
      <c r="F158" s="17" t="s">
        <v>96</v>
      </c>
      <c r="G158" s="17" t="s">
        <v>1078</v>
      </c>
      <c r="H158" s="48" t="s">
        <v>81</v>
      </c>
      <c r="J158" s="21"/>
      <c r="K158" s="48" t="s">
        <v>84</v>
      </c>
      <c r="L158" s="49">
        <v>42979.0</v>
      </c>
      <c r="M158" s="50"/>
      <c r="N158" s="48" t="s">
        <v>85</v>
      </c>
      <c r="O158" s="48" t="s">
        <v>295</v>
      </c>
      <c r="P158" s="50"/>
      <c r="Q158" s="25">
        <v>8.0</v>
      </c>
      <c r="R158" s="25">
        <v>8.5</v>
      </c>
      <c r="S158" s="25">
        <v>7.0</v>
      </c>
      <c r="T158" s="25"/>
      <c r="U158" s="25"/>
      <c r="V158" s="25"/>
      <c r="W158" s="25">
        <v>8.5</v>
      </c>
      <c r="X158" s="25">
        <v>8.5</v>
      </c>
      <c r="Y158" s="25"/>
      <c r="Z158" s="25">
        <v>9.0</v>
      </c>
      <c r="AA158" s="25">
        <v>10.0</v>
      </c>
      <c r="AB158" s="25">
        <v>8.5</v>
      </c>
      <c r="AC158" s="25">
        <v>7.5</v>
      </c>
      <c r="AD158" s="25"/>
      <c r="AE158" s="25"/>
      <c r="AF158" s="25"/>
      <c r="AG158" s="25"/>
      <c r="AH158" s="25">
        <v>10.0</v>
      </c>
      <c r="AI158" s="25">
        <v>10.0</v>
      </c>
      <c r="AJ158" s="25">
        <v>10.0</v>
      </c>
      <c r="AK158" s="25">
        <v>8.5</v>
      </c>
      <c r="AL158" s="25">
        <v>10.0</v>
      </c>
      <c r="AM158" s="25"/>
      <c r="AN158" s="25">
        <v>10.0</v>
      </c>
      <c r="AO158" s="25"/>
      <c r="AP158" s="25"/>
      <c r="AQ158" s="25"/>
      <c r="AR158" s="6">
        <v>10.0</v>
      </c>
      <c r="AS158" s="25"/>
      <c r="AT158" s="25"/>
      <c r="AU158" s="25"/>
      <c r="AV158" s="25"/>
      <c r="AW158" s="25"/>
      <c r="AX158" s="25">
        <v>10.0</v>
      </c>
      <c r="AY158" s="32">
        <f t="shared" si="1"/>
        <v>9.05</v>
      </c>
      <c r="AZ158" s="23"/>
      <c r="BA158" s="23">
        <f t="shared" si="2"/>
        <v>0</v>
      </c>
      <c r="BB158" s="6">
        <v>9.0</v>
      </c>
      <c r="BC158" s="6">
        <v>0.0</v>
      </c>
      <c r="BD158" s="23">
        <f t="shared" si="3"/>
        <v>9</v>
      </c>
      <c r="BE158" s="6" t="s">
        <v>92</v>
      </c>
      <c r="BF158" s="6" t="s">
        <v>55</v>
      </c>
      <c r="BG158" s="6" t="s">
        <v>55</v>
      </c>
      <c r="BH158" s="6" t="s">
        <v>55</v>
      </c>
      <c r="BI158" s="6" t="s">
        <v>55</v>
      </c>
      <c r="BJ158" s="6" t="s">
        <v>92</v>
      </c>
      <c r="BK158" s="6" t="s">
        <v>55</v>
      </c>
      <c r="BL158" s="23"/>
    </row>
    <row r="159">
      <c r="A159" s="16">
        <v>154.0</v>
      </c>
      <c r="B159" s="17" t="s">
        <v>1119</v>
      </c>
      <c r="C159" s="17" t="s">
        <v>550</v>
      </c>
      <c r="D159" s="17" t="s">
        <v>132</v>
      </c>
      <c r="E159" s="19"/>
      <c r="F159" s="17" t="s">
        <v>79</v>
      </c>
      <c r="G159" s="17" t="s">
        <v>1078</v>
      </c>
      <c r="H159" s="48" t="s">
        <v>81</v>
      </c>
      <c r="J159" s="21"/>
      <c r="K159" s="48" t="s">
        <v>84</v>
      </c>
      <c r="L159" s="49">
        <v>42979.0</v>
      </c>
      <c r="M159" s="50"/>
      <c r="N159" s="48" t="s">
        <v>85</v>
      </c>
      <c r="O159" s="48" t="s">
        <v>483</v>
      </c>
      <c r="P159" s="50"/>
      <c r="Q159" s="25">
        <v>5.0</v>
      </c>
      <c r="R159" s="25">
        <v>6.0</v>
      </c>
      <c r="S159" s="25">
        <v>5.0</v>
      </c>
      <c r="T159" s="25"/>
      <c r="U159" s="25"/>
      <c r="V159" s="25"/>
      <c r="W159" s="25">
        <v>5.5</v>
      </c>
      <c r="X159" s="25">
        <v>7.0</v>
      </c>
      <c r="Y159" s="25"/>
      <c r="Z159" s="25">
        <v>6.0</v>
      </c>
      <c r="AA159" s="25">
        <v>9.0</v>
      </c>
      <c r="AB159" s="25">
        <v>5.5</v>
      </c>
      <c r="AC159" s="25">
        <v>6.5</v>
      </c>
      <c r="AD159" s="25"/>
      <c r="AE159" s="25"/>
      <c r="AF159" s="25"/>
      <c r="AG159" s="25"/>
      <c r="AH159" s="25">
        <v>10.0</v>
      </c>
      <c r="AI159" s="25">
        <v>10.0</v>
      </c>
      <c r="AJ159" s="25">
        <v>10.0</v>
      </c>
      <c r="AK159" s="25">
        <v>9.0</v>
      </c>
      <c r="AL159" s="25">
        <v>7.5</v>
      </c>
      <c r="AM159" s="25"/>
      <c r="AN159" s="25">
        <v>7.0</v>
      </c>
      <c r="AO159" s="25"/>
      <c r="AP159" s="25"/>
      <c r="AQ159" s="25"/>
      <c r="AR159" s="6">
        <v>8.5</v>
      </c>
      <c r="AS159" s="25"/>
      <c r="AT159" s="25"/>
      <c r="AU159" s="25"/>
      <c r="AV159" s="25"/>
      <c r="AW159" s="25"/>
      <c r="AX159" s="25">
        <v>10.0</v>
      </c>
      <c r="AY159" s="32">
        <f t="shared" si="1"/>
        <v>7.5</v>
      </c>
      <c r="AZ159" s="23"/>
      <c r="BA159" s="23">
        <f t="shared" si="2"/>
        <v>0</v>
      </c>
      <c r="BB159" s="6">
        <v>43.0</v>
      </c>
      <c r="BC159" s="6">
        <v>5.0</v>
      </c>
      <c r="BD159" s="23">
        <f t="shared" si="3"/>
        <v>38</v>
      </c>
      <c r="BE159" s="6" t="s">
        <v>92</v>
      </c>
      <c r="BF159" s="6" t="s">
        <v>55</v>
      </c>
      <c r="BG159" s="6" t="s">
        <v>55</v>
      </c>
      <c r="BH159" s="6" t="s">
        <v>55</v>
      </c>
      <c r="BI159" s="6" t="s">
        <v>55</v>
      </c>
      <c r="BJ159" s="6" t="s">
        <v>92</v>
      </c>
      <c r="BK159" s="6" t="s">
        <v>55</v>
      </c>
      <c r="BL159" s="23"/>
    </row>
    <row r="160">
      <c r="A160" s="16">
        <v>155.0</v>
      </c>
      <c r="B160" s="17" t="s">
        <v>1122</v>
      </c>
      <c r="C160" s="17" t="s">
        <v>244</v>
      </c>
      <c r="D160" s="20"/>
      <c r="E160" s="19"/>
      <c r="F160" s="17" t="s">
        <v>96</v>
      </c>
      <c r="G160" s="17" t="s">
        <v>1078</v>
      </c>
      <c r="H160" s="48" t="s">
        <v>81</v>
      </c>
      <c r="J160" s="21"/>
      <c r="K160" s="48" t="s">
        <v>84</v>
      </c>
      <c r="L160" s="49">
        <v>42979.0</v>
      </c>
      <c r="M160" s="50"/>
      <c r="N160" s="48" t="s">
        <v>85</v>
      </c>
      <c r="O160" s="48" t="s">
        <v>295</v>
      </c>
      <c r="P160" s="50"/>
      <c r="Q160" s="25">
        <v>8.5</v>
      </c>
      <c r="R160" s="25">
        <v>7.5</v>
      </c>
      <c r="S160" s="25">
        <v>8.0</v>
      </c>
      <c r="T160" s="25"/>
      <c r="U160" s="25"/>
      <c r="V160" s="25"/>
      <c r="W160" s="25">
        <v>6.5</v>
      </c>
      <c r="X160" s="25">
        <v>7.0</v>
      </c>
      <c r="Y160" s="25"/>
      <c r="Z160" s="25">
        <v>8.5</v>
      </c>
      <c r="AA160" s="25">
        <v>10.0</v>
      </c>
      <c r="AB160" s="25">
        <v>8.5</v>
      </c>
      <c r="AC160" s="25">
        <v>8.0</v>
      </c>
      <c r="AD160" s="25"/>
      <c r="AE160" s="25"/>
      <c r="AF160" s="25"/>
      <c r="AG160" s="25"/>
      <c r="AH160" s="25">
        <v>10.0</v>
      </c>
      <c r="AI160" s="25">
        <v>10.0</v>
      </c>
      <c r="AJ160" s="25">
        <v>10.0</v>
      </c>
      <c r="AK160" s="25">
        <v>10.0</v>
      </c>
      <c r="AL160" s="25">
        <v>10.0</v>
      </c>
      <c r="AM160" s="25"/>
      <c r="AN160" s="25">
        <v>9.5</v>
      </c>
      <c r="AO160" s="25"/>
      <c r="AP160" s="25"/>
      <c r="AQ160" s="25"/>
      <c r="AR160" s="6">
        <v>10.0</v>
      </c>
      <c r="AS160" s="25"/>
      <c r="AT160" s="25"/>
      <c r="AU160" s="25"/>
      <c r="AV160" s="25"/>
      <c r="AW160" s="25"/>
      <c r="AX160" s="25">
        <v>10.0</v>
      </c>
      <c r="AY160" s="32">
        <f t="shared" si="1"/>
        <v>8.94</v>
      </c>
      <c r="AZ160" s="23"/>
      <c r="BA160" s="23">
        <f t="shared" si="2"/>
        <v>0</v>
      </c>
      <c r="BB160" s="6">
        <v>2.0</v>
      </c>
      <c r="BC160" s="6">
        <v>0.0</v>
      </c>
      <c r="BD160" s="23">
        <f t="shared" si="3"/>
        <v>2</v>
      </c>
      <c r="BE160" s="6" t="s">
        <v>92</v>
      </c>
      <c r="BF160" s="6" t="s">
        <v>55</v>
      </c>
      <c r="BG160" s="6" t="s">
        <v>55</v>
      </c>
      <c r="BH160" s="6" t="s">
        <v>55</v>
      </c>
      <c r="BI160" s="6" t="s">
        <v>55</v>
      </c>
      <c r="BJ160" s="6" t="s">
        <v>92</v>
      </c>
      <c r="BK160" s="6" t="s">
        <v>55</v>
      </c>
      <c r="BL160" s="23"/>
    </row>
    <row r="161">
      <c r="A161" s="16">
        <v>156.0</v>
      </c>
      <c r="B161" s="17" t="s">
        <v>1131</v>
      </c>
      <c r="C161" s="17" t="s">
        <v>88</v>
      </c>
      <c r="D161" s="17" t="s">
        <v>335</v>
      </c>
      <c r="E161" s="19"/>
      <c r="F161" s="17" t="s">
        <v>79</v>
      </c>
      <c r="G161" s="17" t="s">
        <v>1078</v>
      </c>
      <c r="H161" s="48" t="s">
        <v>81</v>
      </c>
      <c r="J161" s="21"/>
      <c r="K161" s="48" t="s">
        <v>84</v>
      </c>
      <c r="L161" s="49">
        <v>42979.0</v>
      </c>
      <c r="M161" s="50"/>
      <c r="N161" s="48" t="s">
        <v>85</v>
      </c>
      <c r="O161" s="48" t="s">
        <v>295</v>
      </c>
      <c r="P161" s="50"/>
      <c r="Q161" s="6">
        <v>7.0</v>
      </c>
      <c r="R161" s="6">
        <v>9.0</v>
      </c>
      <c r="S161" s="6">
        <v>7.0</v>
      </c>
      <c r="T161" s="23"/>
      <c r="U161" s="23"/>
      <c r="V161" s="23"/>
      <c r="W161" s="6">
        <v>8.0</v>
      </c>
      <c r="X161" s="6">
        <v>8.5</v>
      </c>
      <c r="Y161" s="23"/>
      <c r="Z161" s="6">
        <v>9.5</v>
      </c>
      <c r="AA161" s="6">
        <v>10.0</v>
      </c>
      <c r="AB161" s="6">
        <v>9.0</v>
      </c>
      <c r="AC161" s="6">
        <v>9.0</v>
      </c>
      <c r="AD161" s="23"/>
      <c r="AE161" s="23"/>
      <c r="AF161" s="23"/>
      <c r="AG161" s="23"/>
      <c r="AH161" s="6"/>
      <c r="AI161" s="6">
        <v>10.0</v>
      </c>
      <c r="AJ161" s="6">
        <v>10.0</v>
      </c>
      <c r="AK161" s="6"/>
      <c r="AL161" s="6">
        <v>10.0</v>
      </c>
      <c r="AM161" s="23"/>
      <c r="AN161" s="6">
        <v>9.0</v>
      </c>
      <c r="AO161" s="23"/>
      <c r="AP161" s="23"/>
      <c r="AQ161" s="23"/>
      <c r="AR161" s="6">
        <v>10.0</v>
      </c>
      <c r="AS161" s="6"/>
      <c r="AT161" s="23"/>
      <c r="AU161" s="23"/>
      <c r="AV161" s="23"/>
      <c r="AW161" s="23"/>
      <c r="AX161" s="6">
        <v>10.0</v>
      </c>
      <c r="AY161" s="32">
        <f t="shared" si="1"/>
        <v>9.06</v>
      </c>
      <c r="AZ161" s="23"/>
      <c r="BA161" s="23">
        <f t="shared" si="2"/>
        <v>0</v>
      </c>
      <c r="BB161" s="6">
        <v>39.0</v>
      </c>
      <c r="BC161" s="6">
        <v>0.0</v>
      </c>
      <c r="BD161" s="23">
        <f t="shared" si="3"/>
        <v>39</v>
      </c>
      <c r="BE161" s="6" t="s">
        <v>92</v>
      </c>
      <c r="BF161" s="6" t="s">
        <v>55</v>
      </c>
      <c r="BG161" s="6" t="s">
        <v>55</v>
      </c>
      <c r="BH161" s="6" t="s">
        <v>55</v>
      </c>
      <c r="BI161" s="6" t="s">
        <v>55</v>
      </c>
      <c r="BJ161" s="6" t="s">
        <v>92</v>
      </c>
      <c r="BK161" s="6" t="s">
        <v>55</v>
      </c>
      <c r="BL161" s="23"/>
    </row>
    <row r="162">
      <c r="A162" s="16">
        <v>157.0</v>
      </c>
      <c r="B162" s="17" t="s">
        <v>1139</v>
      </c>
      <c r="C162" s="17" t="s">
        <v>538</v>
      </c>
      <c r="D162" s="20"/>
      <c r="E162" s="19"/>
      <c r="F162" s="17" t="s">
        <v>96</v>
      </c>
      <c r="G162" s="17" t="s">
        <v>1078</v>
      </c>
      <c r="H162" s="48" t="s">
        <v>81</v>
      </c>
      <c r="J162" s="21"/>
      <c r="K162" s="48" t="s">
        <v>84</v>
      </c>
      <c r="L162" s="49">
        <v>42979.0</v>
      </c>
      <c r="M162" s="50"/>
      <c r="N162" s="48" t="s">
        <v>85</v>
      </c>
      <c r="O162" s="48" t="s">
        <v>483</v>
      </c>
      <c r="P162" s="50"/>
      <c r="Q162" s="25">
        <v>7.0</v>
      </c>
      <c r="R162" s="25">
        <v>7.0</v>
      </c>
      <c r="S162" s="25">
        <v>7.5</v>
      </c>
      <c r="T162" s="25"/>
      <c r="U162" s="25"/>
      <c r="V162" s="25"/>
      <c r="W162" s="25">
        <v>8.0</v>
      </c>
      <c r="X162" s="25">
        <v>8.5</v>
      </c>
      <c r="Y162" s="25"/>
      <c r="Z162" s="25">
        <v>9.5</v>
      </c>
      <c r="AA162" s="25">
        <v>10.0</v>
      </c>
      <c r="AB162" s="25">
        <v>7.0</v>
      </c>
      <c r="AC162" s="25">
        <v>8.5</v>
      </c>
      <c r="AD162" s="25"/>
      <c r="AE162" s="25"/>
      <c r="AF162" s="25"/>
      <c r="AG162" s="25"/>
      <c r="AH162" s="25">
        <v>10.0</v>
      </c>
      <c r="AI162" s="25">
        <v>10.0</v>
      </c>
      <c r="AJ162" s="25">
        <v>10.0</v>
      </c>
      <c r="AK162" s="25">
        <v>10.0</v>
      </c>
      <c r="AL162" s="25">
        <v>10.0</v>
      </c>
      <c r="AM162" s="25"/>
      <c r="AN162" s="25">
        <v>9.5</v>
      </c>
      <c r="AO162" s="25"/>
      <c r="AP162" s="25"/>
      <c r="AQ162" s="25"/>
      <c r="AR162" s="6">
        <v>10.0</v>
      </c>
      <c r="AS162" s="25"/>
      <c r="AT162" s="25"/>
      <c r="AU162" s="25"/>
      <c r="AV162" s="25"/>
      <c r="AW162" s="25"/>
      <c r="AX162" s="25">
        <v>10.0</v>
      </c>
      <c r="AY162" s="32">
        <f t="shared" si="1"/>
        <v>8.97</v>
      </c>
      <c r="AZ162" s="23"/>
      <c r="BA162" s="23">
        <f t="shared" si="2"/>
        <v>0</v>
      </c>
      <c r="BB162" s="6">
        <v>23.0</v>
      </c>
      <c r="BC162" s="6">
        <v>0.0</v>
      </c>
      <c r="BD162" s="23">
        <f t="shared" si="3"/>
        <v>23</v>
      </c>
      <c r="BE162" s="6" t="s">
        <v>92</v>
      </c>
      <c r="BF162" s="6" t="s">
        <v>55</v>
      </c>
      <c r="BG162" s="6" t="s">
        <v>55</v>
      </c>
      <c r="BH162" s="6" t="s">
        <v>55</v>
      </c>
      <c r="BI162" s="6" t="s">
        <v>55</v>
      </c>
      <c r="BJ162" s="6" t="s">
        <v>92</v>
      </c>
      <c r="BK162" s="6" t="s">
        <v>55</v>
      </c>
      <c r="BL162" s="23"/>
    </row>
    <row r="163">
      <c r="A163" s="16">
        <v>158.0</v>
      </c>
      <c r="B163" s="17" t="s">
        <v>1142</v>
      </c>
      <c r="C163" s="17" t="s">
        <v>78</v>
      </c>
      <c r="D163" s="17" t="s">
        <v>274</v>
      </c>
      <c r="E163" s="19"/>
      <c r="F163" s="17" t="s">
        <v>79</v>
      </c>
      <c r="G163" s="17" t="s">
        <v>1078</v>
      </c>
      <c r="H163" s="48" t="s">
        <v>81</v>
      </c>
      <c r="J163" s="21"/>
      <c r="K163" s="48" t="s">
        <v>84</v>
      </c>
      <c r="L163" s="49">
        <v>42979.0</v>
      </c>
      <c r="M163" s="50"/>
      <c r="N163" s="48" t="s">
        <v>85</v>
      </c>
      <c r="O163" s="48" t="s">
        <v>295</v>
      </c>
      <c r="P163" s="50"/>
      <c r="Q163" s="25">
        <v>9.0</v>
      </c>
      <c r="R163" s="25">
        <v>9.5</v>
      </c>
      <c r="S163" s="25">
        <v>9.0</v>
      </c>
      <c r="T163" s="25"/>
      <c r="U163" s="25"/>
      <c r="V163" s="25"/>
      <c r="W163" s="25">
        <v>10.0</v>
      </c>
      <c r="X163" s="25">
        <v>10.0</v>
      </c>
      <c r="Y163" s="25"/>
      <c r="Z163" s="25">
        <v>10.0</v>
      </c>
      <c r="AA163" s="25">
        <v>9.5</v>
      </c>
      <c r="AB163" s="25">
        <v>10.0</v>
      </c>
      <c r="AC163" s="25">
        <v>10.0</v>
      </c>
      <c r="AD163" s="25"/>
      <c r="AE163" s="25"/>
      <c r="AF163" s="25"/>
      <c r="AG163" s="25"/>
      <c r="AH163" s="25">
        <v>10.0</v>
      </c>
      <c r="AI163" s="25">
        <v>10.0</v>
      </c>
      <c r="AJ163" s="25">
        <v>10.0</v>
      </c>
      <c r="AK163" s="25">
        <v>10.0</v>
      </c>
      <c r="AL163" s="25">
        <v>10.0</v>
      </c>
      <c r="AM163" s="25"/>
      <c r="AN163" s="25">
        <v>10.0</v>
      </c>
      <c r="AO163" s="25"/>
      <c r="AP163" s="25"/>
      <c r="AQ163" s="25"/>
      <c r="AR163" s="6">
        <v>10.0</v>
      </c>
      <c r="AS163" s="25"/>
      <c r="AT163" s="25"/>
      <c r="AU163" s="25"/>
      <c r="AV163" s="25"/>
      <c r="AW163" s="25"/>
      <c r="AX163" s="25">
        <v>10.0</v>
      </c>
      <c r="AY163" s="32">
        <f t="shared" si="1"/>
        <v>9.82</v>
      </c>
      <c r="AZ163" s="23"/>
      <c r="BA163" s="23">
        <f t="shared" si="2"/>
        <v>0</v>
      </c>
      <c r="BB163" s="6">
        <v>6.0</v>
      </c>
      <c r="BC163" s="6">
        <v>0.0</v>
      </c>
      <c r="BD163" s="23">
        <f t="shared" si="3"/>
        <v>6</v>
      </c>
      <c r="BE163" s="6" t="s">
        <v>92</v>
      </c>
      <c r="BF163" s="6" t="s">
        <v>55</v>
      </c>
      <c r="BG163" s="6" t="s">
        <v>55</v>
      </c>
      <c r="BH163" s="6" t="s">
        <v>55</v>
      </c>
      <c r="BI163" s="6" t="s">
        <v>55</v>
      </c>
      <c r="BJ163" s="6" t="s">
        <v>92</v>
      </c>
      <c r="BK163" s="6" t="s">
        <v>55</v>
      </c>
      <c r="BL163" s="23"/>
    </row>
    <row r="164">
      <c r="A164" s="16">
        <v>159.0</v>
      </c>
      <c r="B164" s="17" t="s">
        <v>786</v>
      </c>
      <c r="C164" s="17" t="s">
        <v>457</v>
      </c>
      <c r="D164" s="17" t="s">
        <v>1148</v>
      </c>
      <c r="E164" s="19"/>
      <c r="F164" s="17" t="s">
        <v>96</v>
      </c>
      <c r="G164" s="17" t="s">
        <v>1078</v>
      </c>
      <c r="H164" s="48" t="s">
        <v>81</v>
      </c>
      <c r="J164" s="21"/>
      <c r="K164" s="48" t="s">
        <v>84</v>
      </c>
      <c r="L164" s="49">
        <v>42979.0</v>
      </c>
      <c r="M164" s="50"/>
      <c r="N164" s="48" t="s">
        <v>85</v>
      </c>
      <c r="O164" s="48" t="s">
        <v>295</v>
      </c>
      <c r="P164" s="50"/>
      <c r="Q164" s="25">
        <v>9.0</v>
      </c>
      <c r="R164" s="25">
        <v>10.0</v>
      </c>
      <c r="S164" s="25">
        <v>10.0</v>
      </c>
      <c r="T164" s="25"/>
      <c r="U164" s="25"/>
      <c r="V164" s="25"/>
      <c r="W164" s="25">
        <v>9.0</v>
      </c>
      <c r="X164" s="25">
        <v>9.0</v>
      </c>
      <c r="Y164" s="25"/>
      <c r="Z164" s="25">
        <v>10.0</v>
      </c>
      <c r="AA164" s="25">
        <v>10.0</v>
      </c>
      <c r="AB164" s="25">
        <v>10.0</v>
      </c>
      <c r="AC164" s="25">
        <v>9.5</v>
      </c>
      <c r="AD164" s="25"/>
      <c r="AE164" s="25"/>
      <c r="AF164" s="25"/>
      <c r="AG164" s="25"/>
      <c r="AH164" s="25">
        <v>10.0</v>
      </c>
      <c r="AI164" s="25">
        <v>10.0</v>
      </c>
      <c r="AJ164" s="25">
        <v>10.0</v>
      </c>
      <c r="AK164" s="25">
        <v>10.0</v>
      </c>
      <c r="AL164" s="25">
        <v>10.0</v>
      </c>
      <c r="AM164" s="25"/>
      <c r="AN164" s="25">
        <v>9.5</v>
      </c>
      <c r="AO164" s="25"/>
      <c r="AP164" s="25"/>
      <c r="AQ164" s="25"/>
      <c r="AR164" s="6">
        <v>10.0</v>
      </c>
      <c r="AS164" s="25"/>
      <c r="AT164" s="25"/>
      <c r="AU164" s="25"/>
      <c r="AV164" s="25"/>
      <c r="AW164" s="25"/>
      <c r="AX164" s="25">
        <v>10.0</v>
      </c>
      <c r="AY164" s="32">
        <f t="shared" si="1"/>
        <v>9.76</v>
      </c>
      <c r="AZ164" s="23"/>
      <c r="BA164" s="23">
        <f t="shared" si="2"/>
        <v>0</v>
      </c>
      <c r="BB164" s="6">
        <v>11.0</v>
      </c>
      <c r="BC164" s="6">
        <v>0.0</v>
      </c>
      <c r="BD164" s="23">
        <f t="shared" si="3"/>
        <v>11</v>
      </c>
      <c r="BE164" s="6" t="s">
        <v>92</v>
      </c>
      <c r="BF164" s="6" t="s">
        <v>55</v>
      </c>
      <c r="BG164" s="6" t="s">
        <v>55</v>
      </c>
      <c r="BH164" s="6" t="s">
        <v>55</v>
      </c>
      <c r="BI164" s="6" t="s">
        <v>55</v>
      </c>
      <c r="BJ164" s="6" t="s">
        <v>92</v>
      </c>
      <c r="BK164" s="6" t="s">
        <v>55</v>
      </c>
      <c r="BL164" s="23"/>
    </row>
    <row r="165">
      <c r="A165" s="16">
        <v>160.0</v>
      </c>
      <c r="B165" s="17" t="s">
        <v>219</v>
      </c>
      <c r="C165" s="17" t="s">
        <v>161</v>
      </c>
      <c r="D165" s="17" t="s">
        <v>432</v>
      </c>
      <c r="E165" s="19"/>
      <c r="F165" s="17" t="s">
        <v>79</v>
      </c>
      <c r="G165" s="17" t="s">
        <v>1078</v>
      </c>
      <c r="H165" s="48" t="s">
        <v>81</v>
      </c>
      <c r="J165" s="21"/>
      <c r="K165" s="48" t="s">
        <v>84</v>
      </c>
      <c r="L165" s="49">
        <v>42979.0</v>
      </c>
      <c r="M165" s="50"/>
      <c r="N165" s="48" t="s">
        <v>85</v>
      </c>
      <c r="O165" s="48" t="s">
        <v>295</v>
      </c>
      <c r="P165" s="50"/>
      <c r="Q165" s="25">
        <v>8.5</v>
      </c>
      <c r="R165" s="25">
        <v>6.5</v>
      </c>
      <c r="S165" s="25">
        <v>8.5</v>
      </c>
      <c r="T165" s="25"/>
      <c r="U165" s="25"/>
      <c r="V165" s="25"/>
      <c r="W165" s="25">
        <v>8.0</v>
      </c>
      <c r="X165" s="25">
        <v>9.0</v>
      </c>
      <c r="Y165" s="25"/>
      <c r="Z165" s="25">
        <v>9.5</v>
      </c>
      <c r="AA165" s="25">
        <v>10.0</v>
      </c>
      <c r="AB165" s="25">
        <v>8.5</v>
      </c>
      <c r="AC165" s="25">
        <v>8.0</v>
      </c>
      <c r="AD165" s="25"/>
      <c r="AE165" s="25"/>
      <c r="AF165" s="25"/>
      <c r="AG165" s="25"/>
      <c r="AH165" s="25">
        <v>10.0</v>
      </c>
      <c r="AI165" s="25">
        <v>10.0</v>
      </c>
      <c r="AJ165" s="25">
        <v>10.0</v>
      </c>
      <c r="AK165" s="25">
        <v>10.0</v>
      </c>
      <c r="AL165" s="25">
        <v>9.5</v>
      </c>
      <c r="AM165" s="25"/>
      <c r="AN165" s="25">
        <v>9.0</v>
      </c>
      <c r="AO165" s="25"/>
      <c r="AP165" s="25"/>
      <c r="AQ165" s="25"/>
      <c r="AR165" s="6">
        <v>10.0</v>
      </c>
      <c r="AS165" s="25"/>
      <c r="AT165" s="25"/>
      <c r="AU165" s="25"/>
      <c r="AV165" s="25"/>
      <c r="AW165" s="25"/>
      <c r="AX165" s="25">
        <v>10.0</v>
      </c>
      <c r="AY165" s="32">
        <f t="shared" si="1"/>
        <v>9.11</v>
      </c>
      <c r="AZ165" s="23"/>
      <c r="BA165" s="23">
        <f t="shared" si="2"/>
        <v>0</v>
      </c>
      <c r="BB165" s="6">
        <v>18.0</v>
      </c>
      <c r="BC165" s="6">
        <v>0.0</v>
      </c>
      <c r="BD165" s="23">
        <f t="shared" si="3"/>
        <v>18</v>
      </c>
      <c r="BE165" s="6" t="s">
        <v>92</v>
      </c>
      <c r="BF165" s="6" t="s">
        <v>55</v>
      </c>
      <c r="BG165" s="6" t="s">
        <v>55</v>
      </c>
      <c r="BH165" s="6" t="s">
        <v>55</v>
      </c>
      <c r="BI165" s="6" t="s">
        <v>55</v>
      </c>
      <c r="BJ165" s="6" t="s">
        <v>92</v>
      </c>
      <c r="BK165" s="6" t="s">
        <v>55</v>
      </c>
      <c r="BL165" s="23"/>
    </row>
    <row r="166">
      <c r="A166" s="16">
        <v>161.0</v>
      </c>
      <c r="B166" s="17" t="s">
        <v>1151</v>
      </c>
      <c r="C166" s="17" t="s">
        <v>98</v>
      </c>
      <c r="D166" s="17" t="s">
        <v>1152</v>
      </c>
      <c r="E166" s="19"/>
      <c r="F166" s="17" t="s">
        <v>96</v>
      </c>
      <c r="G166" s="17" t="s">
        <v>1078</v>
      </c>
      <c r="H166" s="48" t="s">
        <v>81</v>
      </c>
      <c r="J166" s="21"/>
      <c r="K166" s="48" t="s">
        <v>84</v>
      </c>
      <c r="L166" s="49">
        <v>42979.0</v>
      </c>
      <c r="M166" s="50"/>
      <c r="N166" s="48" t="s">
        <v>85</v>
      </c>
      <c r="O166" s="48" t="s">
        <v>483</v>
      </c>
      <c r="P166" s="50"/>
      <c r="Q166" s="6">
        <v>6.5</v>
      </c>
      <c r="R166" s="6">
        <v>5.5</v>
      </c>
      <c r="S166" s="6">
        <v>6.0</v>
      </c>
      <c r="T166" s="23"/>
      <c r="U166" s="23"/>
      <c r="V166" s="23"/>
      <c r="W166" s="6">
        <v>5.5</v>
      </c>
      <c r="X166" s="6">
        <v>6.0</v>
      </c>
      <c r="Y166" s="23"/>
      <c r="Z166" s="6">
        <v>7.5</v>
      </c>
      <c r="AA166" s="6">
        <v>10.0</v>
      </c>
      <c r="AB166" s="6">
        <v>8.0</v>
      </c>
      <c r="AC166" s="6">
        <v>7.5</v>
      </c>
      <c r="AD166" s="23"/>
      <c r="AE166" s="23"/>
      <c r="AF166" s="23"/>
      <c r="AG166" s="23"/>
      <c r="AH166" s="6">
        <v>10.0</v>
      </c>
      <c r="AI166" s="6">
        <v>10.0</v>
      </c>
      <c r="AJ166" s="6">
        <v>10.0</v>
      </c>
      <c r="AK166" s="6">
        <v>9.5</v>
      </c>
      <c r="AL166" s="6">
        <v>10.0</v>
      </c>
      <c r="AM166" s="23"/>
      <c r="AN166" s="6">
        <v>9.5</v>
      </c>
      <c r="AO166" s="23"/>
      <c r="AP166" s="23"/>
      <c r="AQ166" s="23"/>
      <c r="AR166" s="6">
        <v>9.0</v>
      </c>
      <c r="AS166" s="6"/>
      <c r="AT166" s="23"/>
      <c r="AU166" s="23"/>
      <c r="AV166" s="23"/>
      <c r="AW166" s="23"/>
      <c r="AX166" s="6">
        <v>10.0</v>
      </c>
      <c r="AY166" s="32">
        <f t="shared" si="1"/>
        <v>8.26</v>
      </c>
      <c r="AZ166" s="23"/>
      <c r="BA166" s="23">
        <f t="shared" si="2"/>
        <v>0</v>
      </c>
      <c r="BB166" s="6">
        <v>28.0</v>
      </c>
      <c r="BC166" s="6">
        <v>0.0</v>
      </c>
      <c r="BD166" s="23">
        <f t="shared" si="3"/>
        <v>28</v>
      </c>
      <c r="BE166" s="6" t="s">
        <v>92</v>
      </c>
      <c r="BF166" s="6" t="s">
        <v>55</v>
      </c>
      <c r="BG166" s="6" t="s">
        <v>55</v>
      </c>
      <c r="BH166" s="6" t="s">
        <v>55</v>
      </c>
      <c r="BI166" s="6" t="s">
        <v>55</v>
      </c>
      <c r="BJ166" s="6" t="s">
        <v>92</v>
      </c>
      <c r="BK166" s="6" t="s">
        <v>55</v>
      </c>
      <c r="BL166" s="23"/>
    </row>
    <row r="167">
      <c r="A167" s="16">
        <v>162.0</v>
      </c>
      <c r="B167" s="17" t="s">
        <v>1155</v>
      </c>
      <c r="C167" s="17" t="s">
        <v>272</v>
      </c>
      <c r="D167" s="17" t="s">
        <v>78</v>
      </c>
      <c r="E167" s="19"/>
      <c r="F167" s="17" t="s">
        <v>79</v>
      </c>
      <c r="G167" s="17" t="s">
        <v>1078</v>
      </c>
      <c r="H167" s="48" t="s">
        <v>81</v>
      </c>
      <c r="J167" s="21"/>
      <c r="K167" s="48" t="s">
        <v>84</v>
      </c>
      <c r="L167" s="49">
        <v>42979.0</v>
      </c>
      <c r="M167" s="50"/>
      <c r="N167" s="48" t="s">
        <v>85</v>
      </c>
      <c r="O167" s="48" t="s">
        <v>483</v>
      </c>
      <c r="P167" s="50"/>
      <c r="Q167" s="6">
        <v>6.0</v>
      </c>
      <c r="R167" s="6">
        <v>5.0</v>
      </c>
      <c r="S167" s="6">
        <v>5.0</v>
      </c>
      <c r="T167" s="23"/>
      <c r="U167" s="23"/>
      <c r="V167" s="23"/>
      <c r="W167" s="6">
        <v>5.0</v>
      </c>
      <c r="X167" s="6">
        <v>6.0</v>
      </c>
      <c r="Y167" s="23"/>
      <c r="Z167" s="6">
        <v>6.5</v>
      </c>
      <c r="AA167" s="6">
        <v>10.0</v>
      </c>
      <c r="AB167" s="6">
        <v>6.0</v>
      </c>
      <c r="AC167" s="6">
        <v>8.0</v>
      </c>
      <c r="AD167" s="23"/>
      <c r="AE167" s="23"/>
      <c r="AF167" s="23"/>
      <c r="AG167" s="23"/>
      <c r="AH167" s="6">
        <v>10.0</v>
      </c>
      <c r="AI167" s="6">
        <v>10.0</v>
      </c>
      <c r="AJ167" s="6">
        <v>10.0</v>
      </c>
      <c r="AK167" s="6">
        <v>10.0</v>
      </c>
      <c r="AL167" s="6">
        <v>7.5</v>
      </c>
      <c r="AM167" s="23"/>
      <c r="AN167" s="6">
        <v>8.5</v>
      </c>
      <c r="AO167" s="23"/>
      <c r="AP167" s="23"/>
      <c r="AQ167" s="23"/>
      <c r="AR167" s="6">
        <v>10.0</v>
      </c>
      <c r="AS167" s="6"/>
      <c r="AT167" s="23"/>
      <c r="AU167" s="23"/>
      <c r="AV167" s="23"/>
      <c r="AW167" s="23"/>
      <c r="AX167" s="6">
        <v>10.0</v>
      </c>
      <c r="AY167" s="32">
        <f t="shared" si="1"/>
        <v>7.85</v>
      </c>
      <c r="AZ167" s="23"/>
      <c r="BA167" s="23">
        <f t="shared" si="2"/>
        <v>0</v>
      </c>
      <c r="BB167" s="6">
        <v>73.0</v>
      </c>
      <c r="BC167" s="6">
        <v>0.0</v>
      </c>
      <c r="BD167" s="23">
        <f t="shared" si="3"/>
        <v>73</v>
      </c>
      <c r="BE167" s="6" t="s">
        <v>92</v>
      </c>
      <c r="BF167" s="6" t="s">
        <v>55</v>
      </c>
      <c r="BG167" s="6" t="s">
        <v>55</v>
      </c>
      <c r="BH167" s="6" t="s">
        <v>55</v>
      </c>
      <c r="BI167" s="6" t="s">
        <v>55</v>
      </c>
      <c r="BJ167" s="6" t="s">
        <v>92</v>
      </c>
      <c r="BK167" s="6" t="s">
        <v>55</v>
      </c>
      <c r="BL167" s="23"/>
    </row>
    <row r="168">
      <c r="A168" s="16">
        <v>163.0</v>
      </c>
      <c r="B168" s="17" t="s">
        <v>827</v>
      </c>
      <c r="C168" s="17" t="s">
        <v>213</v>
      </c>
      <c r="D168" s="17" t="s">
        <v>157</v>
      </c>
      <c r="E168" s="19"/>
      <c r="F168" s="17" t="s">
        <v>79</v>
      </c>
      <c r="G168" s="17" t="s">
        <v>1078</v>
      </c>
      <c r="H168" s="48" t="s">
        <v>81</v>
      </c>
      <c r="J168" s="21"/>
      <c r="K168" s="48" t="s">
        <v>84</v>
      </c>
      <c r="L168" s="49">
        <v>42979.0</v>
      </c>
      <c r="M168" s="50"/>
      <c r="N168" s="48" t="s">
        <v>85</v>
      </c>
      <c r="O168" s="48" t="s">
        <v>483</v>
      </c>
      <c r="P168" s="50"/>
      <c r="Q168" s="6">
        <v>7.0</v>
      </c>
      <c r="R168" s="6">
        <v>9.0</v>
      </c>
      <c r="S168" s="6">
        <v>5.5</v>
      </c>
      <c r="T168" s="23"/>
      <c r="U168" s="23"/>
      <c r="V168" s="23"/>
      <c r="W168" s="6">
        <v>6.0</v>
      </c>
      <c r="X168" s="6">
        <v>6.0</v>
      </c>
      <c r="Y168" s="23"/>
      <c r="Z168" s="6">
        <v>8.0</v>
      </c>
      <c r="AA168" s="6">
        <v>10.0</v>
      </c>
      <c r="AB168" s="6">
        <v>7.5</v>
      </c>
      <c r="AC168" s="6">
        <v>7.5</v>
      </c>
      <c r="AD168" s="23"/>
      <c r="AE168" s="23"/>
      <c r="AF168" s="23"/>
      <c r="AG168" s="23"/>
      <c r="AH168" s="6">
        <v>10.0</v>
      </c>
      <c r="AI168" s="6">
        <v>10.0</v>
      </c>
      <c r="AJ168" s="6">
        <v>10.0</v>
      </c>
      <c r="AK168" s="6">
        <v>10.0</v>
      </c>
      <c r="AL168" s="6">
        <v>8.0</v>
      </c>
      <c r="AM168" s="23"/>
      <c r="AN168" s="6">
        <v>8.0</v>
      </c>
      <c r="AO168" s="23"/>
      <c r="AP168" s="23"/>
      <c r="AQ168" s="23"/>
      <c r="AR168" s="6">
        <v>10.0</v>
      </c>
      <c r="AS168" s="6"/>
      <c r="AT168" s="23"/>
      <c r="AU168" s="23"/>
      <c r="AV168" s="23"/>
      <c r="AW168" s="23"/>
      <c r="AX168" s="6">
        <v>10.0</v>
      </c>
      <c r="AY168" s="32">
        <f t="shared" si="1"/>
        <v>8.38</v>
      </c>
      <c r="AZ168" s="23"/>
      <c r="BA168" s="23">
        <f t="shared" si="2"/>
        <v>0</v>
      </c>
      <c r="BB168" s="6">
        <v>28.0</v>
      </c>
      <c r="BC168" s="6">
        <v>0.0</v>
      </c>
      <c r="BD168" s="23">
        <f t="shared" si="3"/>
        <v>28</v>
      </c>
      <c r="BE168" s="6" t="s">
        <v>92</v>
      </c>
      <c r="BF168" s="6" t="s">
        <v>55</v>
      </c>
      <c r="BG168" s="6" t="s">
        <v>55</v>
      </c>
      <c r="BH168" s="6" t="s">
        <v>55</v>
      </c>
      <c r="BI168" s="6" t="s">
        <v>55</v>
      </c>
      <c r="BJ168" s="6" t="s">
        <v>92</v>
      </c>
      <c r="BK168" s="6" t="s">
        <v>55</v>
      </c>
      <c r="BL168" s="23"/>
    </row>
    <row r="169">
      <c r="A169" s="16">
        <v>164.0</v>
      </c>
      <c r="B169" s="17" t="s">
        <v>1159</v>
      </c>
      <c r="C169" s="17" t="s">
        <v>173</v>
      </c>
      <c r="D169" s="17" t="s">
        <v>77</v>
      </c>
      <c r="E169" s="20"/>
      <c r="F169" s="17" t="s">
        <v>79</v>
      </c>
      <c r="G169" s="17" t="s">
        <v>1078</v>
      </c>
      <c r="H169" s="48" t="s">
        <v>81</v>
      </c>
      <c r="J169" s="21"/>
      <c r="K169" s="48" t="s">
        <v>84</v>
      </c>
      <c r="L169" s="49">
        <v>42979.0</v>
      </c>
      <c r="M169" s="50"/>
      <c r="N169" s="48" t="s">
        <v>85</v>
      </c>
      <c r="O169" s="48" t="s">
        <v>483</v>
      </c>
      <c r="P169" s="50"/>
      <c r="Q169" s="25">
        <v>8.0</v>
      </c>
      <c r="R169" s="25">
        <v>7.0</v>
      </c>
      <c r="S169" s="25">
        <v>7.0</v>
      </c>
      <c r="T169" s="25"/>
      <c r="U169" s="25"/>
      <c r="V169" s="25"/>
      <c r="W169" s="25">
        <v>9.5</v>
      </c>
      <c r="X169" s="25">
        <v>9.0</v>
      </c>
      <c r="Y169" s="25"/>
      <c r="Z169" s="25">
        <v>9.0</v>
      </c>
      <c r="AA169" s="25">
        <v>10.0</v>
      </c>
      <c r="AB169" s="25">
        <v>7.5</v>
      </c>
      <c r="AC169" s="25">
        <v>9.0</v>
      </c>
      <c r="AD169" s="25"/>
      <c r="AE169" s="25"/>
      <c r="AF169" s="25"/>
      <c r="AG169" s="25"/>
      <c r="AH169" s="25">
        <v>10.0</v>
      </c>
      <c r="AI169" s="25">
        <v>10.0</v>
      </c>
      <c r="AJ169" s="25">
        <v>10.0</v>
      </c>
      <c r="AK169" s="25">
        <v>10.0</v>
      </c>
      <c r="AL169" s="25">
        <v>10.0</v>
      </c>
      <c r="AM169" s="25"/>
      <c r="AN169" s="25">
        <v>8.5</v>
      </c>
      <c r="AO169" s="25"/>
      <c r="AP169" s="25"/>
      <c r="AQ169" s="25"/>
      <c r="AR169" s="6">
        <v>10.0</v>
      </c>
      <c r="AS169" s="25"/>
      <c r="AT169" s="25"/>
      <c r="AU169" s="25"/>
      <c r="AV169" s="25"/>
      <c r="AW169" s="25"/>
      <c r="AX169" s="25">
        <v>10.0</v>
      </c>
      <c r="AY169" s="32">
        <f t="shared" si="1"/>
        <v>9.08</v>
      </c>
      <c r="AZ169" s="23"/>
      <c r="BA169" s="23">
        <f t="shared" si="2"/>
        <v>0</v>
      </c>
      <c r="BB169" s="6">
        <v>4.0</v>
      </c>
      <c r="BC169" s="6">
        <v>0.0</v>
      </c>
      <c r="BD169" s="23">
        <f t="shared" si="3"/>
        <v>4</v>
      </c>
      <c r="BE169" s="6" t="s">
        <v>92</v>
      </c>
      <c r="BF169" s="6" t="s">
        <v>55</v>
      </c>
      <c r="BG169" s="6" t="s">
        <v>55</v>
      </c>
      <c r="BH169" s="6" t="s">
        <v>55</v>
      </c>
      <c r="BI169" s="6" t="s">
        <v>55</v>
      </c>
      <c r="BJ169" s="6" t="s">
        <v>92</v>
      </c>
      <c r="BK169" s="6" t="s">
        <v>55</v>
      </c>
      <c r="BL169" s="23"/>
    </row>
    <row r="170">
      <c r="A170" s="16">
        <v>165.0</v>
      </c>
      <c r="B170" s="17" t="s">
        <v>1162</v>
      </c>
      <c r="C170" s="17" t="s">
        <v>147</v>
      </c>
      <c r="D170" s="17" t="s">
        <v>110</v>
      </c>
      <c r="E170" s="19"/>
      <c r="F170" s="17" t="s">
        <v>96</v>
      </c>
      <c r="G170" s="17" t="s">
        <v>1078</v>
      </c>
      <c r="H170" s="48" t="s">
        <v>81</v>
      </c>
      <c r="J170" s="21"/>
      <c r="K170" s="48" t="s">
        <v>84</v>
      </c>
      <c r="L170" s="49">
        <v>42979.0</v>
      </c>
      <c r="M170" s="50"/>
      <c r="N170" s="48" t="s">
        <v>85</v>
      </c>
      <c r="O170" s="48" t="s">
        <v>295</v>
      </c>
      <c r="P170" s="50"/>
      <c r="Q170" s="25">
        <v>8.5</v>
      </c>
      <c r="R170" s="25">
        <v>8.5</v>
      </c>
      <c r="S170" s="25">
        <v>9.5</v>
      </c>
      <c r="T170" s="25"/>
      <c r="U170" s="25"/>
      <c r="V170" s="25"/>
      <c r="W170" s="25">
        <v>7.0</v>
      </c>
      <c r="X170" s="25">
        <v>8.0</v>
      </c>
      <c r="Y170" s="25"/>
      <c r="Z170" s="25">
        <v>10.0</v>
      </c>
      <c r="AA170" s="25">
        <v>10.0</v>
      </c>
      <c r="AB170" s="25">
        <v>9.0</v>
      </c>
      <c r="AC170" s="25">
        <v>10.0</v>
      </c>
      <c r="AD170" s="25"/>
      <c r="AE170" s="25"/>
      <c r="AF170" s="25"/>
      <c r="AG170" s="25"/>
      <c r="AH170" s="25">
        <v>10.0</v>
      </c>
      <c r="AI170" s="25">
        <v>10.0</v>
      </c>
      <c r="AJ170" s="25">
        <v>10.0</v>
      </c>
      <c r="AK170" s="25">
        <v>9.5</v>
      </c>
      <c r="AL170" s="25">
        <v>10.0</v>
      </c>
      <c r="AM170" s="25"/>
      <c r="AN170" s="25">
        <v>10.0</v>
      </c>
      <c r="AO170" s="25"/>
      <c r="AP170" s="25"/>
      <c r="AQ170" s="25"/>
      <c r="AR170" s="6">
        <v>10.0</v>
      </c>
      <c r="AS170" s="25"/>
      <c r="AT170" s="25"/>
      <c r="AU170" s="25"/>
      <c r="AV170" s="25"/>
      <c r="AW170" s="25"/>
      <c r="AX170" s="25">
        <v>10.0</v>
      </c>
      <c r="AY170" s="32">
        <f t="shared" si="1"/>
        <v>9.41</v>
      </c>
      <c r="AZ170" s="23"/>
      <c r="BA170" s="23">
        <f t="shared" si="2"/>
        <v>0</v>
      </c>
      <c r="BB170" s="6">
        <v>17.0</v>
      </c>
      <c r="BC170" s="6">
        <v>0.0</v>
      </c>
      <c r="BD170" s="23">
        <f t="shared" si="3"/>
        <v>17</v>
      </c>
      <c r="BE170" s="6" t="s">
        <v>92</v>
      </c>
      <c r="BF170" s="6" t="s">
        <v>55</v>
      </c>
      <c r="BG170" s="6" t="s">
        <v>55</v>
      </c>
      <c r="BH170" s="6" t="s">
        <v>55</v>
      </c>
      <c r="BI170" s="6" t="s">
        <v>55</v>
      </c>
      <c r="BJ170" s="6" t="s">
        <v>92</v>
      </c>
      <c r="BK170" s="6" t="s">
        <v>55</v>
      </c>
      <c r="BL170" s="23"/>
    </row>
    <row r="171">
      <c r="A171" s="16">
        <v>166.0</v>
      </c>
      <c r="B171" s="17" t="s">
        <v>1164</v>
      </c>
      <c r="C171" s="17" t="s">
        <v>1165</v>
      </c>
      <c r="D171" s="17" t="s">
        <v>77</v>
      </c>
      <c r="E171" s="20"/>
      <c r="F171" s="17" t="s">
        <v>79</v>
      </c>
      <c r="G171" s="17" t="s">
        <v>1078</v>
      </c>
      <c r="H171" s="48" t="s">
        <v>81</v>
      </c>
      <c r="J171" s="21"/>
      <c r="K171" s="48" t="s">
        <v>84</v>
      </c>
      <c r="L171" s="49">
        <v>42979.0</v>
      </c>
      <c r="M171" s="50"/>
      <c r="N171" s="48" t="s">
        <v>85</v>
      </c>
      <c r="O171" s="48" t="s">
        <v>295</v>
      </c>
      <c r="P171" s="52"/>
      <c r="Q171" s="25">
        <v>9.0</v>
      </c>
      <c r="R171" s="25">
        <v>10.0</v>
      </c>
      <c r="S171" s="25">
        <v>8.5</v>
      </c>
      <c r="T171" s="25"/>
      <c r="U171" s="25"/>
      <c r="V171" s="25"/>
      <c r="W171" s="25">
        <v>9.0</v>
      </c>
      <c r="X171" s="25">
        <v>9.5</v>
      </c>
      <c r="Y171" s="25"/>
      <c r="Z171" s="25">
        <v>9.5</v>
      </c>
      <c r="AA171" s="25">
        <v>10.0</v>
      </c>
      <c r="AB171" s="25">
        <v>10.0</v>
      </c>
      <c r="AC171" s="25">
        <v>9.5</v>
      </c>
      <c r="AD171" s="25"/>
      <c r="AE171" s="25"/>
      <c r="AF171" s="25"/>
      <c r="AG171" s="25"/>
      <c r="AH171" s="25">
        <v>10.0</v>
      </c>
      <c r="AI171" s="25">
        <v>10.0</v>
      </c>
      <c r="AJ171" s="25">
        <v>10.0</v>
      </c>
      <c r="AK171" s="25">
        <v>10.0</v>
      </c>
      <c r="AL171" s="25">
        <v>10.0</v>
      </c>
      <c r="AM171" s="25"/>
      <c r="AN171" s="25">
        <v>10.0</v>
      </c>
      <c r="AO171" s="25"/>
      <c r="AP171" s="25"/>
      <c r="AQ171" s="25"/>
      <c r="AR171" s="6">
        <v>10.0</v>
      </c>
      <c r="AS171" s="25"/>
      <c r="AT171" s="25"/>
      <c r="AU171" s="25"/>
      <c r="AV171" s="25"/>
      <c r="AW171" s="25"/>
      <c r="AX171" s="25">
        <v>10.0</v>
      </c>
      <c r="AY171" s="32">
        <f t="shared" si="1"/>
        <v>9.7</v>
      </c>
      <c r="AZ171" s="23"/>
      <c r="BA171" s="23">
        <f t="shared" si="2"/>
        <v>0</v>
      </c>
      <c r="BB171" s="6">
        <v>11.0</v>
      </c>
      <c r="BC171" s="6">
        <v>0.0</v>
      </c>
      <c r="BD171" s="23">
        <f t="shared" si="3"/>
        <v>11</v>
      </c>
      <c r="BE171" s="6" t="s">
        <v>92</v>
      </c>
      <c r="BF171" s="6" t="s">
        <v>55</v>
      </c>
      <c r="BG171" s="6" t="s">
        <v>55</v>
      </c>
      <c r="BH171" s="6" t="s">
        <v>55</v>
      </c>
      <c r="BI171" s="6" t="s">
        <v>55</v>
      </c>
      <c r="BJ171" s="6" t="s">
        <v>92</v>
      </c>
      <c r="BK171" s="6" t="s">
        <v>55</v>
      </c>
      <c r="BL171" s="23"/>
    </row>
    <row r="172">
      <c r="A172" s="16">
        <v>167.0</v>
      </c>
      <c r="B172" s="17" t="s">
        <v>1164</v>
      </c>
      <c r="C172" s="17" t="s">
        <v>172</v>
      </c>
      <c r="D172" s="17" t="s">
        <v>521</v>
      </c>
      <c r="E172" s="19"/>
      <c r="F172" s="17" t="s">
        <v>79</v>
      </c>
      <c r="G172" s="17" t="s">
        <v>1078</v>
      </c>
      <c r="H172" s="48" t="s">
        <v>81</v>
      </c>
      <c r="J172" s="21"/>
      <c r="K172" s="48" t="s">
        <v>138</v>
      </c>
      <c r="L172" s="49">
        <v>42979.0</v>
      </c>
      <c r="M172" s="49">
        <v>42983.0</v>
      </c>
      <c r="N172" s="48" t="s">
        <v>85</v>
      </c>
      <c r="O172" s="50"/>
      <c r="P172" s="50"/>
      <c r="Q172" s="25">
        <v>7.5</v>
      </c>
      <c r="R172" s="25">
        <v>9.0</v>
      </c>
      <c r="S172" s="25">
        <v>9.0</v>
      </c>
      <c r="T172" s="25"/>
      <c r="U172" s="25"/>
      <c r="V172" s="25"/>
      <c r="W172" s="25">
        <v>7.5</v>
      </c>
      <c r="X172" s="25">
        <v>8.0</v>
      </c>
      <c r="Y172" s="25"/>
      <c r="Z172" s="25">
        <v>10.0</v>
      </c>
      <c r="AA172" s="25">
        <v>10.0</v>
      </c>
      <c r="AB172" s="25">
        <v>9.0</v>
      </c>
      <c r="AC172" s="25">
        <v>9.0</v>
      </c>
      <c r="AD172" s="25"/>
      <c r="AE172" s="25"/>
      <c r="AF172" s="25"/>
      <c r="AG172" s="25"/>
      <c r="AH172" s="25">
        <v>10.0</v>
      </c>
      <c r="AI172" s="25">
        <v>10.0</v>
      </c>
      <c r="AJ172" s="25">
        <v>10.0</v>
      </c>
      <c r="AK172" s="25">
        <v>10.0</v>
      </c>
      <c r="AL172" s="25">
        <v>10.0</v>
      </c>
      <c r="AM172" s="25"/>
      <c r="AN172" s="25">
        <v>10.0</v>
      </c>
      <c r="AO172" s="25"/>
      <c r="AP172" s="25"/>
      <c r="AQ172" s="25"/>
      <c r="AR172" s="6">
        <v>10.0</v>
      </c>
      <c r="AS172" s="25"/>
      <c r="AT172" s="25"/>
      <c r="AU172" s="25"/>
      <c r="AV172" s="25"/>
      <c r="AW172" s="25"/>
      <c r="AX172" s="25">
        <v>10.0</v>
      </c>
      <c r="AY172" s="32">
        <f t="shared" si="1"/>
        <v>9.35</v>
      </c>
      <c r="AZ172" s="23"/>
      <c r="BA172" s="23">
        <f t="shared" si="2"/>
        <v>0</v>
      </c>
      <c r="BB172" s="6">
        <v>11.0</v>
      </c>
      <c r="BC172" s="6">
        <v>0.0</v>
      </c>
      <c r="BD172" s="23">
        <f t="shared" si="3"/>
        <v>11</v>
      </c>
      <c r="BE172" s="6" t="s">
        <v>92</v>
      </c>
      <c r="BF172" s="6" t="s">
        <v>55</v>
      </c>
      <c r="BG172" s="6" t="s">
        <v>55</v>
      </c>
      <c r="BH172" s="6" t="s">
        <v>55</v>
      </c>
      <c r="BI172" s="6" t="s">
        <v>55</v>
      </c>
      <c r="BJ172" s="6" t="s">
        <v>92</v>
      </c>
      <c r="BK172" s="6" t="s">
        <v>55</v>
      </c>
      <c r="BL172" s="23"/>
    </row>
    <row r="173">
      <c r="A173" s="16">
        <v>168.0</v>
      </c>
      <c r="B173" s="17" t="s">
        <v>1167</v>
      </c>
      <c r="C173" s="17" t="s">
        <v>136</v>
      </c>
      <c r="D173" s="17" t="s">
        <v>1168</v>
      </c>
      <c r="E173" s="17" t="s">
        <v>1169</v>
      </c>
      <c r="F173" s="17" t="s">
        <v>96</v>
      </c>
      <c r="G173" s="17" t="s">
        <v>1078</v>
      </c>
      <c r="H173" s="48" t="s">
        <v>81</v>
      </c>
      <c r="J173" s="21"/>
      <c r="K173" s="48" t="s">
        <v>84</v>
      </c>
      <c r="L173" s="49">
        <v>42979.0</v>
      </c>
      <c r="M173" s="50"/>
      <c r="N173" s="48" t="s">
        <v>85</v>
      </c>
      <c r="O173" s="48" t="s">
        <v>483</v>
      </c>
      <c r="P173" s="50"/>
      <c r="Q173" s="6">
        <v>5.5</v>
      </c>
      <c r="R173" s="6">
        <v>5.0</v>
      </c>
      <c r="S173" s="6">
        <v>5.5</v>
      </c>
      <c r="T173" s="23"/>
      <c r="U173" s="23"/>
      <c r="V173" s="23"/>
      <c r="W173" s="6">
        <v>5.0</v>
      </c>
      <c r="X173" s="6">
        <v>5.5</v>
      </c>
      <c r="Y173" s="23"/>
      <c r="Z173" s="6">
        <v>6.5</v>
      </c>
      <c r="AA173" s="6">
        <v>10.0</v>
      </c>
      <c r="AB173" s="6">
        <v>6.5</v>
      </c>
      <c r="AC173" s="6">
        <v>7.0</v>
      </c>
      <c r="AD173" s="23"/>
      <c r="AE173" s="23"/>
      <c r="AF173" s="23"/>
      <c r="AG173" s="23"/>
      <c r="AH173" s="6">
        <v>10.0</v>
      </c>
      <c r="AI173" s="6">
        <v>10.0</v>
      </c>
      <c r="AJ173" s="6">
        <v>10.0</v>
      </c>
      <c r="AK173" s="6">
        <v>10.0</v>
      </c>
      <c r="AL173" s="6">
        <v>10.0</v>
      </c>
      <c r="AM173" s="23"/>
      <c r="AN173" s="6">
        <v>9.0</v>
      </c>
      <c r="AO173" s="23"/>
      <c r="AP173" s="23"/>
      <c r="AQ173" s="6"/>
      <c r="AR173" s="6">
        <v>10.0</v>
      </c>
      <c r="AS173" s="6"/>
      <c r="AT173" s="23"/>
      <c r="AU173" s="23"/>
      <c r="AV173" s="23"/>
      <c r="AW173" s="23"/>
      <c r="AX173" s="6">
        <v>10.0</v>
      </c>
      <c r="AY173" s="32">
        <f t="shared" si="1"/>
        <v>7.97</v>
      </c>
      <c r="AZ173" s="23"/>
      <c r="BA173" s="23">
        <f t="shared" si="2"/>
        <v>0</v>
      </c>
      <c r="BB173" s="6">
        <v>47.0</v>
      </c>
      <c r="BC173" s="6">
        <v>4.0</v>
      </c>
      <c r="BD173" s="23">
        <f t="shared" si="3"/>
        <v>43</v>
      </c>
      <c r="BE173" s="6" t="s">
        <v>92</v>
      </c>
      <c r="BF173" s="6" t="s">
        <v>55</v>
      </c>
      <c r="BG173" s="6" t="s">
        <v>55</v>
      </c>
      <c r="BH173" s="6" t="s">
        <v>55</v>
      </c>
      <c r="BI173" s="6" t="s">
        <v>55</v>
      </c>
      <c r="BJ173" s="6" t="s">
        <v>92</v>
      </c>
      <c r="BK173" s="6" t="s">
        <v>55</v>
      </c>
      <c r="BL173" s="23"/>
    </row>
    <row r="174">
      <c r="A174" s="16">
        <v>169.0</v>
      </c>
      <c r="B174" s="17" t="s">
        <v>1172</v>
      </c>
      <c r="C174" s="17" t="s">
        <v>1173</v>
      </c>
      <c r="D174" s="17" t="s">
        <v>316</v>
      </c>
      <c r="E174" s="19"/>
      <c r="F174" s="17" t="s">
        <v>96</v>
      </c>
      <c r="G174" s="17" t="s">
        <v>1078</v>
      </c>
      <c r="H174" s="48" t="s">
        <v>81</v>
      </c>
      <c r="J174" s="21"/>
      <c r="K174" s="48" t="s">
        <v>84</v>
      </c>
      <c r="L174" s="49">
        <v>42979.0</v>
      </c>
      <c r="M174" s="50"/>
      <c r="N174" s="48" t="s">
        <v>85</v>
      </c>
      <c r="O174" s="48" t="s">
        <v>483</v>
      </c>
      <c r="P174" s="50"/>
      <c r="Q174" s="25">
        <v>7.5</v>
      </c>
      <c r="R174" s="25">
        <v>8.0</v>
      </c>
      <c r="S174" s="25">
        <v>8.0</v>
      </c>
      <c r="T174" s="25"/>
      <c r="U174" s="25"/>
      <c r="V174" s="25"/>
      <c r="W174" s="25">
        <v>8.0</v>
      </c>
      <c r="X174" s="25">
        <v>8.0</v>
      </c>
      <c r="Y174" s="25"/>
      <c r="Z174" s="25">
        <v>10.0</v>
      </c>
      <c r="AA174" s="25">
        <v>10.0</v>
      </c>
      <c r="AB174" s="25">
        <v>9.0</v>
      </c>
      <c r="AC174" s="25">
        <v>8.0</v>
      </c>
      <c r="AD174" s="25"/>
      <c r="AE174" s="25"/>
      <c r="AF174" s="25"/>
      <c r="AG174" s="25"/>
      <c r="AH174" s="25">
        <v>10.0</v>
      </c>
      <c r="AI174" s="25">
        <v>10.0</v>
      </c>
      <c r="AJ174" s="25">
        <v>10.0</v>
      </c>
      <c r="AK174" s="25">
        <v>10.0</v>
      </c>
      <c r="AL174" s="25">
        <v>10.0</v>
      </c>
      <c r="AM174" s="25"/>
      <c r="AN174" s="25">
        <v>8.0</v>
      </c>
      <c r="AO174" s="25"/>
      <c r="AP174" s="25"/>
      <c r="AQ174" s="25"/>
      <c r="AR174" s="6">
        <v>10.0</v>
      </c>
      <c r="AS174" s="25"/>
      <c r="AT174" s="25"/>
      <c r="AU174" s="25"/>
      <c r="AV174" s="25"/>
      <c r="AW174" s="25"/>
      <c r="AX174" s="25">
        <v>10.0</v>
      </c>
      <c r="AY174" s="32">
        <f t="shared" si="1"/>
        <v>9.08</v>
      </c>
      <c r="AZ174" s="23"/>
      <c r="BA174" s="23">
        <f t="shared" si="2"/>
        <v>0</v>
      </c>
      <c r="BB174" s="6">
        <v>32.0</v>
      </c>
      <c r="BC174" s="6">
        <v>0.0</v>
      </c>
      <c r="BD174" s="23">
        <f t="shared" si="3"/>
        <v>32</v>
      </c>
      <c r="BE174" s="6" t="s">
        <v>92</v>
      </c>
      <c r="BF174" s="6" t="s">
        <v>55</v>
      </c>
      <c r="BG174" s="6" t="s">
        <v>55</v>
      </c>
      <c r="BH174" s="6" t="s">
        <v>55</v>
      </c>
      <c r="BI174" s="6" t="s">
        <v>55</v>
      </c>
      <c r="BJ174" s="6" t="s">
        <v>92</v>
      </c>
      <c r="BK174" s="6" t="s">
        <v>55</v>
      </c>
      <c r="BL174" s="23"/>
    </row>
    <row r="175">
      <c r="A175" s="16">
        <v>170.0</v>
      </c>
      <c r="B175" s="17" t="s">
        <v>1174</v>
      </c>
      <c r="C175" s="17" t="s">
        <v>195</v>
      </c>
      <c r="D175" s="17" t="s">
        <v>564</v>
      </c>
      <c r="E175" s="19"/>
      <c r="F175" s="17" t="s">
        <v>96</v>
      </c>
      <c r="G175" s="17" t="s">
        <v>1078</v>
      </c>
      <c r="H175" s="48" t="s">
        <v>81</v>
      </c>
      <c r="J175" s="21"/>
      <c r="K175" s="48" t="s">
        <v>84</v>
      </c>
      <c r="L175" s="49">
        <v>42979.0</v>
      </c>
      <c r="M175" s="50"/>
      <c r="N175" s="48" t="s">
        <v>85</v>
      </c>
      <c r="O175" s="48" t="s">
        <v>483</v>
      </c>
      <c r="P175" s="50"/>
      <c r="Q175" s="6">
        <v>6.5</v>
      </c>
      <c r="R175" s="6">
        <v>6.5</v>
      </c>
      <c r="S175" s="6">
        <v>5.5</v>
      </c>
      <c r="T175" s="23"/>
      <c r="U175" s="23"/>
      <c r="V175" s="23"/>
      <c r="W175" s="6">
        <v>6.0</v>
      </c>
      <c r="X175" s="6">
        <v>6.0</v>
      </c>
      <c r="Y175" s="23"/>
      <c r="Z175" s="6">
        <v>7.0</v>
      </c>
      <c r="AA175" s="6">
        <v>10.0</v>
      </c>
      <c r="AB175" s="6">
        <v>6.5</v>
      </c>
      <c r="AC175" s="6">
        <v>7.0</v>
      </c>
      <c r="AD175" s="23"/>
      <c r="AE175" s="23"/>
      <c r="AF175" s="23"/>
      <c r="AG175" s="23"/>
      <c r="AH175" s="6">
        <v>10.0</v>
      </c>
      <c r="AI175" s="6">
        <v>10.0</v>
      </c>
      <c r="AJ175" s="6">
        <v>10.0</v>
      </c>
      <c r="AK175" s="6">
        <v>10.0</v>
      </c>
      <c r="AL175" s="6">
        <v>8.0</v>
      </c>
      <c r="AM175" s="23"/>
      <c r="AN175" s="6">
        <v>9.5</v>
      </c>
      <c r="AO175" s="23"/>
      <c r="AP175" s="23"/>
      <c r="AQ175" s="23"/>
      <c r="AR175" s="6">
        <v>10.0</v>
      </c>
      <c r="AS175" s="6"/>
      <c r="AT175" s="23"/>
      <c r="AU175" s="23"/>
      <c r="AV175" s="23"/>
      <c r="AW175" s="23"/>
      <c r="AX175" s="6">
        <v>10.0</v>
      </c>
      <c r="AY175" s="32">
        <f t="shared" si="1"/>
        <v>8.14</v>
      </c>
      <c r="AZ175" s="23"/>
      <c r="BA175" s="23">
        <f t="shared" si="2"/>
        <v>0</v>
      </c>
      <c r="BB175" s="6">
        <v>45.0</v>
      </c>
      <c r="BC175" s="6">
        <v>0.0</v>
      </c>
      <c r="BD175" s="23">
        <f t="shared" si="3"/>
        <v>45</v>
      </c>
      <c r="BE175" s="6" t="s">
        <v>92</v>
      </c>
      <c r="BF175" s="6" t="s">
        <v>55</v>
      </c>
      <c r="BG175" s="6" t="s">
        <v>55</v>
      </c>
      <c r="BH175" s="6" t="s">
        <v>55</v>
      </c>
      <c r="BI175" s="6" t="s">
        <v>55</v>
      </c>
      <c r="BJ175" s="6" t="s">
        <v>92</v>
      </c>
      <c r="BK175" s="6" t="s">
        <v>55</v>
      </c>
      <c r="BL175" s="23"/>
    </row>
    <row r="176">
      <c r="A176" s="16">
        <v>171.0</v>
      </c>
      <c r="B176" s="17" t="s">
        <v>210</v>
      </c>
      <c r="C176" s="17" t="s">
        <v>278</v>
      </c>
      <c r="D176" s="17" t="s">
        <v>265</v>
      </c>
      <c r="E176" s="20"/>
      <c r="F176" s="17" t="s">
        <v>96</v>
      </c>
      <c r="G176" s="17" t="s">
        <v>1078</v>
      </c>
      <c r="H176" s="48" t="s">
        <v>81</v>
      </c>
      <c r="J176" s="21"/>
      <c r="K176" s="48" t="s">
        <v>84</v>
      </c>
      <c r="L176" s="49">
        <v>42979.0</v>
      </c>
      <c r="M176" s="50"/>
      <c r="N176" s="48" t="s">
        <v>85</v>
      </c>
      <c r="O176" s="48" t="s">
        <v>295</v>
      </c>
      <c r="P176" s="50"/>
      <c r="Q176" s="25">
        <v>9.5</v>
      </c>
      <c r="R176" s="25">
        <v>10.0</v>
      </c>
      <c r="S176" s="25">
        <v>9.0</v>
      </c>
      <c r="T176" s="25"/>
      <c r="U176" s="25"/>
      <c r="V176" s="25"/>
      <c r="W176" s="25">
        <v>9.0</v>
      </c>
      <c r="X176" s="25">
        <v>10.0</v>
      </c>
      <c r="Y176" s="25"/>
      <c r="Z176" s="25">
        <v>10.0</v>
      </c>
      <c r="AA176" s="25">
        <v>10.0</v>
      </c>
      <c r="AB176" s="25">
        <v>10.0</v>
      </c>
      <c r="AC176" s="25">
        <v>10.0</v>
      </c>
      <c r="AD176" s="25"/>
      <c r="AE176" s="25"/>
      <c r="AF176" s="25"/>
      <c r="AG176" s="25"/>
      <c r="AH176" s="25">
        <v>10.0</v>
      </c>
      <c r="AI176" s="25">
        <v>10.0</v>
      </c>
      <c r="AJ176" s="25">
        <v>10.0</v>
      </c>
      <c r="AK176" s="25">
        <v>10.0</v>
      </c>
      <c r="AL176" s="25">
        <v>10.0</v>
      </c>
      <c r="AM176" s="25"/>
      <c r="AN176" s="25">
        <v>9.5</v>
      </c>
      <c r="AO176" s="25"/>
      <c r="AP176" s="25"/>
      <c r="AQ176" s="25"/>
      <c r="AR176" s="6">
        <v>10.0</v>
      </c>
      <c r="AS176" s="25"/>
      <c r="AT176" s="25"/>
      <c r="AU176" s="25"/>
      <c r="AV176" s="25"/>
      <c r="AW176" s="25"/>
      <c r="AX176" s="25">
        <v>10.0</v>
      </c>
      <c r="AY176" s="32">
        <f t="shared" si="1"/>
        <v>9.82</v>
      </c>
      <c r="AZ176" s="23"/>
      <c r="BA176" s="23">
        <f t="shared" si="2"/>
        <v>0</v>
      </c>
      <c r="BB176" s="6">
        <v>22.0</v>
      </c>
      <c r="BC176" s="6">
        <v>0.0</v>
      </c>
      <c r="BD176" s="23">
        <f t="shared" si="3"/>
        <v>22</v>
      </c>
      <c r="BE176" s="6" t="s">
        <v>92</v>
      </c>
      <c r="BF176" s="6" t="s">
        <v>55</v>
      </c>
      <c r="BG176" s="6" t="s">
        <v>55</v>
      </c>
      <c r="BH176" s="6" t="s">
        <v>55</v>
      </c>
      <c r="BI176" s="6" t="s">
        <v>55</v>
      </c>
      <c r="BJ176" s="6" t="s">
        <v>92</v>
      </c>
      <c r="BK176" s="6" t="s">
        <v>55</v>
      </c>
      <c r="BL176" s="23"/>
    </row>
    <row r="177">
      <c r="A177" s="16">
        <v>172.0</v>
      </c>
      <c r="B177" s="17" t="s">
        <v>1178</v>
      </c>
      <c r="C177" s="17" t="s">
        <v>303</v>
      </c>
      <c r="D177" s="17" t="s">
        <v>1179</v>
      </c>
      <c r="E177" s="19"/>
      <c r="F177" s="17" t="s">
        <v>96</v>
      </c>
      <c r="G177" s="17" t="s">
        <v>1078</v>
      </c>
      <c r="H177" s="48" t="s">
        <v>81</v>
      </c>
      <c r="J177" s="21"/>
      <c r="K177" s="48" t="s">
        <v>84</v>
      </c>
      <c r="L177" s="49">
        <v>42979.0</v>
      </c>
      <c r="M177" s="50"/>
      <c r="N177" s="48" t="s">
        <v>85</v>
      </c>
      <c r="O177" s="48" t="s">
        <v>295</v>
      </c>
      <c r="P177" s="50"/>
      <c r="Q177" s="6">
        <v>8.0</v>
      </c>
      <c r="R177" s="6">
        <v>7.0</v>
      </c>
      <c r="S177" s="6">
        <v>6.0</v>
      </c>
      <c r="T177" s="23"/>
      <c r="U177" s="23"/>
      <c r="V177" s="23"/>
      <c r="W177" s="6">
        <v>8.0</v>
      </c>
      <c r="X177" s="6">
        <v>7.5</v>
      </c>
      <c r="Y177" s="23"/>
      <c r="Z177" s="6">
        <v>8.0</v>
      </c>
      <c r="AA177" s="6">
        <v>10.0</v>
      </c>
      <c r="AB177" s="6">
        <v>8.0</v>
      </c>
      <c r="AC177" s="6">
        <v>8.5</v>
      </c>
      <c r="AD177" s="23"/>
      <c r="AE177" s="23"/>
      <c r="AF177" s="23"/>
      <c r="AG177" s="23"/>
      <c r="AH177" s="6">
        <v>10.0</v>
      </c>
      <c r="AI177" s="6">
        <v>10.0</v>
      </c>
      <c r="AJ177" s="6">
        <v>10.0</v>
      </c>
      <c r="AK177" s="6">
        <v>9.5</v>
      </c>
      <c r="AL177" s="6">
        <v>10.0</v>
      </c>
      <c r="AM177" s="23"/>
      <c r="AN177" s="6">
        <v>9.5</v>
      </c>
      <c r="AO177" s="23"/>
      <c r="AP177" s="23"/>
      <c r="AQ177" s="23"/>
      <c r="AR177" s="6">
        <v>9.5</v>
      </c>
      <c r="AS177" s="6"/>
      <c r="AT177" s="23"/>
      <c r="AU177" s="23"/>
      <c r="AV177" s="23"/>
      <c r="AW177" s="23"/>
      <c r="AX177" s="6">
        <v>10.0</v>
      </c>
      <c r="AY177" s="32">
        <f t="shared" si="1"/>
        <v>8.79</v>
      </c>
      <c r="AZ177" s="23"/>
      <c r="BA177" s="23">
        <f t="shared" si="2"/>
        <v>0</v>
      </c>
      <c r="BB177" s="6">
        <v>4.0</v>
      </c>
      <c r="BC177" s="23"/>
      <c r="BD177" s="23">
        <f t="shared" si="3"/>
        <v>4</v>
      </c>
      <c r="BE177" s="6" t="s">
        <v>92</v>
      </c>
      <c r="BF177" s="6" t="s">
        <v>55</v>
      </c>
      <c r="BG177" s="6" t="s">
        <v>55</v>
      </c>
      <c r="BH177" s="6" t="s">
        <v>55</v>
      </c>
      <c r="BI177" s="6" t="s">
        <v>55</v>
      </c>
      <c r="BJ177" s="6" t="s">
        <v>92</v>
      </c>
      <c r="BK177" s="6" t="s">
        <v>55</v>
      </c>
      <c r="BL177" s="23"/>
    </row>
    <row r="178">
      <c r="A178" s="16">
        <v>173.0</v>
      </c>
      <c r="B178" s="17" t="s">
        <v>1180</v>
      </c>
      <c r="C178" s="17" t="s">
        <v>607</v>
      </c>
      <c r="D178" s="17" t="s">
        <v>1181</v>
      </c>
      <c r="E178" s="20"/>
      <c r="F178" s="17" t="s">
        <v>96</v>
      </c>
      <c r="G178" s="17" t="s">
        <v>1182</v>
      </c>
      <c r="H178" s="48" t="s">
        <v>81</v>
      </c>
      <c r="J178" s="21"/>
      <c r="K178" s="48" t="s">
        <v>84</v>
      </c>
      <c r="L178" s="49">
        <v>42985.0</v>
      </c>
      <c r="M178" s="50"/>
      <c r="N178" s="48" t="s">
        <v>85</v>
      </c>
      <c r="O178" s="48" t="s">
        <v>295</v>
      </c>
      <c r="P178" s="50"/>
      <c r="Q178" s="6">
        <v>7.5</v>
      </c>
      <c r="R178" s="6">
        <v>7.5</v>
      </c>
      <c r="S178" s="6">
        <v>6.5</v>
      </c>
      <c r="T178" s="23"/>
      <c r="U178" s="23"/>
      <c r="V178" s="23"/>
      <c r="W178" s="6">
        <v>5.5</v>
      </c>
      <c r="X178" s="6">
        <v>6.5</v>
      </c>
      <c r="Y178" s="6">
        <v>5.0</v>
      </c>
      <c r="Z178" s="6">
        <v>6.0</v>
      </c>
      <c r="AA178" s="6">
        <v>10.0</v>
      </c>
      <c r="AB178" s="6">
        <v>6.5</v>
      </c>
      <c r="AC178" s="6">
        <v>7.5</v>
      </c>
      <c r="AD178" s="23"/>
      <c r="AE178" s="23"/>
      <c r="AF178" s="23"/>
      <c r="AG178" s="23"/>
      <c r="AH178" s="6">
        <v>10.0</v>
      </c>
      <c r="AI178" s="6">
        <v>10.0</v>
      </c>
      <c r="AJ178" s="6">
        <v>10.0</v>
      </c>
      <c r="AK178" s="6"/>
      <c r="AL178" s="6">
        <v>9.0</v>
      </c>
      <c r="AM178" s="23"/>
      <c r="AN178" s="23"/>
      <c r="AO178" s="23"/>
      <c r="AP178" s="23"/>
      <c r="AQ178" s="23"/>
      <c r="AR178" s="6">
        <v>8.0</v>
      </c>
      <c r="AS178" s="6"/>
      <c r="AT178" s="23"/>
      <c r="AU178" s="23"/>
      <c r="AV178" s="23"/>
      <c r="AW178" s="23"/>
      <c r="AX178" s="6">
        <v>10.0</v>
      </c>
      <c r="AY178" s="32">
        <f t="shared" si="1"/>
        <v>7.84</v>
      </c>
      <c r="AZ178" s="23"/>
      <c r="BA178" s="23">
        <f t="shared" si="2"/>
        <v>0</v>
      </c>
      <c r="BB178" s="6">
        <v>82.0</v>
      </c>
      <c r="BC178" s="6">
        <v>0.0</v>
      </c>
      <c r="BD178" s="23">
        <f t="shared" si="3"/>
        <v>82</v>
      </c>
      <c r="BE178" s="6" t="s">
        <v>92</v>
      </c>
      <c r="BF178" s="6" t="s">
        <v>55</v>
      </c>
      <c r="BG178" s="6" t="s">
        <v>55</v>
      </c>
      <c r="BH178" s="6" t="s">
        <v>55</v>
      </c>
      <c r="BI178" s="6" t="s">
        <v>55</v>
      </c>
      <c r="BJ178" s="6" t="s">
        <v>92</v>
      </c>
      <c r="BK178" s="6" t="s">
        <v>55</v>
      </c>
      <c r="BL178" s="23"/>
    </row>
    <row r="179">
      <c r="A179" s="16">
        <v>174.0</v>
      </c>
      <c r="B179" s="17" t="s">
        <v>1184</v>
      </c>
      <c r="C179" s="17" t="s">
        <v>1185</v>
      </c>
      <c r="D179" s="17" t="s">
        <v>110</v>
      </c>
      <c r="E179" s="19"/>
      <c r="F179" s="17" t="s">
        <v>96</v>
      </c>
      <c r="G179" s="17" t="s">
        <v>1182</v>
      </c>
      <c r="H179" s="48" t="s">
        <v>81</v>
      </c>
      <c r="J179" s="21"/>
      <c r="K179" s="48" t="s">
        <v>84</v>
      </c>
      <c r="L179" s="49">
        <v>42979.0</v>
      </c>
      <c r="M179" s="50"/>
      <c r="N179" s="48" t="s">
        <v>85</v>
      </c>
      <c r="O179" s="48" t="s">
        <v>295</v>
      </c>
      <c r="P179" s="50"/>
      <c r="Q179" s="25">
        <v>8.0</v>
      </c>
      <c r="R179" s="25">
        <v>8.5</v>
      </c>
      <c r="S179" s="25">
        <v>9.0</v>
      </c>
      <c r="T179" s="25"/>
      <c r="U179" s="25"/>
      <c r="V179" s="25"/>
      <c r="W179" s="25">
        <v>6.5</v>
      </c>
      <c r="X179" s="25">
        <v>8.0</v>
      </c>
      <c r="Y179" s="25">
        <v>5.0</v>
      </c>
      <c r="Z179" s="25">
        <v>8.5</v>
      </c>
      <c r="AA179" s="25">
        <v>10.0</v>
      </c>
      <c r="AB179" s="25">
        <v>8.0</v>
      </c>
      <c r="AC179" s="25">
        <v>7.5</v>
      </c>
      <c r="AD179" s="25"/>
      <c r="AE179" s="25"/>
      <c r="AF179" s="25"/>
      <c r="AG179" s="25"/>
      <c r="AH179" s="25">
        <v>10.0</v>
      </c>
      <c r="AI179" s="25">
        <v>10.0</v>
      </c>
      <c r="AJ179" s="25">
        <v>10.0</v>
      </c>
      <c r="AK179" s="25">
        <v>7.0</v>
      </c>
      <c r="AL179" s="25">
        <v>8.0</v>
      </c>
      <c r="AM179" s="25"/>
      <c r="AN179" s="25"/>
      <c r="AO179" s="25"/>
      <c r="AP179" s="25"/>
      <c r="AQ179" s="25"/>
      <c r="AR179" s="6">
        <v>9.0</v>
      </c>
      <c r="AS179" s="25"/>
      <c r="AT179" s="25"/>
      <c r="AU179" s="25"/>
      <c r="AV179" s="25"/>
      <c r="AW179" s="25"/>
      <c r="AX179" s="25">
        <v>10.0</v>
      </c>
      <c r="AY179" s="32">
        <f t="shared" si="1"/>
        <v>8.41</v>
      </c>
      <c r="AZ179" s="23"/>
      <c r="BA179" s="23">
        <f t="shared" si="2"/>
        <v>0</v>
      </c>
      <c r="BB179" s="6">
        <v>23.0</v>
      </c>
      <c r="BC179" s="6">
        <v>7.0</v>
      </c>
      <c r="BD179" s="23">
        <f t="shared" si="3"/>
        <v>16</v>
      </c>
      <c r="BE179" s="6" t="s">
        <v>92</v>
      </c>
      <c r="BF179" s="6" t="s">
        <v>55</v>
      </c>
      <c r="BG179" s="6" t="s">
        <v>55</v>
      </c>
      <c r="BH179" s="6" t="s">
        <v>55</v>
      </c>
      <c r="BI179" s="6" t="s">
        <v>55</v>
      </c>
      <c r="BJ179" s="6" t="s">
        <v>92</v>
      </c>
      <c r="BK179" s="6" t="s">
        <v>55</v>
      </c>
      <c r="BL179" s="23"/>
    </row>
    <row r="180">
      <c r="A180" s="16">
        <v>175.0</v>
      </c>
      <c r="B180" s="17" t="s">
        <v>1186</v>
      </c>
      <c r="C180" s="17" t="s">
        <v>185</v>
      </c>
      <c r="D180" s="17" t="s">
        <v>161</v>
      </c>
      <c r="E180" s="19"/>
      <c r="F180" s="17" t="s">
        <v>79</v>
      </c>
      <c r="G180" s="17" t="s">
        <v>1182</v>
      </c>
      <c r="H180" s="48" t="s">
        <v>81</v>
      </c>
      <c r="J180" s="21"/>
      <c r="K180" s="48" t="s">
        <v>84</v>
      </c>
      <c r="L180" s="49">
        <v>42979.0</v>
      </c>
      <c r="M180" s="50"/>
      <c r="N180" s="48" t="s">
        <v>85</v>
      </c>
      <c r="O180" s="48" t="s">
        <v>295</v>
      </c>
      <c r="P180" s="50"/>
      <c r="Q180" s="25">
        <v>7.0</v>
      </c>
      <c r="R180" s="25">
        <v>5.5</v>
      </c>
      <c r="S180" s="25">
        <v>5.0</v>
      </c>
      <c r="T180" s="25"/>
      <c r="U180" s="25"/>
      <c r="V180" s="25"/>
      <c r="W180" s="25">
        <v>5.0</v>
      </c>
      <c r="X180" s="25">
        <v>5.5</v>
      </c>
      <c r="Y180" s="25">
        <v>5.0</v>
      </c>
      <c r="Z180" s="25">
        <v>7.0</v>
      </c>
      <c r="AA180" s="25">
        <v>10.0</v>
      </c>
      <c r="AB180" s="25">
        <v>5.0</v>
      </c>
      <c r="AC180" s="25">
        <v>5.5</v>
      </c>
      <c r="AD180" s="25"/>
      <c r="AE180" s="25"/>
      <c r="AF180" s="25"/>
      <c r="AG180" s="25"/>
      <c r="AH180" s="25">
        <v>9.5</v>
      </c>
      <c r="AI180" s="25">
        <v>8.5</v>
      </c>
      <c r="AJ180" s="25">
        <v>10.0</v>
      </c>
      <c r="AK180" s="25">
        <v>8.0</v>
      </c>
      <c r="AL180" s="25">
        <v>6.0</v>
      </c>
      <c r="AM180" s="25"/>
      <c r="AN180" s="25"/>
      <c r="AO180" s="25"/>
      <c r="AP180" s="25"/>
      <c r="AQ180" s="25"/>
      <c r="AR180" s="6">
        <v>6.5</v>
      </c>
      <c r="AS180" s="25"/>
      <c r="AT180" s="25"/>
      <c r="AU180" s="25"/>
      <c r="AV180" s="25"/>
      <c r="AW180" s="25"/>
      <c r="AX180" s="25">
        <v>10.0</v>
      </c>
      <c r="AY180" s="32">
        <f t="shared" si="1"/>
        <v>7</v>
      </c>
      <c r="AZ180" s="23"/>
      <c r="BA180" s="23">
        <f t="shared" si="2"/>
        <v>0</v>
      </c>
      <c r="BB180" s="6">
        <v>51.0</v>
      </c>
      <c r="BC180" s="6">
        <v>11.0</v>
      </c>
      <c r="BD180" s="23">
        <f t="shared" si="3"/>
        <v>40</v>
      </c>
      <c r="BE180" s="6" t="s">
        <v>92</v>
      </c>
      <c r="BF180" s="6" t="s">
        <v>55</v>
      </c>
      <c r="BG180" s="6" t="s">
        <v>55</v>
      </c>
      <c r="BH180" s="6" t="s">
        <v>55</v>
      </c>
      <c r="BI180" s="6" t="s">
        <v>55</v>
      </c>
      <c r="BJ180" s="6" t="s">
        <v>92</v>
      </c>
      <c r="BK180" s="6" t="s">
        <v>55</v>
      </c>
      <c r="BL180" s="23"/>
    </row>
    <row r="181">
      <c r="A181" s="16">
        <v>176.0</v>
      </c>
      <c r="B181" s="17" t="s">
        <v>1059</v>
      </c>
      <c r="C181" s="17" t="s">
        <v>143</v>
      </c>
      <c r="D181" s="17" t="s">
        <v>270</v>
      </c>
      <c r="E181" s="19"/>
      <c r="F181" s="17" t="s">
        <v>79</v>
      </c>
      <c r="G181" s="17" t="s">
        <v>1182</v>
      </c>
      <c r="H181" s="17" t="s">
        <v>1182</v>
      </c>
      <c r="I181" s="17" t="s">
        <v>1182</v>
      </c>
      <c r="J181" s="17" t="s">
        <v>1182</v>
      </c>
      <c r="K181" s="17" t="s">
        <v>1182</v>
      </c>
      <c r="L181" s="17" t="s">
        <v>1182</v>
      </c>
      <c r="M181" s="17" t="s">
        <v>1182</v>
      </c>
      <c r="N181" s="17" t="s">
        <v>1182</v>
      </c>
      <c r="O181" s="17" t="s">
        <v>1182</v>
      </c>
      <c r="P181" s="17" t="s">
        <v>1182</v>
      </c>
      <c r="Q181" s="17">
        <v>6.0</v>
      </c>
      <c r="R181" s="6">
        <v>6.5</v>
      </c>
      <c r="S181" s="6">
        <v>6.0</v>
      </c>
      <c r="T181" s="23"/>
      <c r="U181" s="23"/>
      <c r="V181" s="23"/>
      <c r="W181" s="6">
        <v>5.5</v>
      </c>
      <c r="X181" s="6">
        <v>6.0</v>
      </c>
      <c r="Y181" s="6">
        <v>6.0</v>
      </c>
      <c r="Z181" s="6">
        <v>7.5</v>
      </c>
      <c r="AA181" s="6">
        <v>10.0</v>
      </c>
      <c r="AB181" s="6">
        <v>5.0</v>
      </c>
      <c r="AC181" s="6">
        <v>8.0</v>
      </c>
      <c r="AD181" s="23"/>
      <c r="AE181" s="23"/>
      <c r="AF181" s="23"/>
      <c r="AG181" s="23"/>
      <c r="AH181" s="6">
        <v>10.0</v>
      </c>
      <c r="AI181" s="6">
        <v>10.0</v>
      </c>
      <c r="AJ181" s="6">
        <v>10.0</v>
      </c>
      <c r="AK181" s="6">
        <v>9.0</v>
      </c>
      <c r="AL181" s="6">
        <v>7.5</v>
      </c>
      <c r="AM181" s="23"/>
      <c r="AN181" s="23"/>
      <c r="AO181" s="23"/>
      <c r="AP181" s="23"/>
      <c r="AQ181" s="23"/>
      <c r="AR181" s="6">
        <v>8.0</v>
      </c>
      <c r="AS181" s="23"/>
      <c r="AT181" s="23"/>
      <c r="AU181" s="23"/>
      <c r="AV181" s="23"/>
      <c r="AW181" s="23"/>
      <c r="AX181" s="6">
        <v>10.0</v>
      </c>
      <c r="AY181" s="32">
        <f t="shared" si="1"/>
        <v>7.7</v>
      </c>
      <c r="AZ181" s="23"/>
      <c r="BA181" s="23">
        <f t="shared" si="2"/>
        <v>0</v>
      </c>
      <c r="BB181" s="6">
        <v>102.0</v>
      </c>
      <c r="BC181" s="6">
        <v>0.0</v>
      </c>
      <c r="BD181" s="23">
        <f t="shared" si="3"/>
        <v>102</v>
      </c>
      <c r="BE181" s="6" t="s">
        <v>92</v>
      </c>
      <c r="BF181" s="6" t="s">
        <v>55</v>
      </c>
      <c r="BG181" s="6" t="s">
        <v>55</v>
      </c>
      <c r="BH181" s="6" t="s">
        <v>55</v>
      </c>
      <c r="BI181" s="6" t="s">
        <v>55</v>
      </c>
      <c r="BJ181" s="6" t="s">
        <v>92</v>
      </c>
      <c r="BK181" s="6" t="s">
        <v>55</v>
      </c>
      <c r="BL181" s="23"/>
    </row>
    <row r="182">
      <c r="A182" s="16">
        <v>177.0</v>
      </c>
      <c r="B182" s="17" t="s">
        <v>1190</v>
      </c>
      <c r="C182" s="17" t="s">
        <v>1191</v>
      </c>
      <c r="D182" s="17" t="s">
        <v>110</v>
      </c>
      <c r="E182" s="20"/>
      <c r="F182" s="17" t="s">
        <v>96</v>
      </c>
      <c r="G182" s="17" t="s">
        <v>1182</v>
      </c>
      <c r="H182" s="48"/>
      <c r="J182" s="21"/>
      <c r="K182" s="48"/>
      <c r="L182" s="49"/>
      <c r="M182" s="50"/>
      <c r="N182" s="48"/>
      <c r="O182" s="48"/>
      <c r="P182" s="50"/>
      <c r="Q182" s="25">
        <v>9.0</v>
      </c>
      <c r="R182" s="25">
        <v>8.5</v>
      </c>
      <c r="S182" s="25">
        <v>9.0</v>
      </c>
      <c r="T182" s="25"/>
      <c r="U182" s="25"/>
      <c r="V182" s="25"/>
      <c r="W182" s="25">
        <v>8.0</v>
      </c>
      <c r="X182" s="25">
        <v>9.5</v>
      </c>
      <c r="Y182" s="25">
        <v>8.0</v>
      </c>
      <c r="Z182" s="25">
        <v>9.5</v>
      </c>
      <c r="AA182" s="25">
        <v>10.0</v>
      </c>
      <c r="AB182" s="25">
        <v>10.0</v>
      </c>
      <c r="AC182" s="25">
        <v>9.5</v>
      </c>
      <c r="AD182" s="25"/>
      <c r="AE182" s="25"/>
      <c r="AF182" s="25"/>
      <c r="AG182" s="25"/>
      <c r="AH182" s="25">
        <v>10.0</v>
      </c>
      <c r="AI182" s="25">
        <v>10.0</v>
      </c>
      <c r="AJ182" s="25">
        <v>10.0</v>
      </c>
      <c r="AK182" s="25">
        <v>10.0</v>
      </c>
      <c r="AL182" s="25">
        <v>9.5</v>
      </c>
      <c r="AM182" s="25"/>
      <c r="AN182" s="25"/>
      <c r="AO182" s="25"/>
      <c r="AP182" s="25"/>
      <c r="AQ182" s="25"/>
      <c r="AR182" s="6">
        <v>8.0</v>
      </c>
      <c r="AS182" s="25">
        <v>10.0</v>
      </c>
      <c r="AT182" s="25"/>
      <c r="AU182" s="25"/>
      <c r="AV182" s="25"/>
      <c r="AW182" s="25"/>
      <c r="AX182" s="25">
        <v>10.0</v>
      </c>
      <c r="AY182" s="32">
        <f t="shared" si="1"/>
        <v>9.36</v>
      </c>
      <c r="AZ182" s="23"/>
      <c r="BA182" s="23">
        <f t="shared" si="2"/>
        <v>0</v>
      </c>
      <c r="BB182" s="6">
        <v>4.0</v>
      </c>
      <c r="BC182" s="6">
        <v>0.0</v>
      </c>
      <c r="BD182" s="23">
        <f t="shared" si="3"/>
        <v>4</v>
      </c>
      <c r="BE182" s="6" t="s">
        <v>55</v>
      </c>
      <c r="BF182" s="6" t="s">
        <v>55</v>
      </c>
      <c r="BG182" s="6" t="s">
        <v>55</v>
      </c>
      <c r="BH182" s="6" t="s">
        <v>55</v>
      </c>
      <c r="BI182" s="6" t="s">
        <v>92</v>
      </c>
      <c r="BJ182" s="6" t="s">
        <v>92</v>
      </c>
      <c r="BK182" s="6" t="s">
        <v>55</v>
      </c>
      <c r="BL182" s="23"/>
    </row>
    <row r="183">
      <c r="A183" s="16">
        <v>178.0</v>
      </c>
      <c r="B183" s="17" t="s">
        <v>1195</v>
      </c>
      <c r="C183" s="17" t="s">
        <v>1196</v>
      </c>
      <c r="D183" s="20"/>
      <c r="E183" s="20"/>
      <c r="F183" s="17" t="s">
        <v>79</v>
      </c>
      <c r="G183" s="17" t="s">
        <v>1182</v>
      </c>
      <c r="H183" s="48" t="s">
        <v>81</v>
      </c>
      <c r="J183" s="21"/>
      <c r="K183" s="48" t="s">
        <v>84</v>
      </c>
      <c r="L183" s="49">
        <v>42979.0</v>
      </c>
      <c r="M183" s="50"/>
      <c r="N183" s="48" t="s">
        <v>85</v>
      </c>
      <c r="O183" s="48" t="s">
        <v>295</v>
      </c>
      <c r="P183" s="50"/>
      <c r="Q183" s="25">
        <v>9.0</v>
      </c>
      <c r="R183" s="25">
        <v>10.0</v>
      </c>
      <c r="S183" s="25">
        <v>9.0</v>
      </c>
      <c r="T183" s="25"/>
      <c r="U183" s="25"/>
      <c r="V183" s="25"/>
      <c r="W183" s="25">
        <v>8.5</v>
      </c>
      <c r="X183" s="25">
        <v>7.5</v>
      </c>
      <c r="Y183" s="25">
        <v>8.5</v>
      </c>
      <c r="Z183" s="25">
        <v>8.5</v>
      </c>
      <c r="AA183" s="25">
        <v>10.0</v>
      </c>
      <c r="AB183" s="25">
        <v>9.5</v>
      </c>
      <c r="AC183" s="25">
        <v>8.0</v>
      </c>
      <c r="AD183" s="25"/>
      <c r="AE183" s="25"/>
      <c r="AF183" s="25"/>
      <c r="AG183" s="25"/>
      <c r="AH183" s="25">
        <v>10.0</v>
      </c>
      <c r="AI183" s="25">
        <v>10.0</v>
      </c>
      <c r="AJ183" s="25">
        <v>10.0</v>
      </c>
      <c r="AK183" s="25">
        <v>9.5</v>
      </c>
      <c r="AL183" s="25">
        <v>9.0</v>
      </c>
      <c r="AM183" s="25"/>
      <c r="AN183" s="25"/>
      <c r="AO183" s="25"/>
      <c r="AP183" s="25"/>
      <c r="AQ183" s="25"/>
      <c r="AR183" s="6">
        <v>10.0</v>
      </c>
      <c r="AS183" s="25"/>
      <c r="AT183" s="25"/>
      <c r="AU183" s="25"/>
      <c r="AV183" s="25"/>
      <c r="AW183" s="25"/>
      <c r="AX183" s="25">
        <v>10.0</v>
      </c>
      <c r="AY183" s="32">
        <f t="shared" si="1"/>
        <v>9.23</v>
      </c>
      <c r="AZ183" s="23"/>
      <c r="BA183" s="23">
        <f t="shared" si="2"/>
        <v>0</v>
      </c>
      <c r="BB183" s="6">
        <v>20.0</v>
      </c>
      <c r="BC183" s="6">
        <v>0.0</v>
      </c>
      <c r="BD183" s="23">
        <f t="shared" si="3"/>
        <v>20</v>
      </c>
      <c r="BE183" s="6" t="s">
        <v>92</v>
      </c>
      <c r="BF183" s="6" t="s">
        <v>55</v>
      </c>
      <c r="BG183" s="6" t="s">
        <v>55</v>
      </c>
      <c r="BH183" s="6" t="s">
        <v>55</v>
      </c>
      <c r="BI183" s="6" t="s">
        <v>55</v>
      </c>
      <c r="BJ183" s="6" t="s">
        <v>92</v>
      </c>
      <c r="BK183" s="6" t="s">
        <v>55</v>
      </c>
      <c r="BL183" s="23"/>
    </row>
    <row r="184">
      <c r="A184" s="16">
        <v>179.0</v>
      </c>
      <c r="B184" s="17" t="s">
        <v>377</v>
      </c>
      <c r="C184" s="17" t="s">
        <v>446</v>
      </c>
      <c r="D184" s="20"/>
      <c r="E184" s="19"/>
      <c r="F184" s="17" t="s">
        <v>96</v>
      </c>
      <c r="G184" s="17" t="s">
        <v>1182</v>
      </c>
      <c r="H184" s="48" t="s">
        <v>81</v>
      </c>
      <c r="J184" s="21"/>
      <c r="K184" s="48" t="s">
        <v>84</v>
      </c>
      <c r="L184" s="49">
        <v>42979.0</v>
      </c>
      <c r="M184" s="50"/>
      <c r="N184" s="48" t="s">
        <v>85</v>
      </c>
      <c r="O184" s="48" t="s">
        <v>295</v>
      </c>
      <c r="P184" s="50"/>
      <c r="Q184" s="6">
        <v>9.0</v>
      </c>
      <c r="R184" s="6">
        <v>10.0</v>
      </c>
      <c r="S184" s="6">
        <v>9.5</v>
      </c>
      <c r="T184" s="23"/>
      <c r="U184" s="23"/>
      <c r="V184" s="23"/>
      <c r="W184" s="6">
        <v>7.5</v>
      </c>
      <c r="X184" s="6">
        <v>9.0</v>
      </c>
      <c r="Y184" s="6">
        <v>8.0</v>
      </c>
      <c r="Z184" s="6">
        <v>9.0</v>
      </c>
      <c r="AA184" s="6">
        <v>10.0</v>
      </c>
      <c r="AB184" s="6">
        <v>10.0</v>
      </c>
      <c r="AC184" s="6">
        <v>8.5</v>
      </c>
      <c r="AD184" s="23"/>
      <c r="AE184" s="23"/>
      <c r="AF184" s="23"/>
      <c r="AG184" s="23"/>
      <c r="AH184" s="6">
        <v>10.0</v>
      </c>
      <c r="AI184" s="6">
        <v>10.0</v>
      </c>
      <c r="AJ184" s="6">
        <v>10.0</v>
      </c>
      <c r="AK184" s="6">
        <v>8.5</v>
      </c>
      <c r="AL184" s="6">
        <v>9.5</v>
      </c>
      <c r="AM184" s="23"/>
      <c r="AN184" s="23"/>
      <c r="AO184" s="23"/>
      <c r="AP184" s="23"/>
      <c r="AQ184" s="23"/>
      <c r="AR184" s="6">
        <v>10.0</v>
      </c>
      <c r="AS184" s="23"/>
      <c r="AT184" s="23"/>
      <c r="AU184" s="23"/>
      <c r="AV184" s="23"/>
      <c r="AW184" s="23"/>
      <c r="AX184" s="6">
        <v>10.0</v>
      </c>
      <c r="AY184" s="32">
        <f t="shared" si="1"/>
        <v>9.32</v>
      </c>
      <c r="AZ184" s="23"/>
      <c r="BA184" s="23">
        <f t="shared" si="2"/>
        <v>0</v>
      </c>
      <c r="BB184" s="6">
        <v>3.0</v>
      </c>
      <c r="BC184" s="6">
        <v>0.0</v>
      </c>
      <c r="BD184" s="23">
        <f t="shared" si="3"/>
        <v>3</v>
      </c>
      <c r="BE184" s="6" t="s">
        <v>92</v>
      </c>
      <c r="BF184" s="6" t="s">
        <v>55</v>
      </c>
      <c r="BG184" s="6" t="s">
        <v>55</v>
      </c>
      <c r="BH184" s="6" t="s">
        <v>55</v>
      </c>
      <c r="BI184" s="6" t="s">
        <v>55</v>
      </c>
      <c r="BJ184" s="6" t="s">
        <v>92</v>
      </c>
      <c r="BK184" s="6" t="s">
        <v>55</v>
      </c>
      <c r="BL184" s="23"/>
    </row>
    <row r="185">
      <c r="A185" s="16">
        <v>180.0</v>
      </c>
      <c r="B185" s="17" t="s">
        <v>1200</v>
      </c>
      <c r="C185" s="17" t="s">
        <v>850</v>
      </c>
      <c r="D185" s="17" t="s">
        <v>173</v>
      </c>
      <c r="E185" s="19"/>
      <c r="F185" s="17" t="s">
        <v>79</v>
      </c>
      <c r="G185" s="17" t="s">
        <v>1182</v>
      </c>
      <c r="H185" s="48" t="s">
        <v>81</v>
      </c>
      <c r="J185" s="21"/>
      <c r="K185" s="48" t="s">
        <v>84</v>
      </c>
      <c r="L185" s="49">
        <v>42979.0</v>
      </c>
      <c r="M185" s="50"/>
      <c r="N185" s="48" t="s">
        <v>85</v>
      </c>
      <c r="O185" s="48" t="s">
        <v>295</v>
      </c>
      <c r="P185" s="50"/>
      <c r="Q185" s="25">
        <v>8.5</v>
      </c>
      <c r="R185" s="25">
        <v>8.0</v>
      </c>
      <c r="S185" s="25">
        <v>8.0</v>
      </c>
      <c r="T185" s="25"/>
      <c r="U185" s="25"/>
      <c r="V185" s="25"/>
      <c r="W185" s="25">
        <v>8.5</v>
      </c>
      <c r="X185" s="25">
        <v>8.5</v>
      </c>
      <c r="Y185" s="25">
        <v>8.5</v>
      </c>
      <c r="Z185" s="25">
        <v>8.0</v>
      </c>
      <c r="AA185" s="25">
        <v>10.0</v>
      </c>
      <c r="AB185" s="25">
        <v>9.5</v>
      </c>
      <c r="AC185" s="25">
        <v>8.5</v>
      </c>
      <c r="AD185" s="25"/>
      <c r="AE185" s="25"/>
      <c r="AF185" s="25"/>
      <c r="AG185" s="25"/>
      <c r="AH185" s="25">
        <v>10.0</v>
      </c>
      <c r="AI185" s="25">
        <v>10.0</v>
      </c>
      <c r="AJ185" s="25">
        <v>10.0</v>
      </c>
      <c r="AK185" s="25">
        <v>9.0</v>
      </c>
      <c r="AL185" s="25">
        <v>9.5</v>
      </c>
      <c r="AM185" s="25"/>
      <c r="AN185" s="25"/>
      <c r="AO185" s="25"/>
      <c r="AP185" s="25"/>
      <c r="AQ185" s="25"/>
      <c r="AR185" s="6">
        <v>9.0</v>
      </c>
      <c r="AS185" s="25"/>
      <c r="AT185" s="25"/>
      <c r="AU185" s="25"/>
      <c r="AV185" s="25"/>
      <c r="AW185" s="25"/>
      <c r="AX185" s="25">
        <v>10.0</v>
      </c>
      <c r="AY185" s="32">
        <f t="shared" si="1"/>
        <v>9.02</v>
      </c>
      <c r="AZ185" s="23"/>
      <c r="BA185" s="23">
        <f t="shared" si="2"/>
        <v>0</v>
      </c>
      <c r="BB185" s="6">
        <v>16.0</v>
      </c>
      <c r="BC185" s="6">
        <v>0.0</v>
      </c>
      <c r="BD185" s="23">
        <f t="shared" si="3"/>
        <v>16</v>
      </c>
      <c r="BE185" s="6" t="s">
        <v>92</v>
      </c>
      <c r="BF185" s="6" t="s">
        <v>55</v>
      </c>
      <c r="BG185" s="6" t="s">
        <v>55</v>
      </c>
      <c r="BH185" s="6" t="s">
        <v>55</v>
      </c>
      <c r="BI185" s="6" t="s">
        <v>55</v>
      </c>
      <c r="BJ185" s="6" t="s">
        <v>92</v>
      </c>
      <c r="BK185" s="6" t="s">
        <v>55</v>
      </c>
      <c r="BL185" s="23"/>
    </row>
    <row r="186">
      <c r="A186" s="16">
        <v>181.0</v>
      </c>
      <c r="B186" s="17" t="s">
        <v>1202</v>
      </c>
      <c r="C186" s="17" t="s">
        <v>259</v>
      </c>
      <c r="D186" s="17" t="s">
        <v>341</v>
      </c>
      <c r="E186" s="19"/>
      <c r="F186" s="17" t="s">
        <v>96</v>
      </c>
      <c r="G186" s="17" t="s">
        <v>1182</v>
      </c>
      <c r="H186" s="48" t="s">
        <v>81</v>
      </c>
      <c r="J186" s="21"/>
      <c r="K186" s="48" t="s">
        <v>84</v>
      </c>
      <c r="L186" s="49">
        <v>42979.0</v>
      </c>
      <c r="M186" s="50"/>
      <c r="N186" s="48" t="s">
        <v>85</v>
      </c>
      <c r="O186" s="48" t="s">
        <v>295</v>
      </c>
      <c r="P186" s="50"/>
      <c r="Q186" s="25">
        <v>8.0</v>
      </c>
      <c r="R186" s="25">
        <v>5.5</v>
      </c>
      <c r="S186" s="25">
        <v>6.5</v>
      </c>
      <c r="T186" s="25"/>
      <c r="U186" s="25"/>
      <c r="V186" s="25"/>
      <c r="W186" s="25">
        <v>5.5</v>
      </c>
      <c r="X186" s="25">
        <v>5.5</v>
      </c>
      <c r="Y186" s="25">
        <v>5.0</v>
      </c>
      <c r="Z186" s="25">
        <v>7.0</v>
      </c>
      <c r="AA186" s="25">
        <v>10.0</v>
      </c>
      <c r="AB186" s="25">
        <v>8.5</v>
      </c>
      <c r="AC186" s="25">
        <v>7.5</v>
      </c>
      <c r="AD186" s="25"/>
      <c r="AE186" s="25"/>
      <c r="AF186" s="25"/>
      <c r="AG186" s="25"/>
      <c r="AH186" s="25">
        <v>10.0</v>
      </c>
      <c r="AI186" s="25">
        <v>10.0</v>
      </c>
      <c r="AJ186" s="25">
        <v>10.0</v>
      </c>
      <c r="AK186" s="25">
        <v>9.5</v>
      </c>
      <c r="AL186" s="25">
        <v>8.5</v>
      </c>
      <c r="AM186" s="25"/>
      <c r="AN186" s="25"/>
      <c r="AO186" s="25"/>
      <c r="AP186" s="25"/>
      <c r="AQ186" s="25"/>
      <c r="AR186" s="6">
        <v>6.5</v>
      </c>
      <c r="AS186" s="25"/>
      <c r="AT186" s="25"/>
      <c r="AU186" s="25"/>
      <c r="AV186" s="25"/>
      <c r="AW186" s="25"/>
      <c r="AX186" s="25">
        <v>10.0</v>
      </c>
      <c r="AY186" s="32">
        <f t="shared" si="1"/>
        <v>7.85</v>
      </c>
      <c r="AZ186" s="23"/>
      <c r="BA186" s="23">
        <f t="shared" si="2"/>
        <v>0</v>
      </c>
      <c r="BB186" s="6">
        <v>0.0</v>
      </c>
      <c r="BC186" s="6">
        <v>0.0</v>
      </c>
      <c r="BD186" s="23">
        <f t="shared" si="3"/>
        <v>0</v>
      </c>
      <c r="BE186" s="6" t="s">
        <v>92</v>
      </c>
      <c r="BF186" s="6" t="s">
        <v>55</v>
      </c>
      <c r="BG186" s="6" t="s">
        <v>55</v>
      </c>
      <c r="BH186" s="6" t="s">
        <v>55</v>
      </c>
      <c r="BI186" s="6" t="s">
        <v>55</v>
      </c>
      <c r="BJ186" s="6" t="s">
        <v>92</v>
      </c>
      <c r="BK186" s="6" t="s">
        <v>55</v>
      </c>
      <c r="BL186" s="23"/>
    </row>
    <row r="187">
      <c r="A187" s="16">
        <v>182.0</v>
      </c>
      <c r="B187" s="17" t="s">
        <v>1203</v>
      </c>
      <c r="C187" s="17" t="s">
        <v>172</v>
      </c>
      <c r="D187" s="17" t="s">
        <v>173</v>
      </c>
      <c r="E187" s="19"/>
      <c r="F187" s="17" t="s">
        <v>79</v>
      </c>
      <c r="G187" s="17" t="s">
        <v>1182</v>
      </c>
      <c r="H187" s="48" t="s">
        <v>81</v>
      </c>
      <c r="J187" s="21"/>
      <c r="K187" s="48" t="s">
        <v>84</v>
      </c>
      <c r="L187" s="49">
        <v>42979.0</v>
      </c>
      <c r="M187" s="50"/>
      <c r="N187" s="48" t="s">
        <v>85</v>
      </c>
      <c r="O187" s="48" t="s">
        <v>295</v>
      </c>
      <c r="P187" s="50"/>
      <c r="Q187" s="6">
        <v>7.0</v>
      </c>
      <c r="R187" s="6">
        <v>6.5</v>
      </c>
      <c r="S187" s="6">
        <v>9.0</v>
      </c>
      <c r="T187" s="23"/>
      <c r="U187" s="23"/>
      <c r="V187" s="23"/>
      <c r="W187" s="6">
        <v>9.0</v>
      </c>
      <c r="X187" s="6">
        <v>8.5</v>
      </c>
      <c r="Y187" s="6">
        <v>8.5</v>
      </c>
      <c r="Z187" s="6">
        <v>8.5</v>
      </c>
      <c r="AA187" s="6">
        <v>10.0</v>
      </c>
      <c r="AB187" s="6">
        <v>8.0</v>
      </c>
      <c r="AC187" s="6">
        <v>8.5</v>
      </c>
      <c r="AD187" s="23"/>
      <c r="AE187" s="23"/>
      <c r="AF187" s="23"/>
      <c r="AG187" s="23"/>
      <c r="AH187" s="6">
        <v>10.0</v>
      </c>
      <c r="AI187" s="6">
        <v>10.0</v>
      </c>
      <c r="AJ187" s="6">
        <v>10.0</v>
      </c>
      <c r="AK187" s="6">
        <v>10.0</v>
      </c>
      <c r="AL187" s="6">
        <v>10.0</v>
      </c>
      <c r="AM187" s="23"/>
      <c r="AN187" s="23"/>
      <c r="AO187" s="23"/>
      <c r="AP187" s="23"/>
      <c r="AQ187" s="23"/>
      <c r="AR187" s="6">
        <v>8.5</v>
      </c>
      <c r="AS187" s="23"/>
      <c r="AT187" s="23"/>
      <c r="AU187" s="23"/>
      <c r="AV187" s="23"/>
      <c r="AW187" s="23"/>
      <c r="AX187" s="6">
        <v>10.0</v>
      </c>
      <c r="AY187" s="32">
        <f t="shared" si="1"/>
        <v>8.94</v>
      </c>
      <c r="AZ187" s="23"/>
      <c r="BA187" s="23">
        <f t="shared" si="2"/>
        <v>0</v>
      </c>
      <c r="BB187" s="6">
        <v>27.0</v>
      </c>
      <c r="BC187" s="6">
        <v>2.0</v>
      </c>
      <c r="BD187" s="23">
        <f t="shared" si="3"/>
        <v>25</v>
      </c>
      <c r="BE187" s="6" t="s">
        <v>92</v>
      </c>
      <c r="BF187" s="6" t="s">
        <v>55</v>
      </c>
      <c r="BG187" s="6" t="s">
        <v>55</v>
      </c>
      <c r="BH187" s="6" t="s">
        <v>55</v>
      </c>
      <c r="BI187" s="6" t="s">
        <v>55</v>
      </c>
      <c r="BJ187" s="6" t="s">
        <v>92</v>
      </c>
      <c r="BK187" s="6" t="s">
        <v>55</v>
      </c>
      <c r="BL187" s="23"/>
    </row>
    <row r="188">
      <c r="A188" s="16">
        <v>183.0</v>
      </c>
      <c r="B188" s="17" t="s">
        <v>1205</v>
      </c>
      <c r="C188" s="17" t="s">
        <v>573</v>
      </c>
      <c r="D188" s="17" t="s">
        <v>77</v>
      </c>
      <c r="E188" s="19"/>
      <c r="F188" s="17" t="s">
        <v>79</v>
      </c>
      <c r="G188" s="17" t="s">
        <v>1182</v>
      </c>
      <c r="H188" s="48" t="s">
        <v>81</v>
      </c>
      <c r="J188" s="21"/>
      <c r="K188" s="48" t="s">
        <v>84</v>
      </c>
      <c r="L188" s="49">
        <v>42979.0</v>
      </c>
      <c r="M188" s="50"/>
      <c r="N188" s="48" t="s">
        <v>85</v>
      </c>
      <c r="O188" s="48" t="s">
        <v>295</v>
      </c>
      <c r="P188" s="50"/>
      <c r="Q188" s="25">
        <v>7.5</v>
      </c>
      <c r="R188" s="25">
        <v>8.0</v>
      </c>
      <c r="S188" s="25">
        <v>6.5</v>
      </c>
      <c r="T188" s="25"/>
      <c r="U188" s="25"/>
      <c r="V188" s="25"/>
      <c r="W188" s="25">
        <v>6.5</v>
      </c>
      <c r="X188" s="25">
        <v>6.5</v>
      </c>
      <c r="Y188" s="25">
        <v>6.0</v>
      </c>
      <c r="Z188" s="25">
        <v>8.0</v>
      </c>
      <c r="AA188" s="25">
        <v>10.0</v>
      </c>
      <c r="AB188" s="25">
        <v>5.5</v>
      </c>
      <c r="AC188" s="25">
        <v>6.5</v>
      </c>
      <c r="AD188" s="25"/>
      <c r="AE188" s="25"/>
      <c r="AF188" s="25"/>
      <c r="AG188" s="25"/>
      <c r="AH188" s="25">
        <v>10.0</v>
      </c>
      <c r="AI188" s="25">
        <v>10.0</v>
      </c>
      <c r="AJ188" s="25">
        <v>10.0</v>
      </c>
      <c r="AK188" s="25">
        <v>7.5</v>
      </c>
      <c r="AL188" s="25">
        <v>6.5</v>
      </c>
      <c r="AM188" s="25"/>
      <c r="AN188" s="25"/>
      <c r="AO188" s="25"/>
      <c r="AP188" s="25"/>
      <c r="AQ188" s="25"/>
      <c r="AR188" s="6">
        <v>9.0</v>
      </c>
      <c r="AS188" s="25"/>
      <c r="AT188" s="25"/>
      <c r="AU188" s="25"/>
      <c r="AV188" s="25"/>
      <c r="AW188" s="25"/>
      <c r="AX188" s="25">
        <v>10.0</v>
      </c>
      <c r="AY188" s="32">
        <f t="shared" si="1"/>
        <v>7.88</v>
      </c>
      <c r="AZ188" s="23"/>
      <c r="BA188" s="23">
        <f t="shared" si="2"/>
        <v>0</v>
      </c>
      <c r="BB188" s="6">
        <v>27.0</v>
      </c>
      <c r="BC188" s="6">
        <v>7.0</v>
      </c>
      <c r="BD188" s="23">
        <f t="shared" si="3"/>
        <v>20</v>
      </c>
      <c r="BE188" s="6" t="s">
        <v>92</v>
      </c>
      <c r="BF188" s="6" t="s">
        <v>55</v>
      </c>
      <c r="BG188" s="6" t="s">
        <v>55</v>
      </c>
      <c r="BH188" s="6" t="s">
        <v>55</v>
      </c>
      <c r="BI188" s="6" t="s">
        <v>55</v>
      </c>
      <c r="BJ188" s="6" t="s">
        <v>92</v>
      </c>
      <c r="BK188" s="6" t="s">
        <v>55</v>
      </c>
      <c r="BL188" s="23"/>
    </row>
    <row r="189">
      <c r="A189" s="16">
        <v>184.0</v>
      </c>
      <c r="B189" s="17" t="s">
        <v>563</v>
      </c>
      <c r="C189" s="17" t="s">
        <v>263</v>
      </c>
      <c r="D189" s="17" t="s">
        <v>78</v>
      </c>
      <c r="E189" s="19"/>
      <c r="F189" s="17" t="s">
        <v>79</v>
      </c>
      <c r="G189" s="17" t="s">
        <v>1182</v>
      </c>
      <c r="H189" s="48" t="s">
        <v>81</v>
      </c>
      <c r="J189" s="21"/>
      <c r="K189" s="48" t="s">
        <v>84</v>
      </c>
      <c r="L189" s="49">
        <v>42979.0</v>
      </c>
      <c r="M189" s="50"/>
      <c r="N189" s="48" t="s">
        <v>85</v>
      </c>
      <c r="O189" s="48" t="s">
        <v>295</v>
      </c>
      <c r="P189" s="50"/>
      <c r="Q189" s="25">
        <v>5.5</v>
      </c>
      <c r="R189" s="25">
        <v>7.0</v>
      </c>
      <c r="S189" s="25">
        <v>6.5</v>
      </c>
      <c r="T189" s="25"/>
      <c r="U189" s="25"/>
      <c r="V189" s="25"/>
      <c r="W189" s="25">
        <v>5.0</v>
      </c>
      <c r="X189" s="25">
        <v>5.5</v>
      </c>
      <c r="Y189" s="25">
        <v>5.0</v>
      </c>
      <c r="Z189" s="25">
        <v>5.0</v>
      </c>
      <c r="AA189" s="25">
        <v>10.0</v>
      </c>
      <c r="AB189" s="25">
        <v>5.0</v>
      </c>
      <c r="AC189" s="25">
        <v>5.0</v>
      </c>
      <c r="AD189" s="25"/>
      <c r="AE189" s="25"/>
      <c r="AF189" s="25"/>
      <c r="AG189" s="25"/>
      <c r="AH189" s="25">
        <v>9.0</v>
      </c>
      <c r="AI189" s="25">
        <v>9.0</v>
      </c>
      <c r="AJ189" s="25">
        <v>10.0</v>
      </c>
      <c r="AK189" s="25">
        <v>9.0</v>
      </c>
      <c r="AL189" s="25">
        <v>7.5</v>
      </c>
      <c r="AM189" s="25"/>
      <c r="AN189" s="25"/>
      <c r="AO189" s="25"/>
      <c r="AP189" s="25"/>
      <c r="AQ189" s="25"/>
      <c r="AR189" s="6">
        <v>7.5</v>
      </c>
      <c r="AS189" s="25"/>
      <c r="AT189" s="25"/>
      <c r="AU189" s="25"/>
      <c r="AV189" s="25"/>
      <c r="AW189" s="25"/>
      <c r="AX189" s="25">
        <v>10.0</v>
      </c>
      <c r="AY189" s="32">
        <f t="shared" si="1"/>
        <v>7.14</v>
      </c>
      <c r="AZ189" s="23"/>
      <c r="BA189" s="23">
        <f t="shared" si="2"/>
        <v>0</v>
      </c>
      <c r="BB189" s="6">
        <v>38.0</v>
      </c>
      <c r="BC189" s="6">
        <v>8.0</v>
      </c>
      <c r="BD189" s="23">
        <f t="shared" si="3"/>
        <v>30</v>
      </c>
      <c r="BE189" s="6" t="s">
        <v>92</v>
      </c>
      <c r="BF189" s="6" t="s">
        <v>55</v>
      </c>
      <c r="BG189" s="6" t="s">
        <v>55</v>
      </c>
      <c r="BH189" s="6" t="s">
        <v>55</v>
      </c>
      <c r="BI189" s="6" t="s">
        <v>55</v>
      </c>
      <c r="BJ189" s="6" t="s">
        <v>92</v>
      </c>
      <c r="BK189" s="6" t="s">
        <v>55</v>
      </c>
      <c r="BL189" s="23"/>
    </row>
    <row r="190">
      <c r="A190" s="16">
        <v>185.0</v>
      </c>
      <c r="B190" s="17" t="s">
        <v>419</v>
      </c>
      <c r="C190" s="17" t="s">
        <v>461</v>
      </c>
      <c r="D190" s="20"/>
      <c r="E190" s="20"/>
      <c r="F190" s="17" t="s">
        <v>96</v>
      </c>
      <c r="G190" s="17" t="s">
        <v>1182</v>
      </c>
      <c r="H190" s="48" t="s">
        <v>81</v>
      </c>
      <c r="J190" s="21"/>
      <c r="K190" s="48" t="s">
        <v>84</v>
      </c>
      <c r="L190" s="49">
        <v>42979.0</v>
      </c>
      <c r="M190" s="50"/>
      <c r="N190" s="48" t="s">
        <v>85</v>
      </c>
      <c r="O190" s="48" t="s">
        <v>295</v>
      </c>
      <c r="P190" s="50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6"/>
      <c r="AS190" s="25"/>
      <c r="AT190" s="25"/>
      <c r="AU190" s="25"/>
      <c r="AV190" s="25"/>
      <c r="AW190" s="25"/>
      <c r="AX190" s="25"/>
      <c r="AY190" s="32" t="str">
        <f t="shared" si="1"/>
        <v>#DIV/0!</v>
      </c>
      <c r="AZ190" s="23"/>
      <c r="BA190" s="23">
        <f t="shared" si="2"/>
        <v>0</v>
      </c>
      <c r="BB190" s="6"/>
      <c r="BC190" s="6"/>
      <c r="BD190" s="23">
        <f t="shared" si="3"/>
        <v>0</v>
      </c>
      <c r="BE190" s="6" t="s">
        <v>55</v>
      </c>
      <c r="BF190" s="6" t="s">
        <v>92</v>
      </c>
      <c r="BG190" s="6" t="s">
        <v>55</v>
      </c>
      <c r="BH190" s="6" t="s">
        <v>55</v>
      </c>
      <c r="BI190" s="6" t="s">
        <v>55</v>
      </c>
      <c r="BJ190" s="6" t="s">
        <v>55</v>
      </c>
      <c r="BK190" s="6" t="s">
        <v>55</v>
      </c>
      <c r="BL190" s="23"/>
    </row>
    <row r="191">
      <c r="A191" s="16">
        <v>186.0</v>
      </c>
      <c r="B191" s="17" t="s">
        <v>1207</v>
      </c>
      <c r="C191" s="17" t="s">
        <v>461</v>
      </c>
      <c r="D191" s="20"/>
      <c r="E191" s="19"/>
      <c r="F191" s="17" t="s">
        <v>96</v>
      </c>
      <c r="G191" s="17" t="s">
        <v>1182</v>
      </c>
      <c r="H191" s="48" t="s">
        <v>81</v>
      </c>
      <c r="J191" s="21"/>
      <c r="K191" s="48" t="s">
        <v>84</v>
      </c>
      <c r="L191" s="49">
        <v>42979.0</v>
      </c>
      <c r="M191" s="50"/>
      <c r="N191" s="48" t="s">
        <v>85</v>
      </c>
      <c r="O191" s="48" t="s">
        <v>295</v>
      </c>
      <c r="P191" s="50"/>
      <c r="Q191" s="6">
        <v>9.0</v>
      </c>
      <c r="R191" s="6">
        <v>9.0</v>
      </c>
      <c r="S191" s="6">
        <v>9.5</v>
      </c>
      <c r="T191" s="23"/>
      <c r="U191" s="23"/>
      <c r="V191" s="23"/>
      <c r="W191" s="6">
        <v>8.0</v>
      </c>
      <c r="X191" s="6">
        <v>8.5</v>
      </c>
      <c r="Y191" s="6">
        <v>8.5</v>
      </c>
      <c r="Z191" s="6">
        <v>9.5</v>
      </c>
      <c r="AA191" s="6">
        <v>10.0</v>
      </c>
      <c r="AB191" s="6">
        <v>10.0</v>
      </c>
      <c r="AC191" s="6">
        <v>9.0</v>
      </c>
      <c r="AD191" s="23"/>
      <c r="AE191" s="23"/>
      <c r="AF191" s="23"/>
      <c r="AG191" s="23"/>
      <c r="AH191" s="6">
        <v>10.0</v>
      </c>
      <c r="AI191" s="6">
        <v>10.0</v>
      </c>
      <c r="AJ191" s="6">
        <v>10.0</v>
      </c>
      <c r="AK191" s="6">
        <v>8.0</v>
      </c>
      <c r="AL191" s="6">
        <v>10.0</v>
      </c>
      <c r="AM191" s="23"/>
      <c r="AN191" s="23"/>
      <c r="AO191" s="23"/>
      <c r="AP191" s="23"/>
      <c r="AQ191" s="23"/>
      <c r="AR191" s="6">
        <v>10.0</v>
      </c>
      <c r="AS191" s="23"/>
      <c r="AT191" s="23"/>
      <c r="AU191" s="23"/>
      <c r="AV191" s="23"/>
      <c r="AW191" s="23"/>
      <c r="AX191" s="6">
        <v>10.0</v>
      </c>
      <c r="AY191" s="32">
        <f t="shared" si="1"/>
        <v>9.35</v>
      </c>
      <c r="AZ191" s="23"/>
      <c r="BA191" s="23">
        <f t="shared" si="2"/>
        <v>0</v>
      </c>
      <c r="BB191" s="6">
        <v>5.0</v>
      </c>
      <c r="BC191" s="6">
        <v>0.0</v>
      </c>
      <c r="BD191" s="23">
        <f t="shared" si="3"/>
        <v>5</v>
      </c>
      <c r="BE191" s="6" t="s">
        <v>92</v>
      </c>
      <c r="BF191" s="6" t="s">
        <v>55</v>
      </c>
      <c r="BG191" s="6" t="s">
        <v>55</v>
      </c>
      <c r="BH191" s="6" t="s">
        <v>55</v>
      </c>
      <c r="BI191" s="6" t="s">
        <v>55</v>
      </c>
      <c r="BJ191" s="6" t="s">
        <v>92</v>
      </c>
      <c r="BK191" s="6" t="s">
        <v>55</v>
      </c>
      <c r="BL191" s="23"/>
    </row>
    <row r="192">
      <c r="A192" s="16">
        <v>187.0</v>
      </c>
      <c r="B192" s="17" t="s">
        <v>1209</v>
      </c>
      <c r="C192" s="17" t="s">
        <v>303</v>
      </c>
      <c r="D192" s="17" t="s">
        <v>94</v>
      </c>
      <c r="E192" s="19"/>
      <c r="F192" s="17" t="s">
        <v>96</v>
      </c>
      <c r="G192" s="17" t="s">
        <v>1182</v>
      </c>
      <c r="H192" s="48" t="s">
        <v>81</v>
      </c>
      <c r="J192" s="21"/>
      <c r="K192" s="48" t="s">
        <v>84</v>
      </c>
      <c r="L192" s="49">
        <v>42979.0</v>
      </c>
      <c r="M192" s="50"/>
      <c r="N192" s="48" t="s">
        <v>85</v>
      </c>
      <c r="O192" s="48" t="s">
        <v>295</v>
      </c>
      <c r="P192" s="52"/>
      <c r="Q192" s="6">
        <v>8.0</v>
      </c>
      <c r="R192" s="6">
        <v>5.5</v>
      </c>
      <c r="S192" s="6">
        <v>7.0</v>
      </c>
      <c r="T192" s="6"/>
      <c r="U192" s="23"/>
      <c r="V192" s="23"/>
      <c r="W192" s="6">
        <v>6.0</v>
      </c>
      <c r="X192" s="6">
        <v>7.0</v>
      </c>
      <c r="Y192" s="6">
        <v>5.5</v>
      </c>
      <c r="Z192" s="6">
        <v>7.0</v>
      </c>
      <c r="AA192" s="6">
        <v>10.0</v>
      </c>
      <c r="AB192" s="6">
        <v>8.0</v>
      </c>
      <c r="AC192" s="6">
        <v>6.5</v>
      </c>
      <c r="AD192" s="23"/>
      <c r="AE192" s="23"/>
      <c r="AF192" s="23"/>
      <c r="AG192" s="23"/>
      <c r="AH192" s="6">
        <v>10.0</v>
      </c>
      <c r="AI192" s="6">
        <v>10.0</v>
      </c>
      <c r="AJ192" s="6">
        <v>10.0</v>
      </c>
      <c r="AK192" s="6">
        <v>8.5</v>
      </c>
      <c r="AL192" s="6">
        <v>8.0</v>
      </c>
      <c r="AM192" s="23"/>
      <c r="AN192" s="23"/>
      <c r="AO192" s="23"/>
      <c r="AP192" s="23"/>
      <c r="AQ192" s="23"/>
      <c r="AR192" s="6">
        <v>6.5</v>
      </c>
      <c r="AS192" s="23"/>
      <c r="AT192" s="23"/>
      <c r="AU192" s="23"/>
      <c r="AV192" s="23"/>
      <c r="AW192" s="23"/>
      <c r="AX192" s="6">
        <v>10.0</v>
      </c>
      <c r="AY192" s="32">
        <f t="shared" si="1"/>
        <v>7.85</v>
      </c>
      <c r="AZ192" s="23"/>
      <c r="BA192" s="23">
        <f t="shared" si="2"/>
        <v>0</v>
      </c>
      <c r="BB192" s="6">
        <v>9.0</v>
      </c>
      <c r="BC192" s="6">
        <v>0.0</v>
      </c>
      <c r="BD192" s="23">
        <f t="shared" si="3"/>
        <v>9</v>
      </c>
      <c r="BE192" s="6" t="s">
        <v>92</v>
      </c>
      <c r="BF192" s="6" t="s">
        <v>55</v>
      </c>
      <c r="BG192" s="6" t="s">
        <v>55</v>
      </c>
      <c r="BH192" s="6" t="s">
        <v>55</v>
      </c>
      <c r="BI192" s="6" t="s">
        <v>55</v>
      </c>
      <c r="BJ192" s="6" t="s">
        <v>92</v>
      </c>
      <c r="BK192" s="6" t="s">
        <v>55</v>
      </c>
      <c r="BL192" s="23"/>
    </row>
    <row r="193">
      <c r="A193" s="16">
        <v>188.0</v>
      </c>
      <c r="B193" s="17" t="s">
        <v>1211</v>
      </c>
      <c r="C193" s="17" t="s">
        <v>731</v>
      </c>
      <c r="D193" s="17" t="s">
        <v>185</v>
      </c>
      <c r="E193" s="19"/>
      <c r="F193" s="17" t="s">
        <v>79</v>
      </c>
      <c r="G193" s="17" t="s">
        <v>1182</v>
      </c>
      <c r="H193" s="48" t="s">
        <v>81</v>
      </c>
      <c r="J193" s="21"/>
      <c r="K193" s="48" t="s">
        <v>84</v>
      </c>
      <c r="L193" s="49">
        <v>42979.0</v>
      </c>
      <c r="M193" s="50"/>
      <c r="N193" s="48" t="s">
        <v>85</v>
      </c>
      <c r="O193" s="48" t="s">
        <v>295</v>
      </c>
      <c r="P193" s="50"/>
      <c r="Q193" s="6">
        <v>5.5</v>
      </c>
      <c r="R193" s="6">
        <v>7.0</v>
      </c>
      <c r="S193" s="6">
        <v>5.5</v>
      </c>
      <c r="T193" s="23"/>
      <c r="U193" s="23"/>
      <c r="V193" s="23"/>
      <c r="W193" s="6">
        <v>5.0</v>
      </c>
      <c r="X193" s="6">
        <v>6.0</v>
      </c>
      <c r="Y193" s="6">
        <v>5.0</v>
      </c>
      <c r="Z193" s="6">
        <v>6.5</v>
      </c>
      <c r="AA193" s="6">
        <v>10.0</v>
      </c>
      <c r="AB193" s="6">
        <v>8.0</v>
      </c>
      <c r="AC193" s="6">
        <v>6.0</v>
      </c>
      <c r="AD193" s="23"/>
      <c r="AE193" s="23"/>
      <c r="AF193" s="23"/>
      <c r="AG193" s="23"/>
      <c r="AH193" s="6">
        <v>10.0</v>
      </c>
      <c r="AI193" s="6">
        <v>10.0</v>
      </c>
      <c r="AJ193" s="6">
        <v>10.0</v>
      </c>
      <c r="AK193" s="6">
        <v>8.5</v>
      </c>
      <c r="AL193" s="6">
        <v>8.5</v>
      </c>
      <c r="AM193" s="23"/>
      <c r="AN193" s="23"/>
      <c r="AO193" s="23"/>
      <c r="AP193" s="23"/>
      <c r="AQ193" s="23"/>
      <c r="AR193" s="6">
        <v>8.0</v>
      </c>
      <c r="AS193" s="23"/>
      <c r="AT193" s="23"/>
      <c r="AU193" s="23"/>
      <c r="AV193" s="23"/>
      <c r="AW193" s="23"/>
      <c r="AX193" s="6">
        <v>10.0</v>
      </c>
      <c r="AY193" s="32">
        <f t="shared" si="1"/>
        <v>7.61</v>
      </c>
      <c r="AZ193" s="23"/>
      <c r="BA193" s="23">
        <f t="shared" si="2"/>
        <v>0</v>
      </c>
      <c r="BB193" s="6">
        <v>65.0</v>
      </c>
      <c r="BC193" s="6">
        <v>1.0</v>
      </c>
      <c r="BD193" s="23">
        <f t="shared" si="3"/>
        <v>64</v>
      </c>
      <c r="BE193" s="6" t="s">
        <v>92</v>
      </c>
      <c r="BF193" s="6" t="s">
        <v>55</v>
      </c>
      <c r="BG193" s="6" t="s">
        <v>55</v>
      </c>
      <c r="BH193" s="6" t="s">
        <v>55</v>
      </c>
      <c r="BI193" s="6" t="s">
        <v>55</v>
      </c>
      <c r="BJ193" s="6" t="s">
        <v>92</v>
      </c>
      <c r="BK193" s="6" t="s">
        <v>55</v>
      </c>
      <c r="BL193" s="23"/>
    </row>
    <row r="194">
      <c r="A194" s="16">
        <v>189.0</v>
      </c>
      <c r="B194" s="17" t="s">
        <v>1214</v>
      </c>
      <c r="C194" s="17" t="s">
        <v>272</v>
      </c>
      <c r="D194" s="17" t="s">
        <v>456</v>
      </c>
      <c r="E194" s="19"/>
      <c r="F194" s="17" t="s">
        <v>79</v>
      </c>
      <c r="G194" s="17" t="s">
        <v>1182</v>
      </c>
      <c r="H194" s="48" t="s">
        <v>81</v>
      </c>
      <c r="J194" s="21"/>
      <c r="K194" s="48" t="s">
        <v>84</v>
      </c>
      <c r="L194" s="49">
        <v>42982.0</v>
      </c>
      <c r="M194" s="50"/>
      <c r="N194" s="48" t="s">
        <v>85</v>
      </c>
      <c r="O194" s="48" t="s">
        <v>295</v>
      </c>
      <c r="P194" s="50"/>
      <c r="Q194" s="6">
        <v>8.5</v>
      </c>
      <c r="R194" s="6">
        <v>7.0</v>
      </c>
      <c r="S194" s="6">
        <v>8.0</v>
      </c>
      <c r="T194" s="23"/>
      <c r="U194" s="23"/>
      <c r="V194" s="23"/>
      <c r="W194" s="6">
        <v>7.0</v>
      </c>
      <c r="X194" s="6">
        <v>8.5</v>
      </c>
      <c r="Y194" s="6">
        <v>7.5</v>
      </c>
      <c r="Z194" s="6">
        <v>9.0</v>
      </c>
      <c r="AA194" s="6">
        <v>10.0</v>
      </c>
      <c r="AB194" s="6">
        <v>10.0</v>
      </c>
      <c r="AC194" s="6">
        <v>9.0</v>
      </c>
      <c r="AD194" s="23"/>
      <c r="AE194" s="23"/>
      <c r="AF194" s="23"/>
      <c r="AG194" s="23"/>
      <c r="AH194" s="6">
        <v>10.0</v>
      </c>
      <c r="AI194" s="6">
        <v>10.0</v>
      </c>
      <c r="AJ194" s="6">
        <v>10.0</v>
      </c>
      <c r="AK194" s="6">
        <v>9.5</v>
      </c>
      <c r="AL194" s="6">
        <v>10.0</v>
      </c>
      <c r="AM194" s="23"/>
      <c r="AN194" s="23"/>
      <c r="AO194" s="23"/>
      <c r="AP194" s="23"/>
      <c r="AQ194" s="23"/>
      <c r="AR194" s="6">
        <v>8.5</v>
      </c>
      <c r="AS194" s="23"/>
      <c r="AT194" s="23"/>
      <c r="AU194" s="23"/>
      <c r="AV194" s="23"/>
      <c r="AW194" s="23"/>
      <c r="AX194" s="6">
        <v>10.0</v>
      </c>
      <c r="AY194" s="32">
        <f t="shared" si="1"/>
        <v>8.97</v>
      </c>
      <c r="AZ194" s="23"/>
      <c r="BA194" s="23">
        <f t="shared" si="2"/>
        <v>0</v>
      </c>
      <c r="BB194" s="6">
        <v>11.0</v>
      </c>
      <c r="BC194" s="6">
        <v>0.0</v>
      </c>
      <c r="BD194" s="23">
        <f t="shared" si="3"/>
        <v>11</v>
      </c>
      <c r="BE194" s="6" t="s">
        <v>92</v>
      </c>
      <c r="BF194" s="6" t="s">
        <v>55</v>
      </c>
      <c r="BG194" s="6" t="s">
        <v>55</v>
      </c>
      <c r="BH194" s="6" t="s">
        <v>55</v>
      </c>
      <c r="BI194" s="6" t="s">
        <v>55</v>
      </c>
      <c r="BJ194" s="6" t="s">
        <v>92</v>
      </c>
      <c r="BK194" s="6" t="s">
        <v>55</v>
      </c>
      <c r="BL194" s="23"/>
    </row>
    <row r="195">
      <c r="A195" s="16">
        <v>190.0</v>
      </c>
      <c r="B195" s="17" t="s">
        <v>928</v>
      </c>
      <c r="C195" s="17" t="s">
        <v>213</v>
      </c>
      <c r="D195" s="17" t="s">
        <v>104</v>
      </c>
      <c r="E195" s="19"/>
      <c r="F195" s="17" t="s">
        <v>79</v>
      </c>
      <c r="G195" s="17" t="s">
        <v>1182</v>
      </c>
      <c r="H195" s="48" t="s">
        <v>81</v>
      </c>
      <c r="J195" s="21"/>
      <c r="K195" s="48" t="s">
        <v>84</v>
      </c>
      <c r="L195" s="49">
        <v>42984.0</v>
      </c>
      <c r="M195" s="50"/>
      <c r="N195" s="48" t="s">
        <v>85</v>
      </c>
      <c r="O195" s="48" t="s">
        <v>483</v>
      </c>
      <c r="P195" s="52"/>
      <c r="Q195" s="25">
        <v>9.0</v>
      </c>
      <c r="R195" s="25">
        <v>9.5</v>
      </c>
      <c r="S195" s="25">
        <v>9.5</v>
      </c>
      <c r="T195" s="25"/>
      <c r="U195" s="25"/>
      <c r="V195" s="25"/>
      <c r="W195" s="25">
        <v>8.5</v>
      </c>
      <c r="X195" s="25">
        <v>9.5</v>
      </c>
      <c r="Y195" s="25">
        <v>9.5</v>
      </c>
      <c r="Z195" s="25">
        <v>9.0</v>
      </c>
      <c r="AA195" s="25">
        <v>10.0</v>
      </c>
      <c r="AB195" s="25">
        <v>9.0</v>
      </c>
      <c r="AC195" s="25">
        <v>8.0</v>
      </c>
      <c r="AD195" s="25"/>
      <c r="AE195" s="25"/>
      <c r="AF195" s="25"/>
      <c r="AG195" s="25"/>
      <c r="AH195" s="25">
        <v>10.0</v>
      </c>
      <c r="AI195" s="25">
        <v>10.0</v>
      </c>
      <c r="AJ195" s="25">
        <v>10.0</v>
      </c>
      <c r="AK195" s="25">
        <v>9.0</v>
      </c>
      <c r="AL195" s="25">
        <v>10.0</v>
      </c>
      <c r="AM195" s="25"/>
      <c r="AN195" s="25"/>
      <c r="AO195" s="25"/>
      <c r="AP195" s="25"/>
      <c r="AQ195" s="25"/>
      <c r="AR195" s="6">
        <v>10.0</v>
      </c>
      <c r="AS195" s="25"/>
      <c r="AT195" s="25"/>
      <c r="AU195" s="25"/>
      <c r="AV195" s="25"/>
      <c r="AW195" s="25"/>
      <c r="AX195" s="25">
        <v>10.0</v>
      </c>
      <c r="AY195" s="32">
        <f t="shared" si="1"/>
        <v>9.44</v>
      </c>
      <c r="AZ195" s="23"/>
      <c r="BA195" s="23">
        <f t="shared" si="2"/>
        <v>0</v>
      </c>
      <c r="BB195" s="6">
        <v>16.0</v>
      </c>
      <c r="BC195" s="6">
        <v>3.0</v>
      </c>
      <c r="BD195" s="23">
        <f t="shared" si="3"/>
        <v>13</v>
      </c>
      <c r="BE195" s="6" t="s">
        <v>92</v>
      </c>
      <c r="BF195" s="6" t="s">
        <v>55</v>
      </c>
      <c r="BG195" s="6" t="s">
        <v>55</v>
      </c>
      <c r="BH195" s="6" t="s">
        <v>55</v>
      </c>
      <c r="BI195" s="6" t="s">
        <v>55</v>
      </c>
      <c r="BJ195" s="6" t="s">
        <v>92</v>
      </c>
      <c r="BK195" s="6" t="s">
        <v>55</v>
      </c>
      <c r="BL195" s="23"/>
    </row>
    <row r="196">
      <c r="A196" s="16">
        <v>191.0</v>
      </c>
      <c r="B196" s="17" t="s">
        <v>1218</v>
      </c>
      <c r="C196" s="17" t="s">
        <v>115</v>
      </c>
      <c r="D196" s="17" t="s">
        <v>180</v>
      </c>
      <c r="E196" s="19"/>
      <c r="F196" s="17" t="s">
        <v>79</v>
      </c>
      <c r="G196" s="17" t="s">
        <v>1182</v>
      </c>
      <c r="H196" s="48"/>
      <c r="J196" s="21"/>
      <c r="K196" s="48"/>
      <c r="L196" s="49"/>
      <c r="M196" s="50"/>
      <c r="N196" s="48"/>
      <c r="O196" s="48"/>
      <c r="P196" s="50"/>
      <c r="Q196" s="25">
        <v>6.0</v>
      </c>
      <c r="R196" s="25">
        <v>5.0</v>
      </c>
      <c r="S196" s="25">
        <v>5.0</v>
      </c>
      <c r="T196" s="25"/>
      <c r="U196" s="25"/>
      <c r="V196" s="25"/>
      <c r="W196" s="25">
        <v>5.0</v>
      </c>
      <c r="X196" s="25">
        <v>5.0</v>
      </c>
      <c r="Y196" s="25">
        <v>5.0</v>
      </c>
      <c r="Z196" s="25">
        <v>5.5</v>
      </c>
      <c r="AA196" s="25">
        <v>10.0</v>
      </c>
      <c r="AB196" s="25">
        <v>5.5</v>
      </c>
      <c r="AC196" s="25">
        <v>6.0</v>
      </c>
      <c r="AD196" s="25"/>
      <c r="AE196" s="25"/>
      <c r="AF196" s="25"/>
      <c r="AG196" s="25"/>
      <c r="AH196" s="25">
        <v>9.5</v>
      </c>
      <c r="AI196" s="25">
        <v>8.5</v>
      </c>
      <c r="AJ196" s="25">
        <v>10.0</v>
      </c>
      <c r="AK196" s="25">
        <v>9.5</v>
      </c>
      <c r="AL196" s="25">
        <v>7.0</v>
      </c>
      <c r="AM196" s="25"/>
      <c r="AN196" s="25"/>
      <c r="AO196" s="25"/>
      <c r="AP196" s="25"/>
      <c r="AQ196" s="25"/>
      <c r="AR196" s="6">
        <v>6.0</v>
      </c>
      <c r="AS196" s="25"/>
      <c r="AT196" s="25"/>
      <c r="AU196" s="25"/>
      <c r="AV196" s="25"/>
      <c r="AW196" s="25"/>
      <c r="AX196" s="25">
        <v>10.0</v>
      </c>
      <c r="AY196" s="32">
        <f t="shared" si="1"/>
        <v>6.97</v>
      </c>
      <c r="AZ196" s="23"/>
      <c r="BA196" s="23">
        <f t="shared" si="2"/>
        <v>0</v>
      </c>
      <c r="BB196" s="6">
        <v>82.0</v>
      </c>
      <c r="BC196" s="6">
        <v>0.0</v>
      </c>
      <c r="BD196" s="23">
        <f t="shared" si="3"/>
        <v>82</v>
      </c>
      <c r="BE196" s="6" t="s">
        <v>55</v>
      </c>
      <c r="BF196" s="6" t="s">
        <v>55</v>
      </c>
      <c r="BG196" s="6" t="s">
        <v>55</v>
      </c>
      <c r="BH196" s="6" t="s">
        <v>55</v>
      </c>
      <c r="BI196" s="6" t="s">
        <v>55</v>
      </c>
      <c r="BJ196" s="6" t="s">
        <v>92</v>
      </c>
      <c r="BK196" s="6" t="s">
        <v>55</v>
      </c>
      <c r="BL196" s="23"/>
    </row>
    <row r="197">
      <c r="A197" s="16">
        <v>192.0</v>
      </c>
      <c r="B197" s="17" t="s">
        <v>305</v>
      </c>
      <c r="C197" s="17" t="s">
        <v>314</v>
      </c>
      <c r="D197" s="17" t="s">
        <v>110</v>
      </c>
      <c r="E197" s="19"/>
      <c r="F197" s="17" t="s">
        <v>96</v>
      </c>
      <c r="G197" s="17" t="s">
        <v>1182</v>
      </c>
      <c r="H197" s="48" t="s">
        <v>81</v>
      </c>
      <c r="J197" s="21"/>
      <c r="K197" s="48" t="s">
        <v>84</v>
      </c>
      <c r="L197" s="49">
        <v>42979.0</v>
      </c>
      <c r="M197" s="50"/>
      <c r="N197" s="48" t="s">
        <v>85</v>
      </c>
      <c r="O197" s="48" t="s">
        <v>295</v>
      </c>
      <c r="P197" s="50"/>
      <c r="Q197" s="25">
        <v>8.0</v>
      </c>
      <c r="R197" s="25">
        <v>5.5</v>
      </c>
      <c r="S197" s="25">
        <v>5.5</v>
      </c>
      <c r="T197" s="25"/>
      <c r="U197" s="25"/>
      <c r="V197" s="25"/>
      <c r="W197" s="25">
        <v>9.0</v>
      </c>
      <c r="X197" s="25">
        <v>8.5</v>
      </c>
      <c r="Y197" s="25">
        <v>7.0</v>
      </c>
      <c r="Z197" s="25">
        <v>8.0</v>
      </c>
      <c r="AA197" s="25">
        <v>10.0</v>
      </c>
      <c r="AB197" s="25">
        <v>5.5</v>
      </c>
      <c r="AC197" s="25">
        <v>8.0</v>
      </c>
      <c r="AD197" s="25"/>
      <c r="AE197" s="25"/>
      <c r="AF197" s="25"/>
      <c r="AG197" s="25"/>
      <c r="AH197" s="25">
        <v>10.0</v>
      </c>
      <c r="AI197" s="25">
        <v>10.0</v>
      </c>
      <c r="AJ197" s="25">
        <v>10.0</v>
      </c>
      <c r="AK197" s="25">
        <v>9.0</v>
      </c>
      <c r="AL197" s="25">
        <v>8.0</v>
      </c>
      <c r="AM197" s="25"/>
      <c r="AN197" s="25"/>
      <c r="AO197" s="25"/>
      <c r="AP197" s="25"/>
      <c r="AQ197" s="25"/>
      <c r="AR197" s="6">
        <v>6.5</v>
      </c>
      <c r="AS197" s="25"/>
      <c r="AT197" s="25"/>
      <c r="AU197" s="25"/>
      <c r="AV197" s="25"/>
      <c r="AW197" s="25"/>
      <c r="AX197" s="25">
        <v>10.0</v>
      </c>
      <c r="AY197" s="32">
        <f t="shared" si="1"/>
        <v>8.14</v>
      </c>
      <c r="AZ197" s="23"/>
      <c r="BA197" s="23">
        <f t="shared" si="2"/>
        <v>0</v>
      </c>
      <c r="BB197" s="6">
        <v>14.0</v>
      </c>
      <c r="BC197" s="6">
        <v>3.0</v>
      </c>
      <c r="BD197" s="23">
        <f t="shared" si="3"/>
        <v>11</v>
      </c>
      <c r="BE197" s="6" t="s">
        <v>92</v>
      </c>
      <c r="BF197" s="6" t="s">
        <v>55</v>
      </c>
      <c r="BG197" s="6" t="s">
        <v>55</v>
      </c>
      <c r="BH197" s="6" t="s">
        <v>55</v>
      </c>
      <c r="BI197" s="6" t="s">
        <v>55</v>
      </c>
      <c r="BJ197" s="6" t="s">
        <v>92</v>
      </c>
      <c r="BK197" s="6" t="s">
        <v>55</v>
      </c>
      <c r="BL197" s="23"/>
    </row>
    <row r="198">
      <c r="A198" s="16">
        <v>193.0</v>
      </c>
      <c r="B198" s="17" t="s">
        <v>1222</v>
      </c>
      <c r="C198" s="17" t="s">
        <v>236</v>
      </c>
      <c r="D198" s="17" t="s">
        <v>816</v>
      </c>
      <c r="E198" s="19"/>
      <c r="F198" s="17" t="s">
        <v>96</v>
      </c>
      <c r="G198" s="17" t="s">
        <v>1182</v>
      </c>
      <c r="H198" s="48" t="s">
        <v>81</v>
      </c>
      <c r="J198" s="21"/>
      <c r="K198" s="48" t="s">
        <v>84</v>
      </c>
      <c r="L198" s="49">
        <v>42989.0</v>
      </c>
      <c r="M198" s="50"/>
      <c r="N198" s="48" t="s">
        <v>85</v>
      </c>
      <c r="O198" s="48" t="s">
        <v>295</v>
      </c>
      <c r="P198" s="50"/>
      <c r="Q198" s="6">
        <v>10.0</v>
      </c>
      <c r="R198" s="6">
        <v>10.0</v>
      </c>
      <c r="S198" s="6">
        <v>10.0</v>
      </c>
      <c r="T198" s="23"/>
      <c r="U198" s="23"/>
      <c r="V198" s="23"/>
      <c r="W198" s="6">
        <v>9.0</v>
      </c>
      <c r="X198" s="6">
        <v>10.0</v>
      </c>
      <c r="Y198" s="6">
        <v>10.0</v>
      </c>
      <c r="Z198" s="6">
        <v>10.0</v>
      </c>
      <c r="AA198" s="6">
        <v>10.0</v>
      </c>
      <c r="AB198" s="6">
        <v>10.0</v>
      </c>
      <c r="AC198" s="6">
        <v>9.5</v>
      </c>
      <c r="AD198" s="23"/>
      <c r="AE198" s="23"/>
      <c r="AF198" s="23"/>
      <c r="AG198" s="23"/>
      <c r="AH198" s="6">
        <v>10.0</v>
      </c>
      <c r="AI198" s="6">
        <v>10.0</v>
      </c>
      <c r="AJ198" s="6">
        <v>10.0</v>
      </c>
      <c r="AK198" s="6">
        <v>9.0</v>
      </c>
      <c r="AL198" s="6">
        <v>10.0</v>
      </c>
      <c r="AM198" s="23"/>
      <c r="AN198" s="23"/>
      <c r="AO198" s="23"/>
      <c r="AP198" s="23"/>
      <c r="AQ198" s="23"/>
      <c r="AR198" s="6">
        <v>10.0</v>
      </c>
      <c r="AS198" s="23"/>
      <c r="AT198" s="23"/>
      <c r="AU198" s="23"/>
      <c r="AV198" s="23"/>
      <c r="AW198" s="23"/>
      <c r="AX198" s="6">
        <v>10.0</v>
      </c>
      <c r="AY198" s="32">
        <f t="shared" si="1"/>
        <v>9.85</v>
      </c>
      <c r="AZ198" s="23"/>
      <c r="BA198" s="23">
        <f t="shared" si="2"/>
        <v>0</v>
      </c>
      <c r="BB198" s="6">
        <v>4.0</v>
      </c>
      <c r="BC198" s="6">
        <v>0.0</v>
      </c>
      <c r="BD198" s="23">
        <f t="shared" si="3"/>
        <v>4</v>
      </c>
      <c r="BE198" s="6" t="s">
        <v>92</v>
      </c>
      <c r="BF198" s="6" t="s">
        <v>55</v>
      </c>
      <c r="BG198" s="6" t="s">
        <v>55</v>
      </c>
      <c r="BH198" s="6" t="s">
        <v>55</v>
      </c>
      <c r="BI198" s="6" t="s">
        <v>55</v>
      </c>
      <c r="BJ198" s="6" t="s">
        <v>92</v>
      </c>
      <c r="BK198" s="6" t="s">
        <v>55</v>
      </c>
      <c r="BL198" s="23"/>
    </row>
    <row r="199">
      <c r="A199" s="16">
        <v>194.0</v>
      </c>
      <c r="B199" s="17" t="s">
        <v>1223</v>
      </c>
      <c r="C199" s="17" t="s">
        <v>1133</v>
      </c>
      <c r="D199" s="20"/>
      <c r="E199" s="19"/>
      <c r="F199" s="17" t="s">
        <v>79</v>
      </c>
      <c r="G199" s="17" t="s">
        <v>1182</v>
      </c>
      <c r="H199" s="48" t="s">
        <v>81</v>
      </c>
      <c r="J199" s="21"/>
      <c r="K199" s="48" t="s">
        <v>84</v>
      </c>
      <c r="L199" s="49">
        <v>42979.0</v>
      </c>
      <c r="M199" s="50"/>
      <c r="N199" s="48" t="s">
        <v>85</v>
      </c>
      <c r="O199" s="48" t="s">
        <v>295</v>
      </c>
      <c r="P199" s="50"/>
      <c r="Q199" s="25">
        <v>6.0</v>
      </c>
      <c r="R199" s="25">
        <v>8.5</v>
      </c>
      <c r="S199" s="25">
        <v>7.0</v>
      </c>
      <c r="T199" s="25"/>
      <c r="U199" s="25"/>
      <c r="V199" s="25"/>
      <c r="W199" s="25">
        <v>5.0</v>
      </c>
      <c r="X199" s="25">
        <v>6.0</v>
      </c>
      <c r="Y199" s="25">
        <v>5.0</v>
      </c>
      <c r="Z199" s="25">
        <v>6.5</v>
      </c>
      <c r="AA199" s="25">
        <v>10.0</v>
      </c>
      <c r="AB199" s="25">
        <v>6.0</v>
      </c>
      <c r="AC199" s="25">
        <v>6.0</v>
      </c>
      <c r="AD199" s="25"/>
      <c r="AE199" s="25"/>
      <c r="AF199" s="25"/>
      <c r="AG199" s="25"/>
      <c r="AH199" s="25">
        <v>10.0</v>
      </c>
      <c r="AI199" s="25">
        <v>10.0</v>
      </c>
      <c r="AJ199" s="25">
        <v>10.0</v>
      </c>
      <c r="AK199" s="25">
        <v>8.5</v>
      </c>
      <c r="AL199" s="25">
        <v>8.0</v>
      </c>
      <c r="AM199" s="25"/>
      <c r="AN199" s="25"/>
      <c r="AO199" s="25"/>
      <c r="AP199" s="25"/>
      <c r="AQ199" s="25"/>
      <c r="AR199" s="6">
        <v>9.0</v>
      </c>
      <c r="AS199" s="25"/>
      <c r="AT199" s="25"/>
      <c r="AU199" s="25"/>
      <c r="AV199" s="25"/>
      <c r="AW199" s="25"/>
      <c r="AX199" s="25">
        <v>10.0</v>
      </c>
      <c r="AY199" s="32">
        <f t="shared" si="1"/>
        <v>7.73</v>
      </c>
      <c r="AZ199" s="23"/>
      <c r="BA199" s="23">
        <f t="shared" si="2"/>
        <v>0</v>
      </c>
      <c r="BB199" s="6">
        <v>12.0</v>
      </c>
      <c r="BC199" s="6">
        <v>0.0</v>
      </c>
      <c r="BD199" s="23">
        <f t="shared" si="3"/>
        <v>12</v>
      </c>
      <c r="BE199" s="6" t="s">
        <v>92</v>
      </c>
      <c r="BF199" s="6" t="s">
        <v>55</v>
      </c>
      <c r="BG199" s="6" t="s">
        <v>55</v>
      </c>
      <c r="BH199" s="6" t="s">
        <v>55</v>
      </c>
      <c r="BI199" s="6" t="s">
        <v>55</v>
      </c>
      <c r="BJ199" s="6" t="s">
        <v>92</v>
      </c>
      <c r="BK199" s="6" t="s">
        <v>55</v>
      </c>
      <c r="BL199" s="23"/>
    </row>
    <row r="200">
      <c r="A200" s="16">
        <v>195.0</v>
      </c>
      <c r="B200" s="17" t="s">
        <v>1224</v>
      </c>
      <c r="C200" s="17" t="s">
        <v>244</v>
      </c>
      <c r="D200" s="17" t="s">
        <v>252</v>
      </c>
      <c r="E200" s="19"/>
      <c r="F200" s="17" t="s">
        <v>96</v>
      </c>
      <c r="G200" s="17" t="s">
        <v>1182</v>
      </c>
      <c r="H200" s="48" t="s">
        <v>81</v>
      </c>
      <c r="J200" s="21"/>
      <c r="K200" s="48" t="s">
        <v>84</v>
      </c>
      <c r="L200" s="49">
        <v>42982.0</v>
      </c>
      <c r="M200" s="50"/>
      <c r="N200" s="48" t="s">
        <v>85</v>
      </c>
      <c r="O200" s="48" t="s">
        <v>483</v>
      </c>
      <c r="P200" s="50"/>
      <c r="Q200" s="25">
        <v>8.5</v>
      </c>
      <c r="R200" s="25">
        <v>7.5</v>
      </c>
      <c r="S200" s="25">
        <v>10.0</v>
      </c>
      <c r="T200" s="25"/>
      <c r="U200" s="25"/>
      <c r="V200" s="25"/>
      <c r="W200" s="25">
        <v>6.0</v>
      </c>
      <c r="X200" s="25">
        <v>8.0</v>
      </c>
      <c r="Y200" s="25">
        <v>8.0</v>
      </c>
      <c r="Z200" s="25">
        <v>10.0</v>
      </c>
      <c r="AA200" s="25">
        <v>10.0</v>
      </c>
      <c r="AB200" s="25">
        <v>10.0</v>
      </c>
      <c r="AC200" s="25">
        <v>9.0</v>
      </c>
      <c r="AD200" s="25"/>
      <c r="AE200" s="25"/>
      <c r="AF200" s="25"/>
      <c r="AG200" s="25"/>
      <c r="AH200" s="25">
        <v>10.0</v>
      </c>
      <c r="AI200" s="25">
        <v>10.0</v>
      </c>
      <c r="AJ200" s="25">
        <v>10.0</v>
      </c>
      <c r="AK200" s="25">
        <v>8.5</v>
      </c>
      <c r="AL200" s="25">
        <v>9.5</v>
      </c>
      <c r="AM200" s="25"/>
      <c r="AN200" s="25"/>
      <c r="AO200" s="25"/>
      <c r="AP200" s="25"/>
      <c r="AQ200" s="25"/>
      <c r="AR200" s="6">
        <v>8.5</v>
      </c>
      <c r="AS200" s="25"/>
      <c r="AT200" s="25"/>
      <c r="AU200" s="25"/>
      <c r="AV200" s="25"/>
      <c r="AW200" s="25"/>
      <c r="AX200" s="25">
        <v>10.0</v>
      </c>
      <c r="AY200" s="32">
        <f t="shared" si="1"/>
        <v>9.02</v>
      </c>
      <c r="AZ200" s="23"/>
      <c r="BA200" s="23">
        <f t="shared" si="2"/>
        <v>0</v>
      </c>
      <c r="BB200" s="6">
        <v>5.0</v>
      </c>
      <c r="BC200" s="6">
        <v>0.0</v>
      </c>
      <c r="BD200" s="23">
        <f t="shared" si="3"/>
        <v>5</v>
      </c>
      <c r="BE200" s="6" t="s">
        <v>92</v>
      </c>
      <c r="BF200" s="6" t="s">
        <v>55</v>
      </c>
      <c r="BG200" s="6" t="s">
        <v>55</v>
      </c>
      <c r="BH200" s="6" t="s">
        <v>55</v>
      </c>
      <c r="BI200" s="6" t="s">
        <v>55</v>
      </c>
      <c r="BJ200" s="6" t="s">
        <v>92</v>
      </c>
      <c r="BK200" s="6" t="s">
        <v>55</v>
      </c>
      <c r="BL200" s="23"/>
    </row>
    <row r="201">
      <c r="A201" s="16">
        <v>196.0</v>
      </c>
      <c r="B201" s="17" t="s">
        <v>1226</v>
      </c>
      <c r="C201" s="17" t="s">
        <v>119</v>
      </c>
      <c r="D201" s="17" t="s">
        <v>173</v>
      </c>
      <c r="E201" s="19"/>
      <c r="F201" s="17" t="s">
        <v>79</v>
      </c>
      <c r="G201" s="17" t="s">
        <v>1182</v>
      </c>
      <c r="H201" s="48" t="s">
        <v>81</v>
      </c>
      <c r="J201" s="21"/>
      <c r="K201" s="48" t="s">
        <v>84</v>
      </c>
      <c r="L201" s="49">
        <v>42979.0</v>
      </c>
      <c r="M201" s="50"/>
      <c r="N201" s="48" t="s">
        <v>85</v>
      </c>
      <c r="O201" s="48" t="s">
        <v>295</v>
      </c>
      <c r="P201" s="52"/>
      <c r="Q201" s="25">
        <v>5.5</v>
      </c>
      <c r="R201" s="25">
        <v>5.0</v>
      </c>
      <c r="S201" s="25">
        <v>5.0</v>
      </c>
      <c r="T201" s="25"/>
      <c r="U201" s="25"/>
      <c r="V201" s="25"/>
      <c r="W201" s="25">
        <v>5.0</v>
      </c>
      <c r="X201" s="25">
        <v>6.0</v>
      </c>
      <c r="Y201" s="25">
        <v>5.0</v>
      </c>
      <c r="Z201" s="25">
        <v>5.5</v>
      </c>
      <c r="AA201" s="25">
        <v>10.0</v>
      </c>
      <c r="AB201" s="25">
        <v>5.0</v>
      </c>
      <c r="AC201" s="25">
        <v>5.0</v>
      </c>
      <c r="AD201" s="25"/>
      <c r="AE201" s="25"/>
      <c r="AF201" s="25"/>
      <c r="AG201" s="25"/>
      <c r="AH201" s="25">
        <v>10.0</v>
      </c>
      <c r="AI201" s="25">
        <v>9.0</v>
      </c>
      <c r="AJ201" s="25">
        <v>10.0</v>
      </c>
      <c r="AK201" s="25">
        <v>10.0</v>
      </c>
      <c r="AL201" s="25">
        <v>8.5</v>
      </c>
      <c r="AM201" s="25"/>
      <c r="AN201" s="25"/>
      <c r="AO201" s="25"/>
      <c r="AP201" s="25"/>
      <c r="AQ201" s="25"/>
      <c r="AR201" s="6">
        <v>6.5</v>
      </c>
      <c r="AS201" s="25"/>
      <c r="AT201" s="25"/>
      <c r="AU201" s="25"/>
      <c r="AV201" s="25"/>
      <c r="AW201" s="25"/>
      <c r="AX201" s="25">
        <v>10.0</v>
      </c>
      <c r="AY201" s="32">
        <f t="shared" si="1"/>
        <v>7.11</v>
      </c>
      <c r="AZ201" s="23"/>
      <c r="BA201" s="23">
        <f t="shared" si="2"/>
        <v>0</v>
      </c>
      <c r="BB201" s="6">
        <v>11.0</v>
      </c>
      <c r="BC201" s="6">
        <v>6.0</v>
      </c>
      <c r="BD201" s="23">
        <f t="shared" si="3"/>
        <v>5</v>
      </c>
      <c r="BE201" s="6" t="s">
        <v>92</v>
      </c>
      <c r="BF201" s="6" t="s">
        <v>55</v>
      </c>
      <c r="BG201" s="6" t="s">
        <v>55</v>
      </c>
      <c r="BH201" s="6" t="s">
        <v>55</v>
      </c>
      <c r="BI201" s="6" t="s">
        <v>55</v>
      </c>
      <c r="BJ201" s="6" t="s">
        <v>92</v>
      </c>
      <c r="BK201" s="6" t="s">
        <v>55</v>
      </c>
      <c r="BL201" s="23"/>
    </row>
    <row r="202">
      <c r="A202" s="16">
        <v>197.0</v>
      </c>
      <c r="B202" s="17" t="s">
        <v>1228</v>
      </c>
      <c r="C202" s="17" t="s">
        <v>115</v>
      </c>
      <c r="D202" s="17" t="s">
        <v>1229</v>
      </c>
      <c r="E202" s="17" t="s">
        <v>367</v>
      </c>
      <c r="F202" s="17" t="s">
        <v>79</v>
      </c>
      <c r="G202" s="17" t="s">
        <v>1182</v>
      </c>
      <c r="H202" s="48" t="s">
        <v>81</v>
      </c>
      <c r="J202" s="21"/>
      <c r="K202" s="48" t="s">
        <v>84</v>
      </c>
      <c r="L202" s="49">
        <v>42979.0</v>
      </c>
      <c r="M202" s="50"/>
      <c r="N202" s="48" t="s">
        <v>85</v>
      </c>
      <c r="O202" s="48" t="s">
        <v>295</v>
      </c>
      <c r="P202" s="50"/>
      <c r="Q202" s="25">
        <v>8.5</v>
      </c>
      <c r="R202" s="25">
        <v>8.5</v>
      </c>
      <c r="S202" s="25">
        <v>8.5</v>
      </c>
      <c r="T202" s="25"/>
      <c r="U202" s="25"/>
      <c r="V202" s="25"/>
      <c r="W202" s="25">
        <v>7.5</v>
      </c>
      <c r="X202" s="25">
        <v>7.0</v>
      </c>
      <c r="Y202" s="25">
        <v>8.5</v>
      </c>
      <c r="Z202" s="25">
        <v>9.0</v>
      </c>
      <c r="AA202" s="25">
        <v>10.0</v>
      </c>
      <c r="AB202" s="25">
        <v>10.0</v>
      </c>
      <c r="AC202" s="25">
        <v>8.5</v>
      </c>
      <c r="AD202" s="25"/>
      <c r="AE202" s="25"/>
      <c r="AF202" s="25"/>
      <c r="AG202" s="25"/>
      <c r="AH202" s="25">
        <v>10.0</v>
      </c>
      <c r="AI202" s="25">
        <v>10.0</v>
      </c>
      <c r="AJ202" s="25">
        <v>10.0</v>
      </c>
      <c r="AK202" s="25">
        <v>9.0</v>
      </c>
      <c r="AL202" s="25">
        <v>9.5</v>
      </c>
      <c r="AM202" s="25"/>
      <c r="AN202" s="25"/>
      <c r="AO202" s="25"/>
      <c r="AP202" s="25"/>
      <c r="AQ202" s="25"/>
      <c r="AR202" s="6">
        <v>9.0</v>
      </c>
      <c r="AS202" s="25"/>
      <c r="AT202" s="25"/>
      <c r="AU202" s="25"/>
      <c r="AV202" s="25"/>
      <c r="AW202" s="25"/>
      <c r="AX202" s="25">
        <v>10.0</v>
      </c>
      <c r="AY202" s="32">
        <f t="shared" si="1"/>
        <v>9.02</v>
      </c>
      <c r="AZ202" s="23"/>
      <c r="BA202" s="23">
        <f t="shared" si="2"/>
        <v>0</v>
      </c>
      <c r="BB202" s="6">
        <v>5.0</v>
      </c>
      <c r="BC202" s="6">
        <v>0.0</v>
      </c>
      <c r="BD202" s="23">
        <f t="shared" si="3"/>
        <v>5</v>
      </c>
      <c r="BE202" s="6" t="s">
        <v>92</v>
      </c>
      <c r="BF202" s="6" t="s">
        <v>55</v>
      </c>
      <c r="BG202" s="6" t="s">
        <v>55</v>
      </c>
      <c r="BH202" s="6" t="s">
        <v>55</v>
      </c>
      <c r="BI202" s="6" t="s">
        <v>55</v>
      </c>
      <c r="BJ202" s="6" t="s">
        <v>92</v>
      </c>
      <c r="BK202" s="6" t="s">
        <v>55</v>
      </c>
      <c r="BL202" s="23"/>
    </row>
    <row r="203">
      <c r="A203" s="16">
        <v>198.0</v>
      </c>
      <c r="B203" s="17" t="s">
        <v>1208</v>
      </c>
      <c r="C203" s="17" t="s">
        <v>404</v>
      </c>
      <c r="D203" s="17" t="s">
        <v>112</v>
      </c>
      <c r="E203" s="19"/>
      <c r="F203" s="17" t="s">
        <v>96</v>
      </c>
      <c r="G203" s="17" t="s">
        <v>1182</v>
      </c>
      <c r="H203" s="48" t="s">
        <v>81</v>
      </c>
      <c r="J203" s="21"/>
      <c r="K203" s="48" t="s">
        <v>84</v>
      </c>
      <c r="L203" s="49">
        <v>42979.0</v>
      </c>
      <c r="M203" s="50"/>
      <c r="N203" s="48" t="s">
        <v>85</v>
      </c>
      <c r="O203" s="48" t="s">
        <v>295</v>
      </c>
      <c r="P203" s="50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6"/>
      <c r="AS203" s="25"/>
      <c r="AT203" s="25"/>
      <c r="AU203" s="25"/>
      <c r="AV203" s="25"/>
      <c r="AW203" s="25"/>
      <c r="AX203" s="25"/>
      <c r="AY203" s="32" t="str">
        <f t="shared" si="1"/>
        <v>#DIV/0!</v>
      </c>
      <c r="AZ203" s="23"/>
      <c r="BA203" s="23">
        <f t="shared" si="2"/>
        <v>0</v>
      </c>
      <c r="BB203" s="6"/>
      <c r="BC203" s="6"/>
      <c r="BD203" s="23">
        <f t="shared" si="3"/>
        <v>0</v>
      </c>
      <c r="BE203" s="6" t="s">
        <v>92</v>
      </c>
      <c r="BF203" s="6" t="s">
        <v>92</v>
      </c>
      <c r="BG203" s="6" t="s">
        <v>55</v>
      </c>
      <c r="BH203" s="6" t="s">
        <v>55</v>
      </c>
      <c r="BI203" s="6" t="s">
        <v>55</v>
      </c>
      <c r="BJ203" s="6" t="s">
        <v>55</v>
      </c>
      <c r="BK203" s="6" t="s">
        <v>55</v>
      </c>
      <c r="BL203" s="23"/>
    </row>
    <row r="204">
      <c r="A204" s="16">
        <v>199.0</v>
      </c>
      <c r="B204" s="17" t="s">
        <v>1230</v>
      </c>
      <c r="C204" s="17" t="s">
        <v>259</v>
      </c>
      <c r="D204" s="17" t="s">
        <v>110</v>
      </c>
      <c r="E204" s="19"/>
      <c r="F204" s="17" t="s">
        <v>96</v>
      </c>
      <c r="G204" s="17" t="s">
        <v>1182</v>
      </c>
      <c r="H204" s="48" t="s">
        <v>81</v>
      </c>
      <c r="J204" s="21"/>
      <c r="K204" s="48" t="s">
        <v>84</v>
      </c>
      <c r="L204" s="49">
        <v>42985.0</v>
      </c>
      <c r="M204" s="50"/>
      <c r="N204" s="48" t="s">
        <v>85</v>
      </c>
      <c r="O204" s="48" t="s">
        <v>295</v>
      </c>
      <c r="P204" s="50"/>
      <c r="Q204" s="25">
        <v>9.0</v>
      </c>
      <c r="R204" s="25">
        <v>6.5</v>
      </c>
      <c r="S204" s="25">
        <v>9.0</v>
      </c>
      <c r="T204" s="25"/>
      <c r="U204" s="25"/>
      <c r="V204" s="25"/>
      <c r="W204" s="25">
        <v>8.5</v>
      </c>
      <c r="X204" s="25">
        <v>9.5</v>
      </c>
      <c r="Y204" s="25">
        <v>8.5</v>
      </c>
      <c r="Z204" s="25">
        <v>9.0</v>
      </c>
      <c r="AA204" s="25">
        <v>10.0</v>
      </c>
      <c r="AB204" s="25">
        <v>10.0</v>
      </c>
      <c r="AC204" s="25">
        <v>8.5</v>
      </c>
      <c r="AD204" s="25"/>
      <c r="AE204" s="25"/>
      <c r="AF204" s="25"/>
      <c r="AG204" s="25"/>
      <c r="AH204" s="25">
        <v>10.0</v>
      </c>
      <c r="AI204" s="25">
        <v>10.0</v>
      </c>
      <c r="AJ204" s="25">
        <v>10.0</v>
      </c>
      <c r="AK204" s="25">
        <v>9.0</v>
      </c>
      <c r="AL204" s="25">
        <v>9.5</v>
      </c>
      <c r="AM204" s="25"/>
      <c r="AN204" s="25"/>
      <c r="AO204" s="25"/>
      <c r="AP204" s="25"/>
      <c r="AQ204" s="25"/>
      <c r="AR204" s="6">
        <v>8.0</v>
      </c>
      <c r="AS204" s="25"/>
      <c r="AT204" s="25"/>
      <c r="AU204" s="25"/>
      <c r="AV204" s="25"/>
      <c r="AW204" s="25"/>
      <c r="AX204" s="25">
        <v>10.0</v>
      </c>
      <c r="AY204" s="32">
        <f t="shared" si="1"/>
        <v>9.11</v>
      </c>
      <c r="AZ204" s="23"/>
      <c r="BA204" s="23">
        <f t="shared" si="2"/>
        <v>0</v>
      </c>
      <c r="BB204" s="6">
        <v>8.0</v>
      </c>
      <c r="BC204" s="6">
        <v>0.0</v>
      </c>
      <c r="BD204" s="23">
        <f t="shared" si="3"/>
        <v>8</v>
      </c>
      <c r="BE204" s="6" t="s">
        <v>92</v>
      </c>
      <c r="BF204" s="6" t="s">
        <v>55</v>
      </c>
      <c r="BG204" s="6" t="s">
        <v>55</v>
      </c>
      <c r="BH204" s="6" t="s">
        <v>55</v>
      </c>
      <c r="BI204" s="6" t="s">
        <v>55</v>
      </c>
      <c r="BJ204" s="6" t="s">
        <v>92</v>
      </c>
      <c r="BK204" s="6" t="s">
        <v>55</v>
      </c>
      <c r="BL204" s="23"/>
    </row>
    <row r="205">
      <c r="A205" s="16">
        <v>200.0</v>
      </c>
      <c r="B205" s="17" t="s">
        <v>1232</v>
      </c>
      <c r="C205" s="17" t="s">
        <v>110</v>
      </c>
      <c r="D205" s="17" t="s">
        <v>240</v>
      </c>
      <c r="E205" s="19"/>
      <c r="F205" s="17" t="s">
        <v>96</v>
      </c>
      <c r="G205" s="17" t="s">
        <v>1182</v>
      </c>
      <c r="H205" s="48" t="s">
        <v>81</v>
      </c>
      <c r="J205" s="21"/>
      <c r="K205" s="48" t="s">
        <v>138</v>
      </c>
      <c r="L205" s="49">
        <v>42979.0</v>
      </c>
      <c r="M205" s="49">
        <v>42985.0</v>
      </c>
      <c r="N205" s="48" t="s">
        <v>85</v>
      </c>
      <c r="O205" s="48" t="s">
        <v>295</v>
      </c>
      <c r="P205" s="49">
        <v>42983.0</v>
      </c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6"/>
      <c r="AS205" s="25"/>
      <c r="AT205" s="25"/>
      <c r="AU205" s="25"/>
      <c r="AV205" s="25"/>
      <c r="AW205" s="25"/>
      <c r="AX205" s="25"/>
      <c r="AY205" s="32" t="str">
        <f t="shared" si="1"/>
        <v>#DIV/0!</v>
      </c>
      <c r="AZ205" s="23"/>
      <c r="BA205" s="23">
        <f t="shared" si="2"/>
        <v>0</v>
      </c>
      <c r="BB205" s="23"/>
      <c r="BC205" s="23"/>
      <c r="BD205" s="23">
        <f t="shared" si="3"/>
        <v>0</v>
      </c>
      <c r="BE205" s="6" t="s">
        <v>92</v>
      </c>
      <c r="BF205" s="6" t="s">
        <v>92</v>
      </c>
      <c r="BG205" s="6" t="s">
        <v>55</v>
      </c>
      <c r="BH205" s="6" t="s">
        <v>55</v>
      </c>
      <c r="BI205" s="6" t="s">
        <v>55</v>
      </c>
      <c r="BJ205" s="6" t="s">
        <v>55</v>
      </c>
      <c r="BK205" s="6" t="s">
        <v>55</v>
      </c>
      <c r="BL205" s="23"/>
    </row>
    <row r="206">
      <c r="A206" s="16">
        <v>201.0</v>
      </c>
      <c r="B206" s="17" t="s">
        <v>1235</v>
      </c>
      <c r="C206" s="17" t="s">
        <v>404</v>
      </c>
      <c r="D206" s="17" t="s">
        <v>1236</v>
      </c>
      <c r="E206" s="20"/>
      <c r="F206" s="17" t="s">
        <v>96</v>
      </c>
      <c r="G206" s="17" t="s">
        <v>1237</v>
      </c>
      <c r="H206" s="48" t="s">
        <v>81</v>
      </c>
      <c r="J206" s="21"/>
      <c r="K206" s="48" t="s">
        <v>84</v>
      </c>
      <c r="L206" s="49">
        <v>42979.0</v>
      </c>
      <c r="M206" s="50"/>
      <c r="N206" s="48" t="s">
        <v>85</v>
      </c>
      <c r="O206" s="48" t="s">
        <v>295</v>
      </c>
      <c r="P206" s="50"/>
      <c r="Q206" s="6">
        <v>7.0</v>
      </c>
      <c r="R206" s="6">
        <v>8.0</v>
      </c>
      <c r="S206" s="6">
        <v>8.0</v>
      </c>
      <c r="T206" s="23"/>
      <c r="U206" s="23"/>
      <c r="V206" s="23"/>
      <c r="W206" s="6">
        <v>6.5</v>
      </c>
      <c r="X206" s="6">
        <v>7.0</v>
      </c>
      <c r="Y206" s="6">
        <v>5.5</v>
      </c>
      <c r="Z206" s="6">
        <v>8.0</v>
      </c>
      <c r="AA206" s="6">
        <v>10.0</v>
      </c>
      <c r="AB206" s="6">
        <v>9.0</v>
      </c>
      <c r="AC206" s="6">
        <v>8.5</v>
      </c>
      <c r="AD206" s="23"/>
      <c r="AE206" s="23"/>
      <c r="AF206" s="23"/>
      <c r="AG206" s="23"/>
      <c r="AH206" s="6">
        <v>10.0</v>
      </c>
      <c r="AI206" s="6">
        <v>10.0</v>
      </c>
      <c r="AJ206" s="6">
        <v>10.0</v>
      </c>
      <c r="AK206" s="6">
        <v>9.5</v>
      </c>
      <c r="AL206" s="6">
        <v>9.0</v>
      </c>
      <c r="AM206" s="23"/>
      <c r="AN206" s="23"/>
      <c r="AO206" s="23"/>
      <c r="AP206" s="23"/>
      <c r="AQ206" s="23"/>
      <c r="AR206" s="6">
        <v>10.0</v>
      </c>
      <c r="AS206" s="23"/>
      <c r="AT206" s="23"/>
      <c r="AU206" s="23"/>
      <c r="AV206" s="23"/>
      <c r="AW206" s="23"/>
      <c r="AX206" s="6">
        <v>10.0</v>
      </c>
      <c r="AY206" s="32">
        <f t="shared" si="1"/>
        <v>8.58</v>
      </c>
      <c r="AZ206" s="23"/>
      <c r="BA206" s="23">
        <f t="shared" si="2"/>
        <v>0</v>
      </c>
      <c r="BB206" s="6">
        <v>78.0</v>
      </c>
      <c r="BC206" s="6">
        <v>0.0</v>
      </c>
      <c r="BD206" s="23">
        <f t="shared" si="3"/>
        <v>78</v>
      </c>
      <c r="BE206" s="6" t="s">
        <v>92</v>
      </c>
      <c r="BF206" s="6" t="s">
        <v>55</v>
      </c>
      <c r="BG206" s="6" t="s">
        <v>55</v>
      </c>
      <c r="BH206" s="6" t="s">
        <v>55</v>
      </c>
      <c r="BI206" s="6" t="s">
        <v>55</v>
      </c>
      <c r="BJ206" s="6" t="s">
        <v>92</v>
      </c>
      <c r="BK206" s="6" t="s">
        <v>55</v>
      </c>
      <c r="BL206" s="23"/>
    </row>
    <row r="207">
      <c r="A207" s="16">
        <v>202.0</v>
      </c>
      <c r="B207" s="17" t="s">
        <v>1239</v>
      </c>
      <c r="C207" s="17" t="s">
        <v>203</v>
      </c>
      <c r="D207" s="20"/>
      <c r="E207" s="19"/>
      <c r="F207" s="17" t="s">
        <v>96</v>
      </c>
      <c r="G207" s="17" t="s">
        <v>1237</v>
      </c>
      <c r="H207" s="48" t="s">
        <v>81</v>
      </c>
      <c r="J207" s="21"/>
      <c r="K207" s="48" t="s">
        <v>84</v>
      </c>
      <c r="L207" s="49">
        <v>42979.0</v>
      </c>
      <c r="M207" s="50"/>
      <c r="N207" s="48" t="s">
        <v>85</v>
      </c>
      <c r="O207" s="48" t="s">
        <v>295</v>
      </c>
      <c r="P207" s="50"/>
      <c r="Q207" s="6">
        <v>7.0</v>
      </c>
      <c r="R207" s="6">
        <v>8.5</v>
      </c>
      <c r="S207" s="6">
        <v>10.0</v>
      </c>
      <c r="T207" s="23"/>
      <c r="U207" s="23"/>
      <c r="V207" s="23"/>
      <c r="W207" s="6">
        <v>8.0</v>
      </c>
      <c r="X207" s="6">
        <v>7.0</v>
      </c>
      <c r="Y207" s="6">
        <v>8.0</v>
      </c>
      <c r="Z207" s="6">
        <v>8.5</v>
      </c>
      <c r="AA207" s="6">
        <v>10.0</v>
      </c>
      <c r="AB207" s="6">
        <v>9.5</v>
      </c>
      <c r="AC207" s="6">
        <v>9.0</v>
      </c>
      <c r="AD207" s="23"/>
      <c r="AE207" s="23"/>
      <c r="AF207" s="23"/>
      <c r="AG207" s="23"/>
      <c r="AH207" s="6">
        <v>10.0</v>
      </c>
      <c r="AI207" s="6">
        <v>10.0</v>
      </c>
      <c r="AJ207" s="6">
        <v>10.0</v>
      </c>
      <c r="AK207" s="6">
        <v>9.0</v>
      </c>
      <c r="AL207" s="6">
        <v>10.0</v>
      </c>
      <c r="AM207" s="23"/>
      <c r="AN207" s="23"/>
      <c r="AO207" s="23"/>
      <c r="AP207" s="23"/>
      <c r="AQ207" s="23"/>
      <c r="AR207" s="6">
        <v>10.0</v>
      </c>
      <c r="AS207" s="23"/>
      <c r="AT207" s="23"/>
      <c r="AU207" s="23"/>
      <c r="AV207" s="23"/>
      <c r="AW207" s="23"/>
      <c r="AX207" s="6">
        <v>10.0</v>
      </c>
      <c r="AY207" s="32">
        <f t="shared" si="1"/>
        <v>9.08</v>
      </c>
      <c r="AZ207" s="23"/>
      <c r="BA207" s="23">
        <f t="shared" si="2"/>
        <v>0</v>
      </c>
      <c r="BB207" s="6">
        <v>45.0</v>
      </c>
      <c r="BC207" s="6">
        <v>0.0</v>
      </c>
      <c r="BD207" s="23">
        <f t="shared" si="3"/>
        <v>45</v>
      </c>
      <c r="BE207" s="6" t="s">
        <v>92</v>
      </c>
      <c r="BF207" s="6" t="s">
        <v>55</v>
      </c>
      <c r="BG207" s="6" t="s">
        <v>55</v>
      </c>
      <c r="BH207" s="6" t="s">
        <v>55</v>
      </c>
      <c r="BI207" s="6" t="s">
        <v>55</v>
      </c>
      <c r="BJ207" s="6" t="s">
        <v>92</v>
      </c>
      <c r="BK207" s="6" t="s">
        <v>55</v>
      </c>
      <c r="BL207" s="23"/>
    </row>
    <row r="208">
      <c r="A208" s="16">
        <v>203.0</v>
      </c>
      <c r="B208" s="17" t="s">
        <v>605</v>
      </c>
      <c r="C208" s="17" t="s">
        <v>161</v>
      </c>
      <c r="D208" s="20"/>
      <c r="E208" s="20"/>
      <c r="F208" s="17" t="s">
        <v>79</v>
      </c>
      <c r="G208" s="17" t="s">
        <v>1237</v>
      </c>
      <c r="H208" s="48" t="s">
        <v>81</v>
      </c>
      <c r="J208" s="21"/>
      <c r="K208" s="48" t="s">
        <v>84</v>
      </c>
      <c r="L208" s="49">
        <v>42979.0</v>
      </c>
      <c r="M208" s="50"/>
      <c r="N208" s="48" t="s">
        <v>85</v>
      </c>
      <c r="O208" s="48" t="s">
        <v>295</v>
      </c>
      <c r="P208" s="50"/>
      <c r="Q208" s="25">
        <v>5.5</v>
      </c>
      <c r="R208" s="25">
        <v>7.0</v>
      </c>
      <c r="S208" s="25">
        <v>6.5</v>
      </c>
      <c r="T208" s="25"/>
      <c r="U208" s="25"/>
      <c r="V208" s="25"/>
      <c r="W208" s="25">
        <v>5.5</v>
      </c>
      <c r="X208" s="25">
        <v>6.5</v>
      </c>
      <c r="Y208" s="25">
        <v>6.0</v>
      </c>
      <c r="Z208" s="25">
        <v>8.5</v>
      </c>
      <c r="AA208" s="6">
        <v>10.0</v>
      </c>
      <c r="AB208" s="25">
        <v>8.0</v>
      </c>
      <c r="AC208" s="25">
        <v>9.0</v>
      </c>
      <c r="AD208" s="25"/>
      <c r="AE208" s="25"/>
      <c r="AF208" s="25"/>
      <c r="AG208" s="25"/>
      <c r="AH208" s="6">
        <v>10.0</v>
      </c>
      <c r="AI208" s="6">
        <v>10.0</v>
      </c>
      <c r="AJ208" s="6">
        <v>10.0</v>
      </c>
      <c r="AK208" s="25">
        <v>10.0</v>
      </c>
      <c r="AL208" s="25">
        <v>9.0</v>
      </c>
      <c r="AM208" s="25"/>
      <c r="AN208" s="25"/>
      <c r="AO208" s="25"/>
      <c r="AP208" s="25"/>
      <c r="AQ208" s="25"/>
      <c r="AR208" s="6">
        <v>9.5</v>
      </c>
      <c r="AS208" s="25"/>
      <c r="AT208" s="25"/>
      <c r="AU208" s="25"/>
      <c r="AV208" s="25"/>
      <c r="AW208" s="25"/>
      <c r="AX208" s="6">
        <v>10.0</v>
      </c>
      <c r="AY208" s="32">
        <f t="shared" si="1"/>
        <v>8.29</v>
      </c>
      <c r="AZ208" s="23"/>
      <c r="BA208" s="23">
        <f t="shared" si="2"/>
        <v>0</v>
      </c>
      <c r="BB208" s="6">
        <v>1.0</v>
      </c>
      <c r="BC208" s="6">
        <v>0.0</v>
      </c>
      <c r="BD208" s="23">
        <f t="shared" si="3"/>
        <v>1</v>
      </c>
      <c r="BE208" s="6" t="s">
        <v>92</v>
      </c>
      <c r="BF208" s="6" t="s">
        <v>55</v>
      </c>
      <c r="BG208" s="6" t="s">
        <v>55</v>
      </c>
      <c r="BH208" s="6" t="s">
        <v>55</v>
      </c>
      <c r="BI208" s="6" t="s">
        <v>55</v>
      </c>
      <c r="BJ208" s="6" t="s">
        <v>92</v>
      </c>
      <c r="BK208" s="6" t="s">
        <v>55</v>
      </c>
      <c r="BL208" s="23"/>
    </row>
    <row r="209">
      <c r="A209" s="16">
        <v>204.0</v>
      </c>
      <c r="B209" s="17" t="s">
        <v>1242</v>
      </c>
      <c r="C209" s="17" t="s">
        <v>112</v>
      </c>
      <c r="D209" s="20"/>
      <c r="E209" s="19"/>
      <c r="F209" s="17" t="s">
        <v>96</v>
      </c>
      <c r="G209" s="17" t="s">
        <v>1237</v>
      </c>
      <c r="H209" s="48" t="s">
        <v>81</v>
      </c>
      <c r="J209" s="21"/>
      <c r="K209" s="48" t="s">
        <v>84</v>
      </c>
      <c r="L209" s="51">
        <v>43053.0</v>
      </c>
      <c r="M209" s="50"/>
      <c r="N209" s="48" t="s">
        <v>85</v>
      </c>
      <c r="O209" s="48" t="s">
        <v>483</v>
      </c>
      <c r="P209" s="50"/>
      <c r="Q209" s="25">
        <v>6.0</v>
      </c>
      <c r="R209" s="25">
        <v>9.5</v>
      </c>
      <c r="S209" s="25">
        <v>8.0</v>
      </c>
      <c r="T209" s="25"/>
      <c r="U209" s="25"/>
      <c r="V209" s="25"/>
      <c r="W209" s="25">
        <v>6.5</v>
      </c>
      <c r="X209" s="25">
        <v>6.5</v>
      </c>
      <c r="Y209" s="25">
        <v>5.0</v>
      </c>
      <c r="Z209" s="25">
        <v>7.0</v>
      </c>
      <c r="AA209" s="6">
        <v>10.0</v>
      </c>
      <c r="AB209" s="25">
        <v>6.0</v>
      </c>
      <c r="AC209" s="25">
        <v>7.5</v>
      </c>
      <c r="AD209" s="25"/>
      <c r="AE209" s="25"/>
      <c r="AF209" s="25"/>
      <c r="AG209" s="25"/>
      <c r="AH209" s="6">
        <v>10.0</v>
      </c>
      <c r="AI209" s="6">
        <v>10.0</v>
      </c>
      <c r="AJ209" s="6">
        <v>10.0</v>
      </c>
      <c r="AK209" s="25">
        <v>9.5</v>
      </c>
      <c r="AL209" s="25">
        <v>8.0</v>
      </c>
      <c r="AM209" s="25"/>
      <c r="AN209" s="25"/>
      <c r="AO209" s="25"/>
      <c r="AP209" s="25"/>
      <c r="AQ209" s="25"/>
      <c r="AR209" s="6">
        <v>10.0</v>
      </c>
      <c r="AS209" s="25"/>
      <c r="AT209" s="25"/>
      <c r="AU209" s="25"/>
      <c r="AV209" s="25"/>
      <c r="AW209" s="25"/>
      <c r="AX209" s="6">
        <v>10.0</v>
      </c>
      <c r="AY209" s="32">
        <f t="shared" si="1"/>
        <v>8.2</v>
      </c>
      <c r="AZ209" s="23"/>
      <c r="BA209" s="23">
        <f t="shared" si="2"/>
        <v>0</v>
      </c>
      <c r="BB209" s="6">
        <v>26.0</v>
      </c>
      <c r="BC209" s="6">
        <v>0.0</v>
      </c>
      <c r="BD209" s="23">
        <f t="shared" si="3"/>
        <v>26</v>
      </c>
      <c r="BE209" s="6" t="s">
        <v>92</v>
      </c>
      <c r="BF209" s="6" t="s">
        <v>55</v>
      </c>
      <c r="BG209" s="6" t="s">
        <v>55</v>
      </c>
      <c r="BH209" s="6" t="s">
        <v>55</v>
      </c>
      <c r="BI209" s="6" t="s">
        <v>55</v>
      </c>
      <c r="BJ209" s="6" t="s">
        <v>92</v>
      </c>
      <c r="BK209" s="6" t="s">
        <v>55</v>
      </c>
      <c r="BL209" s="23"/>
    </row>
    <row r="210">
      <c r="A210" s="16">
        <v>205.0</v>
      </c>
      <c r="B210" s="17" t="s">
        <v>1245</v>
      </c>
      <c r="C210" s="17" t="s">
        <v>118</v>
      </c>
      <c r="D210" s="17" t="s">
        <v>1246</v>
      </c>
      <c r="E210" s="19"/>
      <c r="F210" s="17" t="s">
        <v>79</v>
      </c>
      <c r="G210" s="17" t="s">
        <v>1237</v>
      </c>
      <c r="H210" s="48" t="s">
        <v>81</v>
      </c>
      <c r="J210" s="21"/>
      <c r="K210" s="48" t="s">
        <v>84</v>
      </c>
      <c r="L210" s="49">
        <v>42982.0</v>
      </c>
      <c r="M210" s="50"/>
      <c r="N210" s="48" t="s">
        <v>85</v>
      </c>
      <c r="O210" s="48" t="s">
        <v>483</v>
      </c>
      <c r="P210" s="50"/>
      <c r="Q210" s="6">
        <v>5.5</v>
      </c>
      <c r="R210" s="6">
        <v>8.0</v>
      </c>
      <c r="S210" s="6">
        <v>5.5</v>
      </c>
      <c r="T210" s="23"/>
      <c r="U210" s="23"/>
      <c r="V210" s="23"/>
      <c r="W210" s="6">
        <v>5.0</v>
      </c>
      <c r="X210" s="6">
        <v>5.5</v>
      </c>
      <c r="Y210" s="6">
        <v>5.0</v>
      </c>
      <c r="Z210" s="6">
        <v>7.0</v>
      </c>
      <c r="AA210" s="6">
        <v>10.0</v>
      </c>
      <c r="AB210" s="6">
        <v>7.0</v>
      </c>
      <c r="AC210" s="6">
        <v>7.5</v>
      </c>
      <c r="AD210" s="23"/>
      <c r="AE210" s="23"/>
      <c r="AF210" s="23"/>
      <c r="AG210" s="23"/>
      <c r="AH210" s="6">
        <v>9.0</v>
      </c>
      <c r="AI210" s="6">
        <v>10.0</v>
      </c>
      <c r="AJ210" s="6">
        <v>10.0</v>
      </c>
      <c r="AK210" s="6">
        <v>7.5</v>
      </c>
      <c r="AL210" s="6">
        <v>7.5</v>
      </c>
      <c r="AM210" s="23"/>
      <c r="AN210" s="23"/>
      <c r="AO210" s="23"/>
      <c r="AP210" s="23"/>
      <c r="AQ210" s="23"/>
      <c r="AR210" s="6">
        <v>10.0</v>
      </c>
      <c r="AS210" s="23"/>
      <c r="AT210" s="23"/>
      <c r="AU210" s="23"/>
      <c r="AV210" s="23"/>
      <c r="AW210" s="23"/>
      <c r="AX210" s="6">
        <v>10.0</v>
      </c>
      <c r="AY210" s="32">
        <f t="shared" si="1"/>
        <v>7.64</v>
      </c>
      <c r="AZ210" s="23"/>
      <c r="BA210" s="23">
        <f t="shared" si="2"/>
        <v>0</v>
      </c>
      <c r="BB210" s="6">
        <v>13.0</v>
      </c>
      <c r="BC210" s="6">
        <v>0.0</v>
      </c>
      <c r="BD210" s="23">
        <f t="shared" si="3"/>
        <v>13</v>
      </c>
      <c r="BE210" s="6" t="s">
        <v>92</v>
      </c>
      <c r="BF210" s="6" t="s">
        <v>55</v>
      </c>
      <c r="BG210" s="6" t="s">
        <v>55</v>
      </c>
      <c r="BH210" s="6" t="s">
        <v>55</v>
      </c>
      <c r="BI210" s="6" t="s">
        <v>55</v>
      </c>
      <c r="BJ210" s="6" t="s">
        <v>92</v>
      </c>
      <c r="BK210" s="6" t="s">
        <v>55</v>
      </c>
      <c r="BL210" s="23"/>
    </row>
    <row r="211">
      <c r="A211" s="16">
        <v>206.0</v>
      </c>
      <c r="B211" s="17" t="s">
        <v>615</v>
      </c>
      <c r="C211" s="17" t="s">
        <v>115</v>
      </c>
      <c r="D211" s="20"/>
      <c r="E211" s="19"/>
      <c r="F211" s="17" t="s">
        <v>79</v>
      </c>
      <c r="G211" s="17" t="s">
        <v>1237</v>
      </c>
      <c r="H211" s="48" t="s">
        <v>81</v>
      </c>
      <c r="J211" s="21"/>
      <c r="K211" s="48" t="s">
        <v>84</v>
      </c>
      <c r="L211" s="49">
        <v>42979.0</v>
      </c>
      <c r="M211" s="50"/>
      <c r="N211" s="48" t="s">
        <v>85</v>
      </c>
      <c r="O211" s="48" t="s">
        <v>295</v>
      </c>
      <c r="P211" s="50"/>
      <c r="Q211" s="6">
        <v>8.5</v>
      </c>
      <c r="R211" s="6">
        <v>9.0</v>
      </c>
      <c r="S211" s="6">
        <v>8.5</v>
      </c>
      <c r="T211" s="23"/>
      <c r="U211" s="23"/>
      <c r="V211" s="23"/>
      <c r="W211" s="6">
        <v>8.0</v>
      </c>
      <c r="X211" s="6">
        <v>8.0</v>
      </c>
      <c r="Y211" s="6">
        <v>7.5</v>
      </c>
      <c r="Z211" s="6">
        <v>8.5</v>
      </c>
      <c r="AA211" s="6">
        <v>10.0</v>
      </c>
      <c r="AB211" s="6">
        <v>8.0</v>
      </c>
      <c r="AC211" s="6">
        <v>9.0</v>
      </c>
      <c r="AD211" s="23"/>
      <c r="AE211" s="23"/>
      <c r="AF211" s="23"/>
      <c r="AG211" s="23"/>
      <c r="AH211" s="6">
        <v>10.0</v>
      </c>
      <c r="AI211" s="6">
        <v>10.0</v>
      </c>
      <c r="AJ211" s="6">
        <v>10.0</v>
      </c>
      <c r="AK211" s="6">
        <v>10.0</v>
      </c>
      <c r="AL211" s="6">
        <v>9.5</v>
      </c>
      <c r="AM211" s="23"/>
      <c r="AN211" s="23"/>
      <c r="AO211" s="23"/>
      <c r="AP211" s="23"/>
      <c r="AQ211" s="23"/>
      <c r="AR211" s="6">
        <v>10.0</v>
      </c>
      <c r="AS211" s="23"/>
      <c r="AT211" s="23"/>
      <c r="AU211" s="23"/>
      <c r="AV211" s="23"/>
      <c r="AW211" s="23"/>
      <c r="AX211" s="6">
        <v>10.0</v>
      </c>
      <c r="AY211" s="32">
        <f t="shared" si="1"/>
        <v>9.08</v>
      </c>
      <c r="AZ211" s="23"/>
      <c r="BA211" s="23">
        <f t="shared" si="2"/>
        <v>0</v>
      </c>
      <c r="BB211" s="6">
        <v>14.0</v>
      </c>
      <c r="BC211" s="6">
        <v>0.0</v>
      </c>
      <c r="BD211" s="23">
        <f t="shared" si="3"/>
        <v>14</v>
      </c>
      <c r="BE211" s="6" t="s">
        <v>92</v>
      </c>
      <c r="BF211" s="6" t="s">
        <v>55</v>
      </c>
      <c r="BG211" s="6" t="s">
        <v>55</v>
      </c>
      <c r="BH211" s="6" t="s">
        <v>55</v>
      </c>
      <c r="BI211" s="6" t="s">
        <v>55</v>
      </c>
      <c r="BJ211" s="6" t="s">
        <v>92</v>
      </c>
      <c r="BK211" s="6" t="s">
        <v>55</v>
      </c>
      <c r="BL211" s="23"/>
    </row>
    <row r="212">
      <c r="A212" s="16">
        <v>207.0</v>
      </c>
      <c r="B212" s="17" t="s">
        <v>1249</v>
      </c>
      <c r="C212" s="17" t="s">
        <v>617</v>
      </c>
      <c r="D212" s="17" t="s">
        <v>199</v>
      </c>
      <c r="E212" s="19"/>
      <c r="F212" s="17" t="s">
        <v>96</v>
      </c>
      <c r="G212" s="17" t="s">
        <v>1237</v>
      </c>
      <c r="H212" s="48" t="s">
        <v>81</v>
      </c>
      <c r="J212" s="21"/>
      <c r="K212" s="48" t="s">
        <v>84</v>
      </c>
      <c r="L212" s="49">
        <v>42979.0</v>
      </c>
      <c r="M212" s="50"/>
      <c r="N212" s="48" t="s">
        <v>85</v>
      </c>
      <c r="O212" s="50"/>
      <c r="P212" s="50"/>
      <c r="Q212" s="6">
        <v>7.0</v>
      </c>
      <c r="R212" s="6">
        <v>8.5</v>
      </c>
      <c r="S212" s="6">
        <v>10.0</v>
      </c>
      <c r="T212" s="23"/>
      <c r="U212" s="23"/>
      <c r="V212" s="23"/>
      <c r="W212" s="6">
        <v>7.5</v>
      </c>
      <c r="X212" s="6">
        <v>8.5</v>
      </c>
      <c r="Y212" s="6">
        <v>6.5</v>
      </c>
      <c r="Z212" s="6">
        <v>9.0</v>
      </c>
      <c r="AA212" s="6">
        <v>10.0</v>
      </c>
      <c r="AB212" s="6">
        <v>9.5</v>
      </c>
      <c r="AC212" s="6">
        <v>9.0</v>
      </c>
      <c r="AD212" s="23"/>
      <c r="AE212" s="23"/>
      <c r="AF212" s="23"/>
      <c r="AG212" s="23"/>
      <c r="AH212" s="6">
        <v>10.0</v>
      </c>
      <c r="AI212" s="6">
        <v>10.0</v>
      </c>
      <c r="AJ212" s="6">
        <v>10.0</v>
      </c>
      <c r="AK212" s="6">
        <v>9.5</v>
      </c>
      <c r="AL212" s="6">
        <v>9.5</v>
      </c>
      <c r="AM212" s="23"/>
      <c r="AN212" s="23"/>
      <c r="AO212" s="23"/>
      <c r="AP212" s="23"/>
      <c r="AQ212" s="23"/>
      <c r="AR212" s="6">
        <v>10.0</v>
      </c>
      <c r="AS212" s="23"/>
      <c r="AT212" s="23"/>
      <c r="AU212" s="23"/>
      <c r="AV212" s="23"/>
      <c r="AW212" s="23"/>
      <c r="AX212" s="6">
        <v>10.0</v>
      </c>
      <c r="AY212" s="32">
        <f t="shared" si="1"/>
        <v>9.08</v>
      </c>
      <c r="AZ212" s="23"/>
      <c r="BA212" s="23">
        <f t="shared" si="2"/>
        <v>0</v>
      </c>
      <c r="BB212" s="6">
        <v>20.0</v>
      </c>
      <c r="BC212" s="6">
        <v>0.0</v>
      </c>
      <c r="BD212" s="23">
        <f t="shared" si="3"/>
        <v>20</v>
      </c>
      <c r="BE212" s="6" t="s">
        <v>92</v>
      </c>
      <c r="BF212" s="6" t="s">
        <v>55</v>
      </c>
      <c r="BG212" s="6" t="s">
        <v>55</v>
      </c>
      <c r="BH212" s="6" t="s">
        <v>55</v>
      </c>
      <c r="BI212" s="6" t="s">
        <v>55</v>
      </c>
      <c r="BJ212" s="6" t="s">
        <v>92</v>
      </c>
      <c r="BK212" s="6" t="s">
        <v>55</v>
      </c>
      <c r="BL212" s="23"/>
    </row>
    <row r="213">
      <c r="A213" s="16">
        <v>208.0</v>
      </c>
      <c r="B213" s="17" t="s">
        <v>1252</v>
      </c>
      <c r="C213" s="17" t="s">
        <v>213</v>
      </c>
      <c r="D213" s="17" t="s">
        <v>76</v>
      </c>
      <c r="E213" s="19"/>
      <c r="F213" s="17" t="s">
        <v>79</v>
      </c>
      <c r="G213" s="17" t="s">
        <v>1237</v>
      </c>
      <c r="H213" s="48" t="s">
        <v>81</v>
      </c>
      <c r="J213" s="21"/>
      <c r="K213" s="48" t="s">
        <v>84</v>
      </c>
      <c r="L213" s="49">
        <v>42979.0</v>
      </c>
      <c r="M213" s="50"/>
      <c r="N213" s="48" t="s">
        <v>85</v>
      </c>
      <c r="O213" s="50"/>
      <c r="P213" s="50"/>
      <c r="Q213" s="25">
        <v>5.0</v>
      </c>
      <c r="R213" s="25">
        <v>6.5</v>
      </c>
      <c r="S213" s="25">
        <v>6.5</v>
      </c>
      <c r="T213" s="25"/>
      <c r="U213" s="25"/>
      <c r="V213" s="25"/>
      <c r="W213" s="25">
        <v>6.5</v>
      </c>
      <c r="X213" s="25">
        <v>6.0</v>
      </c>
      <c r="Y213" s="25">
        <v>6.0</v>
      </c>
      <c r="Z213" s="25">
        <v>5.5</v>
      </c>
      <c r="AA213" s="6">
        <v>10.0</v>
      </c>
      <c r="AB213" s="25">
        <v>6.5</v>
      </c>
      <c r="AC213" s="25">
        <v>7.0</v>
      </c>
      <c r="AD213" s="25"/>
      <c r="AE213" s="25"/>
      <c r="AF213" s="25"/>
      <c r="AG213" s="25"/>
      <c r="AH213" s="6">
        <v>9.0</v>
      </c>
      <c r="AI213" s="6">
        <v>10.0</v>
      </c>
      <c r="AJ213" s="6">
        <v>10.0</v>
      </c>
      <c r="AK213" s="25">
        <v>10.0</v>
      </c>
      <c r="AL213" s="25">
        <v>8.0</v>
      </c>
      <c r="AM213" s="25"/>
      <c r="AN213" s="25"/>
      <c r="AO213" s="25"/>
      <c r="AP213" s="25"/>
      <c r="AQ213" s="25"/>
      <c r="AR213" s="6">
        <v>9.5</v>
      </c>
      <c r="AS213" s="25"/>
      <c r="AT213" s="25"/>
      <c r="AU213" s="25"/>
      <c r="AV213" s="25"/>
      <c r="AW213" s="25"/>
      <c r="AX213" s="6">
        <v>10.0</v>
      </c>
      <c r="AY213" s="32">
        <f t="shared" si="1"/>
        <v>7.76</v>
      </c>
      <c r="AZ213" s="23"/>
      <c r="BA213" s="23">
        <f t="shared" si="2"/>
        <v>0</v>
      </c>
      <c r="BB213" s="6">
        <v>47.0</v>
      </c>
      <c r="BC213" s="6">
        <v>0.0</v>
      </c>
      <c r="BD213" s="23">
        <f t="shared" si="3"/>
        <v>47</v>
      </c>
      <c r="BE213" s="6" t="s">
        <v>92</v>
      </c>
      <c r="BF213" s="6" t="s">
        <v>55</v>
      </c>
      <c r="BG213" s="6" t="s">
        <v>55</v>
      </c>
      <c r="BH213" s="6" t="s">
        <v>55</v>
      </c>
      <c r="BI213" s="6" t="s">
        <v>55</v>
      </c>
      <c r="BJ213" s="6" t="s">
        <v>92</v>
      </c>
      <c r="BK213" s="6" t="s">
        <v>55</v>
      </c>
      <c r="BL213" s="23"/>
    </row>
    <row r="214">
      <c r="A214" s="16">
        <v>209.0</v>
      </c>
      <c r="B214" s="17" t="s">
        <v>1254</v>
      </c>
      <c r="C214" s="17" t="s">
        <v>744</v>
      </c>
      <c r="D214" s="17" t="s">
        <v>110</v>
      </c>
      <c r="E214" s="19"/>
      <c r="F214" s="17" t="s">
        <v>96</v>
      </c>
      <c r="G214" s="17" t="s">
        <v>1237</v>
      </c>
      <c r="H214" s="48" t="s">
        <v>81</v>
      </c>
      <c r="J214" s="21"/>
      <c r="K214" s="48" t="s">
        <v>84</v>
      </c>
      <c r="L214" s="49">
        <v>42979.0</v>
      </c>
      <c r="M214" s="50"/>
      <c r="N214" s="48" t="s">
        <v>85</v>
      </c>
      <c r="O214" s="50"/>
      <c r="P214" s="50"/>
      <c r="Q214" s="25">
        <v>8.0</v>
      </c>
      <c r="R214" s="25">
        <v>9.5</v>
      </c>
      <c r="S214" s="25">
        <v>9.5</v>
      </c>
      <c r="T214" s="25"/>
      <c r="U214" s="25"/>
      <c r="V214" s="25"/>
      <c r="W214" s="25">
        <v>8.5</v>
      </c>
      <c r="X214" s="25">
        <v>8.5</v>
      </c>
      <c r="Y214" s="25">
        <v>7.0</v>
      </c>
      <c r="Z214" s="25">
        <v>9.0</v>
      </c>
      <c r="AA214" s="6">
        <v>10.0</v>
      </c>
      <c r="AB214" s="25">
        <v>9.5</v>
      </c>
      <c r="AC214" s="25">
        <v>9.0</v>
      </c>
      <c r="AD214" s="25"/>
      <c r="AE214" s="25"/>
      <c r="AF214" s="25"/>
      <c r="AG214" s="25"/>
      <c r="AH214" s="6">
        <v>10.0</v>
      </c>
      <c r="AI214" s="6">
        <v>10.0</v>
      </c>
      <c r="AJ214" s="6">
        <v>10.0</v>
      </c>
      <c r="AK214" s="25">
        <v>10.0</v>
      </c>
      <c r="AL214" s="25">
        <v>9.5</v>
      </c>
      <c r="AM214" s="25"/>
      <c r="AN214" s="25"/>
      <c r="AO214" s="25"/>
      <c r="AP214" s="25"/>
      <c r="AQ214" s="25"/>
      <c r="AR214" s="6">
        <v>10.0</v>
      </c>
      <c r="AS214" s="25"/>
      <c r="AT214" s="25"/>
      <c r="AU214" s="25"/>
      <c r="AV214" s="25"/>
      <c r="AW214" s="25"/>
      <c r="AX214" s="6">
        <v>10.0</v>
      </c>
      <c r="AY214" s="32">
        <f t="shared" si="1"/>
        <v>9.29</v>
      </c>
      <c r="AZ214" s="23"/>
      <c r="BA214" s="23">
        <f t="shared" si="2"/>
        <v>0</v>
      </c>
      <c r="BB214" s="6">
        <v>5.0</v>
      </c>
      <c r="BC214" s="6">
        <v>0.0</v>
      </c>
      <c r="BD214" s="23">
        <f t="shared" si="3"/>
        <v>5</v>
      </c>
      <c r="BE214" s="6" t="s">
        <v>92</v>
      </c>
      <c r="BF214" s="6" t="s">
        <v>55</v>
      </c>
      <c r="BG214" s="6" t="s">
        <v>55</v>
      </c>
      <c r="BH214" s="6" t="s">
        <v>55</v>
      </c>
      <c r="BI214" s="6" t="s">
        <v>55</v>
      </c>
      <c r="BJ214" s="6" t="s">
        <v>92</v>
      </c>
      <c r="BK214" s="6" t="s">
        <v>55</v>
      </c>
      <c r="BL214" s="23"/>
    </row>
    <row r="215">
      <c r="A215" s="16">
        <v>210.0</v>
      </c>
      <c r="B215" s="17" t="s">
        <v>1254</v>
      </c>
      <c r="C215" s="17" t="s">
        <v>362</v>
      </c>
      <c r="D215" s="17" t="s">
        <v>200</v>
      </c>
      <c r="E215" s="19"/>
      <c r="F215" s="17" t="s">
        <v>96</v>
      </c>
      <c r="G215" s="17" t="s">
        <v>1237</v>
      </c>
      <c r="H215" s="48" t="s">
        <v>81</v>
      </c>
      <c r="J215" s="21"/>
      <c r="K215" s="48" t="s">
        <v>84</v>
      </c>
      <c r="L215" s="49">
        <v>42979.0</v>
      </c>
      <c r="M215" s="50"/>
      <c r="N215" s="48" t="s">
        <v>85</v>
      </c>
      <c r="O215" s="50"/>
      <c r="P215" s="50"/>
      <c r="Q215" s="25">
        <v>7.0</v>
      </c>
      <c r="R215" s="25">
        <v>9.0</v>
      </c>
      <c r="S215" s="25">
        <v>10.0</v>
      </c>
      <c r="T215" s="25"/>
      <c r="U215" s="25"/>
      <c r="V215" s="25"/>
      <c r="W215" s="25">
        <v>8.0</v>
      </c>
      <c r="X215" s="25">
        <v>8.0</v>
      </c>
      <c r="Y215" s="25">
        <v>7.0</v>
      </c>
      <c r="Z215" s="25">
        <v>9.5</v>
      </c>
      <c r="AA215" s="6">
        <v>10.0</v>
      </c>
      <c r="AB215" s="25">
        <v>10.0</v>
      </c>
      <c r="AC215" s="25">
        <v>8.5</v>
      </c>
      <c r="AD215" s="25"/>
      <c r="AE215" s="25"/>
      <c r="AF215" s="25"/>
      <c r="AG215" s="25"/>
      <c r="AH215" s="6">
        <v>10.0</v>
      </c>
      <c r="AI215" s="6">
        <v>10.0</v>
      </c>
      <c r="AJ215" s="6">
        <v>10.0</v>
      </c>
      <c r="AK215" s="25">
        <v>10.0</v>
      </c>
      <c r="AL215" s="25">
        <v>10.0</v>
      </c>
      <c r="AM215" s="25"/>
      <c r="AN215" s="25"/>
      <c r="AO215" s="25"/>
      <c r="AP215" s="25"/>
      <c r="AQ215" s="25"/>
      <c r="AR215" s="6">
        <v>10.0</v>
      </c>
      <c r="AS215" s="25"/>
      <c r="AT215" s="25"/>
      <c r="AU215" s="25"/>
      <c r="AV215" s="25"/>
      <c r="AW215" s="25"/>
      <c r="AX215" s="6">
        <v>10.0</v>
      </c>
      <c r="AY215" s="32">
        <f t="shared" si="1"/>
        <v>9.23</v>
      </c>
      <c r="AZ215" s="23"/>
      <c r="BA215" s="23">
        <f t="shared" si="2"/>
        <v>0</v>
      </c>
      <c r="BB215" s="6">
        <v>0.0</v>
      </c>
      <c r="BC215" s="6">
        <v>0.0</v>
      </c>
      <c r="BD215" s="23">
        <f t="shared" si="3"/>
        <v>0</v>
      </c>
      <c r="BE215" s="6" t="s">
        <v>92</v>
      </c>
      <c r="BF215" s="6" t="s">
        <v>55</v>
      </c>
      <c r="BG215" s="6" t="s">
        <v>55</v>
      </c>
      <c r="BH215" s="6" t="s">
        <v>55</v>
      </c>
      <c r="BI215" s="6" t="s">
        <v>55</v>
      </c>
      <c r="BJ215" s="6" t="s">
        <v>92</v>
      </c>
      <c r="BK215" s="6" t="s">
        <v>55</v>
      </c>
      <c r="BL215" s="23"/>
    </row>
    <row r="216">
      <c r="A216" s="16">
        <v>211.0</v>
      </c>
      <c r="B216" s="17" t="s">
        <v>1257</v>
      </c>
      <c r="C216" s="17" t="s">
        <v>577</v>
      </c>
      <c r="D216" s="20"/>
      <c r="E216" s="20"/>
      <c r="F216" s="17" t="s">
        <v>79</v>
      </c>
      <c r="G216" s="17" t="s">
        <v>1237</v>
      </c>
      <c r="H216" s="48" t="s">
        <v>81</v>
      </c>
      <c r="J216" s="21"/>
      <c r="K216" s="48" t="s">
        <v>84</v>
      </c>
      <c r="L216" s="49">
        <v>42979.0</v>
      </c>
      <c r="M216" s="50"/>
      <c r="N216" s="48" t="s">
        <v>85</v>
      </c>
      <c r="O216" s="50"/>
      <c r="P216" s="50"/>
      <c r="Q216" s="6">
        <v>9.0</v>
      </c>
      <c r="R216" s="6">
        <v>10.0</v>
      </c>
      <c r="S216" s="6">
        <v>9.0</v>
      </c>
      <c r="T216" s="23"/>
      <c r="U216" s="23"/>
      <c r="V216" s="23"/>
      <c r="W216" s="6">
        <v>9.5</v>
      </c>
      <c r="X216" s="6">
        <v>9.5</v>
      </c>
      <c r="Y216" s="6">
        <v>10.0</v>
      </c>
      <c r="Z216" s="6">
        <v>10.0</v>
      </c>
      <c r="AA216" s="6">
        <v>10.0</v>
      </c>
      <c r="AB216" s="6">
        <v>10.0</v>
      </c>
      <c r="AC216" s="6">
        <v>9.5</v>
      </c>
      <c r="AD216" s="23"/>
      <c r="AE216" s="23"/>
      <c r="AF216" s="23"/>
      <c r="AG216" s="23"/>
      <c r="AH216" s="6">
        <v>10.0</v>
      </c>
      <c r="AI216" s="6">
        <v>10.0</v>
      </c>
      <c r="AJ216" s="6">
        <v>10.0</v>
      </c>
      <c r="AK216" s="6">
        <v>9.0</v>
      </c>
      <c r="AL216" s="6">
        <v>10.0</v>
      </c>
      <c r="AM216" s="23"/>
      <c r="AN216" s="23"/>
      <c r="AO216" s="23"/>
      <c r="AP216" s="23"/>
      <c r="AQ216" s="23"/>
      <c r="AR216" s="6">
        <v>10.0</v>
      </c>
      <c r="AS216" s="23"/>
      <c r="AT216" s="23"/>
      <c r="AU216" s="23"/>
      <c r="AV216" s="23"/>
      <c r="AW216" s="23"/>
      <c r="AX216" s="6">
        <v>10.0</v>
      </c>
      <c r="AY216" s="32">
        <f t="shared" si="1"/>
        <v>9.73</v>
      </c>
      <c r="AZ216" s="23"/>
      <c r="BA216" s="23">
        <f t="shared" si="2"/>
        <v>0</v>
      </c>
      <c r="BB216" s="6">
        <v>16.0</v>
      </c>
      <c r="BC216" s="6">
        <v>0.0</v>
      </c>
      <c r="BD216" s="23">
        <f t="shared" si="3"/>
        <v>16</v>
      </c>
      <c r="BE216" s="6" t="s">
        <v>92</v>
      </c>
      <c r="BF216" s="6" t="s">
        <v>55</v>
      </c>
      <c r="BG216" s="6" t="s">
        <v>55</v>
      </c>
      <c r="BH216" s="6" t="s">
        <v>55</v>
      </c>
      <c r="BI216" s="6" t="s">
        <v>55</v>
      </c>
      <c r="BJ216" s="6" t="s">
        <v>92</v>
      </c>
      <c r="BK216" s="6" t="s">
        <v>55</v>
      </c>
      <c r="BL216" s="23"/>
    </row>
    <row r="217">
      <c r="A217" s="16">
        <v>212.0</v>
      </c>
      <c r="B217" s="17" t="s">
        <v>1259</v>
      </c>
      <c r="C217" s="17" t="s">
        <v>107</v>
      </c>
      <c r="D217" s="17" t="s">
        <v>1260</v>
      </c>
      <c r="E217" s="20"/>
      <c r="F217" s="17" t="s">
        <v>79</v>
      </c>
      <c r="G217" s="17" t="s">
        <v>1237</v>
      </c>
      <c r="H217" s="48" t="s">
        <v>81</v>
      </c>
      <c r="J217" s="21"/>
      <c r="K217" s="48" t="s">
        <v>84</v>
      </c>
      <c r="L217" s="49">
        <v>42979.0</v>
      </c>
      <c r="M217" s="50"/>
      <c r="N217" s="48" t="s">
        <v>85</v>
      </c>
      <c r="O217" s="50"/>
      <c r="P217" s="50"/>
      <c r="Q217" s="6">
        <v>10.0</v>
      </c>
      <c r="R217" s="6">
        <v>10.0</v>
      </c>
      <c r="S217" s="6">
        <v>10.0</v>
      </c>
      <c r="T217" s="23"/>
      <c r="U217" s="23"/>
      <c r="V217" s="23"/>
      <c r="W217" s="6">
        <v>10.0</v>
      </c>
      <c r="X217" s="6">
        <v>10.0</v>
      </c>
      <c r="Y217" s="6">
        <v>10.0</v>
      </c>
      <c r="Z217" s="6">
        <v>10.0</v>
      </c>
      <c r="AA217" s="6">
        <v>10.0</v>
      </c>
      <c r="AB217" s="6">
        <v>10.0</v>
      </c>
      <c r="AC217" s="6">
        <v>10.0</v>
      </c>
      <c r="AD217" s="23"/>
      <c r="AE217" s="23"/>
      <c r="AF217" s="23"/>
      <c r="AG217" s="23"/>
      <c r="AH217" s="6">
        <v>10.0</v>
      </c>
      <c r="AI217" s="6">
        <v>10.0</v>
      </c>
      <c r="AJ217" s="6">
        <v>10.0</v>
      </c>
      <c r="AK217" s="6">
        <v>10.0</v>
      </c>
      <c r="AL217" s="6">
        <v>10.0</v>
      </c>
      <c r="AM217" s="23"/>
      <c r="AN217" s="23"/>
      <c r="AO217" s="23"/>
      <c r="AP217" s="23"/>
      <c r="AQ217" s="23"/>
      <c r="AR217" s="6">
        <v>10.0</v>
      </c>
      <c r="AS217" s="23"/>
      <c r="AT217" s="23"/>
      <c r="AU217" s="23"/>
      <c r="AV217" s="23"/>
      <c r="AW217" s="23"/>
      <c r="AX217" s="6">
        <v>10.0</v>
      </c>
      <c r="AY217" s="32">
        <f t="shared" si="1"/>
        <v>10</v>
      </c>
      <c r="AZ217" s="23"/>
      <c r="BA217" s="23">
        <f t="shared" si="2"/>
        <v>0</v>
      </c>
      <c r="BB217" s="6">
        <v>2.0</v>
      </c>
      <c r="BC217" s="6">
        <v>0.0</v>
      </c>
      <c r="BD217" s="23">
        <f t="shared" si="3"/>
        <v>2</v>
      </c>
      <c r="BE217" s="6" t="s">
        <v>92</v>
      </c>
      <c r="BF217" s="6" t="s">
        <v>55</v>
      </c>
      <c r="BG217" s="6" t="s">
        <v>55</v>
      </c>
      <c r="BH217" s="6" t="s">
        <v>55</v>
      </c>
      <c r="BI217" s="6" t="s">
        <v>55</v>
      </c>
      <c r="BJ217" s="6" t="s">
        <v>92</v>
      </c>
      <c r="BK217" s="6" t="s">
        <v>55</v>
      </c>
      <c r="BL217" s="23"/>
    </row>
    <row r="218">
      <c r="A218" s="16">
        <v>213.0</v>
      </c>
      <c r="B218" s="17" t="s">
        <v>1262</v>
      </c>
      <c r="C218" s="17" t="s">
        <v>596</v>
      </c>
      <c r="D218" s="17" t="s">
        <v>504</v>
      </c>
      <c r="E218" s="19"/>
      <c r="F218" s="17" t="s">
        <v>79</v>
      </c>
      <c r="G218" s="17" t="s">
        <v>1237</v>
      </c>
      <c r="H218" s="48" t="s">
        <v>81</v>
      </c>
      <c r="J218" s="21"/>
      <c r="K218" s="48" t="s">
        <v>84</v>
      </c>
      <c r="L218" s="49">
        <v>42979.0</v>
      </c>
      <c r="M218" s="50"/>
      <c r="N218" s="48" t="s">
        <v>85</v>
      </c>
      <c r="O218" s="50"/>
      <c r="P218" s="50"/>
      <c r="Q218" s="6">
        <v>5.0</v>
      </c>
      <c r="R218" s="6">
        <v>6.5</v>
      </c>
      <c r="S218" s="6">
        <v>7.0</v>
      </c>
      <c r="T218" s="23"/>
      <c r="U218" s="23"/>
      <c r="V218" s="23"/>
      <c r="W218" s="6">
        <v>5.5</v>
      </c>
      <c r="X218" s="6">
        <v>7.5</v>
      </c>
      <c r="Y218" s="6">
        <v>5.0</v>
      </c>
      <c r="Z218" s="6">
        <v>6.5</v>
      </c>
      <c r="AA218" s="6">
        <v>10.0</v>
      </c>
      <c r="AB218" s="6">
        <v>6.0</v>
      </c>
      <c r="AC218" s="6">
        <v>6.5</v>
      </c>
      <c r="AD218" s="23"/>
      <c r="AE218" s="23"/>
      <c r="AF218" s="23"/>
      <c r="AG218" s="23"/>
      <c r="AH218" s="6">
        <v>9.0</v>
      </c>
      <c r="AI218" s="6">
        <v>10.0</v>
      </c>
      <c r="AJ218" s="6">
        <v>10.0</v>
      </c>
      <c r="AK218" s="6">
        <v>9.0</v>
      </c>
      <c r="AL218" s="6">
        <v>8.0</v>
      </c>
      <c r="AM218" s="23"/>
      <c r="AN218" s="23"/>
      <c r="AO218" s="23"/>
      <c r="AP218" s="23"/>
      <c r="AQ218" s="23"/>
      <c r="AR218" s="6">
        <v>9.0</v>
      </c>
      <c r="AS218" s="23"/>
      <c r="AT218" s="23"/>
      <c r="AU218" s="23"/>
      <c r="AV218" s="23"/>
      <c r="AW218" s="23"/>
      <c r="AX218" s="6">
        <v>9.5</v>
      </c>
      <c r="AY218" s="32">
        <f t="shared" si="1"/>
        <v>7.64</v>
      </c>
      <c r="AZ218" s="23"/>
      <c r="BA218" s="23">
        <f t="shared" si="2"/>
        <v>0</v>
      </c>
      <c r="BB218" s="6">
        <v>20.0</v>
      </c>
      <c r="BC218" s="6">
        <v>9.0</v>
      </c>
      <c r="BD218" s="23">
        <f t="shared" si="3"/>
        <v>11</v>
      </c>
      <c r="BE218" s="6" t="s">
        <v>92</v>
      </c>
      <c r="BF218" s="6" t="s">
        <v>55</v>
      </c>
      <c r="BG218" s="6" t="s">
        <v>55</v>
      </c>
      <c r="BH218" s="6" t="s">
        <v>55</v>
      </c>
      <c r="BI218" s="6" t="s">
        <v>55</v>
      </c>
      <c r="BJ218" s="6" t="s">
        <v>92</v>
      </c>
      <c r="BK218" s="6" t="s">
        <v>55</v>
      </c>
      <c r="BL218" s="23"/>
    </row>
    <row r="219">
      <c r="A219" s="16">
        <v>214.0</v>
      </c>
      <c r="B219" s="17" t="s">
        <v>267</v>
      </c>
      <c r="C219" s="17" t="s">
        <v>125</v>
      </c>
      <c r="D219" s="17" t="s">
        <v>515</v>
      </c>
      <c r="E219" s="19"/>
      <c r="F219" s="17" t="s">
        <v>79</v>
      </c>
      <c r="G219" s="17" t="s">
        <v>1237</v>
      </c>
      <c r="H219" s="48" t="s">
        <v>81</v>
      </c>
      <c r="J219" s="21"/>
      <c r="K219" s="48" t="s">
        <v>84</v>
      </c>
      <c r="L219" s="49">
        <v>42979.0</v>
      </c>
      <c r="M219" s="50"/>
      <c r="N219" s="48" t="s">
        <v>85</v>
      </c>
      <c r="O219" s="50"/>
      <c r="P219" s="50"/>
      <c r="Q219" s="25">
        <v>6.5</v>
      </c>
      <c r="R219" s="25">
        <v>6.5</v>
      </c>
      <c r="S219" s="25">
        <v>9.5</v>
      </c>
      <c r="T219" s="25"/>
      <c r="U219" s="25"/>
      <c r="V219" s="25"/>
      <c r="W219" s="25">
        <v>6.5</v>
      </c>
      <c r="X219" s="25">
        <v>7.5</v>
      </c>
      <c r="Y219" s="25">
        <v>7.0</v>
      </c>
      <c r="Z219" s="25">
        <v>7.5</v>
      </c>
      <c r="AA219" s="6">
        <v>10.0</v>
      </c>
      <c r="AB219" s="25">
        <v>8.0</v>
      </c>
      <c r="AC219" s="25">
        <v>8.5</v>
      </c>
      <c r="AD219" s="25"/>
      <c r="AE219" s="25"/>
      <c r="AF219" s="25"/>
      <c r="AG219" s="25"/>
      <c r="AH219" s="6">
        <v>10.0</v>
      </c>
      <c r="AI219" s="6">
        <v>10.0</v>
      </c>
      <c r="AJ219" s="6">
        <v>10.0</v>
      </c>
      <c r="AK219" s="25">
        <v>9.0</v>
      </c>
      <c r="AL219" s="25">
        <v>10.0</v>
      </c>
      <c r="AM219" s="25"/>
      <c r="AN219" s="25"/>
      <c r="AO219" s="25"/>
      <c r="AP219" s="25"/>
      <c r="AQ219" s="25"/>
      <c r="AR219" s="6">
        <v>10.0</v>
      </c>
      <c r="AS219" s="25"/>
      <c r="AT219" s="25"/>
      <c r="AU219" s="25"/>
      <c r="AV219" s="25"/>
      <c r="AW219" s="25"/>
      <c r="AX219" s="6">
        <v>10.0</v>
      </c>
      <c r="AY219" s="32">
        <f t="shared" si="1"/>
        <v>8.61</v>
      </c>
      <c r="AZ219" s="23"/>
      <c r="BA219" s="23">
        <f t="shared" si="2"/>
        <v>0</v>
      </c>
      <c r="BB219" s="6">
        <v>67.0</v>
      </c>
      <c r="BC219" s="6">
        <v>0.0</v>
      </c>
      <c r="BD219" s="23">
        <f t="shared" si="3"/>
        <v>67</v>
      </c>
      <c r="BE219" s="6" t="s">
        <v>92</v>
      </c>
      <c r="BF219" s="6" t="s">
        <v>55</v>
      </c>
      <c r="BG219" s="6" t="s">
        <v>55</v>
      </c>
      <c r="BH219" s="6" t="s">
        <v>55</v>
      </c>
      <c r="BI219" s="6" t="s">
        <v>55</v>
      </c>
      <c r="BJ219" s="6" t="s">
        <v>92</v>
      </c>
      <c r="BK219" s="6" t="s">
        <v>55</v>
      </c>
      <c r="BL219" s="23"/>
    </row>
    <row r="220">
      <c r="A220" s="16">
        <v>215.0</v>
      </c>
      <c r="B220" s="17" t="s">
        <v>1263</v>
      </c>
      <c r="C220" s="17" t="s">
        <v>237</v>
      </c>
      <c r="D220" s="20"/>
      <c r="E220" s="19"/>
      <c r="F220" s="17" t="s">
        <v>79</v>
      </c>
      <c r="G220" s="17" t="s">
        <v>1237</v>
      </c>
      <c r="H220" s="48" t="s">
        <v>81</v>
      </c>
      <c r="J220" s="21"/>
      <c r="K220" s="48" t="s">
        <v>84</v>
      </c>
      <c r="L220" s="49">
        <v>42979.0</v>
      </c>
      <c r="M220" s="50"/>
      <c r="N220" s="52"/>
      <c r="O220" s="50"/>
      <c r="P220" s="50"/>
      <c r="Q220" s="6">
        <v>8.0</v>
      </c>
      <c r="R220" s="6">
        <v>9.5</v>
      </c>
      <c r="S220" s="6">
        <v>8.5</v>
      </c>
      <c r="T220" s="23"/>
      <c r="U220" s="23"/>
      <c r="V220" s="23"/>
      <c r="W220" s="6">
        <v>7.5</v>
      </c>
      <c r="X220" s="6">
        <v>7.5</v>
      </c>
      <c r="Y220" s="6">
        <v>8.0</v>
      </c>
      <c r="Z220" s="6">
        <v>9.0</v>
      </c>
      <c r="AA220" s="6">
        <v>10.0</v>
      </c>
      <c r="AB220" s="6">
        <v>7.5</v>
      </c>
      <c r="AC220" s="6">
        <v>9.5</v>
      </c>
      <c r="AD220" s="23"/>
      <c r="AE220" s="23"/>
      <c r="AF220" s="23"/>
      <c r="AG220" s="23"/>
      <c r="AH220" s="6">
        <v>10.0</v>
      </c>
      <c r="AI220" s="6">
        <v>10.0</v>
      </c>
      <c r="AJ220" s="6">
        <v>10.0</v>
      </c>
      <c r="AK220" s="6">
        <v>10.0</v>
      </c>
      <c r="AL220" s="6">
        <v>9.5</v>
      </c>
      <c r="AM220" s="23"/>
      <c r="AN220" s="23"/>
      <c r="AO220" s="23"/>
      <c r="AP220" s="23"/>
      <c r="AQ220" s="23"/>
      <c r="AR220" s="6">
        <v>10.0</v>
      </c>
      <c r="AS220" s="23"/>
      <c r="AT220" s="23"/>
      <c r="AU220" s="23"/>
      <c r="AV220" s="23"/>
      <c r="AW220" s="23"/>
      <c r="AX220" s="6">
        <v>10.0</v>
      </c>
      <c r="AY220" s="32">
        <f t="shared" si="1"/>
        <v>9.08</v>
      </c>
      <c r="AZ220" s="23"/>
      <c r="BA220" s="23">
        <f t="shared" si="2"/>
        <v>0</v>
      </c>
      <c r="BB220" s="6">
        <v>5.0</v>
      </c>
      <c r="BC220" s="6">
        <v>0.0</v>
      </c>
      <c r="BD220" s="23">
        <f t="shared" si="3"/>
        <v>5</v>
      </c>
      <c r="BE220" s="6" t="s">
        <v>92</v>
      </c>
      <c r="BF220" s="6" t="s">
        <v>55</v>
      </c>
      <c r="BG220" s="6" t="s">
        <v>55</v>
      </c>
      <c r="BH220" s="6" t="s">
        <v>55</v>
      </c>
      <c r="BI220" s="6" t="s">
        <v>55</v>
      </c>
      <c r="BJ220" s="6" t="s">
        <v>92</v>
      </c>
      <c r="BK220" s="6" t="s">
        <v>55</v>
      </c>
      <c r="BL220" s="23"/>
    </row>
    <row r="221">
      <c r="A221" s="16">
        <v>216.0</v>
      </c>
      <c r="B221" s="17" t="s">
        <v>1266</v>
      </c>
      <c r="C221" s="17" t="s">
        <v>173</v>
      </c>
      <c r="D221" s="17" t="s">
        <v>272</v>
      </c>
      <c r="E221" s="19"/>
      <c r="F221" s="17" t="s">
        <v>79</v>
      </c>
      <c r="G221" s="17" t="s">
        <v>1237</v>
      </c>
      <c r="H221" s="48" t="s">
        <v>81</v>
      </c>
      <c r="J221" s="21"/>
      <c r="K221" s="48" t="s">
        <v>84</v>
      </c>
      <c r="L221" s="49">
        <v>42979.0</v>
      </c>
      <c r="M221" s="50"/>
      <c r="N221" s="52"/>
      <c r="O221" s="50"/>
      <c r="P221" s="50"/>
      <c r="Q221" s="25">
        <v>5.0</v>
      </c>
      <c r="R221" s="25">
        <v>5.5</v>
      </c>
      <c r="S221" s="25">
        <v>5.5</v>
      </c>
      <c r="T221" s="25"/>
      <c r="U221" s="25"/>
      <c r="V221" s="25"/>
      <c r="W221" s="25">
        <v>5.0</v>
      </c>
      <c r="X221" s="25">
        <v>6.0</v>
      </c>
      <c r="Y221" s="25">
        <v>5.0</v>
      </c>
      <c r="Z221" s="25">
        <v>7.0</v>
      </c>
      <c r="AA221" s="6">
        <v>10.0</v>
      </c>
      <c r="AB221" s="25">
        <v>7.0</v>
      </c>
      <c r="AC221" s="25">
        <v>6.5</v>
      </c>
      <c r="AD221" s="25"/>
      <c r="AE221" s="25"/>
      <c r="AF221" s="25"/>
      <c r="AG221" s="25"/>
      <c r="AH221" s="6">
        <v>9.0</v>
      </c>
      <c r="AI221" s="6">
        <v>10.0</v>
      </c>
      <c r="AJ221" s="6">
        <v>10.0</v>
      </c>
      <c r="AK221" s="25">
        <v>10.0</v>
      </c>
      <c r="AL221" s="25">
        <v>6.5</v>
      </c>
      <c r="AM221" s="25"/>
      <c r="AN221" s="25"/>
      <c r="AO221" s="25"/>
      <c r="AP221" s="25"/>
      <c r="AQ221" s="25"/>
      <c r="AR221" s="6">
        <v>9.5</v>
      </c>
      <c r="AS221" s="25"/>
      <c r="AT221" s="25"/>
      <c r="AU221" s="25"/>
      <c r="AV221" s="25"/>
      <c r="AW221" s="25"/>
      <c r="AX221" s="6">
        <v>10.0</v>
      </c>
      <c r="AY221" s="32">
        <f t="shared" si="1"/>
        <v>7.5</v>
      </c>
      <c r="AZ221" s="23"/>
      <c r="BA221" s="23">
        <f t="shared" si="2"/>
        <v>0</v>
      </c>
      <c r="BB221" s="6">
        <v>17.0</v>
      </c>
      <c r="BC221" s="6">
        <v>0.0</v>
      </c>
      <c r="BD221" s="23">
        <f t="shared" si="3"/>
        <v>17</v>
      </c>
      <c r="BE221" s="6" t="s">
        <v>92</v>
      </c>
      <c r="BF221" s="6" t="s">
        <v>55</v>
      </c>
      <c r="BG221" s="6" t="s">
        <v>55</v>
      </c>
      <c r="BH221" s="6" t="s">
        <v>55</v>
      </c>
      <c r="BI221" s="6" t="s">
        <v>55</v>
      </c>
      <c r="BJ221" s="6" t="s">
        <v>92</v>
      </c>
      <c r="BK221" s="6" t="s">
        <v>55</v>
      </c>
      <c r="BL221" s="23"/>
    </row>
    <row r="222">
      <c r="A222" s="16">
        <v>217.0</v>
      </c>
      <c r="B222" s="17" t="s">
        <v>612</v>
      </c>
      <c r="C222" s="17" t="s">
        <v>94</v>
      </c>
      <c r="D222" s="17" t="s">
        <v>110</v>
      </c>
      <c r="E222" s="19"/>
      <c r="F222" s="17" t="s">
        <v>96</v>
      </c>
      <c r="G222" s="17" t="s">
        <v>1237</v>
      </c>
      <c r="H222" s="48" t="s">
        <v>81</v>
      </c>
      <c r="J222" s="21"/>
      <c r="K222" s="48" t="s">
        <v>84</v>
      </c>
      <c r="L222" s="49">
        <v>42979.0</v>
      </c>
      <c r="M222" s="50"/>
      <c r="N222" s="48" t="s">
        <v>85</v>
      </c>
      <c r="O222" s="50"/>
      <c r="P222" s="50"/>
      <c r="Q222" s="25">
        <v>9.0</v>
      </c>
      <c r="R222" s="25">
        <v>10.0</v>
      </c>
      <c r="S222" s="25">
        <v>10.0</v>
      </c>
      <c r="T222" s="25"/>
      <c r="U222" s="25"/>
      <c r="V222" s="25"/>
      <c r="W222" s="25">
        <v>9.5</v>
      </c>
      <c r="X222" s="25">
        <v>8.5</v>
      </c>
      <c r="Y222" s="25">
        <v>9.0</v>
      </c>
      <c r="Z222" s="25">
        <v>9.0</v>
      </c>
      <c r="AA222" s="6">
        <v>10.0</v>
      </c>
      <c r="AB222" s="25">
        <v>9.5</v>
      </c>
      <c r="AC222" s="25">
        <v>10.0</v>
      </c>
      <c r="AD222" s="25"/>
      <c r="AE222" s="25"/>
      <c r="AF222" s="25"/>
      <c r="AG222" s="25"/>
      <c r="AH222" s="6">
        <v>10.0</v>
      </c>
      <c r="AI222" s="6">
        <v>10.0</v>
      </c>
      <c r="AJ222" s="6">
        <v>10.0</v>
      </c>
      <c r="AK222" s="25">
        <v>10.0</v>
      </c>
      <c r="AL222" s="25">
        <v>10.0</v>
      </c>
      <c r="AM222" s="25"/>
      <c r="AN222" s="25"/>
      <c r="AO222" s="25"/>
      <c r="AP222" s="25"/>
      <c r="AQ222" s="25"/>
      <c r="AR222" s="6">
        <v>10.0</v>
      </c>
      <c r="AS222" s="25"/>
      <c r="AT222" s="25"/>
      <c r="AU222" s="25"/>
      <c r="AV222" s="25"/>
      <c r="AW222" s="25"/>
      <c r="AX222" s="6">
        <v>10.0</v>
      </c>
      <c r="AY222" s="32">
        <f t="shared" si="1"/>
        <v>9.67</v>
      </c>
      <c r="AZ222" s="23"/>
      <c r="BA222" s="23">
        <f t="shared" si="2"/>
        <v>0</v>
      </c>
      <c r="BB222" s="6">
        <v>9.0</v>
      </c>
      <c r="BC222" s="6">
        <v>0.0</v>
      </c>
      <c r="BD222" s="23">
        <f t="shared" si="3"/>
        <v>9</v>
      </c>
      <c r="BE222" s="6" t="s">
        <v>92</v>
      </c>
      <c r="BF222" s="6" t="s">
        <v>55</v>
      </c>
      <c r="BG222" s="6" t="s">
        <v>55</v>
      </c>
      <c r="BH222" s="6" t="s">
        <v>55</v>
      </c>
      <c r="BI222" s="6" t="s">
        <v>55</v>
      </c>
      <c r="BJ222" s="6" t="s">
        <v>92</v>
      </c>
      <c r="BK222" s="6" t="s">
        <v>55</v>
      </c>
      <c r="BL222" s="23"/>
    </row>
    <row r="223">
      <c r="A223" s="16">
        <v>218.0</v>
      </c>
      <c r="B223" s="17" t="s">
        <v>1268</v>
      </c>
      <c r="C223" s="17" t="s">
        <v>115</v>
      </c>
      <c r="D223" s="19"/>
      <c r="E223" s="19"/>
      <c r="F223" s="17" t="s">
        <v>79</v>
      </c>
      <c r="G223" s="17" t="s">
        <v>1237</v>
      </c>
      <c r="H223" s="48" t="s">
        <v>81</v>
      </c>
      <c r="J223" s="21"/>
      <c r="K223" s="48" t="s">
        <v>84</v>
      </c>
      <c r="L223" s="49">
        <v>42979.0</v>
      </c>
      <c r="M223" s="50"/>
      <c r="N223" s="48" t="s">
        <v>85</v>
      </c>
      <c r="O223" s="50"/>
      <c r="P223" s="50"/>
      <c r="Q223" s="6">
        <v>7.5</v>
      </c>
      <c r="R223" s="6">
        <v>9.0</v>
      </c>
      <c r="S223" s="6">
        <v>8.5</v>
      </c>
      <c r="T223" s="23"/>
      <c r="U223" s="23"/>
      <c r="V223" s="23"/>
      <c r="W223" s="6">
        <v>7.5</v>
      </c>
      <c r="X223" s="6">
        <v>8.5</v>
      </c>
      <c r="Y223" s="6">
        <v>7.5</v>
      </c>
      <c r="Z223" s="6">
        <v>9.0</v>
      </c>
      <c r="AA223" s="6">
        <v>10.0</v>
      </c>
      <c r="AB223" s="6">
        <v>8.0</v>
      </c>
      <c r="AC223" s="6">
        <v>8.5</v>
      </c>
      <c r="AD223" s="23"/>
      <c r="AE223" s="23"/>
      <c r="AF223" s="23"/>
      <c r="AG223" s="23"/>
      <c r="AH223" s="6">
        <v>10.0</v>
      </c>
      <c r="AI223" s="6">
        <v>10.0</v>
      </c>
      <c r="AJ223" s="6">
        <v>10.0</v>
      </c>
      <c r="AK223" s="6">
        <v>9.5</v>
      </c>
      <c r="AL223" s="6">
        <v>8.5</v>
      </c>
      <c r="AM223" s="23"/>
      <c r="AN223" s="23"/>
      <c r="AO223" s="23"/>
      <c r="AP223" s="23"/>
      <c r="AQ223" s="23"/>
      <c r="AR223" s="6">
        <v>10.0</v>
      </c>
      <c r="AS223" s="23"/>
      <c r="AT223" s="23"/>
      <c r="AU223" s="23"/>
      <c r="AV223" s="23"/>
      <c r="AW223" s="23"/>
      <c r="AX223" s="6">
        <v>10.0</v>
      </c>
      <c r="AY223" s="32">
        <f t="shared" si="1"/>
        <v>8.94</v>
      </c>
      <c r="AZ223" s="23"/>
      <c r="BA223" s="23">
        <f t="shared" si="2"/>
        <v>0</v>
      </c>
      <c r="BB223" s="6">
        <v>8.0</v>
      </c>
      <c r="BC223" s="6">
        <v>0.0</v>
      </c>
      <c r="BD223" s="23">
        <f t="shared" si="3"/>
        <v>8</v>
      </c>
      <c r="BE223" s="6" t="s">
        <v>92</v>
      </c>
      <c r="BF223" s="6" t="s">
        <v>55</v>
      </c>
      <c r="BG223" s="6" t="s">
        <v>55</v>
      </c>
      <c r="BH223" s="6" t="s">
        <v>55</v>
      </c>
      <c r="BI223" s="6" t="s">
        <v>55</v>
      </c>
      <c r="BJ223" s="6" t="s">
        <v>92</v>
      </c>
      <c r="BK223" s="6" t="s">
        <v>55</v>
      </c>
      <c r="BL223" s="23"/>
    </row>
    <row r="224">
      <c r="A224" s="16">
        <v>219.0</v>
      </c>
      <c r="B224" s="17" t="s">
        <v>1270</v>
      </c>
      <c r="C224" s="17" t="s">
        <v>78</v>
      </c>
      <c r="D224" s="17" t="s">
        <v>157</v>
      </c>
      <c r="E224" s="19"/>
      <c r="F224" s="17" t="s">
        <v>79</v>
      </c>
      <c r="G224" s="17" t="s">
        <v>1237</v>
      </c>
      <c r="H224" s="48" t="s">
        <v>81</v>
      </c>
      <c r="J224" s="21"/>
      <c r="K224" s="48" t="s">
        <v>138</v>
      </c>
      <c r="L224" s="49">
        <v>42979.0</v>
      </c>
      <c r="M224" s="49">
        <v>42983.0</v>
      </c>
      <c r="N224" s="48" t="s">
        <v>85</v>
      </c>
      <c r="O224" s="50"/>
      <c r="P224" s="50"/>
      <c r="Q224" s="6">
        <v>9.5</v>
      </c>
      <c r="R224" s="6">
        <v>10.0</v>
      </c>
      <c r="S224" s="6">
        <v>9.5</v>
      </c>
      <c r="T224" s="23"/>
      <c r="U224" s="23"/>
      <c r="V224" s="23"/>
      <c r="W224" s="6">
        <v>10.0</v>
      </c>
      <c r="X224" s="6">
        <v>9.5</v>
      </c>
      <c r="Y224" s="6">
        <v>10.0</v>
      </c>
      <c r="Z224" s="6">
        <v>10.0</v>
      </c>
      <c r="AA224" s="6">
        <v>10.0</v>
      </c>
      <c r="AB224" s="6">
        <v>10.0</v>
      </c>
      <c r="AC224" s="6">
        <v>10.0</v>
      </c>
      <c r="AD224" s="23"/>
      <c r="AE224" s="23"/>
      <c r="AF224" s="23"/>
      <c r="AG224" s="23"/>
      <c r="AH224" s="6">
        <v>10.0</v>
      </c>
      <c r="AI224" s="6">
        <v>10.0</v>
      </c>
      <c r="AJ224" s="6">
        <v>10.0</v>
      </c>
      <c r="AK224" s="6">
        <v>9.5</v>
      </c>
      <c r="AL224" s="6">
        <v>10.0</v>
      </c>
      <c r="AM224" s="23"/>
      <c r="AN224" s="23"/>
      <c r="AO224" s="23"/>
      <c r="AP224" s="23"/>
      <c r="AQ224" s="23"/>
      <c r="AR224" s="6">
        <v>10.0</v>
      </c>
      <c r="AS224" s="23"/>
      <c r="AT224" s="23"/>
      <c r="AU224" s="23"/>
      <c r="AV224" s="23"/>
      <c r="AW224" s="23"/>
      <c r="AX224" s="6">
        <v>10.0</v>
      </c>
      <c r="AY224" s="32">
        <f t="shared" si="1"/>
        <v>9.88</v>
      </c>
      <c r="AZ224" s="23"/>
      <c r="BA224" s="23">
        <f t="shared" si="2"/>
        <v>0</v>
      </c>
      <c r="BB224" s="6">
        <v>1.0</v>
      </c>
      <c r="BC224" s="6">
        <v>0.0</v>
      </c>
      <c r="BD224" s="23">
        <f t="shared" si="3"/>
        <v>1</v>
      </c>
      <c r="BE224" s="6" t="s">
        <v>92</v>
      </c>
      <c r="BF224" s="6" t="s">
        <v>55</v>
      </c>
      <c r="BG224" s="6" t="s">
        <v>55</v>
      </c>
      <c r="BH224" s="6" t="s">
        <v>55</v>
      </c>
      <c r="BI224" s="6" t="s">
        <v>55</v>
      </c>
      <c r="BJ224" s="6" t="s">
        <v>92</v>
      </c>
      <c r="BK224" s="6" t="s">
        <v>55</v>
      </c>
      <c r="BL224" s="23"/>
    </row>
    <row r="225">
      <c r="A225" s="16">
        <v>220.0</v>
      </c>
      <c r="B225" s="17" t="s">
        <v>1272</v>
      </c>
      <c r="C225" s="17" t="s">
        <v>125</v>
      </c>
      <c r="D225" s="17" t="s">
        <v>149</v>
      </c>
      <c r="E225" s="19"/>
      <c r="F225" s="17" t="s">
        <v>79</v>
      </c>
      <c r="G225" s="17" t="s">
        <v>1237</v>
      </c>
      <c r="H225" s="48" t="s">
        <v>81</v>
      </c>
      <c r="J225" s="21"/>
      <c r="K225" s="48" t="s">
        <v>84</v>
      </c>
      <c r="L225" s="49">
        <v>42979.0</v>
      </c>
      <c r="M225" s="50"/>
      <c r="N225" s="48" t="s">
        <v>85</v>
      </c>
      <c r="O225" s="50"/>
      <c r="P225" s="50"/>
      <c r="Q225" s="25">
        <v>6.0</v>
      </c>
      <c r="R225" s="25">
        <v>10.0</v>
      </c>
      <c r="S225" s="25">
        <v>5.0</v>
      </c>
      <c r="T225" s="25"/>
      <c r="U225" s="25"/>
      <c r="V225" s="25"/>
      <c r="W225" s="25">
        <v>7.5</v>
      </c>
      <c r="X225" s="25">
        <v>7.0</v>
      </c>
      <c r="Y225" s="25">
        <v>5.0</v>
      </c>
      <c r="Z225" s="25">
        <v>6.0</v>
      </c>
      <c r="AA225" s="6">
        <v>10.0</v>
      </c>
      <c r="AB225" s="25">
        <v>6.5</v>
      </c>
      <c r="AC225" s="25">
        <v>7.5</v>
      </c>
      <c r="AD225" s="25"/>
      <c r="AE225" s="25"/>
      <c r="AF225" s="25"/>
      <c r="AG225" s="25"/>
      <c r="AH225" s="6">
        <v>9.5</v>
      </c>
      <c r="AI225" s="6">
        <v>10.0</v>
      </c>
      <c r="AJ225" s="6">
        <v>10.0</v>
      </c>
      <c r="AK225" s="25">
        <v>10.0</v>
      </c>
      <c r="AL225" s="25">
        <v>8.0</v>
      </c>
      <c r="AM225" s="25"/>
      <c r="AN225" s="25"/>
      <c r="AO225" s="25"/>
      <c r="AP225" s="25"/>
      <c r="AQ225" s="25"/>
      <c r="AR225" s="6">
        <v>10.0</v>
      </c>
      <c r="AS225" s="25"/>
      <c r="AT225" s="25"/>
      <c r="AU225" s="25"/>
      <c r="AV225" s="25"/>
      <c r="AW225" s="25"/>
      <c r="AX225" s="6">
        <v>10.0</v>
      </c>
      <c r="AY225" s="32">
        <f t="shared" si="1"/>
        <v>8.11</v>
      </c>
      <c r="AZ225" s="23"/>
      <c r="BA225" s="23">
        <f t="shared" si="2"/>
        <v>0</v>
      </c>
      <c r="BB225" s="6">
        <v>49.0</v>
      </c>
      <c r="BC225" s="6">
        <v>0.0</v>
      </c>
      <c r="BD225" s="23">
        <f t="shared" si="3"/>
        <v>49</v>
      </c>
      <c r="BE225" s="6" t="s">
        <v>55</v>
      </c>
      <c r="BF225" s="6" t="s">
        <v>55</v>
      </c>
      <c r="BG225" s="6" t="s">
        <v>55</v>
      </c>
      <c r="BH225" s="6" t="s">
        <v>55</v>
      </c>
      <c r="BI225" s="6" t="s">
        <v>92</v>
      </c>
      <c r="BJ225" s="6" t="s">
        <v>92</v>
      </c>
      <c r="BK225" s="6" t="s">
        <v>55</v>
      </c>
      <c r="BL225" s="23"/>
    </row>
    <row r="226">
      <c r="A226" s="16">
        <v>221.0</v>
      </c>
      <c r="B226" s="17" t="s">
        <v>1273</v>
      </c>
      <c r="C226" s="17" t="s">
        <v>259</v>
      </c>
      <c r="D226" s="17" t="s">
        <v>209</v>
      </c>
      <c r="E226" s="19"/>
      <c r="F226" s="17" t="s">
        <v>96</v>
      </c>
      <c r="G226" s="17" t="s">
        <v>1237</v>
      </c>
      <c r="H226" s="48" t="s">
        <v>81</v>
      </c>
      <c r="J226" s="21"/>
      <c r="K226" s="48" t="s">
        <v>84</v>
      </c>
      <c r="L226" s="49">
        <v>42979.0</v>
      </c>
      <c r="M226" s="50"/>
      <c r="N226" s="48" t="s">
        <v>85</v>
      </c>
      <c r="O226" s="50"/>
      <c r="P226" s="50"/>
      <c r="Q226" s="25">
        <v>8.5</v>
      </c>
      <c r="R226" s="25">
        <v>9.5</v>
      </c>
      <c r="S226" s="25">
        <v>7.5</v>
      </c>
      <c r="T226" s="25"/>
      <c r="U226" s="25"/>
      <c r="V226" s="25"/>
      <c r="W226" s="25">
        <v>8.5</v>
      </c>
      <c r="X226" s="25">
        <v>9.0</v>
      </c>
      <c r="Y226" s="25">
        <v>8.0</v>
      </c>
      <c r="Z226" s="25">
        <v>10.0</v>
      </c>
      <c r="AA226" s="6">
        <v>10.0</v>
      </c>
      <c r="AB226" s="25">
        <v>8.0</v>
      </c>
      <c r="AC226" s="25">
        <v>8.5</v>
      </c>
      <c r="AD226" s="25"/>
      <c r="AE226" s="25"/>
      <c r="AF226" s="25"/>
      <c r="AG226" s="25"/>
      <c r="AH226" s="6">
        <v>10.0</v>
      </c>
      <c r="AI226" s="6">
        <v>10.0</v>
      </c>
      <c r="AJ226" s="6">
        <v>10.0</v>
      </c>
      <c r="AK226" s="25">
        <v>9.0</v>
      </c>
      <c r="AL226" s="25">
        <v>9.0</v>
      </c>
      <c r="AM226" s="25"/>
      <c r="AN226" s="25"/>
      <c r="AO226" s="25"/>
      <c r="AP226" s="25"/>
      <c r="AQ226" s="25"/>
      <c r="AR226" s="6">
        <v>10.0</v>
      </c>
      <c r="AS226" s="25"/>
      <c r="AT226" s="25"/>
      <c r="AU226" s="25"/>
      <c r="AV226" s="25"/>
      <c r="AW226" s="25"/>
      <c r="AX226" s="6">
        <v>10.0</v>
      </c>
      <c r="AY226" s="32">
        <f t="shared" si="1"/>
        <v>9.14</v>
      </c>
      <c r="AZ226" s="23"/>
      <c r="BA226" s="23">
        <f t="shared" si="2"/>
        <v>0</v>
      </c>
      <c r="BB226" s="6">
        <v>7.0</v>
      </c>
      <c r="BC226" s="6">
        <v>0.0</v>
      </c>
      <c r="BD226" s="23">
        <f t="shared" si="3"/>
        <v>7</v>
      </c>
      <c r="BE226" s="6" t="s">
        <v>92</v>
      </c>
      <c r="BF226" s="6" t="s">
        <v>55</v>
      </c>
      <c r="BG226" s="6" t="s">
        <v>55</v>
      </c>
      <c r="BH226" s="6" t="s">
        <v>55</v>
      </c>
      <c r="BI226" s="6" t="s">
        <v>55</v>
      </c>
      <c r="BJ226" s="6" t="s">
        <v>92</v>
      </c>
      <c r="BK226" s="6" t="s">
        <v>55</v>
      </c>
      <c r="BL226" s="23"/>
    </row>
    <row r="227">
      <c r="A227" s="16">
        <v>222.0</v>
      </c>
      <c r="B227" s="17" t="s">
        <v>1274</v>
      </c>
      <c r="C227" s="17" t="s">
        <v>87</v>
      </c>
      <c r="D227" s="17" t="s">
        <v>157</v>
      </c>
      <c r="E227" s="19"/>
      <c r="F227" s="17" t="s">
        <v>79</v>
      </c>
      <c r="G227" s="17" t="s">
        <v>1237</v>
      </c>
      <c r="H227" s="48" t="s">
        <v>81</v>
      </c>
      <c r="J227" s="21"/>
      <c r="K227" s="48" t="s">
        <v>84</v>
      </c>
      <c r="L227" s="49">
        <v>42979.0</v>
      </c>
      <c r="M227" s="50"/>
      <c r="N227" s="48" t="s">
        <v>85</v>
      </c>
      <c r="O227" s="50"/>
      <c r="P227" s="50"/>
      <c r="Q227" s="6">
        <v>9.5</v>
      </c>
      <c r="R227" s="6">
        <v>10.0</v>
      </c>
      <c r="S227" s="6">
        <v>10.0</v>
      </c>
      <c r="T227" s="23"/>
      <c r="U227" s="23"/>
      <c r="V227" s="23"/>
      <c r="W227" s="6">
        <v>10.0</v>
      </c>
      <c r="X227" s="6">
        <v>10.0</v>
      </c>
      <c r="Y227" s="6">
        <v>10.0</v>
      </c>
      <c r="Z227" s="6">
        <v>10.0</v>
      </c>
      <c r="AA227" s="6">
        <v>10.0</v>
      </c>
      <c r="AB227" s="6">
        <v>10.0</v>
      </c>
      <c r="AC227" s="6">
        <v>10.0</v>
      </c>
      <c r="AD227" s="23"/>
      <c r="AE227" s="23"/>
      <c r="AF227" s="23"/>
      <c r="AG227" s="23"/>
      <c r="AH227" s="6">
        <v>10.0</v>
      </c>
      <c r="AI227" s="6">
        <v>10.0</v>
      </c>
      <c r="AJ227" s="6">
        <v>10.0</v>
      </c>
      <c r="AK227" s="6">
        <v>10.0</v>
      </c>
      <c r="AL227" s="6">
        <v>10.0</v>
      </c>
      <c r="AM227" s="23"/>
      <c r="AN227" s="23"/>
      <c r="AO227" s="23"/>
      <c r="AP227" s="23"/>
      <c r="AQ227" s="23"/>
      <c r="AR227" s="6">
        <v>10.0</v>
      </c>
      <c r="AS227" s="23"/>
      <c r="AT227" s="23"/>
      <c r="AU227" s="23"/>
      <c r="AV227" s="23"/>
      <c r="AW227" s="23"/>
      <c r="AX227" s="6">
        <v>10.0</v>
      </c>
      <c r="AY227" s="32">
        <f t="shared" si="1"/>
        <v>9.97</v>
      </c>
      <c r="AZ227" s="23"/>
      <c r="BA227" s="23">
        <f t="shared" si="2"/>
        <v>0</v>
      </c>
      <c r="BB227" s="6">
        <v>17.0</v>
      </c>
      <c r="BC227" s="6">
        <v>0.0</v>
      </c>
      <c r="BD227" s="23">
        <f t="shared" si="3"/>
        <v>17</v>
      </c>
      <c r="BE227" s="6" t="s">
        <v>92</v>
      </c>
      <c r="BF227" s="6" t="s">
        <v>55</v>
      </c>
      <c r="BG227" s="6" t="s">
        <v>55</v>
      </c>
      <c r="BH227" s="6" t="s">
        <v>55</v>
      </c>
      <c r="BI227" s="6" t="s">
        <v>55</v>
      </c>
      <c r="BJ227" s="6" t="s">
        <v>92</v>
      </c>
      <c r="BK227" s="6" t="s">
        <v>55</v>
      </c>
      <c r="BL227" s="23"/>
    </row>
    <row r="228">
      <c r="A228" s="16">
        <v>223.0</v>
      </c>
      <c r="B228" s="17" t="s">
        <v>1276</v>
      </c>
      <c r="C228" s="17" t="s">
        <v>185</v>
      </c>
      <c r="D228" s="17" t="s">
        <v>75</v>
      </c>
      <c r="E228" s="19"/>
      <c r="F228" s="17" t="s">
        <v>79</v>
      </c>
      <c r="G228" s="17" t="s">
        <v>1237</v>
      </c>
      <c r="H228" s="48" t="s">
        <v>81</v>
      </c>
      <c r="J228" s="21"/>
      <c r="K228" s="48" t="s">
        <v>84</v>
      </c>
      <c r="L228" s="49">
        <v>42979.0</v>
      </c>
      <c r="M228" s="50"/>
      <c r="N228" s="48" t="s">
        <v>85</v>
      </c>
      <c r="O228" s="50"/>
      <c r="P228" s="50"/>
      <c r="Q228" s="6">
        <v>8.0</v>
      </c>
      <c r="R228" s="6">
        <v>10.0</v>
      </c>
      <c r="S228" s="6">
        <v>7.5</v>
      </c>
      <c r="T228" s="23"/>
      <c r="U228" s="23"/>
      <c r="V228" s="23"/>
      <c r="W228" s="6">
        <v>7.0</v>
      </c>
      <c r="X228" s="6">
        <v>9.5</v>
      </c>
      <c r="Y228" s="6">
        <v>7.5</v>
      </c>
      <c r="Z228" s="6">
        <v>9.0</v>
      </c>
      <c r="AA228" s="6">
        <v>10.0</v>
      </c>
      <c r="AB228" s="6">
        <v>7.0</v>
      </c>
      <c r="AC228" s="6">
        <v>8.5</v>
      </c>
      <c r="AD228" s="23"/>
      <c r="AE228" s="23"/>
      <c r="AF228" s="23"/>
      <c r="AG228" s="23"/>
      <c r="AH228" s="6">
        <v>9.0</v>
      </c>
      <c r="AI228" s="6">
        <v>10.0</v>
      </c>
      <c r="AJ228" s="6">
        <v>10.0</v>
      </c>
      <c r="AK228" s="6">
        <v>10.0</v>
      </c>
      <c r="AL228" s="6">
        <v>7.5</v>
      </c>
      <c r="AM228" s="23"/>
      <c r="AN228" s="23"/>
      <c r="AO228" s="23"/>
      <c r="AP228" s="23"/>
      <c r="AQ228" s="23"/>
      <c r="AR228" s="6">
        <v>10.0</v>
      </c>
      <c r="AS228" s="23"/>
      <c r="AT228" s="23"/>
      <c r="AU228" s="23"/>
      <c r="AV228" s="23"/>
      <c r="AW228" s="23"/>
      <c r="AX228" s="6">
        <v>10.0</v>
      </c>
      <c r="AY228" s="32">
        <f t="shared" si="1"/>
        <v>8.85</v>
      </c>
      <c r="AZ228" s="23"/>
      <c r="BA228" s="23">
        <f t="shared" si="2"/>
        <v>0</v>
      </c>
      <c r="BB228" s="6">
        <v>58.0</v>
      </c>
      <c r="BC228" s="6">
        <v>1.0</v>
      </c>
      <c r="BD228" s="23">
        <f t="shared" si="3"/>
        <v>57</v>
      </c>
      <c r="BE228" s="6" t="s">
        <v>92</v>
      </c>
      <c r="BF228" s="6" t="s">
        <v>55</v>
      </c>
      <c r="BG228" s="6" t="s">
        <v>55</v>
      </c>
      <c r="BH228" s="6" t="s">
        <v>55</v>
      </c>
      <c r="BI228" s="6" t="s">
        <v>55</v>
      </c>
      <c r="BJ228" s="6" t="s">
        <v>92</v>
      </c>
      <c r="BK228" s="6" t="s">
        <v>55</v>
      </c>
      <c r="BL228" s="23"/>
    </row>
    <row r="229">
      <c r="A229" s="16">
        <v>224.0</v>
      </c>
      <c r="B229" s="17" t="s">
        <v>1279</v>
      </c>
      <c r="C229" s="17" t="s">
        <v>213</v>
      </c>
      <c r="D229" s="17" t="s">
        <v>1280</v>
      </c>
      <c r="E229" s="19"/>
      <c r="F229" s="17" t="s">
        <v>79</v>
      </c>
      <c r="G229" s="17" t="s">
        <v>1237</v>
      </c>
      <c r="H229" s="48" t="s">
        <v>81</v>
      </c>
      <c r="J229" s="21"/>
      <c r="K229" s="48" t="s">
        <v>138</v>
      </c>
      <c r="L229" s="49">
        <v>42979.0</v>
      </c>
      <c r="M229" s="49">
        <v>42983.0</v>
      </c>
      <c r="N229" s="48" t="s">
        <v>85</v>
      </c>
      <c r="O229" s="50"/>
      <c r="P229" s="50"/>
      <c r="Q229" s="6">
        <v>9.0</v>
      </c>
      <c r="R229" s="6">
        <v>9.0</v>
      </c>
      <c r="S229" s="6">
        <v>9.0</v>
      </c>
      <c r="T229" s="23"/>
      <c r="U229" s="23"/>
      <c r="V229" s="23"/>
      <c r="W229" s="6">
        <v>8.0</v>
      </c>
      <c r="X229" s="6">
        <v>9.5</v>
      </c>
      <c r="Y229" s="6">
        <v>8.0</v>
      </c>
      <c r="Z229" s="6">
        <v>10.0</v>
      </c>
      <c r="AA229" s="6">
        <v>10.0</v>
      </c>
      <c r="AB229" s="6">
        <v>10.0</v>
      </c>
      <c r="AC229" s="6">
        <v>10.0</v>
      </c>
      <c r="AD229" s="23"/>
      <c r="AE229" s="23"/>
      <c r="AF229" s="23"/>
      <c r="AG229" s="23"/>
      <c r="AH229" s="6">
        <v>10.0</v>
      </c>
      <c r="AI229" s="6">
        <v>10.0</v>
      </c>
      <c r="AJ229" s="6">
        <v>10.0</v>
      </c>
      <c r="AK229" s="6">
        <v>10.0</v>
      </c>
      <c r="AL229" s="6">
        <v>10.0</v>
      </c>
      <c r="AM229" s="23"/>
      <c r="AN229" s="23"/>
      <c r="AO229" s="23"/>
      <c r="AP229" s="23"/>
      <c r="AQ229" s="23"/>
      <c r="AR229" s="6">
        <v>10.0</v>
      </c>
      <c r="AS229" s="23"/>
      <c r="AT229" s="23"/>
      <c r="AU229" s="23"/>
      <c r="AV229" s="23"/>
      <c r="AW229" s="23"/>
      <c r="AX229" s="6">
        <v>10.0</v>
      </c>
      <c r="AY229" s="32">
        <f t="shared" si="1"/>
        <v>9.55</v>
      </c>
      <c r="AZ229" s="23"/>
      <c r="BA229" s="23">
        <f t="shared" si="2"/>
        <v>0</v>
      </c>
      <c r="BB229" s="6">
        <v>21.0</v>
      </c>
      <c r="BC229" s="6">
        <v>0.0</v>
      </c>
      <c r="BD229" s="23">
        <f t="shared" si="3"/>
        <v>21</v>
      </c>
      <c r="BE229" s="6" t="s">
        <v>92</v>
      </c>
      <c r="BF229" s="6" t="s">
        <v>55</v>
      </c>
      <c r="BG229" s="6" t="s">
        <v>55</v>
      </c>
      <c r="BH229" s="6" t="s">
        <v>55</v>
      </c>
      <c r="BI229" s="6" t="s">
        <v>55</v>
      </c>
      <c r="BJ229" s="6" t="s">
        <v>92</v>
      </c>
      <c r="BK229" s="6" t="s">
        <v>55</v>
      </c>
      <c r="BL229" s="23"/>
    </row>
    <row r="230">
      <c r="A230" s="16">
        <v>225.0</v>
      </c>
      <c r="B230" s="17" t="s">
        <v>672</v>
      </c>
      <c r="C230" s="17" t="s">
        <v>314</v>
      </c>
      <c r="D230" s="17" t="s">
        <v>110</v>
      </c>
      <c r="E230" s="19"/>
      <c r="F230" s="17" t="s">
        <v>96</v>
      </c>
      <c r="G230" s="17" t="s">
        <v>1237</v>
      </c>
      <c r="H230" s="48" t="s">
        <v>81</v>
      </c>
      <c r="J230" s="21"/>
      <c r="K230" s="48" t="s">
        <v>84</v>
      </c>
      <c r="L230" s="49">
        <v>42979.0</v>
      </c>
      <c r="M230" s="50"/>
      <c r="N230" s="48" t="s">
        <v>85</v>
      </c>
      <c r="O230" s="50"/>
      <c r="P230" s="50"/>
      <c r="Q230" s="25">
        <v>9.0</v>
      </c>
      <c r="R230" s="25">
        <v>10.0</v>
      </c>
      <c r="S230" s="25">
        <v>10.0</v>
      </c>
      <c r="T230" s="25"/>
      <c r="U230" s="25"/>
      <c r="V230" s="25"/>
      <c r="W230" s="25">
        <v>8.5</v>
      </c>
      <c r="X230" s="25">
        <v>8.5</v>
      </c>
      <c r="Y230" s="25">
        <v>8.0</v>
      </c>
      <c r="Z230" s="25">
        <v>9.5</v>
      </c>
      <c r="AA230" s="6">
        <v>10.0</v>
      </c>
      <c r="AB230" s="25">
        <v>9.0</v>
      </c>
      <c r="AC230" s="25">
        <v>9.5</v>
      </c>
      <c r="AD230" s="25"/>
      <c r="AE230" s="25"/>
      <c r="AF230" s="25"/>
      <c r="AG230" s="25"/>
      <c r="AH230" s="6">
        <v>10.0</v>
      </c>
      <c r="AI230" s="6">
        <v>10.0</v>
      </c>
      <c r="AJ230" s="6">
        <v>10.0</v>
      </c>
      <c r="AK230" s="25">
        <v>10.0</v>
      </c>
      <c r="AL230" s="25">
        <v>9.5</v>
      </c>
      <c r="AM230" s="25"/>
      <c r="AN230" s="25"/>
      <c r="AO230" s="25"/>
      <c r="AP230" s="25"/>
      <c r="AQ230" s="25"/>
      <c r="AR230" s="6">
        <v>10.0</v>
      </c>
      <c r="AS230" s="25"/>
      <c r="AT230" s="25"/>
      <c r="AU230" s="25"/>
      <c r="AV230" s="25"/>
      <c r="AW230" s="25"/>
      <c r="AX230" s="6">
        <v>10.0</v>
      </c>
      <c r="AY230" s="32">
        <f t="shared" si="1"/>
        <v>9.5</v>
      </c>
      <c r="AZ230" s="23"/>
      <c r="BA230" s="23">
        <f t="shared" si="2"/>
        <v>0</v>
      </c>
      <c r="BB230" s="6">
        <v>75.0</v>
      </c>
      <c r="BC230" s="6">
        <v>0.0</v>
      </c>
      <c r="BD230" s="23">
        <f t="shared" si="3"/>
        <v>75</v>
      </c>
      <c r="BE230" s="6" t="s">
        <v>92</v>
      </c>
      <c r="BF230" s="6" t="s">
        <v>55</v>
      </c>
      <c r="BG230" s="6" t="s">
        <v>55</v>
      </c>
      <c r="BH230" s="6" t="s">
        <v>55</v>
      </c>
      <c r="BI230" s="6" t="s">
        <v>55</v>
      </c>
      <c r="BJ230" s="6" t="s">
        <v>92</v>
      </c>
      <c r="BK230" s="6" t="s">
        <v>55</v>
      </c>
      <c r="BL230" s="23"/>
    </row>
    <row r="231">
      <c r="A231" s="16">
        <v>226.0</v>
      </c>
      <c r="B231" s="17" t="s">
        <v>1285</v>
      </c>
      <c r="C231" s="17" t="s">
        <v>236</v>
      </c>
      <c r="D231" s="20"/>
      <c r="E231" s="19"/>
      <c r="F231" s="17" t="s">
        <v>96</v>
      </c>
      <c r="G231" s="17" t="s">
        <v>1237</v>
      </c>
      <c r="H231" s="48" t="s">
        <v>81</v>
      </c>
      <c r="J231" s="21"/>
      <c r="K231" s="48" t="s">
        <v>84</v>
      </c>
      <c r="L231" s="49">
        <v>42979.0</v>
      </c>
      <c r="M231" s="50"/>
      <c r="N231" s="48" t="s">
        <v>85</v>
      </c>
      <c r="O231" s="50"/>
      <c r="P231" s="50"/>
      <c r="Q231" s="25">
        <v>9.5</v>
      </c>
      <c r="R231" s="25">
        <v>10.0</v>
      </c>
      <c r="S231" s="25">
        <v>10.0</v>
      </c>
      <c r="T231" s="25"/>
      <c r="U231" s="25"/>
      <c r="V231" s="25"/>
      <c r="W231" s="25">
        <v>8.5</v>
      </c>
      <c r="X231" s="25">
        <v>9.5</v>
      </c>
      <c r="Y231" s="25">
        <v>9.0</v>
      </c>
      <c r="Z231" s="25">
        <v>10.0</v>
      </c>
      <c r="AA231" s="6">
        <v>10.0</v>
      </c>
      <c r="AB231" s="25">
        <v>10.0</v>
      </c>
      <c r="AC231" s="25">
        <v>10.0</v>
      </c>
      <c r="AD231" s="25"/>
      <c r="AE231" s="25"/>
      <c r="AF231" s="25"/>
      <c r="AG231" s="25"/>
      <c r="AH231" s="6">
        <v>10.0</v>
      </c>
      <c r="AI231" s="6">
        <v>10.0</v>
      </c>
      <c r="AJ231" s="6">
        <v>10.0</v>
      </c>
      <c r="AK231" s="25">
        <v>10.0</v>
      </c>
      <c r="AL231" s="25">
        <v>10.0</v>
      </c>
      <c r="AM231" s="25"/>
      <c r="AN231" s="25"/>
      <c r="AO231" s="25"/>
      <c r="AP231" s="25"/>
      <c r="AQ231" s="25"/>
      <c r="AR231" s="6">
        <v>10.0</v>
      </c>
      <c r="AS231" s="25"/>
      <c r="AT231" s="25"/>
      <c r="AU231" s="25"/>
      <c r="AV231" s="25"/>
      <c r="AW231" s="25"/>
      <c r="AX231" s="6">
        <v>10.0</v>
      </c>
      <c r="AY231" s="32">
        <f t="shared" si="1"/>
        <v>9.79</v>
      </c>
      <c r="AZ231" s="23"/>
      <c r="BA231" s="23">
        <f t="shared" si="2"/>
        <v>0</v>
      </c>
      <c r="BB231" s="6">
        <v>18.0</v>
      </c>
      <c r="BC231" s="6">
        <v>0.0</v>
      </c>
      <c r="BD231" s="23">
        <f t="shared" si="3"/>
        <v>18</v>
      </c>
      <c r="BE231" s="6" t="s">
        <v>92</v>
      </c>
      <c r="BF231" s="6" t="s">
        <v>55</v>
      </c>
      <c r="BG231" s="6" t="s">
        <v>55</v>
      </c>
      <c r="BH231" s="6" t="s">
        <v>55</v>
      </c>
      <c r="BI231" s="6" t="s">
        <v>55</v>
      </c>
      <c r="BJ231" s="6" t="s">
        <v>92</v>
      </c>
      <c r="BK231" s="6" t="s">
        <v>55</v>
      </c>
      <c r="BL231" s="23"/>
    </row>
    <row r="232">
      <c r="A232" s="16">
        <v>227.0</v>
      </c>
      <c r="B232" s="17" t="s">
        <v>1287</v>
      </c>
      <c r="C232" s="17" t="s">
        <v>102</v>
      </c>
      <c r="D232" s="20"/>
      <c r="E232" s="19"/>
      <c r="F232" s="17" t="s">
        <v>96</v>
      </c>
      <c r="G232" s="17" t="s">
        <v>1237</v>
      </c>
      <c r="H232" s="48" t="s">
        <v>81</v>
      </c>
      <c r="J232" s="21"/>
      <c r="K232" s="48" t="s">
        <v>84</v>
      </c>
      <c r="L232" s="49">
        <v>42989.0</v>
      </c>
      <c r="M232" s="50"/>
      <c r="N232" s="48" t="s">
        <v>85</v>
      </c>
      <c r="O232" s="50"/>
      <c r="P232" s="50"/>
      <c r="Q232" s="6">
        <v>8.0</v>
      </c>
      <c r="R232" s="6">
        <v>10.0</v>
      </c>
      <c r="S232" s="6">
        <v>8.0</v>
      </c>
      <c r="T232" s="23"/>
      <c r="U232" s="23"/>
      <c r="V232" s="23"/>
      <c r="W232" s="6">
        <v>8.0</v>
      </c>
      <c r="X232" s="6">
        <v>8.5</v>
      </c>
      <c r="Y232" s="6">
        <v>6.5</v>
      </c>
      <c r="Z232" s="6">
        <v>8.0</v>
      </c>
      <c r="AA232" s="6">
        <v>10.0</v>
      </c>
      <c r="AB232" s="6">
        <v>8.0</v>
      </c>
      <c r="AC232" s="6">
        <v>8.5</v>
      </c>
      <c r="AD232" s="23"/>
      <c r="AE232" s="23"/>
      <c r="AF232" s="23"/>
      <c r="AG232" s="23"/>
      <c r="AH232" s="6">
        <v>10.0</v>
      </c>
      <c r="AI232" s="6">
        <v>10.0</v>
      </c>
      <c r="AJ232" s="6">
        <v>10.0</v>
      </c>
      <c r="AK232" s="6">
        <v>9.5</v>
      </c>
      <c r="AL232" s="6">
        <v>9.0</v>
      </c>
      <c r="AM232" s="23"/>
      <c r="AN232" s="23"/>
      <c r="AO232" s="23"/>
      <c r="AP232" s="23"/>
      <c r="AQ232" s="23"/>
      <c r="AR232" s="6">
        <v>10.0</v>
      </c>
      <c r="AS232" s="23"/>
      <c r="AT232" s="23"/>
      <c r="AU232" s="23"/>
      <c r="AV232" s="23"/>
      <c r="AW232" s="23"/>
      <c r="AX232" s="6">
        <v>10.0</v>
      </c>
      <c r="AY232" s="32">
        <f t="shared" si="1"/>
        <v>8.94</v>
      </c>
      <c r="AZ232" s="23"/>
      <c r="BA232" s="23">
        <f t="shared" si="2"/>
        <v>0</v>
      </c>
      <c r="BB232" s="6">
        <v>39.0</v>
      </c>
      <c r="BC232" s="6">
        <v>0.0</v>
      </c>
      <c r="BD232" s="23">
        <f t="shared" si="3"/>
        <v>39</v>
      </c>
      <c r="BE232" s="6" t="s">
        <v>92</v>
      </c>
      <c r="BF232" s="6" t="s">
        <v>55</v>
      </c>
      <c r="BG232" s="6" t="s">
        <v>55</v>
      </c>
      <c r="BH232" s="6" t="s">
        <v>55</v>
      </c>
      <c r="BI232" s="6" t="s">
        <v>55</v>
      </c>
      <c r="BJ232" s="6" t="s">
        <v>92</v>
      </c>
      <c r="BK232" s="6" t="s">
        <v>55</v>
      </c>
      <c r="BL232" s="23"/>
    </row>
    <row r="233">
      <c r="A233" s="16">
        <v>228.0</v>
      </c>
      <c r="B233" s="17" t="s">
        <v>1289</v>
      </c>
      <c r="C233" s="17" t="s">
        <v>252</v>
      </c>
      <c r="D233" s="20"/>
      <c r="E233" s="19"/>
      <c r="F233" s="17" t="s">
        <v>96</v>
      </c>
      <c r="G233" s="17" t="s">
        <v>1237</v>
      </c>
      <c r="H233" s="48" t="s">
        <v>81</v>
      </c>
      <c r="J233" s="21"/>
      <c r="K233" s="48" t="s">
        <v>84</v>
      </c>
      <c r="L233" s="49">
        <v>42979.0</v>
      </c>
      <c r="M233" s="50"/>
      <c r="N233" s="48" t="s">
        <v>85</v>
      </c>
      <c r="O233" s="50"/>
      <c r="P233" s="50"/>
      <c r="Q233" s="25">
        <v>6.5</v>
      </c>
      <c r="R233" s="25">
        <v>9.5</v>
      </c>
      <c r="S233" s="25">
        <v>7.0</v>
      </c>
      <c r="T233" s="25"/>
      <c r="U233" s="25"/>
      <c r="V233" s="25"/>
      <c r="W233" s="25">
        <v>6.5</v>
      </c>
      <c r="X233" s="25">
        <v>6.5</v>
      </c>
      <c r="Y233" s="25">
        <v>5.5</v>
      </c>
      <c r="Z233" s="25">
        <v>8.5</v>
      </c>
      <c r="AA233" s="6">
        <v>10.0</v>
      </c>
      <c r="AB233" s="25">
        <v>6.0</v>
      </c>
      <c r="AC233" s="25">
        <v>7.5</v>
      </c>
      <c r="AD233" s="25"/>
      <c r="AE233" s="25"/>
      <c r="AF233" s="25"/>
      <c r="AG233" s="25"/>
      <c r="AH233" s="6">
        <v>9.5</v>
      </c>
      <c r="AI233" s="6">
        <v>10.0</v>
      </c>
      <c r="AJ233" s="6">
        <v>10.0</v>
      </c>
      <c r="AK233" s="25">
        <v>9.5</v>
      </c>
      <c r="AL233" s="25">
        <v>8.0</v>
      </c>
      <c r="AM233" s="25"/>
      <c r="AN233" s="25"/>
      <c r="AO233" s="25"/>
      <c r="AP233" s="25"/>
      <c r="AQ233" s="25"/>
      <c r="AR233" s="6">
        <v>10.0</v>
      </c>
      <c r="AS233" s="25"/>
      <c r="AT233" s="25"/>
      <c r="AU233" s="25"/>
      <c r="AV233" s="25"/>
      <c r="AW233" s="25"/>
      <c r="AX233" s="6">
        <v>10.0</v>
      </c>
      <c r="AY233" s="32">
        <f t="shared" si="1"/>
        <v>8.26</v>
      </c>
      <c r="AZ233" s="23"/>
      <c r="BA233" s="23">
        <f t="shared" si="2"/>
        <v>0</v>
      </c>
      <c r="BB233" s="6">
        <v>50.0</v>
      </c>
      <c r="BC233" s="6">
        <v>0.0</v>
      </c>
      <c r="BD233" s="23">
        <f t="shared" si="3"/>
        <v>50</v>
      </c>
      <c r="BE233" s="6" t="s">
        <v>92</v>
      </c>
      <c r="BF233" s="6" t="s">
        <v>55</v>
      </c>
      <c r="BG233" s="6" t="s">
        <v>55</v>
      </c>
      <c r="BH233" s="6" t="s">
        <v>55</v>
      </c>
      <c r="BI233" s="6" t="s">
        <v>55</v>
      </c>
      <c r="BJ233" s="6" t="s">
        <v>92</v>
      </c>
      <c r="BK233" s="6" t="s">
        <v>55</v>
      </c>
      <c r="BL233" s="23"/>
    </row>
    <row r="234">
      <c r="A234" s="16">
        <v>229.0</v>
      </c>
      <c r="B234" s="17" t="s">
        <v>1291</v>
      </c>
      <c r="C234" s="17" t="s">
        <v>236</v>
      </c>
      <c r="D234" s="17" t="s">
        <v>259</v>
      </c>
      <c r="E234" s="19"/>
      <c r="F234" s="17" t="s">
        <v>96</v>
      </c>
      <c r="G234" s="17" t="s">
        <v>1237</v>
      </c>
      <c r="H234" s="48" t="s">
        <v>81</v>
      </c>
      <c r="J234" s="21"/>
      <c r="K234" s="48" t="s">
        <v>84</v>
      </c>
      <c r="L234" s="49">
        <v>42979.0</v>
      </c>
      <c r="M234" s="50"/>
      <c r="N234" s="48" t="s">
        <v>85</v>
      </c>
      <c r="O234" s="50"/>
      <c r="P234" s="50"/>
      <c r="Q234" s="6">
        <v>5.5</v>
      </c>
      <c r="R234" s="6">
        <v>8.5</v>
      </c>
      <c r="S234" s="6">
        <v>5.5</v>
      </c>
      <c r="T234" s="23"/>
      <c r="U234" s="23"/>
      <c r="V234" s="23"/>
      <c r="W234" s="6">
        <v>6.5</v>
      </c>
      <c r="X234" s="6">
        <v>7.0</v>
      </c>
      <c r="Y234" s="6">
        <v>5.0</v>
      </c>
      <c r="Z234" s="6">
        <v>6.5</v>
      </c>
      <c r="AA234" s="6">
        <v>10.0</v>
      </c>
      <c r="AB234" s="6">
        <v>7.0</v>
      </c>
      <c r="AC234" s="6">
        <v>7.0</v>
      </c>
      <c r="AD234" s="23"/>
      <c r="AE234" s="23"/>
      <c r="AF234" s="23"/>
      <c r="AG234" s="23"/>
      <c r="AH234" s="6">
        <v>9.5</v>
      </c>
      <c r="AI234" s="6">
        <v>10.0</v>
      </c>
      <c r="AJ234" s="6">
        <v>10.0</v>
      </c>
      <c r="AK234" s="6">
        <v>10.0</v>
      </c>
      <c r="AL234" s="6">
        <v>8.5</v>
      </c>
      <c r="AM234" s="23"/>
      <c r="AN234" s="23"/>
      <c r="AO234" s="23"/>
      <c r="AP234" s="23"/>
      <c r="AQ234" s="23"/>
      <c r="AR234" s="6">
        <v>10.0</v>
      </c>
      <c r="AS234" s="23"/>
      <c r="AT234" s="23"/>
      <c r="AU234" s="23"/>
      <c r="AV234" s="23"/>
      <c r="AW234" s="23"/>
      <c r="AX234" s="6">
        <v>10.0</v>
      </c>
      <c r="AY234" s="32">
        <f t="shared" si="1"/>
        <v>8.02</v>
      </c>
      <c r="AZ234" s="23"/>
      <c r="BA234" s="23">
        <f t="shared" si="2"/>
        <v>0</v>
      </c>
      <c r="BB234" s="6">
        <v>26.0</v>
      </c>
      <c r="BC234" s="6">
        <v>0.0</v>
      </c>
      <c r="BD234" s="23">
        <f t="shared" si="3"/>
        <v>26</v>
      </c>
      <c r="BE234" s="6" t="s">
        <v>92</v>
      </c>
      <c r="BF234" s="6" t="s">
        <v>55</v>
      </c>
      <c r="BG234" s="6" t="s">
        <v>55</v>
      </c>
      <c r="BH234" s="6" t="s">
        <v>55</v>
      </c>
      <c r="BI234" s="6" t="s">
        <v>55</v>
      </c>
      <c r="BJ234" s="6" t="s">
        <v>92</v>
      </c>
      <c r="BK234" s="6" t="s">
        <v>55</v>
      </c>
      <c r="BL234" s="23"/>
    </row>
    <row r="235">
      <c r="A235" s="16">
        <v>230.0</v>
      </c>
      <c r="B235" s="17" t="s">
        <v>1294</v>
      </c>
      <c r="C235" s="17" t="s">
        <v>314</v>
      </c>
      <c r="D235" s="17" t="s">
        <v>110</v>
      </c>
      <c r="E235" s="19"/>
      <c r="F235" s="17" t="s">
        <v>96</v>
      </c>
      <c r="G235" s="17" t="s">
        <v>1237</v>
      </c>
      <c r="H235" s="48" t="s">
        <v>81</v>
      </c>
      <c r="J235" s="21"/>
      <c r="K235" s="48" t="s">
        <v>84</v>
      </c>
      <c r="L235" s="49">
        <v>42979.0</v>
      </c>
      <c r="M235" s="50"/>
      <c r="N235" s="48" t="s">
        <v>85</v>
      </c>
      <c r="O235" s="50"/>
      <c r="P235" s="50"/>
      <c r="Q235" s="6">
        <v>6.5</v>
      </c>
      <c r="R235" s="6">
        <v>8.0</v>
      </c>
      <c r="S235" s="6">
        <v>8.0</v>
      </c>
      <c r="T235" s="23"/>
      <c r="U235" s="23"/>
      <c r="V235" s="23"/>
      <c r="W235" s="6">
        <v>7.0</v>
      </c>
      <c r="X235" s="6">
        <v>7.0</v>
      </c>
      <c r="Y235" s="6">
        <v>5.5</v>
      </c>
      <c r="Z235" s="6">
        <v>8.5</v>
      </c>
      <c r="AA235" s="6">
        <v>10.0</v>
      </c>
      <c r="AB235" s="6">
        <v>8.5</v>
      </c>
      <c r="AC235" s="6">
        <v>9.0</v>
      </c>
      <c r="AD235" s="23"/>
      <c r="AE235" s="23"/>
      <c r="AF235" s="23"/>
      <c r="AG235" s="23"/>
      <c r="AH235" s="6">
        <v>10.0</v>
      </c>
      <c r="AI235" s="6">
        <v>10.0</v>
      </c>
      <c r="AJ235" s="6">
        <v>10.0</v>
      </c>
      <c r="AK235" s="6">
        <v>9.5</v>
      </c>
      <c r="AL235" s="6">
        <v>8.5</v>
      </c>
      <c r="AM235" s="23"/>
      <c r="AN235" s="23"/>
      <c r="AO235" s="23"/>
      <c r="AP235" s="23"/>
      <c r="AQ235" s="23"/>
      <c r="AR235" s="6">
        <v>10.0</v>
      </c>
      <c r="AS235" s="23"/>
      <c r="AT235" s="23"/>
      <c r="AU235" s="23"/>
      <c r="AV235" s="23"/>
      <c r="AW235" s="23"/>
      <c r="AX235" s="6">
        <v>10.0</v>
      </c>
      <c r="AY235" s="32">
        <f t="shared" si="1"/>
        <v>8.58</v>
      </c>
      <c r="AZ235" s="23"/>
      <c r="BA235" s="23">
        <f t="shared" si="2"/>
        <v>0</v>
      </c>
      <c r="BB235" s="6">
        <v>30.0</v>
      </c>
      <c r="BC235" s="6">
        <v>0.0</v>
      </c>
      <c r="BD235" s="23">
        <f t="shared" si="3"/>
        <v>30</v>
      </c>
      <c r="BE235" s="6" t="s">
        <v>92</v>
      </c>
      <c r="BF235" s="6" t="s">
        <v>55</v>
      </c>
      <c r="BG235" s="6" t="s">
        <v>55</v>
      </c>
      <c r="BH235" s="6" t="s">
        <v>55</v>
      </c>
      <c r="BI235" s="6" t="s">
        <v>55</v>
      </c>
      <c r="BJ235" s="6" t="s">
        <v>92</v>
      </c>
      <c r="BK235" s="6" t="s">
        <v>55</v>
      </c>
      <c r="BL235" s="23"/>
    </row>
    <row r="236">
      <c r="A236" s="16">
        <v>231.0</v>
      </c>
      <c r="B236" s="17" t="s">
        <v>1295</v>
      </c>
      <c r="C236" s="17" t="s">
        <v>232</v>
      </c>
      <c r="D236" s="17" t="s">
        <v>1296</v>
      </c>
      <c r="E236" s="19"/>
      <c r="F236" s="17" t="s">
        <v>96</v>
      </c>
      <c r="G236" s="17" t="s">
        <v>1237</v>
      </c>
      <c r="H236" s="48" t="s">
        <v>81</v>
      </c>
      <c r="J236" s="21"/>
      <c r="K236" s="48" t="s">
        <v>138</v>
      </c>
      <c r="L236" s="49">
        <v>42979.0</v>
      </c>
      <c r="M236" s="49">
        <v>42979.0</v>
      </c>
      <c r="N236" s="48" t="s">
        <v>85</v>
      </c>
      <c r="O236" s="50"/>
      <c r="P236" s="50"/>
      <c r="Q236" s="25">
        <v>7.5</v>
      </c>
      <c r="R236" s="25">
        <v>8.5</v>
      </c>
      <c r="S236" s="25">
        <v>9.5</v>
      </c>
      <c r="T236" s="25"/>
      <c r="U236" s="25"/>
      <c r="V236" s="25"/>
      <c r="W236" s="25">
        <v>7.5</v>
      </c>
      <c r="X236" s="25">
        <v>7.0</v>
      </c>
      <c r="Y236" s="25">
        <v>6.5</v>
      </c>
      <c r="Z236" s="25">
        <v>9.5</v>
      </c>
      <c r="AA236" s="6">
        <v>10.0</v>
      </c>
      <c r="AB236" s="25">
        <v>8.0</v>
      </c>
      <c r="AC236" s="25">
        <v>8.0</v>
      </c>
      <c r="AD236" s="25"/>
      <c r="AE236" s="25"/>
      <c r="AF236" s="25"/>
      <c r="AG236" s="25"/>
      <c r="AH236" s="6">
        <v>9.5</v>
      </c>
      <c r="AI236" s="6">
        <v>10.0</v>
      </c>
      <c r="AJ236" s="6">
        <v>10.0</v>
      </c>
      <c r="AK236" s="25">
        <v>10.0</v>
      </c>
      <c r="AL236" s="25">
        <v>9.0</v>
      </c>
      <c r="AM236" s="25"/>
      <c r="AN236" s="25"/>
      <c r="AO236" s="25"/>
      <c r="AP236" s="25"/>
      <c r="AQ236" s="25"/>
      <c r="AR236" s="6">
        <v>10.0</v>
      </c>
      <c r="AS236" s="25"/>
      <c r="AT236" s="25"/>
      <c r="AU236" s="25"/>
      <c r="AV236" s="25"/>
      <c r="AW236" s="25"/>
      <c r="AX236" s="6">
        <v>10.0</v>
      </c>
      <c r="AY236" s="32">
        <f t="shared" si="1"/>
        <v>8.85</v>
      </c>
      <c r="AZ236" s="23"/>
      <c r="BA236" s="23">
        <f t="shared" si="2"/>
        <v>0</v>
      </c>
      <c r="BB236" s="6">
        <v>42.0</v>
      </c>
      <c r="BC236" s="6">
        <v>0.0</v>
      </c>
      <c r="BD236" s="23">
        <f t="shared" si="3"/>
        <v>42</v>
      </c>
      <c r="BE236" s="6" t="s">
        <v>92</v>
      </c>
      <c r="BF236" s="6" t="s">
        <v>55</v>
      </c>
      <c r="BG236" s="6" t="s">
        <v>55</v>
      </c>
      <c r="BH236" s="6" t="s">
        <v>55</v>
      </c>
      <c r="BI236" s="6" t="s">
        <v>55</v>
      </c>
      <c r="BJ236" s="6" t="s">
        <v>92</v>
      </c>
      <c r="BK236" s="6" t="s">
        <v>55</v>
      </c>
      <c r="BL236" s="23"/>
    </row>
    <row r="237">
      <c r="A237" s="16">
        <v>232.0</v>
      </c>
      <c r="B237" s="17" t="s">
        <v>207</v>
      </c>
      <c r="C237" s="17" t="s">
        <v>165</v>
      </c>
      <c r="D237" s="17" t="s">
        <v>456</v>
      </c>
      <c r="E237" s="19"/>
      <c r="F237" s="17" t="s">
        <v>79</v>
      </c>
      <c r="G237" s="17" t="s">
        <v>1237</v>
      </c>
      <c r="H237" s="48" t="s">
        <v>81</v>
      </c>
      <c r="J237" s="21"/>
      <c r="K237" s="48" t="s">
        <v>84</v>
      </c>
      <c r="L237" s="49">
        <v>42979.0</v>
      </c>
      <c r="M237" s="50"/>
      <c r="N237" s="48" t="s">
        <v>85</v>
      </c>
      <c r="O237" s="50"/>
      <c r="P237" s="50"/>
      <c r="Q237" s="25">
        <v>6.0</v>
      </c>
      <c r="R237" s="25">
        <v>9.0</v>
      </c>
      <c r="S237" s="25">
        <v>5.0</v>
      </c>
      <c r="T237" s="25"/>
      <c r="U237" s="25"/>
      <c r="V237" s="25"/>
      <c r="W237" s="25">
        <v>6.0</v>
      </c>
      <c r="X237" s="25">
        <v>6.0</v>
      </c>
      <c r="Y237" s="25">
        <v>5.5</v>
      </c>
      <c r="Z237" s="25">
        <v>6.0</v>
      </c>
      <c r="AA237" s="6">
        <v>10.0</v>
      </c>
      <c r="AB237" s="25">
        <v>6.0</v>
      </c>
      <c r="AC237" s="25">
        <v>7.5</v>
      </c>
      <c r="AD237" s="25"/>
      <c r="AE237" s="25"/>
      <c r="AF237" s="25"/>
      <c r="AG237" s="25"/>
      <c r="AH237" s="6">
        <v>9.5</v>
      </c>
      <c r="AI237" s="6">
        <v>10.0</v>
      </c>
      <c r="AJ237" s="6">
        <v>10.0</v>
      </c>
      <c r="AK237" s="25">
        <v>9.5</v>
      </c>
      <c r="AL237" s="25">
        <v>6.5</v>
      </c>
      <c r="AM237" s="25"/>
      <c r="AN237" s="25"/>
      <c r="AO237" s="25"/>
      <c r="AP237" s="25"/>
      <c r="AQ237" s="25"/>
      <c r="AR237" s="6">
        <v>10.0</v>
      </c>
      <c r="AS237" s="25"/>
      <c r="AT237" s="25"/>
      <c r="AU237" s="25"/>
      <c r="AV237" s="25"/>
      <c r="AW237" s="25"/>
      <c r="AX237" s="6">
        <v>10.0</v>
      </c>
      <c r="AY237" s="32">
        <f t="shared" si="1"/>
        <v>7.79</v>
      </c>
      <c r="AZ237" s="23"/>
      <c r="BA237" s="23">
        <f t="shared" si="2"/>
        <v>0</v>
      </c>
      <c r="BB237" s="6">
        <v>17.0</v>
      </c>
      <c r="BC237" s="6">
        <v>0.0</v>
      </c>
      <c r="BD237" s="23">
        <f t="shared" si="3"/>
        <v>17</v>
      </c>
      <c r="BE237" s="6" t="s">
        <v>92</v>
      </c>
      <c r="BF237" s="6" t="s">
        <v>55</v>
      </c>
      <c r="BG237" s="6" t="s">
        <v>55</v>
      </c>
      <c r="BH237" s="6" t="s">
        <v>55</v>
      </c>
      <c r="BI237" s="6" t="s">
        <v>55</v>
      </c>
      <c r="BJ237" s="6" t="s">
        <v>92</v>
      </c>
      <c r="BK237" s="6" t="s">
        <v>55</v>
      </c>
      <c r="BL237" s="23"/>
    </row>
    <row r="238">
      <c r="A238" s="16">
        <v>233.0</v>
      </c>
      <c r="B238" s="17" t="s">
        <v>1299</v>
      </c>
      <c r="C238" s="17" t="s">
        <v>540</v>
      </c>
      <c r="D238" s="17" t="s">
        <v>338</v>
      </c>
      <c r="E238" s="19"/>
      <c r="F238" s="17" t="s">
        <v>79</v>
      </c>
      <c r="G238" s="17" t="s">
        <v>1237</v>
      </c>
      <c r="H238" s="48" t="s">
        <v>81</v>
      </c>
      <c r="J238" s="21"/>
      <c r="K238" s="48" t="s">
        <v>84</v>
      </c>
      <c r="L238" s="49">
        <v>42979.0</v>
      </c>
      <c r="M238" s="50"/>
      <c r="N238" s="48" t="s">
        <v>85</v>
      </c>
      <c r="O238" s="50"/>
      <c r="P238" s="50"/>
      <c r="Q238" s="25">
        <v>9.5</v>
      </c>
      <c r="R238" s="25">
        <v>10.0</v>
      </c>
      <c r="S238" s="25">
        <v>10.0</v>
      </c>
      <c r="T238" s="25"/>
      <c r="U238" s="25"/>
      <c r="V238" s="25"/>
      <c r="W238" s="25">
        <v>9.5</v>
      </c>
      <c r="X238" s="25">
        <v>9.0</v>
      </c>
      <c r="Y238" s="25">
        <v>10.0</v>
      </c>
      <c r="Z238" s="25">
        <v>10.0</v>
      </c>
      <c r="AA238" s="6">
        <v>10.0</v>
      </c>
      <c r="AB238" s="25">
        <v>10.0</v>
      </c>
      <c r="AC238" s="25">
        <v>10.0</v>
      </c>
      <c r="AD238" s="25"/>
      <c r="AE238" s="25"/>
      <c r="AF238" s="25"/>
      <c r="AG238" s="25"/>
      <c r="AH238" s="6">
        <v>10.0</v>
      </c>
      <c r="AI238" s="6">
        <v>10.0</v>
      </c>
      <c r="AJ238" s="6">
        <v>10.0</v>
      </c>
      <c r="AK238" s="25">
        <v>10.0</v>
      </c>
      <c r="AL238" s="25">
        <v>10.0</v>
      </c>
      <c r="AM238" s="25"/>
      <c r="AN238" s="25"/>
      <c r="AO238" s="25"/>
      <c r="AP238" s="25"/>
      <c r="AQ238" s="25"/>
      <c r="AR238" s="6">
        <v>10.0</v>
      </c>
      <c r="AS238" s="25"/>
      <c r="AT238" s="25"/>
      <c r="AU238" s="25"/>
      <c r="AV238" s="25"/>
      <c r="AW238" s="25"/>
      <c r="AX238" s="6">
        <v>10.0</v>
      </c>
      <c r="AY238" s="32">
        <f t="shared" si="1"/>
        <v>9.88</v>
      </c>
      <c r="AZ238" s="23"/>
      <c r="BA238" s="23">
        <f t="shared" si="2"/>
        <v>0</v>
      </c>
      <c r="BB238" s="6">
        <v>19.0</v>
      </c>
      <c r="BC238" s="6">
        <v>0.0</v>
      </c>
      <c r="BD238" s="23">
        <f t="shared" si="3"/>
        <v>19</v>
      </c>
      <c r="BE238" s="6" t="s">
        <v>92</v>
      </c>
      <c r="BF238" s="6" t="s">
        <v>55</v>
      </c>
      <c r="BG238" s="6" t="s">
        <v>55</v>
      </c>
      <c r="BH238" s="6" t="s">
        <v>55</v>
      </c>
      <c r="BI238" s="6" t="s">
        <v>55</v>
      </c>
      <c r="BJ238" s="6" t="s">
        <v>92</v>
      </c>
      <c r="BK238" s="6" t="s">
        <v>55</v>
      </c>
      <c r="BL238" s="23"/>
    </row>
    <row r="239">
      <c r="A239" s="16">
        <v>234.0</v>
      </c>
      <c r="B239" s="17" t="s">
        <v>1301</v>
      </c>
      <c r="C239" s="17" t="s">
        <v>272</v>
      </c>
      <c r="D239" s="17" t="s">
        <v>515</v>
      </c>
      <c r="E239" s="19"/>
      <c r="F239" s="17" t="s">
        <v>79</v>
      </c>
      <c r="G239" s="17" t="s">
        <v>1237</v>
      </c>
      <c r="H239" s="48" t="s">
        <v>81</v>
      </c>
      <c r="J239" s="21"/>
      <c r="K239" s="48" t="s">
        <v>84</v>
      </c>
      <c r="L239" s="49">
        <v>42979.0</v>
      </c>
      <c r="M239" s="50"/>
      <c r="N239" s="48" t="s">
        <v>85</v>
      </c>
      <c r="O239" s="50"/>
      <c r="P239" s="50"/>
      <c r="Q239" s="25">
        <v>7.5</v>
      </c>
      <c r="R239" s="25">
        <v>9.5</v>
      </c>
      <c r="S239" s="25">
        <v>9.0</v>
      </c>
      <c r="T239" s="25"/>
      <c r="U239" s="25"/>
      <c r="V239" s="25"/>
      <c r="W239" s="25">
        <v>6.5</v>
      </c>
      <c r="X239" s="25">
        <v>7.0</v>
      </c>
      <c r="Y239" s="25">
        <v>6.5</v>
      </c>
      <c r="Z239" s="25">
        <v>9.0</v>
      </c>
      <c r="AA239" s="6">
        <v>10.0</v>
      </c>
      <c r="AB239" s="25">
        <v>9.5</v>
      </c>
      <c r="AC239" s="25">
        <v>9.5</v>
      </c>
      <c r="AD239" s="25"/>
      <c r="AE239" s="25"/>
      <c r="AF239" s="25"/>
      <c r="AG239" s="25"/>
      <c r="AH239" s="6">
        <v>10.0</v>
      </c>
      <c r="AI239" s="6">
        <v>10.0</v>
      </c>
      <c r="AJ239" s="6">
        <v>10.0</v>
      </c>
      <c r="AK239" s="25">
        <v>9.0</v>
      </c>
      <c r="AL239" s="25">
        <v>10.0</v>
      </c>
      <c r="AM239" s="25"/>
      <c r="AN239" s="25"/>
      <c r="AO239" s="25"/>
      <c r="AP239" s="25"/>
      <c r="AQ239" s="25"/>
      <c r="AR239" s="6">
        <v>10.0</v>
      </c>
      <c r="AS239" s="25"/>
      <c r="AT239" s="25"/>
      <c r="AU239" s="25"/>
      <c r="AV239" s="25"/>
      <c r="AW239" s="25"/>
      <c r="AX239" s="6">
        <v>10.0</v>
      </c>
      <c r="AY239" s="32">
        <f t="shared" si="1"/>
        <v>9</v>
      </c>
      <c r="AZ239" s="23"/>
      <c r="BA239" s="23">
        <f t="shared" si="2"/>
        <v>0</v>
      </c>
      <c r="BB239" s="6">
        <v>40.0</v>
      </c>
      <c r="BC239" s="6">
        <v>0.0</v>
      </c>
      <c r="BD239" s="23">
        <f t="shared" si="3"/>
        <v>40</v>
      </c>
      <c r="BE239" s="6" t="s">
        <v>92</v>
      </c>
      <c r="BF239" s="6" t="s">
        <v>55</v>
      </c>
      <c r="BG239" s="6" t="s">
        <v>55</v>
      </c>
      <c r="BH239" s="6" t="s">
        <v>55</v>
      </c>
      <c r="BI239" s="6" t="s">
        <v>55</v>
      </c>
      <c r="BJ239" s="6" t="s">
        <v>92</v>
      </c>
      <c r="BK239" s="6" t="s">
        <v>55</v>
      </c>
      <c r="BL239" s="23"/>
    </row>
    <row r="240">
      <c r="A240" s="16">
        <v>235.0</v>
      </c>
      <c r="B240" s="17" t="s">
        <v>1008</v>
      </c>
      <c r="C240" s="17" t="s">
        <v>101</v>
      </c>
      <c r="D240" s="17" t="s">
        <v>465</v>
      </c>
      <c r="E240" s="19"/>
      <c r="F240" s="17" t="s">
        <v>96</v>
      </c>
      <c r="G240" s="17" t="s">
        <v>1302</v>
      </c>
      <c r="H240" s="48" t="s">
        <v>81</v>
      </c>
      <c r="J240" s="21"/>
      <c r="K240" s="48" t="s">
        <v>84</v>
      </c>
      <c r="L240" s="49">
        <v>42979.0</v>
      </c>
      <c r="M240" s="50"/>
      <c r="N240" s="48" t="s">
        <v>85</v>
      </c>
      <c r="O240" s="50"/>
      <c r="P240" s="50"/>
      <c r="Q240" s="6">
        <v>9.0</v>
      </c>
      <c r="R240" s="6">
        <v>10.0</v>
      </c>
      <c r="S240" s="6">
        <v>10.0</v>
      </c>
      <c r="T240" s="23"/>
      <c r="U240" s="23"/>
      <c r="V240" s="23"/>
      <c r="W240" s="6">
        <v>7.0</v>
      </c>
      <c r="X240" s="6">
        <v>9.5</v>
      </c>
      <c r="Y240" s="6">
        <v>7.5</v>
      </c>
      <c r="Z240" s="6">
        <v>9.5</v>
      </c>
      <c r="AA240" s="6">
        <v>10.0</v>
      </c>
      <c r="AB240" s="6">
        <v>9.5</v>
      </c>
      <c r="AC240" s="6">
        <v>9.0</v>
      </c>
      <c r="AD240" s="23"/>
      <c r="AE240" s="23"/>
      <c r="AF240" s="23"/>
      <c r="AG240" s="23"/>
      <c r="AH240" s="6">
        <v>10.0</v>
      </c>
      <c r="AI240" s="6">
        <v>10.0</v>
      </c>
      <c r="AJ240" s="6">
        <v>10.0</v>
      </c>
      <c r="AK240" s="6">
        <v>10.0</v>
      </c>
      <c r="AL240" s="6">
        <v>10.0</v>
      </c>
      <c r="AM240" s="23"/>
      <c r="AN240" s="23"/>
      <c r="AO240" s="23"/>
      <c r="AP240" s="23"/>
      <c r="AQ240" s="23"/>
      <c r="AR240" s="6">
        <v>10.0</v>
      </c>
      <c r="AS240" s="23"/>
      <c r="AT240" s="23"/>
      <c r="AU240" s="23"/>
      <c r="AV240" s="23"/>
      <c r="AW240" s="23"/>
      <c r="AX240" s="6">
        <v>10.0</v>
      </c>
      <c r="AY240" s="32">
        <f t="shared" si="1"/>
        <v>9.47</v>
      </c>
      <c r="AZ240" s="23"/>
      <c r="BA240" s="23">
        <f t="shared" si="2"/>
        <v>0</v>
      </c>
      <c r="BB240" s="6">
        <v>21.0</v>
      </c>
      <c r="BC240" s="6">
        <v>11.0</v>
      </c>
      <c r="BD240" s="23">
        <f t="shared" si="3"/>
        <v>10</v>
      </c>
      <c r="BE240" s="60" t="s">
        <v>92</v>
      </c>
      <c r="BF240" s="6" t="s">
        <v>55</v>
      </c>
      <c r="BG240" s="6" t="s">
        <v>55</v>
      </c>
      <c r="BH240" s="6" t="s">
        <v>55</v>
      </c>
      <c r="BI240" s="6" t="s">
        <v>55</v>
      </c>
      <c r="BJ240" s="6" t="s">
        <v>92</v>
      </c>
      <c r="BK240" s="6" t="s">
        <v>55</v>
      </c>
      <c r="BL240" s="23"/>
    </row>
    <row r="241">
      <c r="A241" s="16">
        <v>236.0</v>
      </c>
      <c r="B241" s="17" t="s">
        <v>710</v>
      </c>
      <c r="C241" s="17" t="s">
        <v>78</v>
      </c>
      <c r="D241" s="17" t="s">
        <v>214</v>
      </c>
      <c r="E241" s="19"/>
      <c r="F241" s="17" t="s">
        <v>79</v>
      </c>
      <c r="G241" s="17" t="s">
        <v>1302</v>
      </c>
      <c r="H241" s="48" t="s">
        <v>81</v>
      </c>
      <c r="J241" s="21"/>
      <c r="K241" s="48" t="s">
        <v>84</v>
      </c>
      <c r="L241" s="49">
        <v>42979.0</v>
      </c>
      <c r="M241" s="50"/>
      <c r="N241" s="48" t="s">
        <v>85</v>
      </c>
      <c r="O241" s="50"/>
      <c r="P241" s="50"/>
      <c r="Q241" s="6">
        <v>5.0</v>
      </c>
      <c r="R241" s="6">
        <v>5.0</v>
      </c>
      <c r="S241" s="6">
        <v>5.0</v>
      </c>
      <c r="T241" s="23"/>
      <c r="U241" s="23"/>
      <c r="V241" s="23"/>
      <c r="W241" s="6">
        <v>5.0</v>
      </c>
      <c r="X241" s="6">
        <v>5.5</v>
      </c>
      <c r="Y241" s="6">
        <v>5.0</v>
      </c>
      <c r="Z241" s="6">
        <v>5.0</v>
      </c>
      <c r="AA241" s="6">
        <v>10.0</v>
      </c>
      <c r="AB241" s="6">
        <v>5.0</v>
      </c>
      <c r="AC241" s="6">
        <v>5.0</v>
      </c>
      <c r="AD241" s="23"/>
      <c r="AE241" s="23"/>
      <c r="AF241" s="23"/>
      <c r="AG241" s="23"/>
      <c r="AH241" s="6">
        <v>9.0</v>
      </c>
      <c r="AI241" s="6">
        <v>8.5</v>
      </c>
      <c r="AJ241" s="6">
        <v>10.0</v>
      </c>
      <c r="AK241" s="6">
        <v>9.0</v>
      </c>
      <c r="AL241" s="6">
        <v>7.0</v>
      </c>
      <c r="AM241" s="23"/>
      <c r="AN241" s="23"/>
      <c r="AO241" s="23"/>
      <c r="AP241" s="23"/>
      <c r="AQ241" s="23"/>
      <c r="AR241" s="6">
        <v>6.5</v>
      </c>
      <c r="AS241" s="23"/>
      <c r="AT241" s="23"/>
      <c r="AU241" s="23"/>
      <c r="AV241" s="23"/>
      <c r="AW241" s="23"/>
      <c r="AX241" s="6">
        <v>10.0</v>
      </c>
      <c r="AY241" s="32">
        <f t="shared" si="1"/>
        <v>6.79</v>
      </c>
      <c r="AZ241" s="23"/>
      <c r="BA241" s="23">
        <f t="shared" si="2"/>
        <v>0</v>
      </c>
      <c r="BB241" s="6">
        <v>30.0</v>
      </c>
      <c r="BC241" s="6">
        <v>17.0</v>
      </c>
      <c r="BD241" s="23">
        <f t="shared" si="3"/>
        <v>13</v>
      </c>
      <c r="BE241" s="60" t="s">
        <v>92</v>
      </c>
      <c r="BF241" s="6" t="s">
        <v>55</v>
      </c>
      <c r="BG241" s="6" t="s">
        <v>55</v>
      </c>
      <c r="BH241" s="6" t="s">
        <v>55</v>
      </c>
      <c r="BI241" s="6" t="s">
        <v>55</v>
      </c>
      <c r="BJ241" s="6" t="s">
        <v>92</v>
      </c>
      <c r="BK241" s="6" t="s">
        <v>55</v>
      </c>
      <c r="BL241" s="23"/>
    </row>
    <row r="242">
      <c r="A242" s="16">
        <v>237.0</v>
      </c>
      <c r="B242" s="17" t="s">
        <v>1305</v>
      </c>
      <c r="C242" s="17" t="s">
        <v>1306</v>
      </c>
      <c r="D242" s="17" t="s">
        <v>515</v>
      </c>
      <c r="E242" s="19"/>
      <c r="F242" s="17" t="s">
        <v>79</v>
      </c>
      <c r="G242" s="17" t="s">
        <v>1302</v>
      </c>
      <c r="H242" s="48" t="s">
        <v>81</v>
      </c>
      <c r="J242" s="21"/>
      <c r="K242" s="48" t="s">
        <v>84</v>
      </c>
      <c r="L242" s="49">
        <v>42979.0</v>
      </c>
      <c r="M242" s="50"/>
      <c r="N242" s="48" t="s">
        <v>85</v>
      </c>
      <c r="O242" s="50"/>
      <c r="P242" s="50"/>
      <c r="Q242" s="25">
        <v>6.0</v>
      </c>
      <c r="R242" s="25">
        <v>6.5</v>
      </c>
      <c r="S242" s="25">
        <v>8.0</v>
      </c>
      <c r="T242" s="25"/>
      <c r="U242" s="25"/>
      <c r="V242" s="25"/>
      <c r="W242" s="25">
        <v>5.5</v>
      </c>
      <c r="X242" s="25">
        <v>7.0</v>
      </c>
      <c r="Y242" s="25">
        <v>5.5</v>
      </c>
      <c r="Z242" s="25">
        <v>6.5</v>
      </c>
      <c r="AA242" s="6">
        <v>10.0</v>
      </c>
      <c r="AB242" s="25">
        <v>6.0</v>
      </c>
      <c r="AC242" s="25">
        <v>8.0</v>
      </c>
      <c r="AD242" s="25"/>
      <c r="AE242" s="25"/>
      <c r="AF242" s="25"/>
      <c r="AG242" s="25"/>
      <c r="AH242" s="25">
        <v>10.0</v>
      </c>
      <c r="AI242" s="25">
        <v>10.0</v>
      </c>
      <c r="AJ242" s="6">
        <v>10.0</v>
      </c>
      <c r="AK242" s="25">
        <v>10.0</v>
      </c>
      <c r="AL242" s="25">
        <v>9.0</v>
      </c>
      <c r="AM242" s="25"/>
      <c r="AN242" s="25"/>
      <c r="AO242" s="25"/>
      <c r="AP242" s="25"/>
      <c r="AQ242" s="25"/>
      <c r="AR242" s="6">
        <v>8.0</v>
      </c>
      <c r="AS242" s="25"/>
      <c r="AT242" s="25"/>
      <c r="AU242" s="25"/>
      <c r="AV242" s="25"/>
      <c r="AW242" s="25"/>
      <c r="AX242" s="25">
        <v>10.0</v>
      </c>
      <c r="AY242" s="32">
        <f t="shared" si="1"/>
        <v>8</v>
      </c>
      <c r="AZ242" s="23"/>
      <c r="BA242" s="23">
        <f t="shared" si="2"/>
        <v>0</v>
      </c>
      <c r="BB242" s="6">
        <v>30.0</v>
      </c>
      <c r="BC242" s="6">
        <v>5.0</v>
      </c>
      <c r="BD242" s="23">
        <f t="shared" si="3"/>
        <v>25</v>
      </c>
      <c r="BE242" s="60" t="s">
        <v>92</v>
      </c>
      <c r="BF242" s="6" t="s">
        <v>55</v>
      </c>
      <c r="BG242" s="6" t="s">
        <v>55</v>
      </c>
      <c r="BH242" s="6" t="s">
        <v>55</v>
      </c>
      <c r="BI242" s="6" t="s">
        <v>55</v>
      </c>
      <c r="BJ242" s="6" t="s">
        <v>92</v>
      </c>
      <c r="BK242" s="6" t="s">
        <v>55</v>
      </c>
      <c r="BL242" s="23"/>
    </row>
    <row r="243">
      <c r="A243" s="16">
        <v>238.0</v>
      </c>
      <c r="B243" s="17" t="s">
        <v>1308</v>
      </c>
      <c r="C243" s="17" t="s">
        <v>461</v>
      </c>
      <c r="D243" s="17" t="s">
        <v>266</v>
      </c>
      <c r="E243" s="19"/>
      <c r="F243" s="17" t="s">
        <v>96</v>
      </c>
      <c r="G243" s="17" t="s">
        <v>1302</v>
      </c>
      <c r="H243" s="48" t="s">
        <v>81</v>
      </c>
      <c r="J243" s="21"/>
      <c r="K243" s="48" t="s">
        <v>138</v>
      </c>
      <c r="L243" s="49">
        <v>42979.0</v>
      </c>
      <c r="M243" s="49">
        <v>43003.0</v>
      </c>
      <c r="N243" s="52"/>
      <c r="O243" s="50"/>
      <c r="P243" s="50"/>
      <c r="Q243" s="6">
        <v>6.5</v>
      </c>
      <c r="R243" s="6">
        <v>7.0</v>
      </c>
      <c r="S243" s="6">
        <v>8.0</v>
      </c>
      <c r="T243" s="6"/>
      <c r="U243" s="23"/>
      <c r="V243" s="23"/>
      <c r="W243" s="6">
        <v>5.0</v>
      </c>
      <c r="X243" s="6">
        <v>6.5</v>
      </c>
      <c r="Y243" s="6">
        <v>5.5</v>
      </c>
      <c r="Z243" s="6">
        <v>6.5</v>
      </c>
      <c r="AA243" s="6">
        <v>10.0</v>
      </c>
      <c r="AB243" s="6">
        <v>7.5</v>
      </c>
      <c r="AC243" s="6">
        <v>8.5</v>
      </c>
      <c r="AD243" s="23"/>
      <c r="AE243" s="23"/>
      <c r="AF243" s="23"/>
      <c r="AG243" s="23"/>
      <c r="AH243" s="6">
        <v>10.0</v>
      </c>
      <c r="AI243" s="6">
        <v>10.0</v>
      </c>
      <c r="AJ243" s="6">
        <v>10.0</v>
      </c>
      <c r="AK243" s="6">
        <v>10.0</v>
      </c>
      <c r="AL243" s="6">
        <v>8.0</v>
      </c>
      <c r="AM243" s="23"/>
      <c r="AN243" s="23"/>
      <c r="AO243" s="23"/>
      <c r="AP243" s="23"/>
      <c r="AQ243" s="23"/>
      <c r="AR243" s="6">
        <v>8.5</v>
      </c>
      <c r="AS243" s="23"/>
      <c r="AT243" s="23"/>
      <c r="AU243" s="23"/>
      <c r="AV243" s="23"/>
      <c r="AW243" s="23"/>
      <c r="AX243" s="6">
        <v>10.0</v>
      </c>
      <c r="AY243" s="32">
        <f t="shared" si="1"/>
        <v>8.08</v>
      </c>
      <c r="AZ243" s="23"/>
      <c r="BA243" s="23">
        <f t="shared" si="2"/>
        <v>0</v>
      </c>
      <c r="BB243" s="6">
        <v>6.0</v>
      </c>
      <c r="BC243" s="6">
        <v>6.0</v>
      </c>
      <c r="BD243" s="23">
        <f t="shared" si="3"/>
        <v>0</v>
      </c>
      <c r="BE243" s="60" t="s">
        <v>92</v>
      </c>
      <c r="BF243" s="6" t="s">
        <v>55</v>
      </c>
      <c r="BG243" s="6" t="s">
        <v>55</v>
      </c>
      <c r="BH243" s="6" t="s">
        <v>55</v>
      </c>
      <c r="BI243" s="6" t="s">
        <v>55</v>
      </c>
      <c r="BJ243" s="6" t="s">
        <v>92</v>
      </c>
      <c r="BK243" s="6" t="s">
        <v>55</v>
      </c>
      <c r="BL243" s="23"/>
    </row>
    <row r="244">
      <c r="A244" s="16">
        <v>239.0</v>
      </c>
      <c r="B244" s="17" t="s">
        <v>1311</v>
      </c>
      <c r="C244" s="17" t="s">
        <v>623</v>
      </c>
      <c r="D244" s="17" t="s">
        <v>476</v>
      </c>
      <c r="E244" s="19"/>
      <c r="F244" s="17" t="s">
        <v>96</v>
      </c>
      <c r="G244" s="17" t="s">
        <v>1302</v>
      </c>
      <c r="H244" s="48" t="s">
        <v>81</v>
      </c>
      <c r="J244" s="21"/>
      <c r="K244" s="48" t="s">
        <v>84</v>
      </c>
      <c r="L244" s="49">
        <v>42979.0</v>
      </c>
      <c r="M244" s="50"/>
      <c r="N244" s="48" t="s">
        <v>85</v>
      </c>
      <c r="O244" s="50"/>
      <c r="P244" s="50"/>
      <c r="Q244" s="6">
        <v>9.0</v>
      </c>
      <c r="R244" s="6">
        <v>10.0</v>
      </c>
      <c r="S244" s="6">
        <v>9.0</v>
      </c>
      <c r="T244" s="23"/>
      <c r="U244" s="23"/>
      <c r="V244" s="23"/>
      <c r="W244" s="6">
        <v>5.5</v>
      </c>
      <c r="X244" s="6">
        <v>7.5</v>
      </c>
      <c r="Y244" s="6">
        <v>5.0</v>
      </c>
      <c r="Z244" s="6">
        <v>8.5</v>
      </c>
      <c r="AA244" s="6">
        <v>10.0</v>
      </c>
      <c r="AB244" s="6">
        <v>6.5</v>
      </c>
      <c r="AC244" s="6">
        <v>7.0</v>
      </c>
      <c r="AD244" s="23"/>
      <c r="AE244" s="23"/>
      <c r="AF244" s="23"/>
      <c r="AG244" s="23"/>
      <c r="AH244" s="6">
        <v>10.0</v>
      </c>
      <c r="AI244" s="6">
        <v>10.0</v>
      </c>
      <c r="AJ244" s="6">
        <v>10.0</v>
      </c>
      <c r="AK244" s="6">
        <v>9.0</v>
      </c>
      <c r="AL244" s="6">
        <v>8.0</v>
      </c>
      <c r="AM244" s="23"/>
      <c r="AN244" s="23"/>
      <c r="AO244" s="23"/>
      <c r="AP244" s="23"/>
      <c r="AQ244" s="23"/>
      <c r="AR244" s="6">
        <v>10.0</v>
      </c>
      <c r="AS244" s="23"/>
      <c r="AT244" s="23"/>
      <c r="AU244" s="23"/>
      <c r="AV244" s="23"/>
      <c r="AW244" s="23"/>
      <c r="AX244" s="6">
        <v>10.0</v>
      </c>
      <c r="AY244" s="32">
        <f t="shared" si="1"/>
        <v>8.52</v>
      </c>
      <c r="AZ244" s="23"/>
      <c r="BA244" s="23">
        <f t="shared" si="2"/>
        <v>0</v>
      </c>
      <c r="BB244" s="6">
        <v>34.0</v>
      </c>
      <c r="BC244" s="6">
        <v>11.0</v>
      </c>
      <c r="BD244" s="23">
        <f t="shared" si="3"/>
        <v>23</v>
      </c>
      <c r="BE244" s="60" t="s">
        <v>92</v>
      </c>
      <c r="BF244" s="6" t="s">
        <v>55</v>
      </c>
      <c r="BG244" s="6" t="s">
        <v>55</v>
      </c>
      <c r="BH244" s="6" t="s">
        <v>55</v>
      </c>
      <c r="BI244" s="6" t="s">
        <v>55</v>
      </c>
      <c r="BJ244" s="6" t="s">
        <v>92</v>
      </c>
      <c r="BK244" s="6" t="s">
        <v>55</v>
      </c>
      <c r="BL244" s="23"/>
    </row>
    <row r="245">
      <c r="A245" s="16">
        <v>240.0</v>
      </c>
      <c r="B245" s="17" t="s">
        <v>1313</v>
      </c>
      <c r="C245" s="17" t="s">
        <v>535</v>
      </c>
      <c r="D245" s="20"/>
      <c r="E245" s="19"/>
      <c r="F245" s="17" t="s">
        <v>79</v>
      </c>
      <c r="G245" s="17" t="s">
        <v>1302</v>
      </c>
      <c r="H245" s="48" t="s">
        <v>81</v>
      </c>
      <c r="J245" s="21"/>
      <c r="K245" s="48" t="s">
        <v>84</v>
      </c>
      <c r="L245" s="49">
        <v>42979.0</v>
      </c>
      <c r="M245" s="50"/>
      <c r="N245" s="48" t="s">
        <v>85</v>
      </c>
      <c r="O245" s="50"/>
      <c r="P245" s="50"/>
      <c r="Q245" s="6">
        <v>5.5</v>
      </c>
      <c r="R245" s="6">
        <v>6.5</v>
      </c>
      <c r="S245" s="6">
        <v>5.5</v>
      </c>
      <c r="T245" s="23"/>
      <c r="U245" s="23"/>
      <c r="V245" s="23"/>
      <c r="W245" s="6">
        <v>5.0</v>
      </c>
      <c r="X245" s="6">
        <v>6.0</v>
      </c>
      <c r="Y245" s="6">
        <v>6.0</v>
      </c>
      <c r="Z245" s="6">
        <v>8.5</v>
      </c>
      <c r="AA245" s="6">
        <v>10.0</v>
      </c>
      <c r="AB245" s="6">
        <v>7.0</v>
      </c>
      <c r="AC245" s="6">
        <v>7.5</v>
      </c>
      <c r="AD245" s="23"/>
      <c r="AE245" s="23"/>
      <c r="AF245" s="23"/>
      <c r="AG245" s="23"/>
      <c r="AH245" s="6">
        <v>10.0</v>
      </c>
      <c r="AI245" s="6">
        <v>10.0</v>
      </c>
      <c r="AJ245" s="6">
        <v>10.0</v>
      </c>
      <c r="AK245" s="6">
        <v>10.0</v>
      </c>
      <c r="AL245" s="6">
        <v>9.0</v>
      </c>
      <c r="AM245" s="23"/>
      <c r="AN245" s="23"/>
      <c r="AO245" s="23"/>
      <c r="AP245" s="23"/>
      <c r="AQ245" s="23"/>
      <c r="AR245" s="6">
        <v>8.5</v>
      </c>
      <c r="AS245" s="23"/>
      <c r="AT245" s="23"/>
      <c r="AU245" s="23"/>
      <c r="AV245" s="23"/>
      <c r="AW245" s="23"/>
      <c r="AX245" s="6">
        <v>9.5</v>
      </c>
      <c r="AY245" s="32">
        <f t="shared" si="1"/>
        <v>7.91</v>
      </c>
      <c r="AZ245" s="23"/>
      <c r="BA245" s="23">
        <f t="shared" si="2"/>
        <v>0</v>
      </c>
      <c r="BB245" s="6">
        <v>11.0</v>
      </c>
      <c r="BC245" s="6">
        <v>5.0</v>
      </c>
      <c r="BD245" s="23">
        <f t="shared" si="3"/>
        <v>6</v>
      </c>
      <c r="BE245" s="60" t="s">
        <v>92</v>
      </c>
      <c r="BF245" s="6" t="s">
        <v>55</v>
      </c>
      <c r="BG245" s="6" t="s">
        <v>55</v>
      </c>
      <c r="BH245" s="6" t="s">
        <v>55</v>
      </c>
      <c r="BI245" s="6" t="s">
        <v>55</v>
      </c>
      <c r="BJ245" s="6" t="s">
        <v>92</v>
      </c>
      <c r="BK245" s="6" t="s">
        <v>55</v>
      </c>
      <c r="BL245" s="23"/>
    </row>
    <row r="246">
      <c r="A246" s="16">
        <v>241.0</v>
      </c>
      <c r="B246" s="17" t="s">
        <v>907</v>
      </c>
      <c r="C246" s="17" t="s">
        <v>1314</v>
      </c>
      <c r="D246" s="17" t="s">
        <v>694</v>
      </c>
      <c r="E246" s="19"/>
      <c r="F246" s="17" t="s">
        <v>79</v>
      </c>
      <c r="G246" s="17" t="s">
        <v>1302</v>
      </c>
      <c r="H246" s="48" t="s">
        <v>81</v>
      </c>
      <c r="J246" s="21"/>
      <c r="K246" s="48" t="s">
        <v>84</v>
      </c>
      <c r="L246" s="49">
        <v>42979.0</v>
      </c>
      <c r="M246" s="50"/>
      <c r="N246" s="48" t="s">
        <v>85</v>
      </c>
      <c r="O246" s="50"/>
      <c r="P246" s="50"/>
      <c r="Q246" s="6"/>
      <c r="R246" s="6"/>
      <c r="S246" s="6"/>
      <c r="T246" s="23"/>
      <c r="U246" s="23"/>
      <c r="V246" s="23"/>
      <c r="W246" s="6"/>
      <c r="X246" s="6"/>
      <c r="Y246" s="6"/>
      <c r="Z246" s="6"/>
      <c r="AA246" s="6"/>
      <c r="AB246" s="6"/>
      <c r="AC246" s="6"/>
      <c r="AD246" s="23"/>
      <c r="AE246" s="23"/>
      <c r="AF246" s="23"/>
      <c r="AG246" s="23"/>
      <c r="AH246" s="6"/>
      <c r="AI246" s="6"/>
      <c r="AJ246" s="6"/>
      <c r="AK246" s="6"/>
      <c r="AL246" s="6"/>
      <c r="AM246" s="23"/>
      <c r="AN246" s="23"/>
      <c r="AO246" s="23"/>
      <c r="AP246" s="23"/>
      <c r="AQ246" s="23"/>
      <c r="AR246" s="6"/>
      <c r="AS246" s="23"/>
      <c r="AT246" s="23"/>
      <c r="AU246" s="23"/>
      <c r="AV246" s="23"/>
      <c r="AW246" s="23"/>
      <c r="AX246" s="6"/>
      <c r="AY246" s="32" t="str">
        <f t="shared" si="1"/>
        <v>#DIV/0!</v>
      </c>
      <c r="AZ246" s="23"/>
      <c r="BA246" s="23">
        <f t="shared" si="2"/>
        <v>0</v>
      </c>
      <c r="BB246" s="6"/>
      <c r="BC246" s="23"/>
      <c r="BD246" s="23">
        <f t="shared" si="3"/>
        <v>0</v>
      </c>
      <c r="BE246" s="60" t="s">
        <v>92</v>
      </c>
      <c r="BF246" s="6" t="s">
        <v>92</v>
      </c>
      <c r="BG246" s="6" t="s">
        <v>55</v>
      </c>
      <c r="BH246" s="6" t="s">
        <v>55</v>
      </c>
      <c r="BI246" s="6" t="s">
        <v>55</v>
      </c>
      <c r="BJ246" s="6" t="s">
        <v>55</v>
      </c>
      <c r="BK246" s="6" t="s">
        <v>55</v>
      </c>
      <c r="BL246" s="23"/>
    </row>
    <row r="247">
      <c r="A247" s="16">
        <v>242.0</v>
      </c>
      <c r="B247" s="17" t="s">
        <v>1119</v>
      </c>
      <c r="C247" s="17" t="s">
        <v>617</v>
      </c>
      <c r="D247" s="20"/>
      <c r="E247" s="19"/>
      <c r="F247" s="17" t="s">
        <v>96</v>
      </c>
      <c r="G247" s="17" t="s">
        <v>1302</v>
      </c>
      <c r="H247" s="48" t="s">
        <v>81</v>
      </c>
      <c r="J247" s="21"/>
      <c r="K247" s="48" t="s">
        <v>84</v>
      </c>
      <c r="L247" s="49">
        <v>42979.0</v>
      </c>
      <c r="M247" s="50"/>
      <c r="N247" s="48" t="s">
        <v>85</v>
      </c>
      <c r="O247" s="50"/>
      <c r="P247" s="50"/>
      <c r="Q247" s="6">
        <v>5.0</v>
      </c>
      <c r="R247" s="6">
        <v>5.0</v>
      </c>
      <c r="S247" s="6">
        <v>5.0</v>
      </c>
      <c r="T247" s="23"/>
      <c r="U247" s="23"/>
      <c r="V247" s="23"/>
      <c r="W247" s="6">
        <v>5.0</v>
      </c>
      <c r="X247" s="6">
        <v>5.5</v>
      </c>
      <c r="Y247" s="6">
        <v>5.0</v>
      </c>
      <c r="Z247" s="6">
        <v>5.5</v>
      </c>
      <c r="AA247" s="6">
        <v>10.0</v>
      </c>
      <c r="AB247" s="6">
        <v>5.5</v>
      </c>
      <c r="AC247" s="6">
        <v>5.5</v>
      </c>
      <c r="AD247" s="23"/>
      <c r="AE247" s="23"/>
      <c r="AF247" s="23"/>
      <c r="AG247" s="23"/>
      <c r="AH247" s="6">
        <v>10.0</v>
      </c>
      <c r="AI247" s="6">
        <v>10.0</v>
      </c>
      <c r="AJ247" s="6">
        <v>10.0</v>
      </c>
      <c r="AK247" s="6">
        <v>7.0</v>
      </c>
      <c r="AL247" s="6">
        <v>6.0</v>
      </c>
      <c r="AM247" s="23"/>
      <c r="AN247" s="23"/>
      <c r="AO247" s="23"/>
      <c r="AP247" s="23"/>
      <c r="AQ247" s="23"/>
      <c r="AR247" s="6">
        <v>5.0</v>
      </c>
      <c r="AS247" s="23"/>
      <c r="AT247" s="23"/>
      <c r="AU247" s="23"/>
      <c r="AV247" s="23"/>
      <c r="AW247" s="23"/>
      <c r="AX247" s="6">
        <v>7.0</v>
      </c>
      <c r="AY247" s="32">
        <f t="shared" si="1"/>
        <v>6.58</v>
      </c>
      <c r="AZ247" s="23"/>
      <c r="BA247" s="23">
        <f t="shared" si="2"/>
        <v>0</v>
      </c>
      <c r="BB247" s="6">
        <v>195.0</v>
      </c>
      <c r="BC247" s="6">
        <v>70.0</v>
      </c>
      <c r="BD247" s="23">
        <f t="shared" si="3"/>
        <v>125</v>
      </c>
      <c r="BE247" s="60" t="s">
        <v>92</v>
      </c>
      <c r="BF247" s="6" t="s">
        <v>55</v>
      </c>
      <c r="BG247" s="6" t="s">
        <v>55</v>
      </c>
      <c r="BH247" s="6" t="s">
        <v>55</v>
      </c>
      <c r="BI247" s="6" t="s">
        <v>55</v>
      </c>
      <c r="BJ247" s="6" t="s">
        <v>92</v>
      </c>
      <c r="BK247" s="6" t="s">
        <v>55</v>
      </c>
      <c r="BL247" s="23"/>
    </row>
    <row r="248">
      <c r="A248" s="16">
        <v>243.0</v>
      </c>
      <c r="B248" s="17" t="s">
        <v>1318</v>
      </c>
      <c r="C248" s="17" t="s">
        <v>731</v>
      </c>
      <c r="D248" s="17" t="s">
        <v>77</v>
      </c>
      <c r="E248" s="19"/>
      <c r="F248" s="17" t="s">
        <v>79</v>
      </c>
      <c r="G248" s="17" t="s">
        <v>1302</v>
      </c>
      <c r="H248" s="48" t="s">
        <v>81</v>
      </c>
      <c r="J248" s="21"/>
      <c r="K248" s="48" t="s">
        <v>138</v>
      </c>
      <c r="L248" s="49">
        <v>42979.0</v>
      </c>
      <c r="M248" s="49">
        <v>43011.0</v>
      </c>
      <c r="N248" s="48" t="s">
        <v>85</v>
      </c>
      <c r="O248" s="50"/>
      <c r="P248" s="50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6"/>
      <c r="AB248" s="25"/>
      <c r="AC248" s="25"/>
      <c r="AD248" s="25"/>
      <c r="AE248" s="25"/>
      <c r="AF248" s="25"/>
      <c r="AG248" s="25"/>
      <c r="AH248" s="25"/>
      <c r="AI248" s="25"/>
      <c r="AJ248" s="6"/>
      <c r="AK248" s="25"/>
      <c r="AL248" s="25"/>
      <c r="AM248" s="25"/>
      <c r="AN248" s="25"/>
      <c r="AO248" s="25"/>
      <c r="AP248" s="25"/>
      <c r="AQ248" s="25"/>
      <c r="AR248" s="6"/>
      <c r="AS248" s="25"/>
      <c r="AT248" s="25"/>
      <c r="AU248" s="25"/>
      <c r="AV248" s="25"/>
      <c r="AW248" s="25"/>
      <c r="AX248" s="25"/>
      <c r="AY248" s="32" t="str">
        <f t="shared" si="1"/>
        <v>#DIV/0!</v>
      </c>
      <c r="AZ248" s="23"/>
      <c r="BA248" s="23">
        <f t="shared" si="2"/>
        <v>0</v>
      </c>
      <c r="BB248" s="23"/>
      <c r="BC248" s="23"/>
      <c r="BD248" s="23">
        <f t="shared" si="3"/>
        <v>0</v>
      </c>
      <c r="BE248" s="60" t="s">
        <v>55</v>
      </c>
      <c r="BF248" s="6" t="s">
        <v>92</v>
      </c>
      <c r="BG248" s="6" t="s">
        <v>55</v>
      </c>
      <c r="BH248" s="6" t="s">
        <v>55</v>
      </c>
      <c r="BI248" s="6" t="s">
        <v>55</v>
      </c>
      <c r="BJ248" s="6" t="s">
        <v>55</v>
      </c>
      <c r="BK248" s="6" t="s">
        <v>55</v>
      </c>
      <c r="BL248" s="23"/>
    </row>
    <row r="249">
      <c r="A249" s="16">
        <v>244.0</v>
      </c>
      <c r="B249" s="17" t="s">
        <v>1319</v>
      </c>
      <c r="C249" s="17" t="s">
        <v>478</v>
      </c>
      <c r="D249" s="17" t="s">
        <v>110</v>
      </c>
      <c r="E249" s="19"/>
      <c r="F249" s="17" t="s">
        <v>96</v>
      </c>
      <c r="G249" s="17" t="s">
        <v>1302</v>
      </c>
      <c r="H249" s="48" t="s">
        <v>81</v>
      </c>
      <c r="J249" s="21"/>
      <c r="K249" s="48" t="s">
        <v>84</v>
      </c>
      <c r="L249" s="49">
        <v>42979.0</v>
      </c>
      <c r="M249" s="50"/>
      <c r="N249" s="48" t="s">
        <v>85</v>
      </c>
      <c r="O249" s="50"/>
      <c r="P249" s="50"/>
      <c r="Q249" s="6">
        <v>8.0</v>
      </c>
      <c r="R249" s="6">
        <v>7.5</v>
      </c>
      <c r="S249" s="6">
        <v>8.0</v>
      </c>
      <c r="T249" s="6"/>
      <c r="U249" s="23"/>
      <c r="V249" s="23"/>
      <c r="W249" s="6">
        <v>6.0</v>
      </c>
      <c r="X249" s="6">
        <v>8.0</v>
      </c>
      <c r="Y249" s="6">
        <v>6.5</v>
      </c>
      <c r="Z249" s="6">
        <v>8.5</v>
      </c>
      <c r="AA249" s="6">
        <v>10.0</v>
      </c>
      <c r="AB249" s="6">
        <v>8.5</v>
      </c>
      <c r="AC249" s="6">
        <v>9.5</v>
      </c>
      <c r="AD249" s="23"/>
      <c r="AE249" s="23"/>
      <c r="AF249" s="23"/>
      <c r="AG249" s="23"/>
      <c r="AH249" s="6">
        <v>10.0</v>
      </c>
      <c r="AI249" s="6">
        <v>10.0</v>
      </c>
      <c r="AJ249" s="6">
        <v>10.0</v>
      </c>
      <c r="AK249" s="6">
        <v>10.0</v>
      </c>
      <c r="AL249" s="6">
        <v>9.0</v>
      </c>
      <c r="AM249" s="23"/>
      <c r="AN249" s="23"/>
      <c r="AO249" s="23"/>
      <c r="AP249" s="23"/>
      <c r="AQ249" s="23"/>
      <c r="AR249" s="6">
        <v>9.5</v>
      </c>
      <c r="AS249" s="23"/>
      <c r="AT249" s="23"/>
      <c r="AU249" s="23"/>
      <c r="AV249" s="23"/>
      <c r="AW249" s="23"/>
      <c r="AX249" s="6">
        <v>10.0</v>
      </c>
      <c r="AY249" s="32">
        <f t="shared" si="1"/>
        <v>8.76</v>
      </c>
      <c r="AZ249" s="23"/>
      <c r="BA249" s="23">
        <f t="shared" si="2"/>
        <v>0</v>
      </c>
      <c r="BB249" s="6">
        <v>12.0</v>
      </c>
      <c r="BC249" s="6">
        <v>2.0</v>
      </c>
      <c r="BD249" s="23">
        <f t="shared" si="3"/>
        <v>10</v>
      </c>
      <c r="BE249" s="60" t="s">
        <v>92</v>
      </c>
      <c r="BF249" s="6" t="s">
        <v>55</v>
      </c>
      <c r="BG249" s="6" t="s">
        <v>55</v>
      </c>
      <c r="BH249" s="6" t="s">
        <v>55</v>
      </c>
      <c r="BI249" s="6" t="s">
        <v>55</v>
      </c>
      <c r="BJ249" s="6" t="s">
        <v>92</v>
      </c>
      <c r="BK249" s="6" t="s">
        <v>55</v>
      </c>
      <c r="BL249" s="23"/>
    </row>
    <row r="250">
      <c r="A250" s="16">
        <v>245.0</v>
      </c>
      <c r="B250" s="17" t="s">
        <v>383</v>
      </c>
      <c r="C250" s="17" t="s">
        <v>731</v>
      </c>
      <c r="D250" s="20"/>
      <c r="E250" s="19"/>
      <c r="F250" s="17" t="s">
        <v>79</v>
      </c>
      <c r="G250" s="17" t="s">
        <v>1302</v>
      </c>
      <c r="H250" s="48" t="s">
        <v>81</v>
      </c>
      <c r="J250" s="21"/>
      <c r="K250" s="48" t="s">
        <v>84</v>
      </c>
      <c r="L250" s="49">
        <v>42979.0</v>
      </c>
      <c r="M250" s="50"/>
      <c r="N250" s="52"/>
      <c r="O250" s="50"/>
      <c r="P250" s="50"/>
      <c r="Q250" s="6">
        <v>7.0</v>
      </c>
      <c r="R250" s="6">
        <v>8.0</v>
      </c>
      <c r="S250" s="6">
        <v>8.0</v>
      </c>
      <c r="T250" s="23"/>
      <c r="U250" s="23"/>
      <c r="V250" s="23"/>
      <c r="W250" s="6">
        <v>6.0</v>
      </c>
      <c r="X250" s="6">
        <v>7.0</v>
      </c>
      <c r="Y250" s="6">
        <v>6.0</v>
      </c>
      <c r="Z250" s="6">
        <v>9.5</v>
      </c>
      <c r="AA250" s="6">
        <v>10.0</v>
      </c>
      <c r="AB250" s="6">
        <v>8.5</v>
      </c>
      <c r="AC250" s="6">
        <v>9.0</v>
      </c>
      <c r="AD250" s="23"/>
      <c r="AE250" s="23"/>
      <c r="AF250" s="23"/>
      <c r="AG250" s="23"/>
      <c r="AH250" s="6">
        <v>10.0</v>
      </c>
      <c r="AI250" s="6">
        <v>10.0</v>
      </c>
      <c r="AJ250" s="6">
        <v>10.0</v>
      </c>
      <c r="AK250" s="6">
        <v>8.5</v>
      </c>
      <c r="AL250" s="6">
        <v>9.5</v>
      </c>
      <c r="AM250" s="23"/>
      <c r="AN250" s="23"/>
      <c r="AO250" s="23"/>
      <c r="AP250" s="23"/>
      <c r="AQ250" s="23"/>
      <c r="AR250" s="6">
        <v>9.0</v>
      </c>
      <c r="AS250" s="23"/>
      <c r="AT250" s="23"/>
      <c r="AU250" s="23"/>
      <c r="AV250" s="23"/>
      <c r="AW250" s="23"/>
      <c r="AX250" s="6">
        <v>10.0</v>
      </c>
      <c r="AY250" s="32">
        <f t="shared" si="1"/>
        <v>8.58</v>
      </c>
      <c r="AZ250" s="23"/>
      <c r="BA250" s="23">
        <f t="shared" si="2"/>
        <v>0</v>
      </c>
      <c r="BB250" s="6">
        <v>18.0</v>
      </c>
      <c r="BC250" s="6">
        <v>5.0</v>
      </c>
      <c r="BD250" s="23">
        <f t="shared" si="3"/>
        <v>13</v>
      </c>
      <c r="BE250" s="60" t="s">
        <v>92</v>
      </c>
      <c r="BF250" s="6" t="s">
        <v>55</v>
      </c>
      <c r="BG250" s="6" t="s">
        <v>55</v>
      </c>
      <c r="BH250" s="6" t="s">
        <v>55</v>
      </c>
      <c r="BI250" s="6" t="s">
        <v>55</v>
      </c>
      <c r="BJ250" s="6" t="s">
        <v>92</v>
      </c>
      <c r="BK250" s="6" t="s">
        <v>55</v>
      </c>
      <c r="BL250" s="23"/>
    </row>
    <row r="251">
      <c r="A251" s="16"/>
      <c r="B251" s="17" t="s">
        <v>1961</v>
      </c>
      <c r="C251" s="17" t="s">
        <v>880</v>
      </c>
      <c r="D251" s="17" t="s">
        <v>1388</v>
      </c>
      <c r="E251" s="17"/>
      <c r="F251" s="17" t="s">
        <v>79</v>
      </c>
      <c r="G251" s="17" t="s">
        <v>1302</v>
      </c>
      <c r="H251" s="48"/>
      <c r="J251" s="21"/>
      <c r="K251" s="48"/>
      <c r="L251" s="49"/>
      <c r="M251" s="50"/>
      <c r="N251" s="48"/>
      <c r="O251" s="50"/>
      <c r="P251" s="50"/>
      <c r="Q251" s="6"/>
      <c r="R251" s="6"/>
      <c r="S251" s="6"/>
      <c r="T251" s="23"/>
      <c r="U251" s="23"/>
      <c r="V251" s="23"/>
      <c r="W251" s="6"/>
      <c r="X251" s="6"/>
      <c r="Y251" s="6"/>
      <c r="Z251" s="6"/>
      <c r="AA251" s="6"/>
      <c r="AB251" s="6"/>
      <c r="AC251" s="6"/>
      <c r="AD251" s="23"/>
      <c r="AE251" s="23"/>
      <c r="AF251" s="23"/>
      <c r="AG251" s="23"/>
      <c r="AH251" s="6"/>
      <c r="AI251" s="6"/>
      <c r="AJ251" s="6"/>
      <c r="AK251" s="6"/>
      <c r="AL251" s="6"/>
      <c r="AM251" s="23"/>
      <c r="AN251" s="23"/>
      <c r="AO251" s="23"/>
      <c r="AP251" s="23"/>
      <c r="AQ251" s="23"/>
      <c r="AR251" s="6"/>
      <c r="AS251" s="23"/>
      <c r="AT251" s="23"/>
      <c r="AU251" s="23"/>
      <c r="AV251" s="23"/>
      <c r="AW251" s="23"/>
      <c r="AX251" s="6"/>
      <c r="AY251" s="32"/>
      <c r="AZ251" s="23"/>
      <c r="BA251" s="23"/>
      <c r="BB251" s="6"/>
      <c r="BC251" s="6"/>
      <c r="BD251" s="23"/>
      <c r="BE251" s="60" t="s">
        <v>55</v>
      </c>
      <c r="BF251" s="6" t="s">
        <v>92</v>
      </c>
      <c r="BG251" s="6" t="s">
        <v>55</v>
      </c>
      <c r="BH251" s="6" t="s">
        <v>55</v>
      </c>
      <c r="BI251" s="6" t="s">
        <v>55</v>
      </c>
      <c r="BJ251" s="6" t="s">
        <v>55</v>
      </c>
      <c r="BK251" s="6" t="s">
        <v>55</v>
      </c>
      <c r="BL251" s="23"/>
    </row>
    <row r="252">
      <c r="A252" s="16">
        <v>246.0</v>
      </c>
      <c r="B252" s="17" t="s">
        <v>627</v>
      </c>
      <c r="C252" s="17" t="s">
        <v>731</v>
      </c>
      <c r="D252" s="17" t="s">
        <v>1154</v>
      </c>
      <c r="E252" s="17" t="s">
        <v>269</v>
      </c>
      <c r="F252" s="17" t="s">
        <v>79</v>
      </c>
      <c r="G252" s="17" t="s">
        <v>1302</v>
      </c>
      <c r="H252" s="48" t="s">
        <v>81</v>
      </c>
      <c r="J252" s="21"/>
      <c r="K252" s="48" t="s">
        <v>84</v>
      </c>
      <c r="L252" s="49">
        <v>42979.0</v>
      </c>
      <c r="M252" s="50"/>
      <c r="N252" s="48" t="s">
        <v>85</v>
      </c>
      <c r="O252" s="50"/>
      <c r="P252" s="50"/>
      <c r="Q252" s="6">
        <v>5.0</v>
      </c>
      <c r="R252" s="6">
        <v>5.5</v>
      </c>
      <c r="S252" s="6">
        <v>5.0</v>
      </c>
      <c r="T252" s="23"/>
      <c r="U252" s="23"/>
      <c r="V252" s="23"/>
      <c r="W252" s="6">
        <v>5.0</v>
      </c>
      <c r="X252" s="6">
        <v>5.0</v>
      </c>
      <c r="Y252" s="6">
        <v>5.0</v>
      </c>
      <c r="Z252" s="6">
        <v>5.0</v>
      </c>
      <c r="AA252" s="6">
        <v>10.0</v>
      </c>
      <c r="AB252" s="6">
        <v>6.5</v>
      </c>
      <c r="AC252" s="6">
        <v>6.0</v>
      </c>
      <c r="AD252" s="23"/>
      <c r="AE252" s="23"/>
      <c r="AF252" s="23"/>
      <c r="AG252" s="23"/>
      <c r="AH252" s="6">
        <v>9.5</v>
      </c>
      <c r="AI252" s="6">
        <v>10.0</v>
      </c>
      <c r="AJ252" s="6">
        <v>10.0</v>
      </c>
      <c r="AK252" s="6"/>
      <c r="AL252" s="6">
        <v>7.0</v>
      </c>
      <c r="AM252" s="23"/>
      <c r="AN252" s="23"/>
      <c r="AO252" s="23"/>
      <c r="AP252" s="23"/>
      <c r="AQ252" s="23"/>
      <c r="AR252" s="6">
        <v>5.5</v>
      </c>
      <c r="AS252" s="23"/>
      <c r="AT252" s="23"/>
      <c r="AU252" s="23"/>
      <c r="AV252" s="23"/>
      <c r="AW252" s="23"/>
      <c r="AX252" s="6">
        <v>10.0</v>
      </c>
      <c r="AY252" s="32">
        <f t="shared" ref="AY252:AY258" si="4">IF(AND(BA252=0,BK252="NU"),TRUNC(AVERAGE(Q252:AX252),2),"")</f>
        <v>6.87</v>
      </c>
      <c r="AZ252" s="23"/>
      <c r="BA252" s="23">
        <f t="shared" ref="BA252:BA258" si="5">IF(BK252="NU", COUNTIF(Q252:AX252,"&lt;5"),0)</f>
        <v>0</v>
      </c>
      <c r="BB252" s="6">
        <v>27.0</v>
      </c>
      <c r="BC252" s="6">
        <v>6.0</v>
      </c>
      <c r="BD252" s="23">
        <f t="shared" ref="BD252:BD258" si="6">BB252-BC252</f>
        <v>21</v>
      </c>
      <c r="BE252" s="60" t="s">
        <v>92</v>
      </c>
      <c r="BF252" s="6" t="s">
        <v>92</v>
      </c>
      <c r="BG252" s="6" t="s">
        <v>55</v>
      </c>
      <c r="BH252" s="6" t="s">
        <v>55</v>
      </c>
      <c r="BI252" s="6" t="s">
        <v>55</v>
      </c>
      <c r="BJ252" s="6" t="s">
        <v>55</v>
      </c>
      <c r="BK252" s="6" t="s">
        <v>55</v>
      </c>
      <c r="BL252" s="23"/>
    </row>
    <row r="253">
      <c r="A253" s="16">
        <v>247.0</v>
      </c>
      <c r="B253" s="17" t="s">
        <v>1326</v>
      </c>
      <c r="C253" s="17" t="s">
        <v>482</v>
      </c>
      <c r="D253" s="17" t="s">
        <v>159</v>
      </c>
      <c r="E253" s="19"/>
      <c r="F253" s="17" t="s">
        <v>79</v>
      </c>
      <c r="G253" s="17" t="s">
        <v>1302</v>
      </c>
      <c r="H253" s="48" t="s">
        <v>81</v>
      </c>
      <c r="J253" s="21"/>
      <c r="K253" s="48" t="s">
        <v>84</v>
      </c>
      <c r="L253" s="49">
        <v>42979.0</v>
      </c>
      <c r="M253" s="50"/>
      <c r="N253" s="48" t="s">
        <v>85</v>
      </c>
      <c r="O253" s="50"/>
      <c r="P253" s="50"/>
      <c r="Q253" s="6">
        <v>8.0</v>
      </c>
      <c r="R253" s="6">
        <v>8.5</v>
      </c>
      <c r="S253" s="6">
        <v>8.5</v>
      </c>
      <c r="T253" s="6"/>
      <c r="U253" s="23"/>
      <c r="V253" s="23"/>
      <c r="W253" s="6">
        <v>5.5</v>
      </c>
      <c r="X253" s="6">
        <v>7.5</v>
      </c>
      <c r="Y253" s="6">
        <v>6.0</v>
      </c>
      <c r="Z253" s="6">
        <v>9.0</v>
      </c>
      <c r="AA253" s="6">
        <v>10.0</v>
      </c>
      <c r="AB253" s="6">
        <v>8.0</v>
      </c>
      <c r="AC253" s="6">
        <v>8.5</v>
      </c>
      <c r="AD253" s="23"/>
      <c r="AE253" s="23"/>
      <c r="AF253" s="23"/>
      <c r="AG253" s="23"/>
      <c r="AH253" s="6">
        <v>10.0</v>
      </c>
      <c r="AI253" s="6">
        <v>10.0</v>
      </c>
      <c r="AJ253" s="6">
        <v>10.0</v>
      </c>
      <c r="AK253" s="6">
        <v>10.0</v>
      </c>
      <c r="AL253" s="6">
        <v>7.5</v>
      </c>
      <c r="AM253" s="23"/>
      <c r="AN253" s="23"/>
      <c r="AO253" s="23"/>
      <c r="AP253" s="23"/>
      <c r="AQ253" s="23"/>
      <c r="AR253" s="6">
        <v>8.5</v>
      </c>
      <c r="AS253" s="23"/>
      <c r="AT253" s="23"/>
      <c r="AU253" s="23"/>
      <c r="AV253" s="23"/>
      <c r="AW253" s="23"/>
      <c r="AX253" s="6">
        <v>10.0</v>
      </c>
      <c r="AY253" s="32">
        <f t="shared" si="4"/>
        <v>8.55</v>
      </c>
      <c r="AZ253" s="23"/>
      <c r="BA253" s="23">
        <f t="shared" si="5"/>
        <v>0</v>
      </c>
      <c r="BB253" s="6">
        <v>143.0</v>
      </c>
      <c r="BC253" s="6">
        <v>3.0</v>
      </c>
      <c r="BD253" s="23">
        <f t="shared" si="6"/>
        <v>140</v>
      </c>
      <c r="BE253" s="60" t="s">
        <v>92</v>
      </c>
      <c r="BF253" s="6" t="s">
        <v>55</v>
      </c>
      <c r="BG253" s="6" t="s">
        <v>55</v>
      </c>
      <c r="BH253" s="6" t="s">
        <v>55</v>
      </c>
      <c r="BI253" s="6" t="s">
        <v>55</v>
      </c>
      <c r="BJ253" s="6" t="s">
        <v>92</v>
      </c>
      <c r="BK253" s="6" t="s">
        <v>55</v>
      </c>
      <c r="BL253" s="23"/>
    </row>
    <row r="254">
      <c r="A254" s="16">
        <v>248.0</v>
      </c>
      <c r="B254" s="17" t="s">
        <v>1328</v>
      </c>
      <c r="C254" s="17" t="s">
        <v>94</v>
      </c>
      <c r="D254" s="17" t="s">
        <v>589</v>
      </c>
      <c r="E254" s="19"/>
      <c r="F254" s="17" t="s">
        <v>96</v>
      </c>
      <c r="G254" s="17" t="s">
        <v>1302</v>
      </c>
      <c r="H254" s="48" t="s">
        <v>81</v>
      </c>
      <c r="J254" s="21"/>
      <c r="K254" s="48" t="s">
        <v>84</v>
      </c>
      <c r="L254" s="49">
        <v>42979.0</v>
      </c>
      <c r="M254" s="50"/>
      <c r="N254" s="48" t="s">
        <v>85</v>
      </c>
      <c r="O254" s="50"/>
      <c r="P254" s="50"/>
      <c r="Q254" s="6">
        <v>6.0</v>
      </c>
      <c r="R254" s="6">
        <v>6.0</v>
      </c>
      <c r="S254" s="6">
        <v>7.5</v>
      </c>
      <c r="T254" s="23"/>
      <c r="U254" s="23"/>
      <c r="V254" s="23"/>
      <c r="W254" s="6">
        <v>6.5</v>
      </c>
      <c r="X254" s="6">
        <v>7.0</v>
      </c>
      <c r="Y254" s="6">
        <v>6.5</v>
      </c>
      <c r="Z254" s="6">
        <v>8.5</v>
      </c>
      <c r="AA254" s="6">
        <v>10.0</v>
      </c>
      <c r="AB254" s="6">
        <v>8.0</v>
      </c>
      <c r="AC254" s="6">
        <v>8.5</v>
      </c>
      <c r="AD254" s="23"/>
      <c r="AE254" s="23"/>
      <c r="AF254" s="23"/>
      <c r="AG254" s="23"/>
      <c r="AH254" s="6">
        <v>10.0</v>
      </c>
      <c r="AI254" s="6">
        <v>10.0</v>
      </c>
      <c r="AJ254" s="6">
        <v>10.0</v>
      </c>
      <c r="AK254" s="6">
        <v>10.0</v>
      </c>
      <c r="AL254" s="6">
        <v>9.5</v>
      </c>
      <c r="AM254" s="23"/>
      <c r="AN254" s="23"/>
      <c r="AO254" s="23"/>
      <c r="AP254" s="23"/>
      <c r="AQ254" s="23"/>
      <c r="AR254" s="6">
        <v>8.5</v>
      </c>
      <c r="AS254" s="23"/>
      <c r="AT254" s="23"/>
      <c r="AU254" s="23"/>
      <c r="AV254" s="23"/>
      <c r="AW254" s="23"/>
      <c r="AX254" s="6">
        <v>10.0</v>
      </c>
      <c r="AY254" s="32">
        <f t="shared" si="4"/>
        <v>8.38</v>
      </c>
      <c r="AZ254" s="23"/>
      <c r="BA254" s="23">
        <f t="shared" si="5"/>
        <v>0</v>
      </c>
      <c r="BB254" s="6">
        <v>9.0</v>
      </c>
      <c r="BC254" s="6">
        <v>2.0</v>
      </c>
      <c r="BD254" s="23">
        <f t="shared" si="6"/>
        <v>7</v>
      </c>
      <c r="BE254" s="60" t="s">
        <v>92</v>
      </c>
      <c r="BF254" s="6" t="s">
        <v>55</v>
      </c>
      <c r="BG254" s="6" t="s">
        <v>55</v>
      </c>
      <c r="BH254" s="6" t="s">
        <v>55</v>
      </c>
      <c r="BI254" s="6" t="s">
        <v>55</v>
      </c>
      <c r="BJ254" s="6" t="s">
        <v>92</v>
      </c>
      <c r="BK254" s="6" t="s">
        <v>55</v>
      </c>
      <c r="BL254" s="23"/>
    </row>
    <row r="255">
      <c r="A255" s="16">
        <v>249.0</v>
      </c>
      <c r="B255" s="17" t="s">
        <v>1331</v>
      </c>
      <c r="C255" s="17" t="s">
        <v>259</v>
      </c>
      <c r="D255" s="20"/>
      <c r="E255" s="19"/>
      <c r="F255" s="17" t="s">
        <v>96</v>
      </c>
      <c r="G255" s="17" t="s">
        <v>1302</v>
      </c>
      <c r="H255" s="48" t="s">
        <v>81</v>
      </c>
      <c r="J255" s="21"/>
      <c r="K255" s="48" t="s">
        <v>84</v>
      </c>
      <c r="L255" s="49">
        <v>42979.0</v>
      </c>
      <c r="M255" s="50"/>
      <c r="N255" s="48" t="s">
        <v>85</v>
      </c>
      <c r="O255" s="52"/>
      <c r="P255" s="52"/>
      <c r="Q255" s="25">
        <v>9.5</v>
      </c>
      <c r="R255" s="25">
        <v>10.0</v>
      </c>
      <c r="S255" s="25">
        <v>10.0</v>
      </c>
      <c r="T255" s="25"/>
      <c r="U255" s="25"/>
      <c r="V255" s="25"/>
      <c r="W255" s="25">
        <v>9.0</v>
      </c>
      <c r="X255" s="25">
        <v>10.0</v>
      </c>
      <c r="Y255" s="25">
        <v>10.0</v>
      </c>
      <c r="Z255" s="25">
        <v>10.0</v>
      </c>
      <c r="AA255" s="6">
        <v>10.0</v>
      </c>
      <c r="AB255" s="25">
        <v>10.0</v>
      </c>
      <c r="AC255" s="25">
        <v>10.0</v>
      </c>
      <c r="AD255" s="25"/>
      <c r="AE255" s="25"/>
      <c r="AF255" s="25"/>
      <c r="AG255" s="25"/>
      <c r="AH255" s="25">
        <v>10.0</v>
      </c>
      <c r="AI255" s="25">
        <v>10.0</v>
      </c>
      <c r="AJ255" s="6">
        <v>10.0</v>
      </c>
      <c r="AK255" s="25">
        <v>10.0</v>
      </c>
      <c r="AL255" s="25">
        <v>10.0</v>
      </c>
      <c r="AM255" s="25"/>
      <c r="AN255" s="25"/>
      <c r="AO255" s="25"/>
      <c r="AP255" s="25"/>
      <c r="AQ255" s="25"/>
      <c r="AR255" s="6">
        <v>10.0</v>
      </c>
      <c r="AS255" s="25"/>
      <c r="AT255" s="25"/>
      <c r="AU255" s="25"/>
      <c r="AV255" s="25"/>
      <c r="AW255" s="25"/>
      <c r="AX255" s="25">
        <v>10.0</v>
      </c>
      <c r="AY255" s="32">
        <f t="shared" si="4"/>
        <v>9.91</v>
      </c>
      <c r="AZ255" s="23"/>
      <c r="BA255" s="23">
        <f t="shared" si="5"/>
        <v>0</v>
      </c>
      <c r="BB255" s="6">
        <v>0.0</v>
      </c>
      <c r="BC255" s="6">
        <v>0.0</v>
      </c>
      <c r="BD255" s="23">
        <f t="shared" si="6"/>
        <v>0</v>
      </c>
      <c r="BE255" s="60" t="s">
        <v>92</v>
      </c>
      <c r="BF255" s="6" t="s">
        <v>55</v>
      </c>
      <c r="BG255" s="6" t="s">
        <v>55</v>
      </c>
      <c r="BH255" s="6" t="s">
        <v>55</v>
      </c>
      <c r="BI255" s="6" t="s">
        <v>55</v>
      </c>
      <c r="BJ255" s="6" t="s">
        <v>92</v>
      </c>
      <c r="BK255" s="6" t="s">
        <v>55</v>
      </c>
      <c r="BL255" s="23"/>
    </row>
    <row r="256">
      <c r="A256" s="16">
        <v>250.0</v>
      </c>
      <c r="B256" s="17" t="s">
        <v>1332</v>
      </c>
      <c r="C256" s="17" t="s">
        <v>735</v>
      </c>
      <c r="D256" s="17" t="s">
        <v>113</v>
      </c>
      <c r="E256" s="19"/>
      <c r="F256" s="17" t="s">
        <v>96</v>
      </c>
      <c r="G256" s="17" t="s">
        <v>1302</v>
      </c>
      <c r="H256" s="48" t="s">
        <v>81</v>
      </c>
      <c r="J256" s="21"/>
      <c r="K256" s="48" t="s">
        <v>84</v>
      </c>
      <c r="L256" s="49">
        <v>42979.0</v>
      </c>
      <c r="M256" s="50"/>
      <c r="N256" s="52"/>
      <c r="O256" s="52"/>
      <c r="P256" s="52"/>
      <c r="Q256" s="25">
        <v>8.5</v>
      </c>
      <c r="R256" s="25">
        <v>10.0</v>
      </c>
      <c r="S256" s="25">
        <v>8.5</v>
      </c>
      <c r="T256" s="25"/>
      <c r="U256" s="25"/>
      <c r="V256" s="25"/>
      <c r="W256" s="25">
        <v>7.0</v>
      </c>
      <c r="X256" s="25">
        <v>8.5</v>
      </c>
      <c r="Y256" s="25">
        <v>7.5</v>
      </c>
      <c r="Z256" s="25">
        <v>9.5</v>
      </c>
      <c r="AA256" s="6">
        <v>10.0</v>
      </c>
      <c r="AB256" s="25">
        <v>8.0</v>
      </c>
      <c r="AC256" s="25">
        <v>9.0</v>
      </c>
      <c r="AD256" s="25"/>
      <c r="AE256" s="25"/>
      <c r="AF256" s="25"/>
      <c r="AG256" s="25"/>
      <c r="AH256" s="25">
        <v>10.0</v>
      </c>
      <c r="AI256" s="25">
        <v>10.0</v>
      </c>
      <c r="AJ256" s="6">
        <v>10.0</v>
      </c>
      <c r="AK256" s="25">
        <v>10.0</v>
      </c>
      <c r="AL256" s="25">
        <v>9.5</v>
      </c>
      <c r="AM256" s="25"/>
      <c r="AN256" s="25"/>
      <c r="AO256" s="25"/>
      <c r="AP256" s="25"/>
      <c r="AQ256" s="25"/>
      <c r="AR256" s="6">
        <v>10.0</v>
      </c>
      <c r="AS256" s="25"/>
      <c r="AT256" s="25"/>
      <c r="AU256" s="25"/>
      <c r="AV256" s="25"/>
      <c r="AW256" s="25"/>
      <c r="AX256" s="25">
        <v>10.0</v>
      </c>
      <c r="AY256" s="32">
        <f t="shared" si="4"/>
        <v>9.17</v>
      </c>
      <c r="AZ256" s="23"/>
      <c r="BA256" s="23">
        <f t="shared" si="5"/>
        <v>0</v>
      </c>
      <c r="BB256" s="6">
        <v>4.0</v>
      </c>
      <c r="BC256" s="6">
        <v>1.0</v>
      </c>
      <c r="BD256" s="23">
        <f t="shared" si="6"/>
        <v>3</v>
      </c>
      <c r="BE256" s="60" t="s">
        <v>92</v>
      </c>
      <c r="BF256" s="6" t="s">
        <v>55</v>
      </c>
      <c r="BG256" s="6" t="s">
        <v>55</v>
      </c>
      <c r="BH256" s="6" t="s">
        <v>55</v>
      </c>
      <c r="BI256" s="6" t="s">
        <v>55</v>
      </c>
      <c r="BJ256" s="6" t="s">
        <v>92</v>
      </c>
      <c r="BK256" s="6" t="s">
        <v>55</v>
      </c>
      <c r="BL256" s="23"/>
    </row>
    <row r="257">
      <c r="A257" s="16">
        <v>251.0</v>
      </c>
      <c r="B257" s="17" t="s">
        <v>1333</v>
      </c>
      <c r="C257" s="17" t="s">
        <v>77</v>
      </c>
      <c r="D257" s="20"/>
      <c r="E257" s="19"/>
      <c r="F257" s="17" t="s">
        <v>79</v>
      </c>
      <c r="G257" s="17" t="s">
        <v>1302</v>
      </c>
      <c r="H257" s="48" t="s">
        <v>81</v>
      </c>
      <c r="J257" s="21"/>
      <c r="K257" s="48" t="s">
        <v>84</v>
      </c>
      <c r="L257" s="49">
        <v>42979.0</v>
      </c>
      <c r="M257" s="50"/>
      <c r="N257" s="48" t="s">
        <v>85</v>
      </c>
      <c r="O257" s="52"/>
      <c r="P257" s="52"/>
      <c r="Q257" s="25">
        <v>7.5</v>
      </c>
      <c r="R257" s="25">
        <v>10.0</v>
      </c>
      <c r="S257" s="25">
        <v>8.0</v>
      </c>
      <c r="T257" s="25"/>
      <c r="U257" s="25"/>
      <c r="V257" s="25"/>
      <c r="W257" s="25">
        <v>6.5</v>
      </c>
      <c r="X257" s="25">
        <v>7.5</v>
      </c>
      <c r="Y257" s="25">
        <v>7.0</v>
      </c>
      <c r="Z257" s="25">
        <v>9.5</v>
      </c>
      <c r="AA257" s="6">
        <v>10.0</v>
      </c>
      <c r="AB257" s="25">
        <v>6.5</v>
      </c>
      <c r="AC257" s="25">
        <v>8.5</v>
      </c>
      <c r="AD257" s="25"/>
      <c r="AE257" s="25"/>
      <c r="AF257" s="25"/>
      <c r="AG257" s="25"/>
      <c r="AH257" s="25">
        <v>10.0</v>
      </c>
      <c r="AI257" s="25">
        <v>10.0</v>
      </c>
      <c r="AJ257" s="6">
        <v>10.0</v>
      </c>
      <c r="AK257" s="25">
        <v>10.0</v>
      </c>
      <c r="AL257" s="25">
        <v>9.5</v>
      </c>
      <c r="AM257" s="25"/>
      <c r="AN257" s="25"/>
      <c r="AO257" s="25"/>
      <c r="AP257" s="25"/>
      <c r="AQ257" s="25"/>
      <c r="AR257" s="6">
        <v>10.0</v>
      </c>
      <c r="AS257" s="25"/>
      <c r="AT257" s="25"/>
      <c r="AU257" s="25"/>
      <c r="AV257" s="25"/>
      <c r="AW257" s="25"/>
      <c r="AX257" s="25">
        <v>10.0</v>
      </c>
      <c r="AY257" s="32">
        <f t="shared" si="4"/>
        <v>8.85</v>
      </c>
      <c r="AZ257" s="23"/>
      <c r="BA257" s="23">
        <f t="shared" si="5"/>
        <v>0</v>
      </c>
      <c r="BB257" s="6">
        <v>3.0</v>
      </c>
      <c r="BC257" s="6">
        <v>3.0</v>
      </c>
      <c r="BD257" s="23">
        <f t="shared" si="6"/>
        <v>0</v>
      </c>
      <c r="BE257" s="60" t="s">
        <v>92</v>
      </c>
      <c r="BF257" s="6" t="s">
        <v>55</v>
      </c>
      <c r="BG257" s="6" t="s">
        <v>55</v>
      </c>
      <c r="BH257" s="6" t="s">
        <v>55</v>
      </c>
      <c r="BI257" s="6" t="s">
        <v>55</v>
      </c>
      <c r="BJ257" s="6" t="s">
        <v>92</v>
      </c>
      <c r="BK257" s="6" t="s">
        <v>55</v>
      </c>
      <c r="BL257" s="23"/>
    </row>
    <row r="258">
      <c r="A258" s="16">
        <v>252.0</v>
      </c>
      <c r="B258" s="17" t="s">
        <v>1334</v>
      </c>
      <c r="C258" s="17" t="s">
        <v>208</v>
      </c>
      <c r="D258" s="20"/>
      <c r="E258" s="19"/>
      <c r="F258" s="17" t="s">
        <v>96</v>
      </c>
      <c r="G258" s="17" t="s">
        <v>1302</v>
      </c>
      <c r="H258" s="48" t="s">
        <v>81</v>
      </c>
      <c r="J258" s="21"/>
      <c r="K258" s="48" t="s">
        <v>84</v>
      </c>
      <c r="L258" s="49">
        <v>42979.0</v>
      </c>
      <c r="M258" s="50"/>
      <c r="N258" s="48" t="s">
        <v>85</v>
      </c>
      <c r="O258" s="52"/>
      <c r="P258" s="52"/>
      <c r="Q258" s="25">
        <v>9.0</v>
      </c>
      <c r="R258" s="25">
        <v>10.0</v>
      </c>
      <c r="S258" s="25">
        <v>9.0</v>
      </c>
      <c r="T258" s="25"/>
      <c r="U258" s="25"/>
      <c r="V258" s="25"/>
      <c r="W258" s="25">
        <v>8.0</v>
      </c>
      <c r="X258" s="25">
        <v>10.0</v>
      </c>
      <c r="Y258" s="25">
        <v>8.5</v>
      </c>
      <c r="Z258" s="25">
        <v>8.0</v>
      </c>
      <c r="AA258" s="6">
        <v>10.0</v>
      </c>
      <c r="AB258" s="25">
        <v>8.0</v>
      </c>
      <c r="AC258" s="25">
        <v>9.5</v>
      </c>
      <c r="AD258" s="25"/>
      <c r="AE258" s="25"/>
      <c r="AF258" s="25"/>
      <c r="AG258" s="25"/>
      <c r="AH258" s="25">
        <v>10.0</v>
      </c>
      <c r="AI258" s="25">
        <v>10.0</v>
      </c>
      <c r="AJ258" s="6">
        <v>10.0</v>
      </c>
      <c r="AK258" s="25">
        <v>10.0</v>
      </c>
      <c r="AL258" s="25">
        <v>10.0</v>
      </c>
      <c r="AM258" s="25"/>
      <c r="AN258" s="25"/>
      <c r="AO258" s="25"/>
      <c r="AP258" s="25"/>
      <c r="AQ258" s="25"/>
      <c r="AR258" s="6">
        <v>10.0</v>
      </c>
      <c r="AS258" s="25"/>
      <c r="AT258" s="25"/>
      <c r="AU258" s="25"/>
      <c r="AV258" s="25"/>
      <c r="AW258" s="25"/>
      <c r="AX258" s="25">
        <v>10.0</v>
      </c>
      <c r="AY258" s="32">
        <f t="shared" si="4"/>
        <v>9.41</v>
      </c>
      <c r="AZ258" s="23"/>
      <c r="BA258" s="23">
        <f t="shared" si="5"/>
        <v>0</v>
      </c>
      <c r="BB258" s="6">
        <v>12.0</v>
      </c>
      <c r="BC258" s="6">
        <v>2.0</v>
      </c>
      <c r="BD258" s="23">
        <f t="shared" si="6"/>
        <v>10</v>
      </c>
      <c r="BE258" s="60" t="s">
        <v>92</v>
      </c>
      <c r="BF258" s="6" t="s">
        <v>55</v>
      </c>
      <c r="BG258" s="6" t="s">
        <v>55</v>
      </c>
      <c r="BH258" s="6" t="s">
        <v>55</v>
      </c>
      <c r="BI258" s="6" t="s">
        <v>55</v>
      </c>
      <c r="BJ258" s="6" t="s">
        <v>92</v>
      </c>
      <c r="BK258" s="6" t="s">
        <v>55</v>
      </c>
      <c r="BL258" s="23"/>
    </row>
    <row r="259">
      <c r="A259" s="16"/>
      <c r="B259" s="17" t="s">
        <v>1272</v>
      </c>
      <c r="C259" s="17" t="s">
        <v>1314</v>
      </c>
      <c r="D259" s="17" t="s">
        <v>149</v>
      </c>
      <c r="E259" s="19"/>
      <c r="F259" s="17" t="s">
        <v>79</v>
      </c>
      <c r="G259" s="17" t="s">
        <v>1302</v>
      </c>
      <c r="H259" s="48"/>
      <c r="J259" s="21"/>
      <c r="K259" s="48"/>
      <c r="L259" s="49"/>
      <c r="M259" s="50"/>
      <c r="N259" s="48"/>
      <c r="O259" s="52"/>
      <c r="P259" s="52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6"/>
      <c r="AB259" s="25"/>
      <c r="AC259" s="25"/>
      <c r="AD259" s="25"/>
      <c r="AE259" s="25"/>
      <c r="AF259" s="25"/>
      <c r="AG259" s="25"/>
      <c r="AH259" s="25"/>
      <c r="AI259" s="25"/>
      <c r="AJ259" s="6"/>
      <c r="AK259" s="25"/>
      <c r="AL259" s="25"/>
      <c r="AM259" s="25"/>
      <c r="AN259" s="25"/>
      <c r="AO259" s="25"/>
      <c r="AP259" s="25"/>
      <c r="AQ259" s="25"/>
      <c r="AR259" s="6"/>
      <c r="AS259" s="25"/>
      <c r="AT259" s="25"/>
      <c r="AU259" s="25"/>
      <c r="AV259" s="25"/>
      <c r="AW259" s="25"/>
      <c r="AX259" s="25"/>
      <c r="AY259" s="32"/>
      <c r="AZ259" s="23"/>
      <c r="BA259" s="23"/>
      <c r="BB259" s="6"/>
      <c r="BC259" s="6"/>
      <c r="BD259" s="23"/>
      <c r="BE259" s="60" t="s">
        <v>55</v>
      </c>
      <c r="BF259" s="6" t="s">
        <v>92</v>
      </c>
      <c r="BG259" s="6" t="s">
        <v>55</v>
      </c>
      <c r="BH259" s="6" t="s">
        <v>55</v>
      </c>
      <c r="BI259" s="6" t="s">
        <v>55</v>
      </c>
      <c r="BJ259" s="6" t="s">
        <v>55</v>
      </c>
      <c r="BK259" s="6" t="s">
        <v>55</v>
      </c>
      <c r="BL259" s="23"/>
    </row>
    <row r="260">
      <c r="A260" s="16">
        <v>253.0</v>
      </c>
      <c r="B260" s="17" t="s">
        <v>929</v>
      </c>
      <c r="C260" s="17" t="s">
        <v>259</v>
      </c>
      <c r="D260" s="17" t="s">
        <v>252</v>
      </c>
      <c r="E260" s="19"/>
      <c r="F260" s="17" t="s">
        <v>96</v>
      </c>
      <c r="G260" s="17" t="s">
        <v>1302</v>
      </c>
      <c r="H260" s="48" t="s">
        <v>81</v>
      </c>
      <c r="J260" s="21"/>
      <c r="K260" s="48" t="s">
        <v>84</v>
      </c>
      <c r="L260" s="49">
        <v>42979.0</v>
      </c>
      <c r="M260" s="50"/>
      <c r="N260" s="48" t="s">
        <v>85</v>
      </c>
      <c r="O260" s="52"/>
      <c r="P260" s="52"/>
      <c r="Q260" s="25">
        <v>8.0</v>
      </c>
      <c r="R260" s="25">
        <v>6.0</v>
      </c>
      <c r="S260" s="25">
        <v>5.0</v>
      </c>
      <c r="T260" s="25"/>
      <c r="U260" s="25"/>
      <c r="V260" s="25"/>
      <c r="W260" s="25">
        <v>7.5</v>
      </c>
      <c r="X260" s="25">
        <v>7.0</v>
      </c>
      <c r="Y260" s="25">
        <v>6.0</v>
      </c>
      <c r="Z260" s="25">
        <v>9.0</v>
      </c>
      <c r="AA260" s="6">
        <v>10.0</v>
      </c>
      <c r="AB260" s="25">
        <v>7.0</v>
      </c>
      <c r="AC260" s="25">
        <v>8.0</v>
      </c>
      <c r="AD260" s="25"/>
      <c r="AE260" s="25"/>
      <c r="AF260" s="25"/>
      <c r="AG260" s="25"/>
      <c r="AH260" s="25">
        <v>10.0</v>
      </c>
      <c r="AI260" s="25">
        <v>10.0</v>
      </c>
      <c r="AJ260" s="6">
        <v>10.0</v>
      </c>
      <c r="AK260" s="25">
        <v>9.5</v>
      </c>
      <c r="AL260" s="25">
        <v>9.0</v>
      </c>
      <c r="AM260" s="25"/>
      <c r="AN260" s="25"/>
      <c r="AO260" s="25"/>
      <c r="AP260" s="25"/>
      <c r="AQ260" s="25"/>
      <c r="AR260" s="6">
        <v>8.5</v>
      </c>
      <c r="AS260" s="25"/>
      <c r="AT260" s="25"/>
      <c r="AU260" s="25"/>
      <c r="AV260" s="25"/>
      <c r="AW260" s="25"/>
      <c r="AX260" s="25">
        <v>10.0</v>
      </c>
      <c r="AY260" s="32">
        <f t="shared" ref="AY260:AY353" si="7">IF(AND(BA260=0,BK260="NU"),TRUNC(AVERAGE(Q260:AX260),2),"")</f>
        <v>8.26</v>
      </c>
      <c r="AZ260" s="23"/>
      <c r="BA260" s="23">
        <f t="shared" ref="BA260:BA353" si="8">IF(BK260="NU", COUNTIF(Q260:AX260,"&lt;5"),0)</f>
        <v>0</v>
      </c>
      <c r="BB260" s="6">
        <v>7.0</v>
      </c>
      <c r="BC260" s="6">
        <v>2.0</v>
      </c>
      <c r="BD260" s="23">
        <f t="shared" ref="BD260:BD353" si="9">BB260-BC260</f>
        <v>5</v>
      </c>
      <c r="BE260" s="60" t="s">
        <v>92</v>
      </c>
      <c r="BF260" s="6" t="s">
        <v>55</v>
      </c>
      <c r="BG260" s="6" t="s">
        <v>55</v>
      </c>
      <c r="BH260" s="6" t="s">
        <v>55</v>
      </c>
      <c r="BI260" s="6" t="s">
        <v>55</v>
      </c>
      <c r="BJ260" s="6" t="s">
        <v>92</v>
      </c>
      <c r="BK260" s="6" t="s">
        <v>55</v>
      </c>
      <c r="BL260" s="23"/>
    </row>
    <row r="261">
      <c r="A261" s="16">
        <v>254.0</v>
      </c>
      <c r="B261" s="17" t="s">
        <v>1336</v>
      </c>
      <c r="C261" s="17" t="s">
        <v>1337</v>
      </c>
      <c r="D261" s="17" t="s">
        <v>134</v>
      </c>
      <c r="E261" s="19"/>
      <c r="F261" s="17" t="s">
        <v>96</v>
      </c>
      <c r="G261" s="17" t="s">
        <v>1302</v>
      </c>
      <c r="H261" s="48" t="s">
        <v>81</v>
      </c>
      <c r="J261" s="21"/>
      <c r="K261" s="48" t="s">
        <v>84</v>
      </c>
      <c r="L261" s="49">
        <v>42979.0</v>
      </c>
      <c r="M261" s="50"/>
      <c r="N261" s="48" t="s">
        <v>85</v>
      </c>
      <c r="O261" s="52"/>
      <c r="P261" s="52"/>
      <c r="Q261" s="25">
        <v>5.0</v>
      </c>
      <c r="R261" s="25">
        <v>5.0</v>
      </c>
      <c r="S261" s="25">
        <v>7.0</v>
      </c>
      <c r="T261" s="25"/>
      <c r="U261" s="25"/>
      <c r="V261" s="25"/>
      <c r="W261" s="25">
        <v>5.0</v>
      </c>
      <c r="X261" s="25">
        <v>6.0</v>
      </c>
      <c r="Y261" s="25">
        <v>5.0</v>
      </c>
      <c r="Z261" s="25">
        <v>6.0</v>
      </c>
      <c r="AA261" s="6">
        <v>10.0</v>
      </c>
      <c r="AB261" s="25">
        <v>6.0</v>
      </c>
      <c r="AC261" s="25">
        <v>7.0</v>
      </c>
      <c r="AD261" s="25"/>
      <c r="AE261" s="25"/>
      <c r="AF261" s="25"/>
      <c r="AG261" s="25"/>
      <c r="AH261" s="25">
        <v>10.0</v>
      </c>
      <c r="AI261" s="25">
        <v>10.0</v>
      </c>
      <c r="AJ261" s="6">
        <v>10.0</v>
      </c>
      <c r="AK261" s="25"/>
      <c r="AL261" s="25">
        <v>9.0</v>
      </c>
      <c r="AM261" s="25"/>
      <c r="AN261" s="25"/>
      <c r="AO261" s="25"/>
      <c r="AP261" s="25"/>
      <c r="AQ261" s="25"/>
      <c r="AR261" s="6">
        <v>6.0</v>
      </c>
      <c r="AS261" s="25"/>
      <c r="AT261" s="25"/>
      <c r="AU261" s="25"/>
      <c r="AV261" s="25"/>
      <c r="AW261" s="25"/>
      <c r="AX261" s="25">
        <v>9.5</v>
      </c>
      <c r="AY261" s="32">
        <f t="shared" si="7"/>
        <v>7.28</v>
      </c>
      <c r="AZ261" s="23"/>
      <c r="BA261" s="23">
        <f t="shared" si="8"/>
        <v>0</v>
      </c>
      <c r="BB261" s="23"/>
      <c r="BC261" s="23"/>
      <c r="BD261" s="23">
        <f t="shared" si="9"/>
        <v>0</v>
      </c>
      <c r="BE261" s="60" t="s">
        <v>92</v>
      </c>
      <c r="BF261" s="6" t="s">
        <v>55</v>
      </c>
      <c r="BG261" s="6" t="s">
        <v>55</v>
      </c>
      <c r="BH261" s="6" t="s">
        <v>55</v>
      </c>
      <c r="BI261" s="6" t="s">
        <v>55</v>
      </c>
      <c r="BJ261" s="6" t="s">
        <v>92</v>
      </c>
      <c r="BK261" s="6" t="s">
        <v>55</v>
      </c>
      <c r="BL261" s="23"/>
    </row>
    <row r="262">
      <c r="A262" s="16">
        <v>255.0</v>
      </c>
      <c r="B262" s="17" t="s">
        <v>1218</v>
      </c>
      <c r="C262" s="17" t="s">
        <v>115</v>
      </c>
      <c r="D262" s="17" t="s">
        <v>180</v>
      </c>
      <c r="E262" s="19"/>
      <c r="F262" s="17" t="s">
        <v>79</v>
      </c>
      <c r="G262" s="17" t="s">
        <v>1302</v>
      </c>
      <c r="H262" s="48" t="s">
        <v>81</v>
      </c>
      <c r="J262" s="21"/>
      <c r="K262" s="48" t="s">
        <v>84</v>
      </c>
      <c r="L262" s="49">
        <v>42979.0</v>
      </c>
      <c r="M262" s="50"/>
      <c r="N262" s="48" t="s">
        <v>85</v>
      </c>
      <c r="O262" s="52"/>
      <c r="P262" s="52"/>
      <c r="Q262" s="6"/>
      <c r="R262" s="6"/>
      <c r="S262" s="6"/>
      <c r="T262" s="23"/>
      <c r="U262" s="23"/>
      <c r="V262" s="23"/>
      <c r="W262" s="6"/>
      <c r="X262" s="6"/>
      <c r="Y262" s="6"/>
      <c r="Z262" s="6"/>
      <c r="AA262" s="6"/>
      <c r="AB262" s="6"/>
      <c r="AC262" s="6"/>
      <c r="AD262" s="23"/>
      <c r="AE262" s="23"/>
      <c r="AF262" s="23"/>
      <c r="AG262" s="23"/>
      <c r="AH262" s="6"/>
      <c r="AI262" s="6"/>
      <c r="AJ262" s="6"/>
      <c r="AK262" s="6"/>
      <c r="AL262" s="6"/>
      <c r="AM262" s="23"/>
      <c r="AN262" s="23"/>
      <c r="AO262" s="23"/>
      <c r="AP262" s="23"/>
      <c r="AQ262" s="23"/>
      <c r="AR262" s="6"/>
      <c r="AS262" s="23"/>
      <c r="AT262" s="23"/>
      <c r="AU262" s="23"/>
      <c r="AV262" s="23"/>
      <c r="AW262" s="23"/>
      <c r="AX262" s="6"/>
      <c r="AY262" s="32" t="str">
        <f t="shared" si="7"/>
        <v>#DIV/0!</v>
      </c>
      <c r="AZ262" s="23"/>
      <c r="BA262" s="23">
        <f t="shared" si="8"/>
        <v>0</v>
      </c>
      <c r="BB262" s="6"/>
      <c r="BC262" s="6"/>
      <c r="BD262" s="23">
        <f t="shared" si="9"/>
        <v>0</v>
      </c>
      <c r="BE262" s="60" t="s">
        <v>92</v>
      </c>
      <c r="BF262" s="6" t="s">
        <v>92</v>
      </c>
      <c r="BG262" s="6" t="s">
        <v>55</v>
      </c>
      <c r="BH262" s="6" t="s">
        <v>55</v>
      </c>
      <c r="BI262" s="6" t="s">
        <v>55</v>
      </c>
      <c r="BJ262" s="6" t="s">
        <v>55</v>
      </c>
      <c r="BK262" s="6" t="s">
        <v>55</v>
      </c>
      <c r="BL262" s="23"/>
    </row>
    <row r="263">
      <c r="A263" s="16">
        <v>256.0</v>
      </c>
      <c r="B263" s="17" t="s">
        <v>384</v>
      </c>
      <c r="C263" s="17" t="s">
        <v>404</v>
      </c>
      <c r="D263" s="17" t="s">
        <v>1341</v>
      </c>
      <c r="E263" s="19"/>
      <c r="F263" s="17" t="s">
        <v>96</v>
      </c>
      <c r="G263" s="17" t="s">
        <v>1302</v>
      </c>
      <c r="H263" s="48" t="s">
        <v>81</v>
      </c>
      <c r="J263" s="21"/>
      <c r="K263" s="48" t="s">
        <v>84</v>
      </c>
      <c r="L263" s="49">
        <v>42979.0</v>
      </c>
      <c r="M263" s="50"/>
      <c r="N263" s="50"/>
      <c r="O263" s="50"/>
      <c r="P263" s="50"/>
      <c r="Q263" s="6">
        <v>6.0</v>
      </c>
      <c r="R263" s="6">
        <v>6.0</v>
      </c>
      <c r="S263" s="6">
        <v>6.5</v>
      </c>
      <c r="T263" s="23"/>
      <c r="U263" s="23"/>
      <c r="V263" s="23"/>
      <c r="W263" s="6">
        <v>5.0</v>
      </c>
      <c r="X263" s="6">
        <v>6.0</v>
      </c>
      <c r="Y263" s="6">
        <v>5.0</v>
      </c>
      <c r="Z263" s="6">
        <v>6.0</v>
      </c>
      <c r="AA263" s="6">
        <v>10.0</v>
      </c>
      <c r="AB263" s="6">
        <v>7.5</v>
      </c>
      <c r="AC263" s="6">
        <v>6.5</v>
      </c>
      <c r="AD263" s="23"/>
      <c r="AE263" s="23"/>
      <c r="AF263" s="23"/>
      <c r="AG263" s="23"/>
      <c r="AH263" s="6">
        <v>9.5</v>
      </c>
      <c r="AI263" s="6">
        <v>10.0</v>
      </c>
      <c r="AJ263" s="6">
        <v>10.0</v>
      </c>
      <c r="AK263" s="6">
        <v>9.5</v>
      </c>
      <c r="AL263" s="6">
        <v>8.0</v>
      </c>
      <c r="AM263" s="23"/>
      <c r="AN263" s="23"/>
      <c r="AO263" s="23"/>
      <c r="AP263" s="23"/>
      <c r="AQ263" s="23"/>
      <c r="AR263" s="6">
        <v>7.5</v>
      </c>
      <c r="AS263" s="23"/>
      <c r="AT263" s="23"/>
      <c r="AU263" s="23"/>
      <c r="AV263" s="23"/>
      <c r="AW263" s="23"/>
      <c r="AX263" s="6">
        <v>9.0</v>
      </c>
      <c r="AY263" s="32">
        <f t="shared" si="7"/>
        <v>7.52</v>
      </c>
      <c r="AZ263" s="23"/>
      <c r="BA263" s="23">
        <f t="shared" si="8"/>
        <v>0</v>
      </c>
      <c r="BB263" s="6">
        <v>54.0</v>
      </c>
      <c r="BC263" s="6">
        <v>20.0</v>
      </c>
      <c r="BD263" s="23">
        <f t="shared" si="9"/>
        <v>34</v>
      </c>
      <c r="BE263" s="60" t="s">
        <v>92</v>
      </c>
      <c r="BF263" s="6" t="s">
        <v>55</v>
      </c>
      <c r="BG263" s="6" t="s">
        <v>55</v>
      </c>
      <c r="BH263" s="6" t="s">
        <v>55</v>
      </c>
      <c r="BI263" s="6" t="s">
        <v>55</v>
      </c>
      <c r="BJ263" s="6" t="s">
        <v>92</v>
      </c>
      <c r="BK263" s="6" t="s">
        <v>55</v>
      </c>
      <c r="BL263" s="23"/>
    </row>
    <row r="264">
      <c r="A264" s="16">
        <v>257.0</v>
      </c>
      <c r="B264" s="17" t="s">
        <v>1103</v>
      </c>
      <c r="C264" s="17" t="s">
        <v>110</v>
      </c>
      <c r="D264" s="17" t="s">
        <v>571</v>
      </c>
      <c r="E264" s="20"/>
      <c r="F264" s="17" t="s">
        <v>96</v>
      </c>
      <c r="G264" s="17" t="s">
        <v>1302</v>
      </c>
      <c r="H264" s="48" t="s">
        <v>81</v>
      </c>
      <c r="J264" s="21"/>
      <c r="K264" s="48" t="s">
        <v>138</v>
      </c>
      <c r="L264" s="49">
        <v>42979.0</v>
      </c>
      <c r="M264" s="49">
        <v>42981.0</v>
      </c>
      <c r="N264" s="48" t="s">
        <v>85</v>
      </c>
      <c r="O264" s="52"/>
      <c r="P264" s="52"/>
      <c r="Q264" s="6">
        <v>8.5</v>
      </c>
      <c r="R264" s="6">
        <v>10.0</v>
      </c>
      <c r="S264" s="6">
        <v>10.0</v>
      </c>
      <c r="T264" s="23"/>
      <c r="U264" s="23"/>
      <c r="V264" s="23"/>
      <c r="W264" s="6">
        <v>8.0</v>
      </c>
      <c r="X264" s="6">
        <v>9.5</v>
      </c>
      <c r="Y264" s="6">
        <v>10.0</v>
      </c>
      <c r="Z264" s="6">
        <v>10.0</v>
      </c>
      <c r="AA264" s="6">
        <v>10.0</v>
      </c>
      <c r="AB264" s="6">
        <v>10.0</v>
      </c>
      <c r="AC264" s="6">
        <v>10.0</v>
      </c>
      <c r="AD264" s="23"/>
      <c r="AE264" s="23"/>
      <c r="AF264" s="23"/>
      <c r="AG264" s="23"/>
      <c r="AH264" s="6">
        <v>10.0</v>
      </c>
      <c r="AI264" s="6">
        <v>10.0</v>
      </c>
      <c r="AJ264" s="6">
        <v>10.0</v>
      </c>
      <c r="AK264" s="6">
        <v>9.5</v>
      </c>
      <c r="AL264" s="6">
        <v>10.0</v>
      </c>
      <c r="AM264" s="23"/>
      <c r="AN264" s="23"/>
      <c r="AO264" s="23"/>
      <c r="AP264" s="23"/>
      <c r="AQ264" s="23"/>
      <c r="AR264" s="6">
        <v>10.0</v>
      </c>
      <c r="AS264" s="23"/>
      <c r="AT264" s="23"/>
      <c r="AU264" s="23"/>
      <c r="AV264" s="23"/>
      <c r="AW264" s="23"/>
      <c r="AX264" s="6">
        <v>10.0</v>
      </c>
      <c r="AY264" s="32">
        <f t="shared" si="7"/>
        <v>9.73</v>
      </c>
      <c r="AZ264" s="23"/>
      <c r="BA264" s="23">
        <f t="shared" si="8"/>
        <v>0</v>
      </c>
      <c r="BB264" s="6">
        <v>18.0</v>
      </c>
      <c r="BC264" s="6">
        <v>7.0</v>
      </c>
      <c r="BD264" s="23">
        <f t="shared" si="9"/>
        <v>11</v>
      </c>
      <c r="BE264" s="60" t="s">
        <v>92</v>
      </c>
      <c r="BF264" s="6" t="s">
        <v>55</v>
      </c>
      <c r="BG264" s="6" t="s">
        <v>55</v>
      </c>
      <c r="BH264" s="6" t="s">
        <v>55</v>
      </c>
      <c r="BI264" s="6" t="s">
        <v>55</v>
      </c>
      <c r="BJ264" s="6" t="s">
        <v>92</v>
      </c>
      <c r="BK264" s="6" t="s">
        <v>55</v>
      </c>
      <c r="BL264" s="23"/>
    </row>
    <row r="265">
      <c r="A265" s="16">
        <v>258.0</v>
      </c>
      <c r="B265" s="17" t="s">
        <v>1344</v>
      </c>
      <c r="C265" s="17" t="s">
        <v>102</v>
      </c>
      <c r="D265" s="17" t="s">
        <v>236</v>
      </c>
      <c r="E265" s="19"/>
      <c r="F265" s="17" t="s">
        <v>96</v>
      </c>
      <c r="G265" s="17" t="s">
        <v>1302</v>
      </c>
      <c r="H265" s="48" t="s">
        <v>81</v>
      </c>
      <c r="J265" s="21"/>
      <c r="K265" s="48" t="s">
        <v>84</v>
      </c>
      <c r="L265" s="49">
        <v>42979.0</v>
      </c>
      <c r="M265" s="50"/>
      <c r="N265" s="48" t="s">
        <v>85</v>
      </c>
      <c r="O265" s="52"/>
      <c r="P265" s="52"/>
      <c r="Q265" s="25">
        <v>6.5</v>
      </c>
      <c r="R265" s="25">
        <v>5.0</v>
      </c>
      <c r="S265" s="25">
        <v>6.5</v>
      </c>
      <c r="T265" s="25"/>
      <c r="U265" s="25"/>
      <c r="V265" s="25"/>
      <c r="W265" s="25">
        <v>5.5</v>
      </c>
      <c r="X265" s="25">
        <v>6.5</v>
      </c>
      <c r="Y265" s="25">
        <v>5.0</v>
      </c>
      <c r="Z265" s="25">
        <v>7.0</v>
      </c>
      <c r="AA265" s="6">
        <v>10.0</v>
      </c>
      <c r="AB265" s="25">
        <v>7.5</v>
      </c>
      <c r="AC265" s="25">
        <v>7.5</v>
      </c>
      <c r="AD265" s="25"/>
      <c r="AE265" s="25"/>
      <c r="AF265" s="25"/>
      <c r="AG265" s="25"/>
      <c r="AH265" s="25">
        <v>10.0</v>
      </c>
      <c r="AI265" s="25">
        <v>10.0</v>
      </c>
      <c r="AJ265" s="6">
        <v>10.0</v>
      </c>
      <c r="AK265" s="25">
        <v>10.0</v>
      </c>
      <c r="AL265" s="25">
        <v>8.5</v>
      </c>
      <c r="AM265" s="25"/>
      <c r="AN265" s="25"/>
      <c r="AO265" s="25"/>
      <c r="AP265" s="25"/>
      <c r="AQ265" s="25"/>
      <c r="AR265" s="6">
        <v>7.5</v>
      </c>
      <c r="AS265" s="25"/>
      <c r="AT265" s="25"/>
      <c r="AU265" s="25"/>
      <c r="AV265" s="25"/>
      <c r="AW265" s="25"/>
      <c r="AX265" s="25">
        <v>9.5</v>
      </c>
      <c r="AY265" s="32">
        <f t="shared" si="7"/>
        <v>7.79</v>
      </c>
      <c r="AZ265" s="23"/>
      <c r="BA265" s="23">
        <f t="shared" si="8"/>
        <v>0</v>
      </c>
      <c r="BB265" s="6">
        <v>30.0</v>
      </c>
      <c r="BC265" s="6">
        <v>18.0</v>
      </c>
      <c r="BD265" s="23">
        <f t="shared" si="9"/>
        <v>12</v>
      </c>
      <c r="BE265" s="60" t="s">
        <v>92</v>
      </c>
      <c r="BF265" s="6" t="s">
        <v>55</v>
      </c>
      <c r="BG265" s="6" t="s">
        <v>55</v>
      </c>
      <c r="BH265" s="6" t="s">
        <v>55</v>
      </c>
      <c r="BI265" s="6" t="s">
        <v>55</v>
      </c>
      <c r="BJ265" s="6" t="s">
        <v>92</v>
      </c>
      <c r="BK265" s="6" t="s">
        <v>55</v>
      </c>
      <c r="BL265" s="23"/>
    </row>
    <row r="266">
      <c r="A266" s="16">
        <v>259.0</v>
      </c>
      <c r="B266" s="17" t="s">
        <v>1346</v>
      </c>
      <c r="C266" s="17" t="s">
        <v>412</v>
      </c>
      <c r="D266" s="17" t="s">
        <v>110</v>
      </c>
      <c r="E266" s="17" t="s">
        <v>134</v>
      </c>
      <c r="F266" s="17" t="s">
        <v>96</v>
      </c>
      <c r="G266" s="17" t="s">
        <v>1302</v>
      </c>
      <c r="H266" s="48" t="s">
        <v>81</v>
      </c>
      <c r="J266" s="21"/>
      <c r="K266" s="48" t="s">
        <v>84</v>
      </c>
      <c r="L266" s="49">
        <v>42979.0</v>
      </c>
      <c r="M266" s="50"/>
      <c r="N266" s="52"/>
      <c r="O266" s="52"/>
      <c r="P266" s="52"/>
      <c r="Q266" s="6">
        <v>6.0</v>
      </c>
      <c r="R266" s="6">
        <v>6.0</v>
      </c>
      <c r="S266" s="6">
        <v>7.0</v>
      </c>
      <c r="T266" s="23"/>
      <c r="U266" s="23"/>
      <c r="V266" s="23"/>
      <c r="W266" s="6">
        <v>5.5</v>
      </c>
      <c r="X266" s="6">
        <v>7.0</v>
      </c>
      <c r="Y266" s="6">
        <v>5.0</v>
      </c>
      <c r="Z266" s="6">
        <v>6.0</v>
      </c>
      <c r="AA266" s="6">
        <v>10.0</v>
      </c>
      <c r="AB266" s="6">
        <v>7.0</v>
      </c>
      <c r="AC266" s="6">
        <v>7.0</v>
      </c>
      <c r="AD266" s="23"/>
      <c r="AE266" s="23"/>
      <c r="AF266" s="23"/>
      <c r="AG266" s="23"/>
      <c r="AH266" s="6">
        <v>10.0</v>
      </c>
      <c r="AI266" s="6">
        <v>10.0</v>
      </c>
      <c r="AJ266" s="6">
        <v>10.0</v>
      </c>
      <c r="AK266" s="6">
        <v>9.0</v>
      </c>
      <c r="AL266" s="6">
        <v>8.5</v>
      </c>
      <c r="AM266" s="23"/>
      <c r="AN266" s="23"/>
      <c r="AO266" s="23"/>
      <c r="AP266" s="23"/>
      <c r="AQ266" s="23"/>
      <c r="AR266" s="6">
        <v>7.5</v>
      </c>
      <c r="AS266" s="23"/>
      <c r="AT266" s="23"/>
      <c r="AU266" s="23"/>
      <c r="AV266" s="23"/>
      <c r="AW266" s="23"/>
      <c r="AX266" s="6">
        <v>10.0</v>
      </c>
      <c r="AY266" s="32">
        <f t="shared" si="7"/>
        <v>7.73</v>
      </c>
      <c r="AZ266" s="23"/>
      <c r="BA266" s="23">
        <f t="shared" si="8"/>
        <v>0</v>
      </c>
      <c r="BB266" s="6">
        <v>106.0</v>
      </c>
      <c r="BC266" s="6">
        <v>4.0</v>
      </c>
      <c r="BD266" s="23">
        <f t="shared" si="9"/>
        <v>102</v>
      </c>
      <c r="BE266" s="60" t="s">
        <v>92</v>
      </c>
      <c r="BF266" s="6" t="s">
        <v>55</v>
      </c>
      <c r="BG266" s="6" t="s">
        <v>55</v>
      </c>
      <c r="BH266" s="6" t="s">
        <v>55</v>
      </c>
      <c r="BI266" s="6" t="s">
        <v>55</v>
      </c>
      <c r="BJ266" s="6" t="s">
        <v>92</v>
      </c>
      <c r="BK266" s="6" t="s">
        <v>55</v>
      </c>
      <c r="BL266" s="23"/>
    </row>
    <row r="267">
      <c r="A267" s="16">
        <v>260.0</v>
      </c>
      <c r="B267" s="17" t="s">
        <v>1294</v>
      </c>
      <c r="C267" s="17" t="s">
        <v>193</v>
      </c>
      <c r="D267" s="20"/>
      <c r="E267" s="19"/>
      <c r="F267" s="17" t="s">
        <v>96</v>
      </c>
      <c r="G267" s="17" t="s">
        <v>1302</v>
      </c>
      <c r="H267" s="48" t="s">
        <v>81</v>
      </c>
      <c r="J267" s="21"/>
      <c r="K267" s="48" t="s">
        <v>84</v>
      </c>
      <c r="L267" s="49">
        <v>42979.0</v>
      </c>
      <c r="M267" s="50"/>
      <c r="N267" s="48" t="s">
        <v>85</v>
      </c>
      <c r="O267" s="52"/>
      <c r="P267" s="52"/>
      <c r="Q267" s="6">
        <v>9.0</v>
      </c>
      <c r="R267" s="6">
        <v>10.0</v>
      </c>
      <c r="S267" s="6">
        <v>10.0</v>
      </c>
      <c r="T267" s="23"/>
      <c r="U267" s="23"/>
      <c r="V267" s="23"/>
      <c r="W267" s="6">
        <v>8.0</v>
      </c>
      <c r="X267" s="6">
        <v>8.0</v>
      </c>
      <c r="Y267" s="6">
        <v>9.0</v>
      </c>
      <c r="Z267" s="6">
        <v>10.0</v>
      </c>
      <c r="AA267" s="6">
        <v>10.0</v>
      </c>
      <c r="AB267" s="6">
        <v>9.0</v>
      </c>
      <c r="AC267" s="6">
        <v>10.0</v>
      </c>
      <c r="AD267" s="23"/>
      <c r="AE267" s="23"/>
      <c r="AF267" s="23"/>
      <c r="AG267" s="23"/>
      <c r="AH267" s="6">
        <v>10.0</v>
      </c>
      <c r="AI267" s="6">
        <v>10.0</v>
      </c>
      <c r="AJ267" s="6">
        <v>10.0</v>
      </c>
      <c r="AK267" s="6">
        <v>10.0</v>
      </c>
      <c r="AL267" s="6">
        <v>10.0</v>
      </c>
      <c r="AM267" s="23"/>
      <c r="AN267" s="23"/>
      <c r="AO267" s="23"/>
      <c r="AP267" s="23"/>
      <c r="AQ267" s="23"/>
      <c r="AR267" s="6">
        <v>10.0</v>
      </c>
      <c r="AS267" s="23"/>
      <c r="AT267" s="23"/>
      <c r="AU267" s="23"/>
      <c r="AV267" s="23"/>
      <c r="AW267" s="23"/>
      <c r="AX267" s="6">
        <v>10.0</v>
      </c>
      <c r="AY267" s="32">
        <f t="shared" si="7"/>
        <v>9.58</v>
      </c>
      <c r="AZ267" s="23"/>
      <c r="BA267" s="23">
        <f t="shared" si="8"/>
        <v>0</v>
      </c>
      <c r="BB267" s="6">
        <v>6.0</v>
      </c>
      <c r="BC267" s="6">
        <v>2.0</v>
      </c>
      <c r="BD267" s="23">
        <f t="shared" si="9"/>
        <v>4</v>
      </c>
      <c r="BE267" s="60" t="s">
        <v>92</v>
      </c>
      <c r="BF267" s="6" t="s">
        <v>55</v>
      </c>
      <c r="BG267" s="6" t="s">
        <v>55</v>
      </c>
      <c r="BH267" s="6" t="s">
        <v>55</v>
      </c>
      <c r="BI267" s="6" t="s">
        <v>55</v>
      </c>
      <c r="BJ267" s="6" t="s">
        <v>92</v>
      </c>
      <c r="BK267" s="6" t="s">
        <v>55</v>
      </c>
      <c r="BL267" s="23"/>
    </row>
    <row r="268">
      <c r="A268" s="16">
        <v>261.0</v>
      </c>
      <c r="B268" s="17" t="s">
        <v>387</v>
      </c>
      <c r="C268" s="17" t="s">
        <v>275</v>
      </c>
      <c r="D268" s="17" t="s">
        <v>1350</v>
      </c>
      <c r="E268" s="17" t="s">
        <v>1351</v>
      </c>
      <c r="F268" s="17" t="s">
        <v>96</v>
      </c>
      <c r="G268" s="17" t="s">
        <v>1302</v>
      </c>
      <c r="H268" s="48" t="s">
        <v>81</v>
      </c>
      <c r="J268" s="21"/>
      <c r="K268" s="48" t="s">
        <v>84</v>
      </c>
      <c r="L268" s="49">
        <v>42979.0</v>
      </c>
      <c r="M268" s="50"/>
      <c r="N268" s="48" t="s">
        <v>85</v>
      </c>
      <c r="O268" s="52"/>
      <c r="P268" s="52"/>
      <c r="Q268" s="6">
        <v>9.0</v>
      </c>
      <c r="R268" s="6">
        <v>10.0</v>
      </c>
      <c r="S268" s="6">
        <v>10.0</v>
      </c>
      <c r="T268" s="23"/>
      <c r="U268" s="23"/>
      <c r="V268" s="23"/>
      <c r="W268" s="6">
        <v>8.5</v>
      </c>
      <c r="X268" s="6">
        <v>10.0</v>
      </c>
      <c r="Y268" s="6">
        <v>10.0</v>
      </c>
      <c r="Z268" s="6">
        <v>9.5</v>
      </c>
      <c r="AA268" s="6">
        <v>10.0</v>
      </c>
      <c r="AB268" s="6">
        <v>10.0</v>
      </c>
      <c r="AC268" s="6">
        <v>10.0</v>
      </c>
      <c r="AD268" s="23"/>
      <c r="AE268" s="23"/>
      <c r="AF268" s="23"/>
      <c r="AG268" s="23"/>
      <c r="AH268" s="6">
        <v>10.0</v>
      </c>
      <c r="AI268" s="6">
        <v>10.0</v>
      </c>
      <c r="AJ268" s="6">
        <v>10.0</v>
      </c>
      <c r="AK268" s="6">
        <v>10.0</v>
      </c>
      <c r="AL268" s="6">
        <v>10.0</v>
      </c>
      <c r="AM268" s="23"/>
      <c r="AN268" s="23"/>
      <c r="AO268" s="23"/>
      <c r="AP268" s="23"/>
      <c r="AQ268" s="23"/>
      <c r="AR268" s="6">
        <v>10.0</v>
      </c>
      <c r="AS268" s="23"/>
      <c r="AT268" s="23"/>
      <c r="AU268" s="23"/>
      <c r="AV268" s="23"/>
      <c r="AW268" s="23"/>
      <c r="AX268" s="6">
        <v>10.0</v>
      </c>
      <c r="AY268" s="32">
        <f t="shared" si="7"/>
        <v>9.82</v>
      </c>
      <c r="AZ268" s="23"/>
      <c r="BA268" s="23">
        <f t="shared" si="8"/>
        <v>0</v>
      </c>
      <c r="BB268" s="6"/>
      <c r="BC268" s="23"/>
      <c r="BD268" s="23">
        <f t="shared" si="9"/>
        <v>0</v>
      </c>
      <c r="BE268" s="60" t="s">
        <v>92</v>
      </c>
      <c r="BF268" s="6" t="s">
        <v>55</v>
      </c>
      <c r="BG268" s="6" t="s">
        <v>55</v>
      </c>
      <c r="BH268" s="6" t="s">
        <v>55</v>
      </c>
      <c r="BI268" s="6" t="s">
        <v>55</v>
      </c>
      <c r="BJ268" s="6" t="s">
        <v>92</v>
      </c>
      <c r="BK268" s="6" t="s">
        <v>55</v>
      </c>
      <c r="BL268" s="23"/>
    </row>
    <row r="269">
      <c r="A269" s="16">
        <v>262.0</v>
      </c>
      <c r="B269" s="17" t="s">
        <v>1352</v>
      </c>
      <c r="C269" s="17" t="s">
        <v>113</v>
      </c>
      <c r="D269" s="20"/>
      <c r="E269" s="19"/>
      <c r="F269" s="17" t="s">
        <v>96</v>
      </c>
      <c r="G269" s="17" t="s">
        <v>1353</v>
      </c>
      <c r="H269" s="48" t="s">
        <v>81</v>
      </c>
      <c r="J269" s="21"/>
      <c r="K269" s="48" t="s">
        <v>84</v>
      </c>
      <c r="L269" s="49">
        <v>42979.0</v>
      </c>
      <c r="M269" s="50"/>
      <c r="N269" s="48" t="s">
        <v>85</v>
      </c>
      <c r="O269" s="52"/>
      <c r="P269" s="52"/>
      <c r="Q269" s="25">
        <v>8.0</v>
      </c>
      <c r="R269" s="25">
        <v>9.5</v>
      </c>
      <c r="S269" s="25">
        <v>8.0</v>
      </c>
      <c r="T269" s="25"/>
      <c r="U269" s="25">
        <v>10.0</v>
      </c>
      <c r="V269" s="25"/>
      <c r="W269" s="25">
        <v>5.5</v>
      </c>
      <c r="X269" s="25">
        <v>7.0</v>
      </c>
      <c r="Y269" s="25">
        <v>9.0</v>
      </c>
      <c r="Z269" s="25">
        <v>8.0</v>
      </c>
      <c r="AA269" s="25">
        <v>10.0</v>
      </c>
      <c r="AB269" s="25">
        <v>9.5</v>
      </c>
      <c r="AC269" s="25">
        <v>8.5</v>
      </c>
      <c r="AD269" s="25"/>
      <c r="AE269" s="25"/>
      <c r="AF269" s="25"/>
      <c r="AG269" s="25"/>
      <c r="AH269" s="25">
        <v>10.0</v>
      </c>
      <c r="AI269" s="25">
        <v>10.0</v>
      </c>
      <c r="AJ269" s="25">
        <v>10.0</v>
      </c>
      <c r="AK269" s="25">
        <v>10.0</v>
      </c>
      <c r="AL269" s="25">
        <v>9.0</v>
      </c>
      <c r="AM269" s="25"/>
      <c r="AN269" s="25"/>
      <c r="AO269" s="25"/>
      <c r="AP269" s="25"/>
      <c r="AQ269" s="25"/>
      <c r="AR269" s="6">
        <v>10.0</v>
      </c>
      <c r="AS269" s="25"/>
      <c r="AT269" s="25"/>
      <c r="AU269" s="25"/>
      <c r="AV269" s="25"/>
      <c r="AW269" s="25"/>
      <c r="AX269" s="25">
        <v>10.0</v>
      </c>
      <c r="AY269" s="32">
        <f t="shared" si="7"/>
        <v>9</v>
      </c>
      <c r="AZ269" s="23"/>
      <c r="BA269" s="23">
        <f t="shared" si="8"/>
        <v>0</v>
      </c>
      <c r="BB269" s="6">
        <v>6.0</v>
      </c>
      <c r="BC269" s="6">
        <v>5.0</v>
      </c>
      <c r="BD269" s="23">
        <f t="shared" si="9"/>
        <v>1</v>
      </c>
      <c r="BE269" s="6" t="s">
        <v>92</v>
      </c>
      <c r="BF269" s="6" t="s">
        <v>55</v>
      </c>
      <c r="BG269" s="6" t="s">
        <v>55</v>
      </c>
      <c r="BH269" s="6" t="s">
        <v>55</v>
      </c>
      <c r="BI269" s="6" t="s">
        <v>55</v>
      </c>
      <c r="BJ269" s="6" t="s">
        <v>92</v>
      </c>
      <c r="BK269" s="6" t="s">
        <v>55</v>
      </c>
      <c r="BL269" s="23"/>
    </row>
    <row r="270">
      <c r="A270" s="16">
        <v>263.0</v>
      </c>
      <c r="B270" s="17" t="s">
        <v>1355</v>
      </c>
      <c r="C270" s="17" t="s">
        <v>145</v>
      </c>
      <c r="D270" s="17" t="s">
        <v>119</v>
      </c>
      <c r="E270" s="19"/>
      <c r="F270" s="17" t="s">
        <v>79</v>
      </c>
      <c r="G270" s="17" t="s">
        <v>1353</v>
      </c>
      <c r="H270" s="48" t="s">
        <v>81</v>
      </c>
      <c r="J270" s="21"/>
      <c r="K270" s="48" t="s">
        <v>84</v>
      </c>
      <c r="L270" s="49">
        <v>42979.0</v>
      </c>
      <c r="M270" s="50"/>
      <c r="N270" s="48" t="s">
        <v>85</v>
      </c>
      <c r="O270" s="52"/>
      <c r="P270" s="52"/>
      <c r="Q270" s="6">
        <v>6.5</v>
      </c>
      <c r="R270" s="6">
        <v>9.5</v>
      </c>
      <c r="S270" s="6">
        <v>7.5</v>
      </c>
      <c r="T270" s="23"/>
      <c r="U270" s="6">
        <v>10.0</v>
      </c>
      <c r="V270" s="23"/>
      <c r="W270" s="6">
        <v>5.0</v>
      </c>
      <c r="X270" s="6">
        <v>7.0</v>
      </c>
      <c r="Y270" s="6">
        <v>8.5</v>
      </c>
      <c r="Z270" s="6">
        <v>8.5</v>
      </c>
      <c r="AA270" s="6">
        <v>10.0</v>
      </c>
      <c r="AB270" s="6">
        <v>6.5</v>
      </c>
      <c r="AC270" s="6">
        <v>7.5</v>
      </c>
      <c r="AD270" s="23"/>
      <c r="AE270" s="23"/>
      <c r="AF270" s="23"/>
      <c r="AG270" s="23"/>
      <c r="AH270" s="6">
        <v>10.0</v>
      </c>
      <c r="AI270" s="6">
        <v>10.0</v>
      </c>
      <c r="AJ270" s="6">
        <v>10.0</v>
      </c>
      <c r="AK270" s="6">
        <v>10.0</v>
      </c>
      <c r="AL270" s="6">
        <v>8.5</v>
      </c>
      <c r="AM270" s="23"/>
      <c r="AN270" s="23"/>
      <c r="AO270" s="23"/>
      <c r="AP270" s="23"/>
      <c r="AQ270" s="23"/>
      <c r="AR270" s="6">
        <v>9.5</v>
      </c>
      <c r="AS270" s="23"/>
      <c r="AT270" s="23"/>
      <c r="AU270" s="23"/>
      <c r="AV270" s="23"/>
      <c r="AW270" s="23"/>
      <c r="AX270" s="6">
        <v>10.0</v>
      </c>
      <c r="AY270" s="32">
        <f t="shared" si="7"/>
        <v>8.58</v>
      </c>
      <c r="AZ270" s="23"/>
      <c r="BA270" s="23">
        <f t="shared" si="8"/>
        <v>0</v>
      </c>
      <c r="BB270" s="6">
        <v>11.0</v>
      </c>
      <c r="BC270" s="6">
        <v>1.0</v>
      </c>
      <c r="BD270" s="23">
        <f t="shared" si="9"/>
        <v>10</v>
      </c>
      <c r="BE270" s="6" t="s">
        <v>92</v>
      </c>
      <c r="BF270" s="6" t="s">
        <v>55</v>
      </c>
      <c r="BG270" s="6" t="s">
        <v>55</v>
      </c>
      <c r="BH270" s="6" t="s">
        <v>55</v>
      </c>
      <c r="BI270" s="6" t="s">
        <v>55</v>
      </c>
      <c r="BJ270" s="6" t="s">
        <v>92</v>
      </c>
      <c r="BK270" s="6" t="s">
        <v>55</v>
      </c>
      <c r="BL270" s="23"/>
    </row>
    <row r="271">
      <c r="A271" s="16">
        <v>264.0</v>
      </c>
      <c r="B271" s="17" t="s">
        <v>1358</v>
      </c>
      <c r="C271" s="17" t="s">
        <v>538</v>
      </c>
      <c r="D271" s="17" t="s">
        <v>110</v>
      </c>
      <c r="E271" s="19"/>
      <c r="F271" s="17" t="s">
        <v>96</v>
      </c>
      <c r="G271" s="17" t="s">
        <v>1353</v>
      </c>
      <c r="H271" s="48" t="s">
        <v>81</v>
      </c>
      <c r="J271" s="21"/>
      <c r="K271" s="48" t="s">
        <v>84</v>
      </c>
      <c r="L271" s="49">
        <v>42979.0</v>
      </c>
      <c r="M271" s="50"/>
      <c r="N271" s="48" t="s">
        <v>85</v>
      </c>
      <c r="O271" s="48" t="s">
        <v>295</v>
      </c>
      <c r="P271" s="52"/>
      <c r="Q271" s="25">
        <v>10.0</v>
      </c>
      <c r="R271" s="25">
        <v>10.0</v>
      </c>
      <c r="S271" s="25">
        <v>10.0</v>
      </c>
      <c r="T271" s="25"/>
      <c r="U271" s="25">
        <v>10.0</v>
      </c>
      <c r="V271" s="25"/>
      <c r="W271" s="25">
        <v>9.5</v>
      </c>
      <c r="X271" s="25">
        <v>10.0</v>
      </c>
      <c r="Y271" s="25">
        <v>10.0</v>
      </c>
      <c r="Z271" s="25">
        <v>10.0</v>
      </c>
      <c r="AA271" s="25">
        <v>10.0</v>
      </c>
      <c r="AB271" s="25">
        <v>10.0</v>
      </c>
      <c r="AC271" s="25">
        <v>10.0</v>
      </c>
      <c r="AD271" s="25"/>
      <c r="AE271" s="25"/>
      <c r="AF271" s="25"/>
      <c r="AG271" s="25"/>
      <c r="AH271" s="25">
        <v>10.0</v>
      </c>
      <c r="AI271" s="25">
        <v>10.0</v>
      </c>
      <c r="AJ271" s="25">
        <v>10.0</v>
      </c>
      <c r="AK271" s="25"/>
      <c r="AL271" s="25">
        <v>10.0</v>
      </c>
      <c r="AM271" s="25"/>
      <c r="AN271" s="25"/>
      <c r="AO271" s="25"/>
      <c r="AP271" s="25"/>
      <c r="AQ271" s="25"/>
      <c r="AR271" s="6">
        <v>10.0</v>
      </c>
      <c r="AS271" s="25"/>
      <c r="AT271" s="25"/>
      <c r="AU271" s="25"/>
      <c r="AV271" s="25"/>
      <c r="AW271" s="25"/>
      <c r="AX271" s="25">
        <v>10.0</v>
      </c>
      <c r="AY271" s="32">
        <f t="shared" si="7"/>
        <v>9.97</v>
      </c>
      <c r="AZ271" s="23"/>
      <c r="BA271" s="23">
        <f t="shared" si="8"/>
        <v>0</v>
      </c>
      <c r="BB271" s="6">
        <v>29.0</v>
      </c>
      <c r="BC271" s="6">
        <v>4.0</v>
      </c>
      <c r="BD271" s="23">
        <f t="shared" si="9"/>
        <v>25</v>
      </c>
      <c r="BE271" s="6" t="s">
        <v>92</v>
      </c>
      <c r="BF271" s="6" t="s">
        <v>55</v>
      </c>
      <c r="BG271" s="6" t="s">
        <v>55</v>
      </c>
      <c r="BH271" s="6" t="s">
        <v>55</v>
      </c>
      <c r="BI271" s="6" t="s">
        <v>55</v>
      </c>
      <c r="BJ271" s="6" t="s">
        <v>92</v>
      </c>
      <c r="BK271" s="6" t="s">
        <v>55</v>
      </c>
      <c r="BL271" s="23"/>
    </row>
    <row r="272">
      <c r="A272" s="16">
        <v>265.0</v>
      </c>
      <c r="B272" s="17" t="s">
        <v>1360</v>
      </c>
      <c r="C272" s="17" t="s">
        <v>298</v>
      </c>
      <c r="D272" s="17" t="s">
        <v>153</v>
      </c>
      <c r="E272" s="19"/>
      <c r="F272" s="17" t="s">
        <v>79</v>
      </c>
      <c r="G272" s="17" t="s">
        <v>1353</v>
      </c>
      <c r="H272" s="48" t="s">
        <v>81</v>
      </c>
      <c r="J272" s="21"/>
      <c r="K272" s="48" t="s">
        <v>84</v>
      </c>
      <c r="L272" s="49">
        <v>42979.0</v>
      </c>
      <c r="M272" s="50"/>
      <c r="N272" s="48" t="s">
        <v>85</v>
      </c>
      <c r="O272" s="48" t="s">
        <v>295</v>
      </c>
      <c r="P272" s="52"/>
      <c r="Q272" s="25">
        <v>8.0</v>
      </c>
      <c r="R272" s="25">
        <v>9.5</v>
      </c>
      <c r="S272" s="25">
        <v>9.5</v>
      </c>
      <c r="T272" s="25"/>
      <c r="U272" s="25">
        <v>10.0</v>
      </c>
      <c r="V272" s="25"/>
      <c r="W272" s="25">
        <v>8.0</v>
      </c>
      <c r="X272" s="25">
        <v>9.0</v>
      </c>
      <c r="Y272" s="25">
        <v>9.5</v>
      </c>
      <c r="Z272" s="25">
        <v>9.5</v>
      </c>
      <c r="AA272" s="25">
        <v>10.0</v>
      </c>
      <c r="AB272" s="25">
        <v>9.0</v>
      </c>
      <c r="AC272" s="25">
        <v>10.0</v>
      </c>
      <c r="AD272" s="25"/>
      <c r="AE272" s="25"/>
      <c r="AF272" s="25"/>
      <c r="AG272" s="25"/>
      <c r="AH272" s="25">
        <v>10.0</v>
      </c>
      <c r="AI272" s="25">
        <v>10.0</v>
      </c>
      <c r="AJ272" s="25">
        <v>10.0</v>
      </c>
      <c r="AK272" s="25">
        <v>10.0</v>
      </c>
      <c r="AL272" s="25">
        <v>10.0</v>
      </c>
      <c r="AM272" s="25"/>
      <c r="AN272" s="25"/>
      <c r="AO272" s="25"/>
      <c r="AP272" s="25"/>
      <c r="AQ272" s="25"/>
      <c r="AR272" s="6">
        <v>10.0</v>
      </c>
      <c r="AS272" s="25"/>
      <c r="AT272" s="25"/>
      <c r="AU272" s="25"/>
      <c r="AV272" s="25"/>
      <c r="AW272" s="25"/>
      <c r="AX272" s="25">
        <v>10.0</v>
      </c>
      <c r="AY272" s="32">
        <f t="shared" si="7"/>
        <v>9.55</v>
      </c>
      <c r="AZ272" s="23"/>
      <c r="BA272" s="23">
        <f t="shared" si="8"/>
        <v>0</v>
      </c>
      <c r="BB272" s="6">
        <v>3.0</v>
      </c>
      <c r="BC272" s="6">
        <v>2.0</v>
      </c>
      <c r="BD272" s="23">
        <f t="shared" si="9"/>
        <v>1</v>
      </c>
      <c r="BE272" s="6" t="s">
        <v>92</v>
      </c>
      <c r="BF272" s="6" t="s">
        <v>55</v>
      </c>
      <c r="BG272" s="6" t="s">
        <v>55</v>
      </c>
      <c r="BH272" s="6" t="s">
        <v>55</v>
      </c>
      <c r="BI272" s="6" t="s">
        <v>55</v>
      </c>
      <c r="BJ272" s="6" t="s">
        <v>92</v>
      </c>
      <c r="BK272" s="6" t="s">
        <v>55</v>
      </c>
      <c r="BL272" s="23"/>
    </row>
    <row r="273">
      <c r="A273" s="16">
        <v>266.0</v>
      </c>
      <c r="B273" s="17" t="s">
        <v>1362</v>
      </c>
      <c r="C273" s="17" t="s">
        <v>688</v>
      </c>
      <c r="D273" s="17" t="s">
        <v>167</v>
      </c>
      <c r="E273" s="19"/>
      <c r="F273" s="17" t="s">
        <v>79</v>
      </c>
      <c r="G273" s="17" t="s">
        <v>1353</v>
      </c>
      <c r="H273" s="48" t="s">
        <v>81</v>
      </c>
      <c r="J273" s="21"/>
      <c r="K273" s="48" t="s">
        <v>84</v>
      </c>
      <c r="L273" s="49">
        <v>42979.0</v>
      </c>
      <c r="M273" s="50"/>
      <c r="N273" s="48" t="s">
        <v>85</v>
      </c>
      <c r="O273" s="48" t="s">
        <v>295</v>
      </c>
      <c r="P273" s="52"/>
      <c r="Q273" s="25">
        <v>9.0</v>
      </c>
      <c r="R273" s="25">
        <v>9.0</v>
      </c>
      <c r="S273" s="25">
        <v>9.0</v>
      </c>
      <c r="T273" s="25"/>
      <c r="U273" s="25">
        <v>10.0</v>
      </c>
      <c r="V273" s="25"/>
      <c r="W273" s="25">
        <v>8.5</v>
      </c>
      <c r="X273" s="25">
        <v>9.5</v>
      </c>
      <c r="Y273" s="25">
        <v>10.0</v>
      </c>
      <c r="Z273" s="25">
        <v>10.0</v>
      </c>
      <c r="AA273" s="25">
        <v>10.0</v>
      </c>
      <c r="AB273" s="25">
        <v>10.0</v>
      </c>
      <c r="AC273" s="25">
        <v>10.0</v>
      </c>
      <c r="AD273" s="25"/>
      <c r="AE273" s="25"/>
      <c r="AF273" s="25"/>
      <c r="AG273" s="25"/>
      <c r="AH273" s="25">
        <v>10.0</v>
      </c>
      <c r="AI273" s="25">
        <v>10.0</v>
      </c>
      <c r="AJ273" s="25">
        <v>10.0</v>
      </c>
      <c r="AK273" s="25">
        <v>10.0</v>
      </c>
      <c r="AL273" s="25">
        <v>10.0</v>
      </c>
      <c r="AM273" s="25"/>
      <c r="AN273" s="25"/>
      <c r="AO273" s="25"/>
      <c r="AP273" s="25"/>
      <c r="AQ273" s="25"/>
      <c r="AR273" s="6">
        <v>9.5</v>
      </c>
      <c r="AS273" s="25"/>
      <c r="AT273" s="25"/>
      <c r="AU273" s="25"/>
      <c r="AV273" s="25"/>
      <c r="AW273" s="25"/>
      <c r="AX273" s="25">
        <v>10.0</v>
      </c>
      <c r="AY273" s="32">
        <f t="shared" si="7"/>
        <v>9.69</v>
      </c>
      <c r="AZ273" s="23"/>
      <c r="BA273" s="23">
        <f t="shared" si="8"/>
        <v>0</v>
      </c>
      <c r="BB273" s="6">
        <v>2.0</v>
      </c>
      <c r="BC273" s="6">
        <v>1.0</v>
      </c>
      <c r="BD273" s="23">
        <f t="shared" si="9"/>
        <v>1</v>
      </c>
      <c r="BE273" s="6" t="s">
        <v>92</v>
      </c>
      <c r="BF273" s="6" t="s">
        <v>55</v>
      </c>
      <c r="BG273" s="6" t="s">
        <v>55</v>
      </c>
      <c r="BH273" s="6" t="s">
        <v>55</v>
      </c>
      <c r="BI273" s="6" t="s">
        <v>55</v>
      </c>
      <c r="BJ273" s="6" t="s">
        <v>92</v>
      </c>
      <c r="BK273" s="6" t="s">
        <v>55</v>
      </c>
      <c r="BL273" s="23"/>
    </row>
    <row r="274">
      <c r="A274" s="16">
        <v>267.0</v>
      </c>
      <c r="B274" s="17" t="s">
        <v>1365</v>
      </c>
      <c r="C274" s="17" t="s">
        <v>338</v>
      </c>
      <c r="D274" s="20"/>
      <c r="E274" s="19"/>
      <c r="F274" s="17" t="s">
        <v>79</v>
      </c>
      <c r="G274" s="17" t="s">
        <v>1353</v>
      </c>
      <c r="H274" s="48" t="s">
        <v>81</v>
      </c>
      <c r="J274" s="21"/>
      <c r="K274" s="48" t="s">
        <v>84</v>
      </c>
      <c r="L274" s="49">
        <v>42979.0</v>
      </c>
      <c r="M274" s="50"/>
      <c r="N274" s="48" t="s">
        <v>85</v>
      </c>
      <c r="O274" s="48" t="s">
        <v>295</v>
      </c>
      <c r="P274" s="52"/>
      <c r="Q274" s="25">
        <v>9.5</v>
      </c>
      <c r="R274" s="25">
        <v>10.0</v>
      </c>
      <c r="S274" s="25">
        <v>9.5</v>
      </c>
      <c r="T274" s="25"/>
      <c r="U274" s="25">
        <v>10.0</v>
      </c>
      <c r="V274" s="25"/>
      <c r="W274" s="25">
        <v>9.0</v>
      </c>
      <c r="X274" s="25">
        <v>10.0</v>
      </c>
      <c r="Y274" s="25">
        <v>10.0</v>
      </c>
      <c r="Z274" s="25">
        <v>10.0</v>
      </c>
      <c r="AA274" s="25">
        <v>10.0</v>
      </c>
      <c r="AB274" s="25">
        <v>9.5</v>
      </c>
      <c r="AC274" s="25">
        <v>9.5</v>
      </c>
      <c r="AD274" s="25"/>
      <c r="AE274" s="25"/>
      <c r="AF274" s="25"/>
      <c r="AG274" s="25"/>
      <c r="AH274" s="25">
        <v>10.0</v>
      </c>
      <c r="AI274" s="25">
        <v>10.0</v>
      </c>
      <c r="AJ274" s="25">
        <v>10.0</v>
      </c>
      <c r="AK274" s="25">
        <v>10.0</v>
      </c>
      <c r="AL274" s="25">
        <v>10.0</v>
      </c>
      <c r="AM274" s="25"/>
      <c r="AN274" s="25"/>
      <c r="AO274" s="25"/>
      <c r="AP274" s="25"/>
      <c r="AQ274" s="25"/>
      <c r="AR274" s="6">
        <v>10.0</v>
      </c>
      <c r="AS274" s="25"/>
      <c r="AT274" s="25"/>
      <c r="AU274" s="25"/>
      <c r="AV274" s="25"/>
      <c r="AW274" s="25"/>
      <c r="AX274" s="25">
        <v>10.0</v>
      </c>
      <c r="AY274" s="32">
        <f t="shared" si="7"/>
        <v>9.83</v>
      </c>
      <c r="AZ274" s="23"/>
      <c r="BA274" s="23">
        <f t="shared" si="8"/>
        <v>0</v>
      </c>
      <c r="BB274" s="6">
        <v>21.0</v>
      </c>
      <c r="BC274" s="6">
        <v>6.0</v>
      </c>
      <c r="BD274" s="23">
        <f t="shared" si="9"/>
        <v>15</v>
      </c>
      <c r="BE274" s="6" t="s">
        <v>92</v>
      </c>
      <c r="BF274" s="6" t="s">
        <v>55</v>
      </c>
      <c r="BG274" s="6" t="s">
        <v>55</v>
      </c>
      <c r="BH274" s="6" t="s">
        <v>55</v>
      </c>
      <c r="BI274" s="6" t="s">
        <v>55</v>
      </c>
      <c r="BJ274" s="6" t="s">
        <v>92</v>
      </c>
      <c r="BK274" s="6" t="s">
        <v>55</v>
      </c>
      <c r="BL274" s="23"/>
    </row>
    <row r="275">
      <c r="A275" s="16">
        <v>268.0</v>
      </c>
      <c r="B275" s="17" t="s">
        <v>1367</v>
      </c>
      <c r="C275" s="17" t="s">
        <v>149</v>
      </c>
      <c r="D275" s="17" t="s">
        <v>540</v>
      </c>
      <c r="E275" s="19"/>
      <c r="F275" s="17" t="s">
        <v>79</v>
      </c>
      <c r="G275" s="17" t="s">
        <v>1353</v>
      </c>
      <c r="H275" s="48" t="s">
        <v>81</v>
      </c>
      <c r="J275" s="21"/>
      <c r="K275" s="48" t="s">
        <v>84</v>
      </c>
      <c r="L275" s="49">
        <v>42979.0</v>
      </c>
      <c r="M275" s="50"/>
      <c r="N275" s="48" t="s">
        <v>85</v>
      </c>
      <c r="O275" s="48" t="s">
        <v>295</v>
      </c>
      <c r="P275" s="52"/>
      <c r="Q275" s="6">
        <v>9.0</v>
      </c>
      <c r="R275" s="6">
        <v>8.5</v>
      </c>
      <c r="S275" s="6">
        <v>9.0</v>
      </c>
      <c r="T275" s="23"/>
      <c r="U275" s="6">
        <v>10.0</v>
      </c>
      <c r="V275" s="23"/>
      <c r="W275" s="6">
        <v>7.0</v>
      </c>
      <c r="X275" s="6">
        <v>8.5</v>
      </c>
      <c r="Y275" s="6">
        <v>9.0</v>
      </c>
      <c r="Z275" s="6">
        <v>10.0</v>
      </c>
      <c r="AA275" s="6">
        <v>10.0</v>
      </c>
      <c r="AB275" s="6">
        <v>10.0</v>
      </c>
      <c r="AC275" s="6">
        <v>10.0</v>
      </c>
      <c r="AD275" s="23"/>
      <c r="AE275" s="23"/>
      <c r="AF275" s="23"/>
      <c r="AG275" s="23"/>
      <c r="AH275" s="6">
        <v>10.0</v>
      </c>
      <c r="AI275" s="6">
        <v>10.0</v>
      </c>
      <c r="AJ275" s="6">
        <v>10.0</v>
      </c>
      <c r="AK275" s="6">
        <v>10.0</v>
      </c>
      <c r="AL275" s="6">
        <v>10.0</v>
      </c>
      <c r="AM275" s="23"/>
      <c r="AN275" s="23"/>
      <c r="AO275" s="23"/>
      <c r="AP275" s="23"/>
      <c r="AQ275" s="23"/>
      <c r="AR275" s="6">
        <v>9.5</v>
      </c>
      <c r="AS275" s="23"/>
      <c r="AT275" s="23"/>
      <c r="AU275" s="23"/>
      <c r="AV275" s="23"/>
      <c r="AW275" s="23"/>
      <c r="AX275" s="6">
        <v>10.0</v>
      </c>
      <c r="AY275" s="32">
        <f t="shared" si="7"/>
        <v>9.47</v>
      </c>
      <c r="AZ275" s="23"/>
      <c r="BA275" s="23">
        <f t="shared" si="8"/>
        <v>0</v>
      </c>
      <c r="BB275" s="6">
        <v>8.0</v>
      </c>
      <c r="BC275" s="6">
        <v>8.0</v>
      </c>
      <c r="BD275" s="23">
        <f t="shared" si="9"/>
        <v>0</v>
      </c>
      <c r="BE275" s="6" t="s">
        <v>92</v>
      </c>
      <c r="BF275" s="6" t="s">
        <v>55</v>
      </c>
      <c r="BG275" s="6" t="s">
        <v>55</v>
      </c>
      <c r="BH275" s="6" t="s">
        <v>55</v>
      </c>
      <c r="BI275" s="6" t="s">
        <v>55</v>
      </c>
      <c r="BJ275" s="6" t="s">
        <v>92</v>
      </c>
      <c r="BK275" s="6" t="s">
        <v>55</v>
      </c>
      <c r="BL275" s="23"/>
    </row>
    <row r="276">
      <c r="A276" s="16">
        <v>269.0</v>
      </c>
      <c r="B276" s="17" t="s">
        <v>1369</v>
      </c>
      <c r="C276" s="17" t="s">
        <v>102</v>
      </c>
      <c r="D276" s="17" t="s">
        <v>446</v>
      </c>
      <c r="E276" s="19"/>
      <c r="F276" s="17" t="s">
        <v>96</v>
      </c>
      <c r="G276" s="17" t="s">
        <v>1353</v>
      </c>
      <c r="H276" s="48" t="s">
        <v>81</v>
      </c>
      <c r="J276" s="21"/>
      <c r="K276" s="48" t="s">
        <v>84</v>
      </c>
      <c r="L276" s="49">
        <v>42979.0</v>
      </c>
      <c r="M276" s="50"/>
      <c r="N276" s="48" t="s">
        <v>85</v>
      </c>
      <c r="O276" s="48" t="s">
        <v>295</v>
      </c>
      <c r="P276" s="52"/>
      <c r="Q276" s="6">
        <v>9.5</v>
      </c>
      <c r="R276" s="6">
        <v>9.5</v>
      </c>
      <c r="S276" s="6">
        <v>9.5</v>
      </c>
      <c r="T276" s="23"/>
      <c r="U276" s="6">
        <v>10.0</v>
      </c>
      <c r="V276" s="23"/>
      <c r="W276" s="6">
        <v>6.0</v>
      </c>
      <c r="X276" s="6">
        <v>9.0</v>
      </c>
      <c r="Y276" s="6">
        <v>10.0</v>
      </c>
      <c r="Z276" s="6">
        <v>9.5</v>
      </c>
      <c r="AA276" s="6">
        <v>10.0</v>
      </c>
      <c r="AB276" s="6">
        <v>9.5</v>
      </c>
      <c r="AC276" s="6">
        <v>10.0</v>
      </c>
      <c r="AD276" s="23"/>
      <c r="AE276" s="23"/>
      <c r="AF276" s="23"/>
      <c r="AG276" s="23"/>
      <c r="AH276" s="6">
        <v>10.0</v>
      </c>
      <c r="AI276" s="6">
        <v>10.0</v>
      </c>
      <c r="AJ276" s="6">
        <v>10.0</v>
      </c>
      <c r="AK276" s="6">
        <v>10.0</v>
      </c>
      <c r="AL276" s="6">
        <v>10.0</v>
      </c>
      <c r="AM276" s="23"/>
      <c r="AN276" s="23"/>
      <c r="AO276" s="23"/>
      <c r="AP276" s="23"/>
      <c r="AQ276" s="23"/>
      <c r="AR276" s="6">
        <v>10.0</v>
      </c>
      <c r="AS276" s="23"/>
      <c r="AT276" s="23"/>
      <c r="AU276" s="23"/>
      <c r="AV276" s="23"/>
      <c r="AW276" s="23"/>
      <c r="AX276" s="6">
        <v>10.0</v>
      </c>
      <c r="AY276" s="32">
        <f t="shared" si="7"/>
        <v>9.58</v>
      </c>
      <c r="AZ276" s="23"/>
      <c r="BA276" s="23">
        <f t="shared" si="8"/>
        <v>0</v>
      </c>
      <c r="BB276" s="6">
        <v>36.0</v>
      </c>
      <c r="BC276" s="6">
        <v>7.0</v>
      </c>
      <c r="BD276" s="23">
        <f t="shared" si="9"/>
        <v>29</v>
      </c>
      <c r="BE276" s="6" t="s">
        <v>92</v>
      </c>
      <c r="BF276" s="6" t="s">
        <v>55</v>
      </c>
      <c r="BG276" s="6" t="s">
        <v>55</v>
      </c>
      <c r="BH276" s="6" t="s">
        <v>55</v>
      </c>
      <c r="BI276" s="6" t="s">
        <v>55</v>
      </c>
      <c r="BJ276" s="6" t="s">
        <v>92</v>
      </c>
      <c r="BK276" s="6" t="s">
        <v>55</v>
      </c>
      <c r="BL276" s="23"/>
    </row>
    <row r="277">
      <c r="A277" s="16">
        <v>270.0</v>
      </c>
      <c r="B277" s="17" t="s">
        <v>804</v>
      </c>
      <c r="C277" s="17" t="s">
        <v>94</v>
      </c>
      <c r="D277" s="17" t="s">
        <v>200</v>
      </c>
      <c r="E277" s="19"/>
      <c r="F277" s="17" t="s">
        <v>96</v>
      </c>
      <c r="G277" s="17" t="s">
        <v>1353</v>
      </c>
      <c r="H277" s="48" t="s">
        <v>81</v>
      </c>
      <c r="J277" s="21"/>
      <c r="K277" s="48" t="s">
        <v>84</v>
      </c>
      <c r="L277" s="49">
        <v>42979.0</v>
      </c>
      <c r="M277" s="50"/>
      <c r="N277" s="48" t="s">
        <v>85</v>
      </c>
      <c r="O277" s="48" t="s">
        <v>295</v>
      </c>
      <c r="P277" s="52"/>
      <c r="Q277" s="6">
        <v>9.0</v>
      </c>
      <c r="R277" s="6">
        <v>9.5</v>
      </c>
      <c r="S277" s="6">
        <v>9.5</v>
      </c>
      <c r="T277" s="23"/>
      <c r="U277" s="6">
        <v>10.0</v>
      </c>
      <c r="V277" s="23"/>
      <c r="W277" s="6">
        <v>9.0</v>
      </c>
      <c r="X277" s="6">
        <v>9.0</v>
      </c>
      <c r="Y277" s="6">
        <v>9.5</v>
      </c>
      <c r="Z277" s="6">
        <v>9.5</v>
      </c>
      <c r="AA277" s="6">
        <v>10.0</v>
      </c>
      <c r="AB277" s="6">
        <v>10.0</v>
      </c>
      <c r="AC277" s="6">
        <v>10.0</v>
      </c>
      <c r="AD277" s="23"/>
      <c r="AE277" s="23"/>
      <c r="AF277" s="23"/>
      <c r="AG277" s="23"/>
      <c r="AH277" s="6">
        <v>10.0</v>
      </c>
      <c r="AI277" s="6">
        <v>10.0</v>
      </c>
      <c r="AJ277" s="6">
        <v>10.0</v>
      </c>
      <c r="AK277" s="6">
        <v>10.0</v>
      </c>
      <c r="AL277" s="6">
        <v>10.0</v>
      </c>
      <c r="AM277" s="23"/>
      <c r="AN277" s="23"/>
      <c r="AO277" s="23"/>
      <c r="AP277" s="23"/>
      <c r="AQ277" s="23"/>
      <c r="AR277" s="6">
        <v>10.0</v>
      </c>
      <c r="AS277" s="23"/>
      <c r="AT277" s="23"/>
      <c r="AU277" s="23"/>
      <c r="AV277" s="23"/>
      <c r="AW277" s="23"/>
      <c r="AX277" s="6">
        <v>10.0</v>
      </c>
      <c r="AY277" s="32">
        <f t="shared" si="7"/>
        <v>9.72</v>
      </c>
      <c r="AZ277" s="23"/>
      <c r="BA277" s="23">
        <f t="shared" si="8"/>
        <v>0</v>
      </c>
      <c r="BB277" s="6">
        <v>23.0</v>
      </c>
      <c r="BC277" s="6">
        <v>5.0</v>
      </c>
      <c r="BD277" s="23">
        <f t="shared" si="9"/>
        <v>18</v>
      </c>
      <c r="BE277" s="6" t="s">
        <v>92</v>
      </c>
      <c r="BF277" s="6" t="s">
        <v>55</v>
      </c>
      <c r="BG277" s="6" t="s">
        <v>55</v>
      </c>
      <c r="BH277" s="6" t="s">
        <v>55</v>
      </c>
      <c r="BI277" s="6" t="s">
        <v>55</v>
      </c>
      <c r="BJ277" s="6" t="s">
        <v>92</v>
      </c>
      <c r="BK277" s="6" t="s">
        <v>55</v>
      </c>
      <c r="BL277" s="23"/>
    </row>
    <row r="278">
      <c r="A278" s="16">
        <v>271.0</v>
      </c>
      <c r="B278" s="17" t="s">
        <v>1370</v>
      </c>
      <c r="C278" s="17" t="s">
        <v>132</v>
      </c>
      <c r="D278" s="17" t="s">
        <v>272</v>
      </c>
      <c r="E278" s="19"/>
      <c r="F278" s="17" t="s">
        <v>79</v>
      </c>
      <c r="G278" s="17" t="s">
        <v>1353</v>
      </c>
      <c r="H278" s="48" t="s">
        <v>81</v>
      </c>
      <c r="J278" s="21"/>
      <c r="K278" s="48" t="s">
        <v>84</v>
      </c>
      <c r="L278" s="49">
        <v>42979.0</v>
      </c>
      <c r="M278" s="50"/>
      <c r="N278" s="48" t="s">
        <v>85</v>
      </c>
      <c r="O278" s="48" t="s">
        <v>295</v>
      </c>
      <c r="P278" s="52"/>
      <c r="Q278" s="6">
        <v>9.0</v>
      </c>
      <c r="R278" s="6">
        <v>9.5</v>
      </c>
      <c r="S278" s="6">
        <v>8.5</v>
      </c>
      <c r="T278" s="23"/>
      <c r="U278" s="6">
        <v>10.0</v>
      </c>
      <c r="V278" s="23"/>
      <c r="W278" s="6">
        <v>5.5</v>
      </c>
      <c r="X278" s="6">
        <v>9.0</v>
      </c>
      <c r="Y278" s="6">
        <v>9.5</v>
      </c>
      <c r="Z278" s="6">
        <v>9.5</v>
      </c>
      <c r="AA278" s="6">
        <v>10.0</v>
      </c>
      <c r="AB278" s="6">
        <v>9.5</v>
      </c>
      <c r="AC278" s="6">
        <v>9.5</v>
      </c>
      <c r="AD278" s="23"/>
      <c r="AE278" s="23"/>
      <c r="AF278" s="23"/>
      <c r="AG278" s="23"/>
      <c r="AH278" s="6">
        <v>10.0</v>
      </c>
      <c r="AI278" s="6">
        <v>10.0</v>
      </c>
      <c r="AJ278" s="6">
        <v>10.0</v>
      </c>
      <c r="AK278" s="6">
        <v>10.0</v>
      </c>
      <c r="AL278" s="6">
        <v>9.0</v>
      </c>
      <c r="AM278" s="23"/>
      <c r="AN278" s="23"/>
      <c r="AO278" s="23"/>
      <c r="AP278" s="23"/>
      <c r="AQ278" s="23"/>
      <c r="AR278" s="6">
        <v>10.0</v>
      </c>
      <c r="AS278" s="23"/>
      <c r="AT278" s="23"/>
      <c r="AU278" s="23"/>
      <c r="AV278" s="23"/>
      <c r="AW278" s="23"/>
      <c r="AX278" s="6">
        <v>10.0</v>
      </c>
      <c r="AY278" s="32">
        <f t="shared" si="7"/>
        <v>9.36</v>
      </c>
      <c r="AZ278" s="23"/>
      <c r="BA278" s="23">
        <f t="shared" si="8"/>
        <v>0</v>
      </c>
      <c r="BB278" s="6">
        <v>9.0</v>
      </c>
      <c r="BC278" s="6">
        <v>2.0</v>
      </c>
      <c r="BD278" s="23">
        <f t="shared" si="9"/>
        <v>7</v>
      </c>
      <c r="BE278" s="6" t="s">
        <v>92</v>
      </c>
      <c r="BF278" s="6" t="s">
        <v>55</v>
      </c>
      <c r="BG278" s="6" t="s">
        <v>55</v>
      </c>
      <c r="BH278" s="6" t="s">
        <v>55</v>
      </c>
      <c r="BI278" s="6" t="s">
        <v>55</v>
      </c>
      <c r="BJ278" s="6" t="s">
        <v>92</v>
      </c>
      <c r="BK278" s="6" t="s">
        <v>55</v>
      </c>
      <c r="BL278" s="23"/>
    </row>
    <row r="279">
      <c r="A279" s="16">
        <v>272.0</v>
      </c>
      <c r="B279" s="17" t="s">
        <v>865</v>
      </c>
      <c r="C279" s="17" t="s">
        <v>1371</v>
      </c>
      <c r="D279" s="17" t="s">
        <v>1372</v>
      </c>
      <c r="E279" s="17" t="s">
        <v>76</v>
      </c>
      <c r="F279" s="17" t="s">
        <v>79</v>
      </c>
      <c r="G279" s="17" t="s">
        <v>1353</v>
      </c>
      <c r="H279" s="48" t="s">
        <v>81</v>
      </c>
      <c r="J279" s="21"/>
      <c r="K279" s="48" t="s">
        <v>84</v>
      </c>
      <c r="L279" s="49">
        <v>42979.0</v>
      </c>
      <c r="M279" s="50"/>
      <c r="N279" s="48" t="s">
        <v>85</v>
      </c>
      <c r="O279" s="48" t="s">
        <v>295</v>
      </c>
      <c r="P279" s="52"/>
      <c r="Q279" s="25">
        <v>7.5</v>
      </c>
      <c r="R279" s="25">
        <v>9.5</v>
      </c>
      <c r="S279" s="25">
        <v>8.5</v>
      </c>
      <c r="T279" s="25"/>
      <c r="U279" s="25">
        <v>10.0</v>
      </c>
      <c r="V279" s="25"/>
      <c r="W279" s="25">
        <v>5.5</v>
      </c>
      <c r="X279" s="25">
        <v>8.0</v>
      </c>
      <c r="Y279" s="25">
        <v>8.0</v>
      </c>
      <c r="Z279" s="25">
        <v>9.5</v>
      </c>
      <c r="AA279" s="25">
        <v>10.0</v>
      </c>
      <c r="AB279" s="25">
        <v>8.0</v>
      </c>
      <c r="AC279" s="25">
        <v>8.0</v>
      </c>
      <c r="AD279" s="25"/>
      <c r="AE279" s="25"/>
      <c r="AF279" s="25"/>
      <c r="AG279" s="25"/>
      <c r="AH279" s="25">
        <v>10.0</v>
      </c>
      <c r="AI279" s="25">
        <v>10.0</v>
      </c>
      <c r="AJ279" s="25">
        <v>10.0</v>
      </c>
      <c r="AK279" s="25">
        <v>10.0</v>
      </c>
      <c r="AL279" s="25">
        <v>9.5</v>
      </c>
      <c r="AM279" s="25"/>
      <c r="AN279" s="25"/>
      <c r="AO279" s="25"/>
      <c r="AP279" s="25"/>
      <c r="AQ279" s="25"/>
      <c r="AR279" s="6">
        <v>10.0</v>
      </c>
      <c r="AS279" s="25"/>
      <c r="AT279" s="25"/>
      <c r="AU279" s="25"/>
      <c r="AV279" s="25"/>
      <c r="AW279" s="25"/>
      <c r="AX279" s="25">
        <v>10.0</v>
      </c>
      <c r="AY279" s="32">
        <f t="shared" si="7"/>
        <v>9</v>
      </c>
      <c r="AZ279" s="23"/>
      <c r="BA279" s="23">
        <f t="shared" si="8"/>
        <v>0</v>
      </c>
      <c r="BB279" s="6">
        <v>12.0</v>
      </c>
      <c r="BC279" s="6">
        <v>7.0</v>
      </c>
      <c r="BD279" s="23">
        <f t="shared" si="9"/>
        <v>5</v>
      </c>
      <c r="BE279" s="6" t="s">
        <v>92</v>
      </c>
      <c r="BF279" s="6" t="s">
        <v>55</v>
      </c>
      <c r="BG279" s="6" t="s">
        <v>55</v>
      </c>
      <c r="BH279" s="6" t="s">
        <v>55</v>
      </c>
      <c r="BI279" s="6" t="s">
        <v>55</v>
      </c>
      <c r="BJ279" s="6" t="s">
        <v>92</v>
      </c>
      <c r="BK279" s="6" t="s">
        <v>55</v>
      </c>
      <c r="BL279" s="23"/>
    </row>
    <row r="280">
      <c r="A280" s="16">
        <v>273.0</v>
      </c>
      <c r="B280" s="17" t="s">
        <v>1374</v>
      </c>
      <c r="C280" s="17" t="s">
        <v>335</v>
      </c>
      <c r="D280" s="17" t="s">
        <v>77</v>
      </c>
      <c r="E280" s="19"/>
      <c r="F280" s="17" t="s">
        <v>79</v>
      </c>
      <c r="G280" s="17" t="s">
        <v>1353</v>
      </c>
      <c r="H280" s="48" t="s">
        <v>81</v>
      </c>
      <c r="J280" s="21"/>
      <c r="K280" s="48" t="s">
        <v>84</v>
      </c>
      <c r="L280" s="49">
        <v>42979.0</v>
      </c>
      <c r="M280" s="50"/>
      <c r="N280" s="48" t="s">
        <v>85</v>
      </c>
      <c r="O280" s="48" t="s">
        <v>295</v>
      </c>
      <c r="P280" s="52"/>
      <c r="Q280" s="25">
        <v>5.5</v>
      </c>
      <c r="R280" s="25">
        <v>8.0</v>
      </c>
      <c r="S280" s="25">
        <v>5.5</v>
      </c>
      <c r="T280" s="25"/>
      <c r="U280" s="25">
        <v>10.0</v>
      </c>
      <c r="V280" s="25"/>
      <c r="W280" s="25">
        <v>5.0</v>
      </c>
      <c r="X280" s="25">
        <v>7.5</v>
      </c>
      <c r="Y280" s="25">
        <v>8.5</v>
      </c>
      <c r="Z280" s="25">
        <v>6.5</v>
      </c>
      <c r="AA280" s="25">
        <v>10.0</v>
      </c>
      <c r="AB280" s="25">
        <v>5.5</v>
      </c>
      <c r="AC280" s="25">
        <v>5.5</v>
      </c>
      <c r="AD280" s="25"/>
      <c r="AE280" s="25"/>
      <c r="AF280" s="25"/>
      <c r="AG280" s="25"/>
      <c r="AH280" s="25">
        <v>10.0</v>
      </c>
      <c r="AI280" s="25">
        <v>10.0</v>
      </c>
      <c r="AJ280" s="25">
        <v>10.0</v>
      </c>
      <c r="AK280" s="25">
        <v>10.0</v>
      </c>
      <c r="AL280" s="25">
        <v>7.5</v>
      </c>
      <c r="AM280" s="25"/>
      <c r="AN280" s="25"/>
      <c r="AO280" s="25"/>
      <c r="AP280" s="25"/>
      <c r="AQ280" s="25"/>
      <c r="AR280" s="6">
        <v>9.0</v>
      </c>
      <c r="AS280" s="25"/>
      <c r="AT280" s="25"/>
      <c r="AU280" s="25"/>
      <c r="AV280" s="25"/>
      <c r="AW280" s="25"/>
      <c r="AX280" s="25">
        <v>9.5</v>
      </c>
      <c r="AY280" s="32">
        <f t="shared" si="7"/>
        <v>7.97</v>
      </c>
      <c r="AZ280" s="23"/>
      <c r="BA280" s="23">
        <f t="shared" si="8"/>
        <v>0</v>
      </c>
      <c r="BB280" s="6">
        <v>82.0</v>
      </c>
      <c r="BC280" s="6">
        <v>22.0</v>
      </c>
      <c r="BD280" s="23">
        <f t="shared" si="9"/>
        <v>60</v>
      </c>
      <c r="BE280" s="6" t="s">
        <v>92</v>
      </c>
      <c r="BF280" s="6" t="s">
        <v>55</v>
      </c>
      <c r="BG280" s="6" t="s">
        <v>55</v>
      </c>
      <c r="BH280" s="6" t="s">
        <v>55</v>
      </c>
      <c r="BI280" s="6" t="s">
        <v>55</v>
      </c>
      <c r="BJ280" s="6" t="s">
        <v>92</v>
      </c>
      <c r="BK280" s="6" t="s">
        <v>55</v>
      </c>
      <c r="BL280" s="23"/>
    </row>
    <row r="281">
      <c r="A281" s="16">
        <v>274.0</v>
      </c>
      <c r="B281" s="17" t="s">
        <v>580</v>
      </c>
      <c r="C281" s="17" t="s">
        <v>427</v>
      </c>
      <c r="D281" s="17" t="s">
        <v>214</v>
      </c>
      <c r="E281" s="19"/>
      <c r="F281" s="17" t="s">
        <v>79</v>
      </c>
      <c r="G281" s="17" t="s">
        <v>1353</v>
      </c>
      <c r="H281" s="48" t="s">
        <v>81</v>
      </c>
      <c r="J281" s="21"/>
      <c r="K281" s="48" t="s">
        <v>84</v>
      </c>
      <c r="L281" s="49">
        <v>42979.0</v>
      </c>
      <c r="M281" s="50"/>
      <c r="N281" s="48" t="s">
        <v>85</v>
      </c>
      <c r="O281" s="48" t="s">
        <v>295</v>
      </c>
      <c r="P281" s="52"/>
      <c r="Q281" s="6">
        <v>7.5</v>
      </c>
      <c r="R281" s="6">
        <v>8.5</v>
      </c>
      <c r="S281" s="6">
        <v>8.5</v>
      </c>
      <c r="T281" s="23"/>
      <c r="U281" s="6">
        <v>10.0</v>
      </c>
      <c r="V281" s="23"/>
      <c r="W281" s="6">
        <v>6.5</v>
      </c>
      <c r="X281" s="6">
        <v>7.5</v>
      </c>
      <c r="Y281" s="6">
        <v>9.5</v>
      </c>
      <c r="Z281" s="6">
        <v>8.0</v>
      </c>
      <c r="AA281" s="6">
        <v>10.0</v>
      </c>
      <c r="AB281" s="6">
        <v>8.0</v>
      </c>
      <c r="AC281" s="6">
        <v>8.0</v>
      </c>
      <c r="AD281" s="23"/>
      <c r="AE281" s="23"/>
      <c r="AF281" s="23"/>
      <c r="AG281" s="23"/>
      <c r="AH281" s="6">
        <v>10.0</v>
      </c>
      <c r="AI281" s="6">
        <v>10.0</v>
      </c>
      <c r="AJ281" s="6">
        <v>10.0</v>
      </c>
      <c r="AK281" s="6">
        <v>10.0</v>
      </c>
      <c r="AL281" s="6">
        <v>9.0</v>
      </c>
      <c r="AM281" s="23"/>
      <c r="AN281" s="23"/>
      <c r="AO281" s="23"/>
      <c r="AP281" s="23"/>
      <c r="AQ281" s="23"/>
      <c r="AR281" s="6">
        <v>9.0</v>
      </c>
      <c r="AS281" s="23"/>
      <c r="AT281" s="23"/>
      <c r="AU281" s="23"/>
      <c r="AV281" s="23"/>
      <c r="AW281" s="23"/>
      <c r="AX281" s="6">
        <v>10.0</v>
      </c>
      <c r="AY281" s="32">
        <f t="shared" si="7"/>
        <v>8.88</v>
      </c>
      <c r="AZ281" s="23"/>
      <c r="BA281" s="23">
        <f t="shared" si="8"/>
        <v>0</v>
      </c>
      <c r="BB281" s="6">
        <v>4.0</v>
      </c>
      <c r="BC281" s="6">
        <v>4.0</v>
      </c>
      <c r="BD281" s="23">
        <f t="shared" si="9"/>
        <v>0</v>
      </c>
      <c r="BE281" s="6" t="s">
        <v>92</v>
      </c>
      <c r="BF281" s="6" t="s">
        <v>55</v>
      </c>
      <c r="BG281" s="6" t="s">
        <v>55</v>
      </c>
      <c r="BH281" s="6" t="s">
        <v>55</v>
      </c>
      <c r="BI281" s="6" t="s">
        <v>55</v>
      </c>
      <c r="BJ281" s="6" t="s">
        <v>92</v>
      </c>
      <c r="BK281" s="6" t="s">
        <v>55</v>
      </c>
      <c r="BL281" s="23"/>
    </row>
    <row r="282">
      <c r="A282" s="16">
        <v>275.0</v>
      </c>
      <c r="B282" s="17" t="s">
        <v>1380</v>
      </c>
      <c r="C282" s="17" t="s">
        <v>1381</v>
      </c>
      <c r="D282" s="17" t="s">
        <v>996</v>
      </c>
      <c r="E282" s="19"/>
      <c r="F282" s="17" t="s">
        <v>79</v>
      </c>
      <c r="G282" s="17" t="s">
        <v>1353</v>
      </c>
      <c r="H282" s="48" t="s">
        <v>81</v>
      </c>
      <c r="J282" s="21"/>
      <c r="K282" s="48" t="s">
        <v>84</v>
      </c>
      <c r="L282" s="49">
        <v>42979.0</v>
      </c>
      <c r="M282" s="50"/>
      <c r="N282" s="48" t="s">
        <v>85</v>
      </c>
      <c r="O282" s="48" t="s">
        <v>295</v>
      </c>
      <c r="P282" s="50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6"/>
      <c r="AS282" s="25"/>
      <c r="AT282" s="25"/>
      <c r="AU282" s="25"/>
      <c r="AV282" s="25"/>
      <c r="AW282" s="25"/>
      <c r="AX282" s="25"/>
      <c r="AY282" s="32" t="str">
        <f t="shared" si="7"/>
        <v/>
      </c>
      <c r="AZ282" s="23"/>
      <c r="BA282" s="23">
        <f t="shared" si="8"/>
        <v>0</v>
      </c>
      <c r="BB282" s="6"/>
      <c r="BC282" s="6"/>
      <c r="BD282" s="23">
        <f t="shared" si="9"/>
        <v>0</v>
      </c>
      <c r="BE282" s="6"/>
      <c r="BF282" s="6"/>
      <c r="BG282" s="6"/>
      <c r="BH282" s="6"/>
      <c r="BI282" s="6"/>
      <c r="BJ282" s="6"/>
      <c r="BK282" s="6"/>
      <c r="BL282" s="23"/>
    </row>
    <row r="283">
      <c r="A283" s="16">
        <v>276.0</v>
      </c>
      <c r="B283" s="17" t="s">
        <v>380</v>
      </c>
      <c r="C283" s="17" t="s">
        <v>1382</v>
      </c>
      <c r="D283" s="17" t="s">
        <v>896</v>
      </c>
      <c r="E283" s="19"/>
      <c r="F283" s="17" t="s">
        <v>96</v>
      </c>
      <c r="G283" s="17" t="s">
        <v>1353</v>
      </c>
      <c r="H283" s="48" t="s">
        <v>81</v>
      </c>
      <c r="J283" s="21"/>
      <c r="K283" s="48" t="s">
        <v>84</v>
      </c>
      <c r="L283" s="49">
        <v>42979.0</v>
      </c>
      <c r="M283" s="50"/>
      <c r="N283" s="48" t="s">
        <v>85</v>
      </c>
      <c r="O283" s="48" t="s">
        <v>295</v>
      </c>
      <c r="P283" s="52"/>
      <c r="Q283" s="25">
        <v>9.0</v>
      </c>
      <c r="R283" s="25">
        <v>9.5</v>
      </c>
      <c r="S283" s="25">
        <v>7.0</v>
      </c>
      <c r="T283" s="25"/>
      <c r="U283" s="25">
        <v>10.0</v>
      </c>
      <c r="V283" s="25"/>
      <c r="W283" s="25">
        <v>9.0</v>
      </c>
      <c r="X283" s="25">
        <v>9.0</v>
      </c>
      <c r="Y283" s="25">
        <v>10.0</v>
      </c>
      <c r="Z283" s="25">
        <v>9.0</v>
      </c>
      <c r="AA283" s="25">
        <v>10.0</v>
      </c>
      <c r="AB283" s="25">
        <v>6.0</v>
      </c>
      <c r="AC283" s="25">
        <v>8.0</v>
      </c>
      <c r="AD283" s="25"/>
      <c r="AE283" s="25"/>
      <c r="AF283" s="25"/>
      <c r="AG283" s="25"/>
      <c r="AH283" s="25">
        <v>10.0</v>
      </c>
      <c r="AI283" s="25">
        <v>10.0</v>
      </c>
      <c r="AJ283" s="25">
        <v>10.0</v>
      </c>
      <c r="AK283" s="25">
        <v>10.0</v>
      </c>
      <c r="AL283" s="25">
        <v>9.0</v>
      </c>
      <c r="AM283" s="25"/>
      <c r="AN283" s="25"/>
      <c r="AO283" s="25"/>
      <c r="AP283" s="25"/>
      <c r="AQ283" s="25"/>
      <c r="AR283" s="6">
        <v>10.0</v>
      </c>
      <c r="AS283" s="25"/>
      <c r="AT283" s="25"/>
      <c r="AU283" s="25"/>
      <c r="AV283" s="25"/>
      <c r="AW283" s="25"/>
      <c r="AX283" s="25">
        <v>10.0</v>
      </c>
      <c r="AY283" s="32">
        <f t="shared" si="7"/>
        <v>9.19</v>
      </c>
      <c r="AZ283" s="23"/>
      <c r="BA283" s="23">
        <f t="shared" si="8"/>
        <v>0</v>
      </c>
      <c r="BB283" s="6">
        <v>16.0</v>
      </c>
      <c r="BC283" s="6">
        <v>8.0</v>
      </c>
      <c r="BD283" s="23">
        <f t="shared" si="9"/>
        <v>8</v>
      </c>
      <c r="BE283" s="6" t="s">
        <v>92</v>
      </c>
      <c r="BF283" s="6" t="s">
        <v>55</v>
      </c>
      <c r="BG283" s="6" t="s">
        <v>55</v>
      </c>
      <c r="BH283" s="6" t="s">
        <v>55</v>
      </c>
      <c r="BI283" s="6" t="s">
        <v>55</v>
      </c>
      <c r="BJ283" s="6" t="s">
        <v>92</v>
      </c>
      <c r="BK283" s="6" t="s">
        <v>55</v>
      </c>
      <c r="BL283" s="23"/>
    </row>
    <row r="284">
      <c r="A284" s="16">
        <v>277.0</v>
      </c>
      <c r="B284" s="17" t="s">
        <v>632</v>
      </c>
      <c r="C284" s="17" t="s">
        <v>607</v>
      </c>
      <c r="D284" s="17" t="s">
        <v>412</v>
      </c>
      <c r="E284" s="19"/>
      <c r="F284" s="17" t="s">
        <v>96</v>
      </c>
      <c r="G284" s="17" t="s">
        <v>1353</v>
      </c>
      <c r="H284" s="48" t="s">
        <v>81</v>
      </c>
      <c r="J284" s="21"/>
      <c r="K284" s="48" t="s">
        <v>84</v>
      </c>
      <c r="L284" s="49">
        <v>42979.0</v>
      </c>
      <c r="M284" s="50"/>
      <c r="N284" s="48" t="s">
        <v>85</v>
      </c>
      <c r="O284" s="48" t="s">
        <v>295</v>
      </c>
      <c r="P284" s="52"/>
      <c r="Q284" s="25">
        <v>8.5</v>
      </c>
      <c r="R284" s="25">
        <v>9.5</v>
      </c>
      <c r="S284" s="25">
        <v>9.0</v>
      </c>
      <c r="T284" s="25"/>
      <c r="U284" s="25">
        <v>10.0</v>
      </c>
      <c r="V284" s="25"/>
      <c r="W284" s="25">
        <v>7.5</v>
      </c>
      <c r="X284" s="25">
        <v>9.0</v>
      </c>
      <c r="Y284" s="25">
        <v>9.0</v>
      </c>
      <c r="Z284" s="25">
        <v>9.0</v>
      </c>
      <c r="AA284" s="25">
        <v>10.0</v>
      </c>
      <c r="AB284" s="25">
        <v>9.0</v>
      </c>
      <c r="AC284" s="25">
        <v>8.5</v>
      </c>
      <c r="AD284" s="25"/>
      <c r="AE284" s="25"/>
      <c r="AF284" s="25"/>
      <c r="AG284" s="25"/>
      <c r="AH284" s="25">
        <v>10.0</v>
      </c>
      <c r="AI284" s="25">
        <v>10.0</v>
      </c>
      <c r="AJ284" s="25">
        <v>10.0</v>
      </c>
      <c r="AK284" s="25">
        <v>10.0</v>
      </c>
      <c r="AL284" s="25">
        <v>9.5</v>
      </c>
      <c r="AM284" s="25"/>
      <c r="AN284" s="25"/>
      <c r="AO284" s="25"/>
      <c r="AP284" s="25"/>
      <c r="AQ284" s="25"/>
      <c r="AR284" s="6">
        <v>10.0</v>
      </c>
      <c r="AS284" s="25"/>
      <c r="AT284" s="25"/>
      <c r="AU284" s="25"/>
      <c r="AV284" s="25"/>
      <c r="AW284" s="25"/>
      <c r="AX284" s="25">
        <v>10.0</v>
      </c>
      <c r="AY284" s="32">
        <f t="shared" si="7"/>
        <v>9.36</v>
      </c>
      <c r="AZ284" s="23"/>
      <c r="BA284" s="23">
        <f t="shared" si="8"/>
        <v>0</v>
      </c>
      <c r="BB284" s="6">
        <v>17.0</v>
      </c>
      <c r="BC284" s="6">
        <v>5.0</v>
      </c>
      <c r="BD284" s="23">
        <f t="shared" si="9"/>
        <v>12</v>
      </c>
      <c r="BE284" s="6" t="s">
        <v>92</v>
      </c>
      <c r="BF284" s="6" t="s">
        <v>55</v>
      </c>
      <c r="BG284" s="6" t="s">
        <v>55</v>
      </c>
      <c r="BH284" s="6" t="s">
        <v>55</v>
      </c>
      <c r="BI284" s="6" t="s">
        <v>55</v>
      </c>
      <c r="BJ284" s="6" t="s">
        <v>92</v>
      </c>
      <c r="BK284" s="6" t="s">
        <v>55</v>
      </c>
      <c r="BL284" s="23"/>
    </row>
    <row r="285">
      <c r="A285" s="16">
        <v>278.0</v>
      </c>
      <c r="B285" s="17" t="s">
        <v>1384</v>
      </c>
      <c r="C285" s="17" t="s">
        <v>923</v>
      </c>
      <c r="D285" s="20"/>
      <c r="E285" s="19"/>
      <c r="F285" s="17" t="s">
        <v>79</v>
      </c>
      <c r="G285" s="17" t="s">
        <v>1353</v>
      </c>
      <c r="H285" s="48" t="s">
        <v>81</v>
      </c>
      <c r="J285" s="21"/>
      <c r="K285" s="48" t="s">
        <v>84</v>
      </c>
      <c r="L285" s="49">
        <v>42979.0</v>
      </c>
      <c r="M285" s="50"/>
      <c r="N285" s="48" t="s">
        <v>85</v>
      </c>
      <c r="O285" s="48" t="s">
        <v>295</v>
      </c>
      <c r="P285" s="52"/>
      <c r="Q285" s="25">
        <v>6.5</v>
      </c>
      <c r="R285" s="25">
        <v>8.5</v>
      </c>
      <c r="S285" s="25">
        <v>5.5</v>
      </c>
      <c r="T285" s="25"/>
      <c r="U285" s="25">
        <v>10.0</v>
      </c>
      <c r="V285" s="25"/>
      <c r="W285" s="25">
        <v>5.0</v>
      </c>
      <c r="X285" s="25">
        <v>9.0</v>
      </c>
      <c r="Y285" s="25">
        <v>7.5</v>
      </c>
      <c r="Z285" s="25">
        <v>7.5</v>
      </c>
      <c r="AA285" s="25">
        <v>10.0</v>
      </c>
      <c r="AB285" s="25">
        <v>6.0</v>
      </c>
      <c r="AC285" s="25">
        <v>6.0</v>
      </c>
      <c r="AD285" s="25"/>
      <c r="AE285" s="25"/>
      <c r="AF285" s="25"/>
      <c r="AG285" s="25"/>
      <c r="AH285" s="25">
        <v>10.0</v>
      </c>
      <c r="AI285" s="25">
        <v>10.0</v>
      </c>
      <c r="AJ285" s="25">
        <v>10.0</v>
      </c>
      <c r="AK285" s="25">
        <v>10.0</v>
      </c>
      <c r="AL285" s="25">
        <v>9.0</v>
      </c>
      <c r="AM285" s="25"/>
      <c r="AN285" s="25"/>
      <c r="AO285" s="25"/>
      <c r="AP285" s="25"/>
      <c r="AQ285" s="25"/>
      <c r="AR285" s="6">
        <v>9.5</v>
      </c>
      <c r="AS285" s="25"/>
      <c r="AT285" s="25"/>
      <c r="AU285" s="25"/>
      <c r="AV285" s="25"/>
      <c r="AW285" s="25"/>
      <c r="AX285" s="25">
        <v>10.0</v>
      </c>
      <c r="AY285" s="32">
        <f t="shared" si="7"/>
        <v>8.33</v>
      </c>
      <c r="AZ285" s="23"/>
      <c r="BA285" s="23">
        <f t="shared" si="8"/>
        <v>0</v>
      </c>
      <c r="BB285" s="6">
        <v>45.0</v>
      </c>
      <c r="BC285" s="6">
        <v>8.0</v>
      </c>
      <c r="BD285" s="23">
        <f t="shared" si="9"/>
        <v>37</v>
      </c>
      <c r="BE285" s="6" t="s">
        <v>92</v>
      </c>
      <c r="BF285" s="6" t="s">
        <v>55</v>
      </c>
      <c r="BG285" s="6" t="s">
        <v>55</v>
      </c>
      <c r="BH285" s="6" t="s">
        <v>55</v>
      </c>
      <c r="BI285" s="6" t="s">
        <v>55</v>
      </c>
      <c r="BJ285" s="6" t="s">
        <v>92</v>
      </c>
      <c r="BK285" s="6" t="s">
        <v>55</v>
      </c>
      <c r="BL285" s="23"/>
    </row>
    <row r="286">
      <c r="A286" s="16">
        <v>279.0</v>
      </c>
      <c r="B286" s="17" t="s">
        <v>1387</v>
      </c>
      <c r="C286" s="17" t="s">
        <v>206</v>
      </c>
      <c r="D286" s="17" t="s">
        <v>274</v>
      </c>
      <c r="E286" s="19"/>
      <c r="F286" s="17" t="s">
        <v>79</v>
      </c>
      <c r="G286" s="17" t="s">
        <v>1353</v>
      </c>
      <c r="H286" s="48" t="s">
        <v>81</v>
      </c>
      <c r="J286" s="21"/>
      <c r="K286" s="48" t="s">
        <v>84</v>
      </c>
      <c r="L286" s="49">
        <v>42979.0</v>
      </c>
      <c r="M286" s="50"/>
      <c r="N286" s="48" t="s">
        <v>85</v>
      </c>
      <c r="O286" s="48" t="s">
        <v>483</v>
      </c>
      <c r="P286" s="52"/>
      <c r="Q286" s="6">
        <v>8.0</v>
      </c>
      <c r="R286" s="6">
        <v>7.5</v>
      </c>
      <c r="S286" s="6">
        <v>8.5</v>
      </c>
      <c r="T286" s="23"/>
      <c r="U286" s="6">
        <v>10.0</v>
      </c>
      <c r="V286" s="23"/>
      <c r="W286" s="6">
        <v>7.5</v>
      </c>
      <c r="X286" s="6">
        <v>8.0</v>
      </c>
      <c r="Y286" s="6">
        <v>8.5</v>
      </c>
      <c r="Z286" s="6">
        <v>9.5</v>
      </c>
      <c r="AA286" s="6">
        <v>10.0</v>
      </c>
      <c r="AB286" s="6">
        <v>7.5</v>
      </c>
      <c r="AC286" s="6">
        <v>9.5</v>
      </c>
      <c r="AD286" s="23"/>
      <c r="AE286" s="23"/>
      <c r="AF286" s="23"/>
      <c r="AG286" s="23"/>
      <c r="AH286" s="6">
        <v>10.0</v>
      </c>
      <c r="AI286" s="6">
        <v>10.0</v>
      </c>
      <c r="AJ286" s="6">
        <v>10.0</v>
      </c>
      <c r="AK286" s="6">
        <v>10.0</v>
      </c>
      <c r="AL286" s="6">
        <v>9.5</v>
      </c>
      <c r="AM286" s="23"/>
      <c r="AN286" s="23"/>
      <c r="AO286" s="23"/>
      <c r="AP286" s="23"/>
      <c r="AQ286" s="23"/>
      <c r="AR286" s="6">
        <v>8.5</v>
      </c>
      <c r="AS286" s="23"/>
      <c r="AT286" s="23"/>
      <c r="AU286" s="23"/>
      <c r="AV286" s="23"/>
      <c r="AW286" s="23"/>
      <c r="AX286" s="6">
        <v>10.0</v>
      </c>
      <c r="AY286" s="32">
        <f t="shared" si="7"/>
        <v>9.02</v>
      </c>
      <c r="AZ286" s="23"/>
      <c r="BA286" s="23">
        <f t="shared" si="8"/>
        <v>0</v>
      </c>
      <c r="BB286" s="6">
        <v>21.0</v>
      </c>
      <c r="BC286" s="6">
        <v>1.0</v>
      </c>
      <c r="BD286" s="23">
        <f t="shared" si="9"/>
        <v>20</v>
      </c>
      <c r="BE286" s="6" t="s">
        <v>92</v>
      </c>
      <c r="BF286" s="6" t="s">
        <v>55</v>
      </c>
      <c r="BG286" s="6" t="s">
        <v>55</v>
      </c>
      <c r="BH286" s="6" t="s">
        <v>55</v>
      </c>
      <c r="BI286" s="6" t="s">
        <v>55</v>
      </c>
      <c r="BJ286" s="6" t="s">
        <v>92</v>
      </c>
      <c r="BK286" s="6" t="s">
        <v>55</v>
      </c>
      <c r="BL286" s="23"/>
    </row>
    <row r="287">
      <c r="A287" s="16">
        <v>280.0</v>
      </c>
      <c r="B287" s="17" t="s">
        <v>1390</v>
      </c>
      <c r="C287" s="17" t="s">
        <v>140</v>
      </c>
      <c r="D287" s="17" t="s">
        <v>252</v>
      </c>
      <c r="E287" s="19"/>
      <c r="F287" s="17" t="s">
        <v>96</v>
      </c>
      <c r="G287" s="17" t="s">
        <v>1353</v>
      </c>
      <c r="H287" s="48" t="s">
        <v>81</v>
      </c>
      <c r="J287" s="21"/>
      <c r="K287" s="48" t="s">
        <v>138</v>
      </c>
      <c r="L287" s="49">
        <v>42979.0</v>
      </c>
      <c r="M287" s="49">
        <v>42988.0</v>
      </c>
      <c r="N287" s="48" t="s">
        <v>85</v>
      </c>
      <c r="O287" s="48" t="s">
        <v>295</v>
      </c>
      <c r="P287" s="49">
        <v>42909.0</v>
      </c>
      <c r="Q287" s="25">
        <v>9.0</v>
      </c>
      <c r="R287" s="25">
        <v>8.5</v>
      </c>
      <c r="S287" s="25">
        <v>9.0</v>
      </c>
      <c r="T287" s="25"/>
      <c r="U287" s="25">
        <v>10.0</v>
      </c>
      <c r="V287" s="25"/>
      <c r="W287" s="25">
        <v>7.5</v>
      </c>
      <c r="X287" s="25">
        <v>8.5</v>
      </c>
      <c r="Y287" s="25">
        <v>10.0</v>
      </c>
      <c r="Z287" s="25">
        <v>8.0</v>
      </c>
      <c r="AA287" s="25">
        <v>10.0</v>
      </c>
      <c r="AB287" s="25">
        <v>9.5</v>
      </c>
      <c r="AC287" s="25">
        <v>8.5</v>
      </c>
      <c r="AD287" s="25"/>
      <c r="AE287" s="25"/>
      <c r="AF287" s="25"/>
      <c r="AG287" s="25"/>
      <c r="AH287" s="25">
        <v>10.0</v>
      </c>
      <c r="AI287" s="25">
        <v>10.0</v>
      </c>
      <c r="AJ287" s="25">
        <v>10.0</v>
      </c>
      <c r="AK287" s="25">
        <v>10.0</v>
      </c>
      <c r="AL287" s="25">
        <v>9.5</v>
      </c>
      <c r="AM287" s="25"/>
      <c r="AN287" s="25"/>
      <c r="AO287" s="25"/>
      <c r="AP287" s="25"/>
      <c r="AQ287" s="25"/>
      <c r="AR287" s="6">
        <v>9.5</v>
      </c>
      <c r="AS287" s="25"/>
      <c r="AT287" s="25"/>
      <c r="AU287" s="25"/>
      <c r="AV287" s="25"/>
      <c r="AW287" s="25"/>
      <c r="AX287" s="25">
        <v>10.0</v>
      </c>
      <c r="AY287" s="32">
        <f t="shared" si="7"/>
        <v>9.3</v>
      </c>
      <c r="AZ287" s="23"/>
      <c r="BA287" s="23">
        <f t="shared" si="8"/>
        <v>0</v>
      </c>
      <c r="BB287" s="6">
        <v>7.0</v>
      </c>
      <c r="BC287" s="6">
        <v>1.0</v>
      </c>
      <c r="BD287" s="23">
        <f t="shared" si="9"/>
        <v>6</v>
      </c>
      <c r="BE287" s="6" t="s">
        <v>92</v>
      </c>
      <c r="BF287" s="6" t="s">
        <v>55</v>
      </c>
      <c r="BG287" s="6" t="s">
        <v>55</v>
      </c>
      <c r="BH287" s="6" t="s">
        <v>55</v>
      </c>
      <c r="BI287" s="6" t="s">
        <v>55</v>
      </c>
      <c r="BJ287" s="6" t="s">
        <v>92</v>
      </c>
      <c r="BK287" s="6" t="s">
        <v>55</v>
      </c>
      <c r="BL287" s="23"/>
    </row>
    <row r="288">
      <c r="A288" s="16">
        <v>281.0</v>
      </c>
      <c r="B288" s="17" t="s">
        <v>1392</v>
      </c>
      <c r="C288" s="17" t="s">
        <v>78</v>
      </c>
      <c r="D288" s="19"/>
      <c r="E288" s="19"/>
      <c r="F288" s="17" t="s">
        <v>79</v>
      </c>
      <c r="G288" s="17" t="s">
        <v>1353</v>
      </c>
      <c r="H288" s="48" t="s">
        <v>81</v>
      </c>
      <c r="J288" s="21"/>
      <c r="K288" s="48" t="s">
        <v>84</v>
      </c>
      <c r="L288" s="49">
        <v>42979.0</v>
      </c>
      <c r="M288" s="50"/>
      <c r="N288" s="48" t="s">
        <v>85</v>
      </c>
      <c r="O288" s="48" t="s">
        <v>295</v>
      </c>
      <c r="P288" s="52"/>
      <c r="Q288" s="25">
        <v>9.5</v>
      </c>
      <c r="R288" s="25">
        <v>10.0</v>
      </c>
      <c r="S288" s="25">
        <v>9.5</v>
      </c>
      <c r="T288" s="25"/>
      <c r="U288" s="25">
        <v>10.0</v>
      </c>
      <c r="V288" s="25"/>
      <c r="W288" s="25">
        <v>9.0</v>
      </c>
      <c r="X288" s="25">
        <v>9.5</v>
      </c>
      <c r="Y288" s="25">
        <v>10.0</v>
      </c>
      <c r="Z288" s="25">
        <v>10.0</v>
      </c>
      <c r="AA288" s="25">
        <v>10.0</v>
      </c>
      <c r="AB288" s="25">
        <v>10.0</v>
      </c>
      <c r="AC288" s="25">
        <v>10.0</v>
      </c>
      <c r="AD288" s="25"/>
      <c r="AE288" s="25"/>
      <c r="AF288" s="25"/>
      <c r="AG288" s="25"/>
      <c r="AH288" s="25">
        <v>10.0</v>
      </c>
      <c r="AI288" s="25">
        <v>10.0</v>
      </c>
      <c r="AJ288" s="25">
        <v>10.0</v>
      </c>
      <c r="AK288" s="25">
        <v>10.0</v>
      </c>
      <c r="AL288" s="25">
        <v>10.0</v>
      </c>
      <c r="AM288" s="25"/>
      <c r="AN288" s="25"/>
      <c r="AO288" s="25"/>
      <c r="AP288" s="25"/>
      <c r="AQ288" s="25"/>
      <c r="AR288" s="6">
        <v>10.0</v>
      </c>
      <c r="AS288" s="25"/>
      <c r="AT288" s="25"/>
      <c r="AU288" s="25"/>
      <c r="AV288" s="25"/>
      <c r="AW288" s="25"/>
      <c r="AX288" s="25">
        <v>10.0</v>
      </c>
      <c r="AY288" s="32">
        <f t="shared" si="7"/>
        <v>9.86</v>
      </c>
      <c r="AZ288" s="23"/>
      <c r="BA288" s="23">
        <f t="shared" si="8"/>
        <v>0</v>
      </c>
      <c r="BB288" s="6">
        <v>24.0</v>
      </c>
      <c r="BC288" s="6">
        <v>3.0</v>
      </c>
      <c r="BD288" s="23">
        <f t="shared" si="9"/>
        <v>21</v>
      </c>
      <c r="BE288" s="6" t="s">
        <v>92</v>
      </c>
      <c r="BF288" s="6" t="s">
        <v>55</v>
      </c>
      <c r="BG288" s="6" t="s">
        <v>55</v>
      </c>
      <c r="BH288" s="6" t="s">
        <v>55</v>
      </c>
      <c r="BI288" s="6" t="s">
        <v>55</v>
      </c>
      <c r="BJ288" s="6" t="s">
        <v>92</v>
      </c>
      <c r="BK288" s="6" t="s">
        <v>55</v>
      </c>
      <c r="BL288" s="23"/>
    </row>
    <row r="289">
      <c r="A289" s="16">
        <v>282.0</v>
      </c>
      <c r="B289" s="17" t="s">
        <v>366</v>
      </c>
      <c r="C289" s="17" t="s">
        <v>1393</v>
      </c>
      <c r="D289" s="17" t="s">
        <v>251</v>
      </c>
      <c r="E289" s="19"/>
      <c r="F289" s="17" t="s">
        <v>96</v>
      </c>
      <c r="G289" s="17" t="s">
        <v>1353</v>
      </c>
      <c r="H289" s="48" t="s">
        <v>81</v>
      </c>
      <c r="J289" s="21"/>
      <c r="K289" s="48" t="s">
        <v>84</v>
      </c>
      <c r="L289" s="49">
        <v>42979.0</v>
      </c>
      <c r="M289" s="50"/>
      <c r="N289" s="48" t="s">
        <v>85</v>
      </c>
      <c r="O289" s="48" t="s">
        <v>295</v>
      </c>
      <c r="P289" s="52"/>
      <c r="Q289" s="25">
        <v>9.0</v>
      </c>
      <c r="R289" s="25">
        <v>9.5</v>
      </c>
      <c r="S289" s="25">
        <v>7.5</v>
      </c>
      <c r="T289" s="25"/>
      <c r="U289" s="25">
        <v>10.0</v>
      </c>
      <c r="V289" s="25"/>
      <c r="W289" s="25">
        <v>8.5</v>
      </c>
      <c r="X289" s="25">
        <v>9.0</v>
      </c>
      <c r="Y289" s="25">
        <v>9.5</v>
      </c>
      <c r="Z289" s="25">
        <v>9.5</v>
      </c>
      <c r="AA289" s="25">
        <v>10.0</v>
      </c>
      <c r="AB289" s="25">
        <v>9.0</v>
      </c>
      <c r="AC289" s="25">
        <v>10.0</v>
      </c>
      <c r="AD289" s="25"/>
      <c r="AE289" s="25"/>
      <c r="AF289" s="25"/>
      <c r="AG289" s="25"/>
      <c r="AH289" s="25">
        <v>10.0</v>
      </c>
      <c r="AI289" s="25">
        <v>10.0</v>
      </c>
      <c r="AJ289" s="25">
        <v>10.0</v>
      </c>
      <c r="AK289" s="25">
        <v>10.0</v>
      </c>
      <c r="AL289" s="25">
        <v>10.0</v>
      </c>
      <c r="AM289" s="25"/>
      <c r="AN289" s="25"/>
      <c r="AO289" s="25"/>
      <c r="AP289" s="25"/>
      <c r="AQ289" s="25"/>
      <c r="AR289" s="6">
        <v>9.5</v>
      </c>
      <c r="AS289" s="25"/>
      <c r="AT289" s="25"/>
      <c r="AU289" s="25"/>
      <c r="AV289" s="25"/>
      <c r="AW289" s="25"/>
      <c r="AX289" s="25">
        <v>10.0</v>
      </c>
      <c r="AY289" s="32">
        <f t="shared" si="7"/>
        <v>9.5</v>
      </c>
      <c r="AZ289" s="23"/>
      <c r="BA289" s="23">
        <f t="shared" si="8"/>
        <v>0</v>
      </c>
      <c r="BB289" s="6">
        <v>87.0</v>
      </c>
      <c r="BC289" s="6">
        <v>13.0</v>
      </c>
      <c r="BD289" s="23">
        <f t="shared" si="9"/>
        <v>74</v>
      </c>
      <c r="BE289" s="6" t="s">
        <v>92</v>
      </c>
      <c r="BF289" s="6" t="s">
        <v>55</v>
      </c>
      <c r="BG289" s="6" t="s">
        <v>55</v>
      </c>
      <c r="BH289" s="6" t="s">
        <v>55</v>
      </c>
      <c r="BI289" s="6" t="s">
        <v>55</v>
      </c>
      <c r="BJ289" s="6" t="s">
        <v>92</v>
      </c>
      <c r="BK289" s="6" t="s">
        <v>55</v>
      </c>
      <c r="BL289" s="23"/>
    </row>
    <row r="290">
      <c r="A290" s="16">
        <v>283.0</v>
      </c>
      <c r="B290" s="17" t="s">
        <v>1394</v>
      </c>
      <c r="C290" s="17" t="s">
        <v>617</v>
      </c>
      <c r="D290" s="17" t="s">
        <v>151</v>
      </c>
      <c r="E290" s="19"/>
      <c r="F290" s="17" t="s">
        <v>96</v>
      </c>
      <c r="G290" s="17" t="s">
        <v>1353</v>
      </c>
      <c r="H290" s="48" t="s">
        <v>81</v>
      </c>
      <c r="J290" s="21"/>
      <c r="K290" s="48" t="s">
        <v>84</v>
      </c>
      <c r="L290" s="49">
        <v>42979.0</v>
      </c>
      <c r="M290" s="50"/>
      <c r="N290" s="48" t="s">
        <v>85</v>
      </c>
      <c r="O290" s="48" t="s">
        <v>295</v>
      </c>
      <c r="P290" s="52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6"/>
      <c r="AS290" s="25"/>
      <c r="AT290" s="25"/>
      <c r="AU290" s="25"/>
      <c r="AV290" s="25"/>
      <c r="AW290" s="25"/>
      <c r="AX290" s="25"/>
      <c r="AY290" s="32" t="str">
        <f t="shared" si="7"/>
        <v/>
      </c>
      <c r="AZ290" s="23"/>
      <c r="BA290" s="23">
        <f t="shared" si="8"/>
        <v>0</v>
      </c>
      <c r="BB290" s="6"/>
      <c r="BC290" s="6"/>
      <c r="BD290" s="23">
        <f t="shared" si="9"/>
        <v>0</v>
      </c>
      <c r="BE290" s="6" t="s">
        <v>92</v>
      </c>
      <c r="BF290" s="6" t="s">
        <v>92</v>
      </c>
      <c r="BG290" s="6" t="s">
        <v>55</v>
      </c>
      <c r="BH290" s="6" t="s">
        <v>55</v>
      </c>
      <c r="BI290" s="6"/>
      <c r="BJ290" s="6" t="s">
        <v>55</v>
      </c>
      <c r="BK290" s="6"/>
      <c r="BL290" s="23"/>
    </row>
    <row r="291">
      <c r="A291" s="16">
        <v>284.0</v>
      </c>
      <c r="B291" s="17" t="s">
        <v>1396</v>
      </c>
      <c r="C291" s="17" t="s">
        <v>1397</v>
      </c>
      <c r="D291" s="17" t="s">
        <v>564</v>
      </c>
      <c r="E291" s="19"/>
      <c r="F291" s="17" t="s">
        <v>96</v>
      </c>
      <c r="G291" s="17" t="s">
        <v>1353</v>
      </c>
      <c r="H291" s="48" t="s">
        <v>81</v>
      </c>
      <c r="J291" s="21"/>
      <c r="K291" s="48" t="s">
        <v>84</v>
      </c>
      <c r="L291" s="49">
        <v>42979.0</v>
      </c>
      <c r="M291" s="50"/>
      <c r="N291" s="48" t="s">
        <v>85</v>
      </c>
      <c r="O291" s="48" t="s">
        <v>295</v>
      </c>
      <c r="P291" s="52"/>
      <c r="Q291" s="25">
        <v>9.0</v>
      </c>
      <c r="R291" s="25">
        <v>7.5</v>
      </c>
      <c r="S291" s="25">
        <v>9.5</v>
      </c>
      <c r="T291" s="25"/>
      <c r="U291" s="25">
        <v>10.0</v>
      </c>
      <c r="V291" s="25"/>
      <c r="W291" s="25">
        <v>8.5</v>
      </c>
      <c r="X291" s="25">
        <v>8.5</v>
      </c>
      <c r="Y291" s="25">
        <v>10.0</v>
      </c>
      <c r="Z291" s="25">
        <v>9.5</v>
      </c>
      <c r="AA291" s="25">
        <v>10.0</v>
      </c>
      <c r="AB291" s="25">
        <v>10.0</v>
      </c>
      <c r="AC291" s="25">
        <v>10.0</v>
      </c>
      <c r="AD291" s="25"/>
      <c r="AE291" s="25"/>
      <c r="AF291" s="25"/>
      <c r="AG291" s="25"/>
      <c r="AH291" s="25">
        <v>10.0</v>
      </c>
      <c r="AI291" s="25">
        <v>10.0</v>
      </c>
      <c r="AJ291" s="25">
        <v>10.0</v>
      </c>
      <c r="AK291" s="25">
        <v>10.0</v>
      </c>
      <c r="AL291" s="25">
        <v>10.0</v>
      </c>
      <c r="AM291" s="25"/>
      <c r="AN291" s="25"/>
      <c r="AO291" s="25"/>
      <c r="AP291" s="25"/>
      <c r="AQ291" s="25"/>
      <c r="AR291" s="6">
        <v>8.0</v>
      </c>
      <c r="AS291" s="25"/>
      <c r="AT291" s="25"/>
      <c r="AU291" s="25"/>
      <c r="AV291" s="25"/>
      <c r="AW291" s="25"/>
      <c r="AX291" s="25">
        <v>10.0</v>
      </c>
      <c r="AY291" s="32">
        <f t="shared" si="7"/>
        <v>9.47</v>
      </c>
      <c r="AZ291" s="23"/>
      <c r="BA291" s="23">
        <f t="shared" si="8"/>
        <v>0</v>
      </c>
      <c r="BB291" s="6">
        <v>9.0</v>
      </c>
      <c r="BC291" s="6">
        <v>2.0</v>
      </c>
      <c r="BD291" s="23">
        <f t="shared" si="9"/>
        <v>7</v>
      </c>
      <c r="BE291" s="6" t="s">
        <v>92</v>
      </c>
      <c r="BF291" s="6" t="s">
        <v>55</v>
      </c>
      <c r="BG291" s="6" t="s">
        <v>55</v>
      </c>
      <c r="BH291" s="6" t="s">
        <v>55</v>
      </c>
      <c r="BI291" s="6" t="s">
        <v>55</v>
      </c>
      <c r="BJ291" s="6" t="s">
        <v>92</v>
      </c>
      <c r="BK291" s="6" t="s">
        <v>55</v>
      </c>
      <c r="BL291" s="23"/>
    </row>
    <row r="292">
      <c r="A292" s="16">
        <v>285.0</v>
      </c>
      <c r="B292" s="17" t="s">
        <v>1399</v>
      </c>
      <c r="C292" s="17" t="s">
        <v>688</v>
      </c>
      <c r="D292" s="17" t="s">
        <v>115</v>
      </c>
      <c r="E292" s="19"/>
      <c r="F292" s="17" t="s">
        <v>79</v>
      </c>
      <c r="G292" s="17" t="s">
        <v>1353</v>
      </c>
      <c r="H292" s="48" t="s">
        <v>81</v>
      </c>
      <c r="J292" s="21"/>
      <c r="K292" s="48" t="s">
        <v>84</v>
      </c>
      <c r="L292" s="49">
        <v>42979.0</v>
      </c>
      <c r="M292" s="50"/>
      <c r="N292" s="48" t="s">
        <v>85</v>
      </c>
      <c r="O292" s="48" t="s">
        <v>483</v>
      </c>
      <c r="P292" s="52"/>
      <c r="Q292" s="6">
        <v>9.0</v>
      </c>
      <c r="R292" s="6">
        <v>10.0</v>
      </c>
      <c r="S292" s="6">
        <v>6.0</v>
      </c>
      <c r="T292" s="6"/>
      <c r="U292" s="6">
        <v>10.0</v>
      </c>
      <c r="V292" s="23"/>
      <c r="W292" s="6">
        <v>8.0</v>
      </c>
      <c r="X292" s="6">
        <v>10.0</v>
      </c>
      <c r="Y292" s="6">
        <v>9.5</v>
      </c>
      <c r="Z292" s="6">
        <v>9.0</v>
      </c>
      <c r="AA292" s="6">
        <v>10.0</v>
      </c>
      <c r="AB292" s="6">
        <v>7.5</v>
      </c>
      <c r="AC292" s="6">
        <v>7.0</v>
      </c>
      <c r="AD292" s="23"/>
      <c r="AE292" s="23"/>
      <c r="AF292" s="23"/>
      <c r="AG292" s="23"/>
      <c r="AH292" s="6">
        <v>10.0</v>
      </c>
      <c r="AI292" s="6">
        <v>10.0</v>
      </c>
      <c r="AJ292" s="6">
        <v>10.0</v>
      </c>
      <c r="AK292" s="6">
        <v>10.0</v>
      </c>
      <c r="AL292" s="6">
        <v>10.0</v>
      </c>
      <c r="AM292" s="23"/>
      <c r="AN292" s="23"/>
      <c r="AO292" s="23"/>
      <c r="AP292" s="23"/>
      <c r="AQ292" s="23"/>
      <c r="AR292" s="6">
        <v>10.0</v>
      </c>
      <c r="AS292" s="23"/>
      <c r="AT292" s="23"/>
      <c r="AU292" s="23"/>
      <c r="AV292" s="23"/>
      <c r="AW292" s="23"/>
      <c r="AX292" s="6">
        <v>10.0</v>
      </c>
      <c r="AY292" s="32">
        <f t="shared" si="7"/>
        <v>9.22</v>
      </c>
      <c r="AZ292" s="23"/>
      <c r="BA292" s="23">
        <f t="shared" si="8"/>
        <v>0</v>
      </c>
      <c r="BB292" s="6">
        <v>112.0</v>
      </c>
      <c r="BC292" s="6">
        <v>14.0</v>
      </c>
      <c r="BD292" s="23">
        <f t="shared" si="9"/>
        <v>98</v>
      </c>
      <c r="BE292" s="6" t="s">
        <v>92</v>
      </c>
      <c r="BF292" s="6" t="s">
        <v>55</v>
      </c>
      <c r="BG292" s="6" t="s">
        <v>55</v>
      </c>
      <c r="BH292" s="6" t="s">
        <v>55</v>
      </c>
      <c r="BI292" s="6" t="s">
        <v>55</v>
      </c>
      <c r="BJ292" s="6" t="s">
        <v>92</v>
      </c>
      <c r="BK292" s="6" t="s">
        <v>55</v>
      </c>
      <c r="BL292" s="23"/>
    </row>
    <row r="293">
      <c r="A293" s="16">
        <v>286.0</v>
      </c>
      <c r="B293" s="17" t="s">
        <v>181</v>
      </c>
      <c r="C293" s="17" t="s">
        <v>1401</v>
      </c>
      <c r="D293" s="17" t="s">
        <v>341</v>
      </c>
      <c r="E293" s="19"/>
      <c r="F293" s="17" t="s">
        <v>96</v>
      </c>
      <c r="G293" s="17" t="s">
        <v>1353</v>
      </c>
      <c r="H293" s="48" t="s">
        <v>81</v>
      </c>
      <c r="J293" s="21"/>
      <c r="K293" s="48" t="s">
        <v>84</v>
      </c>
      <c r="L293" s="49">
        <v>42979.0</v>
      </c>
      <c r="M293" s="50"/>
      <c r="N293" s="48" t="s">
        <v>85</v>
      </c>
      <c r="O293" s="48" t="s">
        <v>295</v>
      </c>
      <c r="P293" s="52"/>
      <c r="Q293" s="25">
        <v>8.0</v>
      </c>
      <c r="R293" s="25">
        <v>10.0</v>
      </c>
      <c r="S293" s="25">
        <v>5.5</v>
      </c>
      <c r="T293" s="25"/>
      <c r="U293" s="25">
        <v>10.0</v>
      </c>
      <c r="V293" s="25"/>
      <c r="W293" s="25">
        <v>5.0</v>
      </c>
      <c r="X293" s="25">
        <v>7.0</v>
      </c>
      <c r="Y293" s="25">
        <v>8.5</v>
      </c>
      <c r="Z293" s="25">
        <v>7.5</v>
      </c>
      <c r="AA293" s="25">
        <v>10.0</v>
      </c>
      <c r="AB293" s="25">
        <v>6.0</v>
      </c>
      <c r="AC293" s="25">
        <v>8.5</v>
      </c>
      <c r="AD293" s="25"/>
      <c r="AE293" s="25"/>
      <c r="AF293" s="25"/>
      <c r="AG293" s="25"/>
      <c r="AH293" s="25">
        <v>10.0</v>
      </c>
      <c r="AI293" s="25">
        <v>10.0</v>
      </c>
      <c r="AJ293" s="25">
        <v>10.0</v>
      </c>
      <c r="AK293" s="25">
        <v>10.0</v>
      </c>
      <c r="AL293" s="25">
        <v>8.0</v>
      </c>
      <c r="AM293" s="25"/>
      <c r="AN293" s="25"/>
      <c r="AO293" s="25"/>
      <c r="AP293" s="25"/>
      <c r="AQ293" s="25"/>
      <c r="AR293" s="6">
        <v>10.0</v>
      </c>
      <c r="AS293" s="25"/>
      <c r="AT293" s="25"/>
      <c r="AU293" s="25"/>
      <c r="AV293" s="25"/>
      <c r="AW293" s="25"/>
      <c r="AX293" s="25">
        <v>9.5</v>
      </c>
      <c r="AY293" s="32">
        <f t="shared" si="7"/>
        <v>8.52</v>
      </c>
      <c r="AZ293" s="23"/>
      <c r="BA293" s="23">
        <f t="shared" si="8"/>
        <v>0</v>
      </c>
      <c r="BB293" s="6">
        <v>40.0</v>
      </c>
      <c r="BC293" s="6">
        <v>16.0</v>
      </c>
      <c r="BD293" s="23">
        <f t="shared" si="9"/>
        <v>24</v>
      </c>
      <c r="BE293" s="6" t="s">
        <v>92</v>
      </c>
      <c r="BF293" s="6" t="s">
        <v>55</v>
      </c>
      <c r="BG293" s="6" t="s">
        <v>55</v>
      </c>
      <c r="BH293" s="6" t="s">
        <v>55</v>
      </c>
      <c r="BI293" s="6" t="s">
        <v>55</v>
      </c>
      <c r="BJ293" s="6" t="s">
        <v>92</v>
      </c>
      <c r="BK293" s="6" t="s">
        <v>55</v>
      </c>
      <c r="BL293" s="23"/>
    </row>
    <row r="294">
      <c r="A294" s="16">
        <v>287.0</v>
      </c>
      <c r="B294" s="17" t="s">
        <v>1403</v>
      </c>
      <c r="C294" s="17" t="s">
        <v>1404</v>
      </c>
      <c r="D294" s="17" t="s">
        <v>283</v>
      </c>
      <c r="E294" s="19"/>
      <c r="F294" s="17" t="s">
        <v>96</v>
      </c>
      <c r="G294" s="17" t="s">
        <v>1353</v>
      </c>
      <c r="H294" s="48" t="s">
        <v>81</v>
      </c>
      <c r="J294" s="21"/>
      <c r="K294" s="48" t="s">
        <v>84</v>
      </c>
      <c r="L294" s="49">
        <v>42979.0</v>
      </c>
      <c r="M294" s="50"/>
      <c r="N294" s="48" t="s">
        <v>85</v>
      </c>
      <c r="O294" s="48" t="s">
        <v>295</v>
      </c>
      <c r="P294" s="52"/>
      <c r="Q294" s="25">
        <v>8.5</v>
      </c>
      <c r="R294" s="25">
        <v>9.0</v>
      </c>
      <c r="S294" s="25">
        <v>9.0</v>
      </c>
      <c r="T294" s="25"/>
      <c r="U294" s="25">
        <v>10.0</v>
      </c>
      <c r="V294" s="25"/>
      <c r="W294" s="25">
        <v>5.0</v>
      </c>
      <c r="X294" s="25">
        <v>8.5</v>
      </c>
      <c r="Y294" s="25">
        <v>9.0</v>
      </c>
      <c r="Z294" s="25">
        <v>7.5</v>
      </c>
      <c r="AA294" s="25">
        <v>10.0</v>
      </c>
      <c r="AB294" s="25">
        <v>9.0</v>
      </c>
      <c r="AC294" s="25">
        <v>8.5</v>
      </c>
      <c r="AD294" s="25"/>
      <c r="AE294" s="25"/>
      <c r="AF294" s="25"/>
      <c r="AG294" s="25"/>
      <c r="AH294" s="25">
        <v>10.0</v>
      </c>
      <c r="AI294" s="25">
        <v>10.0</v>
      </c>
      <c r="AJ294" s="25">
        <v>10.0</v>
      </c>
      <c r="AK294" s="25">
        <v>10.0</v>
      </c>
      <c r="AL294" s="25">
        <v>9.0</v>
      </c>
      <c r="AM294" s="25"/>
      <c r="AN294" s="25"/>
      <c r="AO294" s="25"/>
      <c r="AP294" s="25"/>
      <c r="AQ294" s="25"/>
      <c r="AR294" s="6">
        <v>10.0</v>
      </c>
      <c r="AS294" s="25"/>
      <c r="AT294" s="25"/>
      <c r="AU294" s="25"/>
      <c r="AV294" s="25"/>
      <c r="AW294" s="25"/>
      <c r="AX294" s="25">
        <v>10.0</v>
      </c>
      <c r="AY294" s="32">
        <f t="shared" si="7"/>
        <v>9.05</v>
      </c>
      <c r="AZ294" s="23"/>
      <c r="BA294" s="23">
        <f t="shared" si="8"/>
        <v>0</v>
      </c>
      <c r="BB294" s="6">
        <v>36.0</v>
      </c>
      <c r="BC294" s="6">
        <v>14.0</v>
      </c>
      <c r="BD294" s="23">
        <f t="shared" si="9"/>
        <v>22</v>
      </c>
      <c r="BE294" s="6" t="s">
        <v>92</v>
      </c>
      <c r="BF294" s="6" t="s">
        <v>55</v>
      </c>
      <c r="BG294" s="6" t="s">
        <v>55</v>
      </c>
      <c r="BH294" s="6" t="s">
        <v>55</v>
      </c>
      <c r="BI294" s="6" t="s">
        <v>55</v>
      </c>
      <c r="BJ294" s="6" t="s">
        <v>92</v>
      </c>
      <c r="BK294" s="6" t="s">
        <v>55</v>
      </c>
      <c r="BL294" s="23"/>
    </row>
    <row r="295">
      <c r="A295" s="16">
        <v>288.0</v>
      </c>
      <c r="B295" s="17" t="s">
        <v>1406</v>
      </c>
      <c r="C295" s="17" t="s">
        <v>1407</v>
      </c>
      <c r="D295" s="20"/>
      <c r="E295" s="19"/>
      <c r="F295" s="17" t="s">
        <v>96</v>
      </c>
      <c r="G295" s="17" t="s">
        <v>1353</v>
      </c>
      <c r="H295" s="48" t="s">
        <v>81</v>
      </c>
      <c r="J295" s="21"/>
      <c r="K295" s="48" t="s">
        <v>84</v>
      </c>
      <c r="L295" s="49">
        <v>42979.0</v>
      </c>
      <c r="M295" s="50"/>
      <c r="N295" s="48" t="s">
        <v>85</v>
      </c>
      <c r="O295" s="48" t="s">
        <v>295</v>
      </c>
      <c r="P295" s="52"/>
      <c r="Q295" s="6">
        <v>10.0</v>
      </c>
      <c r="R295" s="6">
        <v>10.0</v>
      </c>
      <c r="S295" s="6">
        <v>9.5</v>
      </c>
      <c r="T295" s="23"/>
      <c r="U295" s="6">
        <v>10.0</v>
      </c>
      <c r="V295" s="23"/>
      <c r="W295" s="6">
        <v>9.5</v>
      </c>
      <c r="X295" s="6">
        <v>9.0</v>
      </c>
      <c r="Y295" s="6">
        <v>10.0</v>
      </c>
      <c r="Z295" s="6">
        <v>9.5</v>
      </c>
      <c r="AA295" s="6">
        <v>10.0</v>
      </c>
      <c r="AB295" s="6">
        <v>10.0</v>
      </c>
      <c r="AC295" s="6">
        <v>9.5</v>
      </c>
      <c r="AD295" s="23"/>
      <c r="AE295" s="23"/>
      <c r="AF295" s="23"/>
      <c r="AG295" s="23"/>
      <c r="AH295" s="6">
        <v>10.0</v>
      </c>
      <c r="AI295" s="6">
        <v>10.0</v>
      </c>
      <c r="AJ295" s="6">
        <v>10.0</v>
      </c>
      <c r="AK295" s="6">
        <v>10.0</v>
      </c>
      <c r="AL295" s="6">
        <v>10.0</v>
      </c>
      <c r="AM295" s="23"/>
      <c r="AN295" s="23"/>
      <c r="AO295" s="23"/>
      <c r="AP295" s="23"/>
      <c r="AQ295" s="23"/>
      <c r="AR295" s="6">
        <v>10.0</v>
      </c>
      <c r="AS295" s="23"/>
      <c r="AT295" s="23"/>
      <c r="AU295" s="23"/>
      <c r="AV295" s="23"/>
      <c r="AW295" s="23"/>
      <c r="AX295" s="6">
        <v>10.0</v>
      </c>
      <c r="AY295" s="32">
        <f t="shared" si="7"/>
        <v>9.83</v>
      </c>
      <c r="AZ295" s="23"/>
      <c r="BA295" s="23">
        <f t="shared" si="8"/>
        <v>0</v>
      </c>
      <c r="BB295" s="6">
        <v>16.0</v>
      </c>
      <c r="BC295" s="6">
        <v>10.0</v>
      </c>
      <c r="BD295" s="23">
        <f t="shared" si="9"/>
        <v>6</v>
      </c>
      <c r="BE295" s="6" t="s">
        <v>92</v>
      </c>
      <c r="BF295" s="6" t="s">
        <v>55</v>
      </c>
      <c r="BG295" s="6" t="s">
        <v>55</v>
      </c>
      <c r="BH295" s="6" t="s">
        <v>55</v>
      </c>
      <c r="BI295" s="6" t="s">
        <v>55</v>
      </c>
      <c r="BJ295" s="6" t="s">
        <v>92</v>
      </c>
      <c r="BK295" s="6" t="s">
        <v>55</v>
      </c>
      <c r="BL295" s="23"/>
    </row>
    <row r="296">
      <c r="A296" s="16">
        <v>289.0</v>
      </c>
      <c r="B296" s="17" t="s">
        <v>248</v>
      </c>
      <c r="C296" s="17" t="s">
        <v>200</v>
      </c>
      <c r="D296" s="20"/>
      <c r="E296" s="19"/>
      <c r="F296" s="17" t="s">
        <v>96</v>
      </c>
      <c r="G296" s="17" t="s">
        <v>1353</v>
      </c>
      <c r="H296" s="48" t="s">
        <v>81</v>
      </c>
      <c r="J296" s="21"/>
      <c r="K296" s="48" t="s">
        <v>84</v>
      </c>
      <c r="L296" s="49">
        <v>42979.0</v>
      </c>
      <c r="M296" s="50"/>
      <c r="N296" s="48" t="s">
        <v>85</v>
      </c>
      <c r="O296" s="48" t="s">
        <v>295</v>
      </c>
      <c r="P296" s="52"/>
      <c r="Q296" s="25">
        <v>8.0</v>
      </c>
      <c r="R296" s="25">
        <v>9.5</v>
      </c>
      <c r="S296" s="25">
        <v>9.0</v>
      </c>
      <c r="T296" s="25"/>
      <c r="U296" s="25">
        <v>10.0</v>
      </c>
      <c r="V296" s="25"/>
      <c r="W296" s="25">
        <v>7.0</v>
      </c>
      <c r="X296" s="25">
        <v>8.5</v>
      </c>
      <c r="Y296" s="25">
        <v>10.0</v>
      </c>
      <c r="Z296" s="25">
        <v>9.0</v>
      </c>
      <c r="AA296" s="25">
        <v>10.0</v>
      </c>
      <c r="AB296" s="25">
        <v>9.0</v>
      </c>
      <c r="AC296" s="25">
        <v>9.5</v>
      </c>
      <c r="AD296" s="25"/>
      <c r="AE296" s="25"/>
      <c r="AF296" s="25"/>
      <c r="AG296" s="25"/>
      <c r="AH296" s="25">
        <v>10.0</v>
      </c>
      <c r="AI296" s="25">
        <v>10.0</v>
      </c>
      <c r="AJ296" s="25">
        <v>10.0</v>
      </c>
      <c r="AK296" s="25">
        <v>10.0</v>
      </c>
      <c r="AL296" s="25">
        <v>9.0</v>
      </c>
      <c r="AM296" s="25"/>
      <c r="AN296" s="25"/>
      <c r="AO296" s="25"/>
      <c r="AP296" s="25"/>
      <c r="AQ296" s="25"/>
      <c r="AR296" s="6">
        <v>9.5</v>
      </c>
      <c r="AS296" s="25"/>
      <c r="AT296" s="25"/>
      <c r="AU296" s="25"/>
      <c r="AV296" s="25"/>
      <c r="AW296" s="25"/>
      <c r="AX296" s="25">
        <v>10.0</v>
      </c>
      <c r="AY296" s="32">
        <f t="shared" si="7"/>
        <v>9.33</v>
      </c>
      <c r="AZ296" s="23"/>
      <c r="BA296" s="23">
        <f t="shared" si="8"/>
        <v>0</v>
      </c>
      <c r="BB296" s="6">
        <v>3.0</v>
      </c>
      <c r="BC296" s="6">
        <v>2.0</v>
      </c>
      <c r="BD296" s="23">
        <f t="shared" si="9"/>
        <v>1</v>
      </c>
      <c r="BE296" s="6" t="s">
        <v>92</v>
      </c>
      <c r="BF296" s="6" t="s">
        <v>55</v>
      </c>
      <c r="BG296" s="6" t="s">
        <v>55</v>
      </c>
      <c r="BH296" s="6" t="s">
        <v>55</v>
      </c>
      <c r="BI296" s="6" t="s">
        <v>55</v>
      </c>
      <c r="BJ296" s="6" t="s">
        <v>92</v>
      </c>
      <c r="BK296" s="6" t="s">
        <v>55</v>
      </c>
      <c r="BL296" s="23"/>
    </row>
    <row r="297">
      <c r="A297" s="16">
        <v>290.0</v>
      </c>
      <c r="B297" s="17" t="s">
        <v>1224</v>
      </c>
      <c r="C297" s="17" t="s">
        <v>1411</v>
      </c>
      <c r="D297" s="20"/>
      <c r="E297" s="19"/>
      <c r="F297" s="17" t="s">
        <v>96</v>
      </c>
      <c r="G297" s="17" t="s">
        <v>1353</v>
      </c>
      <c r="H297" s="48" t="s">
        <v>81</v>
      </c>
      <c r="J297" s="21"/>
      <c r="K297" s="48" t="s">
        <v>84</v>
      </c>
      <c r="L297" s="49">
        <v>42979.0</v>
      </c>
      <c r="M297" s="50"/>
      <c r="N297" s="48" t="s">
        <v>85</v>
      </c>
      <c r="O297" s="48" t="s">
        <v>295</v>
      </c>
      <c r="P297" s="52"/>
      <c r="Q297" s="6">
        <v>9.0</v>
      </c>
      <c r="R297" s="6">
        <v>8.5</v>
      </c>
      <c r="S297" s="6">
        <v>9.0</v>
      </c>
      <c r="T297" s="23"/>
      <c r="U297" s="6">
        <v>10.0</v>
      </c>
      <c r="V297" s="23"/>
      <c r="W297" s="6">
        <v>8.0</v>
      </c>
      <c r="X297" s="6">
        <v>8.0</v>
      </c>
      <c r="Y297" s="6">
        <v>10.0</v>
      </c>
      <c r="Z297" s="6">
        <v>10.0</v>
      </c>
      <c r="AA297" s="6">
        <v>10.0</v>
      </c>
      <c r="AB297" s="6">
        <v>10.0</v>
      </c>
      <c r="AC297" s="6">
        <v>9.5</v>
      </c>
      <c r="AD297" s="23"/>
      <c r="AE297" s="23"/>
      <c r="AF297" s="23"/>
      <c r="AG297" s="23"/>
      <c r="AH297" s="6">
        <v>10.0</v>
      </c>
      <c r="AI297" s="6">
        <v>10.0</v>
      </c>
      <c r="AJ297" s="6">
        <v>10.0</v>
      </c>
      <c r="AK297" s="6">
        <v>10.0</v>
      </c>
      <c r="AL297" s="6">
        <v>9.5</v>
      </c>
      <c r="AM297" s="23"/>
      <c r="AN297" s="23"/>
      <c r="AO297" s="23"/>
      <c r="AP297" s="23"/>
      <c r="AQ297" s="23"/>
      <c r="AR297" s="6">
        <v>9.5</v>
      </c>
      <c r="AS297" s="23"/>
      <c r="AT297" s="23"/>
      <c r="AU297" s="23"/>
      <c r="AV297" s="23"/>
      <c r="AW297" s="23"/>
      <c r="AX297" s="6">
        <v>10.0</v>
      </c>
      <c r="AY297" s="32">
        <f t="shared" si="7"/>
        <v>9.5</v>
      </c>
      <c r="AZ297" s="23"/>
      <c r="BA297" s="23">
        <f t="shared" si="8"/>
        <v>0</v>
      </c>
      <c r="BB297" s="6">
        <v>8.0</v>
      </c>
      <c r="BC297" s="6">
        <v>5.0</v>
      </c>
      <c r="BD297" s="23">
        <f t="shared" si="9"/>
        <v>3</v>
      </c>
      <c r="BE297" s="6" t="s">
        <v>92</v>
      </c>
      <c r="BF297" s="6" t="s">
        <v>55</v>
      </c>
      <c r="BG297" s="6" t="s">
        <v>55</v>
      </c>
      <c r="BH297" s="6" t="s">
        <v>55</v>
      </c>
      <c r="BI297" s="6" t="s">
        <v>55</v>
      </c>
      <c r="BJ297" s="6" t="s">
        <v>92</v>
      </c>
      <c r="BK297" s="6" t="s">
        <v>55</v>
      </c>
      <c r="BL297" s="23"/>
    </row>
    <row r="298">
      <c r="A298" s="16">
        <v>291.0</v>
      </c>
      <c r="B298" s="17" t="s">
        <v>1413</v>
      </c>
      <c r="C298" s="17" t="s">
        <v>115</v>
      </c>
      <c r="D298" s="20"/>
      <c r="E298" s="19"/>
      <c r="F298" s="17" t="s">
        <v>79</v>
      </c>
      <c r="G298" s="17" t="s">
        <v>1414</v>
      </c>
      <c r="H298" s="48" t="s">
        <v>81</v>
      </c>
      <c r="J298" s="21"/>
      <c r="K298" s="48" t="s">
        <v>84</v>
      </c>
      <c r="L298" s="49">
        <v>42979.0</v>
      </c>
      <c r="M298" s="50"/>
      <c r="N298" s="48" t="s">
        <v>85</v>
      </c>
      <c r="O298" s="48" t="s">
        <v>295</v>
      </c>
      <c r="P298" s="52"/>
      <c r="Q298" s="6">
        <v>9.5</v>
      </c>
      <c r="R298" s="6">
        <v>10.0</v>
      </c>
      <c r="S298" s="6">
        <v>9.5</v>
      </c>
      <c r="T298" s="23"/>
      <c r="U298" s="6">
        <v>10.0</v>
      </c>
      <c r="V298" s="23"/>
      <c r="W298" s="6">
        <v>6.5</v>
      </c>
      <c r="X298" s="6">
        <v>9.0</v>
      </c>
      <c r="Y298" s="6">
        <v>9.5</v>
      </c>
      <c r="Z298" s="6">
        <v>10.0</v>
      </c>
      <c r="AA298" s="6">
        <v>10.0</v>
      </c>
      <c r="AB298" s="6">
        <v>10.0</v>
      </c>
      <c r="AC298" s="6">
        <v>9.0</v>
      </c>
      <c r="AD298" s="23"/>
      <c r="AE298" s="23"/>
      <c r="AF298" s="23"/>
      <c r="AG298" s="23"/>
      <c r="AH298" s="6">
        <v>10.0</v>
      </c>
      <c r="AI298" s="6">
        <v>10.0</v>
      </c>
      <c r="AJ298" s="6">
        <v>10.0</v>
      </c>
      <c r="AK298" s="6">
        <v>10.0</v>
      </c>
      <c r="AL298" s="6">
        <v>10.0</v>
      </c>
      <c r="AM298" s="23"/>
      <c r="AN298" s="23"/>
      <c r="AO298" s="23"/>
      <c r="AP298" s="23"/>
      <c r="AQ298" s="23"/>
      <c r="AR298" s="6">
        <v>10.0</v>
      </c>
      <c r="AS298" s="23"/>
      <c r="AT298" s="23"/>
      <c r="AU298" s="23"/>
      <c r="AV298" s="23"/>
      <c r="AW298" s="23"/>
      <c r="AX298" s="6">
        <v>10.0</v>
      </c>
      <c r="AY298" s="32">
        <f t="shared" si="7"/>
        <v>9.61</v>
      </c>
      <c r="AZ298" s="23"/>
      <c r="BA298" s="23">
        <f t="shared" si="8"/>
        <v>0</v>
      </c>
      <c r="BB298" s="6">
        <v>39.0</v>
      </c>
      <c r="BC298" s="6">
        <v>0.0</v>
      </c>
      <c r="BD298" s="23">
        <f t="shared" si="9"/>
        <v>39</v>
      </c>
      <c r="BE298" s="6" t="s">
        <v>92</v>
      </c>
      <c r="BF298" s="6" t="s">
        <v>55</v>
      </c>
      <c r="BG298" s="6" t="s">
        <v>55</v>
      </c>
      <c r="BH298" s="6" t="s">
        <v>55</v>
      </c>
      <c r="BI298" s="6" t="s">
        <v>55</v>
      </c>
      <c r="BJ298" s="6" t="s">
        <v>92</v>
      </c>
      <c r="BK298" s="6" t="s">
        <v>55</v>
      </c>
      <c r="BL298" s="23"/>
    </row>
    <row r="299">
      <c r="A299" s="16">
        <v>292.0</v>
      </c>
      <c r="B299" s="17" t="s">
        <v>93</v>
      </c>
      <c r="C299" s="17" t="s">
        <v>636</v>
      </c>
      <c r="D299" s="17" t="s">
        <v>1416</v>
      </c>
      <c r="E299" s="19"/>
      <c r="F299" s="17" t="s">
        <v>96</v>
      </c>
      <c r="G299" s="17" t="s">
        <v>1414</v>
      </c>
      <c r="H299" s="48" t="s">
        <v>81</v>
      </c>
      <c r="J299" s="21"/>
      <c r="K299" s="48" t="s">
        <v>84</v>
      </c>
      <c r="L299" s="49">
        <v>42979.0</v>
      </c>
      <c r="M299" s="50"/>
      <c r="N299" s="48" t="s">
        <v>85</v>
      </c>
      <c r="O299" s="48" t="s">
        <v>295</v>
      </c>
      <c r="P299" s="52"/>
      <c r="Q299" s="6">
        <v>9.5</v>
      </c>
      <c r="R299" s="6">
        <v>8.5</v>
      </c>
      <c r="S299" s="6">
        <v>9.5</v>
      </c>
      <c r="T299" s="23"/>
      <c r="U299" s="6">
        <v>10.0</v>
      </c>
      <c r="V299" s="23"/>
      <c r="W299" s="6">
        <v>9.0</v>
      </c>
      <c r="X299" s="6">
        <v>9.0</v>
      </c>
      <c r="Y299" s="6">
        <v>9.5</v>
      </c>
      <c r="Z299" s="6">
        <v>10.0</v>
      </c>
      <c r="AA299" s="6">
        <v>10.0</v>
      </c>
      <c r="AB299" s="6">
        <v>9.5</v>
      </c>
      <c r="AC299" s="6">
        <v>9.5</v>
      </c>
      <c r="AD299" s="23"/>
      <c r="AE299" s="23"/>
      <c r="AF299" s="23"/>
      <c r="AG299" s="23"/>
      <c r="AH299" s="6">
        <v>10.0</v>
      </c>
      <c r="AI299" s="6">
        <v>10.0</v>
      </c>
      <c r="AJ299" s="6">
        <v>10.0</v>
      </c>
      <c r="AK299" s="6">
        <v>10.0</v>
      </c>
      <c r="AL299" s="6">
        <v>10.0</v>
      </c>
      <c r="AM299" s="23"/>
      <c r="AN299" s="23"/>
      <c r="AO299" s="23"/>
      <c r="AP299" s="23"/>
      <c r="AQ299" s="23"/>
      <c r="AR299" s="6">
        <v>10.0</v>
      </c>
      <c r="AS299" s="23"/>
      <c r="AT299" s="23"/>
      <c r="AU299" s="23"/>
      <c r="AV299" s="23"/>
      <c r="AW299" s="23"/>
      <c r="AX299" s="6">
        <v>10.0</v>
      </c>
      <c r="AY299" s="32">
        <f t="shared" si="7"/>
        <v>9.66</v>
      </c>
      <c r="AZ299" s="23"/>
      <c r="BA299" s="23">
        <f t="shared" si="8"/>
        <v>0</v>
      </c>
      <c r="BB299" s="6">
        <v>30.0</v>
      </c>
      <c r="BC299" s="6">
        <v>0.0</v>
      </c>
      <c r="BD299" s="23">
        <f t="shared" si="9"/>
        <v>30</v>
      </c>
      <c r="BE299" s="6" t="s">
        <v>92</v>
      </c>
      <c r="BF299" s="6" t="s">
        <v>55</v>
      </c>
      <c r="BG299" s="6" t="s">
        <v>55</v>
      </c>
      <c r="BH299" s="6" t="s">
        <v>55</v>
      </c>
      <c r="BI299" s="6" t="s">
        <v>55</v>
      </c>
      <c r="BJ299" s="6" t="s">
        <v>92</v>
      </c>
      <c r="BK299" s="6" t="s">
        <v>55</v>
      </c>
      <c r="BL299" s="23"/>
    </row>
    <row r="300">
      <c r="A300" s="16">
        <v>293.0</v>
      </c>
      <c r="B300" s="17" t="s">
        <v>1418</v>
      </c>
      <c r="C300" s="17" t="s">
        <v>149</v>
      </c>
      <c r="D300" s="17" t="s">
        <v>78</v>
      </c>
      <c r="E300" s="19"/>
      <c r="F300" s="17" t="s">
        <v>79</v>
      </c>
      <c r="G300" s="17" t="s">
        <v>1414</v>
      </c>
      <c r="H300" s="48" t="s">
        <v>81</v>
      </c>
      <c r="J300" s="21"/>
      <c r="K300" s="48" t="s">
        <v>84</v>
      </c>
      <c r="L300" s="49">
        <v>42979.0</v>
      </c>
      <c r="M300" s="50"/>
      <c r="N300" s="48" t="s">
        <v>85</v>
      </c>
      <c r="O300" s="48" t="s">
        <v>483</v>
      </c>
      <c r="P300" s="52"/>
      <c r="Q300" s="6">
        <v>9.5</v>
      </c>
      <c r="R300" s="6">
        <v>10.0</v>
      </c>
      <c r="S300" s="6">
        <v>9.5</v>
      </c>
      <c r="T300" s="23"/>
      <c r="U300" s="6">
        <v>10.0</v>
      </c>
      <c r="V300" s="23"/>
      <c r="W300" s="6">
        <v>9.5</v>
      </c>
      <c r="X300" s="6">
        <v>9.5</v>
      </c>
      <c r="Y300" s="6">
        <v>10.0</v>
      </c>
      <c r="Z300" s="6">
        <v>10.0</v>
      </c>
      <c r="AA300" s="6">
        <v>10.0</v>
      </c>
      <c r="AB300" s="6">
        <v>9.0</v>
      </c>
      <c r="AC300" s="6">
        <v>8.5</v>
      </c>
      <c r="AD300" s="23"/>
      <c r="AE300" s="23"/>
      <c r="AF300" s="23"/>
      <c r="AG300" s="23"/>
      <c r="AH300" s="6">
        <v>10.0</v>
      </c>
      <c r="AI300" s="6">
        <v>10.0</v>
      </c>
      <c r="AJ300" s="6">
        <v>10.0</v>
      </c>
      <c r="AK300" s="6">
        <v>10.0</v>
      </c>
      <c r="AL300" s="6">
        <v>10.0</v>
      </c>
      <c r="AM300" s="23"/>
      <c r="AN300" s="23"/>
      <c r="AO300" s="23"/>
      <c r="AP300" s="23"/>
      <c r="AQ300" s="23"/>
      <c r="AR300" s="6">
        <v>10.0</v>
      </c>
      <c r="AS300" s="23"/>
      <c r="AT300" s="23"/>
      <c r="AU300" s="23"/>
      <c r="AV300" s="23"/>
      <c r="AW300" s="23"/>
      <c r="AX300" s="6">
        <v>10.0</v>
      </c>
      <c r="AY300" s="32">
        <f t="shared" si="7"/>
        <v>9.75</v>
      </c>
      <c r="AZ300" s="23"/>
      <c r="BA300" s="23">
        <f t="shared" si="8"/>
        <v>0</v>
      </c>
      <c r="BB300" s="6">
        <v>16.0</v>
      </c>
      <c r="BC300" s="6">
        <v>4.0</v>
      </c>
      <c r="BD300" s="23">
        <f t="shared" si="9"/>
        <v>12</v>
      </c>
      <c r="BE300" s="6" t="s">
        <v>92</v>
      </c>
      <c r="BF300" s="6" t="s">
        <v>55</v>
      </c>
      <c r="BG300" s="6" t="s">
        <v>55</v>
      </c>
      <c r="BH300" s="6" t="s">
        <v>55</v>
      </c>
      <c r="BI300" s="6" t="s">
        <v>55</v>
      </c>
      <c r="BJ300" s="6" t="s">
        <v>92</v>
      </c>
      <c r="BK300" s="6" t="s">
        <v>55</v>
      </c>
      <c r="BL300" s="23"/>
    </row>
    <row r="301">
      <c r="A301" s="16">
        <v>294.0</v>
      </c>
      <c r="B301" s="17" t="s">
        <v>321</v>
      </c>
      <c r="C301" s="17" t="s">
        <v>1419</v>
      </c>
      <c r="D301" s="17" t="s">
        <v>564</v>
      </c>
      <c r="E301" s="19"/>
      <c r="F301" s="17" t="s">
        <v>96</v>
      </c>
      <c r="G301" s="17" t="s">
        <v>1414</v>
      </c>
      <c r="H301" s="48" t="s">
        <v>81</v>
      </c>
      <c r="J301" s="21"/>
      <c r="K301" s="48" t="s">
        <v>84</v>
      </c>
      <c r="L301" s="49">
        <v>42979.0</v>
      </c>
      <c r="M301" s="50"/>
      <c r="N301" s="48" t="s">
        <v>85</v>
      </c>
      <c r="O301" s="48" t="s">
        <v>295</v>
      </c>
      <c r="P301" s="52"/>
      <c r="Q301" s="25">
        <v>9.5</v>
      </c>
      <c r="R301" s="25">
        <v>10.0</v>
      </c>
      <c r="S301" s="25">
        <v>9.5</v>
      </c>
      <c r="T301" s="25"/>
      <c r="U301" s="25">
        <v>10.0</v>
      </c>
      <c r="V301" s="25"/>
      <c r="W301" s="25">
        <v>9.0</v>
      </c>
      <c r="X301" s="25">
        <v>9.0</v>
      </c>
      <c r="Y301" s="25">
        <v>10.0</v>
      </c>
      <c r="Z301" s="25">
        <v>10.0</v>
      </c>
      <c r="AA301" s="25">
        <v>10.0</v>
      </c>
      <c r="AB301" s="25">
        <v>7.5</v>
      </c>
      <c r="AC301" s="25">
        <v>9.5</v>
      </c>
      <c r="AD301" s="25"/>
      <c r="AE301" s="25"/>
      <c r="AF301" s="25"/>
      <c r="AG301" s="25"/>
      <c r="AH301" s="25">
        <v>10.0</v>
      </c>
      <c r="AI301" s="25">
        <v>10.0</v>
      </c>
      <c r="AJ301" s="25">
        <v>10.0</v>
      </c>
      <c r="AK301" s="25">
        <v>10.0</v>
      </c>
      <c r="AL301" s="25">
        <v>10.0</v>
      </c>
      <c r="AM301" s="25"/>
      <c r="AN301" s="25"/>
      <c r="AO301" s="25"/>
      <c r="AP301" s="25"/>
      <c r="AQ301" s="25"/>
      <c r="AR301" s="6">
        <v>10.0</v>
      </c>
      <c r="AS301" s="25"/>
      <c r="AT301" s="25"/>
      <c r="AU301" s="25"/>
      <c r="AV301" s="25"/>
      <c r="AW301" s="25"/>
      <c r="AX301" s="25">
        <v>10.0</v>
      </c>
      <c r="AY301" s="32">
        <f t="shared" si="7"/>
        <v>9.66</v>
      </c>
      <c r="AZ301" s="23"/>
      <c r="BA301" s="23">
        <f t="shared" si="8"/>
        <v>0</v>
      </c>
      <c r="BB301" s="6">
        <v>25.0</v>
      </c>
      <c r="BC301" s="6">
        <v>0.0</v>
      </c>
      <c r="BD301" s="23">
        <f t="shared" si="9"/>
        <v>25</v>
      </c>
      <c r="BE301" s="6" t="s">
        <v>92</v>
      </c>
      <c r="BF301" s="6" t="s">
        <v>55</v>
      </c>
      <c r="BG301" s="6" t="s">
        <v>55</v>
      </c>
      <c r="BH301" s="6" t="s">
        <v>55</v>
      </c>
      <c r="BI301" s="6" t="s">
        <v>55</v>
      </c>
      <c r="BJ301" s="6" t="s">
        <v>92</v>
      </c>
      <c r="BK301" s="6" t="s">
        <v>55</v>
      </c>
      <c r="BL301" s="23"/>
    </row>
    <row r="302">
      <c r="A302" s="16">
        <v>295.0</v>
      </c>
      <c r="B302" s="17" t="s">
        <v>1421</v>
      </c>
      <c r="C302" s="17" t="s">
        <v>1422</v>
      </c>
      <c r="D302" s="17" t="s">
        <v>962</v>
      </c>
      <c r="E302" s="17" t="s">
        <v>1423</v>
      </c>
      <c r="F302" s="17" t="s">
        <v>96</v>
      </c>
      <c r="G302" s="17" t="s">
        <v>1414</v>
      </c>
      <c r="H302" s="48" t="s">
        <v>81</v>
      </c>
      <c r="J302" s="21"/>
      <c r="K302" s="48" t="s">
        <v>84</v>
      </c>
      <c r="L302" s="49">
        <v>42979.0</v>
      </c>
      <c r="M302" s="50"/>
      <c r="N302" s="48" t="s">
        <v>85</v>
      </c>
      <c r="O302" s="48" t="s">
        <v>295</v>
      </c>
      <c r="P302" s="52"/>
      <c r="Q302" s="25">
        <v>10.0</v>
      </c>
      <c r="R302" s="25">
        <v>10.0</v>
      </c>
      <c r="S302" s="25">
        <v>10.0</v>
      </c>
      <c r="T302" s="25"/>
      <c r="U302" s="25">
        <v>10.0</v>
      </c>
      <c r="V302" s="25"/>
      <c r="W302" s="25">
        <v>10.0</v>
      </c>
      <c r="X302" s="25">
        <v>9.5</v>
      </c>
      <c r="Y302" s="25">
        <v>10.0</v>
      </c>
      <c r="Z302" s="25">
        <v>10.0</v>
      </c>
      <c r="AA302" s="25">
        <v>10.0</v>
      </c>
      <c r="AB302" s="25">
        <v>10.0</v>
      </c>
      <c r="AC302" s="25">
        <v>10.0</v>
      </c>
      <c r="AD302" s="25"/>
      <c r="AE302" s="25"/>
      <c r="AF302" s="25"/>
      <c r="AG302" s="25"/>
      <c r="AH302" s="25">
        <v>10.0</v>
      </c>
      <c r="AI302" s="25">
        <v>10.0</v>
      </c>
      <c r="AJ302" s="25">
        <v>10.0</v>
      </c>
      <c r="AK302" s="25">
        <v>10.0</v>
      </c>
      <c r="AL302" s="25">
        <v>10.0</v>
      </c>
      <c r="AM302" s="25"/>
      <c r="AN302" s="25"/>
      <c r="AO302" s="25"/>
      <c r="AP302" s="25"/>
      <c r="AQ302" s="25"/>
      <c r="AR302" s="6">
        <v>10.0</v>
      </c>
      <c r="AS302" s="25"/>
      <c r="AT302" s="25"/>
      <c r="AU302" s="25"/>
      <c r="AV302" s="25"/>
      <c r="AW302" s="25"/>
      <c r="AX302" s="25">
        <v>10.0</v>
      </c>
      <c r="AY302" s="32">
        <f t="shared" si="7"/>
        <v>9.97</v>
      </c>
      <c r="AZ302" s="23"/>
      <c r="BA302" s="23">
        <f t="shared" si="8"/>
        <v>0</v>
      </c>
      <c r="BB302" s="6">
        <v>7.0</v>
      </c>
      <c r="BC302" s="6">
        <v>0.0</v>
      </c>
      <c r="BD302" s="23">
        <f t="shared" si="9"/>
        <v>7</v>
      </c>
      <c r="BE302" s="6" t="s">
        <v>92</v>
      </c>
      <c r="BF302" s="6" t="s">
        <v>55</v>
      </c>
      <c r="BG302" s="6" t="s">
        <v>55</v>
      </c>
      <c r="BH302" s="6" t="s">
        <v>55</v>
      </c>
      <c r="BI302" s="6" t="s">
        <v>55</v>
      </c>
      <c r="BJ302" s="6" t="s">
        <v>92</v>
      </c>
      <c r="BK302" s="6" t="s">
        <v>55</v>
      </c>
      <c r="BL302" s="23"/>
    </row>
    <row r="303">
      <c r="A303" s="16">
        <v>296.0</v>
      </c>
      <c r="B303" s="17" t="s">
        <v>1425</v>
      </c>
      <c r="C303" s="17" t="s">
        <v>195</v>
      </c>
      <c r="D303" s="17" t="s">
        <v>259</v>
      </c>
      <c r="E303" s="17" t="s">
        <v>1348</v>
      </c>
      <c r="F303" s="17" t="s">
        <v>96</v>
      </c>
      <c r="G303" s="17" t="s">
        <v>1414</v>
      </c>
      <c r="H303" s="48" t="s">
        <v>81</v>
      </c>
      <c r="J303" s="21"/>
      <c r="K303" s="48" t="s">
        <v>84</v>
      </c>
      <c r="L303" s="49">
        <v>42979.0</v>
      </c>
      <c r="M303" s="50"/>
      <c r="N303" s="48" t="s">
        <v>85</v>
      </c>
      <c r="O303" s="48" t="s">
        <v>483</v>
      </c>
      <c r="P303" s="52"/>
      <c r="Q303" s="6">
        <v>9.5</v>
      </c>
      <c r="R303" s="6">
        <v>9.0</v>
      </c>
      <c r="S303" s="6">
        <v>9.0</v>
      </c>
      <c r="T303" s="23"/>
      <c r="U303" s="6">
        <v>10.0</v>
      </c>
      <c r="V303" s="23"/>
      <c r="W303" s="6">
        <v>8.0</v>
      </c>
      <c r="X303" s="6">
        <v>9.0</v>
      </c>
      <c r="Y303" s="6">
        <v>9.5</v>
      </c>
      <c r="Z303" s="6">
        <v>10.0</v>
      </c>
      <c r="AA303" s="6">
        <v>10.0</v>
      </c>
      <c r="AB303" s="6">
        <v>9.0</v>
      </c>
      <c r="AC303" s="6">
        <v>8.5</v>
      </c>
      <c r="AD303" s="23"/>
      <c r="AE303" s="23"/>
      <c r="AF303" s="23"/>
      <c r="AG303" s="23"/>
      <c r="AH303" s="6">
        <v>10.0</v>
      </c>
      <c r="AI303" s="6">
        <v>10.0</v>
      </c>
      <c r="AJ303" s="6">
        <v>10.0</v>
      </c>
      <c r="AK303" s="6">
        <v>10.0</v>
      </c>
      <c r="AL303" s="6">
        <v>10.0</v>
      </c>
      <c r="AM303" s="23"/>
      <c r="AN303" s="23"/>
      <c r="AO303" s="23"/>
      <c r="AP303" s="23"/>
      <c r="AQ303" s="23"/>
      <c r="AR303" s="6">
        <v>10.0</v>
      </c>
      <c r="AS303" s="23"/>
      <c r="AT303" s="23"/>
      <c r="AU303" s="23"/>
      <c r="AV303" s="23"/>
      <c r="AW303" s="23"/>
      <c r="AX303" s="6">
        <v>10.0</v>
      </c>
      <c r="AY303" s="32">
        <f t="shared" si="7"/>
        <v>9.52</v>
      </c>
      <c r="AZ303" s="23"/>
      <c r="BA303" s="23">
        <f t="shared" si="8"/>
        <v>0</v>
      </c>
      <c r="BB303" s="6">
        <v>22.0</v>
      </c>
      <c r="BC303" s="6">
        <v>0.0</v>
      </c>
      <c r="BD303" s="23">
        <f t="shared" si="9"/>
        <v>22</v>
      </c>
      <c r="BE303" s="6" t="s">
        <v>92</v>
      </c>
      <c r="BF303" s="6" t="s">
        <v>55</v>
      </c>
      <c r="BG303" s="6" t="s">
        <v>55</v>
      </c>
      <c r="BH303" s="6" t="s">
        <v>55</v>
      </c>
      <c r="BI303" s="6" t="s">
        <v>55</v>
      </c>
      <c r="BJ303" s="6" t="s">
        <v>92</v>
      </c>
      <c r="BK303" s="6" t="s">
        <v>55</v>
      </c>
      <c r="BL303" s="23"/>
    </row>
    <row r="304">
      <c r="A304" s="16">
        <v>297.0</v>
      </c>
      <c r="B304" s="17" t="s">
        <v>856</v>
      </c>
      <c r="C304" s="17" t="s">
        <v>782</v>
      </c>
      <c r="D304" s="17" t="s">
        <v>515</v>
      </c>
      <c r="E304" s="19"/>
      <c r="F304" s="17" t="s">
        <v>79</v>
      </c>
      <c r="G304" s="17" t="s">
        <v>1414</v>
      </c>
      <c r="H304" s="48" t="s">
        <v>81</v>
      </c>
      <c r="J304" s="21"/>
      <c r="K304" s="48" t="s">
        <v>84</v>
      </c>
      <c r="L304" s="49">
        <v>42979.0</v>
      </c>
      <c r="M304" s="50"/>
      <c r="N304" s="48" t="s">
        <v>85</v>
      </c>
      <c r="O304" s="48" t="s">
        <v>295</v>
      </c>
      <c r="P304" s="52"/>
      <c r="Q304" s="25">
        <v>7.5</v>
      </c>
      <c r="R304" s="25">
        <v>9.0</v>
      </c>
      <c r="S304" s="25">
        <v>6.5</v>
      </c>
      <c r="T304" s="25"/>
      <c r="U304" s="25">
        <v>10.0</v>
      </c>
      <c r="V304" s="25"/>
      <c r="W304" s="25">
        <v>6.5</v>
      </c>
      <c r="X304" s="25">
        <v>7.0</v>
      </c>
      <c r="Y304" s="25">
        <v>9.0</v>
      </c>
      <c r="Z304" s="25">
        <v>9.5</v>
      </c>
      <c r="AA304" s="25">
        <v>10.0</v>
      </c>
      <c r="AB304" s="25">
        <v>6.5</v>
      </c>
      <c r="AC304" s="25">
        <v>7.5</v>
      </c>
      <c r="AD304" s="25"/>
      <c r="AE304" s="25"/>
      <c r="AF304" s="25"/>
      <c r="AG304" s="25"/>
      <c r="AH304" s="25">
        <v>10.0</v>
      </c>
      <c r="AI304" s="25">
        <v>10.0</v>
      </c>
      <c r="AJ304" s="25">
        <v>10.0</v>
      </c>
      <c r="AK304" s="25">
        <v>8.0</v>
      </c>
      <c r="AL304" s="25">
        <v>8.5</v>
      </c>
      <c r="AM304" s="25"/>
      <c r="AN304" s="25"/>
      <c r="AO304" s="25"/>
      <c r="AP304" s="25"/>
      <c r="AQ304" s="25"/>
      <c r="AR304" s="6">
        <v>10.0</v>
      </c>
      <c r="AS304" s="25"/>
      <c r="AT304" s="25"/>
      <c r="AU304" s="25"/>
      <c r="AV304" s="25"/>
      <c r="AW304" s="25"/>
      <c r="AX304" s="25">
        <v>10.0</v>
      </c>
      <c r="AY304" s="32">
        <f t="shared" si="7"/>
        <v>8.63</v>
      </c>
      <c r="AZ304" s="23"/>
      <c r="BA304" s="23">
        <f t="shared" si="8"/>
        <v>0</v>
      </c>
      <c r="BB304" s="6">
        <v>12.0</v>
      </c>
      <c r="BC304" s="6">
        <v>0.0</v>
      </c>
      <c r="BD304" s="23">
        <f t="shared" si="9"/>
        <v>12</v>
      </c>
      <c r="BE304" s="6" t="s">
        <v>92</v>
      </c>
      <c r="BF304" s="6" t="s">
        <v>55</v>
      </c>
      <c r="BG304" s="6" t="s">
        <v>55</v>
      </c>
      <c r="BH304" s="6" t="s">
        <v>55</v>
      </c>
      <c r="BI304" s="6" t="s">
        <v>55</v>
      </c>
      <c r="BJ304" s="6" t="s">
        <v>92</v>
      </c>
      <c r="BK304" s="6" t="s">
        <v>55</v>
      </c>
      <c r="BL304" s="23"/>
    </row>
    <row r="305">
      <c r="A305" s="16">
        <v>298.0</v>
      </c>
      <c r="B305" s="17" t="s">
        <v>1427</v>
      </c>
      <c r="C305" s="17" t="s">
        <v>104</v>
      </c>
      <c r="D305" s="17" t="s">
        <v>77</v>
      </c>
      <c r="E305" s="19"/>
      <c r="F305" s="17" t="s">
        <v>79</v>
      </c>
      <c r="G305" s="17" t="s">
        <v>1414</v>
      </c>
      <c r="H305" s="48" t="s">
        <v>81</v>
      </c>
      <c r="J305" s="21"/>
      <c r="K305" s="48" t="s">
        <v>84</v>
      </c>
      <c r="L305" s="49">
        <v>42979.0</v>
      </c>
      <c r="M305" s="50"/>
      <c r="N305" s="48" t="s">
        <v>85</v>
      </c>
      <c r="O305" s="48" t="s">
        <v>295</v>
      </c>
      <c r="P305" s="50"/>
      <c r="Q305" s="25">
        <v>8.0</v>
      </c>
      <c r="R305" s="25">
        <v>8.0</v>
      </c>
      <c r="S305" s="25">
        <v>8.0</v>
      </c>
      <c r="T305" s="25"/>
      <c r="U305" s="25">
        <v>10.0</v>
      </c>
      <c r="V305" s="25"/>
      <c r="W305" s="25">
        <v>7.5</v>
      </c>
      <c r="X305" s="25">
        <v>9.0</v>
      </c>
      <c r="Y305" s="25">
        <v>10.0</v>
      </c>
      <c r="Z305" s="25">
        <v>10.0</v>
      </c>
      <c r="AA305" s="25">
        <v>10.0</v>
      </c>
      <c r="AB305" s="25">
        <v>9.0</v>
      </c>
      <c r="AC305" s="25">
        <v>8.0</v>
      </c>
      <c r="AD305" s="25"/>
      <c r="AE305" s="25"/>
      <c r="AF305" s="25"/>
      <c r="AG305" s="25"/>
      <c r="AH305" s="25">
        <v>10.0</v>
      </c>
      <c r="AI305" s="25">
        <v>10.0</v>
      </c>
      <c r="AJ305" s="25">
        <v>10.0</v>
      </c>
      <c r="AK305" s="25">
        <v>10.0</v>
      </c>
      <c r="AL305" s="25">
        <v>10.0</v>
      </c>
      <c r="AM305" s="25"/>
      <c r="AN305" s="25"/>
      <c r="AO305" s="25"/>
      <c r="AP305" s="25"/>
      <c r="AQ305" s="25"/>
      <c r="AR305" s="6">
        <v>10.0</v>
      </c>
      <c r="AS305" s="25"/>
      <c r="AT305" s="25"/>
      <c r="AU305" s="25"/>
      <c r="AV305" s="25"/>
      <c r="AW305" s="25"/>
      <c r="AX305" s="25">
        <v>10.0</v>
      </c>
      <c r="AY305" s="32">
        <f t="shared" si="7"/>
        <v>9.3</v>
      </c>
      <c r="AZ305" s="23"/>
      <c r="BA305" s="23">
        <f t="shared" si="8"/>
        <v>0</v>
      </c>
      <c r="BB305" s="6">
        <v>26.0</v>
      </c>
      <c r="BC305" s="6">
        <v>0.0</v>
      </c>
      <c r="BD305" s="23">
        <f t="shared" si="9"/>
        <v>26</v>
      </c>
      <c r="BE305" s="6" t="s">
        <v>92</v>
      </c>
      <c r="BF305" s="6" t="s">
        <v>55</v>
      </c>
      <c r="BG305" s="6" t="s">
        <v>55</v>
      </c>
      <c r="BH305" s="6" t="s">
        <v>55</v>
      </c>
      <c r="BI305" s="6" t="s">
        <v>55</v>
      </c>
      <c r="BJ305" s="6" t="s">
        <v>92</v>
      </c>
      <c r="BK305" s="6" t="s">
        <v>55</v>
      </c>
      <c r="BL305" s="23"/>
    </row>
    <row r="306">
      <c r="A306" s="16">
        <v>299.0</v>
      </c>
      <c r="B306" s="17" t="s">
        <v>1429</v>
      </c>
      <c r="C306" s="17" t="s">
        <v>213</v>
      </c>
      <c r="D306" s="17" t="s">
        <v>935</v>
      </c>
      <c r="E306" s="19"/>
      <c r="F306" s="17" t="s">
        <v>79</v>
      </c>
      <c r="G306" s="17" t="s">
        <v>1414</v>
      </c>
      <c r="H306" s="48" t="s">
        <v>81</v>
      </c>
      <c r="J306" s="21"/>
      <c r="K306" s="48" t="s">
        <v>84</v>
      </c>
      <c r="L306" s="49">
        <v>42979.0</v>
      </c>
      <c r="M306" s="50"/>
      <c r="N306" s="48" t="s">
        <v>85</v>
      </c>
      <c r="O306" s="48" t="s">
        <v>295</v>
      </c>
      <c r="P306" s="52"/>
      <c r="Q306" s="25">
        <v>7.5</v>
      </c>
      <c r="R306" s="25">
        <v>7.0</v>
      </c>
      <c r="S306" s="25">
        <v>7.5</v>
      </c>
      <c r="T306" s="25"/>
      <c r="U306" s="25">
        <v>10.0</v>
      </c>
      <c r="V306" s="25"/>
      <c r="W306" s="25">
        <v>7.5</v>
      </c>
      <c r="X306" s="25">
        <v>8.0</v>
      </c>
      <c r="Y306" s="25">
        <v>10.0</v>
      </c>
      <c r="Z306" s="25">
        <v>10.0</v>
      </c>
      <c r="AA306" s="25">
        <v>10.0</v>
      </c>
      <c r="AB306" s="25">
        <v>6.5</v>
      </c>
      <c r="AC306" s="25">
        <v>8.0</v>
      </c>
      <c r="AD306" s="25"/>
      <c r="AE306" s="25"/>
      <c r="AF306" s="25"/>
      <c r="AG306" s="25"/>
      <c r="AH306" s="25">
        <v>10.0</v>
      </c>
      <c r="AI306" s="25">
        <v>10.0</v>
      </c>
      <c r="AJ306" s="25">
        <v>10.0</v>
      </c>
      <c r="AK306" s="25">
        <v>8.5</v>
      </c>
      <c r="AL306" s="25">
        <v>9.5</v>
      </c>
      <c r="AM306" s="25"/>
      <c r="AN306" s="25"/>
      <c r="AO306" s="25"/>
      <c r="AP306" s="25"/>
      <c r="AQ306" s="25"/>
      <c r="AR306" s="6">
        <v>10.0</v>
      </c>
      <c r="AS306" s="25"/>
      <c r="AT306" s="25"/>
      <c r="AU306" s="25"/>
      <c r="AV306" s="25"/>
      <c r="AW306" s="25"/>
      <c r="AX306" s="25">
        <v>10.0</v>
      </c>
      <c r="AY306" s="32">
        <f t="shared" si="7"/>
        <v>8.88</v>
      </c>
      <c r="AZ306" s="23"/>
      <c r="BA306" s="23">
        <f t="shared" si="8"/>
        <v>0</v>
      </c>
      <c r="BB306" s="6">
        <v>30.0</v>
      </c>
      <c r="BC306" s="6">
        <v>0.0</v>
      </c>
      <c r="BD306" s="23">
        <f t="shared" si="9"/>
        <v>30</v>
      </c>
      <c r="BE306" s="6" t="s">
        <v>92</v>
      </c>
      <c r="BF306" s="6" t="s">
        <v>55</v>
      </c>
      <c r="BG306" s="6" t="s">
        <v>55</v>
      </c>
      <c r="BH306" s="6" t="s">
        <v>55</v>
      </c>
      <c r="BI306" s="6" t="s">
        <v>55</v>
      </c>
      <c r="BJ306" s="6" t="s">
        <v>92</v>
      </c>
      <c r="BK306" s="6" t="s">
        <v>55</v>
      </c>
      <c r="BL306" s="23"/>
    </row>
    <row r="307">
      <c r="A307" s="16">
        <v>300.0</v>
      </c>
      <c r="B307" s="17" t="s">
        <v>739</v>
      </c>
      <c r="C307" s="17" t="s">
        <v>404</v>
      </c>
      <c r="D307" s="17" t="s">
        <v>650</v>
      </c>
      <c r="E307" s="19"/>
      <c r="F307" s="17" t="s">
        <v>96</v>
      </c>
      <c r="G307" s="17" t="s">
        <v>1414</v>
      </c>
      <c r="H307" s="48" t="s">
        <v>81</v>
      </c>
      <c r="J307" s="21"/>
      <c r="K307" s="48" t="s">
        <v>84</v>
      </c>
      <c r="L307" s="49">
        <v>42979.0</v>
      </c>
      <c r="M307" s="50"/>
      <c r="N307" s="48" t="s">
        <v>85</v>
      </c>
      <c r="O307" s="48" t="s">
        <v>483</v>
      </c>
      <c r="P307" s="52"/>
      <c r="Q307" s="25">
        <v>9.5</v>
      </c>
      <c r="R307" s="25">
        <v>10.0</v>
      </c>
      <c r="S307" s="25">
        <v>10.0</v>
      </c>
      <c r="T307" s="25"/>
      <c r="U307" s="25">
        <v>10.0</v>
      </c>
      <c r="V307" s="25"/>
      <c r="W307" s="25">
        <v>9.5</v>
      </c>
      <c r="X307" s="25">
        <v>9.0</v>
      </c>
      <c r="Y307" s="25">
        <v>9.5</v>
      </c>
      <c r="Z307" s="25">
        <v>10.0</v>
      </c>
      <c r="AA307" s="25">
        <v>10.0</v>
      </c>
      <c r="AB307" s="25">
        <v>8.0</v>
      </c>
      <c r="AC307" s="25">
        <v>8.5</v>
      </c>
      <c r="AD307" s="25"/>
      <c r="AE307" s="25"/>
      <c r="AF307" s="25"/>
      <c r="AG307" s="25"/>
      <c r="AH307" s="25">
        <v>10.0</v>
      </c>
      <c r="AI307" s="25">
        <v>10.0</v>
      </c>
      <c r="AJ307" s="25">
        <v>10.0</v>
      </c>
      <c r="AK307" s="25"/>
      <c r="AL307" s="25">
        <v>10.0</v>
      </c>
      <c r="AM307" s="25"/>
      <c r="AN307" s="25"/>
      <c r="AO307" s="25"/>
      <c r="AP307" s="25"/>
      <c r="AQ307" s="25"/>
      <c r="AR307" s="6">
        <v>10.0</v>
      </c>
      <c r="AS307" s="25"/>
      <c r="AT307" s="25"/>
      <c r="AU307" s="25"/>
      <c r="AV307" s="25"/>
      <c r="AW307" s="25"/>
      <c r="AX307" s="25">
        <v>10.0</v>
      </c>
      <c r="AY307" s="32">
        <f t="shared" si="7"/>
        <v>9.64</v>
      </c>
      <c r="AZ307" s="23"/>
      <c r="BA307" s="23">
        <f t="shared" si="8"/>
        <v>0</v>
      </c>
      <c r="BB307" s="6">
        <v>49.0</v>
      </c>
      <c r="BC307" s="6">
        <v>0.0</v>
      </c>
      <c r="BD307" s="23">
        <f t="shared" si="9"/>
        <v>49</v>
      </c>
      <c r="BE307" s="6" t="s">
        <v>92</v>
      </c>
      <c r="BF307" s="6" t="s">
        <v>55</v>
      </c>
      <c r="BG307" s="6" t="s">
        <v>55</v>
      </c>
      <c r="BH307" s="6" t="s">
        <v>55</v>
      </c>
      <c r="BI307" s="6" t="s">
        <v>55</v>
      </c>
      <c r="BJ307" s="6" t="s">
        <v>92</v>
      </c>
      <c r="BK307" s="6" t="s">
        <v>55</v>
      </c>
      <c r="BL307" s="23"/>
    </row>
    <row r="308">
      <c r="A308" s="16">
        <v>301.0</v>
      </c>
      <c r="B308" s="17" t="s">
        <v>743</v>
      </c>
      <c r="C308" s="17" t="s">
        <v>147</v>
      </c>
      <c r="D308" s="17" t="s">
        <v>235</v>
      </c>
      <c r="E308" s="19"/>
      <c r="F308" s="17" t="s">
        <v>96</v>
      </c>
      <c r="G308" s="17" t="s">
        <v>1414</v>
      </c>
      <c r="H308" s="48" t="s">
        <v>81</v>
      </c>
      <c r="J308" s="21"/>
      <c r="K308" s="48" t="s">
        <v>84</v>
      </c>
      <c r="L308" s="49">
        <v>42979.0</v>
      </c>
      <c r="M308" s="50"/>
      <c r="N308" s="48" t="s">
        <v>85</v>
      </c>
      <c r="O308" s="48" t="s">
        <v>295</v>
      </c>
      <c r="P308" s="52"/>
      <c r="Q308" s="6">
        <v>9.0</v>
      </c>
      <c r="R308" s="6">
        <v>8.5</v>
      </c>
      <c r="S308" s="6">
        <v>7.0</v>
      </c>
      <c r="T308" s="6"/>
      <c r="U308" s="6">
        <v>10.0</v>
      </c>
      <c r="V308" s="23"/>
      <c r="W308" s="6">
        <v>8.5</v>
      </c>
      <c r="X308" s="6">
        <v>8.0</v>
      </c>
      <c r="Y308" s="6">
        <v>10.0</v>
      </c>
      <c r="Z308" s="6">
        <v>10.0</v>
      </c>
      <c r="AA308" s="6">
        <v>10.0</v>
      </c>
      <c r="AB308" s="6">
        <v>7.5</v>
      </c>
      <c r="AC308" s="6">
        <v>7.5</v>
      </c>
      <c r="AD308" s="23"/>
      <c r="AE308" s="23"/>
      <c r="AF308" s="23"/>
      <c r="AG308" s="23"/>
      <c r="AH308" s="6">
        <v>10.0</v>
      </c>
      <c r="AI308" s="6">
        <v>10.0</v>
      </c>
      <c r="AJ308" s="6">
        <v>10.0</v>
      </c>
      <c r="AK308" s="6">
        <v>8.5</v>
      </c>
      <c r="AL308" s="6">
        <v>10.0</v>
      </c>
      <c r="AM308" s="23"/>
      <c r="AN308" s="23"/>
      <c r="AO308" s="23"/>
      <c r="AP308" s="23"/>
      <c r="AQ308" s="23"/>
      <c r="AR308" s="6">
        <v>10.0</v>
      </c>
      <c r="AS308" s="23"/>
      <c r="AT308" s="23"/>
      <c r="AU308" s="23"/>
      <c r="AV308" s="23"/>
      <c r="AW308" s="23"/>
      <c r="AX308" s="6">
        <v>10.0</v>
      </c>
      <c r="AY308" s="32">
        <f t="shared" si="7"/>
        <v>9.13</v>
      </c>
      <c r="AZ308" s="23"/>
      <c r="BA308" s="23">
        <f t="shared" si="8"/>
        <v>0</v>
      </c>
      <c r="BB308" s="6">
        <v>26.0</v>
      </c>
      <c r="BC308" s="6">
        <v>0.0</v>
      </c>
      <c r="BD308" s="23">
        <f t="shared" si="9"/>
        <v>26</v>
      </c>
      <c r="BE308" s="6" t="s">
        <v>92</v>
      </c>
      <c r="BF308" s="6" t="s">
        <v>55</v>
      </c>
      <c r="BG308" s="6" t="s">
        <v>55</v>
      </c>
      <c r="BH308" s="6" t="s">
        <v>55</v>
      </c>
      <c r="BI308" s="6" t="s">
        <v>55</v>
      </c>
      <c r="BJ308" s="6" t="s">
        <v>92</v>
      </c>
      <c r="BK308" s="6" t="s">
        <v>55</v>
      </c>
      <c r="BL308" s="23"/>
    </row>
    <row r="309">
      <c r="A309" s="16">
        <v>302.0</v>
      </c>
      <c r="B309" s="17" t="s">
        <v>804</v>
      </c>
      <c r="C309" s="17" t="s">
        <v>115</v>
      </c>
      <c r="D309" s="20"/>
      <c r="E309" s="19"/>
      <c r="F309" s="17" t="s">
        <v>79</v>
      </c>
      <c r="G309" s="17" t="s">
        <v>1414</v>
      </c>
      <c r="H309" s="48" t="s">
        <v>81</v>
      </c>
      <c r="J309" s="21"/>
      <c r="K309" s="48" t="s">
        <v>84</v>
      </c>
      <c r="L309" s="49">
        <v>42979.0</v>
      </c>
      <c r="M309" s="50"/>
      <c r="N309" s="48" t="s">
        <v>85</v>
      </c>
      <c r="O309" s="48" t="s">
        <v>483</v>
      </c>
      <c r="P309" s="52"/>
      <c r="Q309" s="25">
        <v>8.5</v>
      </c>
      <c r="R309" s="25">
        <v>8.5</v>
      </c>
      <c r="S309" s="25">
        <v>9.0</v>
      </c>
      <c r="T309" s="25"/>
      <c r="U309" s="25">
        <v>10.0</v>
      </c>
      <c r="V309" s="25"/>
      <c r="W309" s="25">
        <v>7.0</v>
      </c>
      <c r="X309" s="25">
        <v>7.5</v>
      </c>
      <c r="Y309" s="25">
        <v>8.0</v>
      </c>
      <c r="Z309" s="25">
        <v>9.5</v>
      </c>
      <c r="AA309" s="25">
        <v>10.0</v>
      </c>
      <c r="AB309" s="25">
        <v>6.5</v>
      </c>
      <c r="AC309" s="25">
        <v>7.5</v>
      </c>
      <c r="AD309" s="25"/>
      <c r="AE309" s="25"/>
      <c r="AF309" s="25"/>
      <c r="AG309" s="25"/>
      <c r="AH309" s="25">
        <v>10.0</v>
      </c>
      <c r="AI309" s="25">
        <v>10.0</v>
      </c>
      <c r="AJ309" s="25">
        <v>10.0</v>
      </c>
      <c r="AK309" s="25">
        <v>10.0</v>
      </c>
      <c r="AL309" s="25">
        <v>10.0</v>
      </c>
      <c r="AM309" s="25"/>
      <c r="AN309" s="25"/>
      <c r="AO309" s="25"/>
      <c r="AP309" s="25"/>
      <c r="AQ309" s="25"/>
      <c r="AR309" s="6">
        <v>10.0</v>
      </c>
      <c r="AS309" s="25"/>
      <c r="AT309" s="25"/>
      <c r="AU309" s="25"/>
      <c r="AV309" s="25"/>
      <c r="AW309" s="25"/>
      <c r="AX309" s="25">
        <v>10.0</v>
      </c>
      <c r="AY309" s="32">
        <f t="shared" si="7"/>
        <v>9</v>
      </c>
      <c r="AZ309" s="23"/>
      <c r="BA309" s="23">
        <f t="shared" si="8"/>
        <v>0</v>
      </c>
      <c r="BB309" s="6">
        <v>67.0</v>
      </c>
      <c r="BC309" s="6">
        <v>0.0</v>
      </c>
      <c r="BD309" s="23">
        <f t="shared" si="9"/>
        <v>67</v>
      </c>
      <c r="BE309" s="6" t="s">
        <v>92</v>
      </c>
      <c r="BF309" s="6" t="s">
        <v>55</v>
      </c>
      <c r="BG309" s="6" t="s">
        <v>55</v>
      </c>
      <c r="BH309" s="6" t="s">
        <v>55</v>
      </c>
      <c r="BI309" s="6" t="s">
        <v>55</v>
      </c>
      <c r="BJ309" s="6" t="s">
        <v>92</v>
      </c>
      <c r="BK309" s="6" t="s">
        <v>55</v>
      </c>
      <c r="BL309" s="23"/>
    </row>
    <row r="310">
      <c r="A310" s="16">
        <v>303.0</v>
      </c>
      <c r="B310" s="17" t="s">
        <v>1438</v>
      </c>
      <c r="C310" s="17" t="s">
        <v>200</v>
      </c>
      <c r="D310" s="20"/>
      <c r="E310" s="19"/>
      <c r="F310" s="17" t="s">
        <v>96</v>
      </c>
      <c r="G310" s="17" t="s">
        <v>1414</v>
      </c>
      <c r="H310" s="48" t="s">
        <v>81</v>
      </c>
      <c r="J310" s="21"/>
      <c r="K310" s="48" t="s">
        <v>84</v>
      </c>
      <c r="L310" s="49">
        <v>42979.0</v>
      </c>
      <c r="M310" s="50"/>
      <c r="N310" s="48" t="s">
        <v>85</v>
      </c>
      <c r="O310" s="48" t="s">
        <v>483</v>
      </c>
      <c r="P310" s="52"/>
      <c r="Q310" s="25">
        <v>9.5</v>
      </c>
      <c r="R310" s="25">
        <v>9.0</v>
      </c>
      <c r="S310" s="25">
        <v>10.0</v>
      </c>
      <c r="T310" s="25"/>
      <c r="U310" s="25">
        <v>10.0</v>
      </c>
      <c r="V310" s="25"/>
      <c r="W310" s="25">
        <v>9.0</v>
      </c>
      <c r="X310" s="25">
        <v>9.5</v>
      </c>
      <c r="Y310" s="25">
        <v>10.0</v>
      </c>
      <c r="Z310" s="25">
        <v>9.5</v>
      </c>
      <c r="AA310" s="25">
        <v>10.0</v>
      </c>
      <c r="AB310" s="25">
        <v>9.0</v>
      </c>
      <c r="AC310" s="25">
        <v>8.5</v>
      </c>
      <c r="AD310" s="25"/>
      <c r="AE310" s="25"/>
      <c r="AF310" s="25"/>
      <c r="AG310" s="25"/>
      <c r="AH310" s="25">
        <v>10.0</v>
      </c>
      <c r="AI310" s="25">
        <v>10.0</v>
      </c>
      <c r="AJ310" s="25">
        <v>10.0</v>
      </c>
      <c r="AK310" s="25">
        <v>10.0</v>
      </c>
      <c r="AL310" s="25">
        <v>10.0</v>
      </c>
      <c r="AM310" s="25"/>
      <c r="AN310" s="25"/>
      <c r="AO310" s="25"/>
      <c r="AP310" s="25"/>
      <c r="AQ310" s="25"/>
      <c r="AR310" s="6">
        <v>10.0</v>
      </c>
      <c r="AS310" s="25"/>
      <c r="AT310" s="25"/>
      <c r="AU310" s="25"/>
      <c r="AV310" s="25"/>
      <c r="AW310" s="25"/>
      <c r="AX310" s="25">
        <v>10.0</v>
      </c>
      <c r="AY310" s="32">
        <f t="shared" si="7"/>
        <v>9.66</v>
      </c>
      <c r="AZ310" s="23"/>
      <c r="BA310" s="23">
        <f t="shared" si="8"/>
        <v>0</v>
      </c>
      <c r="BB310" s="6">
        <v>29.0</v>
      </c>
      <c r="BC310" s="6">
        <v>0.0</v>
      </c>
      <c r="BD310" s="23">
        <f t="shared" si="9"/>
        <v>29</v>
      </c>
      <c r="BE310" s="6" t="s">
        <v>92</v>
      </c>
      <c r="BF310" s="6" t="s">
        <v>55</v>
      </c>
      <c r="BG310" s="6" t="s">
        <v>55</v>
      </c>
      <c r="BH310" s="6" t="s">
        <v>55</v>
      </c>
      <c r="BI310" s="6" t="s">
        <v>55</v>
      </c>
      <c r="BJ310" s="6" t="s">
        <v>92</v>
      </c>
      <c r="BK310" s="6" t="s">
        <v>55</v>
      </c>
      <c r="BL310" s="23"/>
    </row>
    <row r="311">
      <c r="A311" s="16">
        <v>304.0</v>
      </c>
      <c r="B311" s="17" t="s">
        <v>1441</v>
      </c>
      <c r="C311" s="17" t="s">
        <v>107</v>
      </c>
      <c r="D311" s="17" t="s">
        <v>77</v>
      </c>
      <c r="E311" s="19"/>
      <c r="F311" s="17" t="s">
        <v>79</v>
      </c>
      <c r="G311" s="17" t="s">
        <v>1414</v>
      </c>
      <c r="H311" s="48" t="s">
        <v>81</v>
      </c>
      <c r="J311" s="21"/>
      <c r="K311" s="48" t="s">
        <v>84</v>
      </c>
      <c r="L311" s="49">
        <v>42979.0</v>
      </c>
      <c r="M311" s="50"/>
      <c r="N311" s="48" t="s">
        <v>85</v>
      </c>
      <c r="O311" s="48" t="s">
        <v>295</v>
      </c>
      <c r="P311" s="52"/>
      <c r="Q311" s="25">
        <v>7.5</v>
      </c>
      <c r="R311" s="25">
        <v>7.0</v>
      </c>
      <c r="S311" s="25">
        <v>7.0</v>
      </c>
      <c r="T311" s="25"/>
      <c r="U311" s="25">
        <v>10.0</v>
      </c>
      <c r="V311" s="25"/>
      <c r="W311" s="25">
        <v>8.5</v>
      </c>
      <c r="X311" s="25">
        <v>7.5</v>
      </c>
      <c r="Y311" s="25">
        <v>9.0</v>
      </c>
      <c r="Z311" s="25">
        <v>9.5</v>
      </c>
      <c r="AA311" s="25">
        <v>10.0</v>
      </c>
      <c r="AB311" s="25">
        <v>7.5</v>
      </c>
      <c r="AC311" s="25">
        <v>7.0</v>
      </c>
      <c r="AD311" s="25"/>
      <c r="AE311" s="25"/>
      <c r="AF311" s="25"/>
      <c r="AG311" s="25"/>
      <c r="AH311" s="25">
        <v>10.0</v>
      </c>
      <c r="AI311" s="25">
        <v>10.0</v>
      </c>
      <c r="AJ311" s="25">
        <v>10.0</v>
      </c>
      <c r="AK311" s="25">
        <v>10.0</v>
      </c>
      <c r="AL311" s="25">
        <v>10.0</v>
      </c>
      <c r="AM311" s="25"/>
      <c r="AN311" s="25"/>
      <c r="AO311" s="25"/>
      <c r="AP311" s="25"/>
      <c r="AQ311" s="25"/>
      <c r="AR311" s="6">
        <v>10.0</v>
      </c>
      <c r="AS311" s="25"/>
      <c r="AT311" s="25"/>
      <c r="AU311" s="25"/>
      <c r="AV311" s="25"/>
      <c r="AW311" s="25"/>
      <c r="AX311" s="25">
        <v>10.0</v>
      </c>
      <c r="AY311" s="32">
        <f t="shared" si="7"/>
        <v>8.91</v>
      </c>
      <c r="AZ311" s="23"/>
      <c r="BA311" s="23">
        <f t="shared" si="8"/>
        <v>0</v>
      </c>
      <c r="BB311" s="6">
        <v>10.0</v>
      </c>
      <c r="BC311" s="6">
        <v>0.0</v>
      </c>
      <c r="BD311" s="23">
        <f t="shared" si="9"/>
        <v>10</v>
      </c>
      <c r="BE311" s="6" t="s">
        <v>92</v>
      </c>
      <c r="BF311" s="6" t="s">
        <v>55</v>
      </c>
      <c r="BG311" s="6" t="s">
        <v>55</v>
      </c>
      <c r="BH311" s="6" t="s">
        <v>55</v>
      </c>
      <c r="BI311" s="6" t="s">
        <v>55</v>
      </c>
      <c r="BJ311" s="6" t="s">
        <v>92</v>
      </c>
      <c r="BK311" s="6" t="s">
        <v>55</v>
      </c>
      <c r="BL311" s="23"/>
    </row>
    <row r="312">
      <c r="A312" s="16">
        <v>305.0</v>
      </c>
      <c r="B312" s="17" t="s">
        <v>424</v>
      </c>
      <c r="C312" s="17" t="s">
        <v>1293</v>
      </c>
      <c r="D312" s="17" t="s">
        <v>252</v>
      </c>
      <c r="E312" s="19"/>
      <c r="F312" s="17" t="s">
        <v>96</v>
      </c>
      <c r="G312" s="17" t="s">
        <v>1414</v>
      </c>
      <c r="H312" s="48" t="s">
        <v>81</v>
      </c>
      <c r="J312" s="21"/>
      <c r="K312" s="48" t="s">
        <v>84</v>
      </c>
      <c r="L312" s="49">
        <v>42979.0</v>
      </c>
      <c r="M312" s="50"/>
      <c r="N312" s="48" t="s">
        <v>85</v>
      </c>
      <c r="O312" s="48" t="s">
        <v>483</v>
      </c>
      <c r="P312" s="52"/>
      <c r="Q312" s="25">
        <v>10.0</v>
      </c>
      <c r="R312" s="25">
        <v>10.0</v>
      </c>
      <c r="S312" s="25">
        <v>10.0</v>
      </c>
      <c r="T312" s="25"/>
      <c r="U312" s="25">
        <v>10.0</v>
      </c>
      <c r="V312" s="25"/>
      <c r="W312" s="25">
        <v>10.0</v>
      </c>
      <c r="X312" s="25">
        <v>10.0</v>
      </c>
      <c r="Y312" s="25">
        <v>10.0</v>
      </c>
      <c r="Z312" s="25">
        <v>10.0</v>
      </c>
      <c r="AA312" s="25">
        <v>10.0</v>
      </c>
      <c r="AB312" s="25">
        <v>9.5</v>
      </c>
      <c r="AC312" s="25">
        <v>10.0</v>
      </c>
      <c r="AD312" s="25"/>
      <c r="AE312" s="25"/>
      <c r="AF312" s="25"/>
      <c r="AG312" s="25"/>
      <c r="AH312" s="25">
        <v>10.0</v>
      </c>
      <c r="AI312" s="25">
        <v>10.0</v>
      </c>
      <c r="AJ312" s="25">
        <v>10.0</v>
      </c>
      <c r="AK312" s="25">
        <v>10.0</v>
      </c>
      <c r="AL312" s="25">
        <v>10.0</v>
      </c>
      <c r="AM312" s="25"/>
      <c r="AN312" s="25"/>
      <c r="AO312" s="25"/>
      <c r="AP312" s="25"/>
      <c r="AQ312" s="25"/>
      <c r="AR312" s="6">
        <v>10.0</v>
      </c>
      <c r="AS312" s="25"/>
      <c r="AT312" s="25"/>
      <c r="AU312" s="25"/>
      <c r="AV312" s="25"/>
      <c r="AW312" s="25"/>
      <c r="AX312" s="25">
        <v>10.0</v>
      </c>
      <c r="AY312" s="32">
        <f t="shared" si="7"/>
        <v>9.97</v>
      </c>
      <c r="AZ312" s="23"/>
      <c r="BA312" s="23">
        <f t="shared" si="8"/>
        <v>0</v>
      </c>
      <c r="BB312" s="6">
        <v>10.0</v>
      </c>
      <c r="BC312" s="6">
        <v>0.0</v>
      </c>
      <c r="BD312" s="23">
        <f t="shared" si="9"/>
        <v>10</v>
      </c>
      <c r="BE312" s="6" t="s">
        <v>92</v>
      </c>
      <c r="BF312" s="6" t="s">
        <v>55</v>
      </c>
      <c r="BG312" s="6" t="s">
        <v>55</v>
      </c>
      <c r="BH312" s="6" t="s">
        <v>55</v>
      </c>
      <c r="BI312" s="6" t="s">
        <v>55</v>
      </c>
      <c r="BJ312" s="6" t="s">
        <v>92</v>
      </c>
      <c r="BK312" s="6" t="s">
        <v>55</v>
      </c>
      <c r="BL312" s="23"/>
    </row>
    <row r="313">
      <c r="A313" s="16">
        <v>306.0</v>
      </c>
      <c r="B313" s="17" t="s">
        <v>1142</v>
      </c>
      <c r="C313" s="17" t="s">
        <v>314</v>
      </c>
      <c r="D313" s="17" t="s">
        <v>110</v>
      </c>
      <c r="E313" s="19"/>
      <c r="F313" s="17" t="s">
        <v>96</v>
      </c>
      <c r="G313" s="17" t="s">
        <v>1414</v>
      </c>
      <c r="H313" s="48" t="s">
        <v>81</v>
      </c>
      <c r="J313" s="21"/>
      <c r="K313" s="48" t="s">
        <v>84</v>
      </c>
      <c r="L313" s="49">
        <v>42979.0</v>
      </c>
      <c r="M313" s="50"/>
      <c r="N313" s="48" t="s">
        <v>85</v>
      </c>
      <c r="O313" s="48" t="s">
        <v>483</v>
      </c>
      <c r="P313" s="50"/>
      <c r="Q313" s="6">
        <v>9.5</v>
      </c>
      <c r="R313" s="6">
        <v>10.0</v>
      </c>
      <c r="S313" s="6">
        <v>9.0</v>
      </c>
      <c r="T313" s="23"/>
      <c r="U313" s="6">
        <v>10.0</v>
      </c>
      <c r="V313" s="23"/>
      <c r="W313" s="6">
        <v>10.0</v>
      </c>
      <c r="X313" s="6">
        <v>9.0</v>
      </c>
      <c r="Y313" s="6">
        <v>10.0</v>
      </c>
      <c r="Z313" s="6">
        <v>10.0</v>
      </c>
      <c r="AA313" s="6">
        <v>10.0</v>
      </c>
      <c r="AB313" s="6">
        <v>10.0</v>
      </c>
      <c r="AC313" s="6">
        <v>9.5</v>
      </c>
      <c r="AD313" s="23"/>
      <c r="AE313" s="23"/>
      <c r="AF313" s="23"/>
      <c r="AG313" s="23"/>
      <c r="AH313" s="6">
        <v>10.0</v>
      </c>
      <c r="AI313" s="6">
        <v>10.0</v>
      </c>
      <c r="AJ313" s="6">
        <v>10.0</v>
      </c>
      <c r="AK313" s="6">
        <v>9.5</v>
      </c>
      <c r="AL313" s="6">
        <v>10.0</v>
      </c>
      <c r="AM313" s="23"/>
      <c r="AN313" s="23"/>
      <c r="AO313" s="23"/>
      <c r="AP313" s="23"/>
      <c r="AQ313" s="23"/>
      <c r="AR313" s="6">
        <v>10.0</v>
      </c>
      <c r="AS313" s="23"/>
      <c r="AT313" s="23"/>
      <c r="AU313" s="23"/>
      <c r="AV313" s="23"/>
      <c r="AW313" s="23"/>
      <c r="AX313" s="6">
        <v>10.0</v>
      </c>
      <c r="AY313" s="32">
        <f t="shared" si="7"/>
        <v>9.8</v>
      </c>
      <c r="AZ313" s="23"/>
      <c r="BA313" s="23">
        <f t="shared" si="8"/>
        <v>0</v>
      </c>
      <c r="BB313" s="6">
        <v>6.0</v>
      </c>
      <c r="BC313" s="6">
        <v>0.0</v>
      </c>
      <c r="BD313" s="23">
        <f t="shared" si="9"/>
        <v>6</v>
      </c>
      <c r="BE313" s="6" t="s">
        <v>92</v>
      </c>
      <c r="BF313" s="6" t="s">
        <v>55</v>
      </c>
      <c r="BG313" s="6" t="s">
        <v>55</v>
      </c>
      <c r="BH313" s="6" t="s">
        <v>55</v>
      </c>
      <c r="BI313" s="6" t="s">
        <v>55</v>
      </c>
      <c r="BJ313" s="6" t="s">
        <v>92</v>
      </c>
      <c r="BK313" s="6" t="s">
        <v>55</v>
      </c>
      <c r="BL313" s="23"/>
    </row>
    <row r="314">
      <c r="A314" s="16">
        <v>307.0</v>
      </c>
      <c r="B314" s="17" t="s">
        <v>1447</v>
      </c>
      <c r="C314" s="17" t="s">
        <v>1448</v>
      </c>
      <c r="D314" s="17" t="s">
        <v>232</v>
      </c>
      <c r="E314" s="19"/>
      <c r="F314" s="17" t="s">
        <v>96</v>
      </c>
      <c r="G314" s="17" t="s">
        <v>1414</v>
      </c>
      <c r="H314" s="48" t="s">
        <v>81</v>
      </c>
      <c r="J314" s="21"/>
      <c r="K314" s="48" t="s">
        <v>84</v>
      </c>
      <c r="L314" s="49">
        <v>42979.0</v>
      </c>
      <c r="M314" s="50"/>
      <c r="N314" s="48" t="s">
        <v>85</v>
      </c>
      <c r="O314" s="48" t="s">
        <v>483</v>
      </c>
      <c r="P314" s="52"/>
      <c r="Q314" s="25">
        <v>9.5</v>
      </c>
      <c r="R314" s="25">
        <v>10.0</v>
      </c>
      <c r="S314" s="25">
        <v>9.5</v>
      </c>
      <c r="T314" s="25"/>
      <c r="U314" s="25">
        <v>10.0</v>
      </c>
      <c r="V314" s="25"/>
      <c r="W314" s="25">
        <v>9.5</v>
      </c>
      <c r="X314" s="25">
        <v>10.0</v>
      </c>
      <c r="Y314" s="25">
        <v>10.0</v>
      </c>
      <c r="Z314" s="25">
        <v>10.0</v>
      </c>
      <c r="AA314" s="25">
        <v>10.0</v>
      </c>
      <c r="AB314" s="25">
        <v>9.0</v>
      </c>
      <c r="AC314" s="25">
        <v>9.5</v>
      </c>
      <c r="AD314" s="25"/>
      <c r="AE314" s="25"/>
      <c r="AF314" s="25"/>
      <c r="AG314" s="25"/>
      <c r="AH314" s="25">
        <v>10.0</v>
      </c>
      <c r="AI314" s="25">
        <v>10.0</v>
      </c>
      <c r="AJ314" s="25">
        <v>10.0</v>
      </c>
      <c r="AK314" s="25">
        <v>10.0</v>
      </c>
      <c r="AL314" s="25">
        <v>10.0</v>
      </c>
      <c r="AM314" s="25"/>
      <c r="AN314" s="25"/>
      <c r="AO314" s="25"/>
      <c r="AP314" s="25"/>
      <c r="AQ314" s="25"/>
      <c r="AR314" s="6">
        <v>10.0</v>
      </c>
      <c r="AS314" s="25"/>
      <c r="AT314" s="25"/>
      <c r="AU314" s="25"/>
      <c r="AV314" s="25"/>
      <c r="AW314" s="25"/>
      <c r="AX314" s="25">
        <v>10.0</v>
      </c>
      <c r="AY314" s="32">
        <f t="shared" si="7"/>
        <v>9.83</v>
      </c>
      <c r="AZ314" s="23"/>
      <c r="BA314" s="23">
        <f t="shared" si="8"/>
        <v>0</v>
      </c>
      <c r="BB314" s="6">
        <v>53.0</v>
      </c>
      <c r="BC314" s="6">
        <v>0.0</v>
      </c>
      <c r="BD314" s="23">
        <f t="shared" si="9"/>
        <v>53</v>
      </c>
      <c r="BE314" s="6" t="s">
        <v>92</v>
      </c>
      <c r="BF314" s="6" t="s">
        <v>55</v>
      </c>
      <c r="BG314" s="6" t="s">
        <v>55</v>
      </c>
      <c r="BH314" s="6" t="s">
        <v>55</v>
      </c>
      <c r="BI314" s="6" t="s">
        <v>55</v>
      </c>
      <c r="BJ314" s="6" t="s">
        <v>92</v>
      </c>
      <c r="BK314" s="6" t="s">
        <v>55</v>
      </c>
      <c r="BL314" s="23"/>
    </row>
    <row r="315">
      <c r="A315" s="16">
        <v>308.0</v>
      </c>
      <c r="B315" s="17" t="s">
        <v>1449</v>
      </c>
      <c r="C315" s="17" t="s">
        <v>185</v>
      </c>
      <c r="D315" s="20"/>
      <c r="E315" s="20"/>
      <c r="F315" s="17" t="s">
        <v>79</v>
      </c>
      <c r="G315" s="17" t="s">
        <v>1414</v>
      </c>
      <c r="H315" s="48" t="s">
        <v>81</v>
      </c>
      <c r="J315" s="21"/>
      <c r="K315" s="48" t="s">
        <v>84</v>
      </c>
      <c r="L315" s="49">
        <v>42979.0</v>
      </c>
      <c r="M315" s="50"/>
      <c r="N315" s="48" t="s">
        <v>85</v>
      </c>
      <c r="O315" s="48" t="s">
        <v>295</v>
      </c>
      <c r="P315" s="52"/>
      <c r="Q315" s="6">
        <v>7.5</v>
      </c>
      <c r="R315" s="6">
        <v>9.0</v>
      </c>
      <c r="S315" s="6">
        <v>7.0</v>
      </c>
      <c r="T315" s="23"/>
      <c r="U315" s="6">
        <v>10.0</v>
      </c>
      <c r="V315" s="23"/>
      <c r="W315" s="6">
        <v>6.0</v>
      </c>
      <c r="X315" s="6">
        <v>7.0</v>
      </c>
      <c r="Y315" s="6">
        <v>8.0</v>
      </c>
      <c r="Z315" s="6">
        <v>9.5</v>
      </c>
      <c r="AA315" s="6">
        <v>10.0</v>
      </c>
      <c r="AB315" s="6">
        <v>7.0</v>
      </c>
      <c r="AC315" s="6">
        <v>7.0</v>
      </c>
      <c r="AD315" s="23"/>
      <c r="AE315" s="23"/>
      <c r="AF315" s="23"/>
      <c r="AG315" s="23"/>
      <c r="AH315" s="6">
        <v>10.0</v>
      </c>
      <c r="AI315" s="6">
        <v>10.0</v>
      </c>
      <c r="AJ315" s="6">
        <v>10.0</v>
      </c>
      <c r="AK315" s="6">
        <v>9.0</v>
      </c>
      <c r="AL315" s="6">
        <v>10.0</v>
      </c>
      <c r="AM315" s="23"/>
      <c r="AN315" s="23"/>
      <c r="AO315" s="23"/>
      <c r="AP315" s="23"/>
      <c r="AQ315" s="23"/>
      <c r="AR315" s="6">
        <v>10.0</v>
      </c>
      <c r="AS315" s="23"/>
      <c r="AT315" s="23"/>
      <c r="AU315" s="23"/>
      <c r="AV315" s="23"/>
      <c r="AW315" s="23"/>
      <c r="AX315" s="6">
        <v>10.0</v>
      </c>
      <c r="AY315" s="32">
        <f t="shared" si="7"/>
        <v>8.72</v>
      </c>
      <c r="AZ315" s="23"/>
      <c r="BA315" s="23">
        <f t="shared" si="8"/>
        <v>0</v>
      </c>
      <c r="BB315" s="6">
        <v>34.0</v>
      </c>
      <c r="BC315" s="6">
        <v>0.0</v>
      </c>
      <c r="BD315" s="23">
        <f t="shared" si="9"/>
        <v>34</v>
      </c>
      <c r="BE315" s="6" t="s">
        <v>92</v>
      </c>
      <c r="BF315" s="6" t="s">
        <v>55</v>
      </c>
      <c r="BG315" s="6" t="s">
        <v>55</v>
      </c>
      <c r="BH315" s="6" t="s">
        <v>55</v>
      </c>
      <c r="BI315" s="6" t="s">
        <v>55</v>
      </c>
      <c r="BJ315" s="6" t="s">
        <v>92</v>
      </c>
      <c r="BK315" s="6" t="s">
        <v>55</v>
      </c>
      <c r="BL315" s="23"/>
    </row>
    <row r="316">
      <c r="A316" s="16">
        <v>309.0</v>
      </c>
      <c r="B316" s="17" t="s">
        <v>506</v>
      </c>
      <c r="C316" s="17" t="s">
        <v>119</v>
      </c>
      <c r="D316" s="20"/>
      <c r="E316" s="19"/>
      <c r="F316" s="17" t="s">
        <v>79</v>
      </c>
      <c r="G316" s="17" t="s">
        <v>1414</v>
      </c>
      <c r="H316" s="48" t="s">
        <v>81</v>
      </c>
      <c r="J316" s="21"/>
      <c r="K316" s="48" t="s">
        <v>84</v>
      </c>
      <c r="L316" s="49">
        <v>42979.0</v>
      </c>
      <c r="M316" s="50"/>
      <c r="N316" s="48" t="s">
        <v>85</v>
      </c>
      <c r="O316" s="48" t="s">
        <v>295</v>
      </c>
      <c r="P316" s="52"/>
      <c r="Q316" s="6">
        <v>6.5</v>
      </c>
      <c r="R316" s="6">
        <v>8.5</v>
      </c>
      <c r="S316" s="6">
        <v>10.0</v>
      </c>
      <c r="T316" s="23"/>
      <c r="U316" s="6">
        <v>10.0</v>
      </c>
      <c r="V316" s="23"/>
      <c r="W316" s="6">
        <v>6.5</v>
      </c>
      <c r="X316" s="6">
        <v>7.5</v>
      </c>
      <c r="Y316" s="6">
        <v>8.5</v>
      </c>
      <c r="Z316" s="6">
        <v>9.0</v>
      </c>
      <c r="AA316" s="6">
        <v>10.0</v>
      </c>
      <c r="AB316" s="6">
        <v>7.5</v>
      </c>
      <c r="AC316" s="6">
        <v>5.0</v>
      </c>
      <c r="AD316" s="23"/>
      <c r="AE316" s="23"/>
      <c r="AF316" s="23"/>
      <c r="AG316" s="23"/>
      <c r="AH316" s="6">
        <v>9.5</v>
      </c>
      <c r="AI316" s="6">
        <v>10.0</v>
      </c>
      <c r="AJ316" s="6">
        <v>10.0</v>
      </c>
      <c r="AK316" s="6">
        <v>10.0</v>
      </c>
      <c r="AL316" s="6">
        <v>9.0</v>
      </c>
      <c r="AM316" s="23"/>
      <c r="AN316" s="23"/>
      <c r="AO316" s="23"/>
      <c r="AP316" s="23"/>
      <c r="AQ316" s="23"/>
      <c r="AR316" s="6">
        <v>10.0</v>
      </c>
      <c r="AS316" s="23"/>
      <c r="AT316" s="23"/>
      <c r="AU316" s="23"/>
      <c r="AV316" s="23"/>
      <c r="AW316" s="23"/>
      <c r="AX316" s="6">
        <v>10.0</v>
      </c>
      <c r="AY316" s="32">
        <f t="shared" si="7"/>
        <v>8.75</v>
      </c>
      <c r="AZ316" s="23"/>
      <c r="BA316" s="23">
        <f t="shared" si="8"/>
        <v>0</v>
      </c>
      <c r="BB316" s="6">
        <v>54.0</v>
      </c>
      <c r="BC316" s="6">
        <v>0.0</v>
      </c>
      <c r="BD316" s="23">
        <f t="shared" si="9"/>
        <v>54</v>
      </c>
      <c r="BE316" s="6" t="s">
        <v>92</v>
      </c>
      <c r="BF316" s="6" t="s">
        <v>55</v>
      </c>
      <c r="BG316" s="6" t="s">
        <v>55</v>
      </c>
      <c r="BH316" s="6" t="s">
        <v>55</v>
      </c>
      <c r="BI316" s="6" t="s">
        <v>55</v>
      </c>
      <c r="BJ316" s="6" t="s">
        <v>92</v>
      </c>
      <c r="BK316" s="6" t="s">
        <v>55</v>
      </c>
      <c r="BL316" s="23"/>
    </row>
    <row r="317">
      <c r="A317" s="16">
        <v>310.0</v>
      </c>
      <c r="B317" s="17" t="s">
        <v>1452</v>
      </c>
      <c r="C317" s="17" t="s">
        <v>1453</v>
      </c>
      <c r="D317" s="20"/>
      <c r="E317" s="19"/>
      <c r="F317" s="17" t="s">
        <v>96</v>
      </c>
      <c r="G317" s="17" t="s">
        <v>1414</v>
      </c>
      <c r="H317" s="48" t="s">
        <v>81</v>
      </c>
      <c r="J317" s="21"/>
      <c r="K317" s="48" t="s">
        <v>84</v>
      </c>
      <c r="L317" s="49">
        <v>42979.0</v>
      </c>
      <c r="M317" s="50"/>
      <c r="N317" s="48" t="s">
        <v>85</v>
      </c>
      <c r="O317" s="48" t="s">
        <v>483</v>
      </c>
      <c r="P317" s="52"/>
      <c r="Q317" s="6">
        <v>9.5</v>
      </c>
      <c r="R317" s="6">
        <v>8.5</v>
      </c>
      <c r="S317" s="6">
        <v>9.0</v>
      </c>
      <c r="T317" s="23"/>
      <c r="U317" s="6">
        <v>10.0</v>
      </c>
      <c r="V317" s="23"/>
      <c r="W317" s="6">
        <v>9.5</v>
      </c>
      <c r="X317" s="6">
        <v>9.5</v>
      </c>
      <c r="Y317" s="6">
        <v>10.0</v>
      </c>
      <c r="Z317" s="6">
        <v>10.0</v>
      </c>
      <c r="AA317" s="6">
        <v>10.0</v>
      </c>
      <c r="AB317" s="6">
        <v>8.0</v>
      </c>
      <c r="AC317" s="6">
        <v>9.5</v>
      </c>
      <c r="AD317" s="23"/>
      <c r="AE317" s="23"/>
      <c r="AF317" s="23"/>
      <c r="AG317" s="23"/>
      <c r="AH317" s="6">
        <v>10.0</v>
      </c>
      <c r="AI317" s="6">
        <v>10.0</v>
      </c>
      <c r="AJ317" s="6">
        <v>10.0</v>
      </c>
      <c r="AK317" s="6">
        <v>9.5</v>
      </c>
      <c r="AL317" s="6">
        <v>10.0</v>
      </c>
      <c r="AM317" s="23"/>
      <c r="AN317" s="23"/>
      <c r="AO317" s="23"/>
      <c r="AP317" s="23"/>
      <c r="AQ317" s="23"/>
      <c r="AR317" s="6">
        <v>10.0</v>
      </c>
      <c r="AS317" s="23"/>
      <c r="AT317" s="23"/>
      <c r="AU317" s="23"/>
      <c r="AV317" s="23"/>
      <c r="AW317" s="23"/>
      <c r="AX317" s="6">
        <v>10.0</v>
      </c>
      <c r="AY317" s="32">
        <f t="shared" si="7"/>
        <v>9.61</v>
      </c>
      <c r="AZ317" s="23"/>
      <c r="BA317" s="23">
        <f t="shared" si="8"/>
        <v>0</v>
      </c>
      <c r="BB317" s="6">
        <v>30.0</v>
      </c>
      <c r="BC317" s="6">
        <v>0.0</v>
      </c>
      <c r="BD317" s="23">
        <f t="shared" si="9"/>
        <v>30</v>
      </c>
      <c r="BE317" s="6" t="s">
        <v>92</v>
      </c>
      <c r="BF317" s="6" t="s">
        <v>55</v>
      </c>
      <c r="BG317" s="6" t="s">
        <v>55</v>
      </c>
      <c r="BH317" s="6" t="s">
        <v>55</v>
      </c>
      <c r="BI317" s="6" t="s">
        <v>55</v>
      </c>
      <c r="BJ317" s="6" t="s">
        <v>92</v>
      </c>
      <c r="BK317" s="6" t="s">
        <v>55</v>
      </c>
      <c r="BL317" s="23"/>
    </row>
    <row r="318">
      <c r="A318" s="16">
        <v>311.0</v>
      </c>
      <c r="B318" s="17" t="s">
        <v>1455</v>
      </c>
      <c r="C318" s="17" t="s">
        <v>149</v>
      </c>
      <c r="D318" s="20"/>
      <c r="E318" s="19"/>
      <c r="F318" s="17" t="s">
        <v>79</v>
      </c>
      <c r="G318" s="17" t="s">
        <v>1414</v>
      </c>
      <c r="H318" s="48" t="s">
        <v>81</v>
      </c>
      <c r="J318" s="21"/>
      <c r="K318" s="48" t="s">
        <v>84</v>
      </c>
      <c r="L318" s="49">
        <v>42979.0</v>
      </c>
      <c r="M318" s="50"/>
      <c r="N318" s="48" t="s">
        <v>85</v>
      </c>
      <c r="O318" s="48" t="s">
        <v>483</v>
      </c>
      <c r="P318" s="52"/>
      <c r="Q318" s="6">
        <v>7.0</v>
      </c>
      <c r="R318" s="6">
        <v>6.0</v>
      </c>
      <c r="S318" s="6">
        <v>6.5</v>
      </c>
      <c r="T318" s="6"/>
      <c r="U318" s="6">
        <v>10.0</v>
      </c>
      <c r="V318" s="23"/>
      <c r="W318" s="6">
        <v>5.5</v>
      </c>
      <c r="X318" s="6">
        <v>7.5</v>
      </c>
      <c r="Y318" s="6">
        <v>8.0</v>
      </c>
      <c r="Z318" s="6">
        <v>10.0</v>
      </c>
      <c r="AA318" s="6">
        <v>10.0</v>
      </c>
      <c r="AB318" s="6">
        <v>6.5</v>
      </c>
      <c r="AC318" s="6">
        <v>6.5</v>
      </c>
      <c r="AD318" s="23"/>
      <c r="AE318" s="23"/>
      <c r="AF318" s="23"/>
      <c r="AG318" s="23"/>
      <c r="AH318" s="6">
        <v>8.0</v>
      </c>
      <c r="AI318" s="6">
        <v>10.0</v>
      </c>
      <c r="AJ318" s="6">
        <v>10.0</v>
      </c>
      <c r="AK318" s="6">
        <v>10.0</v>
      </c>
      <c r="AL318" s="6">
        <v>9.0</v>
      </c>
      <c r="AM318" s="23"/>
      <c r="AN318" s="23"/>
      <c r="AO318" s="23"/>
      <c r="AP318" s="23"/>
      <c r="AQ318" s="23"/>
      <c r="AR318" s="6">
        <v>10.0</v>
      </c>
      <c r="AS318" s="23"/>
      <c r="AT318" s="23"/>
      <c r="AU318" s="23"/>
      <c r="AV318" s="23"/>
      <c r="AW318" s="23"/>
      <c r="AX318" s="6">
        <v>10.0</v>
      </c>
      <c r="AY318" s="32">
        <f t="shared" si="7"/>
        <v>8.36</v>
      </c>
      <c r="AZ318" s="23"/>
      <c r="BA318" s="23">
        <f t="shared" si="8"/>
        <v>0</v>
      </c>
      <c r="BB318" s="6">
        <v>30.0</v>
      </c>
      <c r="BC318" s="6">
        <v>0.0</v>
      </c>
      <c r="BD318" s="23">
        <f t="shared" si="9"/>
        <v>30</v>
      </c>
      <c r="BE318" s="6" t="s">
        <v>92</v>
      </c>
      <c r="BF318" s="6" t="s">
        <v>55</v>
      </c>
      <c r="BG318" s="6" t="s">
        <v>55</v>
      </c>
      <c r="BH318" s="6" t="s">
        <v>55</v>
      </c>
      <c r="BI318" s="6" t="s">
        <v>55</v>
      </c>
      <c r="BJ318" s="6" t="s">
        <v>92</v>
      </c>
      <c r="BK318" s="6" t="s">
        <v>55</v>
      </c>
      <c r="BL318" s="23"/>
    </row>
    <row r="319">
      <c r="A319" s="16">
        <v>312.0</v>
      </c>
      <c r="B319" s="17" t="s">
        <v>1457</v>
      </c>
      <c r="C319" s="17" t="s">
        <v>1458</v>
      </c>
      <c r="D319" s="19"/>
      <c r="E319" s="19"/>
      <c r="F319" s="17" t="s">
        <v>79</v>
      </c>
      <c r="G319" s="17" t="s">
        <v>1414</v>
      </c>
      <c r="H319" s="48" t="s">
        <v>81</v>
      </c>
      <c r="J319" s="21"/>
      <c r="K319" s="48" t="s">
        <v>84</v>
      </c>
      <c r="L319" s="49">
        <v>42979.0</v>
      </c>
      <c r="M319" s="50"/>
      <c r="N319" s="48" t="s">
        <v>85</v>
      </c>
      <c r="O319" s="48" t="s">
        <v>295</v>
      </c>
      <c r="P319" s="52"/>
      <c r="Q319" s="25">
        <v>8.5</v>
      </c>
      <c r="R319" s="25">
        <v>9.0</v>
      </c>
      <c r="S319" s="25">
        <v>8.0</v>
      </c>
      <c r="T319" s="25"/>
      <c r="U319" s="25">
        <v>10.0</v>
      </c>
      <c r="V319" s="25"/>
      <c r="W319" s="25">
        <v>7.5</v>
      </c>
      <c r="X319" s="25">
        <v>7.5</v>
      </c>
      <c r="Y319" s="25">
        <v>9.0</v>
      </c>
      <c r="Z319" s="25">
        <v>10.0</v>
      </c>
      <c r="AA319" s="25">
        <v>10.0</v>
      </c>
      <c r="AB319" s="25">
        <v>7.5</v>
      </c>
      <c r="AC319" s="25">
        <v>8.0</v>
      </c>
      <c r="AD319" s="25"/>
      <c r="AE319" s="25"/>
      <c r="AF319" s="25"/>
      <c r="AG319" s="25"/>
      <c r="AH319" s="25">
        <v>10.0</v>
      </c>
      <c r="AI319" s="25">
        <v>10.0</v>
      </c>
      <c r="AJ319" s="25">
        <v>10.0</v>
      </c>
      <c r="AK319" s="25">
        <v>10.0</v>
      </c>
      <c r="AL319" s="25">
        <v>10.0</v>
      </c>
      <c r="AM319" s="25"/>
      <c r="AN319" s="25"/>
      <c r="AO319" s="25"/>
      <c r="AP319" s="25"/>
      <c r="AQ319" s="25"/>
      <c r="AR319" s="6">
        <v>10.0</v>
      </c>
      <c r="AS319" s="25"/>
      <c r="AT319" s="25"/>
      <c r="AU319" s="25"/>
      <c r="AV319" s="25"/>
      <c r="AW319" s="25"/>
      <c r="AX319" s="25">
        <v>10.0</v>
      </c>
      <c r="AY319" s="32">
        <f t="shared" si="7"/>
        <v>9.16</v>
      </c>
      <c r="AZ319" s="23"/>
      <c r="BA319" s="23">
        <f t="shared" si="8"/>
        <v>0</v>
      </c>
      <c r="BB319" s="6">
        <v>39.0</v>
      </c>
      <c r="BC319" s="6">
        <v>0.0</v>
      </c>
      <c r="BD319" s="23">
        <f t="shared" si="9"/>
        <v>39</v>
      </c>
      <c r="BE319" s="6" t="s">
        <v>92</v>
      </c>
      <c r="BF319" s="6" t="s">
        <v>55</v>
      </c>
      <c r="BG319" s="6" t="s">
        <v>55</v>
      </c>
      <c r="BH319" s="6" t="s">
        <v>55</v>
      </c>
      <c r="BI319" s="6" t="s">
        <v>55</v>
      </c>
      <c r="BJ319" s="6" t="s">
        <v>92</v>
      </c>
      <c r="BK319" s="6" t="s">
        <v>55</v>
      </c>
      <c r="BL319" s="23"/>
    </row>
    <row r="320">
      <c r="A320" s="16">
        <v>313.0</v>
      </c>
      <c r="B320" s="17" t="s">
        <v>1461</v>
      </c>
      <c r="C320" s="17" t="s">
        <v>110</v>
      </c>
      <c r="D320" s="17" t="s">
        <v>113</v>
      </c>
      <c r="E320" s="19"/>
      <c r="F320" s="17" t="s">
        <v>96</v>
      </c>
      <c r="G320" s="17" t="s">
        <v>1414</v>
      </c>
      <c r="H320" s="48" t="s">
        <v>81</v>
      </c>
      <c r="J320" s="21"/>
      <c r="K320" s="48" t="s">
        <v>84</v>
      </c>
      <c r="L320" s="49">
        <v>42979.0</v>
      </c>
      <c r="M320" s="50"/>
      <c r="N320" s="48" t="s">
        <v>85</v>
      </c>
      <c r="O320" s="48" t="s">
        <v>483</v>
      </c>
      <c r="P320" s="52"/>
      <c r="Q320" s="25">
        <v>8.5</v>
      </c>
      <c r="R320" s="25">
        <v>10.0</v>
      </c>
      <c r="S320" s="25">
        <v>9.5</v>
      </c>
      <c r="T320" s="25"/>
      <c r="U320" s="25">
        <v>10.0</v>
      </c>
      <c r="V320" s="25"/>
      <c r="W320" s="25">
        <v>8.0</v>
      </c>
      <c r="X320" s="25">
        <v>8.0</v>
      </c>
      <c r="Y320" s="25">
        <v>10.0</v>
      </c>
      <c r="Z320" s="25">
        <v>10.0</v>
      </c>
      <c r="AA320" s="25">
        <v>10.0</v>
      </c>
      <c r="AB320" s="25">
        <v>10.0</v>
      </c>
      <c r="AC320" s="25">
        <v>7.0</v>
      </c>
      <c r="AD320" s="25"/>
      <c r="AE320" s="25"/>
      <c r="AF320" s="25"/>
      <c r="AG320" s="25"/>
      <c r="AH320" s="25">
        <v>10.0</v>
      </c>
      <c r="AI320" s="25">
        <v>10.0</v>
      </c>
      <c r="AJ320" s="25">
        <v>10.0</v>
      </c>
      <c r="AK320" s="25">
        <v>9.5</v>
      </c>
      <c r="AL320" s="25">
        <v>10.0</v>
      </c>
      <c r="AM320" s="25"/>
      <c r="AN320" s="25"/>
      <c r="AO320" s="25"/>
      <c r="AP320" s="25"/>
      <c r="AQ320" s="25"/>
      <c r="AR320" s="6">
        <v>10.0</v>
      </c>
      <c r="AS320" s="25"/>
      <c r="AT320" s="25"/>
      <c r="AU320" s="25"/>
      <c r="AV320" s="25"/>
      <c r="AW320" s="25"/>
      <c r="AX320" s="25">
        <v>10.0</v>
      </c>
      <c r="AY320" s="32">
        <f t="shared" si="7"/>
        <v>9.47</v>
      </c>
      <c r="AZ320" s="23"/>
      <c r="BA320" s="23">
        <f t="shared" si="8"/>
        <v>0</v>
      </c>
      <c r="BB320" s="6">
        <v>21.0</v>
      </c>
      <c r="BC320" s="6">
        <v>0.0</v>
      </c>
      <c r="BD320" s="23">
        <f t="shared" si="9"/>
        <v>21</v>
      </c>
      <c r="BE320" s="6" t="s">
        <v>92</v>
      </c>
      <c r="BF320" s="6" t="s">
        <v>55</v>
      </c>
      <c r="BG320" s="6" t="s">
        <v>55</v>
      </c>
      <c r="BH320" s="6" t="s">
        <v>55</v>
      </c>
      <c r="BI320" s="6" t="s">
        <v>55</v>
      </c>
      <c r="BJ320" s="6" t="s">
        <v>92</v>
      </c>
      <c r="BK320" s="6" t="s">
        <v>55</v>
      </c>
      <c r="BL320" s="23"/>
    </row>
    <row r="321">
      <c r="A321" s="16">
        <v>314.0</v>
      </c>
      <c r="B321" s="17" t="s">
        <v>1462</v>
      </c>
      <c r="C321" s="17" t="s">
        <v>353</v>
      </c>
      <c r="D321" s="20"/>
      <c r="E321" s="19"/>
      <c r="F321" s="17" t="s">
        <v>79</v>
      </c>
      <c r="G321" s="17" t="s">
        <v>1414</v>
      </c>
      <c r="H321" s="48" t="s">
        <v>81</v>
      </c>
      <c r="J321" s="21"/>
      <c r="K321" s="48" t="s">
        <v>84</v>
      </c>
      <c r="L321" s="49">
        <v>42979.0</v>
      </c>
      <c r="M321" s="50"/>
      <c r="N321" s="52"/>
      <c r="O321" s="52"/>
      <c r="P321" s="52"/>
      <c r="Q321" s="6">
        <v>10.0</v>
      </c>
      <c r="R321" s="6">
        <v>10.0</v>
      </c>
      <c r="S321" s="6">
        <v>10.0</v>
      </c>
      <c r="T321" s="23"/>
      <c r="U321" s="6">
        <v>10.0</v>
      </c>
      <c r="V321" s="23"/>
      <c r="W321" s="6">
        <v>9.0</v>
      </c>
      <c r="X321" s="6">
        <v>10.0</v>
      </c>
      <c r="Y321" s="6">
        <v>10.0</v>
      </c>
      <c r="Z321" s="6">
        <v>10.0</v>
      </c>
      <c r="AA321" s="6">
        <v>10.0</v>
      </c>
      <c r="AB321" s="6">
        <v>9.0</v>
      </c>
      <c r="AC321" s="6">
        <v>10.0</v>
      </c>
      <c r="AD321" s="23"/>
      <c r="AE321" s="23"/>
      <c r="AF321" s="23"/>
      <c r="AG321" s="23"/>
      <c r="AH321" s="6">
        <v>9.5</v>
      </c>
      <c r="AI321" s="6">
        <v>10.0</v>
      </c>
      <c r="AJ321" s="6">
        <v>10.0</v>
      </c>
      <c r="AK321" s="6">
        <v>10.0</v>
      </c>
      <c r="AL321" s="6">
        <v>10.0</v>
      </c>
      <c r="AM321" s="23"/>
      <c r="AN321" s="23"/>
      <c r="AO321" s="23"/>
      <c r="AP321" s="23"/>
      <c r="AQ321" s="23"/>
      <c r="AR321" s="6">
        <v>10.0</v>
      </c>
      <c r="AS321" s="23"/>
      <c r="AT321" s="23"/>
      <c r="AU321" s="23"/>
      <c r="AV321" s="23"/>
      <c r="AW321" s="23"/>
      <c r="AX321" s="6">
        <v>10.0</v>
      </c>
      <c r="AY321" s="32">
        <f t="shared" si="7"/>
        <v>9.86</v>
      </c>
      <c r="AZ321" s="23"/>
      <c r="BA321" s="23">
        <f t="shared" si="8"/>
        <v>0</v>
      </c>
      <c r="BB321" s="6">
        <v>33.0</v>
      </c>
      <c r="BC321" s="6">
        <v>0.0</v>
      </c>
      <c r="BD321" s="23">
        <f t="shared" si="9"/>
        <v>33</v>
      </c>
      <c r="BE321" s="6" t="s">
        <v>92</v>
      </c>
      <c r="BF321" s="6" t="s">
        <v>55</v>
      </c>
      <c r="BG321" s="6" t="s">
        <v>55</v>
      </c>
      <c r="BH321" s="6" t="s">
        <v>55</v>
      </c>
      <c r="BI321" s="6" t="s">
        <v>55</v>
      </c>
      <c r="BJ321" s="6" t="s">
        <v>92</v>
      </c>
      <c r="BK321" s="6" t="s">
        <v>55</v>
      </c>
      <c r="BL321" s="23"/>
    </row>
    <row r="322">
      <c r="A322" s="16">
        <v>315.0</v>
      </c>
      <c r="B322" s="17" t="s">
        <v>833</v>
      </c>
      <c r="C322" s="17" t="s">
        <v>115</v>
      </c>
      <c r="D322" s="17" t="s">
        <v>135</v>
      </c>
      <c r="E322" s="19"/>
      <c r="F322" s="17" t="s">
        <v>79</v>
      </c>
      <c r="G322" s="17" t="s">
        <v>1414</v>
      </c>
      <c r="H322" s="48" t="s">
        <v>81</v>
      </c>
      <c r="J322" s="21"/>
      <c r="K322" s="48" t="s">
        <v>84</v>
      </c>
      <c r="L322" s="49">
        <v>42979.0</v>
      </c>
      <c r="M322" s="50"/>
      <c r="N322" s="48" t="s">
        <v>85</v>
      </c>
      <c r="O322" s="48" t="s">
        <v>295</v>
      </c>
      <c r="P322" s="52"/>
      <c r="Q322" s="25">
        <v>8.5</v>
      </c>
      <c r="R322" s="25">
        <v>9.5</v>
      </c>
      <c r="S322" s="25">
        <v>9.0</v>
      </c>
      <c r="T322" s="25"/>
      <c r="U322" s="25">
        <v>10.0</v>
      </c>
      <c r="V322" s="25"/>
      <c r="W322" s="25">
        <v>8.0</v>
      </c>
      <c r="X322" s="25">
        <v>9.0</v>
      </c>
      <c r="Y322" s="25">
        <v>8.0</v>
      </c>
      <c r="Z322" s="25">
        <v>9.5</v>
      </c>
      <c r="AA322" s="25">
        <v>10.0</v>
      </c>
      <c r="AB322" s="25">
        <v>7.0</v>
      </c>
      <c r="AC322" s="25">
        <v>7.5</v>
      </c>
      <c r="AD322" s="25"/>
      <c r="AE322" s="25"/>
      <c r="AF322" s="25"/>
      <c r="AG322" s="25"/>
      <c r="AH322" s="25">
        <v>10.0</v>
      </c>
      <c r="AI322" s="25">
        <v>10.0</v>
      </c>
      <c r="AJ322" s="25">
        <v>10.0</v>
      </c>
      <c r="AK322" s="25">
        <v>9.5</v>
      </c>
      <c r="AL322" s="25">
        <v>10.0</v>
      </c>
      <c r="AM322" s="25"/>
      <c r="AN322" s="25"/>
      <c r="AO322" s="25"/>
      <c r="AP322" s="25"/>
      <c r="AQ322" s="25"/>
      <c r="AR322" s="6">
        <v>10.0</v>
      </c>
      <c r="AS322" s="25"/>
      <c r="AT322" s="25"/>
      <c r="AU322" s="25"/>
      <c r="AV322" s="25"/>
      <c r="AW322" s="25"/>
      <c r="AX322" s="25">
        <v>10.0</v>
      </c>
      <c r="AY322" s="32">
        <f t="shared" si="7"/>
        <v>9.19</v>
      </c>
      <c r="AZ322" s="23"/>
      <c r="BA322" s="23">
        <f t="shared" si="8"/>
        <v>0</v>
      </c>
      <c r="BB322" s="6">
        <v>26.0</v>
      </c>
      <c r="BC322" s="6">
        <v>0.0</v>
      </c>
      <c r="BD322" s="23">
        <f t="shared" si="9"/>
        <v>26</v>
      </c>
      <c r="BE322" s="6" t="s">
        <v>92</v>
      </c>
      <c r="BF322" s="6" t="s">
        <v>55</v>
      </c>
      <c r="BG322" s="6" t="s">
        <v>55</v>
      </c>
      <c r="BH322" s="6" t="s">
        <v>55</v>
      </c>
      <c r="BI322" s="6" t="s">
        <v>55</v>
      </c>
      <c r="BJ322" s="6" t="s">
        <v>92</v>
      </c>
      <c r="BK322" s="6" t="s">
        <v>55</v>
      </c>
      <c r="BL322" s="23"/>
    </row>
    <row r="323">
      <c r="A323" s="16">
        <v>316.0</v>
      </c>
      <c r="B323" s="17" t="s">
        <v>1465</v>
      </c>
      <c r="C323" s="17" t="s">
        <v>482</v>
      </c>
      <c r="D323" s="17" t="s">
        <v>491</v>
      </c>
      <c r="E323" s="19"/>
      <c r="F323" s="17" t="s">
        <v>79</v>
      </c>
      <c r="G323" s="17" t="s">
        <v>1414</v>
      </c>
      <c r="H323" s="48" t="s">
        <v>81</v>
      </c>
      <c r="J323" s="21"/>
      <c r="K323" s="48" t="s">
        <v>84</v>
      </c>
      <c r="L323" s="49">
        <v>42979.0</v>
      </c>
      <c r="M323" s="50"/>
      <c r="N323" s="48" t="s">
        <v>85</v>
      </c>
      <c r="O323" s="48" t="s">
        <v>483</v>
      </c>
      <c r="P323" s="50"/>
      <c r="Q323" s="25">
        <v>9.0</v>
      </c>
      <c r="R323" s="25">
        <v>8.5</v>
      </c>
      <c r="S323" s="25">
        <v>9.5</v>
      </c>
      <c r="T323" s="25"/>
      <c r="U323" s="25">
        <v>10.0</v>
      </c>
      <c r="V323" s="25"/>
      <c r="W323" s="25">
        <v>8.5</v>
      </c>
      <c r="X323" s="25">
        <v>9.0</v>
      </c>
      <c r="Y323" s="25">
        <v>9.5</v>
      </c>
      <c r="Z323" s="25">
        <v>10.0</v>
      </c>
      <c r="AA323" s="25">
        <v>10.0</v>
      </c>
      <c r="AB323" s="25">
        <v>9.0</v>
      </c>
      <c r="AC323" s="25">
        <v>8.5</v>
      </c>
      <c r="AD323" s="25"/>
      <c r="AE323" s="25"/>
      <c r="AF323" s="25"/>
      <c r="AG323" s="25"/>
      <c r="AH323" s="25">
        <v>10.0</v>
      </c>
      <c r="AI323" s="25">
        <v>10.0</v>
      </c>
      <c r="AJ323" s="25">
        <v>10.0</v>
      </c>
      <c r="AK323" s="25">
        <v>9.0</v>
      </c>
      <c r="AL323" s="25">
        <v>10.0</v>
      </c>
      <c r="AM323" s="25"/>
      <c r="AN323" s="25"/>
      <c r="AO323" s="25"/>
      <c r="AP323" s="25"/>
      <c r="AQ323" s="25"/>
      <c r="AR323" s="6">
        <v>10.0</v>
      </c>
      <c r="AS323" s="25"/>
      <c r="AT323" s="25"/>
      <c r="AU323" s="25"/>
      <c r="AV323" s="25"/>
      <c r="AW323" s="25"/>
      <c r="AX323" s="25">
        <v>10.0</v>
      </c>
      <c r="AY323" s="32">
        <f t="shared" si="7"/>
        <v>9.47</v>
      </c>
      <c r="AZ323" s="23"/>
      <c r="BA323" s="23">
        <f t="shared" si="8"/>
        <v>0</v>
      </c>
      <c r="BB323" s="6">
        <v>28.0</v>
      </c>
      <c r="BC323" s="6">
        <v>0.0</v>
      </c>
      <c r="BD323" s="23">
        <f t="shared" si="9"/>
        <v>28</v>
      </c>
      <c r="BE323" s="6" t="s">
        <v>92</v>
      </c>
      <c r="BF323" s="6" t="s">
        <v>55</v>
      </c>
      <c r="BG323" s="6" t="s">
        <v>55</v>
      </c>
      <c r="BH323" s="6" t="s">
        <v>55</v>
      </c>
      <c r="BI323" s="6" t="s">
        <v>55</v>
      </c>
      <c r="BJ323" s="6" t="s">
        <v>92</v>
      </c>
      <c r="BK323" s="6" t="s">
        <v>55</v>
      </c>
      <c r="BL323" s="23"/>
    </row>
    <row r="324">
      <c r="A324" s="16">
        <v>317.0</v>
      </c>
      <c r="B324" s="17" t="s">
        <v>934</v>
      </c>
      <c r="C324" s="17" t="s">
        <v>94</v>
      </c>
      <c r="D324" s="17" t="s">
        <v>200</v>
      </c>
      <c r="E324" s="19"/>
      <c r="F324" s="17" t="s">
        <v>96</v>
      </c>
      <c r="G324" s="17" t="s">
        <v>1414</v>
      </c>
      <c r="H324" s="48" t="s">
        <v>81</v>
      </c>
      <c r="J324" s="21"/>
      <c r="K324" s="48" t="s">
        <v>84</v>
      </c>
      <c r="L324" s="49">
        <v>42979.0</v>
      </c>
      <c r="M324" s="50"/>
      <c r="N324" s="48" t="s">
        <v>85</v>
      </c>
      <c r="O324" s="48" t="s">
        <v>295</v>
      </c>
      <c r="P324" s="52"/>
      <c r="Q324" s="6">
        <v>8.5</v>
      </c>
      <c r="R324" s="6">
        <v>9.5</v>
      </c>
      <c r="S324" s="6">
        <v>9.5</v>
      </c>
      <c r="T324" s="23"/>
      <c r="U324" s="6">
        <v>10.0</v>
      </c>
      <c r="V324" s="23"/>
      <c r="W324" s="6">
        <v>6.0</v>
      </c>
      <c r="X324" s="6">
        <v>8.5</v>
      </c>
      <c r="Y324" s="6">
        <v>9.0</v>
      </c>
      <c r="Z324" s="6">
        <v>10.0</v>
      </c>
      <c r="AA324" s="6">
        <v>10.0</v>
      </c>
      <c r="AB324" s="6">
        <v>8.5</v>
      </c>
      <c r="AC324" s="6">
        <v>6.5</v>
      </c>
      <c r="AD324" s="23"/>
      <c r="AE324" s="23"/>
      <c r="AF324" s="23"/>
      <c r="AG324" s="23"/>
      <c r="AH324" s="6">
        <v>10.0</v>
      </c>
      <c r="AI324" s="6">
        <v>10.0</v>
      </c>
      <c r="AJ324" s="6">
        <v>10.0</v>
      </c>
      <c r="AK324" s="6">
        <v>10.0</v>
      </c>
      <c r="AL324" s="6">
        <v>9.5</v>
      </c>
      <c r="AM324" s="23"/>
      <c r="AN324" s="23"/>
      <c r="AO324" s="23"/>
      <c r="AP324" s="23"/>
      <c r="AQ324" s="23"/>
      <c r="AR324" s="6">
        <v>10.0</v>
      </c>
      <c r="AS324" s="23"/>
      <c r="AT324" s="23"/>
      <c r="AU324" s="23"/>
      <c r="AV324" s="23"/>
      <c r="AW324" s="23"/>
      <c r="AX324" s="6">
        <v>10.0</v>
      </c>
      <c r="AY324" s="32">
        <f t="shared" si="7"/>
        <v>9.19</v>
      </c>
      <c r="AZ324" s="23"/>
      <c r="BA324" s="23">
        <f t="shared" si="8"/>
        <v>0</v>
      </c>
      <c r="BB324" s="6">
        <v>85.0</v>
      </c>
      <c r="BC324" s="6">
        <v>0.0</v>
      </c>
      <c r="BD324" s="23">
        <f t="shared" si="9"/>
        <v>85</v>
      </c>
      <c r="BE324" s="6" t="s">
        <v>92</v>
      </c>
      <c r="BF324" s="6" t="s">
        <v>55</v>
      </c>
      <c r="BG324" s="6" t="s">
        <v>55</v>
      </c>
      <c r="BH324" s="6" t="s">
        <v>55</v>
      </c>
      <c r="BI324" s="6" t="s">
        <v>55</v>
      </c>
      <c r="BJ324" s="6" t="s">
        <v>92</v>
      </c>
      <c r="BK324" s="6" t="s">
        <v>55</v>
      </c>
      <c r="BL324" s="23"/>
    </row>
    <row r="325">
      <c r="A325" s="16">
        <v>318.0</v>
      </c>
      <c r="B325" s="17" t="s">
        <v>1468</v>
      </c>
      <c r="C325" s="17" t="s">
        <v>1469</v>
      </c>
      <c r="D325" s="20"/>
      <c r="E325" s="19"/>
      <c r="F325" s="17" t="s">
        <v>96</v>
      </c>
      <c r="G325" s="17" t="s">
        <v>1470</v>
      </c>
      <c r="H325" s="48" t="s">
        <v>81</v>
      </c>
      <c r="J325" s="21"/>
      <c r="K325" s="48" t="s">
        <v>84</v>
      </c>
      <c r="L325" s="49">
        <v>42979.0</v>
      </c>
      <c r="M325" s="50"/>
      <c r="N325" s="48" t="s">
        <v>85</v>
      </c>
      <c r="O325" s="48" t="s">
        <v>295</v>
      </c>
      <c r="P325" s="52"/>
      <c r="Q325" s="6">
        <v>10.0</v>
      </c>
      <c r="R325" s="6">
        <v>10.0</v>
      </c>
      <c r="S325" s="6">
        <v>10.0</v>
      </c>
      <c r="T325" s="23"/>
      <c r="U325" s="6">
        <v>10.0</v>
      </c>
      <c r="V325" s="23"/>
      <c r="W325" s="6">
        <v>9.5</v>
      </c>
      <c r="X325" s="6">
        <v>10.0</v>
      </c>
      <c r="Y325" s="6">
        <v>10.0</v>
      </c>
      <c r="Z325" s="6">
        <v>10.0</v>
      </c>
      <c r="AA325" s="6">
        <v>10.0</v>
      </c>
      <c r="AB325" s="6">
        <v>10.0</v>
      </c>
      <c r="AC325" s="6">
        <v>10.0</v>
      </c>
      <c r="AD325" s="23"/>
      <c r="AE325" s="23"/>
      <c r="AF325" s="23"/>
      <c r="AG325" s="23"/>
      <c r="AH325" s="6">
        <v>10.0</v>
      </c>
      <c r="AI325" s="6">
        <v>10.0</v>
      </c>
      <c r="AJ325" s="6">
        <v>10.0</v>
      </c>
      <c r="AK325" s="6">
        <v>10.0</v>
      </c>
      <c r="AL325" s="6">
        <v>10.0</v>
      </c>
      <c r="AM325" s="23"/>
      <c r="AN325" s="23"/>
      <c r="AO325" s="23"/>
      <c r="AP325" s="23"/>
      <c r="AQ325" s="23"/>
      <c r="AR325" s="6">
        <v>10.0</v>
      </c>
      <c r="AS325" s="23"/>
      <c r="AT325" s="23"/>
      <c r="AU325" s="23"/>
      <c r="AV325" s="23"/>
      <c r="AW325" s="23"/>
      <c r="AX325" s="6">
        <v>10.0</v>
      </c>
      <c r="AY325" s="32">
        <f t="shared" si="7"/>
        <v>9.97</v>
      </c>
      <c r="AZ325" s="23"/>
      <c r="BA325" s="23">
        <f t="shared" si="8"/>
        <v>0</v>
      </c>
      <c r="BB325" s="6">
        <v>19.0</v>
      </c>
      <c r="BC325" s="6">
        <v>0.0</v>
      </c>
      <c r="BD325" s="23">
        <f t="shared" si="9"/>
        <v>19</v>
      </c>
      <c r="BE325" s="6" t="s">
        <v>92</v>
      </c>
      <c r="BF325" s="6" t="s">
        <v>55</v>
      </c>
      <c r="BG325" s="6" t="s">
        <v>55</v>
      </c>
      <c r="BH325" s="6" t="s">
        <v>55</v>
      </c>
      <c r="BI325" s="6" t="s">
        <v>55</v>
      </c>
      <c r="BJ325" s="6" t="s">
        <v>92</v>
      </c>
      <c r="BK325" s="6" t="s">
        <v>55</v>
      </c>
      <c r="BL325" s="23"/>
    </row>
    <row r="326">
      <c r="A326" s="16">
        <v>319.0</v>
      </c>
      <c r="B326" s="17" t="s">
        <v>227</v>
      </c>
      <c r="C326" s="17" t="s">
        <v>161</v>
      </c>
      <c r="D326" s="17" t="s">
        <v>1471</v>
      </c>
      <c r="E326" s="19"/>
      <c r="F326" s="17" t="s">
        <v>79</v>
      </c>
      <c r="G326" s="17" t="s">
        <v>1470</v>
      </c>
      <c r="H326" s="48" t="s">
        <v>81</v>
      </c>
      <c r="J326" s="21"/>
      <c r="K326" s="48" t="s">
        <v>84</v>
      </c>
      <c r="L326" s="49">
        <v>42979.0</v>
      </c>
      <c r="M326" s="50"/>
      <c r="N326" s="48" t="s">
        <v>85</v>
      </c>
      <c r="O326" s="48" t="s">
        <v>483</v>
      </c>
      <c r="P326" s="52"/>
      <c r="Q326" s="6">
        <v>6.0</v>
      </c>
      <c r="R326" s="6">
        <v>6.5</v>
      </c>
      <c r="S326" s="6">
        <v>7.0</v>
      </c>
      <c r="T326" s="23"/>
      <c r="U326" s="6">
        <v>10.0</v>
      </c>
      <c r="V326" s="23"/>
      <c r="W326" s="6">
        <v>7.5</v>
      </c>
      <c r="X326" s="6">
        <v>7.5</v>
      </c>
      <c r="Y326" s="6">
        <v>8.5</v>
      </c>
      <c r="Z326" s="6">
        <v>9.5</v>
      </c>
      <c r="AA326" s="6">
        <v>10.0</v>
      </c>
      <c r="AB326" s="6">
        <v>6.0</v>
      </c>
      <c r="AC326" s="6">
        <v>5.0</v>
      </c>
      <c r="AD326" s="23"/>
      <c r="AE326" s="23"/>
      <c r="AF326" s="23"/>
      <c r="AG326" s="23"/>
      <c r="AH326" s="6">
        <v>10.0</v>
      </c>
      <c r="AI326" s="6">
        <v>10.0</v>
      </c>
      <c r="AJ326" s="6">
        <v>10.0</v>
      </c>
      <c r="AK326" s="6">
        <v>10.0</v>
      </c>
      <c r="AL326" s="6">
        <v>8.5</v>
      </c>
      <c r="AM326" s="23"/>
      <c r="AN326" s="23"/>
      <c r="AO326" s="23"/>
      <c r="AP326" s="23"/>
      <c r="AQ326" s="23"/>
      <c r="AR326" s="6">
        <v>10.0</v>
      </c>
      <c r="AS326" s="23"/>
      <c r="AT326" s="23"/>
      <c r="AU326" s="23"/>
      <c r="AV326" s="23"/>
      <c r="AW326" s="23"/>
      <c r="AX326" s="6">
        <v>10.0</v>
      </c>
      <c r="AY326" s="32">
        <f t="shared" si="7"/>
        <v>8.44</v>
      </c>
      <c r="AZ326" s="23"/>
      <c r="BA326" s="23">
        <f t="shared" si="8"/>
        <v>0</v>
      </c>
      <c r="BB326" s="6">
        <v>6.0</v>
      </c>
      <c r="BC326" s="6">
        <v>0.0</v>
      </c>
      <c r="BD326" s="23">
        <f t="shared" si="9"/>
        <v>6</v>
      </c>
      <c r="BE326" s="6" t="s">
        <v>92</v>
      </c>
      <c r="BF326" s="6" t="s">
        <v>55</v>
      </c>
      <c r="BG326" s="6" t="s">
        <v>55</v>
      </c>
      <c r="BH326" s="6" t="s">
        <v>55</v>
      </c>
      <c r="BI326" s="6" t="s">
        <v>55</v>
      </c>
      <c r="BJ326" s="6" t="s">
        <v>92</v>
      </c>
      <c r="BK326" s="6" t="s">
        <v>55</v>
      </c>
      <c r="BL326" s="23"/>
    </row>
    <row r="327">
      <c r="A327" s="16">
        <v>320.0</v>
      </c>
      <c r="B327" s="17" t="s">
        <v>1473</v>
      </c>
      <c r="C327" s="17" t="s">
        <v>102</v>
      </c>
      <c r="D327" s="17" t="s">
        <v>1474</v>
      </c>
      <c r="E327" s="19"/>
      <c r="F327" s="17" t="s">
        <v>96</v>
      </c>
      <c r="G327" s="17" t="s">
        <v>1470</v>
      </c>
      <c r="H327" s="48" t="s">
        <v>81</v>
      </c>
      <c r="J327" s="21"/>
      <c r="K327" s="48" t="s">
        <v>138</v>
      </c>
      <c r="L327" s="49">
        <v>42979.0</v>
      </c>
      <c r="M327" s="49">
        <v>43122.0</v>
      </c>
      <c r="N327" s="48" t="s">
        <v>85</v>
      </c>
      <c r="O327" s="48" t="s">
        <v>483</v>
      </c>
      <c r="P327" s="52"/>
      <c r="Q327" s="25">
        <v>8.5</v>
      </c>
      <c r="R327" s="25">
        <v>7.0</v>
      </c>
      <c r="S327" s="25">
        <v>7.5</v>
      </c>
      <c r="T327" s="25"/>
      <c r="U327" s="25">
        <v>10.0</v>
      </c>
      <c r="V327" s="25"/>
      <c r="W327" s="25">
        <v>7.0</v>
      </c>
      <c r="X327" s="25">
        <v>6.5</v>
      </c>
      <c r="Y327" s="25">
        <v>10.0</v>
      </c>
      <c r="Z327" s="25">
        <v>9.0</v>
      </c>
      <c r="AA327" s="25">
        <v>10.0</v>
      </c>
      <c r="AB327" s="25">
        <v>8.5</v>
      </c>
      <c r="AC327" s="25">
        <v>7.0</v>
      </c>
      <c r="AD327" s="25"/>
      <c r="AE327" s="25"/>
      <c r="AF327" s="25"/>
      <c r="AG327" s="25"/>
      <c r="AH327" s="25">
        <v>10.0</v>
      </c>
      <c r="AI327" s="25">
        <v>10.0</v>
      </c>
      <c r="AJ327" s="25">
        <v>10.0</v>
      </c>
      <c r="AK327" s="25">
        <v>10.0</v>
      </c>
      <c r="AL327" s="25">
        <v>9.5</v>
      </c>
      <c r="AM327" s="25"/>
      <c r="AN327" s="25"/>
      <c r="AO327" s="25"/>
      <c r="AP327" s="25"/>
      <c r="AQ327" s="25"/>
      <c r="AR327" s="6">
        <v>10.0</v>
      </c>
      <c r="AS327" s="25"/>
      <c r="AT327" s="25"/>
      <c r="AU327" s="25"/>
      <c r="AV327" s="25"/>
      <c r="AW327" s="25"/>
      <c r="AX327" s="25">
        <v>10.0</v>
      </c>
      <c r="AY327" s="32">
        <f t="shared" si="7"/>
        <v>8.91</v>
      </c>
      <c r="AZ327" s="23"/>
      <c r="BA327" s="23">
        <f t="shared" si="8"/>
        <v>0</v>
      </c>
      <c r="BB327" s="6">
        <v>8.0</v>
      </c>
      <c r="BC327" s="6">
        <v>0.0</v>
      </c>
      <c r="BD327" s="23">
        <f t="shared" si="9"/>
        <v>8</v>
      </c>
      <c r="BE327" s="6" t="s">
        <v>92</v>
      </c>
      <c r="BF327" s="6" t="s">
        <v>55</v>
      </c>
      <c r="BG327" s="6" t="s">
        <v>55</v>
      </c>
      <c r="BH327" s="6" t="s">
        <v>55</v>
      </c>
      <c r="BI327" s="6" t="s">
        <v>55</v>
      </c>
      <c r="BJ327" s="6" t="s">
        <v>92</v>
      </c>
      <c r="BK327" s="6" t="s">
        <v>55</v>
      </c>
      <c r="BL327" s="23"/>
    </row>
    <row r="328">
      <c r="A328" s="16">
        <v>321.0</v>
      </c>
      <c r="B328" s="17" t="s">
        <v>1475</v>
      </c>
      <c r="C328" s="17" t="s">
        <v>674</v>
      </c>
      <c r="D328" s="17" t="s">
        <v>78</v>
      </c>
      <c r="E328" s="19"/>
      <c r="F328" s="17" t="s">
        <v>79</v>
      </c>
      <c r="G328" s="17" t="s">
        <v>1470</v>
      </c>
      <c r="H328" s="48" t="s">
        <v>81</v>
      </c>
      <c r="J328" s="21"/>
      <c r="K328" s="48" t="s">
        <v>84</v>
      </c>
      <c r="L328" s="49">
        <v>42979.0</v>
      </c>
      <c r="M328" s="50"/>
      <c r="N328" s="48" t="s">
        <v>85</v>
      </c>
      <c r="O328" s="48" t="s">
        <v>295</v>
      </c>
      <c r="P328" s="52"/>
      <c r="Q328" s="6">
        <v>8.5</v>
      </c>
      <c r="R328" s="6">
        <v>9.0</v>
      </c>
      <c r="S328" s="6">
        <v>9.0</v>
      </c>
      <c r="T328" s="23"/>
      <c r="U328" s="6">
        <v>10.0</v>
      </c>
      <c r="V328" s="23"/>
      <c r="W328" s="6">
        <v>8.0</v>
      </c>
      <c r="X328" s="6">
        <v>9.0</v>
      </c>
      <c r="Y328" s="6">
        <v>10.0</v>
      </c>
      <c r="Z328" s="6">
        <v>10.0</v>
      </c>
      <c r="AA328" s="6">
        <v>10.0</v>
      </c>
      <c r="AB328" s="6">
        <v>8.0</v>
      </c>
      <c r="AC328" s="6">
        <v>9.0</v>
      </c>
      <c r="AD328" s="23"/>
      <c r="AE328" s="23"/>
      <c r="AF328" s="23"/>
      <c r="AG328" s="23"/>
      <c r="AH328" s="6">
        <v>10.0</v>
      </c>
      <c r="AI328" s="6">
        <v>10.0</v>
      </c>
      <c r="AJ328" s="6">
        <v>10.0</v>
      </c>
      <c r="AK328" s="6">
        <v>10.0</v>
      </c>
      <c r="AL328" s="6">
        <v>9.5</v>
      </c>
      <c r="AM328" s="23"/>
      <c r="AN328" s="23"/>
      <c r="AO328" s="23"/>
      <c r="AP328" s="23"/>
      <c r="AQ328" s="23"/>
      <c r="AR328" s="6">
        <v>10.0</v>
      </c>
      <c r="AS328" s="23"/>
      <c r="AT328" s="23"/>
      <c r="AU328" s="23"/>
      <c r="AV328" s="23"/>
      <c r="AW328" s="23"/>
      <c r="AX328" s="6">
        <v>10.0</v>
      </c>
      <c r="AY328" s="32">
        <f t="shared" si="7"/>
        <v>9.44</v>
      </c>
      <c r="AZ328" s="23"/>
      <c r="BA328" s="23">
        <f t="shared" si="8"/>
        <v>0</v>
      </c>
      <c r="BB328" s="6">
        <v>10.0</v>
      </c>
      <c r="BC328" s="6">
        <v>0.0</v>
      </c>
      <c r="BD328" s="23">
        <f t="shared" si="9"/>
        <v>10</v>
      </c>
      <c r="BE328" s="6" t="s">
        <v>92</v>
      </c>
      <c r="BF328" s="6" t="s">
        <v>55</v>
      </c>
      <c r="BG328" s="6" t="s">
        <v>55</v>
      </c>
      <c r="BH328" s="6" t="s">
        <v>55</v>
      </c>
      <c r="BI328" s="6" t="s">
        <v>55</v>
      </c>
      <c r="BJ328" s="6" t="s">
        <v>92</v>
      </c>
      <c r="BK328" s="6" t="s">
        <v>55</v>
      </c>
      <c r="BL328" s="23"/>
    </row>
    <row r="329">
      <c r="A329" s="16">
        <v>322.0</v>
      </c>
      <c r="B329" s="17" t="s">
        <v>905</v>
      </c>
      <c r="C329" s="17" t="s">
        <v>1476</v>
      </c>
      <c r="D329" s="17" t="s">
        <v>327</v>
      </c>
      <c r="E329" s="19"/>
      <c r="F329" s="17" t="s">
        <v>79</v>
      </c>
      <c r="G329" s="17" t="s">
        <v>1470</v>
      </c>
      <c r="H329" s="48" t="s">
        <v>81</v>
      </c>
      <c r="J329" s="21"/>
      <c r="K329" s="48" t="s">
        <v>84</v>
      </c>
      <c r="L329" s="49">
        <v>42979.0</v>
      </c>
      <c r="M329" s="50"/>
      <c r="N329" s="52"/>
      <c r="O329" s="52"/>
      <c r="P329" s="52"/>
      <c r="Q329" s="25">
        <v>5.0</v>
      </c>
      <c r="R329" s="25">
        <v>5.0</v>
      </c>
      <c r="S329" s="25">
        <v>5.5</v>
      </c>
      <c r="T329" s="25"/>
      <c r="U329" s="25">
        <v>10.0</v>
      </c>
      <c r="V329" s="25"/>
      <c r="W329" s="25">
        <v>5.0</v>
      </c>
      <c r="X329" s="25">
        <v>6.0</v>
      </c>
      <c r="Y329" s="25">
        <v>9.0</v>
      </c>
      <c r="Z329" s="25">
        <v>7.0</v>
      </c>
      <c r="AA329" s="25">
        <v>10.0</v>
      </c>
      <c r="AB329" s="25">
        <v>6.0</v>
      </c>
      <c r="AC329" s="25">
        <v>5.0</v>
      </c>
      <c r="AD329" s="25"/>
      <c r="AE329" s="25"/>
      <c r="AF329" s="25"/>
      <c r="AG329" s="25"/>
      <c r="AH329" s="25">
        <v>10.0</v>
      </c>
      <c r="AI329" s="25">
        <v>10.0</v>
      </c>
      <c r="AJ329" s="25">
        <v>10.0</v>
      </c>
      <c r="AK329" s="25">
        <v>10.0</v>
      </c>
      <c r="AL329" s="25">
        <v>8.5</v>
      </c>
      <c r="AM329" s="25"/>
      <c r="AN329" s="25"/>
      <c r="AO329" s="25"/>
      <c r="AP329" s="25"/>
      <c r="AQ329" s="25"/>
      <c r="AR329" s="6">
        <v>10.0</v>
      </c>
      <c r="AS329" s="25"/>
      <c r="AT329" s="25"/>
      <c r="AU329" s="25"/>
      <c r="AV329" s="25"/>
      <c r="AW329" s="25"/>
      <c r="AX329" s="25">
        <v>10.0</v>
      </c>
      <c r="AY329" s="32">
        <f t="shared" si="7"/>
        <v>7.88</v>
      </c>
      <c r="AZ329" s="23"/>
      <c r="BA329" s="23">
        <f t="shared" si="8"/>
        <v>0</v>
      </c>
      <c r="BB329" s="6">
        <v>10.0</v>
      </c>
      <c r="BC329" s="6">
        <v>0.0</v>
      </c>
      <c r="BD329" s="23">
        <f t="shared" si="9"/>
        <v>10</v>
      </c>
      <c r="BE329" s="6" t="s">
        <v>92</v>
      </c>
      <c r="BF329" s="6" t="s">
        <v>55</v>
      </c>
      <c r="BG329" s="6" t="s">
        <v>55</v>
      </c>
      <c r="BH329" s="6" t="s">
        <v>55</v>
      </c>
      <c r="BI329" s="6" t="s">
        <v>55</v>
      </c>
      <c r="BJ329" s="6" t="s">
        <v>92</v>
      </c>
      <c r="BK329" s="6" t="s">
        <v>55</v>
      </c>
      <c r="BL329" s="23"/>
    </row>
    <row r="330">
      <c r="A330" s="16">
        <v>323.0</v>
      </c>
      <c r="B330" s="17" t="s">
        <v>618</v>
      </c>
      <c r="C330" s="17" t="s">
        <v>1478</v>
      </c>
      <c r="D330" s="17" t="s">
        <v>1181</v>
      </c>
      <c r="E330" s="19"/>
      <c r="F330" s="17" t="s">
        <v>96</v>
      </c>
      <c r="G330" s="17" t="s">
        <v>1470</v>
      </c>
      <c r="H330" s="48" t="s">
        <v>81</v>
      </c>
      <c r="J330" s="21"/>
      <c r="K330" s="48" t="s">
        <v>84</v>
      </c>
      <c r="L330" s="49">
        <v>42979.0</v>
      </c>
      <c r="M330" s="50"/>
      <c r="N330" s="48" t="s">
        <v>85</v>
      </c>
      <c r="O330" s="48" t="s">
        <v>295</v>
      </c>
      <c r="P330" s="52"/>
      <c r="Q330" s="25">
        <v>7.0</v>
      </c>
      <c r="R330" s="25">
        <v>9.0</v>
      </c>
      <c r="S330" s="25">
        <v>6.0</v>
      </c>
      <c r="T330" s="25"/>
      <c r="U330" s="25">
        <v>10.0</v>
      </c>
      <c r="V330" s="25"/>
      <c r="W330" s="25">
        <v>7.5</v>
      </c>
      <c r="X330" s="25">
        <v>9.0</v>
      </c>
      <c r="Y330" s="25">
        <v>9.5</v>
      </c>
      <c r="Z330" s="25">
        <v>9.5</v>
      </c>
      <c r="AA330" s="25">
        <v>10.0</v>
      </c>
      <c r="AB330" s="25">
        <v>9.0</v>
      </c>
      <c r="AC330" s="25">
        <v>6.5</v>
      </c>
      <c r="AD330" s="25"/>
      <c r="AE330" s="25"/>
      <c r="AF330" s="25"/>
      <c r="AG330" s="25"/>
      <c r="AH330" s="25">
        <v>9.5</v>
      </c>
      <c r="AI330" s="25">
        <v>10.0</v>
      </c>
      <c r="AJ330" s="25">
        <v>10.0</v>
      </c>
      <c r="AK330" s="25">
        <v>10.0</v>
      </c>
      <c r="AL330" s="25">
        <v>8.5</v>
      </c>
      <c r="AM330" s="25"/>
      <c r="AN330" s="25"/>
      <c r="AO330" s="25"/>
      <c r="AP330" s="25"/>
      <c r="AQ330" s="25"/>
      <c r="AR330" s="6">
        <v>10.0</v>
      </c>
      <c r="AS330" s="25"/>
      <c r="AT330" s="25"/>
      <c r="AU330" s="25"/>
      <c r="AV330" s="25"/>
      <c r="AW330" s="25"/>
      <c r="AX330" s="25">
        <v>10.0</v>
      </c>
      <c r="AY330" s="32">
        <f t="shared" si="7"/>
        <v>8.94</v>
      </c>
      <c r="AZ330" s="23"/>
      <c r="BA330" s="23">
        <f t="shared" si="8"/>
        <v>0</v>
      </c>
      <c r="BB330" s="6">
        <v>48.0</v>
      </c>
      <c r="BC330" s="6">
        <v>0.0</v>
      </c>
      <c r="BD330" s="23">
        <f t="shared" si="9"/>
        <v>48</v>
      </c>
      <c r="BE330" s="6" t="s">
        <v>92</v>
      </c>
      <c r="BF330" s="6" t="s">
        <v>55</v>
      </c>
      <c r="BG330" s="6" t="s">
        <v>55</v>
      </c>
      <c r="BH330" s="6" t="s">
        <v>55</v>
      </c>
      <c r="BI330" s="6" t="s">
        <v>55</v>
      </c>
      <c r="BJ330" s="6" t="s">
        <v>92</v>
      </c>
      <c r="BK330" s="6" t="s">
        <v>55</v>
      </c>
      <c r="BL330" s="23"/>
    </row>
    <row r="331">
      <c r="A331" s="16">
        <v>324.0</v>
      </c>
      <c r="B331" s="17" t="s">
        <v>804</v>
      </c>
      <c r="C331" s="17" t="s">
        <v>153</v>
      </c>
      <c r="D331" s="17" t="s">
        <v>880</v>
      </c>
      <c r="E331" s="20"/>
      <c r="F331" s="17" t="s">
        <v>79</v>
      </c>
      <c r="G331" s="17" t="s">
        <v>1470</v>
      </c>
      <c r="H331" s="48" t="s">
        <v>81</v>
      </c>
      <c r="J331" s="21"/>
      <c r="K331" s="48" t="s">
        <v>84</v>
      </c>
      <c r="L331" s="49">
        <v>42979.0</v>
      </c>
      <c r="M331" s="50"/>
      <c r="N331" s="48" t="s">
        <v>85</v>
      </c>
      <c r="O331" s="48" t="s">
        <v>295</v>
      </c>
      <c r="P331" s="52"/>
      <c r="Q331" s="6">
        <v>6.0</v>
      </c>
      <c r="R331" s="6">
        <v>6.0</v>
      </c>
      <c r="S331" s="6">
        <v>6.5</v>
      </c>
      <c r="T331" s="23"/>
      <c r="U331" s="6">
        <v>10.0</v>
      </c>
      <c r="V331" s="23"/>
      <c r="W331" s="6">
        <v>5.0</v>
      </c>
      <c r="X331" s="6">
        <v>7.5</v>
      </c>
      <c r="Y331" s="6">
        <v>8.5</v>
      </c>
      <c r="Z331" s="6">
        <v>9.0</v>
      </c>
      <c r="AA331" s="6">
        <v>10.0</v>
      </c>
      <c r="AB331" s="6">
        <v>5.0</v>
      </c>
      <c r="AC331" s="6">
        <v>5.0</v>
      </c>
      <c r="AD331" s="23"/>
      <c r="AE331" s="23"/>
      <c r="AF331" s="23"/>
      <c r="AG331" s="23"/>
      <c r="AH331" s="6">
        <v>8.0</v>
      </c>
      <c r="AI331" s="6">
        <v>10.0</v>
      </c>
      <c r="AJ331" s="6">
        <v>10.0</v>
      </c>
      <c r="AK331" s="6">
        <v>10.0</v>
      </c>
      <c r="AL331" s="6">
        <v>8.0</v>
      </c>
      <c r="AM331" s="23"/>
      <c r="AN331" s="23"/>
      <c r="AO331" s="23"/>
      <c r="AP331" s="23"/>
      <c r="AQ331" s="23"/>
      <c r="AR331" s="6">
        <v>10.0</v>
      </c>
      <c r="AS331" s="23"/>
      <c r="AT331" s="23"/>
      <c r="AU331" s="23"/>
      <c r="AV331" s="23"/>
      <c r="AW331" s="23"/>
      <c r="AX331" s="6">
        <v>10.0</v>
      </c>
      <c r="AY331" s="32">
        <f t="shared" si="7"/>
        <v>8.02</v>
      </c>
      <c r="AZ331" s="23"/>
      <c r="BA331" s="23">
        <f t="shared" si="8"/>
        <v>0</v>
      </c>
      <c r="BB331" s="6">
        <v>30.0</v>
      </c>
      <c r="BC331" s="6">
        <v>0.0</v>
      </c>
      <c r="BD331" s="23">
        <f t="shared" si="9"/>
        <v>30</v>
      </c>
      <c r="BE331" s="6" t="s">
        <v>92</v>
      </c>
      <c r="BF331" s="6" t="s">
        <v>55</v>
      </c>
      <c r="BG331" s="6" t="s">
        <v>55</v>
      </c>
      <c r="BH331" s="6" t="s">
        <v>55</v>
      </c>
      <c r="BI331" s="6" t="s">
        <v>55</v>
      </c>
      <c r="BJ331" s="6" t="s">
        <v>92</v>
      </c>
      <c r="BK331" s="6" t="s">
        <v>55</v>
      </c>
      <c r="BL331" s="23"/>
    </row>
    <row r="332">
      <c r="A332" s="16">
        <v>325.0</v>
      </c>
      <c r="B332" s="17" t="s">
        <v>1252</v>
      </c>
      <c r="C332" s="17" t="s">
        <v>145</v>
      </c>
      <c r="D332" s="20"/>
      <c r="E332" s="19"/>
      <c r="F332" s="17" t="s">
        <v>79</v>
      </c>
      <c r="G332" s="17" t="s">
        <v>1470</v>
      </c>
      <c r="H332" s="48" t="s">
        <v>81</v>
      </c>
      <c r="J332" s="21"/>
      <c r="K332" s="48" t="s">
        <v>138</v>
      </c>
      <c r="L332" s="49">
        <v>42979.0</v>
      </c>
      <c r="M332" s="49">
        <v>42983.0</v>
      </c>
      <c r="N332" s="48" t="s">
        <v>85</v>
      </c>
      <c r="O332" s="48" t="s">
        <v>483</v>
      </c>
      <c r="P332" s="52"/>
      <c r="Q332" s="6">
        <v>6.0</v>
      </c>
      <c r="R332" s="6">
        <v>8.0</v>
      </c>
      <c r="S332" s="6">
        <v>6.0</v>
      </c>
      <c r="T332" s="23"/>
      <c r="U332" s="6">
        <v>10.0</v>
      </c>
      <c r="V332" s="23"/>
      <c r="W332" s="6">
        <v>8.0</v>
      </c>
      <c r="X332" s="6">
        <v>7.0</v>
      </c>
      <c r="Y332" s="6">
        <v>8.5</v>
      </c>
      <c r="Z332" s="6">
        <v>9.0</v>
      </c>
      <c r="AA332" s="6">
        <v>10.0</v>
      </c>
      <c r="AB332" s="6">
        <v>6.0</v>
      </c>
      <c r="AC332" s="6">
        <v>5.0</v>
      </c>
      <c r="AD332" s="23"/>
      <c r="AE332" s="23"/>
      <c r="AF332" s="23"/>
      <c r="AG332" s="23"/>
      <c r="AH332" s="6">
        <v>10.0</v>
      </c>
      <c r="AI332" s="6">
        <v>10.0</v>
      </c>
      <c r="AJ332" s="6">
        <v>10.0</v>
      </c>
      <c r="AK332" s="6">
        <v>10.0</v>
      </c>
      <c r="AL332" s="6">
        <v>9.5</v>
      </c>
      <c r="AM332" s="23"/>
      <c r="AN332" s="23"/>
      <c r="AO332" s="23"/>
      <c r="AP332" s="23"/>
      <c r="AQ332" s="23"/>
      <c r="AR332" s="6">
        <v>10.0</v>
      </c>
      <c r="AS332" s="23"/>
      <c r="AT332" s="23"/>
      <c r="AU332" s="23"/>
      <c r="AV332" s="23"/>
      <c r="AW332" s="23"/>
      <c r="AX332" s="6">
        <v>10.0</v>
      </c>
      <c r="AY332" s="32">
        <f t="shared" si="7"/>
        <v>8.5</v>
      </c>
      <c r="AZ332" s="23"/>
      <c r="BA332" s="23">
        <f t="shared" si="8"/>
        <v>0</v>
      </c>
      <c r="BB332" s="6">
        <v>44.0</v>
      </c>
      <c r="BC332" s="6">
        <v>0.0</v>
      </c>
      <c r="BD332" s="23">
        <f t="shared" si="9"/>
        <v>44</v>
      </c>
      <c r="BE332" s="6" t="s">
        <v>92</v>
      </c>
      <c r="BF332" s="6" t="s">
        <v>55</v>
      </c>
      <c r="BG332" s="6" t="s">
        <v>55</v>
      </c>
      <c r="BH332" s="6" t="s">
        <v>55</v>
      </c>
      <c r="BI332" s="6" t="s">
        <v>55</v>
      </c>
      <c r="BJ332" s="6" t="s">
        <v>92</v>
      </c>
      <c r="BK332" s="6" t="s">
        <v>55</v>
      </c>
      <c r="BL332" s="23"/>
    </row>
    <row r="333">
      <c r="A333" s="16">
        <v>326.0</v>
      </c>
      <c r="B333" s="17" t="s">
        <v>1484</v>
      </c>
      <c r="C333" s="17" t="s">
        <v>1322</v>
      </c>
      <c r="D333" s="17" t="s">
        <v>274</v>
      </c>
      <c r="E333" s="19"/>
      <c r="F333" s="17" t="s">
        <v>79</v>
      </c>
      <c r="G333" s="17" t="s">
        <v>1470</v>
      </c>
      <c r="H333" s="48" t="s">
        <v>81</v>
      </c>
      <c r="J333" s="21"/>
      <c r="K333" s="48" t="s">
        <v>84</v>
      </c>
      <c r="L333" s="49">
        <v>42979.0</v>
      </c>
      <c r="M333" s="50"/>
      <c r="N333" s="48" t="s">
        <v>85</v>
      </c>
      <c r="O333" s="48" t="s">
        <v>295</v>
      </c>
      <c r="P333" s="50"/>
      <c r="Q333" s="6">
        <v>6.5</v>
      </c>
      <c r="R333" s="6">
        <v>6.5</v>
      </c>
      <c r="S333" s="6">
        <v>7.0</v>
      </c>
      <c r="T333" s="23"/>
      <c r="U333" s="6">
        <v>10.0</v>
      </c>
      <c r="V333" s="23"/>
      <c r="W333" s="6">
        <v>7.0</v>
      </c>
      <c r="X333" s="6">
        <v>7.5</v>
      </c>
      <c r="Y333" s="6">
        <v>9.0</v>
      </c>
      <c r="Z333" s="6">
        <v>9.0</v>
      </c>
      <c r="AA333" s="6">
        <v>10.0</v>
      </c>
      <c r="AB333" s="6">
        <v>7.5</v>
      </c>
      <c r="AC333" s="6">
        <v>7.5</v>
      </c>
      <c r="AD333" s="23"/>
      <c r="AE333" s="23"/>
      <c r="AF333" s="23"/>
      <c r="AG333" s="23"/>
      <c r="AH333" s="6">
        <v>9.0</v>
      </c>
      <c r="AI333" s="6">
        <v>10.0</v>
      </c>
      <c r="AJ333" s="6">
        <v>10.0</v>
      </c>
      <c r="AK333" s="6">
        <v>10.0</v>
      </c>
      <c r="AL333" s="6">
        <v>10.0</v>
      </c>
      <c r="AM333" s="23"/>
      <c r="AN333" s="23"/>
      <c r="AO333" s="23"/>
      <c r="AP333" s="23"/>
      <c r="AQ333" s="23"/>
      <c r="AR333" s="6">
        <v>10.0</v>
      </c>
      <c r="AS333" s="23"/>
      <c r="AT333" s="23"/>
      <c r="AU333" s="23"/>
      <c r="AV333" s="23"/>
      <c r="AW333" s="23"/>
      <c r="AX333" s="6">
        <v>10.0</v>
      </c>
      <c r="AY333" s="32">
        <f t="shared" si="7"/>
        <v>8.69</v>
      </c>
      <c r="AZ333" s="23"/>
      <c r="BA333" s="23">
        <f t="shared" si="8"/>
        <v>0</v>
      </c>
      <c r="BB333" s="6">
        <v>33.0</v>
      </c>
      <c r="BC333" s="6">
        <v>0.0</v>
      </c>
      <c r="BD333" s="23">
        <f t="shared" si="9"/>
        <v>33</v>
      </c>
      <c r="BE333" s="6" t="s">
        <v>92</v>
      </c>
      <c r="BF333" s="6" t="s">
        <v>55</v>
      </c>
      <c r="BG333" s="6" t="s">
        <v>55</v>
      </c>
      <c r="BH333" s="6" t="s">
        <v>55</v>
      </c>
      <c r="BI333" s="6" t="s">
        <v>55</v>
      </c>
      <c r="BJ333" s="6" t="s">
        <v>92</v>
      </c>
      <c r="BK333" s="6" t="s">
        <v>55</v>
      </c>
      <c r="BL333" s="23"/>
    </row>
    <row r="334">
      <c r="A334" s="16">
        <v>327.0</v>
      </c>
      <c r="B334" s="17" t="s">
        <v>1487</v>
      </c>
      <c r="C334" s="17" t="s">
        <v>115</v>
      </c>
      <c r="D334" s="17" t="s">
        <v>298</v>
      </c>
      <c r="E334" s="20"/>
      <c r="F334" s="17" t="s">
        <v>79</v>
      </c>
      <c r="G334" s="17" t="s">
        <v>1470</v>
      </c>
      <c r="H334" s="48" t="s">
        <v>81</v>
      </c>
      <c r="J334" s="21"/>
      <c r="K334" s="48" t="s">
        <v>84</v>
      </c>
      <c r="L334" s="49">
        <v>42979.0</v>
      </c>
      <c r="M334" s="50"/>
      <c r="N334" s="48" t="s">
        <v>85</v>
      </c>
      <c r="O334" s="48" t="s">
        <v>483</v>
      </c>
      <c r="P334" s="52"/>
      <c r="Q334" s="6">
        <v>6.5</v>
      </c>
      <c r="R334" s="6">
        <v>10.0</v>
      </c>
      <c r="S334" s="6">
        <v>6.5</v>
      </c>
      <c r="T334" s="23"/>
      <c r="U334" s="6">
        <v>10.0</v>
      </c>
      <c r="V334" s="23"/>
      <c r="W334" s="6">
        <v>7.5</v>
      </c>
      <c r="X334" s="6">
        <v>8.0</v>
      </c>
      <c r="Y334" s="6">
        <v>8.5</v>
      </c>
      <c r="Z334" s="6">
        <v>8.5</v>
      </c>
      <c r="AA334" s="6">
        <v>10.0</v>
      </c>
      <c r="AB334" s="6">
        <v>6.0</v>
      </c>
      <c r="AC334" s="6">
        <v>6.0</v>
      </c>
      <c r="AD334" s="23"/>
      <c r="AE334" s="23"/>
      <c r="AF334" s="23"/>
      <c r="AG334" s="23"/>
      <c r="AH334" s="6">
        <v>10.0</v>
      </c>
      <c r="AI334" s="6">
        <v>10.0</v>
      </c>
      <c r="AJ334" s="6">
        <v>10.0</v>
      </c>
      <c r="AK334" s="6">
        <v>10.0</v>
      </c>
      <c r="AL334" s="6">
        <v>10.0</v>
      </c>
      <c r="AM334" s="23"/>
      <c r="AN334" s="23"/>
      <c r="AO334" s="23"/>
      <c r="AP334" s="23"/>
      <c r="AQ334" s="23"/>
      <c r="AR334" s="6">
        <v>10.0</v>
      </c>
      <c r="AS334" s="23"/>
      <c r="AT334" s="23"/>
      <c r="AU334" s="23"/>
      <c r="AV334" s="23"/>
      <c r="AW334" s="23"/>
      <c r="AX334" s="6">
        <v>10.0</v>
      </c>
      <c r="AY334" s="32">
        <f t="shared" si="7"/>
        <v>8.75</v>
      </c>
      <c r="AZ334" s="23"/>
      <c r="BA334" s="23">
        <f t="shared" si="8"/>
        <v>0</v>
      </c>
      <c r="BB334" s="6">
        <v>52.0</v>
      </c>
      <c r="BC334" s="6">
        <v>0.0</v>
      </c>
      <c r="BD334" s="23">
        <f t="shared" si="9"/>
        <v>52</v>
      </c>
      <c r="BE334" s="6" t="s">
        <v>92</v>
      </c>
      <c r="BF334" s="6" t="s">
        <v>55</v>
      </c>
      <c r="BG334" s="6" t="s">
        <v>55</v>
      </c>
      <c r="BH334" s="6" t="s">
        <v>55</v>
      </c>
      <c r="BI334" s="6" t="s">
        <v>55</v>
      </c>
      <c r="BJ334" s="6" t="s">
        <v>92</v>
      </c>
      <c r="BK334" s="6" t="s">
        <v>55</v>
      </c>
      <c r="BL334" s="23"/>
    </row>
    <row r="335">
      <c r="A335" s="16">
        <v>328.0</v>
      </c>
      <c r="B335" s="17" t="s">
        <v>423</v>
      </c>
      <c r="C335" s="17" t="s">
        <v>113</v>
      </c>
      <c r="D335" s="17" t="s">
        <v>95</v>
      </c>
      <c r="E335" s="19"/>
      <c r="F335" s="17" t="s">
        <v>96</v>
      </c>
      <c r="G335" s="17" t="s">
        <v>1470</v>
      </c>
      <c r="H335" s="48" t="s">
        <v>81</v>
      </c>
      <c r="J335" s="21"/>
      <c r="K335" s="48" t="s">
        <v>84</v>
      </c>
      <c r="L335" s="49">
        <v>42979.0</v>
      </c>
      <c r="M335" s="50"/>
      <c r="N335" s="48" t="s">
        <v>85</v>
      </c>
      <c r="O335" s="48" t="s">
        <v>483</v>
      </c>
      <c r="P335" s="52"/>
      <c r="Q335" s="6">
        <v>10.0</v>
      </c>
      <c r="R335" s="6">
        <v>10.0</v>
      </c>
      <c r="S335" s="6">
        <v>9.5</v>
      </c>
      <c r="T335" s="23"/>
      <c r="U335" s="6">
        <v>10.0</v>
      </c>
      <c r="V335" s="23"/>
      <c r="W335" s="6">
        <v>10.0</v>
      </c>
      <c r="X335" s="6">
        <v>10.0</v>
      </c>
      <c r="Y335" s="6">
        <v>10.0</v>
      </c>
      <c r="Z335" s="6">
        <v>10.0</v>
      </c>
      <c r="AA335" s="6">
        <v>10.0</v>
      </c>
      <c r="AB335" s="6">
        <v>10.0</v>
      </c>
      <c r="AC335" s="6">
        <v>10.0</v>
      </c>
      <c r="AD335" s="23"/>
      <c r="AE335" s="23"/>
      <c r="AF335" s="23"/>
      <c r="AG335" s="23"/>
      <c r="AH335" s="6">
        <v>10.0</v>
      </c>
      <c r="AI335" s="6">
        <v>10.0</v>
      </c>
      <c r="AJ335" s="6">
        <v>10.0</v>
      </c>
      <c r="AK335" s="6">
        <v>10.0</v>
      </c>
      <c r="AL335" s="6">
        <v>10.0</v>
      </c>
      <c r="AM335" s="23"/>
      <c r="AN335" s="23"/>
      <c r="AO335" s="23"/>
      <c r="AP335" s="23"/>
      <c r="AQ335" s="23"/>
      <c r="AR335" s="6">
        <v>10.0</v>
      </c>
      <c r="AS335" s="23"/>
      <c r="AT335" s="23"/>
      <c r="AU335" s="23"/>
      <c r="AV335" s="23"/>
      <c r="AW335" s="23"/>
      <c r="AX335" s="6">
        <v>10.0</v>
      </c>
      <c r="AY335" s="32">
        <f t="shared" si="7"/>
        <v>9.97</v>
      </c>
      <c r="AZ335" s="23"/>
      <c r="BA335" s="23">
        <f t="shared" si="8"/>
        <v>0</v>
      </c>
      <c r="BB335" s="6">
        <v>4.0</v>
      </c>
      <c r="BC335" s="6">
        <v>0.0</v>
      </c>
      <c r="BD335" s="23">
        <f t="shared" si="9"/>
        <v>4</v>
      </c>
      <c r="BE335" s="6" t="s">
        <v>92</v>
      </c>
      <c r="BF335" s="6" t="s">
        <v>55</v>
      </c>
      <c r="BG335" s="6" t="s">
        <v>55</v>
      </c>
      <c r="BH335" s="6" t="s">
        <v>55</v>
      </c>
      <c r="BI335" s="6" t="s">
        <v>55</v>
      </c>
      <c r="BJ335" s="6" t="s">
        <v>92</v>
      </c>
      <c r="BK335" s="6" t="s">
        <v>55</v>
      </c>
    </row>
    <row r="336">
      <c r="A336" s="16">
        <v>329.0</v>
      </c>
      <c r="B336" s="17" t="s">
        <v>1492</v>
      </c>
      <c r="C336" s="17" t="s">
        <v>115</v>
      </c>
      <c r="D336" s="17" t="s">
        <v>126</v>
      </c>
      <c r="E336" s="19"/>
      <c r="F336" s="17" t="s">
        <v>79</v>
      </c>
      <c r="G336" s="17" t="s">
        <v>1470</v>
      </c>
      <c r="H336" s="48" t="s">
        <v>81</v>
      </c>
      <c r="J336" s="21"/>
      <c r="K336" s="48" t="s">
        <v>84</v>
      </c>
      <c r="L336" s="49">
        <v>42979.0</v>
      </c>
      <c r="M336" s="50"/>
      <c r="N336" s="48" t="s">
        <v>85</v>
      </c>
      <c r="O336" s="48" t="s">
        <v>483</v>
      </c>
      <c r="P336" s="52"/>
      <c r="Q336" s="25">
        <v>8.0</v>
      </c>
      <c r="R336" s="25">
        <v>8.5</v>
      </c>
      <c r="S336" s="25">
        <v>8.5</v>
      </c>
      <c r="T336" s="25"/>
      <c r="U336" s="25">
        <v>10.0</v>
      </c>
      <c r="V336" s="25"/>
      <c r="W336" s="25">
        <v>8.0</v>
      </c>
      <c r="X336" s="25">
        <v>8.0</v>
      </c>
      <c r="Y336" s="25">
        <v>10.0</v>
      </c>
      <c r="Z336" s="25">
        <v>9.0</v>
      </c>
      <c r="AA336" s="25">
        <v>10.0</v>
      </c>
      <c r="AB336" s="25">
        <v>6.5</v>
      </c>
      <c r="AC336" s="25">
        <v>7.0</v>
      </c>
      <c r="AD336" s="25"/>
      <c r="AE336" s="25"/>
      <c r="AF336" s="25"/>
      <c r="AG336" s="25"/>
      <c r="AH336" s="25">
        <v>10.0</v>
      </c>
      <c r="AI336" s="25">
        <v>10.0</v>
      </c>
      <c r="AJ336" s="25">
        <v>10.0</v>
      </c>
      <c r="AK336" s="25">
        <v>10.0</v>
      </c>
      <c r="AL336" s="25">
        <v>10.0</v>
      </c>
      <c r="AM336" s="25"/>
      <c r="AN336" s="25"/>
      <c r="AO336" s="25"/>
      <c r="AP336" s="25"/>
      <c r="AQ336" s="25"/>
      <c r="AR336" s="6">
        <v>10.0</v>
      </c>
      <c r="AS336" s="25"/>
      <c r="AT336" s="25"/>
      <c r="AU336" s="25"/>
      <c r="AV336" s="25"/>
      <c r="AW336" s="25"/>
      <c r="AX336" s="25">
        <v>10.0</v>
      </c>
      <c r="AY336" s="32">
        <f t="shared" si="7"/>
        <v>9.08</v>
      </c>
      <c r="AZ336" s="23"/>
      <c r="BA336" s="23">
        <f t="shared" si="8"/>
        <v>0</v>
      </c>
      <c r="BB336" s="6">
        <v>34.0</v>
      </c>
      <c r="BC336" s="6">
        <v>0.0</v>
      </c>
      <c r="BD336" s="23">
        <f t="shared" si="9"/>
        <v>34</v>
      </c>
      <c r="BE336" s="6" t="s">
        <v>92</v>
      </c>
      <c r="BF336" s="6" t="s">
        <v>55</v>
      </c>
      <c r="BG336" s="6" t="s">
        <v>55</v>
      </c>
      <c r="BH336" s="6" t="s">
        <v>55</v>
      </c>
      <c r="BI336" s="6" t="s">
        <v>55</v>
      </c>
      <c r="BJ336" s="6" t="s">
        <v>92</v>
      </c>
      <c r="BK336" s="6" t="s">
        <v>55</v>
      </c>
    </row>
    <row r="337">
      <c r="A337" s="16">
        <v>330.0</v>
      </c>
      <c r="B337" s="17" t="s">
        <v>881</v>
      </c>
      <c r="C337" s="17" t="s">
        <v>1495</v>
      </c>
      <c r="D337" s="20"/>
      <c r="E337" s="19"/>
      <c r="F337" s="17" t="s">
        <v>96</v>
      </c>
      <c r="G337" s="17" t="s">
        <v>1470</v>
      </c>
      <c r="H337" s="48" t="s">
        <v>81</v>
      </c>
      <c r="J337" s="11" t="s">
        <v>91</v>
      </c>
      <c r="K337" s="48" t="s">
        <v>84</v>
      </c>
      <c r="L337" s="49">
        <v>42979.0</v>
      </c>
      <c r="M337" s="52"/>
      <c r="N337" s="48" t="s">
        <v>85</v>
      </c>
      <c r="O337" s="48" t="s">
        <v>483</v>
      </c>
      <c r="P337" s="50"/>
      <c r="Q337" s="25">
        <v>10.0</v>
      </c>
      <c r="R337" s="25">
        <v>10.0</v>
      </c>
      <c r="S337" s="25">
        <v>9.5</v>
      </c>
      <c r="T337" s="25"/>
      <c r="U337" s="25">
        <v>10.0</v>
      </c>
      <c r="V337" s="25"/>
      <c r="W337" s="25">
        <v>10.0</v>
      </c>
      <c r="X337" s="25">
        <v>10.0</v>
      </c>
      <c r="Y337" s="25">
        <v>10.0</v>
      </c>
      <c r="Z337" s="25">
        <v>10.0</v>
      </c>
      <c r="AA337" s="25">
        <v>10.0</v>
      </c>
      <c r="AB337" s="25">
        <v>9.5</v>
      </c>
      <c r="AC337" s="25">
        <v>10.0</v>
      </c>
      <c r="AD337" s="25"/>
      <c r="AE337" s="25"/>
      <c r="AF337" s="25"/>
      <c r="AG337" s="25"/>
      <c r="AH337" s="25">
        <v>10.0</v>
      </c>
      <c r="AI337" s="25">
        <v>10.0</v>
      </c>
      <c r="AJ337" s="25">
        <v>10.0</v>
      </c>
      <c r="AK337" s="25">
        <v>10.0</v>
      </c>
      <c r="AL337" s="25">
        <v>10.0</v>
      </c>
      <c r="AM337" s="25"/>
      <c r="AN337" s="25"/>
      <c r="AO337" s="25"/>
      <c r="AP337" s="25"/>
      <c r="AQ337" s="25"/>
      <c r="AR337" s="6">
        <v>10.0</v>
      </c>
      <c r="AS337" s="25"/>
      <c r="AT337" s="25"/>
      <c r="AU337" s="25"/>
      <c r="AV337" s="25"/>
      <c r="AW337" s="25"/>
      <c r="AX337" s="25">
        <v>10.0</v>
      </c>
      <c r="AY337" s="32">
        <f t="shared" si="7"/>
        <v>9.94</v>
      </c>
      <c r="AZ337" s="6"/>
      <c r="BA337" s="23">
        <f t="shared" si="8"/>
        <v>0</v>
      </c>
      <c r="BB337" s="25">
        <v>8.0</v>
      </c>
      <c r="BC337" s="25">
        <v>0.0</v>
      </c>
      <c r="BD337" s="23">
        <f t="shared" si="9"/>
        <v>8</v>
      </c>
      <c r="BE337" s="6" t="s">
        <v>92</v>
      </c>
      <c r="BF337" s="6" t="s">
        <v>55</v>
      </c>
      <c r="BG337" s="6" t="s">
        <v>55</v>
      </c>
      <c r="BH337" s="6" t="s">
        <v>55</v>
      </c>
      <c r="BI337" s="6" t="s">
        <v>55</v>
      </c>
      <c r="BJ337" s="6" t="s">
        <v>92</v>
      </c>
      <c r="BK337" s="6" t="s">
        <v>55</v>
      </c>
    </row>
    <row r="338">
      <c r="A338" s="16">
        <v>331.0</v>
      </c>
      <c r="B338" s="17" t="s">
        <v>624</v>
      </c>
      <c r="C338" s="17" t="s">
        <v>185</v>
      </c>
      <c r="D338" s="17" t="s">
        <v>76</v>
      </c>
      <c r="E338" s="19"/>
      <c r="F338" s="17" t="s">
        <v>79</v>
      </c>
      <c r="G338" s="17" t="s">
        <v>1470</v>
      </c>
      <c r="H338" s="48" t="s">
        <v>81</v>
      </c>
      <c r="J338" s="11" t="s">
        <v>91</v>
      </c>
      <c r="K338" s="48" t="s">
        <v>84</v>
      </c>
      <c r="L338" s="49">
        <v>42979.0</v>
      </c>
      <c r="M338" s="52"/>
      <c r="N338" s="48" t="s">
        <v>85</v>
      </c>
      <c r="O338" s="48" t="s">
        <v>483</v>
      </c>
      <c r="P338" s="50"/>
      <c r="Q338" s="25">
        <v>6.0</v>
      </c>
      <c r="R338" s="25">
        <v>6.0</v>
      </c>
      <c r="S338" s="25">
        <v>6.0</v>
      </c>
      <c r="T338" s="25"/>
      <c r="U338" s="25">
        <v>10.0</v>
      </c>
      <c r="V338" s="25"/>
      <c r="W338" s="25">
        <v>5.5</v>
      </c>
      <c r="X338" s="25">
        <v>7.0</v>
      </c>
      <c r="Y338" s="25">
        <v>8.5</v>
      </c>
      <c r="Z338" s="25">
        <v>7.5</v>
      </c>
      <c r="AA338" s="25">
        <v>10.0</v>
      </c>
      <c r="AB338" s="25">
        <v>5.0</v>
      </c>
      <c r="AC338" s="25">
        <v>5.0</v>
      </c>
      <c r="AD338" s="25"/>
      <c r="AE338" s="25"/>
      <c r="AF338" s="25"/>
      <c r="AG338" s="25"/>
      <c r="AH338" s="25">
        <v>8.0</v>
      </c>
      <c r="AI338" s="25">
        <v>10.0</v>
      </c>
      <c r="AJ338" s="25">
        <v>10.0</v>
      </c>
      <c r="AK338" s="25">
        <v>10.0</v>
      </c>
      <c r="AL338" s="25">
        <v>8.0</v>
      </c>
      <c r="AM338" s="25"/>
      <c r="AN338" s="25"/>
      <c r="AO338" s="25"/>
      <c r="AP338" s="25"/>
      <c r="AQ338" s="25"/>
      <c r="AR338" s="6">
        <v>10.0</v>
      </c>
      <c r="AS338" s="25"/>
      <c r="AT338" s="25"/>
      <c r="AU338" s="25"/>
      <c r="AV338" s="25"/>
      <c r="AW338" s="25"/>
      <c r="AX338" s="25">
        <v>10.0</v>
      </c>
      <c r="AY338" s="32">
        <f t="shared" si="7"/>
        <v>7.91</v>
      </c>
      <c r="AZ338" s="6"/>
      <c r="BA338" s="23">
        <f t="shared" si="8"/>
        <v>0</v>
      </c>
      <c r="BB338" s="25">
        <v>74.0</v>
      </c>
      <c r="BC338" s="25">
        <v>0.0</v>
      </c>
      <c r="BD338" s="23">
        <f t="shared" si="9"/>
        <v>74</v>
      </c>
      <c r="BE338" s="6" t="s">
        <v>92</v>
      </c>
      <c r="BF338" s="6" t="s">
        <v>55</v>
      </c>
      <c r="BG338" s="6" t="s">
        <v>55</v>
      </c>
      <c r="BH338" s="6" t="s">
        <v>55</v>
      </c>
      <c r="BI338" s="6" t="s">
        <v>55</v>
      </c>
      <c r="BJ338" s="6" t="s">
        <v>92</v>
      </c>
      <c r="BK338" s="6" t="s">
        <v>55</v>
      </c>
    </row>
    <row r="339">
      <c r="A339" s="16">
        <v>332.0</v>
      </c>
      <c r="B339" s="17" t="s">
        <v>164</v>
      </c>
      <c r="C339" s="17" t="s">
        <v>1260</v>
      </c>
      <c r="D339" s="17" t="s">
        <v>540</v>
      </c>
      <c r="E339" s="19"/>
      <c r="F339" s="17" t="s">
        <v>79</v>
      </c>
      <c r="G339" s="17" t="s">
        <v>1470</v>
      </c>
      <c r="H339" s="48" t="s">
        <v>81</v>
      </c>
      <c r="J339" s="11" t="s">
        <v>91</v>
      </c>
      <c r="K339" s="48" t="s">
        <v>84</v>
      </c>
      <c r="L339" s="49">
        <v>42979.0</v>
      </c>
      <c r="M339" s="52"/>
      <c r="N339" s="48" t="s">
        <v>85</v>
      </c>
      <c r="O339" s="48" t="s">
        <v>483</v>
      </c>
      <c r="P339" s="50"/>
      <c r="Q339" s="25">
        <v>7.5</v>
      </c>
      <c r="R339" s="25">
        <v>10.0</v>
      </c>
      <c r="S339" s="25">
        <v>10.0</v>
      </c>
      <c r="T339" s="25"/>
      <c r="U339" s="25">
        <v>10.0</v>
      </c>
      <c r="V339" s="25"/>
      <c r="W339" s="25">
        <v>9.0</v>
      </c>
      <c r="X339" s="25">
        <v>8.5</v>
      </c>
      <c r="Y339" s="25">
        <v>10.0</v>
      </c>
      <c r="Z339" s="25">
        <v>10.0</v>
      </c>
      <c r="AA339" s="25">
        <v>10.0</v>
      </c>
      <c r="AB339" s="25">
        <v>6.5</v>
      </c>
      <c r="AC339" s="25">
        <v>7.0</v>
      </c>
      <c r="AD339" s="25"/>
      <c r="AE339" s="25"/>
      <c r="AF339" s="25"/>
      <c r="AG339" s="25"/>
      <c r="AH339" s="25">
        <v>10.0</v>
      </c>
      <c r="AI339" s="25">
        <v>10.0</v>
      </c>
      <c r="AJ339" s="25">
        <v>10.0</v>
      </c>
      <c r="AK339" s="25">
        <v>10.0</v>
      </c>
      <c r="AL339" s="25">
        <v>10.0</v>
      </c>
      <c r="AM339" s="25"/>
      <c r="AN339" s="25"/>
      <c r="AO339" s="25"/>
      <c r="AP339" s="25"/>
      <c r="AQ339" s="25"/>
      <c r="AR339" s="6">
        <v>10.0</v>
      </c>
      <c r="AS339" s="25"/>
      <c r="AT339" s="25"/>
      <c r="AU339" s="25"/>
      <c r="AV339" s="25"/>
      <c r="AW339" s="25"/>
      <c r="AX339" s="25">
        <v>10.0</v>
      </c>
      <c r="AY339" s="32">
        <f t="shared" si="7"/>
        <v>9.36</v>
      </c>
      <c r="AZ339" s="6"/>
      <c r="BA339" s="23">
        <f t="shared" si="8"/>
        <v>0</v>
      </c>
      <c r="BB339" s="25">
        <v>33.0</v>
      </c>
      <c r="BC339" s="25">
        <v>0.0</v>
      </c>
      <c r="BD339" s="23">
        <f t="shared" si="9"/>
        <v>33</v>
      </c>
      <c r="BE339" s="6" t="s">
        <v>92</v>
      </c>
      <c r="BF339" s="6" t="s">
        <v>55</v>
      </c>
      <c r="BG339" s="6" t="s">
        <v>55</v>
      </c>
      <c r="BH339" s="6" t="s">
        <v>55</v>
      </c>
      <c r="BI339" s="6" t="s">
        <v>55</v>
      </c>
      <c r="BJ339" s="6" t="s">
        <v>92</v>
      </c>
      <c r="BK339" s="6" t="s">
        <v>55</v>
      </c>
    </row>
    <row r="340">
      <c r="A340" s="16">
        <v>333.0</v>
      </c>
      <c r="B340" s="17" t="s">
        <v>1498</v>
      </c>
      <c r="C340" s="17" t="s">
        <v>77</v>
      </c>
      <c r="D340" s="20"/>
      <c r="E340" s="19"/>
      <c r="F340" s="17" t="s">
        <v>79</v>
      </c>
      <c r="G340" s="17" t="s">
        <v>1470</v>
      </c>
      <c r="H340" s="48" t="s">
        <v>81</v>
      </c>
      <c r="J340" s="11" t="s">
        <v>91</v>
      </c>
      <c r="K340" s="48" t="s">
        <v>84</v>
      </c>
      <c r="L340" s="49">
        <v>42979.0</v>
      </c>
      <c r="M340" s="52"/>
      <c r="N340" s="48" t="s">
        <v>85</v>
      </c>
      <c r="O340" s="50"/>
      <c r="P340" s="50"/>
      <c r="Q340" s="25">
        <v>8.5</v>
      </c>
      <c r="R340" s="25">
        <v>9.0</v>
      </c>
      <c r="S340" s="25">
        <v>8.0</v>
      </c>
      <c r="T340" s="25"/>
      <c r="U340" s="25">
        <v>10.0</v>
      </c>
      <c r="V340" s="25"/>
      <c r="W340" s="25">
        <v>10.0</v>
      </c>
      <c r="X340" s="25">
        <v>9.5</v>
      </c>
      <c r="Y340" s="25">
        <v>10.0</v>
      </c>
      <c r="Z340" s="25">
        <v>10.0</v>
      </c>
      <c r="AA340" s="25">
        <v>10.0</v>
      </c>
      <c r="AB340" s="25">
        <v>6.0</v>
      </c>
      <c r="AC340" s="25">
        <v>7.0</v>
      </c>
      <c r="AD340" s="25"/>
      <c r="AE340" s="25"/>
      <c r="AF340" s="25"/>
      <c r="AG340" s="25"/>
      <c r="AH340" s="25">
        <v>10.0</v>
      </c>
      <c r="AI340" s="25">
        <v>10.0</v>
      </c>
      <c r="AJ340" s="25">
        <v>10.0</v>
      </c>
      <c r="AK340" s="25">
        <v>10.0</v>
      </c>
      <c r="AL340" s="25">
        <v>10.0</v>
      </c>
      <c r="AM340" s="25"/>
      <c r="AN340" s="25"/>
      <c r="AO340" s="25"/>
      <c r="AP340" s="25"/>
      <c r="AQ340" s="25"/>
      <c r="AR340" s="6">
        <v>10.0</v>
      </c>
      <c r="AS340" s="25"/>
      <c r="AT340" s="25"/>
      <c r="AU340" s="25"/>
      <c r="AV340" s="25"/>
      <c r="AW340" s="25"/>
      <c r="AX340" s="25">
        <v>10.0</v>
      </c>
      <c r="AY340" s="32">
        <f t="shared" si="7"/>
        <v>9.33</v>
      </c>
      <c r="AZ340" s="6"/>
      <c r="BA340" s="23">
        <f t="shared" si="8"/>
        <v>0</v>
      </c>
      <c r="BB340" s="25">
        <v>11.0</v>
      </c>
      <c r="BC340" s="25">
        <v>0.0</v>
      </c>
      <c r="BD340" s="23">
        <f t="shared" si="9"/>
        <v>11</v>
      </c>
      <c r="BE340" s="6" t="s">
        <v>92</v>
      </c>
      <c r="BF340" s="6" t="s">
        <v>55</v>
      </c>
      <c r="BG340" s="6" t="s">
        <v>55</v>
      </c>
      <c r="BH340" s="6" t="s">
        <v>55</v>
      </c>
      <c r="BI340" s="6" t="s">
        <v>55</v>
      </c>
      <c r="BJ340" s="6" t="s">
        <v>92</v>
      </c>
      <c r="BK340" s="6" t="s">
        <v>55</v>
      </c>
    </row>
    <row r="341">
      <c r="A341" s="16">
        <v>334.0</v>
      </c>
      <c r="B341" s="17" t="s">
        <v>932</v>
      </c>
      <c r="C341" s="17" t="s">
        <v>1499</v>
      </c>
      <c r="D341" s="17" t="s">
        <v>134</v>
      </c>
      <c r="E341" s="19"/>
      <c r="F341" s="17" t="s">
        <v>96</v>
      </c>
      <c r="G341" s="17" t="s">
        <v>1470</v>
      </c>
      <c r="H341" s="48" t="s">
        <v>81</v>
      </c>
      <c r="J341" s="11" t="s">
        <v>91</v>
      </c>
      <c r="K341" s="48" t="s">
        <v>84</v>
      </c>
      <c r="L341" s="49">
        <v>42979.0</v>
      </c>
      <c r="M341" s="52"/>
      <c r="N341" s="48" t="s">
        <v>85</v>
      </c>
      <c r="O341" s="48" t="s">
        <v>295</v>
      </c>
      <c r="P341" s="50"/>
      <c r="Q341" s="25">
        <v>6.5</v>
      </c>
      <c r="R341" s="25">
        <v>7.0</v>
      </c>
      <c r="S341" s="25">
        <v>7.0</v>
      </c>
      <c r="T341" s="25"/>
      <c r="U341" s="25">
        <v>10.0</v>
      </c>
      <c r="V341" s="25"/>
      <c r="W341" s="25">
        <v>5.0</v>
      </c>
      <c r="X341" s="25">
        <v>7.0</v>
      </c>
      <c r="Y341" s="25">
        <v>9.0</v>
      </c>
      <c r="Z341" s="25">
        <v>8.5</v>
      </c>
      <c r="AA341" s="25">
        <v>10.0</v>
      </c>
      <c r="AB341" s="25">
        <v>6.0</v>
      </c>
      <c r="AC341" s="25">
        <v>5.0</v>
      </c>
      <c r="AD341" s="25"/>
      <c r="AE341" s="25"/>
      <c r="AF341" s="25"/>
      <c r="AG341" s="25"/>
      <c r="AH341" s="25">
        <v>10.0</v>
      </c>
      <c r="AI341" s="25">
        <v>10.0</v>
      </c>
      <c r="AJ341" s="25">
        <v>10.0</v>
      </c>
      <c r="AK341" s="25">
        <v>10.0</v>
      </c>
      <c r="AL341" s="25">
        <v>9.0</v>
      </c>
      <c r="AM341" s="25"/>
      <c r="AN341" s="25"/>
      <c r="AO341" s="25"/>
      <c r="AP341" s="25"/>
      <c r="AQ341" s="25"/>
      <c r="AR341" s="6">
        <v>10.0</v>
      </c>
      <c r="AS341" s="25"/>
      <c r="AT341" s="25"/>
      <c r="AU341" s="25"/>
      <c r="AV341" s="25"/>
      <c r="AW341" s="25"/>
      <c r="AX341" s="25">
        <v>10.0</v>
      </c>
      <c r="AY341" s="32">
        <f t="shared" si="7"/>
        <v>8.33</v>
      </c>
      <c r="AZ341" s="6"/>
      <c r="BA341" s="23">
        <f t="shared" si="8"/>
        <v>0</v>
      </c>
      <c r="BB341" s="25">
        <v>18.0</v>
      </c>
      <c r="BC341" s="25">
        <v>0.0</v>
      </c>
      <c r="BD341" s="23">
        <f t="shared" si="9"/>
        <v>18</v>
      </c>
      <c r="BE341" s="6" t="s">
        <v>92</v>
      </c>
      <c r="BF341" s="6" t="s">
        <v>55</v>
      </c>
      <c r="BG341" s="6" t="s">
        <v>55</v>
      </c>
      <c r="BH341" s="6" t="s">
        <v>55</v>
      </c>
      <c r="BI341" s="6" t="s">
        <v>55</v>
      </c>
      <c r="BJ341" s="6" t="s">
        <v>92</v>
      </c>
      <c r="BK341" s="6" t="s">
        <v>55</v>
      </c>
    </row>
    <row r="342">
      <c r="A342" s="16">
        <v>335.0</v>
      </c>
      <c r="B342" s="17" t="s">
        <v>521</v>
      </c>
      <c r="C342" s="17" t="s">
        <v>908</v>
      </c>
      <c r="D342" s="17" t="s">
        <v>110</v>
      </c>
      <c r="E342" s="19"/>
      <c r="F342" s="17" t="s">
        <v>96</v>
      </c>
      <c r="G342" s="17" t="s">
        <v>1470</v>
      </c>
      <c r="H342" s="48" t="s">
        <v>81</v>
      </c>
      <c r="J342" s="11" t="s">
        <v>91</v>
      </c>
      <c r="K342" s="48" t="s">
        <v>84</v>
      </c>
      <c r="L342" s="49">
        <v>42979.0</v>
      </c>
      <c r="M342" s="52"/>
      <c r="N342" s="48" t="s">
        <v>85</v>
      </c>
      <c r="O342" s="48" t="s">
        <v>295</v>
      </c>
      <c r="P342" s="50"/>
      <c r="Q342" s="25">
        <v>6.5</v>
      </c>
      <c r="R342" s="25">
        <v>6.0</v>
      </c>
      <c r="S342" s="25">
        <v>8.0</v>
      </c>
      <c r="T342" s="25"/>
      <c r="U342" s="25">
        <v>10.0</v>
      </c>
      <c r="V342" s="25"/>
      <c r="W342" s="25">
        <v>7.0</v>
      </c>
      <c r="X342" s="25">
        <v>9.0</v>
      </c>
      <c r="Y342" s="25">
        <v>9.5</v>
      </c>
      <c r="Z342" s="25">
        <v>9.5</v>
      </c>
      <c r="AA342" s="25">
        <v>10.0</v>
      </c>
      <c r="AB342" s="25">
        <v>8.0</v>
      </c>
      <c r="AC342" s="25">
        <v>7.0</v>
      </c>
      <c r="AD342" s="25"/>
      <c r="AE342" s="25"/>
      <c r="AF342" s="25"/>
      <c r="AG342" s="25"/>
      <c r="AH342" s="25">
        <v>10.0</v>
      </c>
      <c r="AI342" s="25">
        <v>10.0</v>
      </c>
      <c r="AJ342" s="25">
        <v>10.0</v>
      </c>
      <c r="AK342" s="25">
        <v>10.0</v>
      </c>
      <c r="AL342" s="25">
        <v>10.0</v>
      </c>
      <c r="AM342" s="25"/>
      <c r="AN342" s="25"/>
      <c r="AO342" s="25"/>
      <c r="AP342" s="25"/>
      <c r="AQ342" s="25"/>
      <c r="AR342" s="6">
        <v>10.0</v>
      </c>
      <c r="AS342" s="25"/>
      <c r="AT342" s="25"/>
      <c r="AU342" s="25"/>
      <c r="AV342" s="25"/>
      <c r="AW342" s="25"/>
      <c r="AX342" s="25">
        <v>10.0</v>
      </c>
      <c r="AY342" s="32">
        <f t="shared" si="7"/>
        <v>8.91</v>
      </c>
      <c r="AZ342" s="6"/>
      <c r="BA342" s="23">
        <f t="shared" si="8"/>
        <v>0</v>
      </c>
      <c r="BB342" s="25">
        <v>52.0</v>
      </c>
      <c r="BC342" s="25">
        <v>0.0</v>
      </c>
      <c r="BD342" s="23">
        <f t="shared" si="9"/>
        <v>52</v>
      </c>
      <c r="BE342" s="6" t="s">
        <v>92</v>
      </c>
      <c r="BF342" s="6" t="s">
        <v>55</v>
      </c>
      <c r="BG342" s="6" t="s">
        <v>55</v>
      </c>
      <c r="BH342" s="6" t="s">
        <v>55</v>
      </c>
      <c r="BI342" s="6" t="s">
        <v>55</v>
      </c>
      <c r="BJ342" s="6" t="s">
        <v>92</v>
      </c>
      <c r="BK342" s="6" t="s">
        <v>55</v>
      </c>
    </row>
    <row r="343">
      <c r="A343" s="16">
        <v>336.0</v>
      </c>
      <c r="B343" s="17" t="s">
        <v>521</v>
      </c>
      <c r="C343" s="17" t="s">
        <v>1503</v>
      </c>
      <c r="D343" s="20"/>
      <c r="E343" s="19"/>
      <c r="F343" s="17" t="s">
        <v>96</v>
      </c>
      <c r="G343" s="17" t="s">
        <v>1470</v>
      </c>
      <c r="H343" s="48" t="s">
        <v>81</v>
      </c>
      <c r="J343" s="11" t="s">
        <v>91</v>
      </c>
      <c r="K343" s="48" t="s">
        <v>84</v>
      </c>
      <c r="L343" s="49">
        <v>42979.0</v>
      </c>
      <c r="M343" s="52"/>
      <c r="N343" s="48" t="s">
        <v>85</v>
      </c>
      <c r="O343" s="48" t="s">
        <v>483</v>
      </c>
      <c r="P343" s="50"/>
      <c r="Q343" s="25">
        <v>9.0</v>
      </c>
      <c r="R343" s="25">
        <v>10.0</v>
      </c>
      <c r="S343" s="25">
        <v>10.0</v>
      </c>
      <c r="T343" s="25"/>
      <c r="U343" s="25">
        <v>10.0</v>
      </c>
      <c r="V343" s="25"/>
      <c r="W343" s="25">
        <v>9.5</v>
      </c>
      <c r="X343" s="25">
        <v>10.0</v>
      </c>
      <c r="Y343" s="25">
        <v>10.0</v>
      </c>
      <c r="Z343" s="25">
        <v>10.0</v>
      </c>
      <c r="AA343" s="25">
        <v>10.0</v>
      </c>
      <c r="AB343" s="25">
        <v>9.0</v>
      </c>
      <c r="AC343" s="25">
        <v>9.0</v>
      </c>
      <c r="AD343" s="25"/>
      <c r="AE343" s="25"/>
      <c r="AF343" s="25"/>
      <c r="AG343" s="25"/>
      <c r="AH343" s="25">
        <v>10.0</v>
      </c>
      <c r="AI343" s="25">
        <v>10.0</v>
      </c>
      <c r="AJ343" s="25">
        <v>10.0</v>
      </c>
      <c r="AK343" s="25">
        <v>10.0</v>
      </c>
      <c r="AL343" s="25">
        <v>10.0</v>
      </c>
      <c r="AM343" s="25"/>
      <c r="AN343" s="25"/>
      <c r="AO343" s="25"/>
      <c r="AP343" s="25"/>
      <c r="AQ343" s="25"/>
      <c r="AR343" s="6">
        <v>10.0</v>
      </c>
      <c r="AS343" s="25"/>
      <c r="AT343" s="25"/>
      <c r="AU343" s="25"/>
      <c r="AV343" s="25"/>
      <c r="AW343" s="25"/>
      <c r="AX343" s="25">
        <v>10.0</v>
      </c>
      <c r="AY343" s="32">
        <f t="shared" si="7"/>
        <v>9.8</v>
      </c>
      <c r="AZ343" s="6"/>
      <c r="BA343" s="23">
        <f t="shared" si="8"/>
        <v>0</v>
      </c>
      <c r="BB343" s="25">
        <v>36.0</v>
      </c>
      <c r="BC343" s="25">
        <v>0.0</v>
      </c>
      <c r="BD343" s="23">
        <f t="shared" si="9"/>
        <v>36</v>
      </c>
      <c r="BE343" s="6" t="s">
        <v>92</v>
      </c>
      <c r="BF343" s="6" t="s">
        <v>55</v>
      </c>
      <c r="BG343" s="6" t="s">
        <v>55</v>
      </c>
      <c r="BH343" s="6" t="s">
        <v>55</v>
      </c>
      <c r="BI343" s="6" t="s">
        <v>55</v>
      </c>
      <c r="BJ343" s="6" t="s">
        <v>92</v>
      </c>
      <c r="BK343" s="6" t="s">
        <v>55</v>
      </c>
    </row>
    <row r="344">
      <c r="A344" s="16">
        <v>337.0</v>
      </c>
      <c r="B344" s="17" t="s">
        <v>1137</v>
      </c>
      <c r="C344" s="17" t="s">
        <v>1506</v>
      </c>
      <c r="D344" s="20"/>
      <c r="E344" s="19"/>
      <c r="F344" s="17" t="s">
        <v>79</v>
      </c>
      <c r="G344" s="17" t="s">
        <v>1470</v>
      </c>
      <c r="H344" s="48" t="s">
        <v>81</v>
      </c>
      <c r="J344" s="11" t="s">
        <v>91</v>
      </c>
      <c r="K344" s="48" t="s">
        <v>84</v>
      </c>
      <c r="L344" s="49">
        <v>42979.0</v>
      </c>
      <c r="M344" s="52"/>
      <c r="N344" s="48" t="s">
        <v>85</v>
      </c>
      <c r="O344" s="48" t="s">
        <v>295</v>
      </c>
      <c r="P344" s="50"/>
      <c r="Q344" s="25">
        <v>7.0</v>
      </c>
      <c r="R344" s="25">
        <v>9.0</v>
      </c>
      <c r="S344" s="25">
        <v>7.5</v>
      </c>
      <c r="T344" s="25"/>
      <c r="U344" s="25">
        <v>10.0</v>
      </c>
      <c r="V344" s="25"/>
      <c r="W344" s="25">
        <v>7.5</v>
      </c>
      <c r="X344" s="25">
        <v>8.5</v>
      </c>
      <c r="Y344" s="25">
        <v>9.5</v>
      </c>
      <c r="Z344" s="25">
        <v>9.5</v>
      </c>
      <c r="AA344" s="25">
        <v>10.0</v>
      </c>
      <c r="AB344" s="25">
        <v>7.5</v>
      </c>
      <c r="AC344" s="25">
        <v>7.0</v>
      </c>
      <c r="AD344" s="25"/>
      <c r="AE344" s="25"/>
      <c r="AF344" s="25"/>
      <c r="AG344" s="25"/>
      <c r="AH344" s="25">
        <v>10.0</v>
      </c>
      <c r="AI344" s="25">
        <v>10.0</v>
      </c>
      <c r="AJ344" s="25">
        <v>10.0</v>
      </c>
      <c r="AK344" s="25">
        <v>10.0</v>
      </c>
      <c r="AL344" s="25">
        <v>10.0</v>
      </c>
      <c r="AM344" s="25"/>
      <c r="AN344" s="25"/>
      <c r="AO344" s="25"/>
      <c r="AP344" s="25"/>
      <c r="AQ344" s="25"/>
      <c r="AR344" s="6">
        <v>10.0</v>
      </c>
      <c r="AS344" s="25"/>
      <c r="AT344" s="25"/>
      <c r="AU344" s="25"/>
      <c r="AV344" s="25"/>
      <c r="AW344" s="25"/>
      <c r="AX344" s="25">
        <v>10.0</v>
      </c>
      <c r="AY344" s="32">
        <f t="shared" si="7"/>
        <v>9.05</v>
      </c>
      <c r="AZ344" s="6"/>
      <c r="BA344" s="23">
        <f t="shared" si="8"/>
        <v>0</v>
      </c>
      <c r="BB344" s="25">
        <v>11.0</v>
      </c>
      <c r="BC344" s="25">
        <v>0.0</v>
      </c>
      <c r="BD344" s="23">
        <f t="shared" si="9"/>
        <v>11</v>
      </c>
      <c r="BE344" s="6" t="s">
        <v>92</v>
      </c>
      <c r="BF344" s="6" t="s">
        <v>55</v>
      </c>
      <c r="BG344" s="6" t="s">
        <v>55</v>
      </c>
      <c r="BH344" s="6" t="s">
        <v>55</v>
      </c>
      <c r="BI344" s="6" t="s">
        <v>55</v>
      </c>
      <c r="BJ344" s="6" t="s">
        <v>92</v>
      </c>
      <c r="BK344" s="6" t="s">
        <v>55</v>
      </c>
    </row>
    <row r="345">
      <c r="A345" s="16">
        <v>338.0</v>
      </c>
      <c r="B345" s="17" t="s">
        <v>1509</v>
      </c>
      <c r="C345" s="17" t="s">
        <v>535</v>
      </c>
      <c r="D345" s="20"/>
      <c r="E345" s="19"/>
      <c r="F345" s="17" t="s">
        <v>79</v>
      </c>
      <c r="G345" s="17" t="s">
        <v>1470</v>
      </c>
      <c r="H345" s="48" t="s">
        <v>81</v>
      </c>
      <c r="J345" s="11" t="s">
        <v>91</v>
      </c>
      <c r="K345" s="48" t="s">
        <v>84</v>
      </c>
      <c r="L345" s="49">
        <v>42979.0</v>
      </c>
      <c r="M345" s="52"/>
      <c r="N345" s="48" t="s">
        <v>85</v>
      </c>
      <c r="O345" s="48" t="s">
        <v>295</v>
      </c>
      <c r="P345" s="50"/>
      <c r="Q345" s="25">
        <v>9.5</v>
      </c>
      <c r="R345" s="25">
        <v>10.0</v>
      </c>
      <c r="S345" s="25">
        <v>10.0</v>
      </c>
      <c r="T345" s="25"/>
      <c r="U345" s="25">
        <v>10.0</v>
      </c>
      <c r="V345" s="25"/>
      <c r="W345" s="25">
        <v>10.0</v>
      </c>
      <c r="X345" s="25">
        <v>10.0</v>
      </c>
      <c r="Y345" s="25">
        <v>8.5</v>
      </c>
      <c r="Z345" s="25">
        <v>10.0</v>
      </c>
      <c r="AA345" s="25">
        <v>10.0</v>
      </c>
      <c r="AB345" s="25">
        <v>9.5</v>
      </c>
      <c r="AC345" s="25">
        <v>8.5</v>
      </c>
      <c r="AD345" s="25"/>
      <c r="AE345" s="25"/>
      <c r="AF345" s="25"/>
      <c r="AG345" s="25"/>
      <c r="AH345" s="25">
        <v>10.0</v>
      </c>
      <c r="AI345" s="25">
        <v>10.0</v>
      </c>
      <c r="AJ345" s="25">
        <v>10.0</v>
      </c>
      <c r="AK345" s="25">
        <v>10.0</v>
      </c>
      <c r="AL345" s="25">
        <v>10.0</v>
      </c>
      <c r="AM345" s="25"/>
      <c r="AN345" s="25"/>
      <c r="AO345" s="25"/>
      <c r="AP345" s="25"/>
      <c r="AQ345" s="25"/>
      <c r="AR345" s="6">
        <v>10.0</v>
      </c>
      <c r="AS345" s="25"/>
      <c r="AT345" s="25"/>
      <c r="AU345" s="25"/>
      <c r="AV345" s="25"/>
      <c r="AW345" s="25"/>
      <c r="AX345" s="25">
        <v>10.0</v>
      </c>
      <c r="AY345" s="32">
        <f t="shared" si="7"/>
        <v>9.77</v>
      </c>
      <c r="AZ345" s="6"/>
      <c r="BA345" s="23">
        <f t="shared" si="8"/>
        <v>0</v>
      </c>
      <c r="BB345" s="25">
        <v>16.0</v>
      </c>
      <c r="BC345" s="25">
        <v>0.0</v>
      </c>
      <c r="BD345" s="23">
        <f t="shared" si="9"/>
        <v>16</v>
      </c>
      <c r="BE345" s="6" t="s">
        <v>55</v>
      </c>
      <c r="BF345" s="6" t="s">
        <v>55</v>
      </c>
      <c r="BG345" s="6" t="s">
        <v>55</v>
      </c>
      <c r="BH345" s="6" t="s">
        <v>55</v>
      </c>
      <c r="BI345" s="6" t="s">
        <v>92</v>
      </c>
      <c r="BJ345" s="6" t="s">
        <v>92</v>
      </c>
      <c r="BK345" s="6" t="s">
        <v>55</v>
      </c>
    </row>
    <row r="346">
      <c r="A346" s="16">
        <v>339.0</v>
      </c>
      <c r="B346" s="17" t="s">
        <v>1344</v>
      </c>
      <c r="C346" s="17" t="s">
        <v>314</v>
      </c>
      <c r="D346" s="17" t="s">
        <v>842</v>
      </c>
      <c r="E346" s="19"/>
      <c r="F346" s="17" t="s">
        <v>96</v>
      </c>
      <c r="G346" s="17" t="s">
        <v>1470</v>
      </c>
      <c r="H346" s="48" t="s">
        <v>81</v>
      </c>
      <c r="J346" s="11" t="s">
        <v>91</v>
      </c>
      <c r="K346" s="48" t="s">
        <v>84</v>
      </c>
      <c r="L346" s="49">
        <v>42979.0</v>
      </c>
      <c r="M346" s="52"/>
      <c r="N346" s="48" t="s">
        <v>85</v>
      </c>
      <c r="O346" s="48" t="s">
        <v>295</v>
      </c>
      <c r="P346" s="50"/>
      <c r="Q346" s="25">
        <v>8.0</v>
      </c>
      <c r="R346" s="25">
        <v>9.0</v>
      </c>
      <c r="S346" s="25">
        <v>6.5</v>
      </c>
      <c r="T346" s="25"/>
      <c r="U346" s="25">
        <v>10.0</v>
      </c>
      <c r="V346" s="25"/>
      <c r="W346" s="25">
        <v>7.5</v>
      </c>
      <c r="X346" s="25">
        <v>6.5</v>
      </c>
      <c r="Y346" s="25">
        <v>10.0</v>
      </c>
      <c r="Z346" s="25">
        <v>8.5</v>
      </c>
      <c r="AA346" s="25">
        <v>10.0</v>
      </c>
      <c r="AB346" s="25">
        <v>8.0</v>
      </c>
      <c r="AC346" s="25">
        <v>6.0</v>
      </c>
      <c r="AD346" s="25"/>
      <c r="AE346" s="25"/>
      <c r="AF346" s="25"/>
      <c r="AG346" s="25"/>
      <c r="AH346" s="25">
        <v>10.0</v>
      </c>
      <c r="AI346" s="25">
        <v>10.0</v>
      </c>
      <c r="AJ346" s="25">
        <v>10.0</v>
      </c>
      <c r="AK346" s="25">
        <v>10.0</v>
      </c>
      <c r="AL346" s="25">
        <v>8.0</v>
      </c>
      <c r="AM346" s="25"/>
      <c r="AN346" s="25"/>
      <c r="AO346" s="25"/>
      <c r="AP346" s="25"/>
      <c r="AQ346" s="25"/>
      <c r="AR346" s="6">
        <v>10.0</v>
      </c>
      <c r="AS346" s="25"/>
      <c r="AT346" s="25"/>
      <c r="AU346" s="25"/>
      <c r="AV346" s="25"/>
      <c r="AW346" s="25"/>
      <c r="AX346" s="25">
        <v>10.0</v>
      </c>
      <c r="AY346" s="32">
        <f t="shared" si="7"/>
        <v>8.77</v>
      </c>
      <c r="AZ346" s="6"/>
      <c r="BA346" s="23">
        <f t="shared" si="8"/>
        <v>0</v>
      </c>
      <c r="BB346" s="25">
        <v>52.0</v>
      </c>
      <c r="BC346" s="25">
        <v>0.0</v>
      </c>
      <c r="BD346" s="23">
        <f t="shared" si="9"/>
        <v>52</v>
      </c>
      <c r="BE346" s="6" t="s">
        <v>92</v>
      </c>
      <c r="BF346" s="6" t="s">
        <v>55</v>
      </c>
      <c r="BG346" s="6" t="s">
        <v>55</v>
      </c>
      <c r="BH346" s="6" t="s">
        <v>55</v>
      </c>
      <c r="BI346" s="6" t="s">
        <v>55</v>
      </c>
      <c r="BJ346" s="6" t="s">
        <v>92</v>
      </c>
      <c r="BK346" s="6" t="s">
        <v>55</v>
      </c>
    </row>
    <row r="347">
      <c r="A347" s="16">
        <v>340.0</v>
      </c>
      <c r="B347" s="17" t="s">
        <v>1511</v>
      </c>
      <c r="C347" s="17" t="s">
        <v>1512</v>
      </c>
      <c r="D347" s="17" t="s">
        <v>808</v>
      </c>
      <c r="E347" s="19"/>
      <c r="F347" s="17" t="s">
        <v>96</v>
      </c>
      <c r="G347" s="17" t="s">
        <v>1470</v>
      </c>
      <c r="H347" s="48" t="s">
        <v>81</v>
      </c>
      <c r="J347" s="11" t="s">
        <v>91</v>
      </c>
      <c r="K347" s="48" t="s">
        <v>84</v>
      </c>
      <c r="L347" s="49">
        <v>42979.0</v>
      </c>
      <c r="M347" s="52"/>
      <c r="N347" s="48" t="s">
        <v>85</v>
      </c>
      <c r="O347" s="48" t="s">
        <v>483</v>
      </c>
      <c r="P347" s="50"/>
      <c r="Q347" s="25">
        <v>8.5</v>
      </c>
      <c r="R347" s="25">
        <v>10.0</v>
      </c>
      <c r="S347" s="25">
        <v>8.5</v>
      </c>
      <c r="T347" s="25"/>
      <c r="U347" s="25">
        <v>10.0</v>
      </c>
      <c r="V347" s="25"/>
      <c r="W347" s="25">
        <v>6.5</v>
      </c>
      <c r="X347" s="25">
        <v>7.5</v>
      </c>
      <c r="Y347" s="25">
        <v>9.5</v>
      </c>
      <c r="Z347" s="25">
        <v>9.5</v>
      </c>
      <c r="AA347" s="25">
        <v>10.0</v>
      </c>
      <c r="AB347" s="25">
        <v>9.0</v>
      </c>
      <c r="AC347" s="25">
        <v>7.0</v>
      </c>
      <c r="AD347" s="25"/>
      <c r="AE347" s="25"/>
      <c r="AF347" s="25"/>
      <c r="AG347" s="25"/>
      <c r="AH347" s="25">
        <v>10.0</v>
      </c>
      <c r="AI347" s="25">
        <v>10.0</v>
      </c>
      <c r="AJ347" s="25">
        <v>10.0</v>
      </c>
      <c r="AK347" s="25">
        <v>10.0</v>
      </c>
      <c r="AL347" s="25">
        <v>10.0</v>
      </c>
      <c r="AM347" s="25"/>
      <c r="AN347" s="25"/>
      <c r="AO347" s="25"/>
      <c r="AP347" s="25"/>
      <c r="AQ347" s="25"/>
      <c r="AR347" s="6">
        <v>10.0</v>
      </c>
      <c r="AS347" s="25"/>
      <c r="AT347" s="25"/>
      <c r="AU347" s="25"/>
      <c r="AV347" s="25"/>
      <c r="AW347" s="25"/>
      <c r="AX347" s="25">
        <v>10.0</v>
      </c>
      <c r="AY347" s="32">
        <f t="shared" si="7"/>
        <v>9.22</v>
      </c>
      <c r="AZ347" s="6"/>
      <c r="BA347" s="23">
        <f t="shared" si="8"/>
        <v>0</v>
      </c>
      <c r="BB347" s="25">
        <v>23.0</v>
      </c>
      <c r="BC347" s="25">
        <v>0.0</v>
      </c>
      <c r="BD347" s="23">
        <f t="shared" si="9"/>
        <v>23</v>
      </c>
      <c r="BE347" s="6" t="s">
        <v>92</v>
      </c>
      <c r="BF347" s="6" t="s">
        <v>55</v>
      </c>
      <c r="BG347" s="6" t="s">
        <v>55</v>
      </c>
      <c r="BH347" s="6" t="s">
        <v>55</v>
      </c>
      <c r="BI347" s="6" t="s">
        <v>55</v>
      </c>
      <c r="BJ347" s="6" t="s">
        <v>92</v>
      </c>
      <c r="BK347" s="6" t="s">
        <v>55</v>
      </c>
    </row>
    <row r="348">
      <c r="A348" s="16">
        <v>341.0</v>
      </c>
      <c r="B348" s="17" t="s">
        <v>1513</v>
      </c>
      <c r="C348" s="17" t="s">
        <v>1514</v>
      </c>
      <c r="D348" s="20"/>
      <c r="E348" s="19"/>
      <c r="F348" s="17" t="s">
        <v>96</v>
      </c>
      <c r="G348" s="17" t="s">
        <v>1470</v>
      </c>
      <c r="H348" s="48" t="s">
        <v>81</v>
      </c>
      <c r="J348" s="11" t="s">
        <v>91</v>
      </c>
      <c r="K348" s="48" t="s">
        <v>84</v>
      </c>
      <c r="L348" s="49">
        <v>42985.0</v>
      </c>
      <c r="M348" s="52"/>
      <c r="N348" s="48" t="s">
        <v>85</v>
      </c>
      <c r="O348" s="48" t="s">
        <v>483</v>
      </c>
      <c r="P348" s="50"/>
      <c r="Q348" s="25">
        <v>5.0</v>
      </c>
      <c r="R348" s="25">
        <v>7.0</v>
      </c>
      <c r="S348" s="25">
        <v>7.0</v>
      </c>
      <c r="T348" s="25"/>
      <c r="U348" s="25">
        <v>10.0</v>
      </c>
      <c r="V348" s="25"/>
      <c r="W348" s="25">
        <v>5.5</v>
      </c>
      <c r="X348" s="25">
        <v>7.0</v>
      </c>
      <c r="Y348" s="25">
        <v>9.0</v>
      </c>
      <c r="Z348" s="25">
        <v>7.5</v>
      </c>
      <c r="AA348" s="25">
        <v>10.0</v>
      </c>
      <c r="AB348" s="25">
        <v>6.0</v>
      </c>
      <c r="AC348" s="25">
        <v>5.0</v>
      </c>
      <c r="AD348" s="25"/>
      <c r="AE348" s="25"/>
      <c r="AF348" s="25"/>
      <c r="AG348" s="25"/>
      <c r="AH348" s="25"/>
      <c r="AI348" s="25">
        <v>10.0</v>
      </c>
      <c r="AJ348" s="25">
        <v>10.0</v>
      </c>
      <c r="AK348" s="25">
        <v>10.0</v>
      </c>
      <c r="AL348" s="25">
        <v>8.5</v>
      </c>
      <c r="AM348" s="25"/>
      <c r="AN348" s="25"/>
      <c r="AO348" s="25"/>
      <c r="AP348" s="25"/>
      <c r="AQ348" s="25"/>
      <c r="AR348" s="6">
        <v>10.0</v>
      </c>
      <c r="AS348" s="25"/>
      <c r="AT348" s="25"/>
      <c r="AU348" s="25"/>
      <c r="AV348" s="25"/>
      <c r="AW348" s="25"/>
      <c r="AX348" s="25">
        <v>10.0</v>
      </c>
      <c r="AY348" s="32">
        <f t="shared" si="7"/>
        <v>8.08</v>
      </c>
      <c r="AZ348" s="6"/>
      <c r="BA348" s="23">
        <f t="shared" si="8"/>
        <v>0</v>
      </c>
      <c r="BB348" s="25">
        <v>38.0</v>
      </c>
      <c r="BC348" s="25">
        <v>0.0</v>
      </c>
      <c r="BD348" s="23">
        <f t="shared" si="9"/>
        <v>38</v>
      </c>
      <c r="BE348" s="6" t="s">
        <v>92</v>
      </c>
      <c r="BF348" s="6" t="s">
        <v>55</v>
      </c>
      <c r="BG348" s="6" t="s">
        <v>55</v>
      </c>
      <c r="BH348" s="6" t="s">
        <v>55</v>
      </c>
      <c r="BI348" s="6" t="s">
        <v>55</v>
      </c>
      <c r="BJ348" s="6" t="s">
        <v>92</v>
      </c>
      <c r="BK348" s="6" t="s">
        <v>55</v>
      </c>
    </row>
    <row r="349">
      <c r="A349" s="16"/>
      <c r="B349" s="48"/>
      <c r="C349" s="48"/>
      <c r="D349" s="48"/>
      <c r="E349" s="50"/>
      <c r="F349" s="48"/>
      <c r="G349" s="48"/>
      <c r="H349" s="48"/>
      <c r="J349" s="11"/>
      <c r="K349" s="48"/>
      <c r="L349" s="49"/>
      <c r="M349" s="52"/>
      <c r="N349" s="48"/>
      <c r="O349" s="48"/>
      <c r="P349" s="50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6"/>
      <c r="AS349" s="25"/>
      <c r="AT349" s="25"/>
      <c r="AU349" s="25"/>
      <c r="AV349" s="25"/>
      <c r="AW349" s="25"/>
      <c r="AX349" s="25"/>
      <c r="AY349" s="32" t="str">
        <f t="shared" si="7"/>
        <v/>
      </c>
      <c r="AZ349" s="6"/>
      <c r="BA349" s="23">
        <f t="shared" si="8"/>
        <v>0</v>
      </c>
      <c r="BB349" s="25"/>
      <c r="BC349" s="25"/>
      <c r="BD349" s="23">
        <f t="shared" si="9"/>
        <v>0</v>
      </c>
      <c r="BE349" s="6"/>
      <c r="BF349" s="6"/>
      <c r="BG349" s="6"/>
      <c r="BH349" s="6"/>
      <c r="BI349" s="6"/>
      <c r="BJ349" s="6"/>
      <c r="BK349" s="6"/>
    </row>
    <row r="350">
      <c r="A350" s="16"/>
      <c r="B350" s="48"/>
      <c r="C350" s="48"/>
      <c r="D350" s="52"/>
      <c r="E350" s="50"/>
      <c r="F350" s="48"/>
      <c r="G350" s="48"/>
      <c r="H350" s="48"/>
      <c r="J350" s="11"/>
      <c r="K350" s="48"/>
      <c r="L350" s="49"/>
      <c r="M350" s="52"/>
      <c r="N350" s="48"/>
      <c r="O350" s="50"/>
      <c r="P350" s="50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6"/>
      <c r="AS350" s="25"/>
      <c r="AT350" s="25"/>
      <c r="AU350" s="25"/>
      <c r="AV350" s="25"/>
      <c r="AW350" s="25"/>
      <c r="AX350" s="25"/>
      <c r="AY350" s="32" t="str">
        <f t="shared" si="7"/>
        <v/>
      </c>
      <c r="AZ350" s="6"/>
      <c r="BA350" s="23">
        <f t="shared" si="8"/>
        <v>0</v>
      </c>
      <c r="BB350" s="25"/>
      <c r="BC350" s="25"/>
      <c r="BD350" s="23">
        <f t="shared" si="9"/>
        <v>0</v>
      </c>
      <c r="BE350" s="6"/>
      <c r="BF350" s="6"/>
      <c r="BG350" s="6"/>
      <c r="BH350" s="6"/>
      <c r="BI350" s="6"/>
      <c r="BJ350" s="6"/>
      <c r="BK350" s="6"/>
    </row>
    <row r="351">
      <c r="A351" s="16"/>
      <c r="B351" s="48"/>
      <c r="C351" s="48"/>
      <c r="D351" s="48"/>
      <c r="E351" s="48"/>
      <c r="F351" s="48"/>
      <c r="G351" s="48"/>
      <c r="H351" s="48"/>
      <c r="J351" s="11"/>
      <c r="K351" s="48"/>
      <c r="L351" s="49"/>
      <c r="M351" s="52"/>
      <c r="N351" s="48"/>
      <c r="O351" s="48"/>
      <c r="P351" s="50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6"/>
      <c r="AS351" s="25"/>
      <c r="AT351" s="25"/>
      <c r="AU351" s="25"/>
      <c r="AV351" s="25"/>
      <c r="AW351" s="25"/>
      <c r="AX351" s="25"/>
      <c r="AY351" s="32" t="str">
        <f t="shared" si="7"/>
        <v/>
      </c>
      <c r="AZ351" s="6"/>
      <c r="BA351" s="23">
        <f t="shared" si="8"/>
        <v>0</v>
      </c>
      <c r="BB351" s="25"/>
      <c r="BC351" s="25"/>
      <c r="BD351" s="23">
        <f t="shared" si="9"/>
        <v>0</v>
      </c>
      <c r="BE351" s="6"/>
      <c r="BF351" s="6"/>
      <c r="BG351" s="6"/>
      <c r="BH351" s="6"/>
      <c r="BI351" s="6"/>
      <c r="BJ351" s="6"/>
      <c r="BK351" s="6"/>
    </row>
    <row r="352">
      <c r="A352" s="16"/>
      <c r="B352" s="48"/>
      <c r="C352" s="48"/>
      <c r="D352" s="48"/>
      <c r="E352" s="50"/>
      <c r="F352" s="48"/>
      <c r="G352" s="48"/>
      <c r="H352" s="48"/>
      <c r="J352" s="11"/>
      <c r="K352" s="48"/>
      <c r="L352" s="49"/>
      <c r="M352" s="52"/>
      <c r="N352" s="48"/>
      <c r="O352" s="48"/>
      <c r="P352" s="50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6"/>
      <c r="AS352" s="25"/>
      <c r="AT352" s="25"/>
      <c r="AU352" s="25"/>
      <c r="AV352" s="25"/>
      <c r="AW352" s="25"/>
      <c r="AX352" s="25"/>
      <c r="AY352" s="32" t="str">
        <f t="shared" si="7"/>
        <v/>
      </c>
      <c r="AZ352" s="6"/>
      <c r="BA352" s="23">
        <f t="shared" si="8"/>
        <v>0</v>
      </c>
      <c r="BB352" s="25"/>
      <c r="BC352" s="25"/>
      <c r="BD352" s="23">
        <f t="shared" si="9"/>
        <v>0</v>
      </c>
      <c r="BE352" s="6"/>
      <c r="BF352" s="6"/>
      <c r="BG352" s="6"/>
      <c r="BH352" s="6"/>
      <c r="BI352" s="6"/>
      <c r="BJ352" s="6"/>
      <c r="BK352" s="6"/>
    </row>
    <row r="353">
      <c r="A353" s="16"/>
      <c r="B353" s="48"/>
      <c r="C353" s="48"/>
      <c r="D353" s="52"/>
      <c r="E353" s="50"/>
      <c r="F353" s="48"/>
      <c r="G353" s="48"/>
      <c r="H353" s="48"/>
      <c r="J353" s="11"/>
      <c r="K353" s="48"/>
      <c r="L353" s="49"/>
      <c r="M353" s="52"/>
      <c r="N353" s="48"/>
      <c r="O353" s="48"/>
      <c r="P353" s="50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6"/>
      <c r="AS353" s="25"/>
      <c r="AT353" s="25"/>
      <c r="AU353" s="25"/>
      <c r="AV353" s="25"/>
      <c r="AW353" s="25"/>
      <c r="AX353" s="25"/>
      <c r="AY353" s="32" t="str">
        <f t="shared" si="7"/>
        <v/>
      </c>
      <c r="AZ353" s="6"/>
      <c r="BA353" s="23">
        <f t="shared" si="8"/>
        <v>0</v>
      </c>
      <c r="BB353" s="25"/>
      <c r="BC353" s="25"/>
      <c r="BD353" s="23">
        <f t="shared" si="9"/>
        <v>0</v>
      </c>
      <c r="BE353" s="6"/>
      <c r="BF353" s="6"/>
      <c r="BG353" s="6"/>
      <c r="BH353" s="6"/>
      <c r="BI353" s="6"/>
      <c r="BJ353" s="6"/>
      <c r="BK353" s="6"/>
    </row>
    <row r="354">
      <c r="A354" s="94"/>
      <c r="B354" s="95"/>
      <c r="C354" s="95"/>
      <c r="D354" s="96"/>
      <c r="E354" s="97"/>
      <c r="F354" s="95"/>
      <c r="G354" s="95"/>
      <c r="H354" s="95"/>
      <c r="J354" s="2"/>
      <c r="K354" s="95"/>
      <c r="L354" s="98"/>
      <c r="M354" s="96"/>
      <c r="N354" s="95"/>
      <c r="O354" s="95"/>
      <c r="P354" s="97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100"/>
      <c r="AS354" s="99"/>
      <c r="AT354" s="99"/>
      <c r="AU354" s="99"/>
      <c r="AV354" s="99"/>
      <c r="AW354" s="99"/>
      <c r="AX354" s="99"/>
      <c r="AY354" s="101"/>
      <c r="AZ354" s="100"/>
      <c r="BA354" s="42"/>
      <c r="BB354" s="99"/>
      <c r="BC354" s="99"/>
      <c r="BD354" s="42"/>
      <c r="BE354" s="100"/>
      <c r="BF354" s="100"/>
      <c r="BG354" s="100"/>
      <c r="BH354" s="100"/>
      <c r="BI354" s="100"/>
      <c r="BJ354" s="100"/>
      <c r="BK354" s="100"/>
    </row>
    <row r="355">
      <c r="A355" s="94"/>
      <c r="B355" s="95"/>
      <c r="C355" s="95"/>
      <c r="D355" s="96"/>
      <c r="E355" s="97"/>
      <c r="F355" s="95"/>
      <c r="G355" s="95"/>
      <c r="H355" s="95"/>
      <c r="J355" s="2"/>
      <c r="K355" s="95"/>
      <c r="L355" s="98"/>
      <c r="M355" s="96"/>
      <c r="N355" s="95"/>
      <c r="O355" s="95"/>
      <c r="P355" s="97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100"/>
      <c r="AS355" s="99"/>
      <c r="AT355" s="99"/>
      <c r="AU355" s="99"/>
      <c r="AV355" s="99"/>
      <c r="AW355" s="99"/>
      <c r="AX355" s="99"/>
      <c r="AY355" s="101"/>
      <c r="AZ355" s="100"/>
      <c r="BA355" s="42"/>
      <c r="BB355" s="99"/>
      <c r="BC355" s="99"/>
      <c r="BD355" s="42"/>
      <c r="BE355" s="100"/>
      <c r="BF355" s="100"/>
      <c r="BG355" s="100"/>
      <c r="BH355" s="100"/>
      <c r="BI355" s="100"/>
      <c r="BJ355" s="100"/>
      <c r="BK355" s="100"/>
    </row>
    <row r="356">
      <c r="A356" s="94"/>
      <c r="B356" s="95"/>
      <c r="C356" s="95"/>
      <c r="D356" s="96"/>
      <c r="E356" s="97"/>
      <c r="F356" s="95"/>
      <c r="G356" s="95"/>
      <c r="H356" s="95"/>
      <c r="J356" s="2"/>
      <c r="K356" s="95"/>
      <c r="L356" s="98"/>
      <c r="M356" s="96"/>
      <c r="N356" s="95"/>
      <c r="O356" s="95"/>
      <c r="P356" s="97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100"/>
      <c r="AS356" s="99"/>
      <c r="AT356" s="99"/>
      <c r="AU356" s="99"/>
      <c r="AV356" s="99"/>
      <c r="AW356" s="99"/>
      <c r="AX356" s="99"/>
      <c r="AY356" s="101"/>
      <c r="AZ356" s="100"/>
      <c r="BA356" s="42"/>
      <c r="BB356" s="99"/>
      <c r="BC356" s="99"/>
      <c r="BD356" s="42"/>
      <c r="BE356" s="100"/>
      <c r="BF356" s="100"/>
      <c r="BG356" s="100"/>
      <c r="BH356" s="100"/>
      <c r="BI356" s="100"/>
      <c r="BJ356" s="100"/>
      <c r="BK356" s="100"/>
    </row>
    <row r="357">
      <c r="A357" s="94"/>
      <c r="B357" s="95"/>
      <c r="C357" s="95"/>
      <c r="D357" s="96"/>
      <c r="E357" s="97"/>
      <c r="F357" s="95"/>
      <c r="G357" s="95"/>
      <c r="H357" s="95"/>
      <c r="J357" s="2"/>
      <c r="K357" s="95"/>
      <c r="L357" s="98"/>
      <c r="M357" s="96"/>
      <c r="N357" s="95"/>
      <c r="O357" s="95"/>
      <c r="P357" s="97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100"/>
      <c r="AS357" s="99"/>
      <c r="AT357" s="99"/>
      <c r="AU357" s="99"/>
      <c r="AV357" s="99"/>
      <c r="AW357" s="99"/>
      <c r="AX357" s="99"/>
      <c r="AY357" s="101"/>
      <c r="AZ357" s="100"/>
      <c r="BA357" s="42"/>
      <c r="BB357" s="99"/>
      <c r="BC357" s="99"/>
      <c r="BD357" s="42"/>
      <c r="BE357" s="100"/>
      <c r="BF357" s="100"/>
      <c r="BG357" s="100"/>
      <c r="BH357" s="100"/>
      <c r="BI357" s="100"/>
      <c r="BJ357" s="100"/>
      <c r="BK357" s="100"/>
    </row>
    <row r="358">
      <c r="A358" s="94"/>
      <c r="B358" s="95"/>
      <c r="C358" s="95"/>
      <c r="D358" s="96"/>
      <c r="E358" s="97"/>
      <c r="F358" s="95"/>
      <c r="G358" s="95"/>
      <c r="H358" s="95"/>
      <c r="J358" s="2"/>
      <c r="K358" s="95"/>
      <c r="L358" s="98"/>
      <c r="M358" s="96"/>
      <c r="N358" s="95"/>
      <c r="O358" s="95"/>
      <c r="P358" s="97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100"/>
      <c r="AS358" s="99"/>
      <c r="AT358" s="99"/>
      <c r="AU358" s="99"/>
      <c r="AV358" s="99"/>
      <c r="AW358" s="99"/>
      <c r="AX358" s="99"/>
      <c r="AY358" s="101"/>
      <c r="AZ358" s="100"/>
      <c r="BA358" s="42"/>
      <c r="BB358" s="99"/>
      <c r="BC358" s="99"/>
      <c r="BD358" s="42"/>
      <c r="BE358" s="100"/>
      <c r="BF358" s="100"/>
      <c r="BG358" s="100"/>
      <c r="BH358" s="100"/>
      <c r="BI358" s="100"/>
      <c r="BJ358" s="100"/>
      <c r="BK358" s="100"/>
    </row>
    <row r="359">
      <c r="A359" s="94"/>
      <c r="B359" s="95"/>
      <c r="C359" s="95"/>
      <c r="D359" s="96"/>
      <c r="E359" s="97"/>
      <c r="F359" s="95"/>
      <c r="G359" s="95"/>
      <c r="H359" s="95"/>
      <c r="J359" s="2"/>
      <c r="K359" s="95"/>
      <c r="L359" s="98"/>
      <c r="M359" s="96"/>
      <c r="N359" s="95"/>
      <c r="O359" s="95"/>
      <c r="P359" s="97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100"/>
      <c r="AS359" s="99"/>
      <c r="AT359" s="99"/>
      <c r="AU359" s="99"/>
      <c r="AV359" s="99"/>
      <c r="AW359" s="99"/>
      <c r="AX359" s="99"/>
      <c r="AY359" s="101"/>
      <c r="AZ359" s="100"/>
      <c r="BA359" s="42"/>
      <c r="BB359" s="99"/>
      <c r="BC359" s="99"/>
      <c r="BD359" s="42"/>
      <c r="BE359" s="100"/>
      <c r="BF359" s="100"/>
      <c r="BG359" s="100"/>
      <c r="BH359" s="100"/>
      <c r="BI359" s="100"/>
      <c r="BJ359" s="100"/>
      <c r="BK359" s="100"/>
    </row>
    <row r="360">
      <c r="A360" s="94"/>
      <c r="B360" s="95"/>
      <c r="C360" s="95"/>
      <c r="D360" s="96"/>
      <c r="E360" s="97"/>
      <c r="F360" s="95"/>
      <c r="G360" s="95"/>
      <c r="H360" s="95"/>
      <c r="J360" s="2"/>
      <c r="K360" s="95"/>
      <c r="L360" s="98"/>
      <c r="M360" s="96"/>
      <c r="N360" s="95"/>
      <c r="O360" s="95"/>
      <c r="P360" s="97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100"/>
      <c r="AS360" s="99"/>
      <c r="AT360" s="99"/>
      <c r="AU360" s="99"/>
      <c r="AV360" s="99"/>
      <c r="AW360" s="99"/>
      <c r="AX360" s="99"/>
      <c r="AY360" s="101"/>
      <c r="AZ360" s="100"/>
      <c r="BA360" s="42"/>
      <c r="BB360" s="99"/>
      <c r="BC360" s="99"/>
      <c r="BD360" s="42"/>
      <c r="BE360" s="100"/>
      <c r="BF360" s="100"/>
      <c r="BG360" s="100"/>
      <c r="BH360" s="100"/>
      <c r="BI360" s="100"/>
      <c r="BJ360" s="100"/>
      <c r="BK360" s="100"/>
    </row>
    <row r="361">
      <c r="A361" s="94"/>
      <c r="B361" s="95"/>
      <c r="C361" s="95"/>
      <c r="D361" s="96"/>
      <c r="E361" s="97"/>
      <c r="F361" s="95"/>
      <c r="G361" s="95"/>
      <c r="H361" s="95"/>
      <c r="J361" s="2"/>
      <c r="K361" s="95"/>
      <c r="L361" s="98"/>
      <c r="M361" s="96"/>
      <c r="N361" s="95"/>
      <c r="O361" s="95"/>
      <c r="P361" s="97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100"/>
      <c r="AS361" s="99"/>
      <c r="AT361" s="99"/>
      <c r="AU361" s="99"/>
      <c r="AV361" s="99"/>
      <c r="AW361" s="99"/>
      <c r="AX361" s="99"/>
      <c r="AY361" s="101"/>
      <c r="AZ361" s="100"/>
      <c r="BA361" s="42"/>
      <c r="BB361" s="99"/>
      <c r="BC361" s="99"/>
      <c r="BD361" s="42"/>
      <c r="BE361" s="100"/>
      <c r="BF361" s="100"/>
      <c r="BG361" s="100"/>
      <c r="BH361" s="100"/>
      <c r="BI361" s="100"/>
      <c r="BJ361" s="100"/>
      <c r="BK361" s="100"/>
    </row>
    <row r="362">
      <c r="A362" s="94"/>
      <c r="B362" s="95"/>
      <c r="C362" s="95"/>
      <c r="D362" s="96"/>
      <c r="E362" s="97"/>
      <c r="F362" s="95"/>
      <c r="G362" s="95"/>
      <c r="H362" s="95"/>
      <c r="J362" s="2"/>
      <c r="K362" s="95"/>
      <c r="L362" s="98"/>
      <c r="M362" s="96"/>
      <c r="N362" s="95"/>
      <c r="O362" s="95"/>
      <c r="P362" s="97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100"/>
      <c r="AS362" s="99"/>
      <c r="AT362" s="99"/>
      <c r="AU362" s="99"/>
      <c r="AV362" s="99"/>
      <c r="AW362" s="99"/>
      <c r="AX362" s="99"/>
      <c r="AY362" s="101"/>
      <c r="AZ362" s="100"/>
      <c r="BA362" s="42"/>
      <c r="BB362" s="99"/>
      <c r="BC362" s="99"/>
      <c r="BD362" s="42"/>
      <c r="BE362" s="100"/>
      <c r="BF362" s="100"/>
      <c r="BG362" s="100"/>
      <c r="BH362" s="100"/>
      <c r="BI362" s="100"/>
      <c r="BJ362" s="100"/>
      <c r="BK362" s="100"/>
    </row>
    <row r="363">
      <c r="A363" s="94"/>
      <c r="B363" s="95"/>
      <c r="C363" s="95"/>
      <c r="D363" s="96"/>
      <c r="E363" s="97"/>
      <c r="F363" s="95"/>
      <c r="G363" s="95"/>
      <c r="H363" s="95"/>
      <c r="J363" s="2"/>
      <c r="K363" s="95"/>
      <c r="L363" s="98"/>
      <c r="M363" s="96"/>
      <c r="N363" s="95"/>
      <c r="O363" s="95"/>
      <c r="P363" s="97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100"/>
      <c r="AS363" s="99"/>
      <c r="AT363" s="99"/>
      <c r="AU363" s="99"/>
      <c r="AV363" s="99"/>
      <c r="AW363" s="99"/>
      <c r="AX363" s="99"/>
      <c r="AY363" s="101"/>
      <c r="AZ363" s="100"/>
      <c r="BA363" s="42"/>
      <c r="BB363" s="99"/>
      <c r="BC363" s="99"/>
      <c r="BD363" s="42"/>
      <c r="BE363" s="100"/>
      <c r="BF363" s="100"/>
      <c r="BG363" s="100"/>
      <c r="BH363" s="100"/>
      <c r="BI363" s="100"/>
      <c r="BJ363" s="100"/>
      <c r="BK363" s="100"/>
    </row>
  </sheetData>
  <autoFilter ref="$A$5:$U$348"/>
  <conditionalFormatting sqref="B5:B363">
    <cfRule type="notContainsBlanks" dxfId="0" priority="1">
      <formula>LEN(TRIM(B5))&gt;0</formula>
    </cfRule>
  </conditionalFormatting>
  <conditionalFormatting sqref="B5">
    <cfRule type="notContainsBlanks" dxfId="0" priority="2">
      <formula>LEN(TRIM(B5))&gt;0</formula>
    </cfRule>
  </conditionalFormatting>
  <dataValidations>
    <dataValidation type="decimal" allowBlank="1" showDropDown="1" showErrorMessage="1" sqref="Q6:AX180 R181:AX181 Q182:AX363">
      <formula1>1.0</formula1>
      <formula2>10.0</formula2>
    </dataValidation>
    <dataValidation type="custom" allowBlank="1" showDropDown="1" showErrorMessage="1" sqref="BF5">
      <formula1>NOT(ISERROR(SEARCH(("TRANSFER"),(BF5))))</formula1>
    </dataValidation>
    <dataValidation type="list" allowBlank="1" showErrorMessage="1" sqref="BG5 BI5 BE6:BK21 BE22:BL22 BE23:BK363">
      <formula1>"DA,NU"</formula1>
    </dataValidation>
    <dataValidation type="list" allowBlank="1" sqref="BE1:BE5">
      <formula1>"DA,NU"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75"/>
  <cols>
    <col customWidth="1" min="1" max="1" width="19.43"/>
    <col customWidth="1" min="2" max="2" width="5.29"/>
    <col customWidth="1" min="3" max="3" width="11.0"/>
    <col customWidth="1" min="4" max="4" width="9.0"/>
    <col customWidth="1" min="5" max="5" width="19.43"/>
    <col customWidth="1" min="6" max="6" width="5.14"/>
    <col customWidth="1" min="7" max="7" width="6.0"/>
    <col customWidth="1" min="8" max="8" width="9.29"/>
    <col hidden="1" min="9" max="9" width="14.43"/>
    <col customWidth="1" min="12" max="12" width="11.0"/>
    <col customWidth="1" min="13" max="13" width="9.57"/>
    <col customWidth="1" min="14" max="14" width="19.43"/>
    <col customWidth="1" min="15" max="16" width="5.0"/>
    <col customWidth="1" min="17" max="17" width="7.29"/>
    <col customWidth="1" min="19" max="19" width="17.14"/>
    <col customWidth="1" min="20" max="20" width="6.57"/>
    <col customWidth="1" min="21" max="21" width="11.0"/>
    <col customWidth="1" min="22" max="22" width="6.0"/>
    <col customWidth="1" min="23" max="23" width="19.43"/>
    <col customWidth="1" min="24" max="24" width="4.71"/>
    <col customWidth="1" min="25" max="25" width="6.57"/>
    <col customWidth="1" min="26" max="26" width="7.14"/>
    <col customWidth="1" hidden="1" min="27" max="28" width="8.29"/>
    <col customWidth="1" hidden="1" min="29" max="29" width="10.43"/>
    <col customWidth="1" hidden="1" min="30" max="30" width="18.14"/>
  </cols>
  <sheetData>
    <row r="1" ht="14.25" customHeight="1">
      <c r="A1" s="106" t="s">
        <v>1747</v>
      </c>
      <c r="D1" s="106" t="s">
        <v>1793</v>
      </c>
      <c r="E1" s="106"/>
      <c r="F1" s="106"/>
      <c r="G1" s="106"/>
      <c r="H1" s="106"/>
      <c r="I1" s="106"/>
      <c r="J1" s="106" t="s">
        <v>1749</v>
      </c>
      <c r="M1" s="106" t="s">
        <v>1793</v>
      </c>
      <c r="N1" s="106"/>
      <c r="O1" s="106"/>
      <c r="P1" s="106"/>
      <c r="Q1" s="106"/>
      <c r="R1" s="106" t="s">
        <v>1750</v>
      </c>
      <c r="V1" s="106" t="s">
        <v>1793</v>
      </c>
      <c r="W1" s="106"/>
      <c r="X1" s="106"/>
      <c r="Y1" s="106"/>
      <c r="Z1" s="106"/>
      <c r="AD1" s="106"/>
    </row>
    <row r="2" ht="14.25" customHeight="1">
      <c r="I2" s="11" t="s">
        <v>279</v>
      </c>
      <c r="Z2" s="2"/>
      <c r="AD2" s="11" t="s">
        <v>950</v>
      </c>
    </row>
    <row r="3" ht="14.25" customHeight="1">
      <c r="A3" s="5" t="s">
        <v>1751</v>
      </c>
      <c r="B3" s="5" t="s">
        <v>6</v>
      </c>
      <c r="C3" s="5" t="s">
        <v>1752</v>
      </c>
      <c r="I3" s="11" t="s">
        <v>508</v>
      </c>
      <c r="J3" s="5" t="s">
        <v>1751</v>
      </c>
      <c r="K3" s="5" t="s">
        <v>6</v>
      </c>
      <c r="L3" s="5" t="s">
        <v>1752</v>
      </c>
      <c r="M3" s="5"/>
      <c r="N3" s="5"/>
      <c r="O3" s="5"/>
      <c r="P3" s="5"/>
      <c r="Q3" s="5"/>
      <c r="R3" s="5"/>
      <c r="S3" s="5" t="s">
        <v>1751</v>
      </c>
      <c r="T3" s="5" t="s">
        <v>6</v>
      </c>
      <c r="U3" s="5" t="s">
        <v>1752</v>
      </c>
      <c r="Z3" s="2"/>
      <c r="AD3" s="11" t="s">
        <v>1005</v>
      </c>
    </row>
    <row r="4" ht="14.25" customHeight="1">
      <c r="A4" s="2" t="s">
        <v>1136</v>
      </c>
      <c r="B4" s="2" t="s">
        <v>79</v>
      </c>
      <c r="C4" s="107">
        <f>countifs('Liceu I'!G5:G630,A4,'Liceu I'!F5:F630,B4,'Liceu I'!BE5:BE630,"DA")</f>
        <v>18</v>
      </c>
      <c r="I4" s="11" t="s">
        <v>858</v>
      </c>
      <c r="J4" s="2" t="s">
        <v>1182</v>
      </c>
      <c r="K4" s="2" t="s">
        <v>79</v>
      </c>
      <c r="L4" s="107">
        <f>countifs('Gimnaziu I'!G6:G393,J4,'Gimnaziu I'!F6:F393,K4,'Gimnaziu I'!BE6:BE393,"DA")</f>
        <v>3</v>
      </c>
      <c r="M4" s="2"/>
      <c r="N4" s="2"/>
      <c r="O4" s="2"/>
      <c r="P4" s="2"/>
      <c r="Q4" s="2"/>
      <c r="S4" s="2" t="s">
        <v>82</v>
      </c>
      <c r="T4" s="2" t="s">
        <v>79</v>
      </c>
      <c r="U4" s="2">
        <f>countifs('Primar I'!G6:G502,S4,'Primar I'!F6:F502,T4,'Primar I'!AI6:AI502,"DA")</f>
        <v>16</v>
      </c>
      <c r="V4" s="2"/>
      <c r="W4" s="2"/>
      <c r="X4" s="2"/>
      <c r="Y4" s="2"/>
      <c r="Z4" s="2"/>
      <c r="AD4" s="11" t="s">
        <v>1056</v>
      </c>
    </row>
    <row r="5" ht="14.25" customHeight="1">
      <c r="B5" s="2" t="s">
        <v>96</v>
      </c>
      <c r="C5" s="107">
        <f>countifs('Liceu I'!$F$5:$F$630,B5,'Liceu I'!$G$5:$G$630,$A$4,'Liceu I'!$BE$5:$BE$630,"DA")</f>
        <v>11</v>
      </c>
      <c r="I5" s="11" t="s">
        <v>937</v>
      </c>
      <c r="K5" s="2" t="s">
        <v>96</v>
      </c>
      <c r="L5" s="107">
        <f>countifs('Gimnaziu I'!$F$6:$F$393,K5,'Gimnaziu I'!$G$6:$G$393,$J$4,'Gimnaziu I'!$BE$6:$BE$393,"DA")</f>
        <v>2</v>
      </c>
      <c r="T5" s="2" t="s">
        <v>96</v>
      </c>
      <c r="U5" s="2">
        <f>countifs('Primar I'!G7:G501,S4,'Primar I'!F7:F501,T5,'Primar I'!AI7:AI501,"DA")</f>
        <v>16</v>
      </c>
      <c r="Z5" s="2"/>
      <c r="AD5" s="11" t="s">
        <v>1753</v>
      </c>
    </row>
    <row r="6" ht="14.25" customHeight="1">
      <c r="C6" s="108">
        <f>SUM(C4:C5)</f>
        <v>29</v>
      </c>
      <c r="I6" s="11" t="s">
        <v>1078</v>
      </c>
      <c r="L6" s="108">
        <f>SUM(L4:L5)</f>
        <v>5</v>
      </c>
      <c r="U6" s="5">
        <f>sum(U4:U5)</f>
        <v>32</v>
      </c>
      <c r="Z6" s="2"/>
      <c r="AD6" s="11" t="s">
        <v>1754</v>
      </c>
    </row>
    <row r="7" ht="14.25" customHeight="1">
      <c r="A7" s="5" t="s">
        <v>1755</v>
      </c>
      <c r="E7" s="5" t="s">
        <v>1756</v>
      </c>
      <c r="I7" s="11" t="s">
        <v>1182</v>
      </c>
      <c r="J7" s="5" t="s">
        <v>1755</v>
      </c>
      <c r="M7" s="5"/>
      <c r="N7" s="5" t="s">
        <v>1756</v>
      </c>
      <c r="R7" s="5"/>
      <c r="S7" s="5" t="s">
        <v>1757</v>
      </c>
      <c r="T7" s="2" t="s">
        <v>70</v>
      </c>
      <c r="W7" s="5" t="s">
        <v>1756</v>
      </c>
      <c r="X7" s="5" t="s">
        <v>1758</v>
      </c>
      <c r="AD7" s="11" t="s">
        <v>1759</v>
      </c>
    </row>
    <row r="8" ht="14.25" customHeight="1">
      <c r="A8" s="2" t="s">
        <v>1760</v>
      </c>
      <c r="B8" s="2" t="s">
        <v>79</v>
      </c>
      <c r="C8">
        <f>countifs('Liceu I'!$F$5:$F$630,B8,'Liceu I'!G5:G630,$A$4,'Liceu I'!$AY$5:$AY$630,"&lt;6")</f>
        <v>0</v>
      </c>
      <c r="E8" s="2" t="s">
        <v>1761</v>
      </c>
      <c r="F8" s="2" t="s">
        <v>79</v>
      </c>
      <c r="G8" s="109">
        <f>countifs('Liceu I'!$F$5:$F$630,F8,'Liceu I'!$G$5:$G$630,$A$4,'Liceu I'!$AX$5:$AX$630,"&lt;7")</f>
        <v>0</v>
      </c>
      <c r="H8" s="109"/>
      <c r="I8" s="11" t="s">
        <v>1237</v>
      </c>
      <c r="J8" s="2" t="s">
        <v>1760</v>
      </c>
      <c r="K8" s="2" t="s">
        <v>79</v>
      </c>
      <c r="L8">
        <f>countifs('Gimnaziu I'!$F$6:F$393,K8,'Gimnaziu I'!$G$6:G$393,$J$4,'Gimnaziu I'!$AY$6:$AY$393,"&lt;6")</f>
        <v>0</v>
      </c>
      <c r="M8" s="2"/>
      <c r="N8" s="2" t="s">
        <v>1761</v>
      </c>
      <c r="O8" s="2" t="s">
        <v>79</v>
      </c>
      <c r="P8" s="109">
        <f>countifs('Gimnaziu I'!$F$6:$F$393,O8,'Gimnaziu I'!$G$6:$G$393,$J$4,'Gimnaziu I'!$AX$6:$AX$393,"&lt;7")</f>
        <v>0</v>
      </c>
      <c r="Q8" s="109"/>
      <c r="S8" s="2" t="s">
        <v>70</v>
      </c>
      <c r="T8" s="2" t="s">
        <v>79</v>
      </c>
      <c r="U8">
        <f>SUMIFS('Primar I'!$AP$6:$AP$503,'Primar I'!$G$6:$G$503,$S$4,'Primar I'!$F$6:$F$503,T8)</f>
        <v>0</v>
      </c>
      <c r="W8" s="2" t="s">
        <v>1762</v>
      </c>
      <c r="X8" s="2" t="s">
        <v>70</v>
      </c>
      <c r="Y8" s="2" t="s">
        <v>79</v>
      </c>
      <c r="Z8">
        <f>countifs('Primar I'!$G$6:$G$487,$S$4,'Primar I'!$F$6:$F$487,Y8,'Primar I'!$AC$6:$AC$487,"I")</f>
        <v>0</v>
      </c>
      <c r="AD8" s="11" t="s">
        <v>1763</v>
      </c>
    </row>
    <row r="9" ht="14.25" customHeight="1">
      <c r="B9" s="2" t="s">
        <v>96</v>
      </c>
      <c r="C9">
        <f>countifs('Liceu I'!$F$5:$F$630,B9,'Liceu I'!$G$5:$G$630,$A$4,'Liceu I'!$AY$5:$AY$630,"&lt;6")</f>
        <v>0</v>
      </c>
      <c r="F9" s="2" t="s">
        <v>96</v>
      </c>
      <c r="G9" s="109">
        <f>countifs('Liceu I'!$F$5:$F$630,F9,'Liceu I'!$G$5:$G$630,$A$4,'Liceu I'!$AX$5:$AX$630,"&lt;7")</f>
        <v>0</v>
      </c>
      <c r="H9" s="109"/>
      <c r="I9" s="11" t="s">
        <v>1302</v>
      </c>
      <c r="K9" s="2" t="s">
        <v>96</v>
      </c>
      <c r="L9">
        <f>countifs('Gimnaziu I'!$F$6:F$393,K9,'Gimnaziu I'!$G$6:G$393,$J$4,'Gimnaziu I'!$AY$6:$AY$393,"&lt;6")</f>
        <v>0</v>
      </c>
      <c r="O9" s="2" t="s">
        <v>96</v>
      </c>
      <c r="P9" s="109">
        <f>countifs('Gimnaziu I'!$F$6:$F$393,O9,'Gimnaziu I'!$G$6:$G$393,$J$4,'Gimnaziu I'!$AX$6:$AX$393,"&lt;7")</f>
        <v>0</v>
      </c>
      <c r="Q9" s="109"/>
      <c r="T9" s="2" t="s">
        <v>96</v>
      </c>
      <c r="U9">
        <f>SUMIFS('Primar I'!$AP$6:$AP$502,'Primar I'!$G$6:$G$502,$S$4,'Primar I'!$F$6:$F$502,T9)</f>
        <v>0</v>
      </c>
      <c r="Y9" s="2" t="s">
        <v>96</v>
      </c>
      <c r="Z9">
        <f>countifs('Primar I'!$G$6:$G$487,$S$4,'Primar I'!$F$6:$F$487,Y9,'Primar I'!$AC$6:$AC$487,"I")</f>
        <v>0</v>
      </c>
      <c r="AD9" s="11" t="s">
        <v>1764</v>
      </c>
    </row>
    <row r="10" ht="14.25" customHeight="1">
      <c r="A10" s="2" t="s">
        <v>1765</v>
      </c>
      <c r="B10" s="2" t="s">
        <v>79</v>
      </c>
      <c r="C10">
        <f>countifs('Liceu I'!$F$5:$F$630,B10,'Liceu I'!$G$5:$G$630,$A$4,'Liceu I'!$AY$5:$AY$630,"&lt;7")-C8</f>
        <v>0</v>
      </c>
      <c r="E10" s="2" t="s">
        <v>1766</v>
      </c>
      <c r="F10" s="2" t="s">
        <v>79</v>
      </c>
      <c r="G10" s="109">
        <f>countifs('Liceu I'!$F$5:$F$630,F10,'Liceu I'!$G$5:$G$630,$A$4,'Liceu I'!$AX$5:$AX$630,"&lt;8")-G8</f>
        <v>0</v>
      </c>
      <c r="H10" s="109"/>
      <c r="I10" s="11" t="s">
        <v>1353</v>
      </c>
      <c r="J10" s="2" t="s">
        <v>1765</v>
      </c>
      <c r="K10" s="2" t="s">
        <v>79</v>
      </c>
      <c r="L10">
        <f>countifs('Gimnaziu I'!$F$6:F$393,K10,'Gimnaziu I'!$G$6:G$393,$J$4,'Gimnaziu I'!$AY$6:$AY$393,"&lt;7")-L8</f>
        <v>0</v>
      </c>
      <c r="M10" s="2"/>
      <c r="N10" s="2" t="s">
        <v>1766</v>
      </c>
      <c r="O10" s="2" t="s">
        <v>79</v>
      </c>
      <c r="P10" s="109">
        <f>countifs('Gimnaziu I'!$F$6:$F$393,O10,'Gimnaziu I'!$G$6:$G$393,$J$4,'Gimnaziu I'!$AX$6:$AX$393,"&lt;8")-P8</f>
        <v>0</v>
      </c>
      <c r="Q10" s="109"/>
      <c r="S10" s="2" t="s">
        <v>71</v>
      </c>
      <c r="T10" s="2" t="s">
        <v>79</v>
      </c>
      <c r="U10" s="109">
        <f>SUMIFS('Primar I'!$AQ$6:$AQ$502,'Primar I'!$G$6:$G$502,$S$4,'Primar I'!$F$6:$F$502,T10)</f>
        <v>0</v>
      </c>
      <c r="W10" s="2" t="s">
        <v>1767</v>
      </c>
      <c r="X10" s="2" t="s">
        <v>71</v>
      </c>
      <c r="Y10" s="2" t="s">
        <v>79</v>
      </c>
      <c r="Z10">
        <f>countifs('Primar I'!$G$6:$G$487,$S$4,'Primar I'!$F$6:$F$487,Y10,'Primar I'!$AC$6:$AC$487,"S")</f>
        <v>0</v>
      </c>
      <c r="AD10" s="11" t="s">
        <v>1768</v>
      </c>
    </row>
    <row r="11" ht="14.25" customHeight="1">
      <c r="B11" s="2" t="s">
        <v>96</v>
      </c>
      <c r="C11">
        <f>countifs('Liceu I'!$F$5:$F$630,B11,'Liceu I'!$G$5:$G$630,$A$4,'Liceu I'!$AY$5:$AY$630,"&lt;7")-C9</f>
        <v>0</v>
      </c>
      <c r="F11" s="2" t="s">
        <v>96</v>
      </c>
      <c r="G11" s="109">
        <f>countifs('Liceu I'!$F$5:$F$630,F11,'Liceu I'!$G$5:$G$630,$A$4,'Liceu I'!$AX$5:$AX$630,"&lt;8")-G9</f>
        <v>0</v>
      </c>
      <c r="H11" s="109"/>
      <c r="I11" s="11" t="s">
        <v>1414</v>
      </c>
      <c r="K11" s="2" t="s">
        <v>96</v>
      </c>
      <c r="L11">
        <f>countifs('Gimnaziu I'!$F$6:F$393,K11,'Gimnaziu I'!$G$6:G$393,$J$4,'Gimnaziu I'!$AY$6:$AY$393,"&lt;7")-L9</f>
        <v>0</v>
      </c>
      <c r="O11" s="2" t="s">
        <v>96</v>
      </c>
      <c r="P11" s="109">
        <f>countifs('Gimnaziu I'!$F$6:$F$393,O11,'Gimnaziu I'!$G$6:$G$393,$J$4,'Gimnaziu I'!$AX$6:$AX$393,"&lt;8")-P9</f>
        <v>0</v>
      </c>
      <c r="Q11" s="109"/>
      <c r="T11" s="2" t="s">
        <v>96</v>
      </c>
      <c r="U11" s="109">
        <f>SUMIFS('Primar I'!$AQ$6:$AQ$502,'Primar I'!$G$6:$G$502,$S$4,'Primar I'!$F$6:$F$502,T11)</f>
        <v>0</v>
      </c>
      <c r="Y11" s="2" t="s">
        <v>96</v>
      </c>
      <c r="Z11">
        <f>countifs('Primar I'!$G$6:$G$487,$S$4,'Primar I'!$F$6:$F$487,Y11,'Primar I'!$AC$6:$AC$487,"S")</f>
        <v>0</v>
      </c>
      <c r="AD11" s="11" t="s">
        <v>396</v>
      </c>
    </row>
    <row r="12" ht="14.25" customHeight="1">
      <c r="A12" s="2" t="s">
        <v>1766</v>
      </c>
      <c r="B12" s="2" t="s">
        <v>79</v>
      </c>
      <c r="C12">
        <f>countifs('Liceu I'!$F$5:$F$630,B12,'Liceu I'!$G$5:$G$630,$A$4,'Liceu I'!$AY$5:$AY$630,"&lt;8")-C8-C10</f>
        <v>0</v>
      </c>
      <c r="E12" s="2" t="s">
        <v>1769</v>
      </c>
      <c r="F12" s="2" t="s">
        <v>79</v>
      </c>
      <c r="G12" s="109">
        <f>countifs('Liceu I'!$F$5:$F$630,F12,'Liceu I'!$G$5:$G$630,$A$4,'Liceu I'!$AX$5:$AX$630,"&lt;9")-G10-G8</f>
        <v>0</v>
      </c>
      <c r="H12" s="109"/>
      <c r="I12" s="11" t="s">
        <v>1470</v>
      </c>
      <c r="J12" s="2" t="s">
        <v>1766</v>
      </c>
      <c r="K12" s="2" t="s">
        <v>79</v>
      </c>
      <c r="L12">
        <f>countifs('Gimnaziu I'!$F$6:F$393,K12,'Gimnaziu I'!$G$6:G$393,$J$4,'Gimnaziu I'!$AY$6:$AY$393,"&lt;8")-L8-L10</f>
        <v>0</v>
      </c>
      <c r="M12" s="2"/>
      <c r="N12" s="2" t="s">
        <v>1769</v>
      </c>
      <c r="O12" s="2" t="s">
        <v>79</v>
      </c>
      <c r="P12" s="109">
        <f>countifs('Gimnaziu I'!$F$6:$F$393,O12,'Gimnaziu I'!$G$6:$G$393,$J$4,'Gimnaziu I'!$AX$6:$AX$393,"&lt;9")-P10-P8</f>
        <v>0</v>
      </c>
      <c r="Q12" s="109"/>
      <c r="S12" s="2" t="s">
        <v>72</v>
      </c>
      <c r="T12" s="2" t="s">
        <v>79</v>
      </c>
      <c r="U12" s="109">
        <f>SUMIFS('Primar I'!$AR$6:$AR$502,'Primar I'!$G$6:$G$502,$S$4,'Primar I'!$F$6:$F$502,T12)</f>
        <v>0</v>
      </c>
      <c r="W12" s="2" t="s">
        <v>1770</v>
      </c>
      <c r="X12" s="2" t="s">
        <v>72</v>
      </c>
      <c r="Y12" s="2" t="s">
        <v>79</v>
      </c>
      <c r="Z12">
        <f>countifs('Primar I'!$G$6:$G$487,$S$4,'Primar I'!$F$6:$F$487,Y12,'Primar I'!$AC$6:$AC$487,"B")</f>
        <v>0</v>
      </c>
      <c r="AD12" s="11" t="s">
        <v>466</v>
      </c>
    </row>
    <row r="13" ht="14.25" customHeight="1">
      <c r="B13" s="2" t="s">
        <v>96</v>
      </c>
      <c r="C13">
        <f>countifs('Liceu I'!$F$5:$F$630,B13,'Liceu I'!$G$5:$G$630,$A$4,'Liceu I'!$AY$5:$AY$630,"&lt;8")-C9-C11</f>
        <v>0</v>
      </c>
      <c r="F13" s="2" t="s">
        <v>96</v>
      </c>
      <c r="G13" s="109">
        <f>countifs('Liceu I'!$F$5:$F$630,F13,'Liceu I'!$G$5:$G$630,$A$4,'Liceu I'!$AX$5:$AX$630,"&lt;9")-G11-G9</f>
        <v>0</v>
      </c>
      <c r="H13" s="109"/>
      <c r="I13" s="11" t="s">
        <v>89</v>
      </c>
      <c r="K13" s="2" t="s">
        <v>96</v>
      </c>
      <c r="L13">
        <f>countifs('Gimnaziu I'!$F$6:F$393,K13,'Gimnaziu I'!$G$6:G$393,$J$4,'Gimnaziu I'!$AY$6:$AY$393,"&lt;8")-L9-L11</f>
        <v>0</v>
      </c>
      <c r="O13" s="2" t="s">
        <v>96</v>
      </c>
      <c r="P13" s="109">
        <f>countifs('Gimnaziu I'!$F$6:$F$393,O13,'Gimnaziu I'!$G$6:$G$393,$J$4,'Gimnaziu I'!$AX$6:$AX$393,"&lt;9")-P11-P9</f>
        <v>0</v>
      </c>
      <c r="Q13" s="109"/>
      <c r="T13" s="2" t="s">
        <v>96</v>
      </c>
      <c r="U13" s="109">
        <f>SUMIFS('Primar I'!$AR$6:$AR$502,'Primar I'!$G$6:$G$502,$S$4,'Primar I'!$F$6:$F$502,T13)</f>
        <v>4</v>
      </c>
      <c r="Y13" s="2" t="s">
        <v>96</v>
      </c>
      <c r="Z13">
        <f>countifs('Primar I'!$G$6:$G$487,$S$4,'Primar I'!$F$6:$F$487,Y13,'Primar I'!$AC$6:$AC$487,"B")</f>
        <v>0</v>
      </c>
      <c r="AD13" s="11" t="s">
        <v>529</v>
      </c>
    </row>
    <row r="14" ht="14.25" customHeight="1">
      <c r="A14" s="2" t="s">
        <v>1769</v>
      </c>
      <c r="B14" s="2" t="s">
        <v>79</v>
      </c>
      <c r="C14">
        <f>countifs('Liceu I'!$F$5:$F$630,B14,'Liceu I'!$G$5:$G$630,$A$4,'Liceu I'!$AY$5:$AY$630,"&lt;9")-C12-C10-C8</f>
        <v>5</v>
      </c>
      <c r="E14" s="2" t="s">
        <v>1771</v>
      </c>
      <c r="F14" s="2" t="s">
        <v>79</v>
      </c>
      <c r="G14" s="109">
        <f>countifs('Liceu I'!$F$5:$F$630,F14,'Liceu I'!$G$5:$G$630,$A$4,'Liceu I'!$AX$5:$AX$630,"&lt;10")-G8-G10-G12</f>
        <v>0</v>
      </c>
      <c r="H14" s="109"/>
      <c r="I14" s="11" t="s">
        <v>312</v>
      </c>
      <c r="J14" s="2" t="s">
        <v>1769</v>
      </c>
      <c r="K14" s="2" t="s">
        <v>79</v>
      </c>
      <c r="L14">
        <f>countifs('Gimnaziu I'!$F$6:F$393,K14,'Gimnaziu I'!$G$6:G$393,$J$4,'Gimnaziu I'!$AY$6:$AY$393,"&lt;9")-L12-L10-L8</f>
        <v>3</v>
      </c>
      <c r="M14" s="2"/>
      <c r="N14" s="2" t="s">
        <v>1771</v>
      </c>
      <c r="O14" s="2" t="s">
        <v>79</v>
      </c>
      <c r="P14" s="109">
        <f>countifs('Gimnaziu I'!$F$6:$F$393,O14,'Gimnaziu I'!$G$6:$G$393,$J$4,'Gimnaziu I'!$AX$6:$AX$393,"&lt;10")-P8-P10-P12</f>
        <v>0</v>
      </c>
      <c r="Q14" s="109"/>
      <c r="S14" s="2" t="s">
        <v>73</v>
      </c>
      <c r="T14" s="2" t="s">
        <v>79</v>
      </c>
      <c r="U14" s="109">
        <f>SUMIFS('Primar I'!$AS$6:$AS$502,'Primar I'!$G$6:$G$502,$S$4,'Primar I'!$F$6:$F$502,T14)</f>
        <v>128</v>
      </c>
      <c r="W14" s="2" t="s">
        <v>1772</v>
      </c>
      <c r="X14" s="2" t="s">
        <v>73</v>
      </c>
      <c r="Y14" s="2" t="s">
        <v>79</v>
      </c>
      <c r="Z14">
        <f>countifs('Primar I'!$G$6:$G$487,$S$4,'Primar I'!$F$6:$F$487,Y14,'Primar I'!$AC$6:$AC$487,"FB")</f>
        <v>16</v>
      </c>
      <c r="AD14" s="11" t="s">
        <v>594</v>
      </c>
    </row>
    <row r="15" ht="14.25" customHeight="1">
      <c r="B15" s="2" t="s">
        <v>96</v>
      </c>
      <c r="C15">
        <f>countifs('Liceu I'!$F$5:$F$630,B15,'Liceu I'!$G$5:$G$630,$A$4,'Liceu I'!$AY$5:$AY$630,"&lt;9")-C13-C11-C9</f>
        <v>3</v>
      </c>
      <c r="F15" s="2" t="s">
        <v>96</v>
      </c>
      <c r="G15" s="109">
        <f>countifs('Liceu I'!$F$5:$F$630,F15,'Liceu I'!$G$5:$G$630,$A$4,'Liceu I'!$AX$5:$AX$630,"&lt;10")-G13-G11-G9</f>
        <v>0</v>
      </c>
      <c r="H15" s="109"/>
      <c r="I15" s="11" t="s">
        <v>513</v>
      </c>
      <c r="K15" s="2" t="s">
        <v>96</v>
      </c>
      <c r="L15">
        <f>countifs('Gimnaziu I'!$F$6:F$393,K15,'Gimnaziu I'!$G$6:G$393,$J$4,'Gimnaziu I'!$AY$6:$AY$393,"&lt;9")-L13-L11-L9</f>
        <v>3</v>
      </c>
      <c r="O15" s="2" t="s">
        <v>96</v>
      </c>
      <c r="P15" s="109">
        <f>countifs('Gimnaziu I'!$F$6:$F$393,O15,'Gimnaziu I'!$G$6:$G$393,$J$4,'Gimnaziu I'!$AX$6:$AX$393,"&lt;10")-P9-P11-P13</f>
        <v>0</v>
      </c>
      <c r="Q15" s="109"/>
      <c r="T15" s="2" t="s">
        <v>96</v>
      </c>
      <c r="U15" s="109">
        <f>SUMIFS('Primar I'!$AS$6:$AS$502,'Primar I'!$G$6:$G$502,$S$4,'Primar I'!$F$6:$F$502,T15)</f>
        <v>124</v>
      </c>
      <c r="Y15" s="2" t="s">
        <v>96</v>
      </c>
      <c r="Z15">
        <f>countifs('Primar I'!$G$6:$G$487,$S$4,'Primar I'!$F$6:$F$487,Y15,'Primar I'!$AC$6:$AC$487,"FB")</f>
        <v>16</v>
      </c>
      <c r="AD15" s="11" t="s">
        <v>669</v>
      </c>
    </row>
    <row r="16" ht="14.25" customHeight="1">
      <c r="A16" s="2" t="s">
        <v>1773</v>
      </c>
      <c r="B16" s="2" t="s">
        <v>79</v>
      </c>
      <c r="C16">
        <f>countifs('Liceu I'!$F$5:$F$630,B16,'Liceu I'!$G$5:$G$630,$A$4,'Liceu I'!$AY$5:$AY$630,"&lt;=10")-C14-C12-C10-C8</f>
        <v>8</v>
      </c>
      <c r="E16" s="110">
        <v>10.0</v>
      </c>
      <c r="F16" s="2" t="s">
        <v>79</v>
      </c>
      <c r="G16" s="109">
        <f>countifs('Liceu I'!$F$5:$F$630,F16,'Liceu I'!$G$5:$G$630,$A$4,'Liceu I'!$AX$5:$AX$630,"=10")</f>
        <v>18</v>
      </c>
      <c r="H16" s="109"/>
      <c r="I16" s="11" t="s">
        <v>679</v>
      </c>
      <c r="J16" s="2" t="s">
        <v>1773</v>
      </c>
      <c r="K16" s="2" t="s">
        <v>79</v>
      </c>
      <c r="L16">
        <f>countifs('Gimnaziu I'!$F$6:F$393,K16,'Gimnaziu I'!$G$6:G$393,$J$4,'Gimnaziu I'!$AY$6:$AY$393,"&lt;=10")-L14-L12-L10-L8</f>
        <v>8</v>
      </c>
      <c r="M16" s="2"/>
      <c r="N16" s="110">
        <v>10.0</v>
      </c>
      <c r="O16" s="2" t="s">
        <v>79</v>
      </c>
      <c r="P16" s="109">
        <f>countifs('Gimnaziu I'!$F$6:$F$393,O16,'Gimnaziu I'!$G$6:$G$393,$J$4,'Gimnaziu I'!$AX$6:$AX$393,"=10")</f>
        <v>12</v>
      </c>
      <c r="Q16" s="109"/>
      <c r="U16" s="108">
        <f>SUM(U8:U15)</f>
        <v>256</v>
      </c>
      <c r="Z16" s="2"/>
      <c r="AD16" s="11" t="s">
        <v>729</v>
      </c>
    </row>
    <row r="17" ht="14.25" customHeight="1">
      <c r="B17" s="2" t="s">
        <v>96</v>
      </c>
      <c r="C17">
        <f>countifs('Liceu I'!$F$5:$F$630,B17,'Liceu I'!$G$5:$G$630,$A$4,'Liceu I'!$AY$5:$AY$630,"&lt;=10")-C15-C13-C11-C9</f>
        <v>5</v>
      </c>
      <c r="F17" s="2" t="s">
        <v>96</v>
      </c>
      <c r="G17" s="109">
        <f>countifs('Liceu I'!$F$5:$F$630,F17,'Liceu I'!$G$5:$G$630,$A$4,'Liceu I'!$AX$5:$AX$630,"=10")</f>
        <v>11</v>
      </c>
      <c r="H17" s="109"/>
      <c r="I17" s="11" t="s">
        <v>836</v>
      </c>
      <c r="K17" s="2" t="s">
        <v>96</v>
      </c>
      <c r="L17">
        <f>countifs('Gimnaziu I'!$F$6:F$393,K17,'Gimnaziu I'!$G$6:G$393,$J$4,'Gimnaziu I'!$AY$6:$AY$393,"&lt;=10")-L15-L13-L11-L9</f>
        <v>3</v>
      </c>
      <c r="O17" s="2" t="s">
        <v>96</v>
      </c>
      <c r="P17" s="109">
        <f>countifs('Gimnaziu I'!$F$6:$F$393,O17,'Gimnaziu I'!$G$6:$G$393,$J$4,'Gimnaziu I'!$AX$6:$AX$393,"=10")</f>
        <v>7</v>
      </c>
      <c r="Q17" s="109"/>
      <c r="Z17" s="2"/>
      <c r="AD17" s="11" t="s">
        <v>795</v>
      </c>
    </row>
    <row r="18" ht="14.25" customHeight="1">
      <c r="C18">
        <f>SUM(C8:C17)</f>
        <v>21</v>
      </c>
      <c r="I18" s="11" t="s">
        <v>995</v>
      </c>
      <c r="L18">
        <f>SUM(L8:L17)</f>
        <v>17</v>
      </c>
      <c r="Z18" s="2"/>
      <c r="AD18" s="11" t="s">
        <v>851</v>
      </c>
    </row>
    <row r="19" ht="14.25" customHeight="1">
      <c r="A19" s="5"/>
      <c r="E19" s="5" t="s">
        <v>1774</v>
      </c>
      <c r="F19" s="2" t="s">
        <v>79</v>
      </c>
      <c r="G19" s="107">
        <f>countifs('Liceu I'!$F$5:$F$630,F19,'Liceu I'!$G$5:$G$630,$A$4,'Liceu I'!$BE$5:$BE$630,"DA")</f>
        <v>18</v>
      </c>
      <c r="I19" s="11" t="s">
        <v>1136</v>
      </c>
      <c r="J19" s="5"/>
      <c r="M19" s="5"/>
      <c r="N19" s="5" t="s">
        <v>1774</v>
      </c>
      <c r="O19" s="2" t="s">
        <v>79</v>
      </c>
      <c r="P19" s="107">
        <f>countifs('Gimnaziu I'!$F$6:$F$393,O19,'Gimnaziu I'!$G$6:$G$393,$J$4,'Gimnaziu I'!$BE$6:$BE$393,"DA")</f>
        <v>3</v>
      </c>
      <c r="Q19" s="5"/>
      <c r="R19" s="5"/>
      <c r="W19" s="5" t="s">
        <v>1774</v>
      </c>
      <c r="X19" s="2" t="s">
        <v>79</v>
      </c>
      <c r="Y19" s="111">
        <f>countifs('Primar I'!$G$6:$G$502,$S$4,'Primar I'!$F$6:$F$502,X19,'Primar I'!$AI$6:$AI$502,"DA")</f>
        <v>16</v>
      </c>
      <c r="Z19" s="2"/>
      <c r="AD19" s="11" t="s">
        <v>904</v>
      </c>
    </row>
    <row r="20" ht="14.25" customHeight="1">
      <c r="A20" s="5" t="s">
        <v>1775</v>
      </c>
      <c r="B20" s="2" t="s">
        <v>79</v>
      </c>
      <c r="C20" s="109">
        <f>countifs('Liceu I'!$F$5:$F$630,B20,'Liceu I'!$G$5:$G$630,$A$4,'Liceu I'!$BA$5:$BA$630,"&gt;0")</f>
        <v>4</v>
      </c>
      <c r="F20" s="2" t="s">
        <v>96</v>
      </c>
      <c r="G20" s="107">
        <f>countifs('Liceu I'!$F$5:$F$630,F20,'Liceu I'!$G$5:$G$630,$A$4,'Liceu I'!$BE$5:$BE$630,"DA")</f>
        <v>11</v>
      </c>
      <c r="I20" s="11"/>
      <c r="J20" s="5" t="s">
        <v>1775</v>
      </c>
      <c r="K20" s="2" t="s">
        <v>79</v>
      </c>
      <c r="L20" s="109">
        <f>countifs('Gimnaziu I'!$F$6:$F$393,K20,'Gimnaziu I'!$G$6:$G$393,$J$4,'Gimnaziu I'!BA6:BA393,"&gt;0")</f>
        <v>1</v>
      </c>
      <c r="O20" s="2" t="s">
        <v>96</v>
      </c>
      <c r="P20" s="107">
        <f>countifs('Gimnaziu I'!$F$6:$F$393,O20,'Gimnaziu I'!$G$6:$G$393,$J$4,'Gimnaziu I'!$BE$6:$BE$393,"DA")</f>
        <v>2</v>
      </c>
      <c r="X20" s="2" t="s">
        <v>96</v>
      </c>
      <c r="Y20" s="111">
        <f>countifs('Primar I'!$G$6:$G$502,$S$4,'Primar I'!$F$6:$F$502,X20,'Primar I'!$AI$6:$AI$502,"DA")</f>
        <v>16</v>
      </c>
      <c r="Z20" s="2"/>
      <c r="AD20" s="2"/>
    </row>
    <row r="21" ht="14.25" customHeight="1">
      <c r="B21" s="2" t="s">
        <v>96</v>
      </c>
      <c r="C21" s="109">
        <f>countifs('Liceu I'!$F$5:$F$630,B21,'Liceu I'!$G$5:$G$630,$A$4,'Liceu I'!$BA$5:$BA$630,"&gt;0")</f>
        <v>3</v>
      </c>
      <c r="G21" s="108">
        <f>SUM(G19:G20)</f>
        <v>29</v>
      </c>
      <c r="I21" s="11"/>
      <c r="K21" s="2" t="s">
        <v>96</v>
      </c>
      <c r="L21" s="109">
        <f>countifs('Gimnaziu I'!$F$6:$F$393,K21,'Gimnaziu I'!$G$6:$G$393,$J$4,'Gimnaziu I'!BA6:BA393,"&gt;0")</f>
        <v>1</v>
      </c>
      <c r="P21" s="108">
        <f>SUM(P19:P20)</f>
        <v>5</v>
      </c>
      <c r="R21" s="5"/>
      <c r="S21" s="5" t="s">
        <v>1775</v>
      </c>
      <c r="T21" s="2" t="s">
        <v>79</v>
      </c>
      <c r="U21">
        <f>COUNTIFS('Primar I'!$G$6:$G$502,$S$4,'Primar I'!$F$6:$F$502,T21,'Primar I'!$AE$6:$AE$502,"&gt;0")</f>
        <v>0</v>
      </c>
      <c r="Y21">
        <f>SUM(Y19:Y20)</f>
        <v>32</v>
      </c>
      <c r="Z21" s="2"/>
      <c r="AD21" s="2"/>
    </row>
    <row r="22" ht="14.25" customHeight="1">
      <c r="A22" s="5" t="s">
        <v>1776</v>
      </c>
      <c r="C22" s="108">
        <f>SUM(C20:C21)</f>
        <v>7</v>
      </c>
      <c r="E22" s="5" t="s">
        <v>1777</v>
      </c>
      <c r="F22" s="2" t="s">
        <v>79</v>
      </c>
      <c r="G22" s="107">
        <f>countifs('Liceu I'!$F$5:$F$630,F22,'Liceu I'!$G$5:$G$630,$A$4,'Liceu I'!$BF$5:$BF$630,"DA")</f>
        <v>0</v>
      </c>
      <c r="I22" s="11" t="s">
        <v>1216</v>
      </c>
      <c r="J22" s="5" t="s">
        <v>1776</v>
      </c>
      <c r="L22" s="108">
        <f>SUM(L20:L21)</f>
        <v>2</v>
      </c>
      <c r="N22" s="5" t="s">
        <v>1777</v>
      </c>
      <c r="O22" s="2" t="s">
        <v>79</v>
      </c>
      <c r="P22" s="107">
        <f>countifs('Gimnaziu I'!$F$6:$F$393,O22,'Gimnaziu I'!$G$6:$G$393,$J$4,'Gimnaziu I'!$BF$6:$BF$393,"DA")</f>
        <v>0</v>
      </c>
      <c r="T22" s="2" t="s">
        <v>96</v>
      </c>
      <c r="U22">
        <f>COUNTIFS('Primar I'!$G$6:$G$502,$S$4,'Primar I'!$F$6:$F$502,T22,'Primar I'!$AE$6:$AE$502,"&gt;0")</f>
        <v>0</v>
      </c>
      <c r="W22" s="5" t="s">
        <v>1777</v>
      </c>
      <c r="X22" s="2" t="s">
        <v>79</v>
      </c>
      <c r="Y22" s="111">
        <f>countifs('Primar I'!$G$6:$G$502,$S$4,'Primar I'!$F$6:$F$502,X22,'Primar I'!$AJ$6:$AJ$502,"DA")</f>
        <v>0</v>
      </c>
    </row>
    <row r="23" ht="14.25" customHeight="1">
      <c r="A23" s="5" t="s">
        <v>1778</v>
      </c>
      <c r="C23">
        <f>G36-C22-G39</f>
        <v>21</v>
      </c>
      <c r="F23" s="2" t="s">
        <v>96</v>
      </c>
      <c r="G23" s="107">
        <f>countifs('Liceu I'!$F$5:$F$630,F23,'Liceu I'!$G$5:$G$630,$A$4,'Liceu I'!$BF$5:$BF$630,"DA")</f>
        <v>0</v>
      </c>
      <c r="I23" s="11" t="s">
        <v>1284</v>
      </c>
      <c r="J23" s="5" t="s">
        <v>1778</v>
      </c>
      <c r="L23">
        <f>P36-L22-P39</f>
        <v>17</v>
      </c>
      <c r="M23" s="5"/>
      <c r="O23" s="2" t="s">
        <v>96</v>
      </c>
      <c r="P23" s="107">
        <f>countifs('Gimnaziu I'!$F$6:$F$393,O23,'Gimnaziu I'!$G$6:$G$393,$J$4,'Gimnaziu I'!$BF$6:$BF$393,"DA")</f>
        <v>0</v>
      </c>
      <c r="Q23" s="5"/>
      <c r="R23" s="5"/>
      <c r="S23" s="5" t="s">
        <v>1776</v>
      </c>
      <c r="U23">
        <f>SUM(U21:U22)</f>
        <v>0</v>
      </c>
      <c r="X23" s="2" t="s">
        <v>96</v>
      </c>
      <c r="Y23" s="111">
        <f>countifs('Primar I'!$G$6:$G$502,$S$4,'Primar I'!$F$6:$F$502,X23,'Primar I'!$AJ$6:$AJ$502,"DA")</f>
        <v>0</v>
      </c>
    </row>
    <row r="24" ht="14.25" customHeight="1">
      <c r="G24" s="108">
        <f>SUM(G22:G23)</f>
        <v>0</v>
      </c>
      <c r="I24" s="11" t="s">
        <v>1343</v>
      </c>
      <c r="P24" s="108">
        <f>SUM(P22:P23)</f>
        <v>0</v>
      </c>
      <c r="R24" s="5"/>
      <c r="S24" s="5" t="s">
        <v>1778</v>
      </c>
      <c r="U24" s="2">
        <f>Y36-U23</f>
        <v>32</v>
      </c>
    </row>
    <row r="25" ht="14.25" customHeight="1">
      <c r="A25" s="5" t="s">
        <v>1779</v>
      </c>
      <c r="E25" s="5" t="s">
        <v>1780</v>
      </c>
      <c r="F25" s="2" t="s">
        <v>79</v>
      </c>
      <c r="G25" s="107">
        <f>countifs('Liceu I'!$F$5:$F$630,F25,'Liceu I'!$G$5:$G$630,$A$4,'Liceu I'!$BG$5:$BG$630,"DA")</f>
        <v>0</v>
      </c>
      <c r="I25" s="11" t="s">
        <v>1410</v>
      </c>
      <c r="J25" s="5" t="s">
        <v>1779</v>
      </c>
      <c r="M25" s="5"/>
      <c r="N25" s="5" t="s">
        <v>1780</v>
      </c>
      <c r="O25" s="2" t="s">
        <v>79</v>
      </c>
      <c r="P25" s="107">
        <f>countifs('Gimnaziu I'!$F$6:$F$393,O25,'Gimnaziu I'!$G$6:$G$393,$J$4,'Gimnaziu I'!$BG$6:$BG$393,"DA")</f>
        <v>0</v>
      </c>
      <c r="Q25" s="5"/>
      <c r="W25" s="5" t="s">
        <v>1780</v>
      </c>
      <c r="X25" s="2" t="s">
        <v>79</v>
      </c>
      <c r="Y25" s="109">
        <f>countifs('Primar I'!$G$6:$G$502,$S$4,'Primar I'!$F$6:$F$502,X25,'Primar I'!$AK$6:$AK$502,"DA")</f>
        <v>0</v>
      </c>
    </row>
    <row r="26" ht="14.25" customHeight="1">
      <c r="A26" s="2" t="s">
        <v>1781</v>
      </c>
      <c r="B26" s="2" t="s">
        <v>79</v>
      </c>
      <c r="C26" s="109">
        <f>countifs('Liceu I'!$F$5:$F$630,B26,'Liceu I'!$G$5:$G$630,$A$4,'Liceu I'!$BA$5:$BA$630,"=1")</f>
        <v>3</v>
      </c>
      <c r="F26" s="2" t="s">
        <v>96</v>
      </c>
      <c r="G26" s="107">
        <f>countifs('Liceu I'!$F$5:$F$630,F26,'Liceu I'!$G$5:$G$630,$A$4,'Liceu I'!$BG$5:$BG$630,"DA")</f>
        <v>0</v>
      </c>
      <c r="I26" s="11" t="s">
        <v>1480</v>
      </c>
      <c r="J26" s="2" t="s">
        <v>1781</v>
      </c>
      <c r="K26" s="2" t="s">
        <v>79</v>
      </c>
      <c r="L26" s="109">
        <f>countifs('Gimnaziu I'!$F$6:$F$393,K26,'Gimnaziu I'!$G$6:$G$393,$J$4,'Gimnaziu I'!$BA$6:$BA$393,"=1")</f>
        <v>1</v>
      </c>
      <c r="M26" s="5"/>
      <c r="O26" s="2" t="s">
        <v>96</v>
      </c>
      <c r="P26" s="107">
        <f>countifs('Gimnaziu I'!$F$6:$F$393,O26,'Gimnaziu I'!$G$6:$G$393,$J$4,'Gimnaziu I'!$BG$6:$BG$393,"DA")</f>
        <v>0</v>
      </c>
      <c r="Q26" s="5"/>
      <c r="R26" s="5"/>
      <c r="S26" s="5" t="s">
        <v>1779</v>
      </c>
      <c r="X26" s="2" t="s">
        <v>96</v>
      </c>
      <c r="Y26" s="109">
        <f>countifs('Primar I'!$G$6:$G$502,$S$4,'Primar I'!$F$6:$F$502,X26,'Primar I'!$AK$6:$AK$502,"DA")</f>
        <v>0</v>
      </c>
    </row>
    <row r="27" ht="14.25" customHeight="1">
      <c r="A27" s="2"/>
      <c r="B27" s="2" t="s">
        <v>96</v>
      </c>
      <c r="C27" s="109">
        <f>countifs('Liceu I'!$F$5:$F$630,B27,'Liceu I'!$G$5:$G$630,$A$4,'Liceu I'!$BA$5:$BA$630,"=1")</f>
        <v>3</v>
      </c>
      <c r="G27" s="108">
        <f>SUM(G25:G26)</f>
        <v>0</v>
      </c>
      <c r="I27" s="11" t="s">
        <v>1520</v>
      </c>
      <c r="J27" s="2"/>
      <c r="K27" s="2" t="s">
        <v>96</v>
      </c>
      <c r="L27" s="109">
        <f>countifs('Gimnaziu I'!$F$6:$F$393,K27,'Gimnaziu I'!$G$6:$G$393,$J$4,'Gimnaziu I'!$BA$6:$BA$393,"=1")</f>
        <v>1</v>
      </c>
      <c r="M27" s="2"/>
      <c r="P27" s="108">
        <f>SUM(P25:P26)</f>
        <v>0</v>
      </c>
      <c r="Q27" s="2"/>
      <c r="S27" s="2" t="s">
        <v>1781</v>
      </c>
      <c r="T27" s="2" t="s">
        <v>79</v>
      </c>
      <c r="U27">
        <f>COUNTIFS('Primar I'!$G$6:$G$502,$S$4,'Primar I'!$F$6:$F$502,T27,'Primar I'!$AE$6:$AE$502,"1")</f>
        <v>0</v>
      </c>
    </row>
    <row r="28" ht="14.25" customHeight="1">
      <c r="A28" s="2" t="s">
        <v>1782</v>
      </c>
      <c r="B28" s="2" t="s">
        <v>79</v>
      </c>
      <c r="C28" s="109">
        <f>countifs('Liceu I'!$F$5:$F$630,B28,'Liceu I'!$G$5:$G$630,$A$4,'Liceu I'!$BA$5:$BA$630,"=2")</f>
        <v>0</v>
      </c>
      <c r="E28" s="5" t="s">
        <v>1783</v>
      </c>
      <c r="F28" s="2" t="s">
        <v>79</v>
      </c>
      <c r="G28" s="107">
        <f>countifs('Liceu I'!$F$5:$F$630,F28,'Liceu I'!$G$5:$G$630,$A$4,'Liceu I'!$BH$5:$BH$630,"DA")</f>
        <v>0</v>
      </c>
      <c r="I28" s="11" t="s">
        <v>1547</v>
      </c>
      <c r="J28" s="2" t="s">
        <v>1782</v>
      </c>
      <c r="K28" s="2" t="s">
        <v>79</v>
      </c>
      <c r="L28" s="109">
        <f>countifs('Gimnaziu I'!$F$6:$F$393,K28,'Gimnaziu I'!$G$6:$G$393,$J$4,'Gimnaziu I'!$BA$6:$BA$393,"=2")</f>
        <v>0</v>
      </c>
      <c r="M28" s="2"/>
      <c r="N28" s="5" t="s">
        <v>1783</v>
      </c>
      <c r="O28" s="2" t="s">
        <v>79</v>
      </c>
      <c r="P28" s="107">
        <f>countifs('Gimnaziu I'!$F$6:$F$393,O28,'Gimnaziu I'!$G$6:$G$393,$J$4,'Gimnaziu I'!$BH$6:$BH$393,"DA")</f>
        <v>0</v>
      </c>
      <c r="Q28" s="2"/>
      <c r="S28" s="2"/>
      <c r="T28" s="2" t="s">
        <v>96</v>
      </c>
      <c r="U28">
        <f>COUNTIFS('Primar I'!$G$6:$G$502,$S$4,'Primar I'!$F$6:$F$502,T28,'Primar I'!$AE$6:$AE$502,"1")</f>
        <v>0</v>
      </c>
      <c r="W28" s="5" t="s">
        <v>1783</v>
      </c>
      <c r="X28" s="2" t="s">
        <v>79</v>
      </c>
      <c r="Y28" s="109">
        <f>countifs('Primar I'!$G$6:$G$502,$S$4,'Primar I'!$F$6:$F$502,X28,'Primar I'!$AL$6:$AL$502,"DA")</f>
        <v>0</v>
      </c>
    </row>
    <row r="29" ht="14.25" customHeight="1">
      <c r="A29" s="2"/>
      <c r="B29" s="2" t="s">
        <v>96</v>
      </c>
      <c r="C29" s="109">
        <f>countifs('Liceu I'!$F$5:$F$630,B29,'Liceu I'!$G$5:$G$630,$A$4,'Liceu I'!$BA$5:$BA$630,"=2")</f>
        <v>0</v>
      </c>
      <c r="F29" s="2" t="s">
        <v>96</v>
      </c>
      <c r="G29" s="107">
        <f>countifs('Liceu I'!$F$5:$F$630,F29,'Liceu I'!$G$5:$G$630,$A$4,'Liceu I'!$BH$5:$BH$630,"DA")</f>
        <v>0</v>
      </c>
      <c r="I29" s="11" t="s">
        <v>1577</v>
      </c>
      <c r="J29" s="2"/>
      <c r="K29" s="2" t="s">
        <v>96</v>
      </c>
      <c r="L29" s="109">
        <f>countifs('Gimnaziu I'!$F$6:$F$393,K29,'Gimnaziu I'!$G$6:$G$393,$J$4,'Gimnaziu I'!$BA$6:$BA$393,"=2")</f>
        <v>0</v>
      </c>
      <c r="M29" s="5"/>
      <c r="O29" s="2" t="s">
        <v>96</v>
      </c>
      <c r="P29" s="107">
        <f>countifs('Gimnaziu I'!$F$6:$F$393,O29,'Gimnaziu I'!$G$6:$G$393,$J$4,'Gimnaziu I'!$BH$6:$BH$393,"DA")</f>
        <v>0</v>
      </c>
      <c r="Q29" s="5"/>
      <c r="S29" s="2" t="s">
        <v>1782</v>
      </c>
      <c r="T29" s="2" t="s">
        <v>79</v>
      </c>
      <c r="U29">
        <f>COUNTIFS('Primar I'!$G$6:$G$502,$S$4,'Primar I'!$F$6:$F$502,T29,'Primar I'!$AE$6:$AE$502,"2")</f>
        <v>0</v>
      </c>
      <c r="X29" s="2" t="s">
        <v>96</v>
      </c>
      <c r="Y29" s="109">
        <f>countifs('Primar I'!$G$6:$G$502,$S$4,'Primar I'!$F$6:$F$502,X29,'Primar I'!$AL$6:$AL$502,"DA")</f>
        <v>0</v>
      </c>
    </row>
    <row r="30" ht="14.25" customHeight="1">
      <c r="A30" s="2" t="s">
        <v>1784</v>
      </c>
      <c r="B30" s="2" t="s">
        <v>79</v>
      </c>
      <c r="C30" s="109">
        <f>countifs('Liceu I'!$F$5:$F$630,B30,'Liceu I'!$G$5:$G$630,$A$4,'Liceu I'!$BA$5:$BA$630,"=3")</f>
        <v>1</v>
      </c>
      <c r="G30" s="108">
        <f>SUM(G28:G29)</f>
        <v>0</v>
      </c>
      <c r="I30" s="11" t="s">
        <v>1607</v>
      </c>
      <c r="J30" s="2" t="s">
        <v>1784</v>
      </c>
      <c r="K30" s="2" t="s">
        <v>79</v>
      </c>
      <c r="L30" s="109">
        <f>countifs('Gimnaziu I'!$F$6:$F$393,K30,'Gimnaziu I'!$G$6:$G$393,$J$4,'Gimnaziu I'!$BA$6:$BA$393,"=3")</f>
        <v>0</v>
      </c>
      <c r="M30" s="2"/>
      <c r="P30" s="108">
        <f>SUM(P28:P29)</f>
        <v>0</v>
      </c>
      <c r="Q30" s="2"/>
      <c r="S30" s="2"/>
      <c r="T30" s="2" t="s">
        <v>96</v>
      </c>
      <c r="U30">
        <f>COUNTIFS('Primar I'!$G$6:$G$502,$S$4,'Primar I'!$F$6:$F$502,T30,'Primar I'!$AE$6:$AE$502,"2")</f>
        <v>0</v>
      </c>
    </row>
    <row r="31" ht="14.25" customHeight="1">
      <c r="A31" s="2"/>
      <c r="B31" s="2" t="s">
        <v>96</v>
      </c>
      <c r="C31" s="109">
        <f>countifs('Liceu I'!$F$5:$F$630,B31,'Liceu I'!$G$5:$G$630,$A$4,'Liceu I'!$BA$5:$BA$630,"=3")</f>
        <v>0</v>
      </c>
      <c r="E31" s="5" t="s">
        <v>1785</v>
      </c>
      <c r="F31" s="2" t="s">
        <v>79</v>
      </c>
      <c r="G31" s="107">
        <f>countifs('Liceu I'!$F$5:$F$630,F31,'Liceu I'!$G$5:$G$630,$A$4,'Liceu I'!$BI$5:$BI$630,"DA")</f>
        <v>0</v>
      </c>
      <c r="I31" s="11" t="s">
        <v>1631</v>
      </c>
      <c r="J31" s="2"/>
      <c r="K31" s="2" t="s">
        <v>96</v>
      </c>
      <c r="L31" s="109">
        <f>countifs('Gimnaziu I'!$F$6:$F$393,K31,'Gimnaziu I'!$G$6:$G$393,$J$4,'Gimnaziu I'!$BA$6:$BA$393,"=3")</f>
        <v>0</v>
      </c>
      <c r="M31" s="2"/>
      <c r="N31" s="5" t="s">
        <v>1785</v>
      </c>
      <c r="O31" s="2" t="s">
        <v>79</v>
      </c>
      <c r="P31" s="107">
        <f>countifs('Gimnaziu I'!$F$6:$F$393,O31,'Gimnaziu I'!$G$6:$G$393,$J$4,'Gimnaziu I'!$BI$6:$BI$393,"DA")</f>
        <v>3</v>
      </c>
      <c r="Q31" s="2"/>
      <c r="S31" s="2" t="s">
        <v>1784</v>
      </c>
      <c r="T31" s="2" t="s">
        <v>79</v>
      </c>
      <c r="U31">
        <f>COUNTIFS('Primar I'!$G$6:$G$502,$S$4,'Primar I'!$F$6:$F$502,T31,'Primar I'!$AE$6:$AE$502,"3")</f>
        <v>0</v>
      </c>
      <c r="W31" s="5" t="s">
        <v>1785</v>
      </c>
      <c r="X31" s="2" t="s">
        <v>79</v>
      </c>
      <c r="Y31" s="112">
        <f>countifs('Primar I'!$G$6:$G$502,$S$4,'Primar I'!$F$6:$F$502,X31,'Primar I'!$AM$6:$AM$502,"DA")</f>
        <v>0</v>
      </c>
    </row>
    <row r="32" ht="14.25" customHeight="1">
      <c r="A32" s="2" t="s">
        <v>1786</v>
      </c>
      <c r="B32" s="2" t="s">
        <v>79</v>
      </c>
      <c r="C32" s="109">
        <f>countifs('Liceu I'!$F$5:$F$630,B32,'Liceu I'!$G$5:$G$630,$A$4,'Liceu I'!$BA$5:$BA$630,"&gt;3")</f>
        <v>0</v>
      </c>
      <c r="F32" s="2" t="s">
        <v>96</v>
      </c>
      <c r="G32" s="107">
        <f>countifs('Liceu I'!$F$5:$F$630,F32,'Liceu I'!$G$5:$G$630,$A$4,'Liceu I'!$BI$5:$BI$630,"DA")</f>
        <v>0</v>
      </c>
      <c r="I32" s="11" t="s">
        <v>1661</v>
      </c>
      <c r="J32" s="2" t="s">
        <v>1786</v>
      </c>
      <c r="K32" s="2" t="s">
        <v>79</v>
      </c>
      <c r="L32" s="109">
        <f>countifs('Gimnaziu I'!$F$6:$F$393,K32,'Gimnaziu I'!$G$6:$G$393,$J$4,'Gimnaziu I'!$BA$6:$BA$393,"&gt;3")</f>
        <v>0</v>
      </c>
      <c r="M32" s="2"/>
      <c r="O32" s="2" t="s">
        <v>96</v>
      </c>
      <c r="P32" s="107">
        <f>countifs('Gimnaziu I'!$F$6:$F$393,O32,'Gimnaziu I'!$G$6:$G$393,$J$4,'Gimnaziu I'!$BI$6:$BI$393,"DA")</f>
        <v>2</v>
      </c>
      <c r="Q32" s="2"/>
      <c r="S32" s="2"/>
      <c r="T32" s="2" t="s">
        <v>96</v>
      </c>
      <c r="U32">
        <f>COUNTIFS('Primar I'!$G$6:$G$502,$S$4,'Primar I'!$F$6:$F$502,T32,'Primar I'!$AE$6:$AE$502,"3")</f>
        <v>0</v>
      </c>
      <c r="X32" s="2" t="s">
        <v>96</v>
      </c>
      <c r="Y32" s="112">
        <f>countifs('Primar I'!$G$6:$G$502,$S$4,'Primar I'!$F$6:$F$502,X32,'Primar I'!$AM$6:$AM$502,"DA")</f>
        <v>0</v>
      </c>
    </row>
    <row r="33" ht="14.25" customHeight="1">
      <c r="B33" s="2" t="s">
        <v>96</v>
      </c>
      <c r="C33" s="109">
        <f>countifs('Liceu I'!$F$5:$F$630,B33,'Liceu I'!$G$5:$G$630,$A$4,'Liceu I'!$BA$5:$BA$630,"&gt;3")</f>
        <v>0</v>
      </c>
      <c r="G33" s="108">
        <f>SUM(G31:G32)</f>
        <v>0</v>
      </c>
      <c r="I33" s="11" t="s">
        <v>1690</v>
      </c>
      <c r="K33" s="2" t="s">
        <v>96</v>
      </c>
      <c r="L33" s="109">
        <f>countifs('Gimnaziu I'!$F$6:$F$326,K33,'Gimnaziu I'!$G$6:$G$326,$J$4,'Gimnaziu I'!$BA$6:$BA$326,"&gt;3")</f>
        <v>0</v>
      </c>
      <c r="M33" s="2"/>
      <c r="P33" s="108">
        <f>SUM(P31:P32)</f>
        <v>5</v>
      </c>
      <c r="Q33" s="2"/>
      <c r="S33" s="2" t="s">
        <v>1786</v>
      </c>
      <c r="T33" s="2" t="s">
        <v>79</v>
      </c>
      <c r="U33">
        <f>COUNTIFS('Primar I'!$G$6:$G$502,$S$4,'Primar I'!$F$6:$F$502,T33,'Primar I'!$AE$6:$AE$502,"&gt;3")</f>
        <v>0</v>
      </c>
    </row>
    <row r="34" ht="14.25" customHeight="1">
      <c r="E34" s="5" t="s">
        <v>1787</v>
      </c>
      <c r="F34" s="2" t="s">
        <v>79</v>
      </c>
      <c r="G34" s="107">
        <f>countifs('Liceu I'!$F$5:$F$630,F34,'Liceu I'!$G$5:$G$630,$A$4,'Liceu I'!$BJ$5:$BJ$630,"DA")</f>
        <v>18</v>
      </c>
      <c r="I34" s="11" t="s">
        <v>1722</v>
      </c>
      <c r="M34" s="2"/>
      <c r="N34" s="5" t="s">
        <v>1787</v>
      </c>
      <c r="O34" s="2" t="s">
        <v>79</v>
      </c>
      <c r="P34" s="107">
        <f>countifs('Gimnaziu I'!$F$6:$F$393,O34,'Gimnaziu I'!$G$6:$G$393,$J$4,'Gimnaziu I'!$BJ$6:$BJ$393,"DA")</f>
        <v>12</v>
      </c>
      <c r="Q34" s="2"/>
      <c r="T34" s="2" t="s">
        <v>96</v>
      </c>
      <c r="U34">
        <f>COUNTIFS('Primar I'!$G$6:$G$502,$S$4,'Primar I'!$F$6:$F$502,T34,'Primar I'!$AE$6:$AE$502,"&gt;3")</f>
        <v>0</v>
      </c>
      <c r="W34" s="5" t="s">
        <v>1787</v>
      </c>
      <c r="X34" s="2" t="s">
        <v>79</v>
      </c>
      <c r="Y34" s="112">
        <f>countifs('Primar I'!$G$6:$G$502,$S$4,'Primar I'!$F$6:$F$502,X34,'Primar I'!$AN$6:$AN$502,"DA")</f>
        <v>16</v>
      </c>
    </row>
    <row r="35" ht="14.25" customHeight="1">
      <c r="A35" s="5" t="s">
        <v>1788</v>
      </c>
      <c r="C35" s="5" t="s">
        <v>1789</v>
      </c>
      <c r="F35" s="2" t="s">
        <v>96</v>
      </c>
      <c r="G35" s="107">
        <f>countifs('Liceu I'!$F$5:$F$630,F35,'Liceu I'!$G$5:$G$630,$A$4,'Liceu I'!$BJ$5:$BJ$630,"DA")</f>
        <v>11</v>
      </c>
      <c r="J35" s="5" t="s">
        <v>1788</v>
      </c>
      <c r="L35" s="5" t="s">
        <v>1789</v>
      </c>
      <c r="M35" s="2"/>
      <c r="O35" s="2" t="s">
        <v>96</v>
      </c>
      <c r="P35" s="107">
        <f>countifs('Gimnaziu I'!$F$6:$F$393,O35,'Gimnaziu I'!$G$6:$G$393,$J$4,'Gimnaziu I'!$BJ$6:$BJ$393,"DA")</f>
        <v>7</v>
      </c>
      <c r="Q35" s="2"/>
      <c r="X35" s="2" t="s">
        <v>96</v>
      </c>
      <c r="Y35" s="112">
        <f>countifs('Primar I'!$G$6:$G$502,$S$4,'Primar I'!$F$6:$F$502,X35,'Primar I'!$AN$6:$AN$502,"DA")</f>
        <v>16</v>
      </c>
    </row>
    <row r="36" ht="14.25" customHeight="1">
      <c r="B36" s="2" t="s">
        <v>79</v>
      </c>
      <c r="C36">
        <f>SUMIFS('Liceu I'!$BB$5:$BB$630,'Liceu I'!$F$5:$F$630,B36,'Liceu I'!$G$5:$G$630,$A$4)</f>
        <v>621</v>
      </c>
      <c r="G36" s="108">
        <f>SUM(G34:G35)</f>
        <v>29</v>
      </c>
      <c r="I36" s="11"/>
      <c r="K36" s="2" t="s">
        <v>79</v>
      </c>
      <c r="L36">
        <f>SUMIFS('Gimnaziu I'!$BB$6:$BB$393,'Gimnaziu I'!$F$6:$F$393,K36,'Gimnaziu I'!$G$6:$G$393,$J$4)</f>
        <v>0</v>
      </c>
      <c r="M36" s="2"/>
      <c r="P36" s="108">
        <f>SUM(P34:P35)</f>
        <v>19</v>
      </c>
      <c r="Q36" s="2"/>
      <c r="R36" s="5"/>
      <c r="S36" s="5" t="s">
        <v>1788</v>
      </c>
      <c r="U36" s="5" t="s">
        <v>1789</v>
      </c>
      <c r="Y36" s="108">
        <f>SUM(Y34:Y35)</f>
        <v>32</v>
      </c>
    </row>
    <row r="37" ht="14.25" customHeight="1">
      <c r="B37" s="2" t="s">
        <v>96</v>
      </c>
      <c r="C37">
        <f>SUMIFS('Liceu I'!$BB$5:$BB$630,'Liceu I'!$F$5:$F$630,B37,'Liceu I'!$G$5:$G$630,$A$4)</f>
        <v>296</v>
      </c>
      <c r="E37" s="5" t="s">
        <v>1790</v>
      </c>
      <c r="F37" s="2" t="s">
        <v>79</v>
      </c>
      <c r="G37" s="107">
        <f>countifs('Liceu I'!$F$5:$F$630,F37,'Liceu I'!$G$5:$G$630,$A$4,'Liceu I'!$BK$5:$BK$630,"DA")</f>
        <v>1</v>
      </c>
      <c r="K37" s="2" t="s">
        <v>96</v>
      </c>
      <c r="L37">
        <f>SUMIFS('Gimnaziu I'!$BB$6:$BB$393,'Gimnaziu I'!$F$6:$F$393,K37,'Gimnaziu I'!$G$6:$G$393,$J$4)</f>
        <v>0</v>
      </c>
      <c r="N37" s="5" t="s">
        <v>1790</v>
      </c>
      <c r="O37" s="2" t="s">
        <v>79</v>
      </c>
      <c r="P37" s="107">
        <f>countifs('Gimnaziu I'!$F$6:$F$393,O37,'Gimnaziu I'!$G$6:$G$393,$J$4,'Gimnaziu I'!$BK$6:$BK$393,"DA")</f>
        <v>0</v>
      </c>
      <c r="T37" s="2" t="s">
        <v>79</v>
      </c>
      <c r="U37">
        <f>sumifs('Primar I'!$AF$6:$AF$502,'Primar I'!$G$6:$G$502,$S$4,'Primar I'!$F$6:$F$502,T37)</f>
        <v>0</v>
      </c>
      <c r="W37" s="5" t="s">
        <v>1790</v>
      </c>
      <c r="X37" s="2" t="s">
        <v>79</v>
      </c>
      <c r="Y37" s="109">
        <f>countifs('Primar I'!$G$6:$G$502,$S$4,'Primar I'!$F$6:$F$502,X37,'Primar I'!$AO$6:$AO$502,"DA")</f>
        <v>0</v>
      </c>
    </row>
    <row r="38" ht="14.25" customHeight="1">
      <c r="C38" s="108">
        <f>C36+C37</f>
        <v>917</v>
      </c>
      <c r="F38" s="2" t="s">
        <v>96</v>
      </c>
      <c r="G38" s="107">
        <f>countifs('Liceu I'!$F$5:$F$630,F38,'Liceu I'!$G$5:$G$630,$A$4,'Liceu I'!$BK$5:$BK$630,"DA")</f>
        <v>0</v>
      </c>
      <c r="L38" s="108">
        <f>L36+L37</f>
        <v>0</v>
      </c>
      <c r="O38" s="2" t="s">
        <v>96</v>
      </c>
      <c r="P38" s="107">
        <f>countifs('Gimnaziu I'!$F$6:$F$393,O38,'Gimnaziu I'!$G$6:$G$393,$J$4,'Gimnaziu I'!$BK$6:$BK$393,"DA")</f>
        <v>0</v>
      </c>
      <c r="T38" s="2" t="s">
        <v>96</v>
      </c>
      <c r="U38">
        <f>sumifs('Primar I'!$AF$6:$AF$502,'Primar I'!$G$6:$G$502,$S$4,'Primar I'!$F$6:$F$502,T38)</f>
        <v>0</v>
      </c>
      <c r="X38" s="2" t="s">
        <v>96</v>
      </c>
      <c r="Y38" s="109">
        <f>countifs('Primar I'!$G$6:$G$502,$S$4,'Primar I'!$F$6:$F$502,X38,'Primar I'!$AO$6:$AO$502,"DA")</f>
        <v>0</v>
      </c>
    </row>
    <row r="39" ht="14.25" customHeight="1">
      <c r="C39" s="5" t="s">
        <v>1791</v>
      </c>
      <c r="G39" s="108">
        <f>SUM(G37:G38)</f>
        <v>1</v>
      </c>
      <c r="L39" s="5" t="s">
        <v>1791</v>
      </c>
      <c r="M39" s="5"/>
      <c r="P39" s="108">
        <f>SUM(P37:P38)</f>
        <v>0</v>
      </c>
      <c r="Q39" s="5"/>
      <c r="U39" s="5">
        <f>sum(U37:U38)</f>
        <v>0</v>
      </c>
    </row>
    <row r="40" ht="14.25" customHeight="1">
      <c r="B40" s="2" t="s">
        <v>79</v>
      </c>
      <c r="C40" s="109">
        <f>SUMIFS('Liceu I'!$BC$5:$BC$630,'Liceu I'!$F$5:$F$630,B40,'Liceu I'!$G$5:$G$630,$A$4)</f>
        <v>45</v>
      </c>
      <c r="K40" s="2" t="s">
        <v>79</v>
      </c>
      <c r="L40" s="109">
        <f>SUMIFS('Gimnaziu I'!$BC$6:$BC$393,'Gimnaziu I'!$F$6:$F$393,K40,'Gimnaziu I'!$G$6:$G$393,$J$4)</f>
        <v>0</v>
      </c>
      <c r="U40" s="5" t="s">
        <v>1791</v>
      </c>
    </row>
    <row r="41" ht="14.25" customHeight="1">
      <c r="B41" s="2" t="s">
        <v>96</v>
      </c>
      <c r="C41" s="109">
        <f>SUMIFS('Liceu I'!$BC$5:$BC$630,'Liceu I'!$F$5:$F$630,B41,'Liceu I'!$G$5:$G$630,$A$4)</f>
        <v>15</v>
      </c>
      <c r="K41" s="2" t="s">
        <v>96</v>
      </c>
      <c r="L41" s="109">
        <f>SUMIFS('Gimnaziu I'!$BC$6:$BC$393,'Gimnaziu I'!$F$6:$F$393,K41,'Gimnaziu I'!$G$6:$G$393,$J$4)</f>
        <v>0</v>
      </c>
      <c r="T41" s="2" t="s">
        <v>79</v>
      </c>
      <c r="U41" s="109">
        <f>sumifs('Primar I'!$AG$6:$AG$502,'Primar I'!$G$6:$G$502,$S$4,'Primar I'!$F$6:$F$502,T41)</f>
        <v>0</v>
      </c>
    </row>
    <row r="42" ht="14.25" customHeight="1">
      <c r="C42" s="108">
        <f>SUM(C40:C41)</f>
        <v>60</v>
      </c>
      <c r="L42" s="108">
        <f>SUM(L40:L41)</f>
        <v>0</v>
      </c>
      <c r="T42" s="2" t="s">
        <v>96</v>
      </c>
      <c r="U42" s="109">
        <f>sumifs('Primar I'!$AG$6:$AG$502,'Primar I'!$G$6:$G$502,$S$4,'Primar I'!$F$6:$F$502,T42)</f>
        <v>0</v>
      </c>
    </row>
    <row r="43" ht="14.25" customHeight="1">
      <c r="C43" s="5" t="s">
        <v>1792</v>
      </c>
      <c r="L43" s="5" t="s">
        <v>1792</v>
      </c>
      <c r="U43" s="108">
        <f>sum(U41:U42)</f>
        <v>0</v>
      </c>
    </row>
    <row r="44" ht="14.25" customHeight="1">
      <c r="B44" s="2" t="s">
        <v>79</v>
      </c>
      <c r="C44" s="109">
        <f t="shared" ref="C44:C45" si="1">C36-C40</f>
        <v>576</v>
      </c>
      <c r="K44" s="2" t="s">
        <v>79</v>
      </c>
      <c r="L44" s="109">
        <f t="shared" ref="L44:L45" si="2">L36-L40</f>
        <v>0</v>
      </c>
      <c r="U44" s="5" t="s">
        <v>1792</v>
      </c>
    </row>
    <row r="45" ht="14.25" customHeight="1">
      <c r="B45" s="2" t="s">
        <v>96</v>
      </c>
      <c r="C45" s="109">
        <f t="shared" si="1"/>
        <v>281</v>
      </c>
      <c r="K45" s="2" t="s">
        <v>96</v>
      </c>
      <c r="L45" s="109">
        <f t="shared" si="2"/>
        <v>0</v>
      </c>
      <c r="T45" s="2" t="s">
        <v>79</v>
      </c>
      <c r="U45" s="109">
        <f>sumifs('Primar I'!$AH$6:$AH$502,'Primar I'!$G$6:$G$502,$S$4,'Primar I'!$F$6:$F$502,T45)</f>
        <v>0</v>
      </c>
    </row>
    <row r="46" ht="14.25" customHeight="1">
      <c r="C46" s="108">
        <f>C44+C45</f>
        <v>857</v>
      </c>
      <c r="L46" s="108">
        <f>L44+L45</f>
        <v>0</v>
      </c>
      <c r="T46" s="2" t="s">
        <v>96</v>
      </c>
      <c r="U46" s="109">
        <f>sumifs('Primar I'!$AH$6:$AH$502,'Primar I'!$G$6:$G$502,$S$4,'Primar I'!$F$6:$F$502,T46)</f>
        <v>0</v>
      </c>
    </row>
    <row r="47" ht="14.25" customHeight="1">
      <c r="U47" s="108">
        <f>sum(U45:U46)</f>
        <v>0</v>
      </c>
    </row>
    <row r="48" ht="14.25" customHeight="1"/>
    <row r="49" ht="14.25" customHeight="1"/>
    <row r="50" ht="14.25" customHeight="1"/>
    <row r="51">
      <c r="M51" s="5"/>
      <c r="N51" s="5"/>
      <c r="O51" s="5"/>
      <c r="P51" s="5"/>
      <c r="Q51" s="5"/>
    </row>
    <row r="52">
      <c r="M52" s="2"/>
      <c r="N52" s="2"/>
      <c r="O52" s="2"/>
      <c r="P52" s="2"/>
      <c r="Q52" s="2"/>
    </row>
    <row r="54">
      <c r="M54" s="2"/>
      <c r="N54" s="2"/>
      <c r="O54" s="2"/>
      <c r="P54" s="2"/>
      <c r="Q54" s="2"/>
    </row>
    <row r="56">
      <c r="M56" s="2"/>
      <c r="N56" s="2"/>
      <c r="O56" s="2"/>
      <c r="P56" s="2"/>
      <c r="Q56" s="2"/>
    </row>
    <row r="58">
      <c r="M58" s="2"/>
      <c r="N58" s="2"/>
      <c r="O58" s="2"/>
      <c r="P58" s="2"/>
      <c r="Q58" s="2"/>
    </row>
  </sheetData>
  <mergeCells count="5">
    <mergeCell ref="A1:C1"/>
    <mergeCell ref="J1:L1"/>
    <mergeCell ref="R1:U1"/>
    <mergeCell ref="T7:U7"/>
    <mergeCell ref="X7:Z7"/>
  </mergeCells>
  <dataValidations>
    <dataValidation type="list" allowBlank="1" sqref="A4 J4 M4:R4">
      <formula1>Statistica!$F$3:$F$36</formula1>
    </dataValidation>
    <dataValidation type="list" allowBlank="1" showErrorMessage="1" sqref="S4">
      <formula1>Statistica!$P$4:$P$23</formula1>
    </dataValidation>
  </dataValidations>
  <printOptions gridLines="1" horizontalCentered="1"/>
  <pageMargins bottom="0.75" footer="0.0" header="0.0" left="0.7" right="0.7" top="0.75"/>
  <pageSetup paperSize="9" cellComments="atEnd" orientation="portrait" pageOrder="overThenDown"/>
  <rowBreaks count="2" manualBreakCount="2">
    <brk man="1"/>
    <brk id="47" man="1"/>
  </row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5">
      <c r="A5" s="106" t="s">
        <v>1794</v>
      </c>
    </row>
    <row r="8">
      <c r="A8" s="5" t="s">
        <v>1795</v>
      </c>
      <c r="B8" s="2" t="s">
        <v>1796</v>
      </c>
      <c r="C8" s="2" t="s">
        <v>66</v>
      </c>
      <c r="D8" s="2" t="s">
        <v>48</v>
      </c>
      <c r="E8" s="2" t="s">
        <v>63</v>
      </c>
      <c r="F8" s="2" t="s">
        <v>65</v>
      </c>
      <c r="G8" s="2" t="s">
        <v>1797</v>
      </c>
      <c r="H8" s="2" t="s">
        <v>67</v>
      </c>
      <c r="I8" s="2" t="s">
        <v>1798</v>
      </c>
      <c r="J8" s="2" t="s">
        <v>1799</v>
      </c>
      <c r="K8" s="2" t="s">
        <v>1800</v>
      </c>
    </row>
    <row r="9">
      <c r="A9" s="2" t="s">
        <v>83</v>
      </c>
      <c r="B9">
        <f>COUNTIFS('Primar II'!$H$6:$H$489,"Primar",'Primar II'!$AI$6:$AI$489,"DA")</f>
        <v>470</v>
      </c>
      <c r="C9">
        <f>COUNTIFS('Primar II'!$H$6:$H$489,"Primar",'Primar II'!$AM$6:$AM$489,"DA")</f>
        <v>0</v>
      </c>
      <c r="D9">
        <f>COUNTIFS('Primar II'!$H$6:$H$489,"Primar",'Primar II'!$AJ$6:$AJ$489,"DA")</f>
        <v>8</v>
      </c>
      <c r="E9">
        <f>COUNTIFS('Primar II'!$H$6:$H$489,"Primar",'Primar II'!$AK$6:$AK$489,"DA")</f>
        <v>0</v>
      </c>
      <c r="F9">
        <f>COUNTIFS('Primar II'!$H$6:$H$489,"Primar",'Primar II'!$AL$6:$AL$489,"DA")</f>
        <v>0</v>
      </c>
      <c r="G9">
        <f>COUNTIFS('Primar II'!$H$6:$H$489,"Primar",'Primar II'!$AL$6:$AL$489,"DA")</f>
        <v>0</v>
      </c>
      <c r="H9">
        <f>COUNTIFS('Primar II'!$H$6:$H$489,"Primar",'Primar II'!$AN$6:$AN$489,"DA")</f>
        <v>466</v>
      </c>
      <c r="I9">
        <f t="shared" ref="I9:I11" si="1">H9-J9-K9</f>
        <v>466</v>
      </c>
      <c r="J9">
        <f>COUNTIFS('Primar II'!$H$6:$H$489,"Primar",'Primar II'!$AE$6:$AE$489,"&gt;0")</f>
        <v>0</v>
      </c>
      <c r="K9" s="109">
        <f>COUNTIFS('Primar II'!$H$6:$H$489,"Primar",'Primar II'!$AO$6:$AO$489,"DA")</f>
        <v>0</v>
      </c>
    </row>
    <row r="10">
      <c r="A10" s="2" t="s">
        <v>81</v>
      </c>
      <c r="B10">
        <f>countifs('Gimnaziu II'!$H$5:$H$615,"Gimnazial",'Gimnaziu II'!$BE$5:$BE$615,"DA")</f>
        <v>327</v>
      </c>
      <c r="C10">
        <f>countifs('Gimnaziu II'!$H$5:$H$615,"Gimnazial",'Gimnaziu II'!$BI$5:$BI$615,"DA")</f>
        <v>0</v>
      </c>
      <c r="D10">
        <f>countifs('Gimnaziu II'!$H$5:$H$615,"Gimnazial",'Gimnaziu II'!$BF$5:$BF$615,"DA")</f>
        <v>4</v>
      </c>
      <c r="E10">
        <f>countifs('Gimnaziu II'!$H$5:$H$615,"Gimnazial",'Gimnaziu II'!$BG$5:$BG$615,"DA")</f>
        <v>0</v>
      </c>
      <c r="F10">
        <f>countifs('Gimnaziu II'!$H$5:$H$615,"Gimnazial",'Gimnaziu II'!$BH$5:$BH$615,"DA")</f>
        <v>0</v>
      </c>
      <c r="G10">
        <f>countifs('Gimnaziu II'!$H$5:$H$615,"Gimnazial",'Gimnaziu II'!$BH$5:$BH$615,"DA")</f>
        <v>0</v>
      </c>
      <c r="H10">
        <f>countifs('Gimnaziu II'!$H$5:$H$615,"Gimnazial",'Gimnaziu II'!$BJ$5:$BJ$615,"DA")</f>
        <v>324</v>
      </c>
      <c r="I10">
        <f t="shared" si="1"/>
        <v>313</v>
      </c>
      <c r="J10">
        <f>countifs('Gimnaziu II'!$H$5:$H$615,"Gimnazial",'Gimnaziu II'!$BA$5:$BA$615,"&gt;0")</f>
        <v>11</v>
      </c>
      <c r="K10" s="109">
        <f>countifs('Gimnaziu II'!$H$5:$H$615,"Gimnazial",'Gimnaziu II'!$BK$5:$BK$615,"DA")</f>
        <v>0</v>
      </c>
    </row>
    <row r="11">
      <c r="A11" s="2" t="s">
        <v>90</v>
      </c>
      <c r="B11">
        <f>countifs('Liceu II'!$H$5:$H$595,"Liceal",'Liceu II'!$BE$5:$BE$595,"DA")</f>
        <v>556</v>
      </c>
      <c r="C11">
        <f>countifs('Liceu II'!$H$5:$H$595,"Liceal",'Liceu II'!$BI$5:$BI$595,"DA")</f>
        <v>5</v>
      </c>
      <c r="D11">
        <f>countifs('Liceu II'!$H$5:$H$595,"Liceal",'Liceu II'!$BF$5:$BF$595,"DA")</f>
        <v>7</v>
      </c>
      <c r="E11">
        <f>countifs('Liceu II'!$H$5:$H$595,"Liceal",'Liceu II'!$BG$5:$BG$595,"DA")</f>
        <v>1</v>
      </c>
      <c r="F11">
        <f>countifs('Liceu II'!$H$5:$H$595,"Liceal",'Liceu II'!$BH$5:$BH$595,"DA")</f>
        <v>0</v>
      </c>
      <c r="G11">
        <f>countifs('Liceu II'!$H$5:$H$595,"Liceal",'Liceu II'!$BH$5:$BH$595,"DA")</f>
        <v>0</v>
      </c>
      <c r="H11">
        <f>countifs('Liceu II'!$H$5:$H$595,"Liceal",'Liceu II'!$BJ$5:$BJ$595,"DA")</f>
        <v>583</v>
      </c>
      <c r="I11">
        <f t="shared" si="1"/>
        <v>577</v>
      </c>
      <c r="J11">
        <f>countifs('Liceu II'!$H$5:$H$595,"Liceal",'Liceu II'!$BA$5:$BA$595,"&gt;0")</f>
        <v>5</v>
      </c>
      <c r="K11" s="109">
        <f>countifs('Liceu II'!$H$5:$H$595,"Liceal",'Liceu II'!$BK$5:$BK$595,"DA")</f>
        <v>1</v>
      </c>
    </row>
    <row r="12">
      <c r="B12">
        <f t="shared" ref="B12:K12" si="2">SUM(B9:B11)</f>
        <v>1353</v>
      </c>
      <c r="C12">
        <f t="shared" si="2"/>
        <v>5</v>
      </c>
      <c r="D12">
        <f t="shared" si="2"/>
        <v>19</v>
      </c>
      <c r="E12">
        <f t="shared" si="2"/>
        <v>1</v>
      </c>
      <c r="F12">
        <f t="shared" si="2"/>
        <v>0</v>
      </c>
      <c r="G12">
        <f t="shared" si="2"/>
        <v>0</v>
      </c>
      <c r="H12">
        <f t="shared" si="2"/>
        <v>1373</v>
      </c>
      <c r="I12">
        <f t="shared" si="2"/>
        <v>1356</v>
      </c>
      <c r="J12">
        <f t="shared" si="2"/>
        <v>16</v>
      </c>
      <c r="K12">
        <f t="shared" si="2"/>
        <v>1</v>
      </c>
    </row>
    <row r="13">
      <c r="H13" s="114">
        <v>1.0</v>
      </c>
      <c r="I13" s="115">
        <f>H13*I12/H12</f>
        <v>0.987618354</v>
      </c>
      <c r="J13" s="115">
        <f>H13*J12/H12</f>
        <v>0.01165331391</v>
      </c>
      <c r="K13" s="115">
        <f>H13*K12/H12</f>
        <v>0.0007283321194</v>
      </c>
    </row>
    <row r="15">
      <c r="A15" s="5" t="s">
        <v>1803</v>
      </c>
      <c r="B15" s="5" t="s">
        <v>6</v>
      </c>
      <c r="C15" s="5" t="s">
        <v>1752</v>
      </c>
      <c r="E15" s="2" t="s">
        <v>1803</v>
      </c>
      <c r="F15" s="5" t="s">
        <v>6</v>
      </c>
      <c r="G15" s="5" t="s">
        <v>1752</v>
      </c>
    </row>
    <row r="16">
      <c r="A16" s="2" t="s">
        <v>90</v>
      </c>
      <c r="B16" s="2" t="s">
        <v>79</v>
      </c>
      <c r="C16">
        <f>countifs('Liceu II'!$H$6:$H$597,$A$16,'Liceu II'!$F$6:$F$597,B16,'Liceu II'!$BE$6:$BE$597,"DA")</f>
        <v>254</v>
      </c>
      <c r="E16" s="2" t="s">
        <v>83</v>
      </c>
      <c r="F16" s="2" t="s">
        <v>79</v>
      </c>
      <c r="G16">
        <f>COUNTIFS('Liceu II'!$H$5:$H$590,$E$16,'Liceu II'!$F$5:$F$590,F16,'Liceu II'!$AI$5:$AI$590,"DA")</f>
        <v>0</v>
      </c>
    </row>
    <row r="17">
      <c r="B17" s="2" t="s">
        <v>96</v>
      </c>
      <c r="C17">
        <f>countifs('Liceu II'!$H$6:$H$597,$A$16,'Liceu II'!$F$6:$F$597,B17,'Liceu II'!$BE$6:$BE$597,"DA")</f>
        <v>303</v>
      </c>
      <c r="F17" s="2" t="s">
        <v>96</v>
      </c>
      <c r="G17">
        <f>COUNTIFS('Liceu II'!$H$5:$H$590,$E$16,'Liceu II'!$F$5:$F$590,F17,'Liceu II'!$BE$5:$BE$590,"DA")</f>
        <v>0</v>
      </c>
    </row>
    <row r="18">
      <c r="C18">
        <f>sum(C16:C17)</f>
        <v>557</v>
      </c>
      <c r="G18">
        <f>SUM(G16:G17)</f>
        <v>0</v>
      </c>
    </row>
    <row r="19">
      <c r="A19" s="5" t="s">
        <v>1755</v>
      </c>
      <c r="E19" s="2" t="s">
        <v>1804</v>
      </c>
    </row>
    <row r="20">
      <c r="A20" s="2" t="s">
        <v>1760</v>
      </c>
      <c r="B20" s="2" t="s">
        <v>79</v>
      </c>
      <c r="C20" s="109">
        <f>countifs('Liceu II'!$F$5:$F$590,B20,'Liceu II'!$H$5:$H$590,$A$16,'Liceu II'!$AY$5:$AY$590,"&lt;6",'Liceu II'!BK5:BK590,"NU")</f>
        <v>0</v>
      </c>
      <c r="E20" s="2" t="s">
        <v>70</v>
      </c>
      <c r="F20" s="2" t="s">
        <v>79</v>
      </c>
    </row>
    <row r="21">
      <c r="B21" s="2" t="s">
        <v>96</v>
      </c>
      <c r="C21" s="109">
        <f>countifs('Liceu II'!$F$5:$F$590,B21,'Liceu II'!$H$5:$H$590,$A$16,'Liceu II'!$AY$5:$AY$590,"&lt;6",'Liceu II'!BK6:BK591,"NU")</f>
        <v>0</v>
      </c>
      <c r="F21" s="2" t="s">
        <v>96</v>
      </c>
    </row>
    <row r="22">
      <c r="A22" s="2" t="s">
        <v>1765</v>
      </c>
      <c r="B22" s="2" t="s">
        <v>79</v>
      </c>
      <c r="C22" s="109">
        <f>countifs('Liceu II'!$F$5:$F$590,B22,'Liceu II'!$H$5:$H$590,$A$16,'Liceu II'!$AY$5:$AY$590,"&lt;7",'Liceu II'!$BK$5:$BK$590,"NU")-C20</f>
        <v>0</v>
      </c>
      <c r="E22" s="2" t="s">
        <v>71</v>
      </c>
      <c r="F22" s="2" t="s">
        <v>79</v>
      </c>
    </row>
    <row r="23">
      <c r="B23" s="2" t="s">
        <v>96</v>
      </c>
      <c r="C23" s="109">
        <f>countifs('Liceu II'!$F$5:$F$590,B23,'Liceu II'!$H$5:$H$590,$A$16,'Liceu II'!$AY$5:$AY$590,"&lt;7",'Liceu II'!$BK$5:$BK$590,"NU")-C21</f>
        <v>1</v>
      </c>
      <c r="F23" s="2" t="s">
        <v>96</v>
      </c>
    </row>
    <row r="24">
      <c r="A24" s="2" t="s">
        <v>1766</v>
      </c>
      <c r="B24" s="2" t="s">
        <v>79</v>
      </c>
      <c r="C24" s="109">
        <f>countifs('Liceu II'!$F$5:$F$590,B24,'Liceu II'!$H$5:$H$590,$A$16,'Liceu II'!$AY$5:$AY$590,"&lt;8",'Liceu II'!$BK$5:$BK$590,"NU")-C22-C20</f>
        <v>22</v>
      </c>
      <c r="E24" s="2" t="s">
        <v>72</v>
      </c>
      <c r="F24" s="2" t="s">
        <v>79</v>
      </c>
    </row>
    <row r="25">
      <c r="B25" s="2" t="s">
        <v>96</v>
      </c>
      <c r="C25" s="109">
        <f>countifs('Liceu II'!$F$5:$F$590,B25,'Liceu II'!$H$5:$H$590,$A$16,'Liceu II'!$AY$5:$AY$590,"&lt;8",'Liceu II'!$BK$5:$BK$590,"NU")-C23-C21</f>
        <v>3</v>
      </c>
      <c r="F25" s="2" t="s">
        <v>96</v>
      </c>
    </row>
    <row r="26">
      <c r="A26" s="2" t="s">
        <v>1769</v>
      </c>
      <c r="B26" s="2" t="s">
        <v>79</v>
      </c>
      <c r="C26" s="109">
        <f>countifs('Liceu II'!$F$5:$F$590,B26,'Liceu II'!$H$5:$H$590,$A$16,'Liceu II'!$AY$5:$AY$590,"&lt;9",'Liceu II'!$BK$5:$BK$590,"NU")-C24-C22-C20</f>
        <v>119</v>
      </c>
      <c r="E26" s="2" t="s">
        <v>73</v>
      </c>
      <c r="F26" s="2" t="s">
        <v>79</v>
      </c>
    </row>
    <row r="27">
      <c r="B27" s="2" t="s">
        <v>96</v>
      </c>
      <c r="C27" s="109">
        <f>countifs('Liceu II'!$F$5:$F$590,B27,'Liceu II'!$H$5:$H$590,$A$16,'Liceu II'!$AY$5:$AY$590,"&lt;9",'Liceu II'!$BK$5:$BK$590,"NU")-C25-C23-C21</f>
        <v>63</v>
      </c>
      <c r="F27" s="2" t="s">
        <v>96</v>
      </c>
    </row>
    <row r="28">
      <c r="A28" s="2" t="s">
        <v>1773</v>
      </c>
      <c r="B28" s="2" t="s">
        <v>79</v>
      </c>
      <c r="C28" s="109">
        <f>countifs('Liceu II'!$F$5:$F$590,B28,'Liceu II'!$H$5:$H$590,$A$16,'Liceu II'!$AY$5:$AY$590,"&lt;=10",'Liceu II'!$BK$5:$BK$590,"NU")-C26-C24-C22-C20</f>
        <v>122</v>
      </c>
      <c r="D28">
        <f>C20+C22+C24+C26+C28</f>
        <v>263</v>
      </c>
    </row>
    <row r="29">
      <c r="B29" s="2" t="s">
        <v>96</v>
      </c>
      <c r="C29" s="109">
        <f>countifs('Liceu II'!$F$5:$F$590,B29,'Liceu II'!$H$5:$H$590,$A$16,'Liceu II'!$AY$5:$AY$590,"&lt;=10",'Liceu II'!$BK$5:$BK$590,"NU")-C27-C25-C23-C21</f>
        <v>244</v>
      </c>
      <c r="D29">
        <f>C29+C27+C25+C23+C21</f>
        <v>311</v>
      </c>
    </row>
    <row r="30">
      <c r="D30">
        <f>SUM(D28:D29)</f>
        <v>574</v>
      </c>
    </row>
    <row r="31">
      <c r="A31" s="5" t="s">
        <v>1807</v>
      </c>
    </row>
    <row r="34">
      <c r="A34" s="2" t="s">
        <v>1808</v>
      </c>
      <c r="C34">
        <f>IF(A16="Gimnazial",H10,if(A16="Liceal",H11,""))</f>
        <v>583</v>
      </c>
    </row>
    <row r="35">
      <c r="A35" s="5" t="s">
        <v>1775</v>
      </c>
      <c r="B35" s="2" t="s">
        <v>79</v>
      </c>
      <c r="C35" s="109">
        <f>countifs('Liceu II'!$F$5:$F$590,B35,'Liceu II'!$H$5:$H$590,$A$16,'Liceu II'!$BA$5:$BA$590,"&gt;0")</f>
        <v>2</v>
      </c>
    </row>
    <row r="36">
      <c r="B36" s="2" t="s">
        <v>96</v>
      </c>
      <c r="C36" s="109">
        <f>countifs('Liceu II'!$F$5:$F$590,B36,'Liceu II'!$H$5:$H$590,$A$16,'Liceu II'!$BA$5:$BA$590,"&gt;0")</f>
        <v>3</v>
      </c>
    </row>
    <row r="37">
      <c r="A37" s="5" t="s">
        <v>1776</v>
      </c>
      <c r="C37">
        <f>C35+C36</f>
        <v>5</v>
      </c>
    </row>
    <row r="38">
      <c r="A38" s="5" t="s">
        <v>1778</v>
      </c>
      <c r="C38">
        <f>C34-C37-sum(C39:C40)</f>
        <v>577</v>
      </c>
    </row>
    <row r="39">
      <c r="A39" s="5" t="s">
        <v>1809</v>
      </c>
      <c r="B39" s="2" t="s">
        <v>79</v>
      </c>
      <c r="C39" s="109">
        <f>countifs('Liceu II'!$F$5:$F$590,B39,'Liceu II'!$H$5:$H$590,$A$16,'Liceu II'!$BK$5:$BK$590,"DA")</f>
        <v>0</v>
      </c>
    </row>
    <row r="40">
      <c r="A40" s="2"/>
      <c r="B40" s="2" t="s">
        <v>96</v>
      </c>
      <c r="C40" s="109">
        <f>countifs('Liceu II'!$F$5:$F$590,B40,'Liceu II'!$H$5:$H$590,$A$16,'Liceu II'!$BK$5:$BK$590,"DA")</f>
        <v>1</v>
      </c>
    </row>
    <row r="41">
      <c r="A41" s="5" t="s">
        <v>1779</v>
      </c>
    </row>
    <row r="42">
      <c r="A42" s="2" t="s">
        <v>1781</v>
      </c>
      <c r="B42" s="2" t="s">
        <v>79</v>
      </c>
    </row>
    <row r="43">
      <c r="A43" s="2"/>
      <c r="B43" s="2" t="s">
        <v>96</v>
      </c>
    </row>
    <row r="44">
      <c r="A44" s="2" t="s">
        <v>1782</v>
      </c>
      <c r="B44" s="2" t="s">
        <v>79</v>
      </c>
    </row>
    <row r="45">
      <c r="A45" s="2"/>
      <c r="B45" s="2" t="s">
        <v>96</v>
      </c>
    </row>
    <row r="46">
      <c r="A46" s="2" t="s">
        <v>1784</v>
      </c>
      <c r="B46" s="2" t="s">
        <v>79</v>
      </c>
    </row>
    <row r="47">
      <c r="A47" s="2"/>
      <c r="B47" s="2" t="s">
        <v>96</v>
      </c>
    </row>
    <row r="48">
      <c r="A48" s="2" t="s">
        <v>1786</v>
      </c>
      <c r="B48" s="2" t="s">
        <v>79</v>
      </c>
    </row>
    <row r="49">
      <c r="B49" s="2" t="s">
        <v>96</v>
      </c>
    </row>
    <row r="51">
      <c r="A51" s="5" t="s">
        <v>1788</v>
      </c>
      <c r="C51" s="5" t="s">
        <v>1789</v>
      </c>
      <c r="E51" s="5" t="s">
        <v>1788</v>
      </c>
      <c r="G51" s="5" t="s">
        <v>1789</v>
      </c>
    </row>
    <row r="52">
      <c r="B52" s="2" t="s">
        <v>79</v>
      </c>
      <c r="C52">
        <f>sumifs('Liceu II'!$BB$5:$BB$590,'Liceu II'!$H$5:$H$590,$A$16,'Liceu II'!$F$5:$F$590,B52)</f>
        <v>6644</v>
      </c>
      <c r="F52" s="2" t="s">
        <v>79</v>
      </c>
      <c r="G52">
        <f>sumifs('Primar II'!$AF$6:$AF$489,'Primar II'!$F$6:$F$489,F52,'Primar II'!$H$6:$H$489,$E$16)</f>
        <v>747</v>
      </c>
    </row>
    <row r="53">
      <c r="B53" s="2" t="s">
        <v>96</v>
      </c>
      <c r="C53">
        <f>sumifs('Liceu II'!$BB$5:$BB$590,'Liceu II'!$H$5:$H$590,$A$16,'Liceu II'!$F$5:$F$590,B53)</f>
        <v>8459</v>
      </c>
      <c r="F53" s="2" t="s">
        <v>96</v>
      </c>
      <c r="G53">
        <f>sumifs('Primar II'!$AF$6:$AF$489,'Primar II'!$F$6:$F$489,F53,'Primar II'!$H$6:$H$489,$E$16)</f>
        <v>398</v>
      </c>
    </row>
    <row r="54">
      <c r="C54" s="108">
        <f>C52+C53</f>
        <v>15103</v>
      </c>
      <c r="G54" s="108">
        <f>G52+G53</f>
        <v>1145</v>
      </c>
    </row>
    <row r="55">
      <c r="C55" s="5" t="s">
        <v>1791</v>
      </c>
      <c r="G55" s="5" t="s">
        <v>1791</v>
      </c>
    </row>
    <row r="56">
      <c r="B56" s="2" t="s">
        <v>79</v>
      </c>
      <c r="C56" s="109">
        <f>sumifs('Liceu II'!$BC$5:$BC$590,'Liceu II'!$H$5:$H$590,$A$16,'Liceu II'!$F$5:$F$590,B56)</f>
        <v>940</v>
      </c>
      <c r="F56" s="2" t="s">
        <v>79</v>
      </c>
      <c r="G56" s="109">
        <f>sumifs('Primar II'!$AG$6:$AG$489,'Primar II'!$F$6:$F$489,F56,'Primar II'!$H$6:$H$489,$E$16)</f>
        <v>46</v>
      </c>
    </row>
    <row r="57">
      <c r="B57" s="2" t="s">
        <v>96</v>
      </c>
      <c r="C57" s="109">
        <f>sumifs('Liceu II'!$BC$5:$BC$590,'Liceu II'!$H$5:$H$590,$A$16,'Liceu II'!$F$5:$F$590,B57)</f>
        <v>1016</v>
      </c>
      <c r="F57" s="2" t="s">
        <v>96</v>
      </c>
      <c r="G57" s="109">
        <f>sumifs('Primar II'!$AG$6:$AG$489,'Primar II'!$F$6:$F$489,F57,'Primar II'!$H$6:$H$489,$E$16)</f>
        <v>0</v>
      </c>
    </row>
    <row r="58">
      <c r="C58" s="108">
        <f>SUM(C56:C57)</f>
        <v>1956</v>
      </c>
      <c r="G58" s="108">
        <f>SUM(G56:G57)</f>
        <v>46</v>
      </c>
    </row>
    <row r="59">
      <c r="C59" s="5" t="s">
        <v>1792</v>
      </c>
      <c r="G59" s="5" t="s">
        <v>1792</v>
      </c>
    </row>
    <row r="60">
      <c r="B60" s="2" t="s">
        <v>79</v>
      </c>
      <c r="C60" s="109">
        <f>sumifs('Liceu II'!$BD$5:$BD$590,'Liceu II'!$H$5:$H$590,$A$16,'Liceu II'!$F$5:$F$590,B60)</f>
        <v>5704</v>
      </c>
      <c r="F60" s="2" t="s">
        <v>79</v>
      </c>
      <c r="G60" s="109">
        <f>sumifs('Primar II'!$AH$6:$AH$489,'Primar II'!$F$6:$F$489,F60,'Primar II'!$H$6:$H$489,$E$16)</f>
        <v>701</v>
      </c>
    </row>
    <row r="61">
      <c r="B61" s="2" t="s">
        <v>96</v>
      </c>
      <c r="C61" s="109">
        <f>sumifs('Liceu II'!$BD$5:$BD$590,'Liceu II'!$H$5:$H$590,$A$16,'Liceu II'!$F$5:$F$590,B61)</f>
        <v>7443</v>
      </c>
      <c r="F61" s="2" t="s">
        <v>96</v>
      </c>
      <c r="G61" s="109">
        <f>sumifs('Primar II'!$AH$6:$AH$489,'Primar II'!$F$6:$F$489,F61,'Primar II'!$H$6:$H$489,$E$16)</f>
        <v>398</v>
      </c>
    </row>
    <row r="62">
      <c r="C62" s="108">
        <f>C60+C61</f>
        <v>13147</v>
      </c>
      <c r="G62" s="108">
        <f>G60+G61</f>
        <v>1099</v>
      </c>
    </row>
    <row r="63">
      <c r="A63" s="5" t="s">
        <v>1756</v>
      </c>
    </row>
    <row r="64">
      <c r="A64" s="2" t="s">
        <v>1761</v>
      </c>
      <c r="B64" s="2" t="s">
        <v>79</v>
      </c>
      <c r="C64" s="109">
        <f>countifs('Liceu II'!$F$5:$F$590,B64,'Liceu II'!$H$5:$H$590,$A$16,'Liceu II'!$AX$5:$AX$590,"&lt;7")</f>
        <v>0</v>
      </c>
    </row>
    <row r="65">
      <c r="B65" s="2" t="s">
        <v>96</v>
      </c>
      <c r="C65" s="109">
        <f>countifs('Liceu II'!$F$5:$F$590,B65,'Liceu II'!$H$5:$H$590,$A$16,'Liceu II'!$AX$5:$AX$590,"&lt;7")</f>
        <v>0</v>
      </c>
    </row>
    <row r="66">
      <c r="A66" s="2" t="s">
        <v>1766</v>
      </c>
      <c r="B66" s="2" t="s">
        <v>79</v>
      </c>
      <c r="C66" s="109">
        <f>countifs('Liceu II'!$F$5:$F$590,B66,'Liceu II'!$H$5:$H$590,$A$16,'Liceu II'!$AX$5:$AX$590,"&lt;8")-C64</f>
        <v>0</v>
      </c>
    </row>
    <row r="67">
      <c r="B67" s="2" t="s">
        <v>96</v>
      </c>
      <c r="C67" s="109">
        <f>countifs('Liceu II'!$F$5:$F$590,B67,'Liceu II'!$H$5:$H$590,$A$16,'Liceu II'!$AX$5:$AX$590,"&lt;8")-C65</f>
        <v>1</v>
      </c>
    </row>
    <row r="68">
      <c r="A68" s="2" t="s">
        <v>1769</v>
      </c>
      <c r="B68" s="2" t="s">
        <v>79</v>
      </c>
      <c r="C68" s="109">
        <f>countifs('Liceu II'!$F$5:$F$590,B68,'Liceu II'!$H$5:$H$590,$A$16,'Liceu II'!$AX$5:$AX$590,"&lt;9")-C66-C64</f>
        <v>0</v>
      </c>
    </row>
    <row r="69">
      <c r="B69" s="2" t="s">
        <v>96</v>
      </c>
      <c r="C69" s="109">
        <f>countifs('Liceu II'!$F$5:$F$590,B69,'Liceu II'!$H$5:$H$590,$A$16,'Liceu II'!$AX$5:$AX$590,"&lt;9")-C67-C65</f>
        <v>1</v>
      </c>
    </row>
    <row r="70">
      <c r="A70" s="2" t="s">
        <v>1771</v>
      </c>
      <c r="B70" s="2" t="s">
        <v>79</v>
      </c>
      <c r="C70" s="109">
        <f>countifs('Liceu II'!$F$5:$F$590,B70,'Liceu II'!$H$5:$H$590,$A$16,'Liceu II'!$AX$5:$AX$590,"&lt;10")-C68-C66-C64</f>
        <v>4</v>
      </c>
    </row>
    <row r="71">
      <c r="B71" s="2" t="s">
        <v>96</v>
      </c>
      <c r="C71" s="109">
        <f>countifs('Liceu II'!$F$5:$F$590,B71,'Liceu II'!$H$5:$H$590,$A$16,'Liceu II'!$AX$5:$AX$590,"&lt;10")-C69-C67-C65</f>
        <v>3</v>
      </c>
    </row>
    <row r="72">
      <c r="A72" s="110">
        <v>10.0</v>
      </c>
      <c r="B72" s="2" t="s">
        <v>79</v>
      </c>
      <c r="C72" s="109">
        <f>countifs('Liceu II'!$F$5:$F$590,B72,'Liceu II'!$H$5:$H$590,$A$16,'Liceu II'!$AX$5:$AX$590,"&lt;=10")-C70-C68-C66-C64</f>
        <v>261</v>
      </c>
    </row>
    <row r="73">
      <c r="B73" s="2" t="s">
        <v>96</v>
      </c>
      <c r="C73" s="109">
        <f>countifs('Liceu II'!$F$5:$F$590,B73,'Liceu II'!$H$5:$H$590,$A$16,'Liceu II'!$AX$5:$AX$590,"&lt;=10")-C71-C69-C67-C65</f>
        <v>309</v>
      </c>
      <c r="D73">
        <f>C72+C73</f>
        <v>570</v>
      </c>
    </row>
    <row r="75">
      <c r="A75" s="5" t="s">
        <v>1774</v>
      </c>
      <c r="B75" s="2" t="s">
        <v>79</v>
      </c>
    </row>
    <row r="76">
      <c r="B76" s="2" t="s">
        <v>96</v>
      </c>
    </row>
    <row r="78">
      <c r="A78" s="5" t="s">
        <v>1777</v>
      </c>
      <c r="B78" s="2" t="s">
        <v>79</v>
      </c>
    </row>
    <row r="79">
      <c r="B79" s="2" t="s">
        <v>96</v>
      </c>
    </row>
    <row r="81">
      <c r="A81" s="5" t="s">
        <v>1780</v>
      </c>
      <c r="B81" s="2" t="s">
        <v>79</v>
      </c>
    </row>
    <row r="82">
      <c r="B82" s="2" t="s">
        <v>96</v>
      </c>
    </row>
    <row r="84">
      <c r="A84" s="5" t="s">
        <v>1783</v>
      </c>
      <c r="B84" s="2" t="s">
        <v>79</v>
      </c>
    </row>
    <row r="85">
      <c r="B85" s="2" t="s">
        <v>96</v>
      </c>
    </row>
    <row r="87">
      <c r="A87" s="5" t="s">
        <v>1785</v>
      </c>
      <c r="B87" s="2" t="s">
        <v>79</v>
      </c>
    </row>
    <row r="88">
      <c r="B88" s="2" t="s">
        <v>96</v>
      </c>
    </row>
    <row r="90">
      <c r="A90" s="5" t="s">
        <v>1787</v>
      </c>
      <c r="B90" s="2" t="s">
        <v>79</v>
      </c>
    </row>
    <row r="91">
      <c r="B91" s="2" t="s">
        <v>96</v>
      </c>
    </row>
    <row r="93">
      <c r="A93" s="5" t="s">
        <v>1790</v>
      </c>
      <c r="B93" s="2" t="s">
        <v>79</v>
      </c>
    </row>
    <row r="94">
      <c r="B94" s="2" t="s">
        <v>96</v>
      </c>
    </row>
  </sheetData>
  <mergeCells count="1">
    <mergeCell ref="A5:C5"/>
  </mergeCells>
  <dataValidations>
    <dataValidation type="list" allowBlank="1" sqref="E16">
      <formula1>'STATISTICA PE SCOALA II'!$A$9:$A$11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8.0" ySplit="4.0" topLeftCell="I5" activePane="bottomRight" state="frozen"/>
      <selection activeCell="I1" sqref="I1" pane="topRight"/>
      <selection activeCell="A5" sqref="A5" pane="bottomLeft"/>
      <selection activeCell="I5" sqref="I5" pane="bottomRight"/>
    </sheetView>
  </sheetViews>
  <sheetFormatPr customHeight="1" defaultColWidth="14.43" defaultRowHeight="15.75"/>
  <cols>
    <col customWidth="1" min="1" max="1" width="5.71"/>
    <col customWidth="1" min="2" max="2" width="21.71"/>
    <col customWidth="1" min="3" max="3" width="19.29"/>
    <col customWidth="1" min="4" max="4" width="15.0"/>
    <col customWidth="1" min="5" max="5" width="3.86"/>
    <col customWidth="1" min="6" max="6" width="4.86"/>
    <col customWidth="1" min="7" max="7" width="17.86"/>
    <col customWidth="1" min="8" max="8" width="14.71"/>
    <col customWidth="1" hidden="1" min="9" max="16" width="14.71"/>
    <col customWidth="1" min="17" max="17" width="6.0"/>
    <col customWidth="1" min="18" max="19" width="4.57"/>
    <col customWidth="1" min="20" max="20" width="4.0"/>
    <col customWidth="1" min="21" max="21" width="4.86"/>
    <col customWidth="1" min="22" max="22" width="5.71"/>
    <col customWidth="1" min="23" max="26" width="4.57"/>
    <col customWidth="1" min="27" max="27" width="4.71"/>
    <col customWidth="1" min="28" max="28" width="4.57"/>
    <col customWidth="1" min="29" max="29" width="6.0"/>
    <col customWidth="1" min="30" max="30" width="5.29"/>
    <col customWidth="1" min="31" max="49" width="4.57"/>
    <col customWidth="1" min="50" max="50" width="6.43"/>
    <col customWidth="1" min="51" max="51" width="4.57"/>
    <col customWidth="1" hidden="1" min="52" max="52" width="4.57"/>
    <col customWidth="1" min="53" max="56" width="4.57"/>
    <col customWidth="1" min="57" max="57" width="6.14"/>
    <col customWidth="1" min="58" max="58" width="6.57"/>
    <col customWidth="1" min="59" max="61" width="4.57"/>
    <col customWidth="1" min="62" max="62" width="6.71"/>
    <col customWidth="1" min="63" max="63" width="6.0"/>
    <col customWidth="1" min="64" max="65" width="4.57"/>
    <col customWidth="1" min="66" max="68" width="5.0"/>
  </cols>
  <sheetData>
    <row r="1">
      <c r="BE1" s="3"/>
    </row>
    <row r="2">
      <c r="BE2" s="3"/>
    </row>
    <row r="3">
      <c r="A3" s="2"/>
      <c r="B3" s="2"/>
      <c r="C3" s="2"/>
      <c r="D3" s="2"/>
      <c r="E3" s="2"/>
      <c r="F3" s="2"/>
      <c r="G3" s="2"/>
      <c r="H3" s="2"/>
      <c r="J3" s="5"/>
      <c r="K3" s="5"/>
      <c r="L3" s="5"/>
      <c r="M3" s="5"/>
      <c r="N3" s="5"/>
      <c r="O3" s="5"/>
      <c r="P3" s="5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5"/>
      <c r="BA3" s="7"/>
      <c r="BB3" s="7"/>
      <c r="BC3" s="7"/>
      <c r="BD3" s="7"/>
      <c r="BE3" s="9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</row>
    <row r="4" ht="52.5" customHeight="1">
      <c r="A4" s="6" t="s">
        <v>1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J4" s="8" t="s">
        <v>9</v>
      </c>
      <c r="K4" s="8" t="s">
        <v>10</v>
      </c>
      <c r="L4" s="8" t="s">
        <v>11</v>
      </c>
      <c r="M4" s="8" t="s">
        <v>12</v>
      </c>
      <c r="N4" s="8" t="s">
        <v>13</v>
      </c>
      <c r="O4" s="8" t="s">
        <v>14</v>
      </c>
      <c r="P4" s="8" t="s">
        <v>15</v>
      </c>
      <c r="Q4" s="10" t="s">
        <v>16</v>
      </c>
      <c r="R4" s="10" t="s">
        <v>17</v>
      </c>
      <c r="S4" s="10" t="s">
        <v>18</v>
      </c>
      <c r="T4" s="10" t="s">
        <v>19</v>
      </c>
      <c r="U4" s="10" t="s">
        <v>20</v>
      </c>
      <c r="V4" s="10" t="s">
        <v>21</v>
      </c>
      <c r="W4" s="10" t="s">
        <v>22</v>
      </c>
      <c r="X4" s="10" t="s">
        <v>23</v>
      </c>
      <c r="Y4" s="10" t="s">
        <v>24</v>
      </c>
      <c r="Z4" s="10" t="s">
        <v>25</v>
      </c>
      <c r="AA4" s="10" t="s">
        <v>26</v>
      </c>
      <c r="AB4" s="10" t="s">
        <v>27</v>
      </c>
      <c r="AC4" s="10" t="s">
        <v>28</v>
      </c>
      <c r="AD4" s="10" t="s">
        <v>29</v>
      </c>
      <c r="AE4" s="10" t="s">
        <v>30</v>
      </c>
      <c r="AF4" s="10" t="s">
        <v>31</v>
      </c>
      <c r="AG4" s="10" t="s">
        <v>32</v>
      </c>
      <c r="AH4" s="10" t="s">
        <v>33</v>
      </c>
      <c r="AI4" s="10" t="s">
        <v>34</v>
      </c>
      <c r="AJ4" s="10" t="s">
        <v>35</v>
      </c>
      <c r="AK4" s="10" t="s">
        <v>36</v>
      </c>
      <c r="AL4" s="10" t="s">
        <v>37</v>
      </c>
      <c r="AM4" s="10" t="s">
        <v>38</v>
      </c>
      <c r="AN4" s="10" t="s">
        <v>39</v>
      </c>
      <c r="AO4" s="10" t="s">
        <v>40</v>
      </c>
      <c r="AP4" s="10" t="s">
        <v>41</v>
      </c>
      <c r="AQ4" s="10" t="s">
        <v>42</v>
      </c>
      <c r="AR4" s="10" t="s">
        <v>43</v>
      </c>
      <c r="AS4" s="10" t="s">
        <v>44</v>
      </c>
      <c r="AT4" s="10" t="s">
        <v>45</v>
      </c>
      <c r="AU4" s="10" t="s">
        <v>46</v>
      </c>
      <c r="AV4" s="10" t="s">
        <v>47</v>
      </c>
      <c r="AW4" s="10" t="s">
        <v>49</v>
      </c>
      <c r="AX4" s="10" t="s">
        <v>50</v>
      </c>
      <c r="AY4" s="10" t="s">
        <v>51</v>
      </c>
      <c r="AZ4" s="27" t="s">
        <v>6</v>
      </c>
      <c r="BA4" s="10" t="s">
        <v>52</v>
      </c>
      <c r="BB4" s="10" t="s">
        <v>53</v>
      </c>
      <c r="BC4" s="10" t="s">
        <v>54</v>
      </c>
      <c r="BD4" s="10" t="s">
        <v>56</v>
      </c>
      <c r="BE4" s="12" t="s">
        <v>1801</v>
      </c>
      <c r="BF4" s="14" t="s">
        <v>1802</v>
      </c>
      <c r="BG4" s="14" t="s">
        <v>63</v>
      </c>
      <c r="BH4" s="10" t="s">
        <v>64</v>
      </c>
      <c r="BI4" s="10" t="s">
        <v>66</v>
      </c>
      <c r="BJ4" s="10" t="s">
        <v>67</v>
      </c>
      <c r="BK4" s="10" t="s">
        <v>69</v>
      </c>
      <c r="BL4" s="10"/>
      <c r="BN4" s="30"/>
      <c r="BO4" s="7"/>
      <c r="BP4" s="7"/>
    </row>
    <row r="5">
      <c r="A5" s="11">
        <v>1.0</v>
      </c>
      <c r="B5" s="6" t="s">
        <v>1418</v>
      </c>
      <c r="C5" s="116" t="s">
        <v>149</v>
      </c>
      <c r="D5" s="116" t="s">
        <v>78</v>
      </c>
      <c r="E5" s="117"/>
      <c r="F5" s="116" t="s">
        <v>79</v>
      </c>
      <c r="G5" s="116" t="s">
        <v>89</v>
      </c>
      <c r="H5" s="11" t="s">
        <v>90</v>
      </c>
      <c r="J5" s="11" t="s">
        <v>91</v>
      </c>
      <c r="K5" s="6" t="s">
        <v>84</v>
      </c>
      <c r="L5" s="33">
        <v>42979.0</v>
      </c>
      <c r="M5" s="11"/>
      <c r="N5" s="23"/>
      <c r="O5" s="23"/>
      <c r="P5" s="23"/>
      <c r="Q5" s="25">
        <v>8.0</v>
      </c>
      <c r="R5" s="25">
        <v>10.0</v>
      </c>
      <c r="S5" s="25">
        <v>7.0</v>
      </c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6"/>
      <c r="AS5" s="25"/>
      <c r="AT5" s="25"/>
      <c r="AU5" s="25"/>
      <c r="AV5" s="25"/>
      <c r="AW5" s="25"/>
      <c r="AX5" s="25"/>
      <c r="AY5" s="25" t="str">
        <f t="shared" ref="AY5:AY619" si="1">IF(and(BA5=0,BK5="NU"),rounddown(AVERAGE(Q5:AX5),2),"")</f>
        <v/>
      </c>
      <c r="AZ5" s="23"/>
      <c r="BA5" s="23">
        <f t="shared" ref="BA5:BA104" si="2">IF(BK5="NU", COUNTIF(Q5:AX5,"&lt;5"),0)</f>
        <v>0</v>
      </c>
      <c r="BB5" s="6"/>
      <c r="BC5" s="6"/>
      <c r="BD5" s="23">
        <f t="shared" ref="BD5:BD619" si="3">BB5-BC5</f>
        <v>0</v>
      </c>
      <c r="BE5" s="6"/>
      <c r="BF5" s="40"/>
      <c r="BG5" s="40"/>
      <c r="BH5" s="6"/>
      <c r="BI5" s="6"/>
      <c r="BJ5" s="6"/>
      <c r="BK5" s="6"/>
      <c r="BL5" s="23"/>
      <c r="BM5" s="23"/>
      <c r="BN5" s="42"/>
      <c r="BO5" s="42"/>
      <c r="BP5" s="42"/>
    </row>
    <row r="6">
      <c r="A6" s="11">
        <v>2.0</v>
      </c>
      <c r="B6" s="6" t="s">
        <v>849</v>
      </c>
      <c r="C6" s="116" t="s">
        <v>1805</v>
      </c>
      <c r="D6" s="118"/>
      <c r="E6" s="117"/>
      <c r="F6" s="116" t="s">
        <v>79</v>
      </c>
      <c r="G6" s="116" t="s">
        <v>89</v>
      </c>
      <c r="H6" s="11" t="s">
        <v>90</v>
      </c>
      <c r="J6" s="11" t="s">
        <v>91</v>
      </c>
      <c r="K6" s="6" t="s">
        <v>84</v>
      </c>
      <c r="L6" s="33">
        <v>42979.0</v>
      </c>
      <c r="M6" s="11"/>
      <c r="N6" s="23"/>
      <c r="O6" s="23"/>
      <c r="P6" s="23"/>
      <c r="Q6" s="25"/>
      <c r="R6" s="25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23"/>
      <c r="AP6" s="23"/>
      <c r="AQ6" s="23"/>
      <c r="AR6" s="6"/>
      <c r="AS6" s="23"/>
      <c r="AT6" s="23"/>
      <c r="AU6" s="23"/>
      <c r="AV6" s="23"/>
      <c r="AW6" s="23"/>
      <c r="AX6" s="25"/>
      <c r="AY6" s="25" t="str">
        <f t="shared" si="1"/>
        <v/>
      </c>
      <c r="AZ6" s="23"/>
      <c r="BA6" s="23">
        <f t="shared" si="2"/>
        <v>0</v>
      </c>
      <c r="BB6" s="6"/>
      <c r="BC6" s="6"/>
      <c r="BD6" s="23">
        <f t="shared" si="3"/>
        <v>0</v>
      </c>
      <c r="BE6" s="6"/>
      <c r="BF6" s="40"/>
      <c r="BG6" s="40"/>
      <c r="BH6" s="6"/>
      <c r="BI6" s="6"/>
      <c r="BJ6" s="6"/>
      <c r="BK6" s="6"/>
      <c r="BL6" s="23"/>
      <c r="BM6" s="23"/>
      <c r="BN6" s="42"/>
      <c r="BO6" s="42"/>
      <c r="BP6" s="42"/>
    </row>
    <row r="7">
      <c r="A7" s="11">
        <v>3.0</v>
      </c>
      <c r="B7" s="6" t="s">
        <v>1806</v>
      </c>
      <c r="C7" s="116" t="s">
        <v>535</v>
      </c>
      <c r="D7" s="116" t="s">
        <v>1357</v>
      </c>
      <c r="E7" s="117"/>
      <c r="F7" s="116" t="s">
        <v>79</v>
      </c>
      <c r="G7" s="116" t="s">
        <v>89</v>
      </c>
      <c r="H7" s="11" t="s">
        <v>90</v>
      </c>
      <c r="J7" s="11" t="s">
        <v>91</v>
      </c>
      <c r="K7" s="6" t="s">
        <v>84</v>
      </c>
      <c r="L7" s="33">
        <v>42979.0</v>
      </c>
      <c r="M7" s="11"/>
      <c r="N7" s="23"/>
      <c r="O7" s="23"/>
      <c r="P7" s="23"/>
      <c r="Q7" s="25"/>
      <c r="R7" s="25"/>
      <c r="S7" s="6"/>
      <c r="T7" s="23"/>
      <c r="U7" s="23"/>
      <c r="V7" s="23"/>
      <c r="W7" s="6"/>
      <c r="X7" s="6"/>
      <c r="Y7" s="6"/>
      <c r="Z7" s="6"/>
      <c r="AA7" s="23"/>
      <c r="AB7" s="6"/>
      <c r="AC7" s="6"/>
      <c r="AD7" s="6"/>
      <c r="AE7" s="23"/>
      <c r="AF7" s="23"/>
      <c r="AG7" s="23"/>
      <c r="AH7" s="6"/>
      <c r="AI7" s="6"/>
      <c r="AJ7" s="6"/>
      <c r="AK7" s="6"/>
      <c r="AL7" s="23"/>
      <c r="AM7" s="6"/>
      <c r="AN7" s="6"/>
      <c r="AO7" s="23"/>
      <c r="AP7" s="23"/>
      <c r="AQ7" s="23"/>
      <c r="AR7" s="6"/>
      <c r="AS7" s="23"/>
      <c r="AT7" s="23"/>
      <c r="AU7" s="23"/>
      <c r="AV7" s="23"/>
      <c r="AW7" s="23"/>
      <c r="AX7" s="25"/>
      <c r="AY7" s="25" t="str">
        <f t="shared" si="1"/>
        <v/>
      </c>
      <c r="AZ7" s="23"/>
      <c r="BA7" s="23">
        <f t="shared" si="2"/>
        <v>0</v>
      </c>
      <c r="BB7" s="6"/>
      <c r="BC7" s="6"/>
      <c r="BD7" s="23">
        <f t="shared" si="3"/>
        <v>0</v>
      </c>
      <c r="BE7" s="6"/>
      <c r="BF7" s="40"/>
      <c r="BG7" s="40"/>
      <c r="BH7" s="6"/>
      <c r="BI7" s="6"/>
      <c r="BJ7" s="6"/>
      <c r="BK7" s="6"/>
      <c r="BL7" s="23"/>
      <c r="BM7" s="23"/>
      <c r="BN7" s="42"/>
      <c r="BO7" s="42"/>
      <c r="BP7" s="42"/>
    </row>
    <row r="8">
      <c r="A8" s="11">
        <v>4.0</v>
      </c>
      <c r="B8" s="6" t="s">
        <v>1362</v>
      </c>
      <c r="C8" s="116" t="s">
        <v>688</v>
      </c>
      <c r="D8" s="116" t="s">
        <v>167</v>
      </c>
      <c r="E8" s="117"/>
      <c r="F8" s="116" t="s">
        <v>79</v>
      </c>
      <c r="G8" s="116" t="s">
        <v>89</v>
      </c>
      <c r="H8" s="11" t="s">
        <v>90</v>
      </c>
      <c r="J8" s="11" t="s">
        <v>91</v>
      </c>
      <c r="K8" s="6" t="s">
        <v>84</v>
      </c>
      <c r="L8" s="33">
        <v>42979.0</v>
      </c>
      <c r="M8" s="11"/>
      <c r="N8" s="23"/>
      <c r="O8" s="23"/>
      <c r="P8" s="23"/>
      <c r="Q8" s="25"/>
      <c r="R8" s="25"/>
      <c r="S8" s="6"/>
      <c r="T8" s="23"/>
      <c r="U8" s="23"/>
      <c r="V8" s="23"/>
      <c r="W8" s="6"/>
      <c r="X8" s="6"/>
      <c r="Y8" s="6"/>
      <c r="Z8" s="6"/>
      <c r="AA8" s="23"/>
      <c r="AB8" s="6"/>
      <c r="AC8" s="6"/>
      <c r="AD8" s="6"/>
      <c r="AE8" s="23"/>
      <c r="AF8" s="23"/>
      <c r="AG8" s="23"/>
      <c r="AH8" s="6"/>
      <c r="AI8" s="6"/>
      <c r="AJ8" s="6"/>
      <c r="AK8" s="6"/>
      <c r="AL8" s="23"/>
      <c r="AM8" s="6"/>
      <c r="AN8" s="6"/>
      <c r="AO8" s="23"/>
      <c r="AP8" s="23"/>
      <c r="AQ8" s="23"/>
      <c r="AR8" s="6"/>
      <c r="AS8" s="23"/>
      <c r="AT8" s="23"/>
      <c r="AU8" s="23"/>
      <c r="AV8" s="23"/>
      <c r="AW8" s="23"/>
      <c r="AX8" s="25"/>
      <c r="AY8" s="25" t="str">
        <f t="shared" si="1"/>
        <v/>
      </c>
      <c r="AZ8" s="23"/>
      <c r="BA8" s="23">
        <f t="shared" si="2"/>
        <v>0</v>
      </c>
      <c r="BB8" s="6"/>
      <c r="BC8" s="6"/>
      <c r="BD8" s="23">
        <f t="shared" si="3"/>
        <v>0</v>
      </c>
      <c r="BE8" s="6"/>
      <c r="BF8" s="40"/>
      <c r="BG8" s="40"/>
      <c r="BH8" s="6"/>
      <c r="BI8" s="6"/>
      <c r="BJ8" s="6"/>
      <c r="BK8" s="6"/>
      <c r="BL8" s="23"/>
      <c r="BM8" s="23"/>
      <c r="BN8" s="42"/>
      <c r="BO8" s="42"/>
      <c r="BP8" s="42"/>
    </row>
    <row r="9">
      <c r="A9" s="11">
        <v>5.0</v>
      </c>
      <c r="B9" s="6" t="s">
        <v>1810</v>
      </c>
      <c r="C9" s="116" t="s">
        <v>314</v>
      </c>
      <c r="D9" s="116" t="s">
        <v>446</v>
      </c>
      <c r="E9" s="117"/>
      <c r="F9" s="116" t="s">
        <v>96</v>
      </c>
      <c r="G9" s="116" t="s">
        <v>89</v>
      </c>
      <c r="H9" s="11" t="s">
        <v>90</v>
      </c>
      <c r="J9" s="11" t="s">
        <v>91</v>
      </c>
      <c r="K9" s="6" t="s">
        <v>84</v>
      </c>
      <c r="L9" s="33">
        <v>42979.0</v>
      </c>
      <c r="M9" s="11"/>
      <c r="N9" s="23"/>
      <c r="O9" s="23"/>
      <c r="P9" s="23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6"/>
      <c r="AI9" s="6"/>
      <c r="AJ9" s="6"/>
      <c r="AK9" s="6"/>
      <c r="AL9" s="25"/>
      <c r="AM9" s="25"/>
      <c r="AN9" s="25"/>
      <c r="AO9" s="25"/>
      <c r="AP9" s="25"/>
      <c r="AQ9" s="25"/>
      <c r="AR9" s="6"/>
      <c r="AS9" s="25"/>
      <c r="AT9" s="25"/>
      <c r="AU9" s="25"/>
      <c r="AV9" s="25"/>
      <c r="AW9" s="25"/>
      <c r="AX9" s="25"/>
      <c r="AY9" s="25" t="str">
        <f t="shared" si="1"/>
        <v/>
      </c>
      <c r="AZ9" s="23"/>
      <c r="BA9" s="23">
        <f t="shared" si="2"/>
        <v>0</v>
      </c>
      <c r="BB9" s="6"/>
      <c r="BC9" s="6"/>
      <c r="BD9" s="23">
        <f t="shared" si="3"/>
        <v>0</v>
      </c>
      <c r="BE9" s="6"/>
      <c r="BF9" s="40"/>
      <c r="BG9" s="40"/>
      <c r="BH9" s="6"/>
      <c r="BI9" s="6"/>
      <c r="BJ9" s="6"/>
      <c r="BK9" s="6"/>
      <c r="BL9" s="23"/>
      <c r="BM9" s="23"/>
      <c r="BN9" s="42"/>
      <c r="BO9" s="42"/>
      <c r="BP9" s="42"/>
    </row>
    <row r="10">
      <c r="A10" s="11">
        <v>6.0</v>
      </c>
      <c r="B10" s="6" t="s">
        <v>1811</v>
      </c>
      <c r="C10" s="116" t="s">
        <v>1812</v>
      </c>
      <c r="D10" s="116" t="s">
        <v>1813</v>
      </c>
      <c r="E10" s="117"/>
      <c r="F10" s="116" t="s">
        <v>79</v>
      </c>
      <c r="G10" s="116" t="s">
        <v>89</v>
      </c>
      <c r="H10" s="11" t="s">
        <v>90</v>
      </c>
      <c r="J10" s="11" t="s">
        <v>91</v>
      </c>
      <c r="K10" s="6" t="s">
        <v>84</v>
      </c>
      <c r="L10" s="33">
        <v>42979.0</v>
      </c>
      <c r="M10" s="11"/>
      <c r="N10" s="23"/>
      <c r="O10" s="23"/>
      <c r="P10" s="23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6"/>
      <c r="AI10" s="6"/>
      <c r="AJ10" s="6"/>
      <c r="AK10" s="6"/>
      <c r="AL10" s="25"/>
      <c r="AM10" s="25"/>
      <c r="AN10" s="25"/>
      <c r="AO10" s="25"/>
      <c r="AP10" s="25"/>
      <c r="AQ10" s="25"/>
      <c r="AR10" s="6"/>
      <c r="AS10" s="25"/>
      <c r="AT10" s="25"/>
      <c r="AU10" s="25"/>
      <c r="AV10" s="25"/>
      <c r="AW10" s="25"/>
      <c r="AX10" s="25"/>
      <c r="AY10" s="25" t="str">
        <f t="shared" si="1"/>
        <v/>
      </c>
      <c r="AZ10" s="23"/>
      <c r="BA10" s="23">
        <f t="shared" si="2"/>
        <v>0</v>
      </c>
      <c r="BB10" s="6"/>
      <c r="BC10" s="6"/>
      <c r="BD10" s="23">
        <f t="shared" si="3"/>
        <v>0</v>
      </c>
      <c r="BE10" s="6"/>
      <c r="BF10" s="40"/>
      <c r="BG10" s="40"/>
      <c r="BH10" s="6"/>
      <c r="BI10" s="6"/>
      <c r="BJ10" s="6"/>
      <c r="BK10" s="6"/>
      <c r="BL10" s="23"/>
      <c r="BM10" s="23"/>
      <c r="BN10" s="42"/>
      <c r="BO10" s="42"/>
      <c r="BP10" s="42"/>
    </row>
    <row r="11">
      <c r="A11" s="11">
        <v>7.0</v>
      </c>
      <c r="B11" s="6" t="s">
        <v>1814</v>
      </c>
      <c r="C11" s="116" t="s">
        <v>107</v>
      </c>
      <c r="D11" s="118"/>
      <c r="E11" s="118"/>
      <c r="F11" s="116" t="s">
        <v>79</v>
      </c>
      <c r="G11" s="116" t="s">
        <v>89</v>
      </c>
      <c r="H11" s="11" t="s">
        <v>90</v>
      </c>
      <c r="J11" s="11" t="s">
        <v>91</v>
      </c>
      <c r="K11" s="6" t="s">
        <v>84</v>
      </c>
      <c r="L11" s="33">
        <v>42979.0</v>
      </c>
      <c r="M11" s="11"/>
      <c r="N11" s="23"/>
      <c r="O11" s="23"/>
      <c r="P11" s="23"/>
      <c r="Q11" s="25"/>
      <c r="R11" s="25"/>
      <c r="S11" s="6"/>
      <c r="T11" s="23"/>
      <c r="U11" s="23"/>
      <c r="V11" s="23"/>
      <c r="W11" s="6"/>
      <c r="X11" s="6"/>
      <c r="Y11" s="6"/>
      <c r="Z11" s="6"/>
      <c r="AA11" s="23"/>
      <c r="AB11" s="6"/>
      <c r="AC11" s="6"/>
      <c r="AD11" s="6"/>
      <c r="AE11" s="23"/>
      <c r="AF11" s="23"/>
      <c r="AG11" s="23"/>
      <c r="AH11" s="6"/>
      <c r="AI11" s="6"/>
      <c r="AJ11" s="6"/>
      <c r="AK11" s="6"/>
      <c r="AL11" s="23"/>
      <c r="AM11" s="6"/>
      <c r="AN11" s="6"/>
      <c r="AO11" s="23"/>
      <c r="AP11" s="23"/>
      <c r="AQ11" s="23"/>
      <c r="AR11" s="6"/>
      <c r="AS11" s="23"/>
      <c r="AT11" s="23"/>
      <c r="AU11" s="23"/>
      <c r="AV11" s="23"/>
      <c r="AW11" s="23"/>
      <c r="AX11" s="25"/>
      <c r="AY11" s="25" t="str">
        <f t="shared" si="1"/>
        <v/>
      </c>
      <c r="AZ11" s="23"/>
      <c r="BA11" s="23">
        <f t="shared" si="2"/>
        <v>0</v>
      </c>
      <c r="BB11" s="6"/>
      <c r="BC11" s="6"/>
      <c r="BD11" s="23">
        <f t="shared" si="3"/>
        <v>0</v>
      </c>
      <c r="BE11" s="6"/>
      <c r="BF11" s="40"/>
      <c r="BG11" s="40"/>
      <c r="BH11" s="6"/>
      <c r="BI11" s="6"/>
      <c r="BJ11" s="6"/>
      <c r="BK11" s="6"/>
      <c r="BL11" s="23"/>
      <c r="BM11" s="23"/>
      <c r="BN11" s="42"/>
      <c r="BO11" s="42"/>
      <c r="BP11" s="42"/>
    </row>
    <row r="12">
      <c r="A12" s="11">
        <v>8.0</v>
      </c>
      <c r="B12" s="6" t="s">
        <v>1815</v>
      </c>
      <c r="C12" s="116" t="s">
        <v>456</v>
      </c>
      <c r="D12" s="116" t="s">
        <v>87</v>
      </c>
      <c r="E12" s="117"/>
      <c r="F12" s="116" t="s">
        <v>79</v>
      </c>
      <c r="G12" s="116" t="s">
        <v>89</v>
      </c>
      <c r="H12" s="11" t="s">
        <v>90</v>
      </c>
      <c r="J12" s="11" t="s">
        <v>91</v>
      </c>
      <c r="K12" s="6" t="s">
        <v>84</v>
      </c>
      <c r="L12" s="33">
        <v>42979.0</v>
      </c>
      <c r="M12" s="11"/>
      <c r="N12" s="23"/>
      <c r="O12" s="23"/>
      <c r="P12" s="23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6"/>
      <c r="AI12" s="6"/>
      <c r="AJ12" s="6"/>
      <c r="AK12" s="6"/>
      <c r="AL12" s="25"/>
      <c r="AM12" s="25"/>
      <c r="AN12" s="25"/>
      <c r="AO12" s="25"/>
      <c r="AP12" s="25"/>
      <c r="AQ12" s="25"/>
      <c r="AR12" s="6"/>
      <c r="AS12" s="25"/>
      <c r="AT12" s="25"/>
      <c r="AU12" s="25"/>
      <c r="AV12" s="25"/>
      <c r="AW12" s="25"/>
      <c r="AX12" s="25"/>
      <c r="AY12" s="25" t="str">
        <f t="shared" si="1"/>
        <v/>
      </c>
      <c r="AZ12" s="23"/>
      <c r="BA12" s="23">
        <f t="shared" si="2"/>
        <v>0</v>
      </c>
      <c r="BB12" s="6"/>
      <c r="BC12" s="6"/>
      <c r="BD12" s="23">
        <f t="shared" si="3"/>
        <v>0</v>
      </c>
      <c r="BE12" s="6"/>
      <c r="BF12" s="40"/>
      <c r="BG12" s="40"/>
      <c r="BH12" s="6"/>
      <c r="BI12" s="6"/>
      <c r="BJ12" s="6"/>
      <c r="BK12" s="6"/>
      <c r="BL12" s="23"/>
      <c r="BM12" s="23"/>
      <c r="BN12" s="42"/>
      <c r="BO12" s="42"/>
      <c r="BP12" s="42"/>
    </row>
    <row r="13">
      <c r="A13" s="11">
        <v>9.0</v>
      </c>
      <c r="B13" s="6" t="s">
        <v>759</v>
      </c>
      <c r="C13" s="116" t="s">
        <v>1816</v>
      </c>
      <c r="D13" s="116" t="s">
        <v>235</v>
      </c>
      <c r="E13" s="117"/>
      <c r="F13" s="116" t="s">
        <v>96</v>
      </c>
      <c r="G13" s="116" t="s">
        <v>89</v>
      </c>
      <c r="H13" s="11" t="s">
        <v>90</v>
      </c>
      <c r="J13" s="11" t="s">
        <v>91</v>
      </c>
      <c r="K13" s="6" t="s">
        <v>84</v>
      </c>
      <c r="L13" s="33">
        <v>42979.0</v>
      </c>
      <c r="M13" s="11"/>
      <c r="N13" s="23"/>
      <c r="O13" s="23"/>
      <c r="P13" s="23"/>
      <c r="Q13" s="6"/>
      <c r="R13" s="6"/>
      <c r="S13" s="6"/>
      <c r="T13" s="23"/>
      <c r="U13" s="23"/>
      <c r="V13" s="23"/>
      <c r="W13" s="6"/>
      <c r="X13" s="6"/>
      <c r="Y13" s="6"/>
      <c r="Z13" s="6"/>
      <c r="AA13" s="23"/>
      <c r="AB13" s="6"/>
      <c r="AC13" s="6"/>
      <c r="AD13" s="6"/>
      <c r="AE13" s="23"/>
      <c r="AF13" s="23"/>
      <c r="AG13" s="23"/>
      <c r="AH13" s="6"/>
      <c r="AI13" s="6"/>
      <c r="AJ13" s="6"/>
      <c r="AK13" s="6"/>
      <c r="AL13" s="23"/>
      <c r="AM13" s="6"/>
      <c r="AN13" s="6"/>
      <c r="AO13" s="23"/>
      <c r="AP13" s="23"/>
      <c r="AQ13" s="23"/>
      <c r="AR13" s="6"/>
      <c r="AS13" s="23"/>
      <c r="AT13" s="23"/>
      <c r="AU13" s="23"/>
      <c r="AV13" s="23"/>
      <c r="AW13" s="23"/>
      <c r="AX13" s="25"/>
      <c r="AY13" s="25" t="str">
        <f t="shared" si="1"/>
        <v/>
      </c>
      <c r="AZ13" s="23"/>
      <c r="BA13" s="23">
        <f t="shared" si="2"/>
        <v>0</v>
      </c>
      <c r="BB13" s="6"/>
      <c r="BC13" s="6"/>
      <c r="BD13" s="23">
        <f t="shared" si="3"/>
        <v>0</v>
      </c>
      <c r="BE13" s="6"/>
      <c r="BF13" s="40"/>
      <c r="BG13" s="40"/>
      <c r="BH13" s="6"/>
      <c r="BI13" s="6"/>
      <c r="BJ13" s="6"/>
      <c r="BK13" s="6"/>
      <c r="BL13" s="23"/>
      <c r="BM13" s="23"/>
      <c r="BN13" s="42"/>
      <c r="BO13" s="42"/>
      <c r="BP13" s="42"/>
    </row>
    <row r="14">
      <c r="A14" s="11">
        <v>10.0</v>
      </c>
      <c r="B14" s="6" t="s">
        <v>1817</v>
      </c>
      <c r="C14" s="116" t="s">
        <v>173</v>
      </c>
      <c r="D14" s="118"/>
      <c r="E14" s="117"/>
      <c r="F14" s="116" t="s">
        <v>79</v>
      </c>
      <c r="G14" s="116" t="s">
        <v>89</v>
      </c>
      <c r="H14" s="11" t="s">
        <v>90</v>
      </c>
      <c r="J14" s="11" t="s">
        <v>91</v>
      </c>
      <c r="K14" s="6" t="s">
        <v>84</v>
      </c>
      <c r="L14" s="33">
        <v>42979.0</v>
      </c>
      <c r="M14" s="11"/>
      <c r="N14" s="23"/>
      <c r="O14" s="23"/>
      <c r="P14" s="23"/>
      <c r="Q14" s="6"/>
      <c r="R14" s="6"/>
      <c r="S14" s="6"/>
      <c r="T14" s="23"/>
      <c r="U14" s="23"/>
      <c r="V14" s="23"/>
      <c r="W14" s="6"/>
      <c r="X14" s="6"/>
      <c r="Y14" s="6"/>
      <c r="Z14" s="6"/>
      <c r="AA14" s="23"/>
      <c r="AB14" s="6"/>
      <c r="AC14" s="6"/>
      <c r="AD14" s="6"/>
      <c r="AE14" s="23"/>
      <c r="AF14" s="23"/>
      <c r="AG14" s="23"/>
      <c r="AH14" s="6"/>
      <c r="AI14" s="6"/>
      <c r="AJ14" s="6"/>
      <c r="AK14" s="6"/>
      <c r="AL14" s="23"/>
      <c r="AM14" s="6"/>
      <c r="AN14" s="6"/>
      <c r="AO14" s="23"/>
      <c r="AP14" s="23"/>
      <c r="AQ14" s="23"/>
      <c r="AR14" s="6"/>
      <c r="AS14" s="23"/>
      <c r="AT14" s="23"/>
      <c r="AU14" s="23"/>
      <c r="AV14" s="23"/>
      <c r="AW14" s="23"/>
      <c r="AX14" s="25"/>
      <c r="AY14" s="25" t="str">
        <f t="shared" si="1"/>
        <v/>
      </c>
      <c r="AZ14" s="23"/>
      <c r="BA14" s="23">
        <f t="shared" si="2"/>
        <v>0</v>
      </c>
      <c r="BB14" s="6"/>
      <c r="BC14" s="6"/>
      <c r="BD14" s="23">
        <f t="shared" si="3"/>
        <v>0</v>
      </c>
      <c r="BE14" s="6"/>
      <c r="BF14" s="40"/>
      <c r="BG14" s="40"/>
      <c r="BH14" s="6"/>
      <c r="BI14" s="6"/>
      <c r="BJ14" s="6"/>
      <c r="BK14" s="6"/>
      <c r="BL14" s="23"/>
      <c r="BM14" s="23"/>
      <c r="BN14" s="42"/>
      <c r="BO14" s="42"/>
      <c r="BP14" s="42"/>
    </row>
    <row r="15">
      <c r="A15" s="11">
        <v>11.0</v>
      </c>
      <c r="B15" s="6" t="s">
        <v>1818</v>
      </c>
      <c r="C15" s="116" t="s">
        <v>446</v>
      </c>
      <c r="D15" s="117"/>
      <c r="E15" s="117"/>
      <c r="F15" s="116" t="s">
        <v>96</v>
      </c>
      <c r="G15" s="116" t="s">
        <v>89</v>
      </c>
      <c r="H15" s="11" t="s">
        <v>90</v>
      </c>
      <c r="J15" s="11" t="s">
        <v>91</v>
      </c>
      <c r="K15" s="6" t="s">
        <v>84</v>
      </c>
      <c r="L15" s="33">
        <v>42979.0</v>
      </c>
      <c r="M15" s="11"/>
      <c r="N15" s="23"/>
      <c r="O15" s="23"/>
      <c r="P15" s="23"/>
      <c r="Q15" s="6"/>
      <c r="R15" s="6"/>
      <c r="S15" s="6"/>
      <c r="T15" s="23"/>
      <c r="U15" s="23"/>
      <c r="V15" s="23"/>
      <c r="W15" s="6"/>
      <c r="X15" s="6"/>
      <c r="Y15" s="6"/>
      <c r="Z15" s="6"/>
      <c r="AA15" s="23"/>
      <c r="AB15" s="6"/>
      <c r="AC15" s="6"/>
      <c r="AD15" s="6"/>
      <c r="AE15" s="23"/>
      <c r="AF15" s="23"/>
      <c r="AG15" s="23"/>
      <c r="AH15" s="6"/>
      <c r="AI15" s="6"/>
      <c r="AJ15" s="6"/>
      <c r="AK15" s="6"/>
      <c r="AL15" s="23"/>
      <c r="AM15" s="6"/>
      <c r="AN15" s="6"/>
      <c r="AO15" s="23"/>
      <c r="AP15" s="23"/>
      <c r="AQ15" s="23"/>
      <c r="AR15" s="6"/>
      <c r="AS15" s="23"/>
      <c r="AT15" s="23"/>
      <c r="AU15" s="23"/>
      <c r="AV15" s="23"/>
      <c r="AW15" s="23"/>
      <c r="AX15" s="25"/>
      <c r="AY15" s="25" t="str">
        <f t="shared" si="1"/>
        <v/>
      </c>
      <c r="AZ15" s="23"/>
      <c r="BA15" s="23">
        <f t="shared" si="2"/>
        <v>0</v>
      </c>
      <c r="BB15" s="6"/>
      <c r="BC15" s="6"/>
      <c r="BD15" s="23">
        <f t="shared" si="3"/>
        <v>0</v>
      </c>
      <c r="BE15" s="6"/>
      <c r="BF15" s="40"/>
      <c r="BG15" s="40"/>
      <c r="BH15" s="6"/>
      <c r="BI15" s="6"/>
      <c r="BJ15" s="6"/>
      <c r="BK15" s="6"/>
      <c r="BL15" s="23"/>
      <c r="BM15" s="23"/>
      <c r="BN15" s="42"/>
      <c r="BO15" s="42"/>
      <c r="BP15" s="42"/>
    </row>
    <row r="16">
      <c r="A16" s="11">
        <v>12.0</v>
      </c>
      <c r="B16" s="6" t="s">
        <v>1819</v>
      </c>
      <c r="C16" s="116" t="s">
        <v>662</v>
      </c>
      <c r="D16" s="116" t="s">
        <v>220</v>
      </c>
      <c r="E16" s="117"/>
      <c r="F16" s="116" t="s">
        <v>96</v>
      </c>
      <c r="G16" s="116" t="s">
        <v>89</v>
      </c>
      <c r="H16" s="11" t="s">
        <v>90</v>
      </c>
      <c r="J16" s="11" t="s">
        <v>91</v>
      </c>
      <c r="K16" s="6" t="s">
        <v>84</v>
      </c>
      <c r="L16" s="33">
        <v>42979.0</v>
      </c>
      <c r="M16" s="11"/>
      <c r="N16" s="23"/>
      <c r="O16" s="23"/>
      <c r="P16" s="23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6"/>
      <c r="AI16" s="6"/>
      <c r="AJ16" s="6"/>
      <c r="AK16" s="6"/>
      <c r="AL16" s="25"/>
      <c r="AM16" s="25"/>
      <c r="AN16" s="25"/>
      <c r="AO16" s="25"/>
      <c r="AP16" s="25"/>
      <c r="AQ16" s="25"/>
      <c r="AR16" s="6"/>
      <c r="AS16" s="25"/>
      <c r="AT16" s="25"/>
      <c r="AU16" s="25"/>
      <c r="AV16" s="25"/>
      <c r="AW16" s="25"/>
      <c r="AX16" s="25"/>
      <c r="AY16" s="25" t="str">
        <f t="shared" si="1"/>
        <v/>
      </c>
      <c r="AZ16" s="23"/>
      <c r="BA16" s="23">
        <f t="shared" si="2"/>
        <v>0</v>
      </c>
      <c r="BB16" s="6"/>
      <c r="BC16" s="6"/>
      <c r="BD16" s="23">
        <f t="shared" si="3"/>
        <v>0</v>
      </c>
      <c r="BE16" s="6"/>
      <c r="BF16" s="40"/>
      <c r="BG16" s="40"/>
      <c r="BH16" s="6"/>
      <c r="BI16" s="6"/>
      <c r="BJ16" s="6"/>
      <c r="BK16" s="6"/>
      <c r="BL16" s="23"/>
      <c r="BM16" s="23"/>
      <c r="BN16" s="42"/>
      <c r="BO16" s="42"/>
      <c r="BP16" s="42"/>
    </row>
    <row r="17">
      <c r="A17" s="11">
        <v>13.0</v>
      </c>
      <c r="B17" s="6" t="s">
        <v>380</v>
      </c>
      <c r="C17" s="116" t="s">
        <v>1382</v>
      </c>
      <c r="D17" s="116" t="s">
        <v>896</v>
      </c>
      <c r="E17" s="117"/>
      <c r="F17" s="116" t="s">
        <v>96</v>
      </c>
      <c r="G17" s="116" t="s">
        <v>89</v>
      </c>
      <c r="H17" s="11" t="s">
        <v>90</v>
      </c>
      <c r="J17" s="11" t="s">
        <v>91</v>
      </c>
      <c r="K17" s="6" t="s">
        <v>84</v>
      </c>
      <c r="L17" s="33">
        <v>42979.0</v>
      </c>
      <c r="M17" s="11"/>
      <c r="N17" s="23"/>
      <c r="O17" s="23"/>
      <c r="P17" s="23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6"/>
      <c r="AI17" s="6"/>
      <c r="AJ17" s="6"/>
      <c r="AK17" s="6"/>
      <c r="AL17" s="25"/>
      <c r="AM17" s="25"/>
      <c r="AN17" s="25"/>
      <c r="AO17" s="25"/>
      <c r="AP17" s="25"/>
      <c r="AQ17" s="25"/>
      <c r="AR17" s="6"/>
      <c r="AS17" s="25"/>
      <c r="AT17" s="25"/>
      <c r="AU17" s="25"/>
      <c r="AV17" s="25"/>
      <c r="AW17" s="25"/>
      <c r="AX17" s="25"/>
      <c r="AY17" s="25" t="str">
        <f t="shared" si="1"/>
        <v/>
      </c>
      <c r="AZ17" s="23"/>
      <c r="BA17" s="23">
        <f t="shared" si="2"/>
        <v>0</v>
      </c>
      <c r="BB17" s="6"/>
      <c r="BC17" s="6"/>
      <c r="BD17" s="23">
        <f t="shared" si="3"/>
        <v>0</v>
      </c>
      <c r="BE17" s="6"/>
      <c r="BF17" s="40"/>
      <c r="BG17" s="40"/>
      <c r="BH17" s="6"/>
      <c r="BI17" s="6"/>
      <c r="BJ17" s="6"/>
      <c r="BK17" s="6"/>
      <c r="BL17" s="23"/>
      <c r="BM17" s="23"/>
      <c r="BN17" s="42"/>
      <c r="BO17" s="42"/>
      <c r="BP17" s="42"/>
    </row>
    <row r="18">
      <c r="A18" s="11">
        <v>14.0</v>
      </c>
      <c r="B18" s="6" t="s">
        <v>568</v>
      </c>
      <c r="C18" s="116" t="s">
        <v>78</v>
      </c>
      <c r="D18" s="118"/>
      <c r="E18" s="117"/>
      <c r="F18" s="116" t="s">
        <v>79</v>
      </c>
      <c r="G18" s="116" t="s">
        <v>89</v>
      </c>
      <c r="H18" s="11" t="s">
        <v>90</v>
      </c>
      <c r="J18" s="11" t="s">
        <v>91</v>
      </c>
      <c r="K18" s="6" t="s">
        <v>84</v>
      </c>
      <c r="L18" s="33">
        <v>42979.0</v>
      </c>
      <c r="M18" s="11"/>
      <c r="N18" s="23"/>
      <c r="O18" s="23"/>
      <c r="P18" s="23"/>
      <c r="Q18" s="6"/>
      <c r="R18" s="6"/>
      <c r="S18" s="6"/>
      <c r="T18" s="23"/>
      <c r="U18" s="23"/>
      <c r="V18" s="23"/>
      <c r="W18" s="6"/>
      <c r="X18" s="6"/>
      <c r="Y18" s="6"/>
      <c r="Z18" s="6"/>
      <c r="AA18" s="23"/>
      <c r="AB18" s="6"/>
      <c r="AC18" s="6"/>
      <c r="AD18" s="6"/>
      <c r="AE18" s="23"/>
      <c r="AF18" s="23"/>
      <c r="AG18" s="23"/>
      <c r="AH18" s="6"/>
      <c r="AI18" s="6"/>
      <c r="AJ18" s="6"/>
      <c r="AK18" s="6"/>
      <c r="AL18" s="23"/>
      <c r="AM18" s="6"/>
      <c r="AN18" s="6"/>
      <c r="AO18" s="23"/>
      <c r="AP18" s="23"/>
      <c r="AQ18" s="23"/>
      <c r="AR18" s="6"/>
      <c r="AS18" s="23"/>
      <c r="AT18" s="23"/>
      <c r="AU18" s="23"/>
      <c r="AV18" s="23"/>
      <c r="AW18" s="23"/>
      <c r="AX18" s="25"/>
      <c r="AY18" s="25" t="str">
        <f t="shared" si="1"/>
        <v/>
      </c>
      <c r="AZ18" s="23"/>
      <c r="BA18" s="23">
        <f t="shared" si="2"/>
        <v>0</v>
      </c>
      <c r="BB18" s="6"/>
      <c r="BC18" s="6"/>
      <c r="BD18" s="23">
        <f t="shared" si="3"/>
        <v>0</v>
      </c>
      <c r="BE18" s="6"/>
      <c r="BF18" s="40"/>
      <c r="BG18" s="40"/>
      <c r="BH18" s="6"/>
      <c r="BI18" s="6"/>
      <c r="BJ18" s="6"/>
      <c r="BK18" s="6"/>
      <c r="BL18" s="23"/>
      <c r="BM18" s="23"/>
      <c r="BN18" s="42"/>
      <c r="BO18" s="42"/>
      <c r="BP18" s="42"/>
    </row>
    <row r="19">
      <c r="A19" s="11">
        <v>15.0</v>
      </c>
      <c r="B19" s="6" t="s">
        <v>1821</v>
      </c>
      <c r="C19" s="116" t="s">
        <v>1822</v>
      </c>
      <c r="D19" s="116" t="s">
        <v>994</v>
      </c>
      <c r="E19" s="117"/>
      <c r="F19" s="116" t="s">
        <v>96</v>
      </c>
      <c r="G19" s="116" t="s">
        <v>89</v>
      </c>
      <c r="H19" s="11" t="s">
        <v>90</v>
      </c>
      <c r="J19" s="11" t="s">
        <v>91</v>
      </c>
      <c r="K19" s="6" t="s">
        <v>84</v>
      </c>
      <c r="L19" s="33">
        <v>42979.0</v>
      </c>
      <c r="M19" s="11"/>
      <c r="N19" s="23"/>
      <c r="O19" s="23"/>
      <c r="P19" s="23"/>
      <c r="Q19" s="6"/>
      <c r="R19" s="6"/>
      <c r="S19" s="6"/>
      <c r="T19" s="23"/>
      <c r="U19" s="23"/>
      <c r="V19" s="23"/>
      <c r="W19" s="6"/>
      <c r="X19" s="6"/>
      <c r="Y19" s="6"/>
      <c r="Z19" s="6"/>
      <c r="AA19" s="23"/>
      <c r="AB19" s="6"/>
      <c r="AC19" s="6"/>
      <c r="AD19" s="6"/>
      <c r="AE19" s="23"/>
      <c r="AF19" s="23"/>
      <c r="AG19" s="23"/>
      <c r="AH19" s="6"/>
      <c r="AI19" s="6"/>
      <c r="AJ19" s="6"/>
      <c r="AK19" s="6"/>
      <c r="AL19" s="23"/>
      <c r="AM19" s="6"/>
      <c r="AN19" s="6"/>
      <c r="AO19" s="23"/>
      <c r="AP19" s="23"/>
      <c r="AQ19" s="23"/>
      <c r="AR19" s="6"/>
      <c r="AS19" s="23"/>
      <c r="AT19" s="23"/>
      <c r="AU19" s="23"/>
      <c r="AV19" s="23"/>
      <c r="AW19" s="23"/>
      <c r="AX19" s="25"/>
      <c r="AY19" s="25" t="str">
        <f t="shared" si="1"/>
        <v/>
      </c>
      <c r="AZ19" s="23"/>
      <c r="BA19" s="23">
        <f t="shared" si="2"/>
        <v>0</v>
      </c>
      <c r="BB19" s="6"/>
      <c r="BC19" s="6"/>
      <c r="BD19" s="23">
        <f t="shared" si="3"/>
        <v>0</v>
      </c>
      <c r="BE19" s="6"/>
      <c r="BF19" s="40"/>
      <c r="BG19" s="40"/>
      <c r="BH19" s="6"/>
      <c r="BI19" s="6"/>
      <c r="BJ19" s="6"/>
      <c r="BK19" s="6"/>
      <c r="BL19" s="23"/>
      <c r="BM19" s="23"/>
      <c r="BN19" s="42"/>
      <c r="BO19" s="42"/>
      <c r="BP19" s="42"/>
    </row>
    <row r="20">
      <c r="A20" s="11">
        <v>16.0</v>
      </c>
      <c r="B20" s="6" t="s">
        <v>881</v>
      </c>
      <c r="C20" s="116" t="s">
        <v>1495</v>
      </c>
      <c r="D20" s="118"/>
      <c r="E20" s="117"/>
      <c r="F20" s="116" t="s">
        <v>96</v>
      </c>
      <c r="G20" s="116" t="s">
        <v>89</v>
      </c>
      <c r="H20" s="11" t="s">
        <v>90</v>
      </c>
      <c r="J20" s="11"/>
      <c r="K20" s="6"/>
      <c r="L20" s="33"/>
      <c r="M20" s="11"/>
      <c r="N20" s="23"/>
      <c r="O20" s="23"/>
      <c r="P20" s="23"/>
      <c r="Q20" s="6"/>
      <c r="R20" s="6"/>
      <c r="S20" s="6"/>
      <c r="T20" s="23"/>
      <c r="U20" s="23"/>
      <c r="V20" s="23"/>
      <c r="W20" s="6"/>
      <c r="X20" s="6"/>
      <c r="Y20" s="6"/>
      <c r="Z20" s="6"/>
      <c r="AA20" s="23"/>
      <c r="AB20" s="6"/>
      <c r="AC20" s="6"/>
      <c r="AD20" s="6"/>
      <c r="AE20" s="23"/>
      <c r="AF20" s="23"/>
      <c r="AG20" s="23"/>
      <c r="AH20" s="6"/>
      <c r="AI20" s="6"/>
      <c r="AJ20" s="6"/>
      <c r="AK20" s="6"/>
      <c r="AL20" s="23"/>
      <c r="AM20" s="6"/>
      <c r="AN20" s="6"/>
      <c r="AO20" s="23"/>
      <c r="AP20" s="23"/>
      <c r="AQ20" s="23"/>
      <c r="AR20" s="6"/>
      <c r="AS20" s="23"/>
      <c r="AT20" s="23"/>
      <c r="AU20" s="23"/>
      <c r="AV20" s="23"/>
      <c r="AW20" s="23"/>
      <c r="AX20" s="25"/>
      <c r="AY20" s="25" t="str">
        <f t="shared" si="1"/>
        <v/>
      </c>
      <c r="AZ20" s="23"/>
      <c r="BA20" s="23">
        <f t="shared" si="2"/>
        <v>0</v>
      </c>
      <c r="BB20" s="6"/>
      <c r="BC20" s="6"/>
      <c r="BD20" s="23">
        <f t="shared" si="3"/>
        <v>0</v>
      </c>
      <c r="BE20" s="6"/>
      <c r="BF20" s="40"/>
      <c r="BG20" s="40"/>
      <c r="BH20" s="6"/>
      <c r="BI20" s="6"/>
      <c r="BJ20" s="6"/>
      <c r="BK20" s="6"/>
      <c r="BL20" s="23"/>
      <c r="BM20" s="23"/>
      <c r="BN20" s="42"/>
      <c r="BO20" s="42"/>
      <c r="BP20" s="42"/>
    </row>
    <row r="21">
      <c r="A21" s="11">
        <v>17.0</v>
      </c>
      <c r="B21" s="6" t="s">
        <v>1823</v>
      </c>
      <c r="C21" s="116" t="s">
        <v>1824</v>
      </c>
      <c r="D21" s="118"/>
      <c r="E21" s="117"/>
      <c r="F21" s="116" t="s">
        <v>79</v>
      </c>
      <c r="G21" s="116" t="s">
        <v>89</v>
      </c>
      <c r="H21" s="11" t="s">
        <v>90</v>
      </c>
      <c r="J21" s="11" t="s">
        <v>91</v>
      </c>
      <c r="K21" s="6" t="s">
        <v>84</v>
      </c>
      <c r="L21" s="33">
        <v>42979.0</v>
      </c>
      <c r="M21" s="11"/>
      <c r="N21" s="23"/>
      <c r="O21" s="23"/>
      <c r="P21" s="23"/>
      <c r="Q21" s="6"/>
      <c r="R21" s="6"/>
      <c r="S21" s="6"/>
      <c r="T21" s="23"/>
      <c r="U21" s="23"/>
      <c r="V21" s="23"/>
      <c r="W21" s="6"/>
      <c r="X21" s="6"/>
      <c r="Y21" s="6"/>
      <c r="Z21" s="6"/>
      <c r="AA21" s="23"/>
      <c r="AB21" s="6"/>
      <c r="AC21" s="6"/>
      <c r="AD21" s="6"/>
      <c r="AE21" s="23"/>
      <c r="AF21" s="23"/>
      <c r="AG21" s="23"/>
      <c r="AH21" s="6"/>
      <c r="AI21" s="6"/>
      <c r="AJ21" s="6"/>
      <c r="AK21" s="6"/>
      <c r="AL21" s="23"/>
      <c r="AM21" s="6"/>
      <c r="AN21" s="6"/>
      <c r="AO21" s="23"/>
      <c r="AP21" s="23"/>
      <c r="AQ21" s="23"/>
      <c r="AR21" s="6"/>
      <c r="AS21" s="23"/>
      <c r="AT21" s="23"/>
      <c r="AU21" s="23"/>
      <c r="AV21" s="23"/>
      <c r="AW21" s="23"/>
      <c r="AX21" s="25"/>
      <c r="AY21" s="25" t="str">
        <f t="shared" si="1"/>
        <v/>
      </c>
      <c r="AZ21" s="23"/>
      <c r="BA21" s="23">
        <f t="shared" si="2"/>
        <v>0</v>
      </c>
      <c r="BB21" s="6"/>
      <c r="BC21" s="6"/>
      <c r="BD21" s="23">
        <f t="shared" si="3"/>
        <v>0</v>
      </c>
      <c r="BE21" s="6"/>
      <c r="BF21" s="40"/>
      <c r="BG21" s="40"/>
      <c r="BH21" s="6"/>
      <c r="BI21" s="6"/>
      <c r="BJ21" s="6"/>
      <c r="BK21" s="6"/>
      <c r="BL21" s="23"/>
      <c r="BM21" s="23"/>
      <c r="BN21" s="42"/>
      <c r="BO21" s="42"/>
      <c r="BP21" s="42"/>
    </row>
    <row r="22">
      <c r="A22" s="11">
        <v>18.0</v>
      </c>
      <c r="B22" s="6" t="s">
        <v>1825</v>
      </c>
      <c r="C22" s="116" t="s">
        <v>195</v>
      </c>
      <c r="D22" s="116" t="s">
        <v>564</v>
      </c>
      <c r="E22" s="116" t="s">
        <v>676</v>
      </c>
      <c r="F22" s="116" t="s">
        <v>96</v>
      </c>
      <c r="G22" s="116" t="s">
        <v>89</v>
      </c>
      <c r="H22" s="11" t="s">
        <v>90</v>
      </c>
      <c r="J22" s="11" t="s">
        <v>91</v>
      </c>
      <c r="K22" s="6" t="s">
        <v>84</v>
      </c>
      <c r="L22" s="33">
        <v>42979.0</v>
      </c>
      <c r="M22" s="11"/>
      <c r="N22" s="23"/>
      <c r="O22" s="23"/>
      <c r="P22" s="23"/>
      <c r="Q22" s="6"/>
      <c r="R22" s="6"/>
      <c r="S22" s="6"/>
      <c r="T22" s="23"/>
      <c r="U22" s="23"/>
      <c r="V22" s="23"/>
      <c r="W22" s="6"/>
      <c r="X22" s="6"/>
      <c r="Y22" s="6"/>
      <c r="Z22" s="6"/>
      <c r="AA22" s="23"/>
      <c r="AB22" s="6"/>
      <c r="AC22" s="6"/>
      <c r="AD22" s="6"/>
      <c r="AE22" s="23"/>
      <c r="AF22" s="23"/>
      <c r="AG22" s="23"/>
      <c r="AH22" s="6"/>
      <c r="AI22" s="6"/>
      <c r="AJ22" s="6"/>
      <c r="AK22" s="6"/>
      <c r="AL22" s="23"/>
      <c r="AM22" s="6"/>
      <c r="AN22" s="6"/>
      <c r="AO22" s="23"/>
      <c r="AP22" s="23"/>
      <c r="AQ22" s="23"/>
      <c r="AR22" s="6"/>
      <c r="AS22" s="23"/>
      <c r="AT22" s="23"/>
      <c r="AU22" s="23"/>
      <c r="AV22" s="23"/>
      <c r="AW22" s="23"/>
      <c r="AX22" s="25"/>
      <c r="AY22" s="25" t="str">
        <f t="shared" si="1"/>
        <v/>
      </c>
      <c r="AZ22" s="23"/>
      <c r="BA22" s="23">
        <f t="shared" si="2"/>
        <v>0</v>
      </c>
      <c r="BB22" s="6"/>
      <c r="BC22" s="6"/>
      <c r="BD22" s="23">
        <f t="shared" si="3"/>
        <v>0</v>
      </c>
      <c r="BE22" s="6"/>
      <c r="BF22" s="40"/>
      <c r="BG22" s="40"/>
      <c r="BH22" s="6"/>
      <c r="BI22" s="6"/>
      <c r="BJ22" s="6"/>
      <c r="BK22" s="6"/>
      <c r="BL22" s="23"/>
      <c r="BM22" s="23"/>
      <c r="BN22" s="42"/>
      <c r="BO22" s="42"/>
      <c r="BP22" s="42"/>
    </row>
    <row r="23">
      <c r="A23" s="11">
        <v>19.0</v>
      </c>
      <c r="B23" s="6" t="s">
        <v>1705</v>
      </c>
      <c r="C23" s="116" t="s">
        <v>115</v>
      </c>
      <c r="D23" s="116" t="s">
        <v>78</v>
      </c>
      <c r="E23" s="117"/>
      <c r="F23" s="116" t="s">
        <v>79</v>
      </c>
      <c r="G23" s="116" t="s">
        <v>89</v>
      </c>
      <c r="H23" s="11" t="s">
        <v>90</v>
      </c>
      <c r="J23" s="11" t="s">
        <v>91</v>
      </c>
      <c r="K23" s="6" t="s">
        <v>84</v>
      </c>
      <c r="L23" s="33">
        <v>42979.0</v>
      </c>
      <c r="M23" s="11"/>
      <c r="N23" s="23"/>
      <c r="O23" s="23"/>
      <c r="P23" s="23"/>
      <c r="Q23" s="6"/>
      <c r="R23" s="6"/>
      <c r="S23" s="6"/>
      <c r="T23" s="23"/>
      <c r="U23" s="23"/>
      <c r="V23" s="23"/>
      <c r="W23" s="6"/>
      <c r="X23" s="6"/>
      <c r="Y23" s="6"/>
      <c r="Z23" s="6"/>
      <c r="AA23" s="23"/>
      <c r="AB23" s="6"/>
      <c r="AC23" s="6"/>
      <c r="AD23" s="6"/>
      <c r="AE23" s="23"/>
      <c r="AF23" s="23"/>
      <c r="AG23" s="23"/>
      <c r="AH23" s="6"/>
      <c r="AI23" s="6"/>
      <c r="AJ23" s="6"/>
      <c r="AK23" s="6"/>
      <c r="AL23" s="23"/>
      <c r="AM23" s="6"/>
      <c r="AN23" s="6"/>
      <c r="AO23" s="23"/>
      <c r="AP23" s="23"/>
      <c r="AQ23" s="23"/>
      <c r="AR23" s="6"/>
      <c r="AS23" s="23"/>
      <c r="AT23" s="23"/>
      <c r="AU23" s="23"/>
      <c r="AV23" s="23"/>
      <c r="AW23" s="23"/>
      <c r="AX23" s="25"/>
      <c r="AY23" s="25" t="str">
        <f t="shared" si="1"/>
        <v/>
      </c>
      <c r="AZ23" s="23"/>
      <c r="BA23" s="23">
        <f t="shared" si="2"/>
        <v>0</v>
      </c>
      <c r="BB23" s="6"/>
      <c r="BC23" s="6"/>
      <c r="BD23" s="23">
        <f t="shared" si="3"/>
        <v>0</v>
      </c>
      <c r="BE23" s="6"/>
      <c r="BF23" s="40"/>
      <c r="BG23" s="40"/>
      <c r="BH23" s="6"/>
      <c r="BI23" s="6"/>
      <c r="BJ23" s="6"/>
      <c r="BK23" s="6"/>
      <c r="BL23" s="23"/>
      <c r="BM23" s="23"/>
      <c r="BN23" s="42"/>
      <c r="BO23" s="42"/>
      <c r="BP23" s="42"/>
    </row>
    <row r="24">
      <c r="A24" s="11">
        <v>20.0</v>
      </c>
      <c r="B24" s="6" t="s">
        <v>1399</v>
      </c>
      <c r="C24" s="116" t="s">
        <v>688</v>
      </c>
      <c r="D24" s="116" t="s">
        <v>115</v>
      </c>
      <c r="E24" s="117"/>
      <c r="F24" s="116" t="s">
        <v>79</v>
      </c>
      <c r="G24" s="116" t="s">
        <v>89</v>
      </c>
      <c r="H24" s="11" t="s">
        <v>90</v>
      </c>
      <c r="J24" s="11" t="s">
        <v>91</v>
      </c>
      <c r="K24" s="6" t="s">
        <v>84</v>
      </c>
      <c r="L24" s="33">
        <v>42979.0</v>
      </c>
      <c r="M24" s="11"/>
      <c r="N24" s="23"/>
      <c r="O24" s="23"/>
      <c r="P24" s="23"/>
      <c r="Q24" s="6"/>
      <c r="R24" s="6"/>
      <c r="S24" s="6"/>
      <c r="T24" s="23"/>
      <c r="U24" s="23"/>
      <c r="V24" s="23"/>
      <c r="W24" s="6"/>
      <c r="X24" s="6"/>
      <c r="Y24" s="6"/>
      <c r="Z24" s="6"/>
      <c r="AA24" s="23"/>
      <c r="AB24" s="6"/>
      <c r="AC24" s="6"/>
      <c r="AD24" s="6"/>
      <c r="AE24" s="23"/>
      <c r="AF24" s="23"/>
      <c r="AG24" s="23"/>
      <c r="AH24" s="6"/>
      <c r="AI24" s="6"/>
      <c r="AJ24" s="6"/>
      <c r="AK24" s="6"/>
      <c r="AL24" s="23"/>
      <c r="AM24" s="6"/>
      <c r="AN24" s="6"/>
      <c r="AO24" s="23"/>
      <c r="AP24" s="23"/>
      <c r="AQ24" s="23"/>
      <c r="AR24" s="6"/>
      <c r="AS24" s="23"/>
      <c r="AT24" s="23"/>
      <c r="AU24" s="23"/>
      <c r="AV24" s="23"/>
      <c r="AW24" s="23"/>
      <c r="AX24" s="25"/>
      <c r="AY24" s="25" t="str">
        <f t="shared" si="1"/>
        <v/>
      </c>
      <c r="AZ24" s="23"/>
      <c r="BA24" s="23">
        <f t="shared" si="2"/>
        <v>0</v>
      </c>
      <c r="BB24" s="6"/>
      <c r="BC24" s="6"/>
      <c r="BD24" s="23">
        <f t="shared" si="3"/>
        <v>0</v>
      </c>
      <c r="BE24" s="6"/>
      <c r="BF24" s="40"/>
      <c r="BG24" s="40"/>
      <c r="BH24" s="6"/>
      <c r="BI24" s="6"/>
      <c r="BJ24" s="6"/>
      <c r="BK24" s="6"/>
      <c r="BL24" s="23"/>
      <c r="BM24" s="23"/>
      <c r="BN24" s="42"/>
      <c r="BO24" s="42"/>
      <c r="BP24" s="42"/>
    </row>
    <row r="25">
      <c r="A25" s="11">
        <v>21.0</v>
      </c>
      <c r="B25" s="6" t="s">
        <v>1826</v>
      </c>
      <c r="C25" s="116" t="s">
        <v>87</v>
      </c>
      <c r="D25" s="118"/>
      <c r="E25" s="117"/>
      <c r="F25" s="116" t="s">
        <v>79</v>
      </c>
      <c r="G25" s="116" t="s">
        <v>89</v>
      </c>
      <c r="H25" s="11" t="s">
        <v>90</v>
      </c>
      <c r="J25" s="11" t="s">
        <v>91</v>
      </c>
      <c r="K25" s="6" t="s">
        <v>84</v>
      </c>
      <c r="L25" s="33">
        <v>42979.0</v>
      </c>
      <c r="M25" s="11"/>
      <c r="N25" s="23"/>
      <c r="O25" s="23"/>
      <c r="P25" s="23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6"/>
      <c r="AI25" s="6"/>
      <c r="AJ25" s="6"/>
      <c r="AK25" s="6"/>
      <c r="AL25" s="25"/>
      <c r="AM25" s="25"/>
      <c r="AN25" s="25"/>
      <c r="AO25" s="25"/>
      <c r="AP25" s="25"/>
      <c r="AQ25" s="25"/>
      <c r="AR25" s="6"/>
      <c r="AS25" s="25"/>
      <c r="AT25" s="25"/>
      <c r="AU25" s="25"/>
      <c r="AV25" s="25"/>
      <c r="AW25" s="25"/>
      <c r="AX25" s="25"/>
      <c r="AY25" s="25" t="str">
        <f t="shared" si="1"/>
        <v/>
      </c>
      <c r="AZ25" s="23"/>
      <c r="BA25" s="23">
        <f t="shared" si="2"/>
        <v>0</v>
      </c>
      <c r="BB25" s="6"/>
      <c r="BC25" s="6"/>
      <c r="BD25" s="23">
        <f t="shared" si="3"/>
        <v>0</v>
      </c>
      <c r="BE25" s="6"/>
      <c r="BF25" s="40"/>
      <c r="BG25" s="40"/>
      <c r="BH25" s="6"/>
      <c r="BI25" s="6"/>
      <c r="BJ25" s="6"/>
      <c r="BK25" s="6"/>
      <c r="BL25" s="23"/>
      <c r="BM25" s="23"/>
      <c r="BN25" s="42"/>
      <c r="BO25" s="42"/>
      <c r="BP25" s="42"/>
    </row>
    <row r="26">
      <c r="A26" s="11">
        <v>22.0</v>
      </c>
      <c r="B26" s="6" t="s">
        <v>1498</v>
      </c>
      <c r="C26" s="116" t="s">
        <v>77</v>
      </c>
      <c r="D26" s="118"/>
      <c r="E26" s="117"/>
      <c r="F26" s="116" t="s">
        <v>79</v>
      </c>
      <c r="G26" s="116" t="s">
        <v>89</v>
      </c>
      <c r="H26" s="11" t="s">
        <v>90</v>
      </c>
      <c r="J26" s="11" t="s">
        <v>91</v>
      </c>
      <c r="K26" s="6" t="s">
        <v>84</v>
      </c>
      <c r="L26" s="33">
        <v>42979.0</v>
      </c>
      <c r="M26" s="11"/>
      <c r="N26" s="23"/>
      <c r="O26" s="23"/>
      <c r="P26" s="23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6"/>
      <c r="AI26" s="6"/>
      <c r="AJ26" s="6"/>
      <c r="AK26" s="6"/>
      <c r="AL26" s="25"/>
      <c r="AM26" s="25"/>
      <c r="AN26" s="25"/>
      <c r="AO26" s="25"/>
      <c r="AP26" s="25"/>
      <c r="AQ26" s="25"/>
      <c r="AR26" s="6"/>
      <c r="AS26" s="25"/>
      <c r="AT26" s="25"/>
      <c r="AU26" s="25"/>
      <c r="AV26" s="25"/>
      <c r="AW26" s="25"/>
      <c r="AX26" s="25"/>
      <c r="AY26" s="25" t="str">
        <f t="shared" si="1"/>
        <v/>
      </c>
      <c r="AZ26" s="23"/>
      <c r="BA26" s="23">
        <f t="shared" si="2"/>
        <v>0</v>
      </c>
      <c r="BB26" s="6"/>
      <c r="BC26" s="6"/>
      <c r="BD26" s="23">
        <f t="shared" si="3"/>
        <v>0</v>
      </c>
      <c r="BE26" s="6"/>
      <c r="BF26" s="40"/>
      <c r="BG26" s="40"/>
      <c r="BH26" s="6"/>
      <c r="BI26" s="6"/>
      <c r="BJ26" s="6"/>
      <c r="BK26" s="6"/>
      <c r="BL26" s="23"/>
      <c r="BM26" s="23"/>
      <c r="BN26" s="42"/>
      <c r="BO26" s="42"/>
      <c r="BP26" s="42"/>
    </row>
    <row r="27">
      <c r="A27" s="11">
        <v>23.0</v>
      </c>
      <c r="B27" s="6" t="s">
        <v>1827</v>
      </c>
      <c r="C27" s="116" t="s">
        <v>115</v>
      </c>
      <c r="D27" s="116" t="s">
        <v>1457</v>
      </c>
      <c r="E27" s="117"/>
      <c r="F27" s="116" t="s">
        <v>79</v>
      </c>
      <c r="G27" s="116" t="s">
        <v>89</v>
      </c>
      <c r="H27" s="11" t="s">
        <v>90</v>
      </c>
      <c r="J27" s="11" t="s">
        <v>91</v>
      </c>
      <c r="K27" s="6" t="s">
        <v>84</v>
      </c>
      <c r="L27" s="33">
        <v>42979.0</v>
      </c>
      <c r="M27" s="11"/>
      <c r="N27" s="23"/>
      <c r="O27" s="23"/>
      <c r="P27" s="23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6"/>
      <c r="AI27" s="6"/>
      <c r="AJ27" s="6"/>
      <c r="AK27" s="6"/>
      <c r="AL27" s="25"/>
      <c r="AM27" s="25"/>
      <c r="AN27" s="25"/>
      <c r="AO27" s="25"/>
      <c r="AP27" s="25"/>
      <c r="AQ27" s="25"/>
      <c r="AR27" s="6"/>
      <c r="AS27" s="25"/>
      <c r="AT27" s="25"/>
      <c r="AU27" s="25"/>
      <c r="AV27" s="25"/>
      <c r="AW27" s="25"/>
      <c r="AX27" s="25"/>
      <c r="AY27" s="25" t="str">
        <f t="shared" si="1"/>
        <v/>
      </c>
      <c r="AZ27" s="23"/>
      <c r="BA27" s="23">
        <f t="shared" si="2"/>
        <v>0</v>
      </c>
      <c r="BB27" s="6"/>
      <c r="BC27" s="6"/>
      <c r="BD27" s="23">
        <f t="shared" si="3"/>
        <v>0</v>
      </c>
      <c r="BE27" s="6"/>
      <c r="BF27" s="40"/>
      <c r="BG27" s="40"/>
      <c r="BH27" s="6"/>
      <c r="BI27" s="6"/>
      <c r="BJ27" s="6"/>
      <c r="BK27" s="6"/>
      <c r="BL27" s="23"/>
      <c r="BM27" s="23"/>
      <c r="BN27" s="42"/>
      <c r="BO27" s="42"/>
      <c r="BP27" s="42"/>
    </row>
    <row r="28">
      <c r="A28" s="11">
        <v>24.0</v>
      </c>
      <c r="B28" s="6" t="s">
        <v>1828</v>
      </c>
      <c r="C28" s="116" t="s">
        <v>254</v>
      </c>
      <c r="D28" s="116" t="s">
        <v>404</v>
      </c>
      <c r="E28" s="117"/>
      <c r="F28" s="116" t="s">
        <v>96</v>
      </c>
      <c r="G28" s="116" t="s">
        <v>89</v>
      </c>
      <c r="H28" s="11" t="s">
        <v>90</v>
      </c>
      <c r="J28" s="11" t="s">
        <v>91</v>
      </c>
      <c r="K28" s="6" t="s">
        <v>84</v>
      </c>
      <c r="L28" s="33">
        <v>42979.0</v>
      </c>
      <c r="M28" s="11"/>
      <c r="N28" s="23"/>
      <c r="O28" s="23"/>
      <c r="P28" s="23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6"/>
      <c r="AI28" s="6"/>
      <c r="AJ28" s="6"/>
      <c r="AK28" s="6"/>
      <c r="AL28" s="25"/>
      <c r="AM28" s="25"/>
      <c r="AN28" s="25"/>
      <c r="AO28" s="25"/>
      <c r="AP28" s="25"/>
      <c r="AQ28" s="25"/>
      <c r="AR28" s="6"/>
      <c r="AS28" s="25"/>
      <c r="AT28" s="25"/>
      <c r="AU28" s="25"/>
      <c r="AV28" s="25"/>
      <c r="AW28" s="25"/>
      <c r="AX28" s="25"/>
      <c r="AY28" s="25" t="str">
        <f t="shared" si="1"/>
        <v/>
      </c>
      <c r="AZ28" s="23"/>
      <c r="BA28" s="23">
        <f t="shared" si="2"/>
        <v>0</v>
      </c>
      <c r="BB28" s="6"/>
      <c r="BC28" s="6"/>
      <c r="BD28" s="23">
        <f t="shared" si="3"/>
        <v>0</v>
      </c>
      <c r="BE28" s="6"/>
      <c r="BF28" s="40"/>
      <c r="BG28" s="40"/>
      <c r="BH28" s="6"/>
      <c r="BI28" s="6"/>
      <c r="BJ28" s="6"/>
      <c r="BK28" s="6"/>
      <c r="BL28" s="23"/>
      <c r="BM28" s="23"/>
      <c r="BN28" s="42"/>
      <c r="BO28" s="42"/>
      <c r="BP28" s="42"/>
    </row>
    <row r="29">
      <c r="A29" s="11">
        <v>25.0</v>
      </c>
      <c r="B29" s="6" t="s">
        <v>1829</v>
      </c>
      <c r="C29" s="116" t="s">
        <v>1716</v>
      </c>
      <c r="D29" s="116" t="s">
        <v>404</v>
      </c>
      <c r="E29" s="117"/>
      <c r="F29" s="116" t="s">
        <v>96</v>
      </c>
      <c r="G29" s="116" t="s">
        <v>89</v>
      </c>
      <c r="H29" s="11" t="s">
        <v>90</v>
      </c>
      <c r="J29" s="11" t="s">
        <v>91</v>
      </c>
      <c r="K29" s="6" t="s">
        <v>84</v>
      </c>
      <c r="L29" s="33">
        <v>42979.0</v>
      </c>
      <c r="M29" s="11"/>
      <c r="N29" s="23"/>
      <c r="O29" s="23"/>
      <c r="P29" s="23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6"/>
      <c r="AI29" s="6"/>
      <c r="AJ29" s="6"/>
      <c r="AK29" s="6"/>
      <c r="AL29" s="25"/>
      <c r="AM29" s="25"/>
      <c r="AN29" s="25"/>
      <c r="AO29" s="25"/>
      <c r="AP29" s="25"/>
      <c r="AQ29" s="25"/>
      <c r="AR29" s="6"/>
      <c r="AS29" s="25"/>
      <c r="AT29" s="25"/>
      <c r="AU29" s="25"/>
      <c r="AV29" s="25"/>
      <c r="AW29" s="25"/>
      <c r="AX29" s="25"/>
      <c r="AY29" s="25" t="str">
        <f t="shared" si="1"/>
        <v/>
      </c>
      <c r="AZ29" s="23"/>
      <c r="BA29" s="23">
        <f t="shared" si="2"/>
        <v>0</v>
      </c>
      <c r="BB29" s="6"/>
      <c r="BC29" s="6"/>
      <c r="BD29" s="23">
        <f t="shared" si="3"/>
        <v>0</v>
      </c>
      <c r="BE29" s="6"/>
      <c r="BF29" s="40"/>
      <c r="BG29" s="40"/>
      <c r="BH29" s="6"/>
      <c r="BI29" s="6"/>
      <c r="BJ29" s="6"/>
      <c r="BK29" s="6"/>
      <c r="BL29" s="23"/>
      <c r="BM29" s="23"/>
      <c r="BN29" s="42"/>
      <c r="BO29" s="42"/>
      <c r="BP29" s="42"/>
    </row>
    <row r="30">
      <c r="A30" s="11">
        <v>26.0</v>
      </c>
      <c r="B30" s="6" t="s">
        <v>1830</v>
      </c>
      <c r="C30" s="116" t="s">
        <v>78</v>
      </c>
      <c r="D30" s="118"/>
      <c r="E30" s="117"/>
      <c r="F30" s="116" t="s">
        <v>79</v>
      </c>
      <c r="G30" s="116" t="s">
        <v>89</v>
      </c>
      <c r="H30" s="11" t="s">
        <v>90</v>
      </c>
      <c r="J30" s="11" t="s">
        <v>91</v>
      </c>
      <c r="K30" s="6" t="s">
        <v>84</v>
      </c>
      <c r="L30" s="33">
        <v>42979.0</v>
      </c>
      <c r="M30" s="11"/>
      <c r="N30" s="23"/>
      <c r="O30" s="23"/>
      <c r="P30" s="23"/>
      <c r="Q30" s="6"/>
      <c r="R30" s="6"/>
      <c r="S30" s="6"/>
      <c r="T30" s="23"/>
      <c r="U30" s="23"/>
      <c r="V30" s="23"/>
      <c r="W30" s="6"/>
      <c r="X30" s="6"/>
      <c r="Y30" s="6"/>
      <c r="Z30" s="6"/>
      <c r="AA30" s="23"/>
      <c r="AB30" s="6"/>
      <c r="AC30" s="6"/>
      <c r="AD30" s="6"/>
      <c r="AE30" s="23"/>
      <c r="AF30" s="23"/>
      <c r="AG30" s="23"/>
      <c r="AH30" s="6"/>
      <c r="AI30" s="6"/>
      <c r="AJ30" s="6"/>
      <c r="AK30" s="6"/>
      <c r="AL30" s="23"/>
      <c r="AM30" s="6"/>
      <c r="AN30" s="6"/>
      <c r="AO30" s="23"/>
      <c r="AP30" s="23"/>
      <c r="AQ30" s="23"/>
      <c r="AR30" s="6"/>
      <c r="AS30" s="23"/>
      <c r="AT30" s="23"/>
      <c r="AU30" s="23"/>
      <c r="AV30" s="23"/>
      <c r="AW30" s="23"/>
      <c r="AX30" s="25"/>
      <c r="AY30" s="25" t="str">
        <f t="shared" si="1"/>
        <v/>
      </c>
      <c r="AZ30" s="23"/>
      <c r="BA30" s="23">
        <f t="shared" si="2"/>
        <v>0</v>
      </c>
      <c r="BB30" s="6"/>
      <c r="BC30" s="6"/>
      <c r="BD30" s="23">
        <f t="shared" si="3"/>
        <v>0</v>
      </c>
      <c r="BE30" s="6"/>
      <c r="BF30" s="40"/>
      <c r="BG30" s="40"/>
      <c r="BH30" s="6"/>
      <c r="BI30" s="6"/>
      <c r="BJ30" s="6"/>
      <c r="BK30" s="6"/>
      <c r="BL30" s="23"/>
      <c r="BM30" s="23"/>
      <c r="BN30" s="42"/>
      <c r="BO30" s="42"/>
      <c r="BP30" s="42"/>
    </row>
    <row r="31">
      <c r="A31" s="11">
        <v>27.0</v>
      </c>
      <c r="B31" s="6" t="s">
        <v>1509</v>
      </c>
      <c r="C31" s="116" t="s">
        <v>535</v>
      </c>
      <c r="D31" s="118"/>
      <c r="E31" s="118"/>
      <c r="F31" s="116" t="s">
        <v>79</v>
      </c>
      <c r="G31" s="116" t="s">
        <v>89</v>
      </c>
      <c r="H31" s="11" t="s">
        <v>90</v>
      </c>
      <c r="J31" s="11" t="s">
        <v>91</v>
      </c>
      <c r="K31" s="6" t="s">
        <v>84</v>
      </c>
      <c r="L31" s="33">
        <v>42979.0</v>
      </c>
      <c r="M31" s="11"/>
      <c r="N31" s="23"/>
      <c r="O31" s="23"/>
      <c r="P31" s="23"/>
      <c r="Q31" s="60"/>
      <c r="R31" s="60"/>
      <c r="S31" s="60"/>
      <c r="T31" s="61"/>
      <c r="U31" s="61"/>
      <c r="V31" s="61"/>
      <c r="W31" s="60"/>
      <c r="X31" s="60"/>
      <c r="Y31" s="60"/>
      <c r="Z31" s="60"/>
      <c r="AA31" s="61"/>
      <c r="AB31" s="60"/>
      <c r="AC31" s="60"/>
      <c r="AD31" s="60"/>
      <c r="AE31" s="61"/>
      <c r="AF31" s="61"/>
      <c r="AG31" s="61"/>
      <c r="AH31" s="6"/>
      <c r="AI31" s="6"/>
      <c r="AJ31" s="6"/>
      <c r="AK31" s="6"/>
      <c r="AL31" s="61"/>
      <c r="AM31" s="60"/>
      <c r="AN31" s="60"/>
      <c r="AO31" s="61"/>
      <c r="AP31" s="61"/>
      <c r="AQ31" s="61"/>
      <c r="AR31" s="60"/>
      <c r="AS31" s="61"/>
      <c r="AT31" s="61"/>
      <c r="AU31" s="61"/>
      <c r="AV31" s="61"/>
      <c r="AW31" s="61"/>
      <c r="AX31" s="25"/>
      <c r="AY31" s="25" t="str">
        <f t="shared" si="1"/>
        <v/>
      </c>
      <c r="AZ31" s="61"/>
      <c r="BA31" s="23">
        <f t="shared" si="2"/>
        <v>0</v>
      </c>
      <c r="BB31" s="60"/>
      <c r="BC31" s="60"/>
      <c r="BD31" s="61">
        <f t="shared" si="3"/>
        <v>0</v>
      </c>
      <c r="BE31" s="6"/>
      <c r="BF31" s="40"/>
      <c r="BG31" s="40"/>
      <c r="BH31" s="6"/>
      <c r="BI31" s="6"/>
      <c r="BJ31" s="6"/>
      <c r="BK31" s="6"/>
      <c r="BL31" s="61"/>
      <c r="BM31" s="61"/>
      <c r="BN31" s="42"/>
      <c r="BO31" s="42"/>
      <c r="BP31" s="42"/>
    </row>
    <row r="32">
      <c r="A32" s="11">
        <v>28.0</v>
      </c>
      <c r="B32" s="6" t="s">
        <v>1831</v>
      </c>
      <c r="C32" s="116" t="s">
        <v>561</v>
      </c>
      <c r="D32" s="116" t="s">
        <v>145</v>
      </c>
      <c r="E32" s="117"/>
      <c r="F32" s="116" t="s">
        <v>79</v>
      </c>
      <c r="G32" s="116" t="s">
        <v>89</v>
      </c>
      <c r="H32" s="11" t="s">
        <v>90</v>
      </c>
      <c r="I32" s="54"/>
      <c r="J32" s="56"/>
      <c r="K32" s="57"/>
      <c r="L32" s="58"/>
      <c r="M32" s="56"/>
      <c r="N32" s="59"/>
      <c r="O32" s="59"/>
      <c r="P32" s="59"/>
      <c r="Q32" s="60"/>
      <c r="R32" s="60"/>
      <c r="S32" s="60"/>
      <c r="T32" s="61"/>
      <c r="U32" s="61"/>
      <c r="V32" s="61"/>
      <c r="W32" s="60"/>
      <c r="X32" s="60"/>
      <c r="Y32" s="60"/>
      <c r="Z32" s="60"/>
      <c r="AA32" s="61"/>
      <c r="AB32" s="60"/>
      <c r="AC32" s="60"/>
      <c r="AD32" s="60"/>
      <c r="AE32" s="61"/>
      <c r="AF32" s="61"/>
      <c r="AG32" s="61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1"/>
      <c r="AW32" s="61"/>
      <c r="AX32" s="25"/>
      <c r="AY32" s="25" t="str">
        <f t="shared" si="1"/>
        <v/>
      </c>
      <c r="AZ32" s="61"/>
      <c r="BA32" s="23">
        <f t="shared" si="2"/>
        <v>0</v>
      </c>
      <c r="BB32" s="60"/>
      <c r="BC32" s="60"/>
      <c r="BD32" s="61">
        <f t="shared" si="3"/>
        <v>0</v>
      </c>
      <c r="BE32" s="60"/>
      <c r="BF32" s="119"/>
      <c r="BG32" s="6"/>
      <c r="BH32" s="6"/>
      <c r="BI32" s="6"/>
      <c r="BJ32" s="60"/>
      <c r="BK32" s="60"/>
      <c r="BL32" s="61"/>
      <c r="BM32" s="61"/>
      <c r="BN32" s="42"/>
      <c r="BO32" s="42"/>
      <c r="BP32" s="42"/>
    </row>
    <row r="33">
      <c r="A33" s="11">
        <v>29.0</v>
      </c>
      <c r="B33" s="6" t="s">
        <v>1208</v>
      </c>
      <c r="C33" s="116" t="s">
        <v>149</v>
      </c>
      <c r="D33" s="116" t="s">
        <v>880</v>
      </c>
      <c r="E33" s="117"/>
      <c r="F33" s="116" t="s">
        <v>79</v>
      </c>
      <c r="G33" s="116" t="s">
        <v>89</v>
      </c>
      <c r="H33" s="11" t="s">
        <v>90</v>
      </c>
      <c r="J33" s="11" t="s">
        <v>91</v>
      </c>
      <c r="K33" s="6" t="s">
        <v>84</v>
      </c>
      <c r="L33" s="33">
        <v>42979.0</v>
      </c>
      <c r="M33" s="11"/>
      <c r="N33" s="23"/>
      <c r="O33" s="23"/>
      <c r="P33" s="23"/>
      <c r="Q33" s="60"/>
      <c r="R33" s="60"/>
      <c r="S33" s="60"/>
      <c r="T33" s="61"/>
      <c r="U33" s="61"/>
      <c r="V33" s="61"/>
      <c r="W33" s="60"/>
      <c r="X33" s="60"/>
      <c r="Y33" s="60"/>
      <c r="Z33" s="60"/>
      <c r="AA33" s="60"/>
      <c r="AB33" s="60"/>
      <c r="AC33" s="60"/>
      <c r="AD33" s="60"/>
      <c r="AE33" s="61"/>
      <c r="AF33" s="61"/>
      <c r="AG33" s="61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1"/>
      <c r="AW33" s="61"/>
      <c r="AX33" s="25"/>
      <c r="AY33" s="25" t="str">
        <f t="shared" si="1"/>
        <v/>
      </c>
      <c r="AZ33" s="61"/>
      <c r="BA33" s="23">
        <f t="shared" si="2"/>
        <v>0</v>
      </c>
      <c r="BB33" s="60"/>
      <c r="BC33" s="60"/>
      <c r="BD33" s="61">
        <f t="shared" si="3"/>
        <v>0</v>
      </c>
      <c r="BE33" s="60"/>
      <c r="BF33" s="119"/>
      <c r="BG33" s="6"/>
      <c r="BH33" s="6"/>
      <c r="BI33" s="6"/>
      <c r="BJ33" s="60"/>
      <c r="BK33" s="6"/>
      <c r="BL33" s="61"/>
      <c r="BM33" s="61"/>
      <c r="BN33" s="42"/>
      <c r="BO33" s="42"/>
      <c r="BP33" s="42"/>
    </row>
    <row r="34">
      <c r="A34" s="11">
        <v>30.0</v>
      </c>
      <c r="B34" s="6" t="s">
        <v>1413</v>
      </c>
      <c r="C34" s="116" t="s">
        <v>115</v>
      </c>
      <c r="D34" s="118"/>
      <c r="E34" s="117"/>
      <c r="F34" s="116" t="s">
        <v>79</v>
      </c>
      <c r="G34" s="116" t="s">
        <v>312</v>
      </c>
      <c r="H34" s="11" t="s">
        <v>90</v>
      </c>
      <c r="I34" s="54"/>
      <c r="J34" s="56"/>
      <c r="K34" s="57"/>
      <c r="L34" s="58"/>
      <c r="M34" s="56"/>
      <c r="N34" s="59"/>
      <c r="O34" s="59"/>
      <c r="P34" s="59"/>
      <c r="Q34" s="60">
        <v>10.0</v>
      </c>
      <c r="R34" s="60">
        <v>10.0</v>
      </c>
      <c r="S34" s="60">
        <v>9.0</v>
      </c>
      <c r="T34" s="60"/>
      <c r="U34" s="61"/>
      <c r="V34" s="65"/>
      <c r="W34" s="65">
        <v>7.0</v>
      </c>
      <c r="X34" s="60">
        <v>8.0</v>
      </c>
      <c r="Y34" s="60">
        <v>5.0</v>
      </c>
      <c r="Z34" s="60">
        <v>7.0</v>
      </c>
      <c r="AA34" s="60"/>
      <c r="AB34" s="60">
        <v>10.0</v>
      </c>
      <c r="AC34" s="60">
        <v>9.0</v>
      </c>
      <c r="AD34" s="60">
        <v>10.0</v>
      </c>
      <c r="AE34" s="61"/>
      <c r="AF34" s="61"/>
      <c r="AG34" s="61"/>
      <c r="AH34" s="60">
        <v>10.0</v>
      </c>
      <c r="AI34" s="60">
        <v>10.0</v>
      </c>
      <c r="AJ34" s="60">
        <v>10.0</v>
      </c>
      <c r="AK34" s="60">
        <v>10.0</v>
      </c>
      <c r="AL34" s="60"/>
      <c r="AM34" s="60">
        <v>6.0</v>
      </c>
      <c r="AN34" s="60">
        <v>9.0</v>
      </c>
      <c r="AO34" s="60"/>
      <c r="AP34" s="60"/>
      <c r="AQ34" s="60"/>
      <c r="AR34" s="60"/>
      <c r="AS34" s="60"/>
      <c r="AT34" s="60"/>
      <c r="AU34" s="60"/>
      <c r="AV34" s="61"/>
      <c r="AW34" s="61"/>
      <c r="AX34" s="25">
        <v>10.0</v>
      </c>
      <c r="AY34" s="25">
        <f t="shared" si="1"/>
        <v>8.82</v>
      </c>
      <c r="AZ34" s="61"/>
      <c r="BA34" s="23">
        <f t="shared" si="2"/>
        <v>0</v>
      </c>
      <c r="BB34" s="60">
        <v>6.0</v>
      </c>
      <c r="BC34" s="60">
        <v>5.0</v>
      </c>
      <c r="BD34" s="61">
        <f t="shared" si="3"/>
        <v>1</v>
      </c>
      <c r="BE34" s="60" t="s">
        <v>92</v>
      </c>
      <c r="BF34" s="119" t="s">
        <v>55</v>
      </c>
      <c r="BG34" s="6" t="s">
        <v>55</v>
      </c>
      <c r="BH34" s="6" t="s">
        <v>55</v>
      </c>
      <c r="BI34" s="6" t="s">
        <v>55</v>
      </c>
      <c r="BJ34" s="60" t="s">
        <v>92</v>
      </c>
      <c r="BK34" s="6" t="s">
        <v>55</v>
      </c>
      <c r="BL34" s="61"/>
      <c r="BM34" s="61"/>
      <c r="BN34" s="42"/>
      <c r="BO34" s="42"/>
      <c r="BP34" s="42"/>
    </row>
    <row r="35">
      <c r="A35" s="11">
        <v>31.0</v>
      </c>
      <c r="B35" s="6" t="s">
        <v>1832</v>
      </c>
      <c r="C35" s="116" t="s">
        <v>550</v>
      </c>
      <c r="D35" s="116" t="s">
        <v>1476</v>
      </c>
      <c r="E35" s="116" t="s">
        <v>76</v>
      </c>
      <c r="F35" s="116" t="s">
        <v>79</v>
      </c>
      <c r="G35" s="116" t="s">
        <v>312</v>
      </c>
      <c r="H35" s="11" t="s">
        <v>90</v>
      </c>
      <c r="J35" s="11" t="s">
        <v>91</v>
      </c>
      <c r="K35" s="6" t="s">
        <v>84</v>
      </c>
      <c r="L35" s="33">
        <v>42979.0</v>
      </c>
      <c r="M35" s="11"/>
      <c r="N35" s="23"/>
      <c r="O35" s="23"/>
      <c r="P35" s="23"/>
      <c r="Q35" s="6">
        <v>8.0</v>
      </c>
      <c r="R35" s="6">
        <v>9.0</v>
      </c>
      <c r="S35" s="6">
        <v>7.0</v>
      </c>
      <c r="T35" s="6"/>
      <c r="U35" s="6"/>
      <c r="V35" s="68"/>
      <c r="W35" s="68">
        <v>7.0</v>
      </c>
      <c r="X35" s="6">
        <v>9.0</v>
      </c>
      <c r="Y35" s="6">
        <v>9.0</v>
      </c>
      <c r="Z35" s="6">
        <v>8.0</v>
      </c>
      <c r="AA35" s="23"/>
      <c r="AB35" s="6">
        <v>9.0</v>
      </c>
      <c r="AC35" s="6">
        <v>7.0</v>
      </c>
      <c r="AD35" s="6">
        <v>8.0</v>
      </c>
      <c r="AE35" s="23"/>
      <c r="AF35" s="23"/>
      <c r="AG35" s="23"/>
      <c r="AH35" s="60">
        <v>10.0</v>
      </c>
      <c r="AI35" s="60">
        <v>10.0</v>
      </c>
      <c r="AJ35" s="60">
        <v>10.0</v>
      </c>
      <c r="AK35" s="60">
        <v>10.0</v>
      </c>
      <c r="AL35" s="23"/>
      <c r="AM35" s="6">
        <v>7.0</v>
      </c>
      <c r="AN35" s="6">
        <v>9.0</v>
      </c>
      <c r="AO35" s="23"/>
      <c r="AP35" s="23"/>
      <c r="AQ35" s="23"/>
      <c r="AR35" s="6"/>
      <c r="AS35" s="23"/>
      <c r="AT35" s="23"/>
      <c r="AU35" s="23"/>
      <c r="AV35" s="23"/>
      <c r="AW35" s="23"/>
      <c r="AX35" s="25">
        <v>10.0</v>
      </c>
      <c r="AY35" s="25">
        <f t="shared" si="1"/>
        <v>8.64</v>
      </c>
      <c r="AZ35" s="23"/>
      <c r="BA35" s="23">
        <f t="shared" si="2"/>
        <v>0</v>
      </c>
      <c r="BB35" s="6">
        <v>4.0</v>
      </c>
      <c r="BC35" s="60">
        <v>3.0</v>
      </c>
      <c r="BD35" s="23">
        <f t="shared" si="3"/>
        <v>1</v>
      </c>
      <c r="BE35" s="60" t="s">
        <v>92</v>
      </c>
      <c r="BF35" s="119" t="s">
        <v>55</v>
      </c>
      <c r="BG35" s="6" t="s">
        <v>55</v>
      </c>
      <c r="BH35" s="6" t="s">
        <v>55</v>
      </c>
      <c r="BI35" s="6" t="s">
        <v>55</v>
      </c>
      <c r="BJ35" s="60" t="s">
        <v>92</v>
      </c>
      <c r="BK35" s="6" t="s">
        <v>55</v>
      </c>
      <c r="BL35" s="23"/>
      <c r="BM35" s="23"/>
      <c r="BN35" s="42"/>
      <c r="BO35" s="42"/>
      <c r="BP35" s="42"/>
    </row>
    <row r="36">
      <c r="A36" s="11">
        <v>32.0</v>
      </c>
      <c r="B36" s="6" t="s">
        <v>1833</v>
      </c>
      <c r="C36" s="116" t="s">
        <v>404</v>
      </c>
      <c r="D36" s="116" t="s">
        <v>662</v>
      </c>
      <c r="E36" s="117"/>
      <c r="F36" s="116" t="s">
        <v>96</v>
      </c>
      <c r="G36" s="116" t="s">
        <v>312</v>
      </c>
      <c r="H36" s="11" t="s">
        <v>90</v>
      </c>
      <c r="J36" s="11" t="s">
        <v>91</v>
      </c>
      <c r="K36" s="6" t="s">
        <v>84</v>
      </c>
      <c r="L36" s="33">
        <v>42979.0</v>
      </c>
      <c r="M36" s="11"/>
      <c r="N36" s="23"/>
      <c r="O36" s="23"/>
      <c r="P36" s="23"/>
      <c r="Q36" s="6">
        <v>9.0</v>
      </c>
      <c r="R36" s="6">
        <v>8.0</v>
      </c>
      <c r="S36" s="6">
        <v>9.0</v>
      </c>
      <c r="T36" s="23"/>
      <c r="U36" s="23"/>
      <c r="V36" s="6"/>
      <c r="W36" s="6">
        <v>7.0</v>
      </c>
      <c r="X36" s="6">
        <v>7.0</v>
      </c>
      <c r="Y36" s="6">
        <v>6.0</v>
      </c>
      <c r="Z36" s="6">
        <v>8.0</v>
      </c>
      <c r="AA36" s="23"/>
      <c r="AB36" s="6">
        <v>6.0</v>
      </c>
      <c r="AC36" s="6">
        <v>7.0</v>
      </c>
      <c r="AD36" s="6">
        <v>8.0</v>
      </c>
      <c r="AE36" s="23"/>
      <c r="AF36" s="23"/>
      <c r="AG36" s="23"/>
      <c r="AH36" s="60">
        <v>10.0</v>
      </c>
      <c r="AI36" s="60">
        <v>10.0</v>
      </c>
      <c r="AJ36" s="60">
        <v>10.0</v>
      </c>
      <c r="AK36" s="60">
        <v>10.0</v>
      </c>
      <c r="AL36" s="23"/>
      <c r="AM36" s="6">
        <v>6.0</v>
      </c>
      <c r="AN36" s="6">
        <v>9.0</v>
      </c>
      <c r="AO36" s="23"/>
      <c r="AP36" s="23"/>
      <c r="AQ36" s="23"/>
      <c r="AR36" s="6"/>
      <c r="AS36" s="23"/>
      <c r="AT36" s="23"/>
      <c r="AU36" s="23"/>
      <c r="AV36" s="23"/>
      <c r="AW36" s="23"/>
      <c r="AX36" s="25">
        <v>10.0</v>
      </c>
      <c r="AY36" s="25">
        <f t="shared" si="1"/>
        <v>8.23</v>
      </c>
      <c r="AZ36" s="23"/>
      <c r="BA36" s="23">
        <f t="shared" si="2"/>
        <v>0</v>
      </c>
      <c r="BB36" s="6">
        <v>25.0</v>
      </c>
      <c r="BC36" s="60">
        <v>18.0</v>
      </c>
      <c r="BD36" s="23">
        <f t="shared" si="3"/>
        <v>7</v>
      </c>
      <c r="BE36" s="60" t="s">
        <v>92</v>
      </c>
      <c r="BF36" s="119" t="s">
        <v>55</v>
      </c>
      <c r="BG36" s="6" t="s">
        <v>55</v>
      </c>
      <c r="BH36" s="6" t="s">
        <v>55</v>
      </c>
      <c r="BI36" s="6" t="s">
        <v>55</v>
      </c>
      <c r="BJ36" s="60" t="s">
        <v>92</v>
      </c>
      <c r="BK36" s="6" t="s">
        <v>55</v>
      </c>
      <c r="BL36" s="23"/>
      <c r="BM36" s="23"/>
      <c r="BN36" s="42"/>
      <c r="BO36" s="42"/>
      <c r="BP36" s="42"/>
    </row>
    <row r="37">
      <c r="A37" s="11">
        <v>33.0</v>
      </c>
      <c r="B37" s="6" t="s">
        <v>1834</v>
      </c>
      <c r="C37" s="116" t="s">
        <v>142</v>
      </c>
      <c r="D37" s="116" t="s">
        <v>274</v>
      </c>
      <c r="E37" s="117"/>
      <c r="F37" s="116" t="s">
        <v>79</v>
      </c>
      <c r="G37" s="116" t="s">
        <v>312</v>
      </c>
      <c r="H37" s="11" t="s">
        <v>90</v>
      </c>
      <c r="J37" s="11" t="s">
        <v>91</v>
      </c>
      <c r="K37" s="6" t="s">
        <v>84</v>
      </c>
      <c r="L37" s="33">
        <v>42979.0</v>
      </c>
      <c r="M37" s="11"/>
      <c r="N37" s="23"/>
      <c r="O37" s="23"/>
      <c r="P37" s="23"/>
      <c r="Q37" s="6">
        <v>7.0</v>
      </c>
      <c r="R37" s="6">
        <v>9.0</v>
      </c>
      <c r="S37" s="6">
        <v>7.0</v>
      </c>
      <c r="T37" s="23"/>
      <c r="U37" s="23"/>
      <c r="V37" s="6"/>
      <c r="W37" s="6">
        <v>6.0</v>
      </c>
      <c r="X37" s="6">
        <v>8.0</v>
      </c>
      <c r="Y37" s="6">
        <v>5.0</v>
      </c>
      <c r="Z37" s="6">
        <v>8.0</v>
      </c>
      <c r="AA37" s="23"/>
      <c r="AB37" s="6">
        <v>5.0</v>
      </c>
      <c r="AC37" s="6">
        <v>6.0</v>
      </c>
      <c r="AD37" s="6">
        <v>9.0</v>
      </c>
      <c r="AE37" s="23"/>
      <c r="AF37" s="23"/>
      <c r="AG37" s="23"/>
      <c r="AH37" s="60">
        <v>10.0</v>
      </c>
      <c r="AI37" s="60">
        <v>10.0</v>
      </c>
      <c r="AJ37" s="60">
        <v>10.0</v>
      </c>
      <c r="AK37" s="60">
        <v>10.0</v>
      </c>
      <c r="AL37" s="23"/>
      <c r="AM37" s="6">
        <v>7.0</v>
      </c>
      <c r="AN37" s="6">
        <v>7.0</v>
      </c>
      <c r="AO37" s="23"/>
      <c r="AP37" s="23"/>
      <c r="AQ37" s="23"/>
      <c r="AR37" s="6"/>
      <c r="AS37" s="23"/>
      <c r="AT37" s="23"/>
      <c r="AU37" s="23"/>
      <c r="AV37" s="23"/>
      <c r="AW37" s="23"/>
      <c r="AX37" s="25">
        <v>10.0</v>
      </c>
      <c r="AY37" s="25">
        <f t="shared" si="1"/>
        <v>7.88</v>
      </c>
      <c r="AZ37" s="23"/>
      <c r="BA37" s="23">
        <f t="shared" si="2"/>
        <v>0</v>
      </c>
      <c r="BB37" s="6">
        <v>12.0</v>
      </c>
      <c r="BC37" s="60">
        <v>2.0</v>
      </c>
      <c r="BD37" s="23">
        <f t="shared" si="3"/>
        <v>10</v>
      </c>
      <c r="BE37" s="60" t="s">
        <v>92</v>
      </c>
      <c r="BF37" s="119" t="s">
        <v>55</v>
      </c>
      <c r="BG37" s="6" t="s">
        <v>55</v>
      </c>
      <c r="BH37" s="6" t="s">
        <v>55</v>
      </c>
      <c r="BI37" s="6" t="s">
        <v>55</v>
      </c>
      <c r="BJ37" s="60" t="s">
        <v>92</v>
      </c>
      <c r="BK37" s="6" t="s">
        <v>55</v>
      </c>
      <c r="BL37" s="23"/>
      <c r="BM37" s="23"/>
      <c r="BN37" s="42"/>
      <c r="BO37" s="42"/>
      <c r="BP37" s="42"/>
    </row>
    <row r="38">
      <c r="A38" s="11">
        <v>34.0</v>
      </c>
      <c r="B38" s="6" t="s">
        <v>1835</v>
      </c>
      <c r="C38" s="116" t="s">
        <v>101</v>
      </c>
      <c r="D38" s="116" t="s">
        <v>236</v>
      </c>
      <c r="E38" s="117"/>
      <c r="F38" s="116" t="s">
        <v>96</v>
      </c>
      <c r="G38" s="116" t="s">
        <v>312</v>
      </c>
      <c r="H38" s="11" t="s">
        <v>90</v>
      </c>
      <c r="J38" s="11" t="s">
        <v>91</v>
      </c>
      <c r="K38" s="6" t="s">
        <v>84</v>
      </c>
      <c r="L38" s="33">
        <v>42979.0</v>
      </c>
      <c r="M38" s="11"/>
      <c r="N38" s="23"/>
      <c r="O38" s="23"/>
      <c r="P38" s="23"/>
      <c r="Q38" s="6">
        <v>9.0</v>
      </c>
      <c r="R38" s="6">
        <v>9.0</v>
      </c>
      <c r="S38" s="6">
        <v>9.0</v>
      </c>
      <c r="T38" s="6"/>
      <c r="U38" s="23"/>
      <c r="V38" s="6"/>
      <c r="W38" s="6">
        <v>8.0</v>
      </c>
      <c r="X38" s="6">
        <v>10.0</v>
      </c>
      <c r="Y38" s="6">
        <v>8.0</v>
      </c>
      <c r="Z38" s="6">
        <v>8.0</v>
      </c>
      <c r="AA38" s="23"/>
      <c r="AB38" s="6">
        <v>10.0</v>
      </c>
      <c r="AC38" s="6">
        <v>8.0</v>
      </c>
      <c r="AD38" s="6">
        <v>8.0</v>
      </c>
      <c r="AE38" s="23"/>
      <c r="AF38" s="23"/>
      <c r="AG38" s="23"/>
      <c r="AH38" s="60">
        <v>10.0</v>
      </c>
      <c r="AI38" s="60">
        <v>10.0</v>
      </c>
      <c r="AJ38" s="60">
        <v>10.0</v>
      </c>
      <c r="AK38" s="60">
        <v>10.0</v>
      </c>
      <c r="AL38" s="23"/>
      <c r="AM38" s="6">
        <v>7.0</v>
      </c>
      <c r="AN38" s="6">
        <v>8.0</v>
      </c>
      <c r="AO38" s="23"/>
      <c r="AP38" s="23"/>
      <c r="AQ38" s="23"/>
      <c r="AR38" s="6"/>
      <c r="AS38" s="23"/>
      <c r="AT38" s="23"/>
      <c r="AU38" s="23"/>
      <c r="AV38" s="23"/>
      <c r="AW38" s="23"/>
      <c r="AX38" s="25">
        <v>10.0</v>
      </c>
      <c r="AY38" s="25">
        <f t="shared" si="1"/>
        <v>8.94</v>
      </c>
      <c r="AZ38" s="23"/>
      <c r="BA38" s="23">
        <f t="shared" si="2"/>
        <v>0</v>
      </c>
      <c r="BB38" s="6">
        <v>16.0</v>
      </c>
      <c r="BC38" s="60">
        <v>9.0</v>
      </c>
      <c r="BD38" s="23">
        <f t="shared" si="3"/>
        <v>7</v>
      </c>
      <c r="BE38" s="60" t="s">
        <v>92</v>
      </c>
      <c r="BF38" s="119" t="s">
        <v>55</v>
      </c>
      <c r="BG38" s="6" t="s">
        <v>55</v>
      </c>
      <c r="BH38" s="6" t="s">
        <v>55</v>
      </c>
      <c r="BI38" s="6" t="s">
        <v>55</v>
      </c>
      <c r="BJ38" s="60" t="s">
        <v>92</v>
      </c>
      <c r="BK38" s="6" t="s">
        <v>55</v>
      </c>
      <c r="BL38" s="23"/>
      <c r="BM38" s="23"/>
      <c r="BN38" s="42"/>
      <c r="BO38" s="42"/>
      <c r="BP38" s="42"/>
    </row>
    <row r="39">
      <c r="A39" s="11">
        <v>35.0</v>
      </c>
      <c r="B39" s="6" t="s">
        <v>1836</v>
      </c>
      <c r="C39" s="116" t="s">
        <v>816</v>
      </c>
      <c r="D39" s="116" t="s">
        <v>314</v>
      </c>
      <c r="E39" s="117"/>
      <c r="F39" s="116" t="s">
        <v>96</v>
      </c>
      <c r="G39" s="116" t="s">
        <v>312</v>
      </c>
      <c r="H39" s="11" t="s">
        <v>90</v>
      </c>
      <c r="J39" s="11" t="s">
        <v>91</v>
      </c>
      <c r="K39" s="6" t="s">
        <v>84</v>
      </c>
      <c r="L39" s="33">
        <v>42979.0</v>
      </c>
      <c r="M39" s="11"/>
      <c r="N39" s="23"/>
      <c r="O39" s="23"/>
      <c r="P39" s="23"/>
      <c r="Q39" s="25">
        <v>8.0</v>
      </c>
      <c r="R39" s="25">
        <v>7.0</v>
      </c>
      <c r="S39" s="25">
        <v>9.0</v>
      </c>
      <c r="T39" s="25"/>
      <c r="U39" s="25"/>
      <c r="V39" s="25"/>
      <c r="W39" s="25">
        <v>6.0</v>
      </c>
      <c r="X39" s="25">
        <v>8.0</v>
      </c>
      <c r="Y39" s="25">
        <v>7.0</v>
      </c>
      <c r="Z39" s="25">
        <v>7.0</v>
      </c>
      <c r="AA39" s="25"/>
      <c r="AB39" s="25">
        <v>6.0</v>
      </c>
      <c r="AC39" s="25">
        <v>7.0</v>
      </c>
      <c r="AD39" s="25">
        <v>9.0</v>
      </c>
      <c r="AE39" s="25"/>
      <c r="AF39" s="25"/>
      <c r="AG39" s="25"/>
      <c r="AH39" s="60">
        <v>10.0</v>
      </c>
      <c r="AI39" s="60">
        <v>10.0</v>
      </c>
      <c r="AJ39" s="60">
        <v>10.0</v>
      </c>
      <c r="AK39" s="60">
        <v>10.0</v>
      </c>
      <c r="AL39" s="25"/>
      <c r="AM39" s="25">
        <v>6.0</v>
      </c>
      <c r="AN39" s="25">
        <v>9.0</v>
      </c>
      <c r="AO39" s="25"/>
      <c r="AP39" s="25"/>
      <c r="AQ39" s="25"/>
      <c r="AR39" s="6"/>
      <c r="AS39" s="25"/>
      <c r="AT39" s="25"/>
      <c r="AU39" s="25"/>
      <c r="AV39" s="25"/>
      <c r="AW39" s="25"/>
      <c r="AX39" s="25">
        <v>10.0</v>
      </c>
      <c r="AY39" s="25">
        <f t="shared" si="1"/>
        <v>8.17</v>
      </c>
      <c r="AZ39" s="23"/>
      <c r="BA39" s="23">
        <f t="shared" si="2"/>
        <v>0</v>
      </c>
      <c r="BB39" s="6">
        <v>13.0</v>
      </c>
      <c r="BC39" s="60">
        <v>2.0</v>
      </c>
      <c r="BD39" s="23">
        <f t="shared" si="3"/>
        <v>11</v>
      </c>
      <c r="BE39" s="60" t="s">
        <v>92</v>
      </c>
      <c r="BF39" s="119" t="s">
        <v>55</v>
      </c>
      <c r="BG39" s="6" t="s">
        <v>55</v>
      </c>
      <c r="BH39" s="6" t="s">
        <v>55</v>
      </c>
      <c r="BI39" s="6" t="s">
        <v>55</v>
      </c>
      <c r="BJ39" s="60" t="s">
        <v>92</v>
      </c>
      <c r="BK39" s="6" t="s">
        <v>55</v>
      </c>
      <c r="BL39" s="23"/>
      <c r="BM39" s="23"/>
      <c r="BN39" s="42"/>
      <c r="BO39" s="42"/>
      <c r="BP39" s="42"/>
    </row>
    <row r="40">
      <c r="A40" s="11">
        <v>36.0</v>
      </c>
      <c r="B40" s="6" t="s">
        <v>804</v>
      </c>
      <c r="C40" s="116" t="s">
        <v>94</v>
      </c>
      <c r="D40" s="116" t="s">
        <v>200</v>
      </c>
      <c r="E40" s="117"/>
      <c r="F40" s="116" t="s">
        <v>96</v>
      </c>
      <c r="G40" s="116" t="s">
        <v>312</v>
      </c>
      <c r="H40" s="11" t="s">
        <v>90</v>
      </c>
      <c r="J40" s="11" t="s">
        <v>91</v>
      </c>
      <c r="K40" s="6" t="s">
        <v>84</v>
      </c>
      <c r="L40" s="33">
        <v>42979.0</v>
      </c>
      <c r="M40" s="11"/>
      <c r="N40" s="23"/>
      <c r="O40" s="23"/>
      <c r="P40" s="23"/>
      <c r="Q40" s="25">
        <v>10.0</v>
      </c>
      <c r="R40" s="25">
        <v>8.0</v>
      </c>
      <c r="S40" s="25">
        <v>9.0</v>
      </c>
      <c r="T40" s="25"/>
      <c r="U40" s="25"/>
      <c r="V40" s="25"/>
      <c r="W40" s="25">
        <v>6.0</v>
      </c>
      <c r="X40" s="25">
        <v>8.0</v>
      </c>
      <c r="Y40" s="25">
        <v>8.0</v>
      </c>
      <c r="Z40" s="25">
        <v>9.0</v>
      </c>
      <c r="AA40" s="25"/>
      <c r="AB40" s="25">
        <v>9.0</v>
      </c>
      <c r="AC40" s="25">
        <v>8.0</v>
      </c>
      <c r="AD40" s="25">
        <v>10.0</v>
      </c>
      <c r="AE40" s="25"/>
      <c r="AF40" s="25"/>
      <c r="AG40" s="25"/>
      <c r="AH40" s="60">
        <v>10.0</v>
      </c>
      <c r="AI40" s="60">
        <v>10.0</v>
      </c>
      <c r="AJ40" s="60">
        <v>10.0</v>
      </c>
      <c r="AK40" s="60">
        <v>10.0</v>
      </c>
      <c r="AL40" s="25"/>
      <c r="AM40" s="25">
        <v>7.0</v>
      </c>
      <c r="AN40" s="25">
        <v>10.0</v>
      </c>
      <c r="AO40" s="25"/>
      <c r="AP40" s="25"/>
      <c r="AQ40" s="25"/>
      <c r="AR40" s="6"/>
      <c r="AS40" s="25"/>
      <c r="AT40" s="25"/>
      <c r="AU40" s="25"/>
      <c r="AV40" s="25"/>
      <c r="AW40" s="25"/>
      <c r="AX40" s="25">
        <v>10.0</v>
      </c>
      <c r="AY40" s="25">
        <f t="shared" si="1"/>
        <v>8.94</v>
      </c>
      <c r="AZ40" s="23"/>
      <c r="BA40" s="23">
        <f t="shared" si="2"/>
        <v>0</v>
      </c>
      <c r="BB40" s="6">
        <v>9.0</v>
      </c>
      <c r="BC40" s="60">
        <v>5.0</v>
      </c>
      <c r="BD40" s="23">
        <f t="shared" si="3"/>
        <v>4</v>
      </c>
      <c r="BE40" s="60" t="s">
        <v>92</v>
      </c>
      <c r="BF40" s="119" t="s">
        <v>55</v>
      </c>
      <c r="BG40" s="6" t="s">
        <v>55</v>
      </c>
      <c r="BH40" s="6" t="s">
        <v>55</v>
      </c>
      <c r="BI40" s="6" t="s">
        <v>55</v>
      </c>
      <c r="BJ40" s="60" t="s">
        <v>92</v>
      </c>
      <c r="BK40" s="6" t="s">
        <v>55</v>
      </c>
      <c r="BL40" s="23"/>
      <c r="BM40" s="23"/>
      <c r="BN40" s="42"/>
      <c r="BO40" s="42"/>
      <c r="BP40" s="42"/>
    </row>
    <row r="41">
      <c r="A41" s="11">
        <v>37.0</v>
      </c>
      <c r="B41" s="6" t="s">
        <v>1837</v>
      </c>
      <c r="C41" s="116" t="s">
        <v>476</v>
      </c>
      <c r="D41" s="116" t="s">
        <v>1838</v>
      </c>
      <c r="E41" s="117"/>
      <c r="F41" s="116" t="s">
        <v>96</v>
      </c>
      <c r="G41" s="116" t="s">
        <v>312</v>
      </c>
      <c r="H41" s="11" t="s">
        <v>90</v>
      </c>
      <c r="J41" s="11" t="s">
        <v>91</v>
      </c>
      <c r="K41" s="6" t="s">
        <v>84</v>
      </c>
      <c r="L41" s="33">
        <v>42979.0</v>
      </c>
      <c r="M41" s="11"/>
      <c r="N41" s="23"/>
      <c r="O41" s="23"/>
      <c r="P41" s="23"/>
      <c r="Q41" s="25">
        <v>9.0</v>
      </c>
      <c r="R41" s="25">
        <v>10.0</v>
      </c>
      <c r="S41" s="25">
        <v>10.0</v>
      </c>
      <c r="T41" s="25"/>
      <c r="U41" s="25"/>
      <c r="V41" s="25"/>
      <c r="W41" s="25">
        <v>5.0</v>
      </c>
      <c r="X41" s="25">
        <v>8.0</v>
      </c>
      <c r="Y41" s="25">
        <v>7.0</v>
      </c>
      <c r="Z41" s="25">
        <v>8.0</v>
      </c>
      <c r="AA41" s="25"/>
      <c r="AB41" s="25">
        <v>6.0</v>
      </c>
      <c r="AC41" s="25">
        <v>8.0</v>
      </c>
      <c r="AD41" s="25">
        <v>10.0</v>
      </c>
      <c r="AE41" s="25"/>
      <c r="AF41" s="25"/>
      <c r="AG41" s="25"/>
      <c r="AH41" s="60"/>
      <c r="AI41" s="60">
        <v>10.0</v>
      </c>
      <c r="AJ41" s="60">
        <v>10.0</v>
      </c>
      <c r="AK41" s="60">
        <v>10.0</v>
      </c>
      <c r="AL41" s="25"/>
      <c r="AM41" s="25">
        <v>6.0</v>
      </c>
      <c r="AN41" s="25">
        <v>9.0</v>
      </c>
      <c r="AO41" s="25"/>
      <c r="AP41" s="25"/>
      <c r="AQ41" s="25"/>
      <c r="AR41" s="6"/>
      <c r="AS41" s="25"/>
      <c r="AT41" s="25"/>
      <c r="AU41" s="25"/>
      <c r="AV41" s="25"/>
      <c r="AW41" s="25"/>
      <c r="AX41" s="25">
        <v>10.0</v>
      </c>
      <c r="AY41" s="25">
        <f t="shared" si="1"/>
        <v>8.5</v>
      </c>
      <c r="AZ41" s="23"/>
      <c r="BA41" s="23">
        <f t="shared" si="2"/>
        <v>0</v>
      </c>
      <c r="BB41" s="6">
        <v>14.0</v>
      </c>
      <c r="BC41" s="60">
        <v>8.0</v>
      </c>
      <c r="BD41" s="23">
        <f t="shared" si="3"/>
        <v>6</v>
      </c>
      <c r="BE41" s="60" t="s">
        <v>92</v>
      </c>
      <c r="BF41" s="119" t="s">
        <v>55</v>
      </c>
      <c r="BG41" s="6" t="s">
        <v>55</v>
      </c>
      <c r="BH41" s="6" t="s">
        <v>55</v>
      </c>
      <c r="BI41" s="6" t="s">
        <v>55</v>
      </c>
      <c r="BJ41" s="60" t="s">
        <v>92</v>
      </c>
      <c r="BK41" s="6" t="s">
        <v>55</v>
      </c>
      <c r="BL41" s="23"/>
      <c r="BM41" s="23"/>
      <c r="BN41" s="42"/>
      <c r="BO41" s="42"/>
      <c r="BP41" s="42"/>
    </row>
    <row r="42">
      <c r="A42" s="11">
        <v>38.0</v>
      </c>
      <c r="B42" s="6" t="s">
        <v>1839</v>
      </c>
      <c r="C42" s="116" t="s">
        <v>78</v>
      </c>
      <c r="D42" s="116" t="s">
        <v>1840</v>
      </c>
      <c r="E42" s="117"/>
      <c r="F42" s="116" t="s">
        <v>79</v>
      </c>
      <c r="G42" s="116" t="s">
        <v>312</v>
      </c>
      <c r="H42" s="11" t="s">
        <v>90</v>
      </c>
      <c r="J42" s="11" t="s">
        <v>91</v>
      </c>
      <c r="K42" s="6" t="s">
        <v>84</v>
      </c>
      <c r="L42" s="33">
        <v>42979.0</v>
      </c>
      <c r="M42" s="11"/>
      <c r="N42" s="23"/>
      <c r="O42" s="23"/>
      <c r="P42" s="23"/>
      <c r="Q42" s="25">
        <v>9.0</v>
      </c>
      <c r="R42" s="25">
        <v>10.0</v>
      </c>
      <c r="S42" s="25">
        <v>10.0</v>
      </c>
      <c r="T42" s="25"/>
      <c r="U42" s="25"/>
      <c r="V42" s="25"/>
      <c r="W42" s="25">
        <v>9.0</v>
      </c>
      <c r="X42" s="25">
        <v>9.0</v>
      </c>
      <c r="Y42" s="25">
        <v>8.0</v>
      </c>
      <c r="Z42" s="25">
        <v>7.0</v>
      </c>
      <c r="AA42" s="25"/>
      <c r="AB42" s="25">
        <v>8.0</v>
      </c>
      <c r="AC42" s="25">
        <v>9.0</v>
      </c>
      <c r="AD42" s="25">
        <v>9.0</v>
      </c>
      <c r="AE42" s="25"/>
      <c r="AF42" s="25"/>
      <c r="AG42" s="25"/>
      <c r="AH42" s="60">
        <v>10.0</v>
      </c>
      <c r="AI42" s="60">
        <v>10.0</v>
      </c>
      <c r="AJ42" s="60">
        <v>10.0</v>
      </c>
      <c r="AK42" s="60">
        <v>10.0</v>
      </c>
      <c r="AL42" s="25"/>
      <c r="AM42" s="25">
        <v>8.0</v>
      </c>
      <c r="AN42" s="25">
        <v>8.0</v>
      </c>
      <c r="AO42" s="25"/>
      <c r="AP42" s="25"/>
      <c r="AQ42" s="25"/>
      <c r="AR42" s="6"/>
      <c r="AS42" s="25"/>
      <c r="AT42" s="25"/>
      <c r="AU42" s="25"/>
      <c r="AV42" s="25"/>
      <c r="AW42" s="25"/>
      <c r="AX42" s="25">
        <v>10.0</v>
      </c>
      <c r="AY42" s="25">
        <f t="shared" si="1"/>
        <v>9.05</v>
      </c>
      <c r="AZ42" s="23"/>
      <c r="BA42" s="23">
        <f t="shared" si="2"/>
        <v>0</v>
      </c>
      <c r="BB42" s="6">
        <v>24.0</v>
      </c>
      <c r="BC42" s="60">
        <v>7.0</v>
      </c>
      <c r="BD42" s="23">
        <f t="shared" si="3"/>
        <v>17</v>
      </c>
      <c r="BE42" s="60" t="s">
        <v>92</v>
      </c>
      <c r="BF42" s="119" t="s">
        <v>55</v>
      </c>
      <c r="BG42" s="6" t="s">
        <v>55</v>
      </c>
      <c r="BH42" s="6" t="s">
        <v>55</v>
      </c>
      <c r="BI42" s="6" t="s">
        <v>55</v>
      </c>
      <c r="BJ42" s="60" t="s">
        <v>92</v>
      </c>
      <c r="BK42" s="6" t="s">
        <v>55</v>
      </c>
      <c r="BL42" s="23"/>
      <c r="BM42" s="23"/>
      <c r="BN42" s="42"/>
      <c r="BO42" s="42"/>
      <c r="BP42" s="42"/>
    </row>
    <row r="43">
      <c r="A43" s="11">
        <v>39.0</v>
      </c>
      <c r="B43" s="6" t="s">
        <v>1012</v>
      </c>
      <c r="C43" s="116" t="s">
        <v>112</v>
      </c>
      <c r="D43" s="118"/>
      <c r="E43" s="117"/>
      <c r="F43" s="116" t="s">
        <v>96</v>
      </c>
      <c r="G43" s="116" t="s">
        <v>312</v>
      </c>
      <c r="H43" s="11" t="s">
        <v>90</v>
      </c>
      <c r="J43" s="11" t="s">
        <v>91</v>
      </c>
      <c r="K43" s="6" t="s">
        <v>84</v>
      </c>
      <c r="L43" s="33">
        <v>42979.0</v>
      </c>
      <c r="M43" s="11"/>
      <c r="N43" s="23"/>
      <c r="O43" s="23"/>
      <c r="P43" s="23"/>
      <c r="Q43" s="6">
        <v>8.0</v>
      </c>
      <c r="R43" s="6">
        <v>9.0</v>
      </c>
      <c r="S43" s="6">
        <v>6.0</v>
      </c>
      <c r="T43" s="23"/>
      <c r="U43" s="23"/>
      <c r="V43" s="6"/>
      <c r="W43" s="6">
        <v>8.0</v>
      </c>
      <c r="X43" s="6">
        <v>8.0</v>
      </c>
      <c r="Y43" s="6">
        <v>10.0</v>
      </c>
      <c r="Z43" s="6">
        <v>8.0</v>
      </c>
      <c r="AA43" s="23"/>
      <c r="AB43" s="6">
        <v>7.0</v>
      </c>
      <c r="AC43" s="6">
        <v>8.0</v>
      </c>
      <c r="AD43" s="6">
        <v>9.0</v>
      </c>
      <c r="AE43" s="23"/>
      <c r="AF43" s="23"/>
      <c r="AG43" s="23"/>
      <c r="AH43" s="60">
        <v>10.0</v>
      </c>
      <c r="AI43" s="60">
        <v>10.0</v>
      </c>
      <c r="AJ43" s="60">
        <v>10.0</v>
      </c>
      <c r="AK43" s="60">
        <v>10.0</v>
      </c>
      <c r="AL43" s="23"/>
      <c r="AM43" s="6">
        <v>6.0</v>
      </c>
      <c r="AN43" s="6">
        <v>9.0</v>
      </c>
      <c r="AO43" s="23"/>
      <c r="AP43" s="23"/>
      <c r="AQ43" s="23"/>
      <c r="AR43" s="6"/>
      <c r="AS43" s="23"/>
      <c r="AT43" s="23"/>
      <c r="AU43" s="23"/>
      <c r="AV43" s="23"/>
      <c r="AW43" s="23"/>
      <c r="AX43" s="25">
        <v>10.0</v>
      </c>
      <c r="AY43" s="25">
        <f t="shared" si="1"/>
        <v>8.58</v>
      </c>
      <c r="AZ43" s="23"/>
      <c r="BA43" s="23">
        <f t="shared" si="2"/>
        <v>0</v>
      </c>
      <c r="BB43" s="6">
        <v>9.0</v>
      </c>
      <c r="BC43" s="60">
        <v>1.0</v>
      </c>
      <c r="BD43" s="23">
        <f t="shared" si="3"/>
        <v>8</v>
      </c>
      <c r="BE43" s="60" t="s">
        <v>92</v>
      </c>
      <c r="BF43" s="119" t="s">
        <v>55</v>
      </c>
      <c r="BG43" s="6" t="s">
        <v>55</v>
      </c>
      <c r="BH43" s="6" t="s">
        <v>55</v>
      </c>
      <c r="BI43" s="6" t="s">
        <v>55</v>
      </c>
      <c r="BJ43" s="60" t="s">
        <v>92</v>
      </c>
      <c r="BK43" s="6" t="s">
        <v>55</v>
      </c>
      <c r="BL43" s="23"/>
      <c r="BM43" s="23"/>
      <c r="BN43" s="42"/>
      <c r="BO43" s="42"/>
      <c r="BP43" s="42"/>
    </row>
    <row r="44">
      <c r="A44" s="11">
        <v>40.0</v>
      </c>
      <c r="B44" s="6" t="s">
        <v>1841</v>
      </c>
      <c r="C44" s="116" t="s">
        <v>185</v>
      </c>
      <c r="D44" s="116" t="s">
        <v>172</v>
      </c>
      <c r="E44" s="117"/>
      <c r="F44" s="116" t="s">
        <v>79</v>
      </c>
      <c r="G44" s="116" t="s">
        <v>312</v>
      </c>
      <c r="H44" s="11" t="s">
        <v>90</v>
      </c>
      <c r="J44" s="11" t="s">
        <v>91</v>
      </c>
      <c r="K44" s="6" t="s">
        <v>84</v>
      </c>
      <c r="L44" s="33">
        <v>42979.0</v>
      </c>
      <c r="M44" s="11"/>
      <c r="N44" s="23"/>
      <c r="O44" s="23"/>
      <c r="P44" s="23"/>
      <c r="Q44" s="6">
        <v>9.0</v>
      </c>
      <c r="R44" s="6">
        <v>9.0</v>
      </c>
      <c r="S44" s="6">
        <v>7.0</v>
      </c>
      <c r="T44" s="23"/>
      <c r="U44" s="23"/>
      <c r="V44" s="6"/>
      <c r="W44" s="6">
        <v>9.0</v>
      </c>
      <c r="X44" s="6">
        <v>9.0</v>
      </c>
      <c r="Y44" s="6">
        <v>8.0</v>
      </c>
      <c r="Z44" s="6">
        <v>8.0</v>
      </c>
      <c r="AA44" s="23"/>
      <c r="AB44" s="6">
        <v>8.0</v>
      </c>
      <c r="AC44" s="6">
        <v>7.0</v>
      </c>
      <c r="AD44" s="6">
        <v>10.0</v>
      </c>
      <c r="AE44" s="23"/>
      <c r="AF44" s="23"/>
      <c r="AG44" s="23"/>
      <c r="AH44" s="60">
        <v>10.0</v>
      </c>
      <c r="AI44" s="60">
        <v>10.0</v>
      </c>
      <c r="AJ44" s="60">
        <v>10.0</v>
      </c>
      <c r="AK44" s="60">
        <v>10.0</v>
      </c>
      <c r="AL44" s="23"/>
      <c r="AM44" s="6">
        <v>6.0</v>
      </c>
      <c r="AN44" s="6">
        <v>8.0</v>
      </c>
      <c r="AO44" s="23"/>
      <c r="AP44" s="23"/>
      <c r="AQ44" s="23"/>
      <c r="AR44" s="6"/>
      <c r="AS44" s="23"/>
      <c r="AT44" s="23"/>
      <c r="AU44" s="23"/>
      <c r="AV44" s="23"/>
      <c r="AW44" s="23"/>
      <c r="AX44" s="25">
        <v>10.0</v>
      </c>
      <c r="AY44" s="25">
        <f t="shared" si="1"/>
        <v>8.7</v>
      </c>
      <c r="AZ44" s="23"/>
      <c r="BA44" s="23">
        <f t="shared" si="2"/>
        <v>0</v>
      </c>
      <c r="BB44" s="6">
        <v>2.0</v>
      </c>
      <c r="BC44" s="60">
        <v>0.0</v>
      </c>
      <c r="BD44" s="23">
        <f t="shared" si="3"/>
        <v>2</v>
      </c>
      <c r="BE44" s="60" t="s">
        <v>92</v>
      </c>
      <c r="BF44" s="119" t="s">
        <v>55</v>
      </c>
      <c r="BG44" s="6" t="s">
        <v>55</v>
      </c>
      <c r="BH44" s="6" t="s">
        <v>55</v>
      </c>
      <c r="BI44" s="6" t="s">
        <v>55</v>
      </c>
      <c r="BJ44" s="60" t="s">
        <v>92</v>
      </c>
      <c r="BK44" s="6" t="s">
        <v>55</v>
      </c>
      <c r="BL44" s="23"/>
      <c r="BM44" s="23"/>
      <c r="BN44" s="42"/>
      <c r="BO44" s="42"/>
      <c r="BP44" s="42"/>
    </row>
    <row r="45">
      <c r="A45" s="11">
        <v>41.0</v>
      </c>
      <c r="B45" s="6" t="s">
        <v>1331</v>
      </c>
      <c r="C45" s="116" t="s">
        <v>1565</v>
      </c>
      <c r="D45" s="118"/>
      <c r="E45" s="117"/>
      <c r="F45" s="116" t="s">
        <v>96</v>
      </c>
      <c r="G45" s="116" t="s">
        <v>312</v>
      </c>
      <c r="H45" s="11" t="s">
        <v>90</v>
      </c>
      <c r="J45" s="11" t="s">
        <v>91</v>
      </c>
      <c r="K45" s="6" t="s">
        <v>84</v>
      </c>
      <c r="L45" s="33">
        <v>42979.0</v>
      </c>
      <c r="M45" s="11"/>
      <c r="N45" s="23"/>
      <c r="O45" s="23"/>
      <c r="P45" s="23"/>
      <c r="Q45" s="6">
        <v>9.0</v>
      </c>
      <c r="R45" s="6">
        <v>9.0</v>
      </c>
      <c r="S45" s="6">
        <v>9.0</v>
      </c>
      <c r="T45" s="6"/>
      <c r="U45" s="23"/>
      <c r="V45" s="6"/>
      <c r="W45" s="6">
        <v>9.0</v>
      </c>
      <c r="X45" s="6">
        <v>9.0</v>
      </c>
      <c r="Y45" s="6">
        <v>9.0</v>
      </c>
      <c r="Z45" s="6">
        <v>9.0</v>
      </c>
      <c r="AA45" s="23"/>
      <c r="AB45" s="6">
        <v>7.0</v>
      </c>
      <c r="AC45" s="6">
        <v>10.0</v>
      </c>
      <c r="AD45" s="6">
        <v>9.0</v>
      </c>
      <c r="AE45" s="23"/>
      <c r="AF45" s="23"/>
      <c r="AG45" s="23"/>
      <c r="AH45" s="60">
        <v>10.0</v>
      </c>
      <c r="AI45" s="60">
        <v>10.0</v>
      </c>
      <c r="AJ45" s="60">
        <v>10.0</v>
      </c>
      <c r="AK45" s="60">
        <v>10.0</v>
      </c>
      <c r="AL45" s="23"/>
      <c r="AM45" s="6">
        <v>6.0</v>
      </c>
      <c r="AN45" s="6">
        <v>9.0</v>
      </c>
      <c r="AO45" s="23"/>
      <c r="AP45" s="23"/>
      <c r="AQ45" s="23"/>
      <c r="AR45" s="6"/>
      <c r="AS45" s="23"/>
      <c r="AT45" s="23"/>
      <c r="AU45" s="23"/>
      <c r="AV45" s="23"/>
      <c r="AW45" s="23"/>
      <c r="AX45" s="25">
        <v>10.0</v>
      </c>
      <c r="AY45" s="25">
        <f t="shared" si="1"/>
        <v>9.05</v>
      </c>
      <c r="AZ45" s="23"/>
      <c r="BA45" s="23">
        <f t="shared" si="2"/>
        <v>0</v>
      </c>
      <c r="BB45" s="6">
        <v>9.0</v>
      </c>
      <c r="BC45" s="60">
        <v>3.0</v>
      </c>
      <c r="BD45" s="23">
        <f t="shared" si="3"/>
        <v>6</v>
      </c>
      <c r="BE45" s="60" t="s">
        <v>92</v>
      </c>
      <c r="BF45" s="119" t="s">
        <v>55</v>
      </c>
      <c r="BG45" s="6" t="s">
        <v>55</v>
      </c>
      <c r="BH45" s="6" t="s">
        <v>55</v>
      </c>
      <c r="BI45" s="6" t="s">
        <v>55</v>
      </c>
      <c r="BJ45" s="60" t="s">
        <v>92</v>
      </c>
      <c r="BK45" s="6" t="s">
        <v>55</v>
      </c>
      <c r="BL45" s="23"/>
      <c r="BM45" s="23"/>
      <c r="BN45" s="42"/>
      <c r="BO45" s="42"/>
      <c r="BP45" s="42"/>
    </row>
    <row r="46">
      <c r="A46" s="11">
        <v>42.0</v>
      </c>
      <c r="B46" s="6" t="s">
        <v>1842</v>
      </c>
      <c r="C46" s="116" t="s">
        <v>421</v>
      </c>
      <c r="D46" s="118"/>
      <c r="E46" s="117"/>
      <c r="F46" s="116" t="s">
        <v>96</v>
      </c>
      <c r="G46" s="116" t="s">
        <v>312</v>
      </c>
      <c r="H46" s="11" t="s">
        <v>90</v>
      </c>
      <c r="J46" s="11" t="s">
        <v>91</v>
      </c>
      <c r="K46" s="6" t="s">
        <v>84</v>
      </c>
      <c r="L46" s="33">
        <v>42979.0</v>
      </c>
      <c r="M46" s="11"/>
      <c r="N46" s="23"/>
      <c r="O46" s="23"/>
      <c r="P46" s="23"/>
      <c r="Q46" s="25">
        <v>10.0</v>
      </c>
      <c r="R46" s="25">
        <v>10.0</v>
      </c>
      <c r="S46" s="25">
        <v>9.0</v>
      </c>
      <c r="T46" s="25"/>
      <c r="U46" s="25"/>
      <c r="V46" s="25"/>
      <c r="W46" s="25">
        <v>9.0</v>
      </c>
      <c r="X46" s="25">
        <v>8.0</v>
      </c>
      <c r="Y46" s="25">
        <v>9.0</v>
      </c>
      <c r="Z46" s="25">
        <v>9.0</v>
      </c>
      <c r="AA46" s="25"/>
      <c r="AB46" s="25">
        <v>9.0</v>
      </c>
      <c r="AC46" s="25">
        <v>9.0</v>
      </c>
      <c r="AD46" s="25">
        <v>9.0</v>
      </c>
      <c r="AE46" s="25"/>
      <c r="AF46" s="25"/>
      <c r="AG46" s="25"/>
      <c r="AH46" s="60">
        <v>10.0</v>
      </c>
      <c r="AI46" s="60">
        <v>10.0</v>
      </c>
      <c r="AJ46" s="60">
        <v>10.0</v>
      </c>
      <c r="AK46" s="60">
        <v>10.0</v>
      </c>
      <c r="AL46" s="25"/>
      <c r="AM46" s="25">
        <v>8.0</v>
      </c>
      <c r="AN46" s="25">
        <v>10.0</v>
      </c>
      <c r="AO46" s="25"/>
      <c r="AP46" s="25"/>
      <c r="AQ46" s="25"/>
      <c r="AR46" s="6"/>
      <c r="AS46" s="25"/>
      <c r="AT46" s="25"/>
      <c r="AU46" s="25"/>
      <c r="AV46" s="25"/>
      <c r="AW46" s="25"/>
      <c r="AX46" s="25">
        <v>10.0</v>
      </c>
      <c r="AY46" s="25">
        <f t="shared" si="1"/>
        <v>9.35</v>
      </c>
      <c r="AZ46" s="23"/>
      <c r="BA46" s="23">
        <f t="shared" si="2"/>
        <v>0</v>
      </c>
      <c r="BB46" s="6">
        <v>9.0</v>
      </c>
      <c r="BC46" s="60">
        <v>2.0</v>
      </c>
      <c r="BD46" s="23">
        <f t="shared" si="3"/>
        <v>7</v>
      </c>
      <c r="BE46" s="60" t="s">
        <v>92</v>
      </c>
      <c r="BF46" s="119" t="s">
        <v>55</v>
      </c>
      <c r="BG46" s="6" t="s">
        <v>55</v>
      </c>
      <c r="BH46" s="6" t="s">
        <v>55</v>
      </c>
      <c r="BI46" s="6" t="s">
        <v>55</v>
      </c>
      <c r="BJ46" s="60" t="s">
        <v>92</v>
      </c>
      <c r="BK46" s="6" t="s">
        <v>55</v>
      </c>
      <c r="BL46" s="23"/>
      <c r="BM46" s="23"/>
      <c r="BN46" s="42"/>
      <c r="BO46" s="42"/>
      <c r="BP46" s="42"/>
    </row>
    <row r="47">
      <c r="A47" s="11">
        <v>43.0</v>
      </c>
      <c r="B47" s="6" t="s">
        <v>1843</v>
      </c>
      <c r="C47" s="116" t="s">
        <v>78</v>
      </c>
      <c r="D47" s="116" t="s">
        <v>76</v>
      </c>
      <c r="E47" s="117"/>
      <c r="F47" s="116" t="s">
        <v>79</v>
      </c>
      <c r="G47" s="116" t="s">
        <v>312</v>
      </c>
      <c r="H47" s="11" t="s">
        <v>90</v>
      </c>
      <c r="J47" s="11" t="s">
        <v>91</v>
      </c>
      <c r="K47" s="6" t="s">
        <v>84</v>
      </c>
      <c r="L47" s="33">
        <v>42979.0</v>
      </c>
      <c r="M47" s="11"/>
      <c r="N47" s="23"/>
      <c r="O47" s="23"/>
      <c r="P47" s="23"/>
      <c r="Q47" s="25">
        <v>9.0</v>
      </c>
      <c r="R47" s="25">
        <v>8.0</v>
      </c>
      <c r="S47" s="25">
        <v>10.0</v>
      </c>
      <c r="T47" s="25"/>
      <c r="U47" s="25"/>
      <c r="V47" s="25"/>
      <c r="W47" s="25">
        <v>10.0</v>
      </c>
      <c r="X47" s="25">
        <v>9.0</v>
      </c>
      <c r="Y47" s="25">
        <v>9.0</v>
      </c>
      <c r="Z47" s="25">
        <v>9.0</v>
      </c>
      <c r="AA47" s="25"/>
      <c r="AB47" s="25">
        <v>10.0</v>
      </c>
      <c r="AC47" s="25">
        <v>9.0</v>
      </c>
      <c r="AD47" s="25">
        <v>10.0</v>
      </c>
      <c r="AE47" s="25"/>
      <c r="AF47" s="25"/>
      <c r="AG47" s="25"/>
      <c r="AH47" s="60">
        <v>10.0</v>
      </c>
      <c r="AI47" s="60">
        <v>10.0</v>
      </c>
      <c r="AJ47" s="60">
        <v>10.0</v>
      </c>
      <c r="AK47" s="60">
        <v>10.0</v>
      </c>
      <c r="AL47" s="25"/>
      <c r="AM47" s="25">
        <v>8.0</v>
      </c>
      <c r="AN47" s="25">
        <v>10.0</v>
      </c>
      <c r="AO47" s="25"/>
      <c r="AP47" s="25"/>
      <c r="AQ47" s="25"/>
      <c r="AR47" s="6"/>
      <c r="AS47" s="25"/>
      <c r="AT47" s="25"/>
      <c r="AU47" s="25"/>
      <c r="AV47" s="25"/>
      <c r="AW47" s="25"/>
      <c r="AX47" s="25">
        <v>10.0</v>
      </c>
      <c r="AY47" s="25">
        <f t="shared" si="1"/>
        <v>9.47</v>
      </c>
      <c r="AZ47" s="23"/>
      <c r="BA47" s="23">
        <f t="shared" si="2"/>
        <v>0</v>
      </c>
      <c r="BB47" s="6">
        <v>8.0</v>
      </c>
      <c r="BC47" s="60">
        <v>8.0</v>
      </c>
      <c r="BD47" s="23">
        <f t="shared" si="3"/>
        <v>0</v>
      </c>
      <c r="BE47" s="60" t="s">
        <v>92</v>
      </c>
      <c r="BF47" s="119" t="s">
        <v>55</v>
      </c>
      <c r="BG47" s="6" t="s">
        <v>55</v>
      </c>
      <c r="BH47" s="6" t="s">
        <v>55</v>
      </c>
      <c r="BI47" s="6" t="s">
        <v>55</v>
      </c>
      <c r="BJ47" s="60" t="s">
        <v>92</v>
      </c>
      <c r="BK47" s="6" t="s">
        <v>55</v>
      </c>
      <c r="BL47" s="23"/>
      <c r="BM47" s="23"/>
      <c r="BN47" s="42"/>
      <c r="BO47" s="42"/>
      <c r="BP47" s="42"/>
    </row>
    <row r="48">
      <c r="A48" s="11">
        <v>44.0</v>
      </c>
      <c r="B48" s="6" t="s">
        <v>1844</v>
      </c>
      <c r="C48" s="116" t="s">
        <v>112</v>
      </c>
      <c r="D48" s="116" t="s">
        <v>110</v>
      </c>
      <c r="E48" s="117"/>
      <c r="F48" s="116" t="s">
        <v>96</v>
      </c>
      <c r="G48" s="116" t="s">
        <v>312</v>
      </c>
      <c r="H48" s="11" t="s">
        <v>90</v>
      </c>
      <c r="J48" s="11" t="s">
        <v>91</v>
      </c>
      <c r="K48" s="6" t="s">
        <v>84</v>
      </c>
      <c r="L48" s="33">
        <v>42979.0</v>
      </c>
      <c r="M48" s="11"/>
      <c r="N48" s="23"/>
      <c r="O48" s="23"/>
      <c r="P48" s="23"/>
      <c r="Q48" s="6">
        <v>10.0</v>
      </c>
      <c r="R48" s="6">
        <v>7.0</v>
      </c>
      <c r="S48" s="6">
        <v>9.0</v>
      </c>
      <c r="T48" s="23"/>
      <c r="U48" s="23"/>
      <c r="V48" s="6"/>
      <c r="W48" s="6">
        <v>8.0</v>
      </c>
      <c r="X48" s="6">
        <v>8.0</v>
      </c>
      <c r="Y48" s="6">
        <v>8.0</v>
      </c>
      <c r="Z48" s="6">
        <v>9.0</v>
      </c>
      <c r="AA48" s="23"/>
      <c r="AB48" s="6">
        <v>9.0</v>
      </c>
      <c r="AC48" s="6">
        <v>9.0</v>
      </c>
      <c r="AD48" s="6">
        <v>9.0</v>
      </c>
      <c r="AE48" s="23"/>
      <c r="AF48" s="23"/>
      <c r="AG48" s="23"/>
      <c r="AH48" s="60">
        <v>10.0</v>
      </c>
      <c r="AI48" s="60">
        <v>10.0</v>
      </c>
      <c r="AJ48" s="60">
        <v>10.0</v>
      </c>
      <c r="AK48" s="60">
        <v>10.0</v>
      </c>
      <c r="AL48" s="23"/>
      <c r="AM48" s="6">
        <v>7.0</v>
      </c>
      <c r="AN48" s="6">
        <v>10.0</v>
      </c>
      <c r="AO48" s="23"/>
      <c r="AP48" s="23"/>
      <c r="AQ48" s="23"/>
      <c r="AR48" s="6"/>
      <c r="AS48" s="23"/>
      <c r="AT48" s="23"/>
      <c r="AU48" s="23"/>
      <c r="AV48" s="23"/>
      <c r="AW48" s="23"/>
      <c r="AX48" s="25">
        <v>10.0</v>
      </c>
      <c r="AY48" s="25">
        <f t="shared" si="1"/>
        <v>9</v>
      </c>
      <c r="AZ48" s="23"/>
      <c r="BA48" s="23">
        <f t="shared" si="2"/>
        <v>0</v>
      </c>
      <c r="BB48" s="6">
        <v>2.0</v>
      </c>
      <c r="BC48" s="60">
        <v>1.0</v>
      </c>
      <c r="BD48" s="23">
        <f t="shared" si="3"/>
        <v>1</v>
      </c>
      <c r="BE48" s="60" t="s">
        <v>92</v>
      </c>
      <c r="BF48" s="119" t="s">
        <v>55</v>
      </c>
      <c r="BG48" s="6" t="s">
        <v>55</v>
      </c>
      <c r="BH48" s="6" t="s">
        <v>55</v>
      </c>
      <c r="BI48" s="6" t="s">
        <v>55</v>
      </c>
      <c r="BJ48" s="60" t="s">
        <v>92</v>
      </c>
      <c r="BK48" s="6" t="s">
        <v>55</v>
      </c>
      <c r="BL48" s="23"/>
      <c r="BM48" s="23"/>
      <c r="BN48" s="42"/>
      <c r="BO48" s="42"/>
      <c r="BP48" s="42"/>
    </row>
    <row r="49">
      <c r="A49" s="11">
        <v>45.0</v>
      </c>
      <c r="B49" s="6" t="s">
        <v>241</v>
      </c>
      <c r="C49" s="116" t="s">
        <v>617</v>
      </c>
      <c r="D49" s="116" t="s">
        <v>192</v>
      </c>
      <c r="E49" s="117"/>
      <c r="F49" s="116" t="s">
        <v>96</v>
      </c>
      <c r="G49" s="116" t="s">
        <v>312</v>
      </c>
      <c r="H49" s="11" t="s">
        <v>90</v>
      </c>
      <c r="J49" s="11" t="s">
        <v>91</v>
      </c>
      <c r="K49" s="6" t="s">
        <v>84</v>
      </c>
      <c r="L49" s="33">
        <v>42979.0</v>
      </c>
      <c r="M49" s="11"/>
      <c r="N49" s="23"/>
      <c r="O49" s="23"/>
      <c r="P49" s="23"/>
      <c r="Q49" s="6">
        <v>10.0</v>
      </c>
      <c r="R49" s="6">
        <v>9.0</v>
      </c>
      <c r="S49" s="6">
        <v>10.0</v>
      </c>
      <c r="T49" s="23"/>
      <c r="U49" s="23"/>
      <c r="V49" s="6"/>
      <c r="W49" s="6">
        <v>9.0</v>
      </c>
      <c r="X49" s="6">
        <v>9.0</v>
      </c>
      <c r="Y49" s="6">
        <v>8.0</v>
      </c>
      <c r="Z49" s="6">
        <v>9.0</v>
      </c>
      <c r="AA49" s="23"/>
      <c r="AB49" s="6">
        <v>8.0</v>
      </c>
      <c r="AC49" s="6">
        <v>8.0</v>
      </c>
      <c r="AD49" s="6">
        <v>9.0</v>
      </c>
      <c r="AE49" s="23"/>
      <c r="AF49" s="23"/>
      <c r="AG49" s="23"/>
      <c r="AH49" s="60">
        <v>10.0</v>
      </c>
      <c r="AI49" s="60">
        <v>10.0</v>
      </c>
      <c r="AJ49" s="60">
        <v>10.0</v>
      </c>
      <c r="AK49" s="60">
        <v>10.0</v>
      </c>
      <c r="AL49" s="23"/>
      <c r="AM49" s="6">
        <v>7.0</v>
      </c>
      <c r="AN49" s="6">
        <v>9.0</v>
      </c>
      <c r="AO49" s="23"/>
      <c r="AP49" s="23"/>
      <c r="AQ49" s="23"/>
      <c r="AR49" s="6"/>
      <c r="AS49" s="23"/>
      <c r="AT49" s="23"/>
      <c r="AU49" s="23"/>
      <c r="AV49" s="23"/>
      <c r="AW49" s="23"/>
      <c r="AX49" s="25">
        <v>10.0</v>
      </c>
      <c r="AY49" s="25">
        <f t="shared" si="1"/>
        <v>9.11</v>
      </c>
      <c r="AZ49" s="23"/>
      <c r="BA49" s="23">
        <f t="shared" si="2"/>
        <v>0</v>
      </c>
      <c r="BB49" s="6">
        <v>11.0</v>
      </c>
      <c r="BC49" s="60">
        <v>0.0</v>
      </c>
      <c r="BD49" s="23">
        <f t="shared" si="3"/>
        <v>11</v>
      </c>
      <c r="BE49" s="60" t="s">
        <v>92</v>
      </c>
      <c r="BF49" s="119" t="s">
        <v>55</v>
      </c>
      <c r="BG49" s="6" t="s">
        <v>55</v>
      </c>
      <c r="BH49" s="6" t="s">
        <v>55</v>
      </c>
      <c r="BI49" s="6" t="s">
        <v>55</v>
      </c>
      <c r="BJ49" s="60" t="s">
        <v>92</v>
      </c>
      <c r="BK49" s="6" t="s">
        <v>55</v>
      </c>
      <c r="BL49" s="23"/>
      <c r="BM49" s="23"/>
      <c r="BN49" s="42"/>
      <c r="BO49" s="42"/>
      <c r="BP49" s="42"/>
    </row>
    <row r="50">
      <c r="A50" s="11">
        <v>46.0</v>
      </c>
      <c r="B50" s="6" t="s">
        <v>1845</v>
      </c>
      <c r="C50" s="116" t="s">
        <v>94</v>
      </c>
      <c r="D50" s="116" t="s">
        <v>235</v>
      </c>
      <c r="E50" s="117"/>
      <c r="F50" s="116" t="s">
        <v>96</v>
      </c>
      <c r="G50" s="116" t="s">
        <v>312</v>
      </c>
      <c r="H50" s="11" t="s">
        <v>90</v>
      </c>
      <c r="J50" s="11" t="s">
        <v>91</v>
      </c>
      <c r="K50" s="6" t="s">
        <v>84</v>
      </c>
      <c r="L50" s="33">
        <v>42979.0</v>
      </c>
      <c r="M50" s="11"/>
      <c r="N50" s="23"/>
      <c r="O50" s="23"/>
      <c r="P50" s="23"/>
      <c r="Q50" s="6">
        <v>10.0</v>
      </c>
      <c r="R50" s="6">
        <v>9.0</v>
      </c>
      <c r="S50" s="6">
        <v>9.0</v>
      </c>
      <c r="T50" s="23"/>
      <c r="U50" s="23"/>
      <c r="V50" s="6"/>
      <c r="W50" s="6">
        <v>8.0</v>
      </c>
      <c r="X50" s="6">
        <v>9.0</v>
      </c>
      <c r="Y50" s="6">
        <v>7.0</v>
      </c>
      <c r="Z50" s="6">
        <v>9.0</v>
      </c>
      <c r="AA50" s="23"/>
      <c r="AB50" s="6">
        <v>10.0</v>
      </c>
      <c r="AC50" s="6">
        <v>9.0</v>
      </c>
      <c r="AD50" s="6">
        <v>9.0</v>
      </c>
      <c r="AE50" s="23"/>
      <c r="AF50" s="23"/>
      <c r="AG50" s="23"/>
      <c r="AH50" s="60">
        <v>10.0</v>
      </c>
      <c r="AI50" s="60">
        <v>10.0</v>
      </c>
      <c r="AJ50" s="60">
        <v>10.0</v>
      </c>
      <c r="AK50" s="60">
        <v>10.0</v>
      </c>
      <c r="AL50" s="23"/>
      <c r="AM50" s="6">
        <v>6.0</v>
      </c>
      <c r="AN50" s="6">
        <v>10.0</v>
      </c>
      <c r="AO50" s="23"/>
      <c r="AP50" s="23"/>
      <c r="AQ50" s="23"/>
      <c r="AR50" s="6"/>
      <c r="AS50" s="23"/>
      <c r="AT50" s="23"/>
      <c r="AU50" s="23"/>
      <c r="AV50" s="23"/>
      <c r="AW50" s="23"/>
      <c r="AX50" s="25">
        <v>10.0</v>
      </c>
      <c r="AY50" s="25">
        <f t="shared" si="1"/>
        <v>9.11</v>
      </c>
      <c r="AZ50" s="23"/>
      <c r="BA50" s="23">
        <f t="shared" si="2"/>
        <v>0</v>
      </c>
      <c r="BB50" s="6">
        <v>5.0</v>
      </c>
      <c r="BC50" s="60">
        <v>1.0</v>
      </c>
      <c r="BD50" s="23">
        <f t="shared" si="3"/>
        <v>4</v>
      </c>
      <c r="BE50" s="60" t="s">
        <v>92</v>
      </c>
      <c r="BF50" s="119" t="s">
        <v>55</v>
      </c>
      <c r="BG50" s="6" t="s">
        <v>55</v>
      </c>
      <c r="BH50" s="6" t="s">
        <v>55</v>
      </c>
      <c r="BI50" s="6" t="s">
        <v>55</v>
      </c>
      <c r="BJ50" s="60" t="s">
        <v>92</v>
      </c>
      <c r="BK50" s="6" t="s">
        <v>55</v>
      </c>
      <c r="BL50" s="23"/>
      <c r="BM50" s="23"/>
      <c r="BN50" s="42"/>
      <c r="BO50" s="42"/>
      <c r="BP50" s="42"/>
    </row>
    <row r="51">
      <c r="A51" s="11">
        <v>47.0</v>
      </c>
      <c r="B51" s="6" t="s">
        <v>1684</v>
      </c>
      <c r="C51" s="116" t="s">
        <v>217</v>
      </c>
      <c r="D51" s="117"/>
      <c r="E51" s="117"/>
      <c r="F51" s="116" t="s">
        <v>96</v>
      </c>
      <c r="G51" s="116" t="s">
        <v>312</v>
      </c>
      <c r="H51" s="11" t="s">
        <v>90</v>
      </c>
      <c r="J51" s="11" t="s">
        <v>91</v>
      </c>
      <c r="K51" s="6" t="s">
        <v>84</v>
      </c>
      <c r="L51" s="33">
        <v>42979.0</v>
      </c>
      <c r="M51" s="11"/>
      <c r="N51" s="23"/>
      <c r="O51" s="23"/>
      <c r="P51" s="23"/>
      <c r="Q51" s="6">
        <v>9.0</v>
      </c>
      <c r="R51" s="6">
        <v>7.0</v>
      </c>
      <c r="S51" s="6">
        <v>8.0</v>
      </c>
      <c r="T51" s="23"/>
      <c r="U51" s="23"/>
      <c r="V51" s="6"/>
      <c r="W51" s="6">
        <v>8.0</v>
      </c>
      <c r="X51" s="6">
        <v>8.0</v>
      </c>
      <c r="Y51" s="6">
        <v>7.0</v>
      </c>
      <c r="Z51" s="6">
        <v>8.0</v>
      </c>
      <c r="AA51" s="23"/>
      <c r="AB51" s="6">
        <v>8.0</v>
      </c>
      <c r="AC51" s="6">
        <v>7.0</v>
      </c>
      <c r="AD51" s="6">
        <v>10.0</v>
      </c>
      <c r="AE51" s="23"/>
      <c r="AF51" s="23"/>
      <c r="AG51" s="23"/>
      <c r="AH51" s="60">
        <v>10.0</v>
      </c>
      <c r="AI51" s="60">
        <v>10.0</v>
      </c>
      <c r="AJ51" s="60">
        <v>10.0</v>
      </c>
      <c r="AK51" s="60">
        <v>10.0</v>
      </c>
      <c r="AL51" s="23"/>
      <c r="AM51" s="6">
        <v>6.0</v>
      </c>
      <c r="AN51" s="6">
        <v>9.0</v>
      </c>
      <c r="AO51" s="23"/>
      <c r="AP51" s="23"/>
      <c r="AQ51" s="23"/>
      <c r="AR51" s="6"/>
      <c r="AS51" s="23"/>
      <c r="AT51" s="23"/>
      <c r="AU51" s="23"/>
      <c r="AV51" s="23"/>
      <c r="AW51" s="23"/>
      <c r="AX51" s="25">
        <v>10.0</v>
      </c>
      <c r="AY51" s="25">
        <f t="shared" si="1"/>
        <v>8.52</v>
      </c>
      <c r="AZ51" s="23"/>
      <c r="BA51" s="23">
        <f t="shared" si="2"/>
        <v>0</v>
      </c>
      <c r="BB51" s="6">
        <v>2.0</v>
      </c>
      <c r="BC51" s="60">
        <v>0.0</v>
      </c>
      <c r="BD51" s="23">
        <f t="shared" si="3"/>
        <v>2</v>
      </c>
      <c r="BE51" s="60" t="s">
        <v>92</v>
      </c>
      <c r="BF51" s="119" t="s">
        <v>55</v>
      </c>
      <c r="BG51" s="6" t="s">
        <v>55</v>
      </c>
      <c r="BH51" s="6" t="s">
        <v>55</v>
      </c>
      <c r="BI51" s="6" t="s">
        <v>55</v>
      </c>
      <c r="BJ51" s="60" t="s">
        <v>92</v>
      </c>
      <c r="BK51" s="6" t="s">
        <v>55</v>
      </c>
      <c r="BL51" s="23"/>
      <c r="BM51" s="23"/>
      <c r="BN51" s="42"/>
      <c r="BO51" s="42"/>
      <c r="BP51" s="42"/>
    </row>
    <row r="52">
      <c r="A52" s="11">
        <v>48.0</v>
      </c>
      <c r="B52" s="6" t="s">
        <v>366</v>
      </c>
      <c r="C52" s="116" t="s">
        <v>1393</v>
      </c>
      <c r="D52" s="116" t="s">
        <v>251</v>
      </c>
      <c r="E52" s="117"/>
      <c r="F52" s="116" t="s">
        <v>96</v>
      </c>
      <c r="G52" s="116" t="s">
        <v>312</v>
      </c>
      <c r="H52" s="11" t="s">
        <v>90</v>
      </c>
      <c r="J52" s="11" t="s">
        <v>91</v>
      </c>
      <c r="K52" s="6" t="s">
        <v>84</v>
      </c>
      <c r="L52" s="33">
        <v>42979.0</v>
      </c>
      <c r="M52" s="11"/>
      <c r="N52" s="23"/>
      <c r="O52" s="23"/>
      <c r="P52" s="23"/>
      <c r="Q52" s="6">
        <v>9.0</v>
      </c>
      <c r="R52" s="6">
        <v>9.0</v>
      </c>
      <c r="S52" s="6">
        <v>8.0</v>
      </c>
      <c r="T52" s="23"/>
      <c r="U52" s="23"/>
      <c r="V52" s="6"/>
      <c r="W52" s="6">
        <v>7.0</v>
      </c>
      <c r="X52" s="6">
        <v>8.0</v>
      </c>
      <c r="Y52" s="6">
        <v>7.0</v>
      </c>
      <c r="Z52" s="6">
        <v>9.0</v>
      </c>
      <c r="AA52" s="23"/>
      <c r="AB52" s="6">
        <v>9.0</v>
      </c>
      <c r="AC52" s="6">
        <v>7.0</v>
      </c>
      <c r="AD52" s="6">
        <v>9.0</v>
      </c>
      <c r="AE52" s="23"/>
      <c r="AF52" s="23"/>
      <c r="AG52" s="23"/>
      <c r="AH52" s="60">
        <v>10.0</v>
      </c>
      <c r="AI52" s="60">
        <v>10.0</v>
      </c>
      <c r="AJ52" s="60">
        <v>10.0</v>
      </c>
      <c r="AK52" s="60">
        <v>10.0</v>
      </c>
      <c r="AL52" s="23"/>
      <c r="AM52" s="6">
        <v>6.0</v>
      </c>
      <c r="AN52" s="6">
        <v>8.0</v>
      </c>
      <c r="AO52" s="23"/>
      <c r="AP52" s="23"/>
      <c r="AQ52" s="23"/>
      <c r="AR52" s="6"/>
      <c r="AS52" s="23"/>
      <c r="AT52" s="23"/>
      <c r="AU52" s="23"/>
      <c r="AV52" s="23"/>
      <c r="AW52" s="23"/>
      <c r="AX52" s="25">
        <v>10.0</v>
      </c>
      <c r="AY52" s="25">
        <f t="shared" si="1"/>
        <v>8.58</v>
      </c>
      <c r="AZ52" s="23"/>
      <c r="BA52" s="23">
        <f t="shared" si="2"/>
        <v>0</v>
      </c>
      <c r="BB52" s="6">
        <v>21.0</v>
      </c>
      <c r="BC52" s="60">
        <v>8.0</v>
      </c>
      <c r="BD52" s="23">
        <f t="shared" si="3"/>
        <v>13</v>
      </c>
      <c r="BE52" s="60" t="s">
        <v>92</v>
      </c>
      <c r="BF52" s="119" t="s">
        <v>55</v>
      </c>
      <c r="BG52" s="6" t="s">
        <v>55</v>
      </c>
      <c r="BH52" s="6" t="s">
        <v>55</v>
      </c>
      <c r="BI52" s="6" t="s">
        <v>55</v>
      </c>
      <c r="BJ52" s="60" t="s">
        <v>92</v>
      </c>
      <c r="BK52" s="6" t="s">
        <v>55</v>
      </c>
      <c r="BL52" s="23"/>
      <c r="BM52" s="23"/>
      <c r="BN52" s="42"/>
      <c r="BO52" s="42"/>
      <c r="BP52" s="42"/>
    </row>
    <row r="53">
      <c r="A53" s="11">
        <v>49.0</v>
      </c>
      <c r="B53" s="6" t="s">
        <v>269</v>
      </c>
      <c r="C53" s="116" t="s">
        <v>244</v>
      </c>
      <c r="D53" s="116" t="s">
        <v>200</v>
      </c>
      <c r="E53" s="117"/>
      <c r="F53" s="116" t="s">
        <v>96</v>
      </c>
      <c r="G53" s="116" t="s">
        <v>312</v>
      </c>
      <c r="H53" s="11" t="s">
        <v>90</v>
      </c>
      <c r="J53" s="11" t="s">
        <v>91</v>
      </c>
      <c r="K53" s="6" t="s">
        <v>84</v>
      </c>
      <c r="L53" s="33">
        <v>42979.0</v>
      </c>
      <c r="M53" s="11"/>
      <c r="N53" s="23"/>
      <c r="O53" s="23"/>
      <c r="P53" s="23"/>
      <c r="Q53" s="6">
        <v>9.0</v>
      </c>
      <c r="R53" s="6">
        <v>10.0</v>
      </c>
      <c r="S53" s="68">
        <v>9.0</v>
      </c>
      <c r="T53" s="23"/>
      <c r="U53" s="23"/>
      <c r="V53" s="6"/>
      <c r="W53" s="6">
        <v>7.0</v>
      </c>
      <c r="X53" s="6">
        <v>8.0</v>
      </c>
      <c r="Y53" s="6">
        <v>7.0</v>
      </c>
      <c r="Z53" s="6">
        <v>8.0</v>
      </c>
      <c r="AA53" s="6"/>
      <c r="AB53" s="6">
        <v>9.0</v>
      </c>
      <c r="AC53" s="6">
        <v>9.0</v>
      </c>
      <c r="AD53" s="6">
        <v>9.0</v>
      </c>
      <c r="AE53" s="23"/>
      <c r="AF53" s="23"/>
      <c r="AG53" s="23"/>
      <c r="AH53" s="60">
        <v>10.0</v>
      </c>
      <c r="AI53" s="60">
        <v>10.0</v>
      </c>
      <c r="AJ53" s="60">
        <v>10.0</v>
      </c>
      <c r="AK53" s="60">
        <v>10.0</v>
      </c>
      <c r="AL53" s="23"/>
      <c r="AM53" s="6">
        <v>5.0</v>
      </c>
      <c r="AN53" s="6">
        <v>9.0</v>
      </c>
      <c r="AO53" s="23"/>
      <c r="AP53" s="23"/>
      <c r="AQ53" s="23"/>
      <c r="AR53" s="6"/>
      <c r="AS53" s="23"/>
      <c r="AT53" s="23"/>
      <c r="AU53" s="23"/>
      <c r="AV53" s="23"/>
      <c r="AW53" s="23"/>
      <c r="AX53" s="25">
        <v>10.0</v>
      </c>
      <c r="AY53" s="25">
        <f t="shared" si="1"/>
        <v>8.76</v>
      </c>
      <c r="AZ53" s="23"/>
      <c r="BA53" s="23">
        <f t="shared" si="2"/>
        <v>0</v>
      </c>
      <c r="BB53" s="6">
        <v>19.0</v>
      </c>
      <c r="BC53" s="60">
        <v>8.0</v>
      </c>
      <c r="BD53" s="23">
        <f t="shared" si="3"/>
        <v>11</v>
      </c>
      <c r="BE53" s="60" t="s">
        <v>92</v>
      </c>
      <c r="BF53" s="119" t="s">
        <v>55</v>
      </c>
      <c r="BG53" s="6" t="s">
        <v>55</v>
      </c>
      <c r="BH53" s="6" t="s">
        <v>55</v>
      </c>
      <c r="BI53" s="6" t="s">
        <v>55</v>
      </c>
      <c r="BJ53" s="60" t="s">
        <v>92</v>
      </c>
      <c r="BK53" s="6" t="s">
        <v>55</v>
      </c>
      <c r="BL53" s="23"/>
      <c r="BM53" s="23"/>
      <c r="BN53" s="42"/>
      <c r="BO53" s="42"/>
      <c r="BP53" s="42"/>
    </row>
    <row r="54">
      <c r="A54" s="11">
        <v>50.0</v>
      </c>
      <c r="B54" s="6" t="s">
        <v>1396</v>
      </c>
      <c r="C54" s="116" t="s">
        <v>1397</v>
      </c>
      <c r="D54" s="116" t="s">
        <v>564</v>
      </c>
      <c r="E54" s="117"/>
      <c r="F54" s="116" t="s">
        <v>96</v>
      </c>
      <c r="G54" s="116" t="s">
        <v>312</v>
      </c>
      <c r="H54" s="11" t="s">
        <v>90</v>
      </c>
      <c r="J54" s="11" t="s">
        <v>91</v>
      </c>
      <c r="K54" s="6" t="s">
        <v>84</v>
      </c>
      <c r="L54" s="33">
        <v>42979.0</v>
      </c>
      <c r="M54" s="11"/>
      <c r="N54" s="23"/>
      <c r="O54" s="23"/>
      <c r="P54" s="23"/>
      <c r="Q54" s="25">
        <v>9.0</v>
      </c>
      <c r="R54" s="25">
        <v>7.0</v>
      </c>
      <c r="S54" s="25">
        <v>9.0</v>
      </c>
      <c r="T54" s="25"/>
      <c r="U54" s="25"/>
      <c r="V54" s="25"/>
      <c r="W54" s="25">
        <v>6.0</v>
      </c>
      <c r="X54" s="25">
        <v>8.0</v>
      </c>
      <c r="Y54" s="25">
        <v>7.0</v>
      </c>
      <c r="Z54" s="25">
        <v>8.0</v>
      </c>
      <c r="AA54" s="25"/>
      <c r="AB54" s="25">
        <v>9.0</v>
      </c>
      <c r="AC54" s="25">
        <v>8.0</v>
      </c>
      <c r="AD54" s="25">
        <v>10.0</v>
      </c>
      <c r="AE54" s="25"/>
      <c r="AF54" s="25"/>
      <c r="AG54" s="25"/>
      <c r="AH54" s="60">
        <v>10.0</v>
      </c>
      <c r="AI54" s="60">
        <v>10.0</v>
      </c>
      <c r="AJ54" s="60">
        <v>10.0</v>
      </c>
      <c r="AK54" s="60">
        <v>10.0</v>
      </c>
      <c r="AL54" s="25"/>
      <c r="AM54" s="25">
        <v>6.0</v>
      </c>
      <c r="AN54" s="25">
        <v>10.0</v>
      </c>
      <c r="AO54" s="25"/>
      <c r="AP54" s="25"/>
      <c r="AQ54" s="25"/>
      <c r="AR54" s="6"/>
      <c r="AS54" s="25"/>
      <c r="AT54" s="25"/>
      <c r="AU54" s="25"/>
      <c r="AV54" s="25"/>
      <c r="AW54" s="25"/>
      <c r="AX54" s="25">
        <v>10.0</v>
      </c>
      <c r="AY54" s="25">
        <f t="shared" si="1"/>
        <v>8.64</v>
      </c>
      <c r="AZ54" s="23"/>
      <c r="BA54" s="23">
        <f t="shared" si="2"/>
        <v>0</v>
      </c>
      <c r="BB54" s="6">
        <v>9.0</v>
      </c>
      <c r="BC54" s="60">
        <v>2.0</v>
      </c>
      <c r="BD54" s="23">
        <f t="shared" si="3"/>
        <v>7</v>
      </c>
      <c r="BE54" s="60" t="s">
        <v>92</v>
      </c>
      <c r="BF54" s="119" t="s">
        <v>55</v>
      </c>
      <c r="BG54" s="6" t="s">
        <v>55</v>
      </c>
      <c r="BH54" s="6" t="s">
        <v>55</v>
      </c>
      <c r="BI54" s="6" t="s">
        <v>55</v>
      </c>
      <c r="BJ54" s="60" t="s">
        <v>92</v>
      </c>
      <c r="BK54" s="6" t="s">
        <v>55</v>
      </c>
      <c r="BL54" s="23"/>
      <c r="BM54" s="23"/>
      <c r="BN54" s="42"/>
      <c r="BO54" s="42"/>
      <c r="BP54" s="42"/>
    </row>
    <row r="55">
      <c r="A55" s="11">
        <v>51.0</v>
      </c>
      <c r="B55" s="6" t="s">
        <v>833</v>
      </c>
      <c r="C55" s="116" t="s">
        <v>115</v>
      </c>
      <c r="D55" s="116" t="s">
        <v>135</v>
      </c>
      <c r="E55" s="118"/>
      <c r="F55" s="116" t="s">
        <v>79</v>
      </c>
      <c r="G55" s="116" t="s">
        <v>312</v>
      </c>
      <c r="H55" s="11" t="s">
        <v>90</v>
      </c>
      <c r="J55" s="11" t="s">
        <v>91</v>
      </c>
      <c r="K55" s="6" t="s">
        <v>84</v>
      </c>
      <c r="L55" s="33">
        <v>42979.0</v>
      </c>
      <c r="M55" s="11"/>
      <c r="N55" s="23"/>
      <c r="O55" s="23"/>
      <c r="P55" s="23"/>
      <c r="Q55" s="25">
        <v>8.0</v>
      </c>
      <c r="R55" s="25">
        <v>10.0</v>
      </c>
      <c r="S55" s="25">
        <v>10.0</v>
      </c>
      <c r="T55" s="25"/>
      <c r="U55" s="25"/>
      <c r="V55" s="25"/>
      <c r="W55" s="25">
        <v>7.0</v>
      </c>
      <c r="X55" s="25">
        <v>8.0</v>
      </c>
      <c r="Y55" s="25">
        <v>8.0</v>
      </c>
      <c r="Z55" s="25">
        <v>6.0</v>
      </c>
      <c r="AA55" s="25"/>
      <c r="AB55" s="25">
        <v>9.0</v>
      </c>
      <c r="AC55" s="25">
        <v>8.0</v>
      </c>
      <c r="AD55" s="25">
        <v>9.0</v>
      </c>
      <c r="AE55" s="25"/>
      <c r="AF55" s="25"/>
      <c r="AG55" s="25"/>
      <c r="AH55" s="60">
        <v>10.0</v>
      </c>
      <c r="AI55" s="60">
        <v>10.0</v>
      </c>
      <c r="AJ55" s="60">
        <v>10.0</v>
      </c>
      <c r="AK55" s="60">
        <v>10.0</v>
      </c>
      <c r="AL55" s="25"/>
      <c r="AM55" s="25">
        <v>6.0</v>
      </c>
      <c r="AN55" s="25">
        <v>7.0</v>
      </c>
      <c r="AO55" s="25"/>
      <c r="AP55" s="25"/>
      <c r="AQ55" s="25"/>
      <c r="AR55" s="6"/>
      <c r="AS55" s="25"/>
      <c r="AT55" s="25"/>
      <c r="AU55" s="25"/>
      <c r="AV55" s="25"/>
      <c r="AW55" s="25"/>
      <c r="AX55" s="25">
        <v>10.0</v>
      </c>
      <c r="AY55" s="25">
        <f t="shared" si="1"/>
        <v>8.58</v>
      </c>
      <c r="AZ55" s="23"/>
      <c r="BA55" s="23">
        <f t="shared" si="2"/>
        <v>0</v>
      </c>
      <c r="BB55" s="6">
        <v>28.0</v>
      </c>
      <c r="BC55" s="60">
        <v>2.0</v>
      </c>
      <c r="BD55" s="23">
        <f t="shared" si="3"/>
        <v>26</v>
      </c>
      <c r="BE55" s="60" t="s">
        <v>92</v>
      </c>
      <c r="BF55" s="119" t="s">
        <v>55</v>
      </c>
      <c r="BG55" s="6" t="s">
        <v>55</v>
      </c>
      <c r="BH55" s="6" t="s">
        <v>55</v>
      </c>
      <c r="BI55" s="6" t="s">
        <v>55</v>
      </c>
      <c r="BJ55" s="60" t="s">
        <v>92</v>
      </c>
      <c r="BK55" s="6" t="s">
        <v>55</v>
      </c>
      <c r="BL55" s="23"/>
      <c r="BM55" s="23"/>
      <c r="BN55" s="42"/>
      <c r="BO55" s="42"/>
      <c r="BP55" s="42"/>
    </row>
    <row r="56">
      <c r="A56" s="11">
        <v>52.0</v>
      </c>
      <c r="B56" s="6" t="s">
        <v>932</v>
      </c>
      <c r="C56" s="116" t="s">
        <v>259</v>
      </c>
      <c r="D56" s="116" t="s">
        <v>122</v>
      </c>
      <c r="E56" s="117"/>
      <c r="F56" s="116" t="s">
        <v>96</v>
      </c>
      <c r="G56" s="116" t="s">
        <v>312</v>
      </c>
      <c r="H56" s="11" t="s">
        <v>90</v>
      </c>
      <c r="J56" s="11" t="s">
        <v>91</v>
      </c>
      <c r="K56" s="6" t="s">
        <v>84</v>
      </c>
      <c r="L56" s="33">
        <v>42979.0</v>
      </c>
      <c r="M56" s="11"/>
      <c r="N56" s="23"/>
      <c r="O56" s="23"/>
      <c r="P56" s="23"/>
      <c r="Q56" s="25">
        <v>8.0</v>
      </c>
      <c r="R56" s="25">
        <v>9.0</v>
      </c>
      <c r="S56" s="25">
        <v>7.0</v>
      </c>
      <c r="T56" s="25"/>
      <c r="U56" s="25"/>
      <c r="V56" s="25"/>
      <c r="W56" s="25">
        <v>7.0</v>
      </c>
      <c r="X56" s="25">
        <v>8.0</v>
      </c>
      <c r="Y56" s="25">
        <v>7.0</v>
      </c>
      <c r="Z56" s="25">
        <v>7.0</v>
      </c>
      <c r="AA56" s="25"/>
      <c r="AB56" s="25">
        <v>8.0</v>
      </c>
      <c r="AC56" s="25">
        <v>7.0</v>
      </c>
      <c r="AD56" s="25">
        <v>8.0</v>
      </c>
      <c r="AE56" s="25"/>
      <c r="AF56" s="25"/>
      <c r="AG56" s="25"/>
      <c r="AH56" s="60">
        <v>10.0</v>
      </c>
      <c r="AI56" s="60">
        <v>10.0</v>
      </c>
      <c r="AJ56" s="60">
        <v>10.0</v>
      </c>
      <c r="AK56" s="60">
        <v>10.0</v>
      </c>
      <c r="AL56" s="25"/>
      <c r="AM56" s="25">
        <v>6.0</v>
      </c>
      <c r="AN56" s="25">
        <v>9.0</v>
      </c>
      <c r="AO56" s="25"/>
      <c r="AP56" s="25"/>
      <c r="AQ56" s="25"/>
      <c r="AR56" s="6"/>
      <c r="AS56" s="25"/>
      <c r="AT56" s="25"/>
      <c r="AU56" s="25"/>
      <c r="AV56" s="25"/>
      <c r="AW56" s="25"/>
      <c r="AX56" s="25">
        <v>10.0</v>
      </c>
      <c r="AY56" s="25">
        <f t="shared" si="1"/>
        <v>8.29</v>
      </c>
      <c r="AZ56" s="23"/>
      <c r="BA56" s="23">
        <f t="shared" si="2"/>
        <v>0</v>
      </c>
      <c r="BB56" s="6">
        <v>23.0</v>
      </c>
      <c r="BC56" s="60">
        <v>4.0</v>
      </c>
      <c r="BD56" s="23">
        <f t="shared" si="3"/>
        <v>19</v>
      </c>
      <c r="BE56" s="60" t="s">
        <v>92</v>
      </c>
      <c r="BF56" s="119" t="s">
        <v>55</v>
      </c>
      <c r="BG56" s="6" t="s">
        <v>55</v>
      </c>
      <c r="BH56" s="6" t="s">
        <v>55</v>
      </c>
      <c r="BI56" s="6" t="s">
        <v>55</v>
      </c>
      <c r="BJ56" s="60" t="s">
        <v>92</v>
      </c>
      <c r="BK56" s="6" t="s">
        <v>55</v>
      </c>
      <c r="BL56" s="23"/>
      <c r="BM56" s="23"/>
      <c r="BN56" s="42"/>
      <c r="BO56" s="42"/>
      <c r="BP56" s="42"/>
    </row>
    <row r="57">
      <c r="A57" s="11">
        <v>53.0</v>
      </c>
      <c r="B57" s="6" t="s">
        <v>1465</v>
      </c>
      <c r="C57" s="116" t="s">
        <v>482</v>
      </c>
      <c r="D57" s="116" t="s">
        <v>491</v>
      </c>
      <c r="E57" s="117"/>
      <c r="F57" s="116" t="s">
        <v>79</v>
      </c>
      <c r="G57" s="116" t="s">
        <v>312</v>
      </c>
      <c r="H57" s="11" t="s">
        <v>90</v>
      </c>
      <c r="J57" s="11" t="s">
        <v>91</v>
      </c>
      <c r="K57" s="6" t="s">
        <v>84</v>
      </c>
      <c r="L57" s="33">
        <v>42979.0</v>
      </c>
      <c r="M57" s="11"/>
      <c r="N57" s="23"/>
      <c r="O57" s="23"/>
      <c r="P57" s="23"/>
      <c r="Q57" s="25">
        <v>9.0</v>
      </c>
      <c r="R57" s="25">
        <v>8.0</v>
      </c>
      <c r="S57" s="25">
        <v>9.0</v>
      </c>
      <c r="T57" s="25"/>
      <c r="U57" s="25"/>
      <c r="V57" s="25"/>
      <c r="W57" s="25">
        <v>7.0</v>
      </c>
      <c r="X57" s="25">
        <v>9.0</v>
      </c>
      <c r="Y57" s="25">
        <v>7.0</v>
      </c>
      <c r="Z57" s="25">
        <v>7.0</v>
      </c>
      <c r="AA57" s="25"/>
      <c r="AB57" s="25">
        <v>9.0</v>
      </c>
      <c r="AC57" s="25">
        <v>8.0</v>
      </c>
      <c r="AD57" s="25">
        <v>10.0</v>
      </c>
      <c r="AE57" s="25"/>
      <c r="AF57" s="25"/>
      <c r="AG57" s="25"/>
      <c r="AH57" s="60">
        <v>10.0</v>
      </c>
      <c r="AI57" s="60">
        <v>10.0</v>
      </c>
      <c r="AJ57" s="60">
        <v>10.0</v>
      </c>
      <c r="AK57" s="60">
        <v>10.0</v>
      </c>
      <c r="AL57" s="25"/>
      <c r="AM57" s="25">
        <v>6.0</v>
      </c>
      <c r="AN57" s="25">
        <v>7.0</v>
      </c>
      <c r="AO57" s="25"/>
      <c r="AP57" s="25"/>
      <c r="AQ57" s="25"/>
      <c r="AR57" s="6"/>
      <c r="AS57" s="25"/>
      <c r="AT57" s="25"/>
      <c r="AU57" s="25"/>
      <c r="AV57" s="25"/>
      <c r="AW57" s="25"/>
      <c r="AX57" s="25">
        <v>10.0</v>
      </c>
      <c r="AY57" s="25">
        <f t="shared" si="1"/>
        <v>8.58</v>
      </c>
      <c r="AZ57" s="23"/>
      <c r="BA57" s="23">
        <f t="shared" si="2"/>
        <v>0</v>
      </c>
      <c r="BB57" s="6">
        <v>9.0</v>
      </c>
      <c r="BC57" s="60">
        <v>3.0</v>
      </c>
      <c r="BD57" s="23">
        <f t="shared" si="3"/>
        <v>6</v>
      </c>
      <c r="BE57" s="60" t="s">
        <v>92</v>
      </c>
      <c r="BF57" s="119" t="s">
        <v>55</v>
      </c>
      <c r="BG57" s="6" t="s">
        <v>55</v>
      </c>
      <c r="BH57" s="6" t="s">
        <v>55</v>
      </c>
      <c r="BI57" s="6" t="s">
        <v>55</v>
      </c>
      <c r="BJ57" s="60" t="s">
        <v>92</v>
      </c>
      <c r="BK57" s="6" t="s">
        <v>55</v>
      </c>
      <c r="BL57" s="23"/>
      <c r="BM57" s="23"/>
      <c r="BN57" s="42"/>
      <c r="BO57" s="42"/>
      <c r="BP57" s="42"/>
    </row>
    <row r="58">
      <c r="A58" s="11">
        <v>54.0</v>
      </c>
      <c r="B58" s="6" t="s">
        <v>443</v>
      </c>
      <c r="C58" s="116" t="s">
        <v>143</v>
      </c>
      <c r="D58" s="116" t="s">
        <v>246</v>
      </c>
      <c r="E58" s="117"/>
      <c r="F58" s="116" t="s">
        <v>79</v>
      </c>
      <c r="G58" s="116" t="s">
        <v>312</v>
      </c>
      <c r="H58" s="11" t="s">
        <v>90</v>
      </c>
      <c r="J58" s="11" t="s">
        <v>91</v>
      </c>
      <c r="K58" s="6" t="s">
        <v>84</v>
      </c>
      <c r="L58" s="33">
        <v>42979.0</v>
      </c>
      <c r="M58" s="11"/>
      <c r="N58" s="23"/>
      <c r="O58" s="23"/>
      <c r="P58" s="23"/>
      <c r="Q58" s="25">
        <v>8.0</v>
      </c>
      <c r="R58" s="25">
        <v>6.0</v>
      </c>
      <c r="S58" s="25">
        <v>9.0</v>
      </c>
      <c r="T58" s="25"/>
      <c r="U58" s="25"/>
      <c r="V58" s="25"/>
      <c r="W58" s="25">
        <v>9.0</v>
      </c>
      <c r="X58" s="25">
        <v>10.0</v>
      </c>
      <c r="Y58" s="25">
        <v>8.0</v>
      </c>
      <c r="Z58" s="25">
        <v>8.0</v>
      </c>
      <c r="AA58" s="25"/>
      <c r="AB58" s="25">
        <v>8.0</v>
      </c>
      <c r="AC58" s="25">
        <v>8.0</v>
      </c>
      <c r="AD58" s="25">
        <v>9.0</v>
      </c>
      <c r="AE58" s="25"/>
      <c r="AF58" s="25"/>
      <c r="AG58" s="25"/>
      <c r="AH58" s="60">
        <v>10.0</v>
      </c>
      <c r="AI58" s="60">
        <v>10.0</v>
      </c>
      <c r="AJ58" s="60">
        <v>10.0</v>
      </c>
      <c r="AK58" s="60">
        <v>10.0</v>
      </c>
      <c r="AL58" s="25"/>
      <c r="AM58" s="25">
        <v>7.0</v>
      </c>
      <c r="AN58" s="25">
        <v>10.0</v>
      </c>
      <c r="AO58" s="25"/>
      <c r="AP58" s="25"/>
      <c r="AQ58" s="25"/>
      <c r="AR58" s="6"/>
      <c r="AS58" s="25"/>
      <c r="AT58" s="25"/>
      <c r="AU58" s="25"/>
      <c r="AV58" s="25"/>
      <c r="AW58" s="25"/>
      <c r="AX58" s="25">
        <v>10.0</v>
      </c>
      <c r="AY58" s="25">
        <f t="shared" si="1"/>
        <v>8.82</v>
      </c>
      <c r="AZ58" s="23"/>
      <c r="BA58" s="23">
        <f t="shared" si="2"/>
        <v>0</v>
      </c>
      <c r="BB58" s="6">
        <v>11.0</v>
      </c>
      <c r="BC58" s="60">
        <v>6.0</v>
      </c>
      <c r="BD58" s="23">
        <f t="shared" si="3"/>
        <v>5</v>
      </c>
      <c r="BE58" s="60" t="s">
        <v>92</v>
      </c>
      <c r="BF58" s="119" t="s">
        <v>55</v>
      </c>
      <c r="BG58" s="6" t="s">
        <v>55</v>
      </c>
      <c r="BH58" s="6" t="s">
        <v>55</v>
      </c>
      <c r="BI58" s="6" t="s">
        <v>55</v>
      </c>
      <c r="BJ58" s="60" t="s">
        <v>92</v>
      </c>
      <c r="BK58" s="6" t="s">
        <v>55</v>
      </c>
      <c r="BL58" s="23"/>
      <c r="BM58" s="23"/>
      <c r="BN58" s="42"/>
      <c r="BO58" s="42"/>
      <c r="BP58" s="42"/>
    </row>
    <row r="59">
      <c r="A59" s="11">
        <v>55.0</v>
      </c>
      <c r="B59" s="6" t="s">
        <v>1846</v>
      </c>
      <c r="C59" s="116" t="s">
        <v>78</v>
      </c>
      <c r="D59" s="116" t="s">
        <v>77</v>
      </c>
      <c r="E59" s="117"/>
      <c r="F59" s="116" t="s">
        <v>79</v>
      </c>
      <c r="G59" s="116" t="s">
        <v>312</v>
      </c>
      <c r="H59" s="11" t="s">
        <v>90</v>
      </c>
      <c r="J59" s="11" t="s">
        <v>91</v>
      </c>
      <c r="K59" s="6" t="s">
        <v>84</v>
      </c>
      <c r="L59" s="33">
        <v>42979.0</v>
      </c>
      <c r="M59" s="11"/>
      <c r="N59" s="23"/>
      <c r="O59" s="23"/>
      <c r="P59" s="23"/>
      <c r="Q59" s="25">
        <v>8.0</v>
      </c>
      <c r="R59" s="25">
        <v>8.0</v>
      </c>
      <c r="S59" s="25">
        <v>9.0</v>
      </c>
      <c r="T59" s="25"/>
      <c r="U59" s="25"/>
      <c r="V59" s="25"/>
      <c r="W59" s="25">
        <v>6.0</v>
      </c>
      <c r="X59" s="25">
        <v>9.0</v>
      </c>
      <c r="Y59" s="25">
        <v>8.0</v>
      </c>
      <c r="Z59" s="25">
        <v>7.0</v>
      </c>
      <c r="AA59" s="25"/>
      <c r="AB59" s="25">
        <v>9.0</v>
      </c>
      <c r="AC59" s="25">
        <v>8.0</v>
      </c>
      <c r="AD59" s="25">
        <v>8.0</v>
      </c>
      <c r="AE59" s="25"/>
      <c r="AF59" s="25"/>
      <c r="AG59" s="25"/>
      <c r="AH59" s="25">
        <v>10.0</v>
      </c>
      <c r="AI59" s="25">
        <v>10.0</v>
      </c>
      <c r="AJ59" s="25">
        <v>10.0</v>
      </c>
      <c r="AK59" s="25">
        <v>10.0</v>
      </c>
      <c r="AL59" s="25"/>
      <c r="AM59" s="25">
        <v>6.0</v>
      </c>
      <c r="AN59" s="25">
        <v>10.0</v>
      </c>
      <c r="AO59" s="25"/>
      <c r="AP59" s="25"/>
      <c r="AQ59" s="25"/>
      <c r="AR59" s="6"/>
      <c r="AS59" s="25"/>
      <c r="AT59" s="25"/>
      <c r="AU59" s="25"/>
      <c r="AV59" s="25"/>
      <c r="AW59" s="25"/>
      <c r="AX59" s="25">
        <v>10.0</v>
      </c>
      <c r="AY59" s="25">
        <f t="shared" si="1"/>
        <v>8.58</v>
      </c>
      <c r="AZ59" s="23"/>
      <c r="BA59" s="23">
        <f t="shared" si="2"/>
        <v>0</v>
      </c>
      <c r="BB59" s="6">
        <v>5.0</v>
      </c>
      <c r="BC59" s="6">
        <v>5.0</v>
      </c>
      <c r="BD59" s="23">
        <f t="shared" si="3"/>
        <v>0</v>
      </c>
      <c r="BE59" s="60" t="s">
        <v>92</v>
      </c>
      <c r="BF59" s="119" t="s">
        <v>55</v>
      </c>
      <c r="BG59" s="6" t="s">
        <v>55</v>
      </c>
      <c r="BH59" s="6" t="s">
        <v>55</v>
      </c>
      <c r="BI59" s="6" t="s">
        <v>55</v>
      </c>
      <c r="BJ59" s="60" t="s">
        <v>92</v>
      </c>
      <c r="BK59" s="6" t="s">
        <v>55</v>
      </c>
      <c r="BL59" s="23"/>
      <c r="BM59" s="23"/>
      <c r="BN59" s="42"/>
      <c r="BO59" s="42"/>
      <c r="BP59" s="42"/>
    </row>
    <row r="60">
      <c r="A60" s="11">
        <v>56.0</v>
      </c>
      <c r="B60" s="6" t="s">
        <v>668</v>
      </c>
      <c r="C60" s="116" t="s">
        <v>252</v>
      </c>
      <c r="D60" s="116" t="s">
        <v>404</v>
      </c>
      <c r="E60" s="117"/>
      <c r="F60" s="116" t="s">
        <v>96</v>
      </c>
      <c r="G60" s="116" t="s">
        <v>312</v>
      </c>
      <c r="H60" s="11" t="s">
        <v>90</v>
      </c>
      <c r="J60" s="11" t="s">
        <v>91</v>
      </c>
      <c r="K60" s="6" t="s">
        <v>84</v>
      </c>
      <c r="L60" s="33">
        <v>42979.0</v>
      </c>
      <c r="M60" s="11"/>
      <c r="N60" s="23"/>
      <c r="O60" s="23"/>
      <c r="P60" s="23"/>
      <c r="Q60" s="25">
        <v>8.0</v>
      </c>
      <c r="R60" s="25">
        <v>9.0</v>
      </c>
      <c r="S60" s="25">
        <v>8.0</v>
      </c>
      <c r="T60" s="25"/>
      <c r="U60" s="25"/>
      <c r="V60" s="25"/>
      <c r="W60" s="25">
        <v>7.0</v>
      </c>
      <c r="X60" s="25">
        <v>7.0</v>
      </c>
      <c r="Y60" s="25">
        <v>7.0</v>
      </c>
      <c r="Z60" s="25">
        <v>8.0</v>
      </c>
      <c r="AA60" s="25"/>
      <c r="AB60" s="25">
        <v>8.0</v>
      </c>
      <c r="AC60" s="25">
        <v>7.0</v>
      </c>
      <c r="AD60" s="25">
        <v>10.0</v>
      </c>
      <c r="AE60" s="25"/>
      <c r="AF60" s="25"/>
      <c r="AG60" s="25"/>
      <c r="AH60" s="25">
        <v>10.0</v>
      </c>
      <c r="AI60" s="25">
        <v>10.0</v>
      </c>
      <c r="AJ60" s="25">
        <v>10.0</v>
      </c>
      <c r="AK60" s="25">
        <v>10.0</v>
      </c>
      <c r="AL60" s="25"/>
      <c r="AM60" s="25">
        <v>8.0</v>
      </c>
      <c r="AN60" s="25">
        <v>8.0</v>
      </c>
      <c r="AO60" s="25"/>
      <c r="AP60" s="25"/>
      <c r="AQ60" s="25"/>
      <c r="AR60" s="6"/>
      <c r="AS60" s="25"/>
      <c r="AT60" s="25"/>
      <c r="AU60" s="25"/>
      <c r="AV60" s="25"/>
      <c r="AW60" s="25"/>
      <c r="AX60" s="25">
        <v>10.0</v>
      </c>
      <c r="AY60" s="25">
        <f t="shared" si="1"/>
        <v>8.52</v>
      </c>
      <c r="AZ60" s="23"/>
      <c r="BA60" s="23">
        <f t="shared" si="2"/>
        <v>0</v>
      </c>
      <c r="BB60" s="6">
        <v>3.0</v>
      </c>
      <c r="BC60" s="6">
        <v>3.0</v>
      </c>
      <c r="BD60" s="23">
        <f t="shared" si="3"/>
        <v>0</v>
      </c>
      <c r="BE60" s="60" t="s">
        <v>55</v>
      </c>
      <c r="BF60" s="119" t="s">
        <v>55</v>
      </c>
      <c r="BG60" s="6" t="s">
        <v>55</v>
      </c>
      <c r="BH60" s="6" t="s">
        <v>55</v>
      </c>
      <c r="BI60" s="6" t="s">
        <v>92</v>
      </c>
      <c r="BJ60" s="60" t="s">
        <v>92</v>
      </c>
      <c r="BK60" s="6" t="s">
        <v>55</v>
      </c>
      <c r="BL60" s="23"/>
      <c r="BM60" s="23"/>
      <c r="BN60" s="42"/>
      <c r="BO60" s="42"/>
      <c r="BP60" s="42"/>
    </row>
    <row r="61">
      <c r="A61" s="11">
        <v>57.0</v>
      </c>
      <c r="B61" s="6" t="s">
        <v>924</v>
      </c>
      <c r="C61" s="116" t="s">
        <v>925</v>
      </c>
      <c r="D61" s="116" t="s">
        <v>200</v>
      </c>
      <c r="E61" s="117"/>
      <c r="F61" s="116" t="s">
        <v>96</v>
      </c>
      <c r="G61" s="116" t="s">
        <v>312</v>
      </c>
      <c r="H61" s="11" t="s">
        <v>90</v>
      </c>
      <c r="J61" s="11" t="s">
        <v>526</v>
      </c>
      <c r="K61" s="6" t="s">
        <v>84</v>
      </c>
      <c r="L61" s="33">
        <v>42979.0</v>
      </c>
      <c r="M61" s="11"/>
      <c r="N61" s="23"/>
      <c r="O61" s="23"/>
      <c r="P61" s="23"/>
      <c r="Q61" s="25">
        <v>9.0</v>
      </c>
      <c r="R61" s="25">
        <v>10.0</v>
      </c>
      <c r="S61" s="25">
        <v>10.0</v>
      </c>
      <c r="T61" s="25"/>
      <c r="U61" s="25"/>
      <c r="V61" s="25"/>
      <c r="W61" s="25">
        <v>7.0</v>
      </c>
      <c r="X61" s="25">
        <v>8.0</v>
      </c>
      <c r="Y61" s="25">
        <v>9.0</v>
      </c>
      <c r="Z61" s="25">
        <v>8.0</v>
      </c>
      <c r="AA61" s="25"/>
      <c r="AB61" s="25">
        <v>9.0</v>
      </c>
      <c r="AC61" s="25">
        <v>9.0</v>
      </c>
      <c r="AD61" s="25">
        <v>10.0</v>
      </c>
      <c r="AE61" s="25"/>
      <c r="AF61" s="25"/>
      <c r="AG61" s="25"/>
      <c r="AH61" s="25">
        <v>10.0</v>
      </c>
      <c r="AI61" s="25">
        <v>10.0</v>
      </c>
      <c r="AJ61" s="25">
        <v>10.0</v>
      </c>
      <c r="AK61" s="25">
        <v>10.0</v>
      </c>
      <c r="AL61" s="25"/>
      <c r="AM61" s="25">
        <v>6.0</v>
      </c>
      <c r="AN61" s="25">
        <v>10.0</v>
      </c>
      <c r="AO61" s="25"/>
      <c r="AP61" s="25"/>
      <c r="AQ61" s="25"/>
      <c r="AR61" s="6"/>
      <c r="AS61" s="25"/>
      <c r="AT61" s="25"/>
      <c r="AU61" s="25"/>
      <c r="AV61" s="25"/>
      <c r="AW61" s="25"/>
      <c r="AX61" s="25">
        <v>10.0</v>
      </c>
      <c r="AY61" s="25">
        <f t="shared" si="1"/>
        <v>9.11</v>
      </c>
      <c r="AZ61" s="23"/>
      <c r="BA61" s="23">
        <f t="shared" si="2"/>
        <v>0</v>
      </c>
      <c r="BB61" s="6">
        <v>5.0</v>
      </c>
      <c r="BC61" s="6">
        <v>4.0</v>
      </c>
      <c r="BD61" s="23">
        <f t="shared" si="3"/>
        <v>1</v>
      </c>
      <c r="BE61" s="60" t="s">
        <v>92</v>
      </c>
      <c r="BF61" s="119" t="s">
        <v>55</v>
      </c>
      <c r="BG61" s="6" t="s">
        <v>55</v>
      </c>
      <c r="BH61" s="6" t="s">
        <v>55</v>
      </c>
      <c r="BI61" s="6" t="s">
        <v>55</v>
      </c>
      <c r="BJ61" s="60" t="s">
        <v>92</v>
      </c>
      <c r="BK61" s="6" t="s">
        <v>55</v>
      </c>
      <c r="BL61" s="23"/>
      <c r="BM61" s="23"/>
      <c r="BN61" s="42"/>
      <c r="BO61" s="42"/>
      <c r="BP61" s="42"/>
    </row>
    <row r="62">
      <c r="A62" s="11">
        <v>58.0</v>
      </c>
      <c r="B62" s="6" t="s">
        <v>301</v>
      </c>
      <c r="C62" s="116" t="s">
        <v>104</v>
      </c>
      <c r="D62" s="116" t="s">
        <v>132</v>
      </c>
      <c r="E62" s="117"/>
      <c r="F62" s="116" t="s">
        <v>79</v>
      </c>
      <c r="G62" s="116" t="s">
        <v>312</v>
      </c>
      <c r="H62" s="11" t="s">
        <v>90</v>
      </c>
      <c r="J62" s="11" t="s">
        <v>91</v>
      </c>
      <c r="K62" s="6" t="s">
        <v>84</v>
      </c>
      <c r="L62" s="33">
        <v>42979.0</v>
      </c>
      <c r="M62" s="11"/>
      <c r="N62" s="23"/>
      <c r="O62" s="23"/>
      <c r="P62" s="23"/>
      <c r="Q62" s="25">
        <v>9.0</v>
      </c>
      <c r="R62" s="25">
        <v>9.0</v>
      </c>
      <c r="S62" s="25">
        <v>7.0</v>
      </c>
      <c r="T62" s="25"/>
      <c r="U62" s="25"/>
      <c r="V62" s="25"/>
      <c r="W62" s="25">
        <v>7.0</v>
      </c>
      <c r="X62" s="25">
        <v>8.0</v>
      </c>
      <c r="Y62" s="25">
        <v>8.0</v>
      </c>
      <c r="Z62" s="25">
        <v>7.0</v>
      </c>
      <c r="AA62" s="25"/>
      <c r="AB62" s="25">
        <v>6.0</v>
      </c>
      <c r="AC62" s="25">
        <v>6.0</v>
      </c>
      <c r="AD62" s="25">
        <v>8.0</v>
      </c>
      <c r="AE62" s="25"/>
      <c r="AF62" s="25"/>
      <c r="AG62" s="25"/>
      <c r="AH62" s="25">
        <v>10.0</v>
      </c>
      <c r="AI62" s="25">
        <v>10.0</v>
      </c>
      <c r="AJ62" s="25">
        <v>10.0</v>
      </c>
      <c r="AK62" s="25">
        <v>10.0</v>
      </c>
      <c r="AL62" s="25"/>
      <c r="AM62" s="25">
        <v>6.0</v>
      </c>
      <c r="AN62" s="25">
        <v>7.0</v>
      </c>
      <c r="AO62" s="25"/>
      <c r="AP62" s="25"/>
      <c r="AQ62" s="25"/>
      <c r="AR62" s="6"/>
      <c r="AS62" s="25"/>
      <c r="AT62" s="25"/>
      <c r="AU62" s="25"/>
      <c r="AV62" s="25"/>
      <c r="AW62" s="25"/>
      <c r="AX62" s="25">
        <v>10.0</v>
      </c>
      <c r="AY62" s="25">
        <f t="shared" si="1"/>
        <v>8.11</v>
      </c>
      <c r="AZ62" s="23"/>
      <c r="BA62" s="23">
        <f t="shared" si="2"/>
        <v>0</v>
      </c>
      <c r="BB62" s="6">
        <v>30.0</v>
      </c>
      <c r="BC62" s="6">
        <v>6.0</v>
      </c>
      <c r="BD62" s="23">
        <f t="shared" si="3"/>
        <v>24</v>
      </c>
      <c r="BE62" s="60" t="s">
        <v>92</v>
      </c>
      <c r="BF62" s="119" t="s">
        <v>55</v>
      </c>
      <c r="BG62" s="6" t="s">
        <v>55</v>
      </c>
      <c r="BH62" s="6" t="s">
        <v>55</v>
      </c>
      <c r="BI62" s="6" t="s">
        <v>55</v>
      </c>
      <c r="BJ62" s="60" t="s">
        <v>92</v>
      </c>
      <c r="BK62" s="6" t="s">
        <v>55</v>
      </c>
      <c r="BL62" s="23"/>
      <c r="BM62" s="23"/>
      <c r="BN62" s="42"/>
      <c r="BO62" s="42"/>
      <c r="BP62" s="42"/>
    </row>
    <row r="63">
      <c r="A63" s="11">
        <v>59.0</v>
      </c>
      <c r="B63" s="6" t="s">
        <v>77</v>
      </c>
      <c r="C63" s="116" t="s">
        <v>122</v>
      </c>
      <c r="D63" s="118"/>
      <c r="E63" s="117"/>
      <c r="F63" s="116" t="s">
        <v>96</v>
      </c>
      <c r="G63" s="116" t="s">
        <v>513</v>
      </c>
      <c r="H63" s="11" t="s">
        <v>90</v>
      </c>
      <c r="J63" s="11" t="s">
        <v>91</v>
      </c>
      <c r="K63" s="6" t="s">
        <v>84</v>
      </c>
      <c r="L63" s="33">
        <v>42979.0</v>
      </c>
      <c r="M63" s="11"/>
      <c r="N63" s="23"/>
      <c r="O63" s="23"/>
      <c r="P63" s="23"/>
      <c r="Q63" s="6">
        <v>10.0</v>
      </c>
      <c r="R63" s="6">
        <v>10.0</v>
      </c>
      <c r="S63" s="6">
        <v>10.0</v>
      </c>
      <c r="T63" s="23"/>
      <c r="U63" s="23"/>
      <c r="V63" s="6"/>
      <c r="W63" s="6">
        <v>7.0</v>
      </c>
      <c r="X63" s="6">
        <v>7.0</v>
      </c>
      <c r="Y63" s="6">
        <v>8.0</v>
      </c>
      <c r="Z63" s="6">
        <v>10.0</v>
      </c>
      <c r="AA63" s="23"/>
      <c r="AB63" s="6">
        <v>9.0</v>
      </c>
      <c r="AC63" s="6">
        <v>10.0</v>
      </c>
      <c r="AD63" s="6">
        <v>10.0</v>
      </c>
      <c r="AE63" s="23"/>
      <c r="AF63" s="23"/>
      <c r="AG63" s="23"/>
      <c r="AH63" s="6">
        <v>10.0</v>
      </c>
      <c r="AI63" s="6">
        <v>10.0</v>
      </c>
      <c r="AJ63" s="6">
        <v>10.0</v>
      </c>
      <c r="AK63" s="6">
        <v>10.0</v>
      </c>
      <c r="AL63" s="23"/>
      <c r="AM63" s="6">
        <v>9.0</v>
      </c>
      <c r="AN63" s="6">
        <v>9.0</v>
      </c>
      <c r="AO63" s="23"/>
      <c r="AP63" s="23"/>
      <c r="AQ63" s="23"/>
      <c r="AR63" s="6"/>
      <c r="AS63" s="23"/>
      <c r="AT63" s="23"/>
      <c r="AU63" s="23"/>
      <c r="AV63" s="23"/>
      <c r="AW63" s="23"/>
      <c r="AX63" s="25">
        <v>10.0</v>
      </c>
      <c r="AY63" s="25">
        <f t="shared" si="1"/>
        <v>9.35</v>
      </c>
      <c r="AZ63" s="23"/>
      <c r="BA63" s="23">
        <f t="shared" si="2"/>
        <v>0</v>
      </c>
      <c r="BB63" s="6">
        <v>9.0</v>
      </c>
      <c r="BC63" s="6">
        <v>1.0</v>
      </c>
      <c r="BD63" s="23">
        <f t="shared" si="3"/>
        <v>8</v>
      </c>
      <c r="BE63" s="6" t="s">
        <v>92</v>
      </c>
      <c r="BF63" s="6" t="s">
        <v>55</v>
      </c>
      <c r="BG63" s="6" t="s">
        <v>55</v>
      </c>
      <c r="BH63" s="6" t="s">
        <v>55</v>
      </c>
      <c r="BI63" s="6" t="s">
        <v>55</v>
      </c>
      <c r="BJ63" s="6" t="s">
        <v>92</v>
      </c>
      <c r="BK63" s="6" t="s">
        <v>55</v>
      </c>
      <c r="BL63" s="23"/>
      <c r="BM63" s="23"/>
      <c r="BN63" s="42"/>
      <c r="BO63" s="42"/>
      <c r="BP63" s="42"/>
    </row>
    <row r="64">
      <c r="A64" s="11">
        <v>60.0</v>
      </c>
      <c r="B64" s="6" t="s">
        <v>93</v>
      </c>
      <c r="C64" s="116" t="s">
        <v>636</v>
      </c>
      <c r="D64" s="116" t="s">
        <v>1416</v>
      </c>
      <c r="E64" s="117"/>
      <c r="F64" s="116" t="s">
        <v>96</v>
      </c>
      <c r="G64" s="116" t="s">
        <v>513</v>
      </c>
      <c r="H64" s="11" t="s">
        <v>90</v>
      </c>
      <c r="J64" s="11" t="s">
        <v>545</v>
      </c>
      <c r="K64" s="6" t="s">
        <v>84</v>
      </c>
      <c r="L64" s="33">
        <v>42979.0</v>
      </c>
      <c r="M64" s="11"/>
      <c r="N64" s="23"/>
      <c r="O64" s="23"/>
      <c r="P64" s="23"/>
      <c r="Q64" s="25">
        <v>10.0</v>
      </c>
      <c r="R64" s="25">
        <v>8.0</v>
      </c>
      <c r="S64" s="25">
        <v>8.0</v>
      </c>
      <c r="T64" s="25"/>
      <c r="U64" s="25"/>
      <c r="V64" s="25"/>
      <c r="W64" s="25">
        <v>8.0</v>
      </c>
      <c r="X64" s="25">
        <v>8.0</v>
      </c>
      <c r="Y64" s="25">
        <v>7.0</v>
      </c>
      <c r="Z64" s="25">
        <v>10.0</v>
      </c>
      <c r="AA64" s="25"/>
      <c r="AB64" s="25">
        <v>7.0</v>
      </c>
      <c r="AC64" s="25">
        <v>10.0</v>
      </c>
      <c r="AD64" s="25">
        <v>10.0</v>
      </c>
      <c r="AE64" s="25"/>
      <c r="AF64" s="25"/>
      <c r="AG64" s="25"/>
      <c r="AH64" s="25">
        <v>10.0</v>
      </c>
      <c r="AI64" s="25">
        <v>10.0</v>
      </c>
      <c r="AJ64" s="25">
        <v>10.0</v>
      </c>
      <c r="AK64" s="25">
        <v>10.0</v>
      </c>
      <c r="AL64" s="25"/>
      <c r="AM64" s="25">
        <v>7.0</v>
      </c>
      <c r="AN64" s="25">
        <v>10.0</v>
      </c>
      <c r="AO64" s="25"/>
      <c r="AP64" s="25"/>
      <c r="AQ64" s="25"/>
      <c r="AR64" s="6"/>
      <c r="AS64" s="25"/>
      <c r="AT64" s="25"/>
      <c r="AU64" s="25"/>
      <c r="AV64" s="25"/>
      <c r="AW64" s="25"/>
      <c r="AX64" s="25">
        <v>10.0</v>
      </c>
      <c r="AY64" s="25">
        <f t="shared" si="1"/>
        <v>9</v>
      </c>
      <c r="AZ64" s="23"/>
      <c r="BA64" s="23">
        <f t="shared" si="2"/>
        <v>0</v>
      </c>
      <c r="BB64" s="6">
        <v>38.0</v>
      </c>
      <c r="BC64" s="6">
        <v>8.0</v>
      </c>
      <c r="BD64" s="23">
        <f t="shared" si="3"/>
        <v>30</v>
      </c>
      <c r="BE64" s="6" t="s">
        <v>92</v>
      </c>
      <c r="BF64" s="6" t="s">
        <v>55</v>
      </c>
      <c r="BG64" s="6" t="s">
        <v>55</v>
      </c>
      <c r="BH64" s="6" t="s">
        <v>55</v>
      </c>
      <c r="BI64" s="6" t="s">
        <v>55</v>
      </c>
      <c r="BJ64" s="6" t="s">
        <v>92</v>
      </c>
      <c r="BK64" s="6" t="s">
        <v>55</v>
      </c>
      <c r="BL64" s="23"/>
      <c r="BM64" s="23"/>
      <c r="BN64" s="42"/>
      <c r="BO64" s="42"/>
      <c r="BP64" s="42"/>
    </row>
    <row r="65">
      <c r="A65" s="11">
        <v>61.0</v>
      </c>
      <c r="B65" s="6" t="s">
        <v>1421</v>
      </c>
      <c r="C65" s="116" t="s">
        <v>404</v>
      </c>
      <c r="D65" s="116" t="s">
        <v>259</v>
      </c>
      <c r="E65" s="117"/>
      <c r="F65" s="116" t="s">
        <v>96</v>
      </c>
      <c r="G65" s="116" t="s">
        <v>513</v>
      </c>
      <c r="H65" s="11" t="s">
        <v>90</v>
      </c>
      <c r="J65" s="11" t="s">
        <v>545</v>
      </c>
      <c r="K65" s="6" t="s">
        <v>84</v>
      </c>
      <c r="L65" s="33">
        <v>42979.0</v>
      </c>
      <c r="M65" s="11"/>
      <c r="N65" s="23"/>
      <c r="O65" s="23"/>
      <c r="P65" s="23"/>
      <c r="Q65" s="25">
        <v>9.0</v>
      </c>
      <c r="R65" s="25">
        <v>10.0</v>
      </c>
      <c r="S65" s="25">
        <v>10.0</v>
      </c>
      <c r="T65" s="25"/>
      <c r="U65" s="25"/>
      <c r="V65" s="25"/>
      <c r="W65" s="25">
        <v>9.0</v>
      </c>
      <c r="X65" s="25">
        <v>9.0</v>
      </c>
      <c r="Y65" s="25">
        <v>6.0</v>
      </c>
      <c r="Z65" s="25">
        <v>9.0</v>
      </c>
      <c r="AA65" s="25"/>
      <c r="AB65" s="25">
        <v>9.0</v>
      </c>
      <c r="AC65" s="25">
        <v>10.0</v>
      </c>
      <c r="AD65" s="25">
        <v>9.0</v>
      </c>
      <c r="AE65" s="25"/>
      <c r="AF65" s="25"/>
      <c r="AG65" s="25"/>
      <c r="AH65" s="25">
        <v>10.0</v>
      </c>
      <c r="AI65" s="25">
        <v>10.0</v>
      </c>
      <c r="AJ65" s="25">
        <v>10.0</v>
      </c>
      <c r="AK65" s="25">
        <v>10.0</v>
      </c>
      <c r="AL65" s="25"/>
      <c r="AM65" s="25">
        <v>8.0</v>
      </c>
      <c r="AN65" s="25">
        <v>10.0</v>
      </c>
      <c r="AO65" s="25"/>
      <c r="AP65" s="25"/>
      <c r="AQ65" s="25"/>
      <c r="AR65" s="6"/>
      <c r="AS65" s="25"/>
      <c r="AT65" s="25"/>
      <c r="AU65" s="25"/>
      <c r="AV65" s="25"/>
      <c r="AW65" s="25"/>
      <c r="AX65" s="25">
        <v>10.0</v>
      </c>
      <c r="AY65" s="25">
        <f t="shared" si="1"/>
        <v>9.29</v>
      </c>
      <c r="AZ65" s="23"/>
      <c r="BA65" s="23">
        <f t="shared" si="2"/>
        <v>0</v>
      </c>
      <c r="BB65" s="6">
        <v>9.0</v>
      </c>
      <c r="BC65" s="6">
        <v>0.0</v>
      </c>
      <c r="BD65" s="23">
        <f t="shared" si="3"/>
        <v>9</v>
      </c>
      <c r="BE65" s="6" t="s">
        <v>92</v>
      </c>
      <c r="BF65" s="6" t="s">
        <v>55</v>
      </c>
      <c r="BG65" s="6" t="s">
        <v>55</v>
      </c>
      <c r="BH65" s="6" t="s">
        <v>55</v>
      </c>
      <c r="BI65" s="6" t="s">
        <v>55</v>
      </c>
      <c r="BJ65" s="6" t="s">
        <v>92</v>
      </c>
      <c r="BK65" s="6" t="s">
        <v>55</v>
      </c>
      <c r="BL65" s="23"/>
      <c r="BM65" s="23"/>
      <c r="BN65" s="42"/>
      <c r="BO65" s="42"/>
      <c r="BP65" s="42"/>
    </row>
    <row r="66">
      <c r="A66" s="11">
        <v>62.0</v>
      </c>
      <c r="B66" s="6" t="s">
        <v>1421</v>
      </c>
      <c r="C66" s="116" t="s">
        <v>200</v>
      </c>
      <c r="D66" s="116" t="s">
        <v>1851</v>
      </c>
      <c r="E66" s="117"/>
      <c r="F66" s="116" t="s">
        <v>96</v>
      </c>
      <c r="G66" s="116" t="s">
        <v>513</v>
      </c>
      <c r="H66" s="11" t="s">
        <v>90</v>
      </c>
      <c r="J66" s="11" t="s">
        <v>545</v>
      </c>
      <c r="K66" s="6" t="s">
        <v>84</v>
      </c>
      <c r="L66" s="33">
        <v>42979.0</v>
      </c>
      <c r="M66" s="11"/>
      <c r="N66" s="23"/>
      <c r="O66" s="23"/>
      <c r="P66" s="23"/>
      <c r="Q66" s="25">
        <v>8.0</v>
      </c>
      <c r="R66" s="25">
        <v>6.0</v>
      </c>
      <c r="S66" s="25">
        <v>9.0</v>
      </c>
      <c r="T66" s="25"/>
      <c r="U66" s="25"/>
      <c r="V66" s="25"/>
      <c r="W66" s="25">
        <v>7.0</v>
      </c>
      <c r="X66" s="25">
        <v>7.0</v>
      </c>
      <c r="Y66" s="25">
        <v>6.0</v>
      </c>
      <c r="Z66" s="25">
        <v>9.0</v>
      </c>
      <c r="AA66" s="25"/>
      <c r="AB66" s="25">
        <v>8.0</v>
      </c>
      <c r="AC66" s="25">
        <v>9.0</v>
      </c>
      <c r="AD66" s="25">
        <v>9.0</v>
      </c>
      <c r="AE66" s="25"/>
      <c r="AF66" s="25"/>
      <c r="AG66" s="25"/>
      <c r="AH66" s="25">
        <v>10.0</v>
      </c>
      <c r="AI66" s="25">
        <v>10.0</v>
      </c>
      <c r="AJ66" s="25">
        <v>10.0</v>
      </c>
      <c r="AK66" s="25">
        <v>10.0</v>
      </c>
      <c r="AL66" s="25"/>
      <c r="AM66" s="25">
        <v>7.0</v>
      </c>
      <c r="AN66" s="25">
        <v>10.0</v>
      </c>
      <c r="AO66" s="25"/>
      <c r="AP66" s="25"/>
      <c r="AQ66" s="25"/>
      <c r="AR66" s="6"/>
      <c r="AS66" s="25"/>
      <c r="AT66" s="25"/>
      <c r="AU66" s="25"/>
      <c r="AV66" s="25"/>
      <c r="AW66" s="25"/>
      <c r="AX66" s="25">
        <v>10.0</v>
      </c>
      <c r="AY66" s="25">
        <f t="shared" si="1"/>
        <v>8.52</v>
      </c>
      <c r="AZ66" s="23"/>
      <c r="BA66" s="23">
        <f t="shared" si="2"/>
        <v>0</v>
      </c>
      <c r="BB66" s="6">
        <v>6.0</v>
      </c>
      <c r="BC66" s="6">
        <v>0.0</v>
      </c>
      <c r="BD66" s="23">
        <f t="shared" si="3"/>
        <v>6</v>
      </c>
      <c r="BE66" s="6" t="s">
        <v>92</v>
      </c>
      <c r="BF66" s="6" t="s">
        <v>55</v>
      </c>
      <c r="BG66" s="6" t="s">
        <v>55</v>
      </c>
      <c r="BH66" s="6" t="s">
        <v>55</v>
      </c>
      <c r="BI66" s="6" t="s">
        <v>55</v>
      </c>
      <c r="BJ66" s="6" t="s">
        <v>92</v>
      </c>
      <c r="BK66" s="6" t="s">
        <v>55</v>
      </c>
      <c r="BL66" s="23"/>
      <c r="BM66" s="23"/>
      <c r="BN66" s="42"/>
      <c r="BO66" s="42"/>
      <c r="BP66" s="42"/>
    </row>
    <row r="67">
      <c r="A67" s="11">
        <v>63.0</v>
      </c>
      <c r="B67" s="6" t="s">
        <v>1358</v>
      </c>
      <c r="C67" s="116" t="s">
        <v>538</v>
      </c>
      <c r="D67" s="116" t="s">
        <v>110</v>
      </c>
      <c r="E67" s="117"/>
      <c r="F67" s="116" t="s">
        <v>96</v>
      </c>
      <c r="G67" s="116" t="s">
        <v>513</v>
      </c>
      <c r="H67" s="11" t="s">
        <v>90</v>
      </c>
      <c r="J67" s="11" t="s">
        <v>545</v>
      </c>
      <c r="K67" s="6" t="s">
        <v>84</v>
      </c>
      <c r="L67" s="33">
        <v>42979.0</v>
      </c>
      <c r="M67" s="11"/>
      <c r="N67" s="23"/>
      <c r="O67" s="23"/>
      <c r="P67" s="23"/>
      <c r="Q67" s="6">
        <v>10.0</v>
      </c>
      <c r="R67" s="6"/>
      <c r="S67" s="6"/>
      <c r="T67" s="23"/>
      <c r="U67" s="23"/>
      <c r="V67" s="6"/>
      <c r="W67" s="6"/>
      <c r="X67" s="6"/>
      <c r="Y67" s="6"/>
      <c r="Z67" s="6"/>
      <c r="AA67" s="23"/>
      <c r="AB67" s="6"/>
      <c r="AC67" s="6"/>
      <c r="AD67" s="6"/>
      <c r="AE67" s="23"/>
      <c r="AF67" s="23"/>
      <c r="AG67" s="23"/>
      <c r="AH67" s="25">
        <v>10.0</v>
      </c>
      <c r="AI67" s="25"/>
      <c r="AJ67" s="25">
        <v>10.0</v>
      </c>
      <c r="AK67" s="25"/>
      <c r="AL67" s="23"/>
      <c r="AM67" s="6"/>
      <c r="AN67" s="6"/>
      <c r="AO67" s="23"/>
      <c r="AP67" s="23"/>
      <c r="AQ67" s="23"/>
      <c r="AR67" s="6"/>
      <c r="AS67" s="23"/>
      <c r="AT67" s="23"/>
      <c r="AU67" s="23"/>
      <c r="AV67" s="23"/>
      <c r="AW67" s="23"/>
      <c r="AX67" s="25"/>
      <c r="AY67" s="25" t="str">
        <f t="shared" si="1"/>
        <v/>
      </c>
      <c r="AZ67" s="23"/>
      <c r="BA67" s="23">
        <f t="shared" si="2"/>
        <v>0</v>
      </c>
      <c r="BB67" s="6"/>
      <c r="BC67" s="6"/>
      <c r="BD67" s="23">
        <f t="shared" si="3"/>
        <v>0</v>
      </c>
      <c r="BE67" s="6" t="s">
        <v>92</v>
      </c>
      <c r="BF67" s="6" t="s">
        <v>92</v>
      </c>
      <c r="BG67" s="6" t="s">
        <v>55</v>
      </c>
      <c r="BH67" s="6" t="s">
        <v>55</v>
      </c>
      <c r="BI67" s="6" t="s">
        <v>92</v>
      </c>
      <c r="BJ67" s="6" t="s">
        <v>92</v>
      </c>
      <c r="BK67" s="6" t="s">
        <v>92</v>
      </c>
      <c r="BL67" s="23"/>
      <c r="BM67" s="23"/>
      <c r="BN67" s="42"/>
      <c r="BO67" s="42"/>
      <c r="BP67" s="42"/>
    </row>
    <row r="68">
      <c r="A68" s="11">
        <v>64.0</v>
      </c>
      <c r="B68" s="6" t="s">
        <v>1853</v>
      </c>
      <c r="C68" s="116" t="s">
        <v>404</v>
      </c>
      <c r="D68" s="118"/>
      <c r="E68" s="118"/>
      <c r="F68" s="116" t="s">
        <v>96</v>
      </c>
      <c r="G68" s="116" t="s">
        <v>513</v>
      </c>
      <c r="H68" s="11" t="s">
        <v>90</v>
      </c>
      <c r="J68" s="11" t="s">
        <v>545</v>
      </c>
      <c r="K68" s="6" t="s">
        <v>84</v>
      </c>
      <c r="L68" s="33">
        <v>42979.0</v>
      </c>
      <c r="M68" s="11"/>
      <c r="N68" s="23"/>
      <c r="O68" s="23"/>
      <c r="P68" s="23"/>
      <c r="Q68" s="25">
        <v>9.0</v>
      </c>
      <c r="R68" s="25">
        <v>8.0</v>
      </c>
      <c r="S68" s="25">
        <v>10.0</v>
      </c>
      <c r="T68" s="25"/>
      <c r="U68" s="25"/>
      <c r="V68" s="25"/>
      <c r="W68" s="25">
        <v>8.0</v>
      </c>
      <c r="X68" s="25">
        <v>8.0</v>
      </c>
      <c r="Y68" s="25">
        <v>6.0</v>
      </c>
      <c r="Z68" s="25">
        <v>10.0</v>
      </c>
      <c r="AA68" s="25"/>
      <c r="AB68" s="25">
        <v>9.0</v>
      </c>
      <c r="AC68" s="25">
        <v>10.0</v>
      </c>
      <c r="AD68" s="25">
        <v>9.0</v>
      </c>
      <c r="AE68" s="25"/>
      <c r="AF68" s="25"/>
      <c r="AG68" s="25"/>
      <c r="AH68" s="25">
        <v>10.0</v>
      </c>
      <c r="AI68" s="25">
        <v>10.0</v>
      </c>
      <c r="AJ68" s="25">
        <v>10.0</v>
      </c>
      <c r="AK68" s="25">
        <v>10.0</v>
      </c>
      <c r="AL68" s="25"/>
      <c r="AM68" s="25">
        <v>8.0</v>
      </c>
      <c r="AN68" s="25">
        <v>10.0</v>
      </c>
      <c r="AO68" s="25"/>
      <c r="AP68" s="25"/>
      <c r="AQ68" s="25"/>
      <c r="AR68" s="6"/>
      <c r="AS68" s="25"/>
      <c r="AT68" s="25"/>
      <c r="AU68" s="25"/>
      <c r="AV68" s="25"/>
      <c r="AW68" s="25"/>
      <c r="AX68" s="25">
        <v>10.0</v>
      </c>
      <c r="AY68" s="25">
        <f t="shared" si="1"/>
        <v>9.11</v>
      </c>
      <c r="AZ68" s="23"/>
      <c r="BA68" s="23">
        <f t="shared" si="2"/>
        <v>0</v>
      </c>
      <c r="BB68" s="6">
        <v>3.0</v>
      </c>
      <c r="BC68" s="6">
        <v>0.0</v>
      </c>
      <c r="BD68" s="23">
        <f t="shared" si="3"/>
        <v>3</v>
      </c>
      <c r="BE68" s="6" t="s">
        <v>92</v>
      </c>
      <c r="BF68" s="6" t="s">
        <v>55</v>
      </c>
      <c r="BG68" s="6" t="s">
        <v>55</v>
      </c>
      <c r="BH68" s="6" t="s">
        <v>55</v>
      </c>
      <c r="BI68" s="6" t="s">
        <v>55</v>
      </c>
      <c r="BJ68" s="6" t="s">
        <v>92</v>
      </c>
      <c r="BK68" s="6" t="s">
        <v>55</v>
      </c>
      <c r="BL68" s="23"/>
      <c r="BM68" s="23"/>
      <c r="BN68" s="42"/>
      <c r="BO68" s="42"/>
      <c r="BP68" s="42"/>
    </row>
    <row r="69">
      <c r="A69" s="11">
        <v>65.0</v>
      </c>
      <c r="B69" s="6" t="s">
        <v>856</v>
      </c>
      <c r="C69" s="116" t="s">
        <v>782</v>
      </c>
      <c r="D69" s="116" t="s">
        <v>515</v>
      </c>
      <c r="E69" s="117"/>
      <c r="F69" s="116" t="s">
        <v>79</v>
      </c>
      <c r="G69" s="116" t="s">
        <v>513</v>
      </c>
      <c r="H69" s="11" t="s">
        <v>90</v>
      </c>
      <c r="J69" s="11" t="s">
        <v>545</v>
      </c>
      <c r="K69" s="6" t="s">
        <v>84</v>
      </c>
      <c r="L69" s="33">
        <v>42979.0</v>
      </c>
      <c r="M69" s="11"/>
      <c r="N69" s="23"/>
      <c r="O69" s="23"/>
      <c r="P69" s="23"/>
      <c r="Q69" s="25">
        <v>9.0</v>
      </c>
      <c r="R69" s="25">
        <v>10.0</v>
      </c>
      <c r="S69" s="25">
        <v>9.0</v>
      </c>
      <c r="T69" s="25"/>
      <c r="U69" s="25"/>
      <c r="V69" s="25"/>
      <c r="W69" s="25">
        <v>6.0</v>
      </c>
      <c r="X69" s="25">
        <v>7.0</v>
      </c>
      <c r="Y69" s="25">
        <v>5.0</v>
      </c>
      <c r="Z69" s="25">
        <v>8.0</v>
      </c>
      <c r="AA69" s="25"/>
      <c r="AB69" s="25">
        <v>9.0</v>
      </c>
      <c r="AC69" s="25">
        <v>10.0</v>
      </c>
      <c r="AD69" s="25">
        <v>10.0</v>
      </c>
      <c r="AE69" s="25"/>
      <c r="AF69" s="25"/>
      <c r="AG69" s="25"/>
      <c r="AH69" s="25">
        <v>10.0</v>
      </c>
      <c r="AI69" s="25">
        <v>10.0</v>
      </c>
      <c r="AJ69" s="25">
        <v>10.0</v>
      </c>
      <c r="AK69" s="25">
        <v>10.0</v>
      </c>
      <c r="AL69" s="25"/>
      <c r="AM69" s="25">
        <v>7.0</v>
      </c>
      <c r="AN69" s="25">
        <v>10.0</v>
      </c>
      <c r="AO69" s="25"/>
      <c r="AP69" s="25"/>
      <c r="AQ69" s="25"/>
      <c r="AR69" s="6"/>
      <c r="AS69" s="25"/>
      <c r="AT69" s="25"/>
      <c r="AU69" s="25"/>
      <c r="AV69" s="25"/>
      <c r="AW69" s="25"/>
      <c r="AX69" s="25">
        <v>10.0</v>
      </c>
      <c r="AY69" s="25">
        <f t="shared" si="1"/>
        <v>8.82</v>
      </c>
      <c r="AZ69" s="23"/>
      <c r="BA69" s="23">
        <f t="shared" si="2"/>
        <v>0</v>
      </c>
      <c r="BB69" s="6">
        <v>0.0</v>
      </c>
      <c r="BC69" s="6">
        <v>0.0</v>
      </c>
      <c r="BD69" s="23">
        <f t="shared" si="3"/>
        <v>0</v>
      </c>
      <c r="BE69" s="6" t="s">
        <v>55</v>
      </c>
      <c r="BF69" s="6" t="s">
        <v>55</v>
      </c>
      <c r="BG69" s="6" t="s">
        <v>55</v>
      </c>
      <c r="BH69" s="6" t="s">
        <v>55</v>
      </c>
      <c r="BI69" s="6" t="s">
        <v>92</v>
      </c>
      <c r="BJ69" s="6" t="s">
        <v>92</v>
      </c>
      <c r="BK69" s="6" t="s">
        <v>55</v>
      </c>
      <c r="BL69" s="23"/>
      <c r="BM69" s="23"/>
      <c r="BN69" s="42"/>
      <c r="BO69" s="42"/>
      <c r="BP69" s="42"/>
    </row>
    <row r="70">
      <c r="A70" s="11">
        <v>66.0</v>
      </c>
      <c r="B70" s="6" t="s">
        <v>1859</v>
      </c>
      <c r="C70" s="116" t="s">
        <v>456</v>
      </c>
      <c r="D70" s="116" t="s">
        <v>77</v>
      </c>
      <c r="E70" s="117"/>
      <c r="F70" s="116" t="s">
        <v>79</v>
      </c>
      <c r="G70" s="116" t="s">
        <v>513</v>
      </c>
      <c r="H70" s="11" t="s">
        <v>90</v>
      </c>
      <c r="J70" s="11" t="s">
        <v>545</v>
      </c>
      <c r="K70" s="6" t="s">
        <v>84</v>
      </c>
      <c r="L70" s="33">
        <v>42979.0</v>
      </c>
      <c r="M70" s="11"/>
      <c r="N70" s="23"/>
      <c r="O70" s="23"/>
      <c r="P70" s="23"/>
      <c r="Q70" s="25">
        <v>8.0</v>
      </c>
      <c r="R70" s="25">
        <v>8.0</v>
      </c>
      <c r="S70" s="25">
        <v>7.0</v>
      </c>
      <c r="T70" s="25"/>
      <c r="U70" s="25"/>
      <c r="V70" s="25"/>
      <c r="W70" s="25">
        <v>7.0</v>
      </c>
      <c r="X70" s="25">
        <v>8.0</v>
      </c>
      <c r="Y70" s="25">
        <v>5.0</v>
      </c>
      <c r="Z70" s="25">
        <v>9.0</v>
      </c>
      <c r="AA70" s="25"/>
      <c r="AB70" s="25">
        <v>9.0</v>
      </c>
      <c r="AC70" s="25">
        <v>10.0</v>
      </c>
      <c r="AD70" s="25">
        <v>10.0</v>
      </c>
      <c r="AE70" s="25"/>
      <c r="AF70" s="25"/>
      <c r="AG70" s="25"/>
      <c r="AH70" s="25">
        <v>10.0</v>
      </c>
      <c r="AI70" s="25">
        <v>10.0</v>
      </c>
      <c r="AJ70" s="25">
        <v>10.0</v>
      </c>
      <c r="AK70" s="25">
        <v>10.0</v>
      </c>
      <c r="AL70" s="25"/>
      <c r="AM70" s="25">
        <v>6.0</v>
      </c>
      <c r="AN70" s="25">
        <v>10.0</v>
      </c>
      <c r="AO70" s="25"/>
      <c r="AP70" s="25"/>
      <c r="AQ70" s="25"/>
      <c r="AR70" s="6"/>
      <c r="AS70" s="25"/>
      <c r="AT70" s="25"/>
      <c r="AU70" s="25"/>
      <c r="AV70" s="25"/>
      <c r="AW70" s="25"/>
      <c r="AX70" s="25">
        <v>10.0</v>
      </c>
      <c r="AY70" s="25">
        <f t="shared" si="1"/>
        <v>8.64</v>
      </c>
      <c r="AZ70" s="23"/>
      <c r="BA70" s="23">
        <f t="shared" si="2"/>
        <v>0</v>
      </c>
      <c r="BB70" s="6">
        <v>55.0</v>
      </c>
      <c r="BC70" s="6">
        <v>9.0</v>
      </c>
      <c r="BD70" s="23">
        <f t="shared" si="3"/>
        <v>46</v>
      </c>
      <c r="BE70" s="6" t="s">
        <v>92</v>
      </c>
      <c r="BF70" s="6" t="s">
        <v>55</v>
      </c>
      <c r="BG70" s="6" t="s">
        <v>55</v>
      </c>
      <c r="BH70" s="6" t="s">
        <v>55</v>
      </c>
      <c r="BI70" s="6" t="s">
        <v>55</v>
      </c>
      <c r="BJ70" s="6" t="s">
        <v>92</v>
      </c>
      <c r="BK70" s="6" t="s">
        <v>55</v>
      </c>
      <c r="BL70" s="23"/>
      <c r="BM70" s="23"/>
      <c r="BN70" s="42"/>
      <c r="BO70" s="42"/>
      <c r="BP70" s="42"/>
    </row>
    <row r="71">
      <c r="A71" s="11">
        <v>67.0</v>
      </c>
      <c r="B71" s="6" t="s">
        <v>1861</v>
      </c>
      <c r="C71" s="116" t="s">
        <v>78</v>
      </c>
      <c r="D71" s="116" t="s">
        <v>1158</v>
      </c>
      <c r="E71" s="117"/>
      <c r="F71" s="116" t="s">
        <v>79</v>
      </c>
      <c r="G71" s="116" t="s">
        <v>513</v>
      </c>
      <c r="H71" s="11" t="s">
        <v>90</v>
      </c>
      <c r="J71" s="11" t="s">
        <v>545</v>
      </c>
      <c r="K71" s="6" t="s">
        <v>84</v>
      </c>
      <c r="L71" s="33">
        <v>42979.0</v>
      </c>
      <c r="M71" s="11"/>
      <c r="N71" s="23"/>
      <c r="O71" s="23"/>
      <c r="P71" s="23"/>
      <c r="Q71" s="25">
        <v>9.0</v>
      </c>
      <c r="R71" s="25">
        <v>8.0</v>
      </c>
      <c r="S71" s="25">
        <v>8.0</v>
      </c>
      <c r="T71" s="25"/>
      <c r="U71" s="25"/>
      <c r="V71" s="25"/>
      <c r="W71" s="25">
        <v>7.0</v>
      </c>
      <c r="X71" s="25">
        <v>8.0</v>
      </c>
      <c r="Y71" s="25">
        <v>5.0</v>
      </c>
      <c r="Z71" s="25">
        <v>8.0</v>
      </c>
      <c r="AA71" s="25"/>
      <c r="AB71" s="25">
        <v>9.0</v>
      </c>
      <c r="AC71" s="25">
        <v>10.0</v>
      </c>
      <c r="AD71" s="25">
        <v>9.0</v>
      </c>
      <c r="AE71" s="25"/>
      <c r="AF71" s="25"/>
      <c r="AG71" s="25"/>
      <c r="AH71" s="25">
        <v>10.0</v>
      </c>
      <c r="AI71" s="25">
        <v>10.0</v>
      </c>
      <c r="AJ71" s="25">
        <v>10.0</v>
      </c>
      <c r="AK71" s="25">
        <v>10.0</v>
      </c>
      <c r="AL71" s="25"/>
      <c r="AM71" s="25">
        <v>6.0</v>
      </c>
      <c r="AN71" s="25">
        <v>10.0</v>
      </c>
      <c r="AO71" s="25"/>
      <c r="AP71" s="25"/>
      <c r="AQ71" s="25"/>
      <c r="AR71" s="6"/>
      <c r="AS71" s="25"/>
      <c r="AT71" s="25"/>
      <c r="AU71" s="25"/>
      <c r="AV71" s="25"/>
      <c r="AW71" s="25"/>
      <c r="AX71" s="25">
        <v>10.0</v>
      </c>
      <c r="AY71" s="25">
        <f t="shared" si="1"/>
        <v>8.64</v>
      </c>
      <c r="AZ71" s="23"/>
      <c r="BA71" s="23">
        <f t="shared" si="2"/>
        <v>0</v>
      </c>
      <c r="BB71" s="6">
        <v>40.0</v>
      </c>
      <c r="BC71" s="6">
        <v>8.0</v>
      </c>
      <c r="BD71" s="23">
        <f t="shared" si="3"/>
        <v>32</v>
      </c>
      <c r="BE71" s="6" t="s">
        <v>92</v>
      </c>
      <c r="BF71" s="6" t="s">
        <v>55</v>
      </c>
      <c r="BG71" s="6" t="s">
        <v>55</v>
      </c>
      <c r="BH71" s="6" t="s">
        <v>55</v>
      </c>
      <c r="BI71" s="6" t="s">
        <v>55</v>
      </c>
      <c r="BJ71" s="6" t="s">
        <v>92</v>
      </c>
      <c r="BK71" s="6" t="s">
        <v>55</v>
      </c>
      <c r="BL71" s="23"/>
      <c r="BM71" s="23"/>
      <c r="BN71" s="42"/>
      <c r="BO71" s="42"/>
      <c r="BP71" s="42"/>
    </row>
    <row r="72">
      <c r="A72" s="11">
        <v>68.0</v>
      </c>
      <c r="B72" s="6" t="s">
        <v>364</v>
      </c>
      <c r="C72" s="116" t="s">
        <v>355</v>
      </c>
      <c r="D72" s="116" t="s">
        <v>134</v>
      </c>
      <c r="E72" s="117"/>
      <c r="F72" s="116" t="s">
        <v>96</v>
      </c>
      <c r="G72" s="116" t="s">
        <v>513</v>
      </c>
      <c r="H72" s="11" t="s">
        <v>90</v>
      </c>
      <c r="J72" s="11" t="s">
        <v>545</v>
      </c>
      <c r="K72" s="6" t="s">
        <v>84</v>
      </c>
      <c r="L72" s="33">
        <v>42979.0</v>
      </c>
      <c r="M72" s="11"/>
      <c r="N72" s="23"/>
      <c r="O72" s="23"/>
      <c r="P72" s="23"/>
      <c r="Q72" s="25">
        <v>9.0</v>
      </c>
      <c r="R72" s="25">
        <v>9.0</v>
      </c>
      <c r="S72" s="25">
        <v>9.0</v>
      </c>
      <c r="T72" s="25"/>
      <c r="U72" s="25"/>
      <c r="V72" s="25"/>
      <c r="W72" s="25">
        <v>8.0</v>
      </c>
      <c r="X72" s="25">
        <v>9.0</v>
      </c>
      <c r="Y72" s="25">
        <v>10.0</v>
      </c>
      <c r="Z72" s="25">
        <v>9.0</v>
      </c>
      <c r="AA72" s="25"/>
      <c r="AB72" s="25">
        <v>8.0</v>
      </c>
      <c r="AC72" s="25">
        <v>9.0</v>
      </c>
      <c r="AD72" s="25">
        <v>10.0</v>
      </c>
      <c r="AE72" s="25"/>
      <c r="AF72" s="25"/>
      <c r="AG72" s="25"/>
      <c r="AH72" s="25">
        <v>10.0</v>
      </c>
      <c r="AI72" s="25">
        <v>10.0</v>
      </c>
      <c r="AJ72" s="25">
        <v>10.0</v>
      </c>
      <c r="AK72" s="25">
        <v>10.0</v>
      </c>
      <c r="AL72" s="25"/>
      <c r="AM72" s="25">
        <v>9.0</v>
      </c>
      <c r="AN72" s="25">
        <v>10.0</v>
      </c>
      <c r="AO72" s="25"/>
      <c r="AP72" s="25"/>
      <c r="AQ72" s="25"/>
      <c r="AR72" s="6"/>
      <c r="AS72" s="25"/>
      <c r="AT72" s="25"/>
      <c r="AU72" s="25"/>
      <c r="AV72" s="25"/>
      <c r="AW72" s="25"/>
      <c r="AX72" s="25">
        <v>10.0</v>
      </c>
      <c r="AY72" s="25">
        <f t="shared" si="1"/>
        <v>9.35</v>
      </c>
      <c r="AZ72" s="23"/>
      <c r="BA72" s="23">
        <f t="shared" si="2"/>
        <v>0</v>
      </c>
      <c r="BB72" s="6">
        <v>9.0</v>
      </c>
      <c r="BC72" s="6">
        <v>1.0</v>
      </c>
      <c r="BD72" s="23">
        <f t="shared" si="3"/>
        <v>8</v>
      </c>
      <c r="BE72" s="6" t="s">
        <v>92</v>
      </c>
      <c r="BF72" s="6" t="s">
        <v>55</v>
      </c>
      <c r="BG72" s="6" t="s">
        <v>55</v>
      </c>
      <c r="BH72" s="6" t="s">
        <v>55</v>
      </c>
      <c r="BI72" s="6" t="s">
        <v>55</v>
      </c>
      <c r="BJ72" s="6" t="s">
        <v>92</v>
      </c>
      <c r="BK72" s="6" t="s">
        <v>55</v>
      </c>
      <c r="BL72" s="23"/>
      <c r="BM72" s="23"/>
      <c r="BN72" s="42"/>
      <c r="BO72" s="42"/>
      <c r="BP72" s="42"/>
    </row>
    <row r="73">
      <c r="A73" s="11">
        <v>69.0</v>
      </c>
      <c r="B73" s="6" t="s">
        <v>1863</v>
      </c>
      <c r="C73" s="116" t="s">
        <v>1864</v>
      </c>
      <c r="D73" s="116" t="s">
        <v>1865</v>
      </c>
      <c r="E73" s="117"/>
      <c r="F73" s="116" t="s">
        <v>79</v>
      </c>
      <c r="G73" s="116" t="s">
        <v>513</v>
      </c>
      <c r="H73" s="11" t="s">
        <v>90</v>
      </c>
      <c r="J73" s="11" t="s">
        <v>545</v>
      </c>
      <c r="K73" s="6" t="s">
        <v>84</v>
      </c>
      <c r="L73" s="33">
        <v>42979.0</v>
      </c>
      <c r="M73" s="11"/>
      <c r="N73" s="23"/>
      <c r="O73" s="23"/>
      <c r="P73" s="23"/>
      <c r="Q73" s="25">
        <v>9.0</v>
      </c>
      <c r="R73" s="25">
        <v>9.0</v>
      </c>
      <c r="S73" s="25">
        <v>9.0</v>
      </c>
      <c r="T73" s="25"/>
      <c r="U73" s="25"/>
      <c r="V73" s="25"/>
      <c r="W73" s="25">
        <v>6.0</v>
      </c>
      <c r="X73" s="25">
        <v>7.0</v>
      </c>
      <c r="Y73" s="25">
        <v>6.0</v>
      </c>
      <c r="Z73" s="25">
        <v>9.0</v>
      </c>
      <c r="AA73" s="25"/>
      <c r="AB73" s="25">
        <v>9.0</v>
      </c>
      <c r="AC73" s="25">
        <v>10.0</v>
      </c>
      <c r="AD73" s="25">
        <v>10.0</v>
      </c>
      <c r="AE73" s="25"/>
      <c r="AF73" s="25"/>
      <c r="AG73" s="25"/>
      <c r="AH73" s="25">
        <v>10.0</v>
      </c>
      <c r="AI73" s="25">
        <v>10.0</v>
      </c>
      <c r="AJ73" s="25">
        <v>10.0</v>
      </c>
      <c r="AK73" s="25">
        <v>10.0</v>
      </c>
      <c r="AL73" s="25"/>
      <c r="AM73" s="25">
        <v>8.0</v>
      </c>
      <c r="AN73" s="25">
        <v>10.0</v>
      </c>
      <c r="AO73" s="25"/>
      <c r="AP73" s="25"/>
      <c r="AQ73" s="25"/>
      <c r="AR73" s="6"/>
      <c r="AS73" s="25"/>
      <c r="AT73" s="25"/>
      <c r="AU73" s="25"/>
      <c r="AV73" s="25"/>
      <c r="AW73" s="25"/>
      <c r="AX73" s="25">
        <v>10.0</v>
      </c>
      <c r="AY73" s="25">
        <f t="shared" si="1"/>
        <v>8.94</v>
      </c>
      <c r="AZ73" s="23"/>
      <c r="BA73" s="23">
        <f t="shared" si="2"/>
        <v>0</v>
      </c>
      <c r="BB73" s="6">
        <v>31.0</v>
      </c>
      <c r="BC73" s="6">
        <v>2.0</v>
      </c>
      <c r="BD73" s="23">
        <f t="shared" si="3"/>
        <v>29</v>
      </c>
      <c r="BE73" s="6" t="s">
        <v>55</v>
      </c>
      <c r="BF73" s="6" t="s">
        <v>55</v>
      </c>
      <c r="BG73" s="6" t="s">
        <v>55</v>
      </c>
      <c r="BH73" s="6" t="s">
        <v>55</v>
      </c>
      <c r="BI73" s="6" t="s">
        <v>92</v>
      </c>
      <c r="BJ73" s="6" t="s">
        <v>92</v>
      </c>
      <c r="BK73" s="6" t="s">
        <v>55</v>
      </c>
      <c r="BL73" s="23"/>
      <c r="BM73" s="23"/>
      <c r="BN73" s="42"/>
      <c r="BO73" s="42"/>
      <c r="BP73" s="42"/>
    </row>
    <row r="74">
      <c r="A74" s="11">
        <v>70.0</v>
      </c>
      <c r="B74" s="6" t="s">
        <v>1866</v>
      </c>
      <c r="C74" s="116" t="s">
        <v>1867</v>
      </c>
      <c r="D74" s="118"/>
      <c r="E74" s="117"/>
      <c r="F74" s="116" t="s">
        <v>96</v>
      </c>
      <c r="G74" s="116" t="s">
        <v>513</v>
      </c>
      <c r="H74" s="11" t="s">
        <v>90</v>
      </c>
      <c r="J74" s="11" t="s">
        <v>545</v>
      </c>
      <c r="K74" s="6" t="s">
        <v>84</v>
      </c>
      <c r="L74" s="33">
        <v>42979.0</v>
      </c>
      <c r="M74" s="11"/>
      <c r="N74" s="23"/>
      <c r="O74" s="23"/>
      <c r="P74" s="23"/>
      <c r="Q74" s="6">
        <v>10.0</v>
      </c>
      <c r="R74" s="6">
        <v>10.0</v>
      </c>
      <c r="S74" s="6">
        <v>10.0</v>
      </c>
      <c r="T74" s="23"/>
      <c r="U74" s="23"/>
      <c r="V74" s="6"/>
      <c r="W74" s="6">
        <v>7.0</v>
      </c>
      <c r="X74" s="6">
        <v>8.0</v>
      </c>
      <c r="Y74" s="6">
        <v>8.0</v>
      </c>
      <c r="Z74" s="6">
        <v>9.0</v>
      </c>
      <c r="AA74" s="23"/>
      <c r="AB74" s="6">
        <v>7.0</v>
      </c>
      <c r="AC74" s="6">
        <v>10.0</v>
      </c>
      <c r="AD74" s="6">
        <v>10.0</v>
      </c>
      <c r="AE74" s="23"/>
      <c r="AF74" s="23"/>
      <c r="AG74" s="23"/>
      <c r="AH74" s="25">
        <v>10.0</v>
      </c>
      <c r="AI74" s="25">
        <v>10.0</v>
      </c>
      <c r="AJ74" s="25">
        <v>10.0</v>
      </c>
      <c r="AK74" s="25">
        <v>10.0</v>
      </c>
      <c r="AL74" s="23"/>
      <c r="AM74" s="6">
        <v>8.0</v>
      </c>
      <c r="AN74" s="6">
        <v>10.0</v>
      </c>
      <c r="AO74" s="23"/>
      <c r="AP74" s="23"/>
      <c r="AQ74" s="23"/>
      <c r="AR74" s="6"/>
      <c r="AS74" s="23"/>
      <c r="AT74" s="23"/>
      <c r="AU74" s="23"/>
      <c r="AV74" s="23"/>
      <c r="AW74" s="23"/>
      <c r="AX74" s="25">
        <v>10.0</v>
      </c>
      <c r="AY74" s="25">
        <f t="shared" si="1"/>
        <v>9.23</v>
      </c>
      <c r="AZ74" s="23"/>
      <c r="BA74" s="23">
        <f t="shared" si="2"/>
        <v>0</v>
      </c>
      <c r="BB74" s="6">
        <v>15.0</v>
      </c>
      <c r="BC74" s="6">
        <v>1.0</v>
      </c>
      <c r="BD74" s="23">
        <f t="shared" si="3"/>
        <v>14</v>
      </c>
      <c r="BE74" s="6" t="s">
        <v>92</v>
      </c>
      <c r="BF74" s="6" t="s">
        <v>55</v>
      </c>
      <c r="BG74" s="6" t="s">
        <v>55</v>
      </c>
      <c r="BH74" s="6" t="s">
        <v>55</v>
      </c>
      <c r="BI74" s="6" t="s">
        <v>55</v>
      </c>
      <c r="BJ74" s="6" t="s">
        <v>92</v>
      </c>
      <c r="BK74" s="6" t="s">
        <v>55</v>
      </c>
      <c r="BL74" s="23"/>
      <c r="BM74" s="23"/>
      <c r="BN74" s="42"/>
      <c r="BO74" s="42"/>
      <c r="BP74" s="42"/>
    </row>
    <row r="75">
      <c r="A75" s="11">
        <v>71.0</v>
      </c>
      <c r="B75" s="6" t="s">
        <v>1868</v>
      </c>
      <c r="C75" s="116" t="s">
        <v>320</v>
      </c>
      <c r="D75" s="116" t="s">
        <v>694</v>
      </c>
      <c r="E75" s="117"/>
      <c r="F75" s="116" t="s">
        <v>79</v>
      </c>
      <c r="G75" s="116" t="s">
        <v>513</v>
      </c>
      <c r="H75" s="11" t="s">
        <v>90</v>
      </c>
      <c r="J75" s="11" t="s">
        <v>545</v>
      </c>
      <c r="K75" s="6" t="s">
        <v>84</v>
      </c>
      <c r="L75" s="33">
        <v>42979.0</v>
      </c>
      <c r="M75" s="11"/>
      <c r="N75" s="23"/>
      <c r="O75" s="23"/>
      <c r="P75" s="23"/>
      <c r="Q75" s="25">
        <v>9.0</v>
      </c>
      <c r="R75" s="25">
        <v>9.0</v>
      </c>
      <c r="S75" s="25">
        <v>9.0</v>
      </c>
      <c r="T75" s="25"/>
      <c r="U75" s="25"/>
      <c r="V75" s="25"/>
      <c r="W75" s="25">
        <v>8.0</v>
      </c>
      <c r="X75" s="25">
        <v>9.0</v>
      </c>
      <c r="Y75" s="25">
        <v>7.0</v>
      </c>
      <c r="Z75" s="25">
        <v>9.0</v>
      </c>
      <c r="AA75" s="25"/>
      <c r="AB75" s="25">
        <v>10.0</v>
      </c>
      <c r="AC75" s="25">
        <v>10.0</v>
      </c>
      <c r="AD75" s="25">
        <v>9.0</v>
      </c>
      <c r="AE75" s="25"/>
      <c r="AF75" s="25"/>
      <c r="AG75" s="25"/>
      <c r="AH75" s="25">
        <v>10.0</v>
      </c>
      <c r="AI75" s="25">
        <v>10.0</v>
      </c>
      <c r="AJ75" s="25">
        <v>10.0</v>
      </c>
      <c r="AK75" s="25">
        <v>10.0</v>
      </c>
      <c r="AL75" s="25"/>
      <c r="AM75" s="25">
        <v>9.0</v>
      </c>
      <c r="AN75" s="25">
        <v>10.0</v>
      </c>
      <c r="AO75" s="25"/>
      <c r="AP75" s="25"/>
      <c r="AQ75" s="25"/>
      <c r="AR75" s="6"/>
      <c r="AS75" s="25"/>
      <c r="AT75" s="25"/>
      <c r="AU75" s="25"/>
      <c r="AV75" s="25"/>
      <c r="AW75" s="25"/>
      <c r="AX75" s="25">
        <v>10.0</v>
      </c>
      <c r="AY75" s="25">
        <f t="shared" si="1"/>
        <v>9.29</v>
      </c>
      <c r="AZ75" s="23"/>
      <c r="BA75" s="23">
        <f t="shared" si="2"/>
        <v>0</v>
      </c>
      <c r="BB75" s="6">
        <v>2.0</v>
      </c>
      <c r="BC75" s="6">
        <v>0.0</v>
      </c>
      <c r="BD75" s="23">
        <f t="shared" si="3"/>
        <v>2</v>
      </c>
      <c r="BE75" s="6" t="s">
        <v>92</v>
      </c>
      <c r="BF75" s="6" t="s">
        <v>55</v>
      </c>
      <c r="BG75" s="6" t="s">
        <v>55</v>
      </c>
      <c r="BH75" s="6" t="s">
        <v>55</v>
      </c>
      <c r="BI75" s="6" t="s">
        <v>55</v>
      </c>
      <c r="BJ75" s="6" t="s">
        <v>92</v>
      </c>
      <c r="BK75" s="6" t="s">
        <v>55</v>
      </c>
      <c r="BL75" s="23"/>
      <c r="BM75" s="23"/>
      <c r="BN75" s="42"/>
      <c r="BO75" s="42"/>
      <c r="BP75" s="42"/>
    </row>
    <row r="76">
      <c r="A76" s="11">
        <v>72.0</v>
      </c>
      <c r="B76" s="6" t="s">
        <v>1870</v>
      </c>
      <c r="C76" s="116" t="s">
        <v>1871</v>
      </c>
      <c r="D76" s="116" t="s">
        <v>476</v>
      </c>
      <c r="E76" s="117"/>
      <c r="F76" s="116" t="s">
        <v>96</v>
      </c>
      <c r="G76" s="116" t="s">
        <v>513</v>
      </c>
      <c r="H76" s="11" t="s">
        <v>90</v>
      </c>
      <c r="J76" s="11" t="s">
        <v>545</v>
      </c>
      <c r="K76" s="6" t="s">
        <v>84</v>
      </c>
      <c r="L76" s="33">
        <v>42979.0</v>
      </c>
      <c r="M76" s="11"/>
      <c r="N76" s="23"/>
      <c r="O76" s="23"/>
      <c r="P76" s="23"/>
      <c r="Q76" s="6">
        <v>9.0</v>
      </c>
      <c r="R76" s="6">
        <v>8.0</v>
      </c>
      <c r="S76" s="6">
        <v>10.0</v>
      </c>
      <c r="T76" s="23"/>
      <c r="U76" s="23"/>
      <c r="V76" s="6"/>
      <c r="W76" s="6">
        <v>8.0</v>
      </c>
      <c r="X76" s="6">
        <v>8.0</v>
      </c>
      <c r="Y76" s="6">
        <v>6.0</v>
      </c>
      <c r="Z76" s="6">
        <v>9.0</v>
      </c>
      <c r="AA76" s="23"/>
      <c r="AB76" s="6">
        <v>8.0</v>
      </c>
      <c r="AC76" s="6">
        <v>10.0</v>
      </c>
      <c r="AD76" s="6">
        <v>10.0</v>
      </c>
      <c r="AE76" s="23"/>
      <c r="AF76" s="23"/>
      <c r="AG76" s="23"/>
      <c r="AH76" s="25">
        <v>10.0</v>
      </c>
      <c r="AI76" s="25">
        <v>10.0</v>
      </c>
      <c r="AJ76" s="25">
        <v>10.0</v>
      </c>
      <c r="AK76" s="25">
        <v>10.0</v>
      </c>
      <c r="AL76" s="23"/>
      <c r="AM76" s="6">
        <v>8.0</v>
      </c>
      <c r="AN76" s="6">
        <v>10.0</v>
      </c>
      <c r="AO76" s="23"/>
      <c r="AP76" s="23"/>
      <c r="AQ76" s="23"/>
      <c r="AR76" s="6"/>
      <c r="AS76" s="23"/>
      <c r="AT76" s="23"/>
      <c r="AU76" s="23"/>
      <c r="AV76" s="23"/>
      <c r="AW76" s="23"/>
      <c r="AX76" s="25">
        <v>10.0</v>
      </c>
      <c r="AY76" s="25">
        <f t="shared" si="1"/>
        <v>9.05</v>
      </c>
      <c r="AZ76" s="23"/>
      <c r="BA76" s="23">
        <f t="shared" si="2"/>
        <v>0</v>
      </c>
      <c r="BB76" s="6">
        <v>30.0</v>
      </c>
      <c r="BC76" s="6">
        <v>2.0</v>
      </c>
      <c r="BD76" s="23">
        <f t="shared" si="3"/>
        <v>28</v>
      </c>
      <c r="BE76" s="6" t="s">
        <v>92</v>
      </c>
      <c r="BF76" s="6" t="s">
        <v>55</v>
      </c>
      <c r="BG76" s="6" t="s">
        <v>55</v>
      </c>
      <c r="BH76" s="6" t="s">
        <v>55</v>
      </c>
      <c r="BI76" s="6" t="s">
        <v>55</v>
      </c>
      <c r="BJ76" s="6" t="s">
        <v>92</v>
      </c>
      <c r="BK76" s="6" t="s">
        <v>55</v>
      </c>
      <c r="BL76" s="23"/>
      <c r="BM76" s="23"/>
      <c r="BN76" s="42"/>
      <c r="BO76" s="42"/>
      <c r="BP76" s="42"/>
    </row>
    <row r="77">
      <c r="A77" s="11">
        <v>73.0</v>
      </c>
      <c r="B77" s="6" t="s">
        <v>1872</v>
      </c>
      <c r="C77" s="116" t="s">
        <v>200</v>
      </c>
      <c r="D77" s="116" t="s">
        <v>446</v>
      </c>
      <c r="E77" s="118"/>
      <c r="F77" s="116" t="s">
        <v>96</v>
      </c>
      <c r="G77" s="116" t="s">
        <v>513</v>
      </c>
      <c r="H77" s="11" t="s">
        <v>90</v>
      </c>
      <c r="J77" s="11" t="s">
        <v>545</v>
      </c>
      <c r="K77" s="6" t="s">
        <v>84</v>
      </c>
      <c r="L77" s="33">
        <v>42979.0</v>
      </c>
      <c r="M77" s="11"/>
      <c r="N77" s="23"/>
      <c r="O77" s="23"/>
      <c r="P77" s="23"/>
      <c r="Q77" s="25">
        <v>10.0</v>
      </c>
      <c r="R77" s="25">
        <v>9.0</v>
      </c>
      <c r="S77" s="25">
        <v>10.0</v>
      </c>
      <c r="T77" s="25"/>
      <c r="U77" s="25"/>
      <c r="V77" s="25"/>
      <c r="W77" s="25">
        <v>10.0</v>
      </c>
      <c r="X77" s="25">
        <v>9.0</v>
      </c>
      <c r="Y77" s="25">
        <v>8.0</v>
      </c>
      <c r="Z77" s="25">
        <v>10.0</v>
      </c>
      <c r="AA77" s="25"/>
      <c r="AB77" s="25">
        <v>10.0</v>
      </c>
      <c r="AC77" s="25">
        <v>10.0</v>
      </c>
      <c r="AD77" s="25">
        <v>10.0</v>
      </c>
      <c r="AE77" s="25"/>
      <c r="AF77" s="25"/>
      <c r="AG77" s="25"/>
      <c r="AH77" s="25">
        <v>10.0</v>
      </c>
      <c r="AI77" s="25">
        <v>10.0</v>
      </c>
      <c r="AJ77" s="25">
        <v>10.0</v>
      </c>
      <c r="AK77" s="25">
        <v>10.0</v>
      </c>
      <c r="AL77" s="25"/>
      <c r="AM77" s="25">
        <v>10.0</v>
      </c>
      <c r="AN77" s="25">
        <v>10.0</v>
      </c>
      <c r="AO77" s="25"/>
      <c r="AP77" s="25"/>
      <c r="AQ77" s="25"/>
      <c r="AR77" s="6"/>
      <c r="AS77" s="25"/>
      <c r="AT77" s="25"/>
      <c r="AU77" s="25"/>
      <c r="AV77" s="25"/>
      <c r="AW77" s="25"/>
      <c r="AX77" s="25">
        <v>10.0</v>
      </c>
      <c r="AY77" s="25">
        <f t="shared" si="1"/>
        <v>9.76</v>
      </c>
      <c r="AZ77" s="23"/>
      <c r="BA77" s="23">
        <f t="shared" si="2"/>
        <v>0</v>
      </c>
      <c r="BB77" s="6">
        <v>57.0</v>
      </c>
      <c r="BC77" s="6">
        <v>2.0</v>
      </c>
      <c r="BD77" s="23">
        <f t="shared" si="3"/>
        <v>55</v>
      </c>
      <c r="BE77" s="6" t="s">
        <v>92</v>
      </c>
      <c r="BF77" s="6" t="s">
        <v>55</v>
      </c>
      <c r="BG77" s="6" t="s">
        <v>55</v>
      </c>
      <c r="BH77" s="6" t="s">
        <v>55</v>
      </c>
      <c r="BI77" s="6" t="s">
        <v>55</v>
      </c>
      <c r="BJ77" s="6" t="s">
        <v>92</v>
      </c>
      <c r="BK77" s="6" t="s">
        <v>55</v>
      </c>
      <c r="BL77" s="23"/>
      <c r="BM77" s="23"/>
      <c r="BN77" s="42"/>
      <c r="BO77" s="42"/>
      <c r="BP77" s="42"/>
    </row>
    <row r="78">
      <c r="A78" s="11">
        <v>74.0</v>
      </c>
      <c r="B78" s="6" t="s">
        <v>1823</v>
      </c>
      <c r="C78" s="116" t="s">
        <v>1875</v>
      </c>
      <c r="D78" s="118"/>
      <c r="E78" s="117"/>
      <c r="F78" s="116" t="s">
        <v>79</v>
      </c>
      <c r="G78" s="116" t="s">
        <v>513</v>
      </c>
      <c r="H78" s="11" t="s">
        <v>90</v>
      </c>
      <c r="J78" s="11" t="s">
        <v>545</v>
      </c>
      <c r="K78" s="6" t="s">
        <v>84</v>
      </c>
      <c r="L78" s="33">
        <v>42979.0</v>
      </c>
      <c r="M78" s="11"/>
      <c r="N78" s="23"/>
      <c r="O78" s="23"/>
      <c r="P78" s="23"/>
      <c r="Q78" s="6">
        <v>8.0</v>
      </c>
      <c r="R78" s="6">
        <v>10.0</v>
      </c>
      <c r="S78" s="6">
        <v>10.0</v>
      </c>
      <c r="T78" s="23"/>
      <c r="U78" s="23"/>
      <c r="V78" s="6"/>
      <c r="W78" s="6">
        <v>8.0</v>
      </c>
      <c r="X78" s="6">
        <v>8.0</v>
      </c>
      <c r="Y78" s="6">
        <v>9.0</v>
      </c>
      <c r="Z78" s="6">
        <v>9.0</v>
      </c>
      <c r="AA78" s="23"/>
      <c r="AB78" s="6">
        <v>10.0</v>
      </c>
      <c r="AC78" s="6">
        <v>10.0</v>
      </c>
      <c r="AD78" s="6">
        <v>9.0</v>
      </c>
      <c r="AE78" s="23"/>
      <c r="AF78" s="23"/>
      <c r="AG78" s="23"/>
      <c r="AH78" s="25">
        <v>10.0</v>
      </c>
      <c r="AI78" s="25">
        <v>10.0</v>
      </c>
      <c r="AJ78" s="25">
        <v>10.0</v>
      </c>
      <c r="AK78" s="25">
        <v>10.0</v>
      </c>
      <c r="AL78" s="23"/>
      <c r="AM78" s="6">
        <v>10.0</v>
      </c>
      <c r="AN78" s="6">
        <v>10.0</v>
      </c>
      <c r="AO78" s="23"/>
      <c r="AP78" s="23"/>
      <c r="AQ78" s="23"/>
      <c r="AR78" s="6"/>
      <c r="AS78" s="23"/>
      <c r="AT78" s="23"/>
      <c r="AU78" s="23"/>
      <c r="AV78" s="23"/>
      <c r="AW78" s="23"/>
      <c r="AX78" s="25">
        <v>10.0</v>
      </c>
      <c r="AY78" s="25">
        <f t="shared" si="1"/>
        <v>9.47</v>
      </c>
      <c r="AZ78" s="23"/>
      <c r="BA78" s="23">
        <f t="shared" si="2"/>
        <v>0</v>
      </c>
      <c r="BB78" s="6">
        <v>6.0</v>
      </c>
      <c r="BC78" s="6">
        <v>1.0</v>
      </c>
      <c r="BD78" s="23">
        <f t="shared" si="3"/>
        <v>5</v>
      </c>
      <c r="BE78" s="6" t="s">
        <v>92</v>
      </c>
      <c r="BF78" s="6" t="s">
        <v>55</v>
      </c>
      <c r="BG78" s="6" t="s">
        <v>55</v>
      </c>
      <c r="BH78" s="6" t="s">
        <v>55</v>
      </c>
      <c r="BI78" s="6" t="s">
        <v>55</v>
      </c>
      <c r="BJ78" s="6" t="s">
        <v>92</v>
      </c>
      <c r="BK78" s="6" t="s">
        <v>55</v>
      </c>
      <c r="BL78" s="23"/>
      <c r="BM78" s="23"/>
      <c r="BN78" s="42"/>
      <c r="BO78" s="42"/>
      <c r="BP78" s="42"/>
    </row>
    <row r="79">
      <c r="A79" s="11">
        <v>75.0</v>
      </c>
      <c r="B79" s="6" t="s">
        <v>1877</v>
      </c>
      <c r="C79" s="116" t="s">
        <v>252</v>
      </c>
      <c r="D79" s="116" t="s">
        <v>589</v>
      </c>
      <c r="E79" s="118"/>
      <c r="F79" s="116" t="s">
        <v>96</v>
      </c>
      <c r="G79" s="116" t="s">
        <v>513</v>
      </c>
      <c r="H79" s="11" t="s">
        <v>90</v>
      </c>
      <c r="J79" s="11" t="s">
        <v>545</v>
      </c>
      <c r="K79" s="6" t="s">
        <v>84</v>
      </c>
      <c r="L79" s="33">
        <v>42979.0</v>
      </c>
      <c r="M79" s="11"/>
      <c r="N79" s="23"/>
      <c r="O79" s="23"/>
      <c r="P79" s="23"/>
      <c r="Q79" s="25">
        <v>10.0</v>
      </c>
      <c r="R79" s="25">
        <v>8.0</v>
      </c>
      <c r="S79" s="25">
        <v>8.0</v>
      </c>
      <c r="T79" s="25"/>
      <c r="U79" s="25"/>
      <c r="V79" s="25"/>
      <c r="W79" s="25">
        <v>7.0</v>
      </c>
      <c r="X79" s="25">
        <v>9.0</v>
      </c>
      <c r="Y79" s="25">
        <v>5.0</v>
      </c>
      <c r="Z79" s="25">
        <v>9.0</v>
      </c>
      <c r="AA79" s="25"/>
      <c r="AB79" s="25">
        <v>8.0</v>
      </c>
      <c r="AC79" s="25">
        <v>10.0</v>
      </c>
      <c r="AD79" s="25">
        <v>10.0</v>
      </c>
      <c r="AE79" s="25"/>
      <c r="AF79" s="25"/>
      <c r="AG79" s="25"/>
      <c r="AH79" s="25">
        <v>10.0</v>
      </c>
      <c r="AI79" s="25">
        <v>10.0</v>
      </c>
      <c r="AJ79" s="25">
        <v>10.0</v>
      </c>
      <c r="AK79" s="25">
        <v>10.0</v>
      </c>
      <c r="AL79" s="25"/>
      <c r="AM79" s="25">
        <v>8.0</v>
      </c>
      <c r="AN79" s="25">
        <v>10.0</v>
      </c>
      <c r="AO79" s="25"/>
      <c r="AP79" s="25"/>
      <c r="AQ79" s="25"/>
      <c r="AR79" s="6"/>
      <c r="AS79" s="25"/>
      <c r="AT79" s="25"/>
      <c r="AU79" s="25"/>
      <c r="AV79" s="25"/>
      <c r="AW79" s="25"/>
      <c r="AX79" s="25">
        <v>10.0</v>
      </c>
      <c r="AY79" s="25">
        <f t="shared" si="1"/>
        <v>8.94</v>
      </c>
      <c r="AZ79" s="23"/>
      <c r="BA79" s="23">
        <f t="shared" si="2"/>
        <v>0</v>
      </c>
      <c r="BB79" s="6">
        <v>69.0</v>
      </c>
      <c r="BC79" s="6">
        <v>9.0</v>
      </c>
      <c r="BD79" s="23">
        <f t="shared" si="3"/>
        <v>60</v>
      </c>
      <c r="BE79" s="6" t="s">
        <v>92</v>
      </c>
      <c r="BF79" s="6" t="s">
        <v>55</v>
      </c>
      <c r="BG79" s="6" t="s">
        <v>55</v>
      </c>
      <c r="BH79" s="6" t="s">
        <v>55</v>
      </c>
      <c r="BI79" s="6" t="s">
        <v>55</v>
      </c>
      <c r="BJ79" s="6" t="s">
        <v>92</v>
      </c>
      <c r="BK79" s="6" t="s">
        <v>55</v>
      </c>
      <c r="BL79" s="23"/>
      <c r="BM79" s="23"/>
      <c r="BN79" s="42"/>
      <c r="BO79" s="42"/>
      <c r="BP79" s="42"/>
    </row>
    <row r="80">
      <c r="A80" s="11">
        <v>76.0</v>
      </c>
      <c r="B80" s="6" t="s">
        <v>1878</v>
      </c>
      <c r="C80" s="116" t="s">
        <v>140</v>
      </c>
      <c r="D80" s="116" t="s">
        <v>1565</v>
      </c>
      <c r="E80" s="117"/>
      <c r="F80" s="116" t="s">
        <v>96</v>
      </c>
      <c r="G80" s="116" t="s">
        <v>513</v>
      </c>
      <c r="H80" s="11" t="s">
        <v>90</v>
      </c>
      <c r="J80" s="11" t="s">
        <v>545</v>
      </c>
      <c r="K80" s="6" t="s">
        <v>84</v>
      </c>
      <c r="L80" s="33">
        <v>42979.0</v>
      </c>
      <c r="M80" s="11"/>
      <c r="N80" s="23"/>
      <c r="O80" s="23"/>
      <c r="P80" s="23"/>
      <c r="Q80" s="6">
        <v>9.0</v>
      </c>
      <c r="R80" s="6">
        <v>8.0</v>
      </c>
      <c r="S80" s="6">
        <v>9.0</v>
      </c>
      <c r="T80" s="23"/>
      <c r="U80" s="23"/>
      <c r="V80" s="6"/>
      <c r="W80" s="6">
        <v>9.0</v>
      </c>
      <c r="X80" s="6">
        <v>8.0</v>
      </c>
      <c r="Y80" s="6">
        <v>6.0</v>
      </c>
      <c r="Z80" s="6">
        <v>10.0</v>
      </c>
      <c r="AA80" s="23"/>
      <c r="AB80" s="6">
        <v>8.0</v>
      </c>
      <c r="AC80" s="6">
        <v>10.0</v>
      </c>
      <c r="AD80" s="6">
        <v>9.0</v>
      </c>
      <c r="AE80" s="23"/>
      <c r="AF80" s="23"/>
      <c r="AG80" s="23"/>
      <c r="AH80" s="25">
        <v>10.0</v>
      </c>
      <c r="AI80" s="25">
        <v>10.0</v>
      </c>
      <c r="AJ80" s="25">
        <v>10.0</v>
      </c>
      <c r="AK80" s="25">
        <v>10.0</v>
      </c>
      <c r="AL80" s="23"/>
      <c r="AM80" s="6">
        <v>8.0</v>
      </c>
      <c r="AN80" s="6">
        <v>9.0</v>
      </c>
      <c r="AO80" s="23"/>
      <c r="AP80" s="23"/>
      <c r="AQ80" s="23"/>
      <c r="AR80" s="6"/>
      <c r="AS80" s="23"/>
      <c r="AT80" s="23"/>
      <c r="AU80" s="23"/>
      <c r="AV80" s="23"/>
      <c r="AW80" s="23"/>
      <c r="AX80" s="25">
        <v>10.0</v>
      </c>
      <c r="AY80" s="25">
        <f t="shared" si="1"/>
        <v>9</v>
      </c>
      <c r="AZ80" s="23"/>
      <c r="BA80" s="23">
        <f t="shared" si="2"/>
        <v>0</v>
      </c>
      <c r="BB80" s="6">
        <v>64.0</v>
      </c>
      <c r="BC80" s="6">
        <v>2.0</v>
      </c>
      <c r="BD80" s="23">
        <f t="shared" si="3"/>
        <v>62</v>
      </c>
      <c r="BE80" s="6" t="s">
        <v>92</v>
      </c>
      <c r="BF80" s="6" t="s">
        <v>55</v>
      </c>
      <c r="BG80" s="6" t="s">
        <v>55</v>
      </c>
      <c r="BH80" s="6" t="s">
        <v>55</v>
      </c>
      <c r="BI80" s="6" t="s">
        <v>55</v>
      </c>
      <c r="BJ80" s="6" t="s">
        <v>92</v>
      </c>
      <c r="BK80" s="6" t="s">
        <v>55</v>
      </c>
      <c r="BL80" s="23"/>
      <c r="BM80" s="23"/>
      <c r="BN80" s="42"/>
      <c r="BO80" s="42"/>
      <c r="BP80" s="42"/>
    </row>
    <row r="81">
      <c r="A81" s="11">
        <v>77.0</v>
      </c>
      <c r="B81" s="6" t="s">
        <v>373</v>
      </c>
      <c r="C81" s="116" t="s">
        <v>1612</v>
      </c>
      <c r="D81" s="116" t="s">
        <v>173</v>
      </c>
      <c r="E81" s="117"/>
      <c r="F81" s="116" t="s">
        <v>79</v>
      </c>
      <c r="G81" s="116" t="s">
        <v>513</v>
      </c>
      <c r="H81" s="11" t="s">
        <v>90</v>
      </c>
      <c r="J81" s="11" t="s">
        <v>545</v>
      </c>
      <c r="K81" s="6" t="s">
        <v>84</v>
      </c>
      <c r="L81" s="33">
        <v>42979.0</v>
      </c>
      <c r="M81" s="11"/>
      <c r="N81" s="23"/>
      <c r="O81" s="23"/>
      <c r="P81" s="23"/>
      <c r="Q81" s="6">
        <v>9.0</v>
      </c>
      <c r="R81" s="6">
        <v>8.0</v>
      </c>
      <c r="S81" s="6">
        <v>8.0</v>
      </c>
      <c r="T81" s="23"/>
      <c r="U81" s="23"/>
      <c r="V81" s="6"/>
      <c r="W81" s="6">
        <v>7.0</v>
      </c>
      <c r="X81" s="6">
        <v>8.0</v>
      </c>
      <c r="Y81" s="6">
        <v>7.0</v>
      </c>
      <c r="Z81" s="6">
        <v>8.0</v>
      </c>
      <c r="AA81" s="23"/>
      <c r="AB81" s="6">
        <v>6.0</v>
      </c>
      <c r="AC81" s="6">
        <v>9.0</v>
      </c>
      <c r="AD81" s="6">
        <v>10.0</v>
      </c>
      <c r="AE81" s="23"/>
      <c r="AF81" s="23"/>
      <c r="AG81" s="23"/>
      <c r="AH81" s="25">
        <v>10.0</v>
      </c>
      <c r="AI81" s="25">
        <v>10.0</v>
      </c>
      <c r="AJ81" s="25">
        <v>10.0</v>
      </c>
      <c r="AK81" s="25"/>
      <c r="AL81" s="23"/>
      <c r="AM81" s="6">
        <v>7.0</v>
      </c>
      <c r="AN81" s="6">
        <v>9.0</v>
      </c>
      <c r="AO81" s="23"/>
      <c r="AP81" s="23"/>
      <c r="AQ81" s="23"/>
      <c r="AR81" s="6"/>
      <c r="AS81" s="23"/>
      <c r="AT81" s="23"/>
      <c r="AU81" s="23"/>
      <c r="AV81" s="23"/>
      <c r="AW81" s="23"/>
      <c r="AX81" s="25">
        <v>10.0</v>
      </c>
      <c r="AY81" s="25">
        <f t="shared" si="1"/>
        <v>8.5</v>
      </c>
      <c r="AZ81" s="23"/>
      <c r="BA81" s="23">
        <f t="shared" si="2"/>
        <v>0</v>
      </c>
      <c r="BB81" s="6">
        <v>25.0</v>
      </c>
      <c r="BC81" s="6">
        <v>8.0</v>
      </c>
      <c r="BD81" s="23">
        <f t="shared" si="3"/>
        <v>17</v>
      </c>
      <c r="BE81" s="6" t="s">
        <v>92</v>
      </c>
      <c r="BF81" s="6" t="s">
        <v>55</v>
      </c>
      <c r="BG81" s="6" t="s">
        <v>55</v>
      </c>
      <c r="BH81" s="6" t="s">
        <v>55</v>
      </c>
      <c r="BI81" s="6" t="s">
        <v>55</v>
      </c>
      <c r="BJ81" s="6" t="s">
        <v>92</v>
      </c>
      <c r="BK81" s="6" t="s">
        <v>55</v>
      </c>
      <c r="BL81" s="23"/>
      <c r="BM81" s="23"/>
      <c r="BN81" s="42"/>
      <c r="BO81" s="42"/>
      <c r="BP81" s="42"/>
    </row>
    <row r="82">
      <c r="A82" s="11">
        <v>78.0</v>
      </c>
      <c r="B82" s="6" t="s">
        <v>373</v>
      </c>
      <c r="C82" s="116" t="s">
        <v>1879</v>
      </c>
      <c r="D82" s="116" t="s">
        <v>656</v>
      </c>
      <c r="E82" s="116" t="s">
        <v>193</v>
      </c>
      <c r="F82" s="116" t="s">
        <v>96</v>
      </c>
      <c r="G82" s="116" t="s">
        <v>513</v>
      </c>
      <c r="H82" s="11" t="s">
        <v>90</v>
      </c>
      <c r="J82" s="11" t="s">
        <v>545</v>
      </c>
      <c r="K82" s="6" t="s">
        <v>84</v>
      </c>
      <c r="L82" s="33">
        <v>42979.0</v>
      </c>
      <c r="M82" s="11"/>
      <c r="N82" s="23"/>
      <c r="O82" s="23"/>
      <c r="P82" s="23"/>
      <c r="Q82" s="25">
        <v>10.0</v>
      </c>
      <c r="R82" s="25">
        <v>9.0</v>
      </c>
      <c r="S82" s="25">
        <v>9.0</v>
      </c>
      <c r="T82" s="25"/>
      <c r="U82" s="25"/>
      <c r="V82" s="25"/>
      <c r="W82" s="25">
        <v>9.0</v>
      </c>
      <c r="X82" s="25">
        <v>9.0</v>
      </c>
      <c r="Y82" s="25">
        <v>8.0</v>
      </c>
      <c r="Z82" s="25">
        <v>9.0</v>
      </c>
      <c r="AA82" s="25"/>
      <c r="AB82" s="25">
        <v>8.0</v>
      </c>
      <c r="AC82" s="25">
        <v>10.0</v>
      </c>
      <c r="AD82" s="25">
        <v>10.0</v>
      </c>
      <c r="AE82" s="25"/>
      <c r="AF82" s="25"/>
      <c r="AG82" s="25"/>
      <c r="AH82" s="25">
        <v>10.0</v>
      </c>
      <c r="AI82" s="25">
        <v>10.0</v>
      </c>
      <c r="AJ82" s="25">
        <v>10.0</v>
      </c>
      <c r="AK82" s="25">
        <v>10.0</v>
      </c>
      <c r="AL82" s="25"/>
      <c r="AM82" s="25">
        <v>9.0</v>
      </c>
      <c r="AN82" s="25">
        <v>10.0</v>
      </c>
      <c r="AO82" s="25"/>
      <c r="AP82" s="25"/>
      <c r="AQ82" s="25"/>
      <c r="AR82" s="6"/>
      <c r="AS82" s="25"/>
      <c r="AT82" s="25"/>
      <c r="AU82" s="25"/>
      <c r="AV82" s="25"/>
      <c r="AW82" s="25"/>
      <c r="AX82" s="25">
        <v>10.0</v>
      </c>
      <c r="AY82" s="25">
        <f t="shared" si="1"/>
        <v>9.41</v>
      </c>
      <c r="AZ82" s="23"/>
      <c r="BA82" s="23">
        <f t="shared" si="2"/>
        <v>0</v>
      </c>
      <c r="BB82" s="6">
        <v>15.0</v>
      </c>
      <c r="BC82" s="6">
        <v>2.0</v>
      </c>
      <c r="BD82" s="23">
        <f t="shared" si="3"/>
        <v>13</v>
      </c>
      <c r="BE82" s="6" t="s">
        <v>92</v>
      </c>
      <c r="BF82" s="6" t="s">
        <v>55</v>
      </c>
      <c r="BG82" s="6" t="s">
        <v>55</v>
      </c>
      <c r="BH82" s="6" t="s">
        <v>55</v>
      </c>
      <c r="BI82" s="6" t="s">
        <v>55</v>
      </c>
      <c r="BJ82" s="6" t="s">
        <v>92</v>
      </c>
      <c r="BK82" s="6" t="s">
        <v>55</v>
      </c>
      <c r="BL82" s="23"/>
      <c r="BM82" s="23"/>
      <c r="BN82" s="42"/>
      <c r="BO82" s="42"/>
      <c r="BP82" s="42"/>
    </row>
    <row r="83">
      <c r="A83" s="11">
        <v>79.0</v>
      </c>
      <c r="B83" s="6" t="s">
        <v>1881</v>
      </c>
      <c r="C83" s="116" t="s">
        <v>694</v>
      </c>
      <c r="D83" s="118"/>
      <c r="E83" s="117"/>
      <c r="F83" s="116" t="s">
        <v>79</v>
      </c>
      <c r="G83" s="116" t="s">
        <v>513</v>
      </c>
      <c r="H83" s="11" t="s">
        <v>90</v>
      </c>
      <c r="J83" s="11" t="s">
        <v>545</v>
      </c>
      <c r="K83" s="6" t="s">
        <v>84</v>
      </c>
      <c r="L83" s="33">
        <v>42979.0</v>
      </c>
      <c r="M83" s="11"/>
      <c r="N83" s="23"/>
      <c r="O83" s="23"/>
      <c r="P83" s="23"/>
      <c r="Q83" s="6">
        <v>9.0</v>
      </c>
      <c r="R83" s="6">
        <v>9.0</v>
      </c>
      <c r="S83" s="6">
        <v>10.0</v>
      </c>
      <c r="T83" s="23"/>
      <c r="U83" s="23"/>
      <c r="V83" s="6"/>
      <c r="W83" s="6">
        <v>8.0</v>
      </c>
      <c r="X83" s="6">
        <v>8.0</v>
      </c>
      <c r="Y83" s="6">
        <v>9.0</v>
      </c>
      <c r="Z83" s="6">
        <v>10.0</v>
      </c>
      <c r="AA83" s="23"/>
      <c r="AB83" s="6">
        <v>10.0</v>
      </c>
      <c r="AC83" s="6">
        <v>10.0</v>
      </c>
      <c r="AD83" s="6">
        <v>10.0</v>
      </c>
      <c r="AE83" s="23"/>
      <c r="AF83" s="23"/>
      <c r="AG83" s="23"/>
      <c r="AH83" s="25">
        <v>10.0</v>
      </c>
      <c r="AI83" s="25">
        <v>10.0</v>
      </c>
      <c r="AJ83" s="25">
        <v>10.0</v>
      </c>
      <c r="AK83" s="25">
        <v>10.0</v>
      </c>
      <c r="AL83" s="23"/>
      <c r="AM83" s="6">
        <v>8.0</v>
      </c>
      <c r="AN83" s="6">
        <v>10.0</v>
      </c>
      <c r="AO83" s="23"/>
      <c r="AP83" s="23"/>
      <c r="AQ83" s="23"/>
      <c r="AR83" s="6"/>
      <c r="AS83" s="23"/>
      <c r="AT83" s="23"/>
      <c r="AU83" s="23"/>
      <c r="AV83" s="23"/>
      <c r="AW83" s="23"/>
      <c r="AX83" s="25">
        <v>10.0</v>
      </c>
      <c r="AY83" s="25">
        <f t="shared" si="1"/>
        <v>9.47</v>
      </c>
      <c r="AZ83" s="23"/>
      <c r="BA83" s="23">
        <f t="shared" si="2"/>
        <v>0</v>
      </c>
      <c r="BB83" s="6">
        <v>15.0</v>
      </c>
      <c r="BC83" s="6">
        <v>2.0</v>
      </c>
      <c r="BD83" s="23">
        <f t="shared" si="3"/>
        <v>13</v>
      </c>
      <c r="BE83" s="6" t="s">
        <v>92</v>
      </c>
      <c r="BF83" s="6" t="s">
        <v>55</v>
      </c>
      <c r="BG83" s="6" t="s">
        <v>55</v>
      </c>
      <c r="BH83" s="6" t="s">
        <v>55</v>
      </c>
      <c r="BI83" s="6" t="s">
        <v>55</v>
      </c>
      <c r="BJ83" s="6" t="s">
        <v>92</v>
      </c>
      <c r="BK83" s="6" t="s">
        <v>55</v>
      </c>
      <c r="BL83" s="23"/>
      <c r="BM83" s="23"/>
      <c r="BN83" s="42"/>
      <c r="BO83" s="42"/>
      <c r="BP83" s="42"/>
    </row>
    <row r="84">
      <c r="A84" s="11">
        <v>80.0</v>
      </c>
      <c r="B84" s="6" t="s">
        <v>1882</v>
      </c>
      <c r="C84" s="116" t="s">
        <v>1173</v>
      </c>
      <c r="D84" s="118"/>
      <c r="E84" s="117"/>
      <c r="F84" s="116" t="s">
        <v>96</v>
      </c>
      <c r="G84" s="116" t="s">
        <v>513</v>
      </c>
      <c r="H84" s="11" t="s">
        <v>90</v>
      </c>
      <c r="J84" s="11" t="s">
        <v>545</v>
      </c>
      <c r="K84" s="6" t="s">
        <v>84</v>
      </c>
      <c r="L84" s="33">
        <v>42979.0</v>
      </c>
      <c r="M84" s="11"/>
      <c r="N84" s="23"/>
      <c r="O84" s="23"/>
      <c r="P84" s="23"/>
      <c r="Q84" s="6">
        <v>9.0</v>
      </c>
      <c r="R84" s="6">
        <v>9.0</v>
      </c>
      <c r="S84" s="6">
        <v>10.0</v>
      </c>
      <c r="T84" s="23"/>
      <c r="U84" s="23"/>
      <c r="V84" s="6"/>
      <c r="W84" s="6">
        <v>9.0</v>
      </c>
      <c r="X84" s="6">
        <v>9.0</v>
      </c>
      <c r="Y84" s="6">
        <v>9.0</v>
      </c>
      <c r="Z84" s="6">
        <v>10.0</v>
      </c>
      <c r="AA84" s="23"/>
      <c r="AB84" s="6">
        <v>9.0</v>
      </c>
      <c r="AC84" s="6">
        <v>10.0</v>
      </c>
      <c r="AD84" s="6">
        <v>10.0</v>
      </c>
      <c r="AE84" s="23"/>
      <c r="AF84" s="23"/>
      <c r="AG84" s="23"/>
      <c r="AH84" s="25">
        <v>10.0</v>
      </c>
      <c r="AI84" s="25">
        <v>10.0</v>
      </c>
      <c r="AJ84" s="25">
        <v>10.0</v>
      </c>
      <c r="AK84" s="25">
        <v>10.0</v>
      </c>
      <c r="AL84" s="23"/>
      <c r="AM84" s="6">
        <v>8.0</v>
      </c>
      <c r="AN84" s="6">
        <v>10.0</v>
      </c>
      <c r="AO84" s="23"/>
      <c r="AP84" s="23"/>
      <c r="AQ84" s="23"/>
      <c r="AR84" s="6"/>
      <c r="AS84" s="23"/>
      <c r="AT84" s="23"/>
      <c r="AU84" s="23"/>
      <c r="AV84" s="23"/>
      <c r="AW84" s="23"/>
      <c r="AX84" s="25">
        <v>10.0</v>
      </c>
      <c r="AY84" s="25">
        <f t="shared" si="1"/>
        <v>9.52</v>
      </c>
      <c r="AZ84" s="23"/>
      <c r="BA84" s="23">
        <f t="shared" si="2"/>
        <v>0</v>
      </c>
      <c r="BB84" s="6">
        <v>0.0</v>
      </c>
      <c r="BC84" s="6">
        <v>0.0</v>
      </c>
      <c r="BD84" s="23">
        <f t="shared" si="3"/>
        <v>0</v>
      </c>
      <c r="BE84" s="6" t="s">
        <v>92</v>
      </c>
      <c r="BF84" s="6" t="s">
        <v>55</v>
      </c>
      <c r="BG84" s="6" t="s">
        <v>55</v>
      </c>
      <c r="BH84" s="6" t="s">
        <v>55</v>
      </c>
      <c r="BI84" s="6" t="s">
        <v>55</v>
      </c>
      <c r="BJ84" s="6" t="s">
        <v>92</v>
      </c>
      <c r="BK84" s="6" t="s">
        <v>55</v>
      </c>
      <c r="BL84" s="23"/>
      <c r="BM84" s="23"/>
      <c r="BN84" s="42"/>
      <c r="BO84" s="42"/>
      <c r="BP84" s="42"/>
    </row>
    <row r="85">
      <c r="A85" s="11">
        <v>81.0</v>
      </c>
      <c r="B85" s="6" t="s">
        <v>1884</v>
      </c>
      <c r="C85" s="116" t="s">
        <v>735</v>
      </c>
      <c r="D85" s="118"/>
      <c r="E85" s="117"/>
      <c r="F85" s="116" t="s">
        <v>96</v>
      </c>
      <c r="G85" s="116" t="s">
        <v>513</v>
      </c>
      <c r="H85" s="11" t="s">
        <v>90</v>
      </c>
      <c r="J85" s="11" t="s">
        <v>545</v>
      </c>
      <c r="K85" s="6" t="s">
        <v>84</v>
      </c>
      <c r="L85" s="33">
        <v>42979.0</v>
      </c>
      <c r="M85" s="11"/>
      <c r="N85" s="23"/>
      <c r="O85" s="23"/>
      <c r="P85" s="23"/>
      <c r="Q85" s="25">
        <v>9.0</v>
      </c>
      <c r="R85" s="25">
        <v>9.0</v>
      </c>
      <c r="S85" s="25">
        <v>6.0</v>
      </c>
      <c r="T85" s="25"/>
      <c r="U85" s="25"/>
      <c r="V85" s="25"/>
      <c r="W85" s="25">
        <v>7.0</v>
      </c>
      <c r="X85" s="25">
        <v>8.0</v>
      </c>
      <c r="Y85" s="25">
        <v>6.0</v>
      </c>
      <c r="Z85" s="25">
        <v>10.0</v>
      </c>
      <c r="AA85" s="25"/>
      <c r="AB85" s="25">
        <v>9.0</v>
      </c>
      <c r="AC85" s="25">
        <v>10.0</v>
      </c>
      <c r="AD85" s="25">
        <v>10.0</v>
      </c>
      <c r="AE85" s="25"/>
      <c r="AF85" s="25"/>
      <c r="AG85" s="25"/>
      <c r="AH85" s="25">
        <v>10.0</v>
      </c>
      <c r="AI85" s="25">
        <v>10.0</v>
      </c>
      <c r="AJ85" s="25">
        <v>10.0</v>
      </c>
      <c r="AK85" s="25">
        <v>10.0</v>
      </c>
      <c r="AL85" s="25"/>
      <c r="AM85" s="25">
        <v>8.0</v>
      </c>
      <c r="AN85" s="25">
        <v>9.0</v>
      </c>
      <c r="AO85" s="25"/>
      <c r="AP85" s="25"/>
      <c r="AQ85" s="25"/>
      <c r="AR85" s="6"/>
      <c r="AS85" s="25"/>
      <c r="AT85" s="25"/>
      <c r="AU85" s="25"/>
      <c r="AV85" s="25"/>
      <c r="AW85" s="25"/>
      <c r="AX85" s="25">
        <v>10.0</v>
      </c>
      <c r="AY85" s="25">
        <f t="shared" si="1"/>
        <v>8.88</v>
      </c>
      <c r="AZ85" s="23"/>
      <c r="BA85" s="23">
        <f t="shared" si="2"/>
        <v>0</v>
      </c>
      <c r="BB85" s="6">
        <v>57.0</v>
      </c>
      <c r="BC85" s="6">
        <v>8.0</v>
      </c>
      <c r="BD85" s="23">
        <f t="shared" si="3"/>
        <v>49</v>
      </c>
      <c r="BE85" s="6" t="s">
        <v>55</v>
      </c>
      <c r="BF85" s="6" t="s">
        <v>55</v>
      </c>
      <c r="BG85" s="6" t="s">
        <v>55</v>
      </c>
      <c r="BH85" s="6" t="s">
        <v>55</v>
      </c>
      <c r="BI85" s="6" t="s">
        <v>92</v>
      </c>
      <c r="BJ85" s="6" t="s">
        <v>92</v>
      </c>
      <c r="BK85" s="6" t="s">
        <v>55</v>
      </c>
      <c r="BL85" s="23"/>
      <c r="BM85" s="23"/>
      <c r="BN85" s="42"/>
      <c r="BO85" s="42"/>
      <c r="BP85" s="42"/>
    </row>
    <row r="86">
      <c r="A86" s="11">
        <v>82.0</v>
      </c>
      <c r="B86" s="6" t="s">
        <v>1886</v>
      </c>
      <c r="C86" s="116" t="s">
        <v>345</v>
      </c>
      <c r="D86" s="116" t="s">
        <v>236</v>
      </c>
      <c r="E86" s="117"/>
      <c r="F86" s="116" t="s">
        <v>96</v>
      </c>
      <c r="G86" s="116" t="s">
        <v>513</v>
      </c>
      <c r="H86" s="11" t="s">
        <v>90</v>
      </c>
      <c r="J86" s="11" t="s">
        <v>545</v>
      </c>
      <c r="K86" s="6" t="s">
        <v>84</v>
      </c>
      <c r="L86" s="33">
        <v>42979.0</v>
      </c>
      <c r="M86" s="11"/>
      <c r="N86" s="23"/>
      <c r="O86" s="23"/>
      <c r="P86" s="23"/>
      <c r="Q86" s="6">
        <v>9.0</v>
      </c>
      <c r="R86" s="6">
        <v>8.0</v>
      </c>
      <c r="S86" s="6">
        <v>10.0</v>
      </c>
      <c r="T86" s="71"/>
      <c r="U86" s="6"/>
      <c r="V86" s="6"/>
      <c r="W86" s="6">
        <v>8.0</v>
      </c>
      <c r="X86" s="6">
        <v>9.0</v>
      </c>
      <c r="Y86" s="71">
        <v>7.0</v>
      </c>
      <c r="Z86" s="68">
        <v>10.0</v>
      </c>
      <c r="AA86" s="6"/>
      <c r="AB86" s="6">
        <v>8.0</v>
      </c>
      <c r="AC86" s="6">
        <v>10.0</v>
      </c>
      <c r="AD86" s="6">
        <v>10.0</v>
      </c>
      <c r="AE86" s="23"/>
      <c r="AF86" s="23"/>
      <c r="AG86" s="23"/>
      <c r="AH86" s="6">
        <v>10.0</v>
      </c>
      <c r="AI86" s="6">
        <v>10.0</v>
      </c>
      <c r="AJ86" s="6">
        <v>10.0</v>
      </c>
      <c r="AK86" s="6">
        <v>10.0</v>
      </c>
      <c r="AL86" s="23"/>
      <c r="AM86" s="6">
        <v>8.0</v>
      </c>
      <c r="AN86" s="6">
        <v>9.0</v>
      </c>
      <c r="AO86" s="23"/>
      <c r="AP86" s="23"/>
      <c r="AQ86" s="23"/>
      <c r="AR86" s="6"/>
      <c r="AS86" s="23"/>
      <c r="AT86" s="23"/>
      <c r="AU86" s="23"/>
      <c r="AV86" s="23"/>
      <c r="AW86" s="23"/>
      <c r="AX86" s="25">
        <v>10.0</v>
      </c>
      <c r="AY86" s="25">
        <f t="shared" si="1"/>
        <v>9.17</v>
      </c>
      <c r="AZ86" s="23"/>
      <c r="BA86" s="23">
        <f t="shared" si="2"/>
        <v>0</v>
      </c>
      <c r="BB86" s="6">
        <v>19.0</v>
      </c>
      <c r="BC86" s="6">
        <v>1.0</v>
      </c>
      <c r="BD86" s="23">
        <f t="shared" si="3"/>
        <v>18</v>
      </c>
      <c r="BE86" s="6" t="s">
        <v>92</v>
      </c>
      <c r="BF86" s="6" t="s">
        <v>55</v>
      </c>
      <c r="BG86" s="6" t="s">
        <v>55</v>
      </c>
      <c r="BH86" s="6" t="s">
        <v>55</v>
      </c>
      <c r="BI86" s="6" t="s">
        <v>55</v>
      </c>
      <c r="BJ86" s="6" t="s">
        <v>92</v>
      </c>
      <c r="BK86" s="6" t="s">
        <v>55</v>
      </c>
      <c r="BL86" s="23"/>
      <c r="BM86" s="23"/>
      <c r="BN86" s="42"/>
      <c r="BO86" s="42"/>
      <c r="BP86" s="42"/>
    </row>
    <row r="87">
      <c r="A87" s="11">
        <v>83.0</v>
      </c>
      <c r="B87" s="6" t="s">
        <v>1887</v>
      </c>
      <c r="C87" s="116" t="s">
        <v>404</v>
      </c>
      <c r="D87" s="116" t="s">
        <v>385</v>
      </c>
      <c r="E87" s="118"/>
      <c r="F87" s="116" t="s">
        <v>96</v>
      </c>
      <c r="G87" s="116" t="s">
        <v>513</v>
      </c>
      <c r="H87" s="11" t="s">
        <v>90</v>
      </c>
      <c r="J87" s="11" t="s">
        <v>545</v>
      </c>
      <c r="K87" s="6" t="s">
        <v>84</v>
      </c>
      <c r="L87" s="33">
        <v>42979.0</v>
      </c>
      <c r="M87" s="11"/>
      <c r="N87" s="23"/>
      <c r="O87" s="23"/>
      <c r="P87" s="23"/>
      <c r="Q87" s="6">
        <v>10.0</v>
      </c>
      <c r="R87" s="6">
        <v>9.0</v>
      </c>
      <c r="S87" s="6">
        <v>10.0</v>
      </c>
      <c r="T87" s="6"/>
      <c r="U87" s="6"/>
      <c r="V87" s="23"/>
      <c r="W87" s="6">
        <v>8.0</v>
      </c>
      <c r="X87" s="6">
        <v>8.0</v>
      </c>
      <c r="Y87" s="6">
        <v>8.0</v>
      </c>
      <c r="Z87" s="6">
        <v>10.0</v>
      </c>
      <c r="AA87" s="23"/>
      <c r="AB87" s="6">
        <v>10.0</v>
      </c>
      <c r="AC87" s="6">
        <v>10.0</v>
      </c>
      <c r="AD87" s="6">
        <v>9.0</v>
      </c>
      <c r="AE87" s="23"/>
      <c r="AF87" s="23"/>
      <c r="AG87" s="23"/>
      <c r="AH87" s="6">
        <v>10.0</v>
      </c>
      <c r="AI87" s="6">
        <v>10.0</v>
      </c>
      <c r="AJ87" s="6">
        <v>10.0</v>
      </c>
      <c r="AK87" s="6">
        <v>10.0</v>
      </c>
      <c r="AL87" s="23"/>
      <c r="AM87" s="6">
        <v>9.0</v>
      </c>
      <c r="AN87" s="6">
        <v>10.0</v>
      </c>
      <c r="AO87" s="23"/>
      <c r="AP87" s="23"/>
      <c r="AQ87" s="23"/>
      <c r="AR87" s="6"/>
      <c r="AS87" s="23"/>
      <c r="AT87" s="23"/>
      <c r="AU87" s="23"/>
      <c r="AV87" s="23"/>
      <c r="AW87" s="23"/>
      <c r="AX87" s="25">
        <v>10.0</v>
      </c>
      <c r="AY87" s="25">
        <f t="shared" si="1"/>
        <v>9.47</v>
      </c>
      <c r="AZ87" s="23"/>
      <c r="BA87" s="23">
        <f t="shared" si="2"/>
        <v>0</v>
      </c>
      <c r="BB87" s="6">
        <v>15.0</v>
      </c>
      <c r="BC87" s="6">
        <v>1.0</v>
      </c>
      <c r="BD87" s="23">
        <f t="shared" si="3"/>
        <v>14</v>
      </c>
      <c r="BE87" s="6" t="s">
        <v>55</v>
      </c>
      <c r="BF87" s="6" t="s">
        <v>55</v>
      </c>
      <c r="BG87" s="6" t="s">
        <v>55</v>
      </c>
      <c r="BH87" s="6" t="s">
        <v>55</v>
      </c>
      <c r="BI87" s="6" t="s">
        <v>92</v>
      </c>
      <c r="BJ87" s="6" t="s">
        <v>92</v>
      </c>
      <c r="BK87" s="6" t="s">
        <v>55</v>
      </c>
      <c r="BL87" s="23"/>
      <c r="BM87" s="23"/>
      <c r="BN87" s="42"/>
      <c r="BO87" s="42"/>
      <c r="BP87" s="42"/>
    </row>
    <row r="88">
      <c r="A88" s="11">
        <v>84.0</v>
      </c>
      <c r="B88" s="6" t="s">
        <v>484</v>
      </c>
      <c r="C88" s="116" t="s">
        <v>236</v>
      </c>
      <c r="D88" s="116" t="s">
        <v>251</v>
      </c>
      <c r="E88" s="117"/>
      <c r="F88" s="116" t="s">
        <v>96</v>
      </c>
      <c r="G88" s="116" t="s">
        <v>513</v>
      </c>
      <c r="H88" s="11" t="s">
        <v>90</v>
      </c>
      <c r="J88" s="11" t="s">
        <v>545</v>
      </c>
      <c r="K88" s="6" t="s">
        <v>84</v>
      </c>
      <c r="L88" s="33">
        <v>42979.0</v>
      </c>
      <c r="M88" s="11"/>
      <c r="N88" s="23"/>
      <c r="O88" s="23"/>
      <c r="P88" s="23"/>
      <c r="Q88" s="25">
        <v>9.0</v>
      </c>
      <c r="R88" s="25">
        <v>9.0</v>
      </c>
      <c r="S88" s="25">
        <v>8.0</v>
      </c>
      <c r="T88" s="25"/>
      <c r="U88" s="25"/>
      <c r="V88" s="25"/>
      <c r="W88" s="25">
        <v>7.0</v>
      </c>
      <c r="X88" s="25">
        <v>10.0</v>
      </c>
      <c r="Y88" s="25">
        <v>6.0</v>
      </c>
      <c r="Z88" s="25">
        <v>9.0</v>
      </c>
      <c r="AA88" s="25"/>
      <c r="AB88" s="25">
        <v>8.0</v>
      </c>
      <c r="AC88" s="25">
        <v>10.0</v>
      </c>
      <c r="AD88" s="25">
        <v>10.0</v>
      </c>
      <c r="AE88" s="25"/>
      <c r="AF88" s="25"/>
      <c r="AG88" s="25"/>
      <c r="AH88" s="25">
        <v>10.0</v>
      </c>
      <c r="AI88" s="25">
        <v>10.0</v>
      </c>
      <c r="AJ88" s="25">
        <v>10.0</v>
      </c>
      <c r="AK88" s="25">
        <v>10.0</v>
      </c>
      <c r="AL88" s="25"/>
      <c r="AM88" s="25">
        <v>8.0</v>
      </c>
      <c r="AN88" s="25">
        <v>10.0</v>
      </c>
      <c r="AO88" s="25"/>
      <c r="AP88" s="25"/>
      <c r="AQ88" s="25"/>
      <c r="AR88" s="6"/>
      <c r="AS88" s="25"/>
      <c r="AT88" s="25"/>
      <c r="AU88" s="25"/>
      <c r="AV88" s="25"/>
      <c r="AW88" s="25"/>
      <c r="AX88" s="25">
        <v>10.0</v>
      </c>
      <c r="AY88" s="25">
        <f t="shared" si="1"/>
        <v>9.05</v>
      </c>
      <c r="AZ88" s="23"/>
      <c r="BA88" s="23">
        <f t="shared" si="2"/>
        <v>0</v>
      </c>
      <c r="BB88" s="6">
        <v>60.0</v>
      </c>
      <c r="BC88" s="6">
        <v>8.0</v>
      </c>
      <c r="BD88" s="23">
        <f t="shared" si="3"/>
        <v>52</v>
      </c>
      <c r="BE88" s="6" t="s">
        <v>92</v>
      </c>
      <c r="BF88" s="6" t="s">
        <v>55</v>
      </c>
      <c r="BG88" s="6" t="s">
        <v>55</v>
      </c>
      <c r="BH88" s="6" t="s">
        <v>55</v>
      </c>
      <c r="BI88" s="6" t="s">
        <v>55</v>
      </c>
      <c r="BJ88" s="6" t="s">
        <v>92</v>
      </c>
      <c r="BK88" s="6" t="s">
        <v>55</v>
      </c>
      <c r="BL88" s="23"/>
      <c r="BM88" s="23"/>
      <c r="BN88" s="42"/>
      <c r="BO88" s="42"/>
      <c r="BP88" s="42"/>
    </row>
    <row r="89">
      <c r="A89" s="11">
        <v>85.0</v>
      </c>
      <c r="B89" s="6" t="s">
        <v>1106</v>
      </c>
      <c r="C89" s="116" t="s">
        <v>77</v>
      </c>
      <c r="D89" s="118"/>
      <c r="E89" s="117"/>
      <c r="F89" s="116" t="s">
        <v>79</v>
      </c>
      <c r="G89" s="116" t="s">
        <v>513</v>
      </c>
      <c r="H89" s="11" t="s">
        <v>90</v>
      </c>
      <c r="J89" s="11" t="s">
        <v>545</v>
      </c>
      <c r="K89" s="6" t="s">
        <v>84</v>
      </c>
      <c r="L89" s="33">
        <v>42979.0</v>
      </c>
      <c r="M89" s="11"/>
      <c r="N89" s="23"/>
      <c r="O89" s="23"/>
      <c r="P89" s="23"/>
      <c r="Q89" s="6">
        <v>9.0</v>
      </c>
      <c r="R89" s="6">
        <v>9.0</v>
      </c>
      <c r="S89" s="6">
        <v>8.0</v>
      </c>
      <c r="T89" s="6"/>
      <c r="U89" s="6"/>
      <c r="V89" s="23"/>
      <c r="W89" s="6">
        <v>6.0</v>
      </c>
      <c r="X89" s="6">
        <v>8.0</v>
      </c>
      <c r="Y89" s="6">
        <v>7.0</v>
      </c>
      <c r="Z89" s="6">
        <v>9.0</v>
      </c>
      <c r="AA89" s="23"/>
      <c r="AB89" s="6">
        <v>9.0</v>
      </c>
      <c r="AC89" s="25">
        <v>9.0</v>
      </c>
      <c r="AD89" s="25">
        <v>10.0</v>
      </c>
      <c r="AE89" s="25"/>
      <c r="AF89" s="25"/>
      <c r="AG89" s="25"/>
      <c r="AH89" s="25">
        <v>10.0</v>
      </c>
      <c r="AI89" s="25">
        <v>10.0</v>
      </c>
      <c r="AJ89" s="25">
        <v>10.0</v>
      </c>
      <c r="AK89" s="25">
        <v>10.0</v>
      </c>
      <c r="AL89" s="23"/>
      <c r="AM89" s="6">
        <v>8.0</v>
      </c>
      <c r="AN89" s="6">
        <v>10.0</v>
      </c>
      <c r="AO89" s="23"/>
      <c r="AP89" s="23"/>
      <c r="AQ89" s="23"/>
      <c r="AR89" s="6"/>
      <c r="AS89" s="23"/>
      <c r="AT89" s="23"/>
      <c r="AU89" s="23"/>
      <c r="AV89" s="23"/>
      <c r="AW89" s="23"/>
      <c r="AX89" s="25">
        <v>10.0</v>
      </c>
      <c r="AY89" s="25">
        <f t="shared" si="1"/>
        <v>8.94</v>
      </c>
      <c r="AZ89" s="23"/>
      <c r="BA89" s="23">
        <f t="shared" si="2"/>
        <v>0</v>
      </c>
      <c r="BB89" s="6">
        <v>2.0</v>
      </c>
      <c r="BC89" s="6">
        <v>0.0</v>
      </c>
      <c r="BD89" s="23">
        <f t="shared" si="3"/>
        <v>2</v>
      </c>
      <c r="BE89" s="6" t="s">
        <v>92</v>
      </c>
      <c r="BF89" s="6" t="s">
        <v>55</v>
      </c>
      <c r="BG89" s="6" t="s">
        <v>55</v>
      </c>
      <c r="BH89" s="6" t="s">
        <v>55</v>
      </c>
      <c r="BI89" s="6" t="s">
        <v>55</v>
      </c>
      <c r="BJ89" s="6" t="s">
        <v>92</v>
      </c>
      <c r="BK89" s="6" t="s">
        <v>55</v>
      </c>
      <c r="BL89" s="23"/>
      <c r="BM89" s="23"/>
      <c r="BN89" s="42"/>
      <c r="BO89" s="42"/>
      <c r="BP89" s="42"/>
    </row>
    <row r="90">
      <c r="A90" s="11">
        <v>86.0</v>
      </c>
      <c r="B90" s="6" t="s">
        <v>1106</v>
      </c>
      <c r="C90" s="116" t="s">
        <v>338</v>
      </c>
      <c r="D90" s="118"/>
      <c r="E90" s="117"/>
      <c r="F90" s="116" t="s">
        <v>79</v>
      </c>
      <c r="G90" s="116" t="s">
        <v>513</v>
      </c>
      <c r="H90" s="11" t="s">
        <v>90</v>
      </c>
      <c r="J90" s="11" t="s">
        <v>545</v>
      </c>
      <c r="K90" s="6" t="s">
        <v>84</v>
      </c>
      <c r="L90" s="33">
        <v>42979.0</v>
      </c>
      <c r="M90" s="11"/>
      <c r="N90" s="23"/>
      <c r="O90" s="23"/>
      <c r="P90" s="23"/>
      <c r="Q90" s="25">
        <v>9.0</v>
      </c>
      <c r="R90" s="25">
        <v>8.0</v>
      </c>
      <c r="S90" s="25">
        <v>8.0</v>
      </c>
      <c r="T90" s="25"/>
      <c r="U90" s="25"/>
      <c r="V90" s="25"/>
      <c r="W90" s="25">
        <v>5.0</v>
      </c>
      <c r="X90" s="25">
        <v>8.0</v>
      </c>
      <c r="Y90" s="25">
        <v>5.0</v>
      </c>
      <c r="Z90" s="25">
        <v>9.0</v>
      </c>
      <c r="AA90" s="25"/>
      <c r="AB90" s="25">
        <v>8.0</v>
      </c>
      <c r="AC90" s="25">
        <v>10.0</v>
      </c>
      <c r="AD90" s="25">
        <v>10.0</v>
      </c>
      <c r="AE90" s="25"/>
      <c r="AF90" s="25"/>
      <c r="AG90" s="25"/>
      <c r="AH90" s="25">
        <v>10.0</v>
      </c>
      <c r="AI90" s="25">
        <v>10.0</v>
      </c>
      <c r="AJ90" s="25">
        <v>10.0</v>
      </c>
      <c r="AK90" s="25">
        <v>10.0</v>
      </c>
      <c r="AL90" s="25"/>
      <c r="AM90" s="25">
        <v>8.0</v>
      </c>
      <c r="AN90" s="25">
        <v>10.0</v>
      </c>
      <c r="AO90" s="25"/>
      <c r="AP90" s="25"/>
      <c r="AQ90" s="25"/>
      <c r="AR90" s="6"/>
      <c r="AS90" s="25"/>
      <c r="AT90" s="25"/>
      <c r="AU90" s="25"/>
      <c r="AV90" s="25"/>
      <c r="AW90" s="25"/>
      <c r="AX90" s="25">
        <v>10.0</v>
      </c>
      <c r="AY90" s="25">
        <f t="shared" si="1"/>
        <v>8.7</v>
      </c>
      <c r="AZ90" s="23"/>
      <c r="BA90" s="23">
        <f t="shared" si="2"/>
        <v>0</v>
      </c>
      <c r="BB90" s="6">
        <v>10.0</v>
      </c>
      <c r="BC90" s="6">
        <v>1.0</v>
      </c>
      <c r="BD90" s="23">
        <f t="shared" si="3"/>
        <v>9</v>
      </c>
      <c r="BE90" s="6" t="s">
        <v>92</v>
      </c>
      <c r="BF90" s="6" t="s">
        <v>55</v>
      </c>
      <c r="BG90" s="6" t="s">
        <v>55</v>
      </c>
      <c r="BH90" s="6" t="s">
        <v>55</v>
      </c>
      <c r="BI90" s="6" t="s">
        <v>55</v>
      </c>
      <c r="BJ90" s="6" t="s">
        <v>92</v>
      </c>
      <c r="BK90" s="6" t="s">
        <v>55</v>
      </c>
      <c r="BL90" s="23"/>
      <c r="BM90" s="23"/>
      <c r="BN90" s="42"/>
      <c r="BO90" s="42"/>
      <c r="BP90" s="42"/>
    </row>
    <row r="91">
      <c r="A91" s="11">
        <v>87.0</v>
      </c>
      <c r="B91" s="6" t="s">
        <v>672</v>
      </c>
      <c r="C91" s="116" t="s">
        <v>209</v>
      </c>
      <c r="D91" s="116"/>
      <c r="E91" s="117"/>
      <c r="F91" s="116" t="s">
        <v>96</v>
      </c>
      <c r="G91" s="116" t="s">
        <v>513</v>
      </c>
      <c r="H91" s="11" t="s">
        <v>90</v>
      </c>
      <c r="J91" s="11" t="s">
        <v>526</v>
      </c>
      <c r="K91" s="6" t="s">
        <v>84</v>
      </c>
      <c r="L91" s="33">
        <v>42979.0</v>
      </c>
      <c r="M91" s="11"/>
      <c r="N91" s="23"/>
      <c r="O91" s="23"/>
      <c r="P91" s="23"/>
      <c r="Q91" s="25">
        <v>10.0</v>
      </c>
      <c r="R91" s="25">
        <v>8.0</v>
      </c>
      <c r="S91" s="25">
        <v>8.0</v>
      </c>
      <c r="T91" s="25"/>
      <c r="U91" s="25"/>
      <c r="V91" s="25"/>
      <c r="W91" s="25">
        <v>9.0</v>
      </c>
      <c r="X91" s="25">
        <v>9.0</v>
      </c>
      <c r="Y91" s="25">
        <v>10.0</v>
      </c>
      <c r="Z91" s="25">
        <v>10.0</v>
      </c>
      <c r="AA91" s="25"/>
      <c r="AB91" s="25">
        <v>8.0</v>
      </c>
      <c r="AC91" s="25">
        <v>10.0</v>
      </c>
      <c r="AD91" s="25">
        <v>10.0</v>
      </c>
      <c r="AE91" s="25"/>
      <c r="AF91" s="25"/>
      <c r="AG91" s="25"/>
      <c r="AH91" s="25">
        <v>10.0</v>
      </c>
      <c r="AI91" s="25">
        <v>10.0</v>
      </c>
      <c r="AJ91" s="25">
        <v>10.0</v>
      </c>
      <c r="AK91" s="25">
        <v>10.0</v>
      </c>
      <c r="AL91" s="25"/>
      <c r="AM91" s="25">
        <v>10.0</v>
      </c>
      <c r="AN91" s="25">
        <v>10.0</v>
      </c>
      <c r="AO91" s="25"/>
      <c r="AP91" s="25"/>
      <c r="AQ91" s="25"/>
      <c r="AR91" s="6"/>
      <c r="AS91" s="25"/>
      <c r="AT91" s="25"/>
      <c r="AU91" s="25"/>
      <c r="AV91" s="25"/>
      <c r="AW91" s="25"/>
      <c r="AX91" s="25">
        <v>10.0</v>
      </c>
      <c r="AY91" s="25">
        <f t="shared" si="1"/>
        <v>9.52</v>
      </c>
      <c r="AZ91" s="23"/>
      <c r="BA91" s="23">
        <f t="shared" si="2"/>
        <v>0</v>
      </c>
      <c r="BB91" s="6">
        <v>18.0</v>
      </c>
      <c r="BC91" s="6">
        <v>4.0</v>
      </c>
      <c r="BD91" s="23">
        <f t="shared" si="3"/>
        <v>14</v>
      </c>
      <c r="BE91" s="6" t="s">
        <v>92</v>
      </c>
      <c r="BF91" s="6" t="s">
        <v>55</v>
      </c>
      <c r="BG91" s="6" t="s">
        <v>55</v>
      </c>
      <c r="BH91" s="6" t="s">
        <v>55</v>
      </c>
      <c r="BI91" s="6" t="s">
        <v>55</v>
      </c>
      <c r="BJ91" s="6" t="s">
        <v>92</v>
      </c>
      <c r="BK91" s="6" t="s">
        <v>55</v>
      </c>
      <c r="BL91" s="23"/>
      <c r="BM91" s="23"/>
      <c r="BN91" s="42"/>
      <c r="BO91" s="42"/>
      <c r="BP91" s="42"/>
    </row>
    <row r="92">
      <c r="A92" s="11">
        <v>88.0</v>
      </c>
      <c r="B92" s="6" t="s">
        <v>1890</v>
      </c>
      <c r="C92" s="116" t="s">
        <v>1891</v>
      </c>
      <c r="D92" s="116" t="s">
        <v>1892</v>
      </c>
      <c r="E92" s="117"/>
      <c r="F92" s="116" t="s">
        <v>96</v>
      </c>
      <c r="G92" s="116" t="s">
        <v>513</v>
      </c>
      <c r="H92" s="11" t="s">
        <v>90</v>
      </c>
      <c r="J92" s="11" t="s">
        <v>526</v>
      </c>
      <c r="K92" s="6" t="s">
        <v>84</v>
      </c>
      <c r="L92" s="33">
        <v>42979.0</v>
      </c>
      <c r="M92" s="11"/>
      <c r="N92" s="23"/>
      <c r="O92" s="23"/>
      <c r="P92" s="23"/>
      <c r="Q92" s="25">
        <v>10.0</v>
      </c>
      <c r="R92" s="25">
        <v>10.0</v>
      </c>
      <c r="S92" s="25">
        <v>10.0</v>
      </c>
      <c r="T92" s="25"/>
      <c r="U92" s="25"/>
      <c r="V92" s="25"/>
      <c r="W92" s="25">
        <v>9.0</v>
      </c>
      <c r="X92" s="25">
        <v>10.0</v>
      </c>
      <c r="Y92" s="25">
        <v>10.0</v>
      </c>
      <c r="Z92" s="25">
        <v>10.0</v>
      </c>
      <c r="AA92" s="25"/>
      <c r="AB92" s="25">
        <v>9.0</v>
      </c>
      <c r="AC92" s="25">
        <v>10.0</v>
      </c>
      <c r="AD92" s="25">
        <v>10.0</v>
      </c>
      <c r="AE92" s="25"/>
      <c r="AF92" s="25"/>
      <c r="AG92" s="25"/>
      <c r="AH92" s="25">
        <v>10.0</v>
      </c>
      <c r="AI92" s="25">
        <v>10.0</v>
      </c>
      <c r="AJ92" s="25">
        <v>10.0</v>
      </c>
      <c r="AK92" s="25">
        <v>10.0</v>
      </c>
      <c r="AL92" s="25"/>
      <c r="AM92" s="25">
        <v>10.0</v>
      </c>
      <c r="AN92" s="25">
        <v>10.0</v>
      </c>
      <c r="AO92" s="25"/>
      <c r="AP92" s="25"/>
      <c r="AQ92" s="25"/>
      <c r="AR92" s="6"/>
      <c r="AS92" s="25"/>
      <c r="AT92" s="25"/>
      <c r="AU92" s="25"/>
      <c r="AV92" s="25"/>
      <c r="AW92" s="25"/>
      <c r="AX92" s="25">
        <v>10.0</v>
      </c>
      <c r="AY92" s="25">
        <f t="shared" si="1"/>
        <v>9.88</v>
      </c>
      <c r="AZ92" s="23"/>
      <c r="BA92" s="23">
        <f t="shared" si="2"/>
        <v>0</v>
      </c>
      <c r="BB92" s="6">
        <v>7.0</v>
      </c>
      <c r="BC92" s="6">
        <v>2.0</v>
      </c>
      <c r="BD92" s="23">
        <f t="shared" si="3"/>
        <v>5</v>
      </c>
      <c r="BE92" s="6" t="s">
        <v>92</v>
      </c>
      <c r="BF92" s="6" t="s">
        <v>55</v>
      </c>
      <c r="BG92" s="6" t="s">
        <v>55</v>
      </c>
      <c r="BH92" s="6" t="s">
        <v>55</v>
      </c>
      <c r="BI92" s="6" t="s">
        <v>55</v>
      </c>
      <c r="BJ92" s="6" t="s">
        <v>92</v>
      </c>
      <c r="BK92" s="6" t="s">
        <v>55</v>
      </c>
      <c r="BL92" s="23"/>
      <c r="BM92" s="23"/>
      <c r="BN92" s="42"/>
      <c r="BO92" s="42"/>
      <c r="BP92" s="42"/>
    </row>
    <row r="93">
      <c r="A93" s="11">
        <v>89.0</v>
      </c>
      <c r="B93" s="6" t="s">
        <v>1893</v>
      </c>
      <c r="C93" s="116" t="s">
        <v>252</v>
      </c>
      <c r="D93" s="116" t="s">
        <v>259</v>
      </c>
      <c r="E93" s="117"/>
      <c r="F93" s="116" t="s">
        <v>96</v>
      </c>
      <c r="G93" s="116" t="s">
        <v>513</v>
      </c>
      <c r="H93" s="11" t="s">
        <v>90</v>
      </c>
      <c r="J93" s="11" t="s">
        <v>526</v>
      </c>
      <c r="K93" s="6" t="s">
        <v>84</v>
      </c>
      <c r="L93" s="33">
        <v>42979.0</v>
      </c>
      <c r="M93" s="11"/>
      <c r="N93" s="23"/>
      <c r="O93" s="23"/>
      <c r="P93" s="23"/>
      <c r="Q93" s="6">
        <v>10.0</v>
      </c>
      <c r="R93" s="6">
        <v>10.0</v>
      </c>
      <c r="S93" s="6">
        <v>10.0</v>
      </c>
      <c r="T93" s="6"/>
      <c r="U93" s="6"/>
      <c r="V93" s="6"/>
      <c r="W93" s="6">
        <v>10.0</v>
      </c>
      <c r="X93" s="6">
        <v>9.0</v>
      </c>
      <c r="Y93" s="6">
        <v>10.0</v>
      </c>
      <c r="Z93" s="6">
        <v>10.0</v>
      </c>
      <c r="AA93" s="23"/>
      <c r="AB93" s="6">
        <v>8.0</v>
      </c>
      <c r="AC93" s="25">
        <v>10.0</v>
      </c>
      <c r="AD93" s="25">
        <v>10.0</v>
      </c>
      <c r="AE93" s="25"/>
      <c r="AF93" s="25"/>
      <c r="AG93" s="25"/>
      <c r="AH93" s="25">
        <v>10.0</v>
      </c>
      <c r="AI93" s="25">
        <v>10.0</v>
      </c>
      <c r="AJ93" s="25">
        <v>10.0</v>
      </c>
      <c r="AK93" s="25"/>
      <c r="AL93" s="23"/>
      <c r="AM93" s="6">
        <v>9.0</v>
      </c>
      <c r="AN93" s="6">
        <v>10.0</v>
      </c>
      <c r="AO93" s="23"/>
      <c r="AP93" s="23"/>
      <c r="AQ93" s="23"/>
      <c r="AR93" s="6"/>
      <c r="AS93" s="23"/>
      <c r="AT93" s="23"/>
      <c r="AU93" s="23"/>
      <c r="AV93" s="23"/>
      <c r="AW93" s="23"/>
      <c r="AX93" s="25">
        <v>10.0</v>
      </c>
      <c r="AY93" s="25">
        <f t="shared" si="1"/>
        <v>9.75</v>
      </c>
      <c r="AZ93" s="23"/>
      <c r="BA93" s="23">
        <f t="shared" si="2"/>
        <v>0</v>
      </c>
      <c r="BB93" s="6">
        <v>37.0</v>
      </c>
      <c r="BC93" s="6">
        <v>8.0</v>
      </c>
      <c r="BD93" s="23">
        <f t="shared" si="3"/>
        <v>29</v>
      </c>
      <c r="BE93" s="6" t="s">
        <v>92</v>
      </c>
      <c r="BF93" s="6" t="s">
        <v>55</v>
      </c>
      <c r="BG93" s="6" t="s">
        <v>55</v>
      </c>
      <c r="BH93" s="6" t="s">
        <v>55</v>
      </c>
      <c r="BI93" s="6" t="s">
        <v>55</v>
      </c>
      <c r="BJ93" s="6" t="s">
        <v>92</v>
      </c>
      <c r="BK93" s="6" t="s">
        <v>55</v>
      </c>
      <c r="BL93" s="23"/>
      <c r="BM93" s="23"/>
      <c r="BN93" s="42"/>
      <c r="BO93" s="42"/>
      <c r="BP93" s="42"/>
    </row>
    <row r="94">
      <c r="A94" s="11">
        <v>90.0</v>
      </c>
      <c r="B94" s="6" t="s">
        <v>1895</v>
      </c>
      <c r="C94" s="116" t="s">
        <v>77</v>
      </c>
      <c r="D94" s="118"/>
      <c r="E94" s="117"/>
      <c r="F94" s="116" t="s">
        <v>79</v>
      </c>
      <c r="G94" s="116" t="s">
        <v>513</v>
      </c>
      <c r="H94" s="11" t="s">
        <v>90</v>
      </c>
      <c r="J94" s="11" t="s">
        <v>526</v>
      </c>
      <c r="K94" s="6" t="s">
        <v>84</v>
      </c>
      <c r="L94" s="33">
        <v>42979.0</v>
      </c>
      <c r="M94" s="11"/>
      <c r="N94" s="23"/>
      <c r="O94" s="23"/>
      <c r="P94" s="23"/>
      <c r="Q94" s="25">
        <v>9.0</v>
      </c>
      <c r="R94" s="25">
        <v>8.0</v>
      </c>
      <c r="S94" s="70">
        <v>9.0</v>
      </c>
      <c r="T94" s="70"/>
      <c r="U94" s="25"/>
      <c r="V94" s="25"/>
      <c r="W94" s="25">
        <v>8.0</v>
      </c>
      <c r="X94" s="25">
        <v>8.0</v>
      </c>
      <c r="Y94" s="25">
        <v>8.0</v>
      </c>
      <c r="Z94" s="25">
        <v>9.0</v>
      </c>
      <c r="AA94" s="25"/>
      <c r="AB94" s="25">
        <v>9.0</v>
      </c>
      <c r="AC94" s="25">
        <v>10.0</v>
      </c>
      <c r="AD94" s="25">
        <v>10.0</v>
      </c>
      <c r="AE94" s="25"/>
      <c r="AF94" s="25"/>
      <c r="AG94" s="25"/>
      <c r="AH94" s="25">
        <v>10.0</v>
      </c>
      <c r="AI94" s="25">
        <v>10.0</v>
      </c>
      <c r="AJ94" s="25">
        <v>10.0</v>
      </c>
      <c r="AK94" s="25">
        <v>10.0</v>
      </c>
      <c r="AL94" s="25"/>
      <c r="AM94" s="25">
        <v>8.0</v>
      </c>
      <c r="AN94" s="25">
        <v>10.0</v>
      </c>
      <c r="AO94" s="25"/>
      <c r="AP94" s="25"/>
      <c r="AQ94" s="25"/>
      <c r="AR94" s="6"/>
      <c r="AS94" s="25"/>
      <c r="AT94" s="25"/>
      <c r="AU94" s="25"/>
      <c r="AV94" s="25"/>
      <c r="AW94" s="25"/>
      <c r="AX94" s="25">
        <v>10.0</v>
      </c>
      <c r="AY94" s="25">
        <f t="shared" si="1"/>
        <v>9.17</v>
      </c>
      <c r="AZ94" s="23"/>
      <c r="BA94" s="23">
        <f t="shared" si="2"/>
        <v>0</v>
      </c>
      <c r="BB94" s="6">
        <v>5.0</v>
      </c>
      <c r="BC94" s="6">
        <v>0.0</v>
      </c>
      <c r="BD94" s="23">
        <f t="shared" si="3"/>
        <v>5</v>
      </c>
      <c r="BE94" s="6" t="s">
        <v>92</v>
      </c>
      <c r="BF94" s="6" t="s">
        <v>55</v>
      </c>
      <c r="BG94" s="6" t="s">
        <v>55</v>
      </c>
      <c r="BH94" s="6" t="s">
        <v>55</v>
      </c>
      <c r="BI94" s="6" t="s">
        <v>55</v>
      </c>
      <c r="BJ94" s="6" t="s">
        <v>92</v>
      </c>
      <c r="BK94" s="6" t="s">
        <v>55</v>
      </c>
      <c r="BL94" s="23"/>
      <c r="BM94" s="23"/>
      <c r="BN94" s="42"/>
      <c r="BO94" s="42"/>
      <c r="BP94" s="42"/>
    </row>
    <row r="95">
      <c r="A95" s="11">
        <v>91.0</v>
      </c>
      <c r="B95" s="6" t="s">
        <v>1896</v>
      </c>
      <c r="C95" s="116" t="s">
        <v>259</v>
      </c>
      <c r="D95" s="116" t="s">
        <v>110</v>
      </c>
      <c r="E95" s="117"/>
      <c r="F95" s="116" t="s">
        <v>96</v>
      </c>
      <c r="G95" s="116" t="s">
        <v>513</v>
      </c>
      <c r="H95" s="11" t="s">
        <v>90</v>
      </c>
      <c r="J95" s="11" t="s">
        <v>526</v>
      </c>
      <c r="K95" s="6" t="s">
        <v>84</v>
      </c>
      <c r="L95" s="33">
        <v>42979.0</v>
      </c>
      <c r="M95" s="11"/>
      <c r="N95" s="23"/>
      <c r="O95" s="23"/>
      <c r="P95" s="23"/>
      <c r="Q95" s="6">
        <v>9.0</v>
      </c>
      <c r="R95" s="6">
        <v>9.0</v>
      </c>
      <c r="S95" s="6">
        <v>10.0</v>
      </c>
      <c r="T95" s="6"/>
      <c r="U95" s="6"/>
      <c r="V95" s="6"/>
      <c r="W95" s="6">
        <v>9.0</v>
      </c>
      <c r="X95" s="6">
        <v>8.0</v>
      </c>
      <c r="Y95" s="6">
        <v>7.0</v>
      </c>
      <c r="Z95" s="6">
        <v>10.0</v>
      </c>
      <c r="AA95" s="23"/>
      <c r="AB95" s="6">
        <v>9.0</v>
      </c>
      <c r="AC95" s="25">
        <v>10.0</v>
      </c>
      <c r="AD95" s="25">
        <v>10.0</v>
      </c>
      <c r="AE95" s="25"/>
      <c r="AF95" s="25"/>
      <c r="AG95" s="25"/>
      <c r="AH95" s="25">
        <v>10.0</v>
      </c>
      <c r="AI95" s="25">
        <v>10.0</v>
      </c>
      <c r="AJ95" s="25">
        <v>10.0</v>
      </c>
      <c r="AK95" s="25"/>
      <c r="AL95" s="23"/>
      <c r="AM95" s="6">
        <v>9.0</v>
      </c>
      <c r="AN95" s="6">
        <v>10.0</v>
      </c>
      <c r="AO95" s="23"/>
      <c r="AP95" s="23"/>
      <c r="AQ95" s="23"/>
      <c r="AR95" s="6"/>
      <c r="AS95" s="23"/>
      <c r="AT95" s="23"/>
      <c r="AU95" s="23"/>
      <c r="AV95" s="23"/>
      <c r="AW95" s="23"/>
      <c r="AX95" s="25">
        <v>10.0</v>
      </c>
      <c r="AY95" s="25">
        <f t="shared" si="1"/>
        <v>9.37</v>
      </c>
      <c r="AZ95" s="23"/>
      <c r="BA95" s="23">
        <f t="shared" si="2"/>
        <v>0</v>
      </c>
      <c r="BB95" s="6">
        <v>10.0</v>
      </c>
      <c r="BC95" s="6">
        <v>3.0</v>
      </c>
      <c r="BD95" s="23">
        <f t="shared" si="3"/>
        <v>7</v>
      </c>
      <c r="BE95" s="6" t="s">
        <v>92</v>
      </c>
      <c r="BF95" s="6" t="s">
        <v>55</v>
      </c>
      <c r="BG95" s="6" t="s">
        <v>55</v>
      </c>
      <c r="BH95" s="6" t="s">
        <v>55</v>
      </c>
      <c r="BI95" s="6" t="s">
        <v>55</v>
      </c>
      <c r="BJ95" s="6" t="s">
        <v>92</v>
      </c>
      <c r="BK95" s="6" t="s">
        <v>55</v>
      </c>
      <c r="BL95" s="23"/>
      <c r="BM95" s="23"/>
      <c r="BN95" s="42"/>
      <c r="BO95" s="42"/>
      <c r="BP95" s="42"/>
    </row>
    <row r="96">
      <c r="A96" s="11">
        <v>92.0</v>
      </c>
      <c r="B96" s="6" t="s">
        <v>93</v>
      </c>
      <c r="C96" s="116" t="s">
        <v>107</v>
      </c>
      <c r="D96" s="116" t="s">
        <v>77</v>
      </c>
      <c r="E96" s="117"/>
      <c r="F96" s="116" t="s">
        <v>79</v>
      </c>
      <c r="G96" s="116" t="s">
        <v>679</v>
      </c>
      <c r="H96" s="11" t="s">
        <v>90</v>
      </c>
      <c r="J96" s="11" t="s">
        <v>526</v>
      </c>
      <c r="K96" s="6" t="s">
        <v>84</v>
      </c>
      <c r="L96" s="33">
        <v>42979.0</v>
      </c>
      <c r="M96" s="11"/>
      <c r="N96" s="23"/>
      <c r="O96" s="23"/>
      <c r="P96" s="23"/>
      <c r="Q96" s="6">
        <v>9.0</v>
      </c>
      <c r="R96" s="6">
        <v>9.0</v>
      </c>
      <c r="S96" s="6">
        <v>9.0</v>
      </c>
      <c r="T96" s="6"/>
      <c r="U96" s="6">
        <v>10.0</v>
      </c>
      <c r="V96" s="6"/>
      <c r="W96" s="6">
        <v>6.0</v>
      </c>
      <c r="X96" s="6">
        <v>7.0</v>
      </c>
      <c r="Y96" s="6">
        <v>8.0</v>
      </c>
      <c r="Z96" s="6">
        <v>9.0</v>
      </c>
      <c r="AA96" s="23"/>
      <c r="AB96" s="6">
        <v>8.0</v>
      </c>
      <c r="AC96" s="6">
        <v>9.0</v>
      </c>
      <c r="AD96" s="6">
        <v>10.0</v>
      </c>
      <c r="AE96" s="23"/>
      <c r="AF96" s="23"/>
      <c r="AG96" s="23"/>
      <c r="AH96" s="6">
        <v>10.0</v>
      </c>
      <c r="AI96" s="6">
        <v>10.0</v>
      </c>
      <c r="AJ96" s="6">
        <v>10.0</v>
      </c>
      <c r="AK96" s="6">
        <v>10.0</v>
      </c>
      <c r="AL96" s="23"/>
      <c r="AM96" s="23"/>
      <c r="AN96" s="6">
        <v>9.0</v>
      </c>
      <c r="AO96" s="23"/>
      <c r="AP96" s="23"/>
      <c r="AQ96" s="23"/>
      <c r="AR96" s="6"/>
      <c r="AS96" s="23"/>
      <c r="AT96" s="23"/>
      <c r="AU96" s="23"/>
      <c r="AV96" s="23"/>
      <c r="AW96" s="23"/>
      <c r="AX96" s="25">
        <v>10.0</v>
      </c>
      <c r="AY96" s="25">
        <f t="shared" si="1"/>
        <v>9</v>
      </c>
      <c r="AZ96" s="23"/>
      <c r="BA96" s="23">
        <f t="shared" si="2"/>
        <v>0</v>
      </c>
      <c r="BB96" s="6">
        <v>4.0</v>
      </c>
      <c r="BC96" s="6">
        <v>1.0</v>
      </c>
      <c r="BD96" s="23">
        <f t="shared" si="3"/>
        <v>3</v>
      </c>
      <c r="BE96" s="6" t="s">
        <v>92</v>
      </c>
      <c r="BF96" s="6" t="s">
        <v>55</v>
      </c>
      <c r="BG96" s="6" t="s">
        <v>55</v>
      </c>
      <c r="BH96" s="6" t="s">
        <v>55</v>
      </c>
      <c r="BI96" s="6" t="s">
        <v>55</v>
      </c>
      <c r="BJ96" s="6" t="s">
        <v>92</v>
      </c>
      <c r="BK96" s="6" t="s">
        <v>55</v>
      </c>
      <c r="BL96" s="23"/>
      <c r="BM96" s="23"/>
      <c r="BN96" s="42"/>
      <c r="BO96" s="42"/>
      <c r="BP96" s="42"/>
    </row>
    <row r="97">
      <c r="A97" s="11">
        <v>93.0</v>
      </c>
      <c r="B97" s="6" t="s">
        <v>93</v>
      </c>
      <c r="C97" s="116" t="s">
        <v>896</v>
      </c>
      <c r="D97" s="116" t="s">
        <v>252</v>
      </c>
      <c r="E97" s="117"/>
      <c r="F97" s="116" t="s">
        <v>96</v>
      </c>
      <c r="G97" s="116" t="s">
        <v>679</v>
      </c>
      <c r="H97" s="11" t="s">
        <v>90</v>
      </c>
      <c r="J97" s="11" t="s">
        <v>526</v>
      </c>
      <c r="K97" s="6" t="s">
        <v>84</v>
      </c>
      <c r="L97" s="33">
        <v>42979.0</v>
      </c>
      <c r="M97" s="11"/>
      <c r="N97" s="23"/>
      <c r="O97" s="23"/>
      <c r="P97" s="23"/>
      <c r="Q97" s="6">
        <v>9.0</v>
      </c>
      <c r="R97" s="6">
        <v>8.0</v>
      </c>
      <c r="S97" s="6">
        <v>9.0</v>
      </c>
      <c r="T97" s="6"/>
      <c r="U97" s="6">
        <v>10.0</v>
      </c>
      <c r="V97" s="6"/>
      <c r="W97" s="6">
        <v>9.0</v>
      </c>
      <c r="X97" s="6">
        <v>9.0</v>
      </c>
      <c r="Y97" s="6">
        <v>6.0</v>
      </c>
      <c r="Z97" s="6">
        <v>9.0</v>
      </c>
      <c r="AA97" s="23"/>
      <c r="AB97" s="6">
        <v>6.0</v>
      </c>
      <c r="AC97" s="6">
        <v>7.0</v>
      </c>
      <c r="AD97" s="6">
        <v>10.0</v>
      </c>
      <c r="AE97" s="23"/>
      <c r="AF97" s="23"/>
      <c r="AG97" s="23"/>
      <c r="AH97" s="25">
        <v>10.0</v>
      </c>
      <c r="AI97" s="25">
        <v>10.0</v>
      </c>
      <c r="AJ97" s="25">
        <v>10.0</v>
      </c>
      <c r="AK97" s="25">
        <v>10.0</v>
      </c>
      <c r="AL97" s="23"/>
      <c r="AM97" s="23"/>
      <c r="AN97" s="6">
        <v>8.0</v>
      </c>
      <c r="AO97" s="23"/>
      <c r="AP97" s="23"/>
      <c r="AQ97" s="23"/>
      <c r="AR97" s="6"/>
      <c r="AS97" s="23"/>
      <c r="AT97" s="23"/>
      <c r="AU97" s="23"/>
      <c r="AV97" s="23"/>
      <c r="AW97" s="23"/>
      <c r="AX97" s="25">
        <v>10.0</v>
      </c>
      <c r="AY97" s="25">
        <f t="shared" si="1"/>
        <v>8.82</v>
      </c>
      <c r="AZ97" s="23"/>
      <c r="BA97" s="23">
        <f t="shared" si="2"/>
        <v>0</v>
      </c>
      <c r="BB97" s="6">
        <v>21.0</v>
      </c>
      <c r="BC97" s="6">
        <v>7.0</v>
      </c>
      <c r="BD97" s="23">
        <f t="shared" si="3"/>
        <v>14</v>
      </c>
      <c r="BE97" s="6" t="s">
        <v>92</v>
      </c>
      <c r="BF97" s="6" t="s">
        <v>55</v>
      </c>
      <c r="BG97" s="6" t="s">
        <v>55</v>
      </c>
      <c r="BH97" s="6" t="s">
        <v>55</v>
      </c>
      <c r="BI97" s="6" t="s">
        <v>55</v>
      </c>
      <c r="BJ97" s="6" t="s">
        <v>92</v>
      </c>
      <c r="BK97" s="6" t="s">
        <v>55</v>
      </c>
      <c r="BL97" s="23"/>
      <c r="BM97" s="23"/>
      <c r="BN97" s="42"/>
      <c r="BO97" s="42"/>
      <c r="BP97" s="42"/>
    </row>
    <row r="98">
      <c r="A98" s="11">
        <v>94.0</v>
      </c>
      <c r="B98" s="6" t="s">
        <v>1897</v>
      </c>
      <c r="C98" s="116" t="s">
        <v>145</v>
      </c>
      <c r="D98" s="116" t="s">
        <v>88</v>
      </c>
      <c r="E98" s="117"/>
      <c r="F98" s="116" t="s">
        <v>79</v>
      </c>
      <c r="G98" s="116" t="s">
        <v>679</v>
      </c>
      <c r="H98" s="11" t="s">
        <v>90</v>
      </c>
      <c r="J98" s="11" t="s">
        <v>526</v>
      </c>
      <c r="K98" s="6" t="s">
        <v>84</v>
      </c>
      <c r="L98" s="33">
        <v>42979.0</v>
      </c>
      <c r="M98" s="11"/>
      <c r="N98" s="23"/>
      <c r="O98" s="23"/>
      <c r="P98" s="23"/>
      <c r="Q98" s="6">
        <v>8.0</v>
      </c>
      <c r="R98" s="6">
        <v>6.0</v>
      </c>
      <c r="S98" s="6">
        <v>8.0</v>
      </c>
      <c r="T98" s="6"/>
      <c r="U98" s="25">
        <v>10.0</v>
      </c>
      <c r="V98" s="6"/>
      <c r="W98" s="6">
        <v>9.0</v>
      </c>
      <c r="X98" s="6">
        <v>9.0</v>
      </c>
      <c r="Y98" s="6">
        <v>9.0</v>
      </c>
      <c r="Z98" s="6">
        <v>10.0</v>
      </c>
      <c r="AA98" s="23"/>
      <c r="AB98" s="6">
        <v>10.0</v>
      </c>
      <c r="AC98" s="6">
        <v>9.0</v>
      </c>
      <c r="AD98" s="6">
        <v>10.0</v>
      </c>
      <c r="AE98" s="23"/>
      <c r="AF98" s="23"/>
      <c r="AG98" s="23"/>
      <c r="AH98" s="25">
        <v>10.0</v>
      </c>
      <c r="AI98" s="25">
        <v>10.0</v>
      </c>
      <c r="AJ98" s="25">
        <v>10.0</v>
      </c>
      <c r="AK98" s="25">
        <v>10.0</v>
      </c>
      <c r="AL98" s="23"/>
      <c r="AM98" s="23"/>
      <c r="AN98" s="6">
        <v>9.0</v>
      </c>
      <c r="AO98" s="23"/>
      <c r="AP98" s="23"/>
      <c r="AQ98" s="23"/>
      <c r="AR98" s="6"/>
      <c r="AS98" s="23"/>
      <c r="AT98" s="23"/>
      <c r="AU98" s="23"/>
      <c r="AV98" s="23"/>
      <c r="AW98" s="23"/>
      <c r="AX98" s="25">
        <v>10.0</v>
      </c>
      <c r="AY98" s="25">
        <f t="shared" si="1"/>
        <v>9.23</v>
      </c>
      <c r="AZ98" s="23"/>
      <c r="BA98" s="23">
        <f t="shared" si="2"/>
        <v>0</v>
      </c>
      <c r="BB98" s="6">
        <v>2.0</v>
      </c>
      <c r="BC98" s="6">
        <v>2.0</v>
      </c>
      <c r="BD98" s="23">
        <f t="shared" si="3"/>
        <v>0</v>
      </c>
      <c r="BE98" s="6" t="s">
        <v>92</v>
      </c>
      <c r="BF98" s="6" t="s">
        <v>55</v>
      </c>
      <c r="BG98" s="6" t="s">
        <v>55</v>
      </c>
      <c r="BH98" s="6" t="s">
        <v>55</v>
      </c>
      <c r="BI98" s="6" t="s">
        <v>55</v>
      </c>
      <c r="BJ98" s="6" t="s">
        <v>92</v>
      </c>
      <c r="BK98" s="6" t="s">
        <v>55</v>
      </c>
      <c r="BL98" s="23"/>
      <c r="BM98" s="23"/>
      <c r="BN98" s="42"/>
      <c r="BO98" s="42"/>
      <c r="BP98" s="42"/>
    </row>
    <row r="99">
      <c r="A99" s="11">
        <v>95.0</v>
      </c>
      <c r="B99" s="6" t="s">
        <v>1898</v>
      </c>
      <c r="C99" s="116" t="s">
        <v>1899</v>
      </c>
      <c r="D99" s="118"/>
      <c r="E99" s="117"/>
      <c r="F99" s="116" t="s">
        <v>96</v>
      </c>
      <c r="G99" s="116" t="s">
        <v>679</v>
      </c>
      <c r="H99" s="11" t="s">
        <v>90</v>
      </c>
      <c r="J99" s="11" t="s">
        <v>526</v>
      </c>
      <c r="K99" s="6" t="s">
        <v>84</v>
      </c>
      <c r="L99" s="33">
        <v>42979.0</v>
      </c>
      <c r="M99" s="11"/>
      <c r="N99" s="23"/>
      <c r="O99" s="23"/>
      <c r="P99" s="23"/>
      <c r="Q99" s="6">
        <v>9.0</v>
      </c>
      <c r="R99" s="6">
        <v>8.0</v>
      </c>
      <c r="S99" s="6">
        <v>8.0</v>
      </c>
      <c r="T99" s="6"/>
      <c r="U99" s="25">
        <v>10.0</v>
      </c>
      <c r="V99" s="6"/>
      <c r="W99" s="6">
        <v>6.0</v>
      </c>
      <c r="X99" s="71">
        <v>6.0</v>
      </c>
      <c r="Y99" s="6">
        <v>5.0</v>
      </c>
      <c r="Z99" s="6">
        <v>8.0</v>
      </c>
      <c r="AA99" s="23"/>
      <c r="AB99" s="6">
        <v>7.0</v>
      </c>
      <c r="AC99" s="6">
        <v>8.0</v>
      </c>
      <c r="AD99" s="6">
        <v>8.0</v>
      </c>
      <c r="AE99" s="23"/>
      <c r="AF99" s="23"/>
      <c r="AG99" s="23"/>
      <c r="AH99" s="25">
        <v>10.0</v>
      </c>
      <c r="AI99" s="25">
        <v>10.0</v>
      </c>
      <c r="AJ99" s="25">
        <v>10.0</v>
      </c>
      <c r="AK99" s="25">
        <v>10.0</v>
      </c>
      <c r="AL99" s="23"/>
      <c r="AM99" s="23"/>
      <c r="AN99" s="6">
        <v>9.0</v>
      </c>
      <c r="AO99" s="23"/>
      <c r="AP99" s="23"/>
      <c r="AQ99" s="23"/>
      <c r="AR99" s="6"/>
      <c r="AS99" s="23"/>
      <c r="AT99" s="23"/>
      <c r="AU99" s="23"/>
      <c r="AV99" s="23"/>
      <c r="AW99" s="23"/>
      <c r="AX99" s="25">
        <v>10.0</v>
      </c>
      <c r="AY99" s="25">
        <f t="shared" si="1"/>
        <v>8.35</v>
      </c>
      <c r="AZ99" s="23"/>
      <c r="BA99" s="23">
        <f t="shared" si="2"/>
        <v>0</v>
      </c>
      <c r="BB99" s="6">
        <v>20.0</v>
      </c>
      <c r="BC99" s="6">
        <v>2.0</v>
      </c>
      <c r="BD99" s="23">
        <f t="shared" si="3"/>
        <v>18</v>
      </c>
      <c r="BE99" s="6" t="s">
        <v>92</v>
      </c>
      <c r="BF99" s="6" t="s">
        <v>55</v>
      </c>
      <c r="BG99" s="6" t="s">
        <v>55</v>
      </c>
      <c r="BH99" s="6" t="s">
        <v>55</v>
      </c>
      <c r="BI99" s="6" t="s">
        <v>55</v>
      </c>
      <c r="BJ99" s="6" t="s">
        <v>92</v>
      </c>
      <c r="BK99" s="6" t="s">
        <v>55</v>
      </c>
      <c r="BL99" s="23"/>
      <c r="BM99" s="23"/>
      <c r="BN99" s="42"/>
      <c r="BO99" s="42"/>
      <c r="BP99" s="42"/>
    </row>
    <row r="100">
      <c r="A100" s="11">
        <v>96.0</v>
      </c>
      <c r="B100" s="6" t="s">
        <v>1900</v>
      </c>
      <c r="C100" s="116" t="s">
        <v>125</v>
      </c>
      <c r="D100" s="116" t="s">
        <v>157</v>
      </c>
      <c r="E100" s="117"/>
      <c r="F100" s="116" t="s">
        <v>79</v>
      </c>
      <c r="G100" s="116" t="s">
        <v>679</v>
      </c>
      <c r="H100" s="11" t="s">
        <v>90</v>
      </c>
      <c r="J100" s="11" t="s">
        <v>526</v>
      </c>
      <c r="K100" s="6" t="s">
        <v>84</v>
      </c>
      <c r="L100" s="33">
        <v>42979.0</v>
      </c>
      <c r="M100" s="11"/>
      <c r="N100" s="23"/>
      <c r="O100" s="23"/>
      <c r="P100" s="23"/>
      <c r="Q100" s="25">
        <v>9.0</v>
      </c>
      <c r="R100" s="25">
        <v>8.0</v>
      </c>
      <c r="S100" s="25">
        <v>8.0</v>
      </c>
      <c r="T100" s="25"/>
      <c r="U100" s="25">
        <v>10.0</v>
      </c>
      <c r="V100" s="25"/>
      <c r="W100" s="25">
        <v>6.0</v>
      </c>
      <c r="X100" s="25">
        <v>5.0</v>
      </c>
      <c r="Y100" s="25">
        <v>5.0</v>
      </c>
      <c r="Z100" s="25">
        <v>9.0</v>
      </c>
      <c r="AA100" s="25"/>
      <c r="AB100" s="25">
        <v>5.0</v>
      </c>
      <c r="AC100" s="25">
        <v>7.0</v>
      </c>
      <c r="AD100" s="25">
        <v>9.0</v>
      </c>
      <c r="AE100" s="25"/>
      <c r="AF100" s="25"/>
      <c r="AG100" s="25"/>
      <c r="AH100" s="25">
        <v>10.0</v>
      </c>
      <c r="AI100" s="25">
        <v>10.0</v>
      </c>
      <c r="AJ100" s="25">
        <v>10.0</v>
      </c>
      <c r="AK100" s="25">
        <v>10.0</v>
      </c>
      <c r="AL100" s="25"/>
      <c r="AM100" s="25"/>
      <c r="AN100" s="25">
        <v>7.0</v>
      </c>
      <c r="AO100" s="25"/>
      <c r="AP100" s="25"/>
      <c r="AQ100" s="25"/>
      <c r="AR100" s="6"/>
      <c r="AS100" s="25"/>
      <c r="AT100" s="25"/>
      <c r="AU100" s="25"/>
      <c r="AV100" s="25"/>
      <c r="AW100" s="25"/>
      <c r="AX100" s="25">
        <v>10.0</v>
      </c>
      <c r="AY100" s="25">
        <f t="shared" si="1"/>
        <v>8.11</v>
      </c>
      <c r="AZ100" s="23"/>
      <c r="BA100" s="23">
        <f t="shared" si="2"/>
        <v>0</v>
      </c>
      <c r="BB100" s="6">
        <v>11.0</v>
      </c>
      <c r="BC100" s="6">
        <v>5.0</v>
      </c>
      <c r="BD100" s="23">
        <f t="shared" si="3"/>
        <v>6</v>
      </c>
      <c r="BE100" s="6" t="s">
        <v>92</v>
      </c>
      <c r="BF100" s="6" t="s">
        <v>55</v>
      </c>
      <c r="BG100" s="6" t="s">
        <v>55</v>
      </c>
      <c r="BH100" s="6" t="s">
        <v>55</v>
      </c>
      <c r="BI100" s="6" t="s">
        <v>55</v>
      </c>
      <c r="BJ100" s="6" t="s">
        <v>92</v>
      </c>
      <c r="BK100" s="6" t="s">
        <v>55</v>
      </c>
      <c r="BL100" s="23"/>
      <c r="BM100" s="23"/>
      <c r="BN100" s="42"/>
      <c r="BO100" s="42"/>
      <c r="BP100" s="42"/>
    </row>
    <row r="101">
      <c r="A101" s="11">
        <v>97.0</v>
      </c>
      <c r="B101" s="6" t="s">
        <v>1901</v>
      </c>
      <c r="C101" s="116" t="s">
        <v>404</v>
      </c>
      <c r="D101" s="116" t="s">
        <v>363</v>
      </c>
      <c r="E101" s="117"/>
      <c r="F101" s="116" t="s">
        <v>96</v>
      </c>
      <c r="G101" s="116" t="s">
        <v>679</v>
      </c>
      <c r="H101" s="11" t="s">
        <v>90</v>
      </c>
      <c r="J101" s="11" t="s">
        <v>526</v>
      </c>
      <c r="K101" s="6" t="s">
        <v>84</v>
      </c>
      <c r="L101" s="33">
        <v>42979.0</v>
      </c>
      <c r="M101" s="11"/>
      <c r="N101" s="23"/>
      <c r="O101" s="23"/>
      <c r="P101" s="23"/>
      <c r="Q101" s="6">
        <v>10.0</v>
      </c>
      <c r="R101" s="6">
        <v>7.0</v>
      </c>
      <c r="S101" s="6">
        <v>8.0</v>
      </c>
      <c r="T101" s="6"/>
      <c r="U101" s="25">
        <v>10.0</v>
      </c>
      <c r="V101" s="6"/>
      <c r="W101" s="6">
        <v>8.0</v>
      </c>
      <c r="X101" s="6">
        <v>6.0</v>
      </c>
      <c r="Y101" s="6">
        <v>6.0</v>
      </c>
      <c r="Z101" s="6">
        <v>8.0</v>
      </c>
      <c r="AA101" s="23"/>
      <c r="AB101" s="6">
        <v>8.0</v>
      </c>
      <c r="AC101" s="6">
        <v>7.0</v>
      </c>
      <c r="AD101" s="6">
        <v>8.0</v>
      </c>
      <c r="AE101" s="23"/>
      <c r="AF101" s="23"/>
      <c r="AG101" s="23"/>
      <c r="AH101" s="25">
        <v>10.0</v>
      </c>
      <c r="AI101" s="25">
        <v>10.0</v>
      </c>
      <c r="AJ101" s="25">
        <v>10.0</v>
      </c>
      <c r="AK101" s="25">
        <v>10.0</v>
      </c>
      <c r="AL101" s="23"/>
      <c r="AM101" s="23"/>
      <c r="AN101" s="6">
        <v>9.0</v>
      </c>
      <c r="AO101" s="23"/>
      <c r="AP101" s="23"/>
      <c r="AQ101" s="23"/>
      <c r="AR101" s="6"/>
      <c r="AS101" s="23"/>
      <c r="AT101" s="23"/>
      <c r="AU101" s="23"/>
      <c r="AV101" s="23"/>
      <c r="AW101" s="23"/>
      <c r="AX101" s="25">
        <v>10.0</v>
      </c>
      <c r="AY101" s="25">
        <f t="shared" si="1"/>
        <v>8.52</v>
      </c>
      <c r="AZ101" s="23"/>
      <c r="BA101" s="23">
        <f t="shared" si="2"/>
        <v>0</v>
      </c>
      <c r="BB101" s="6">
        <v>7.0</v>
      </c>
      <c r="BC101" s="6">
        <v>2.0</v>
      </c>
      <c r="BD101" s="23">
        <f t="shared" si="3"/>
        <v>5</v>
      </c>
      <c r="BE101" s="6" t="s">
        <v>92</v>
      </c>
      <c r="BF101" s="6" t="s">
        <v>55</v>
      </c>
      <c r="BG101" s="6" t="s">
        <v>55</v>
      </c>
      <c r="BH101" s="6" t="s">
        <v>55</v>
      </c>
      <c r="BI101" s="6" t="s">
        <v>55</v>
      </c>
      <c r="BJ101" s="6" t="s">
        <v>92</v>
      </c>
      <c r="BK101" s="6" t="s">
        <v>55</v>
      </c>
      <c r="BL101" s="23"/>
      <c r="BM101" s="23"/>
      <c r="BN101" s="42"/>
      <c r="BO101" s="42"/>
      <c r="BP101" s="42"/>
    </row>
    <row r="102">
      <c r="A102" s="11">
        <v>98.0</v>
      </c>
      <c r="B102" s="6" t="s">
        <v>1475</v>
      </c>
      <c r="C102" s="116" t="s">
        <v>674</v>
      </c>
      <c r="D102" s="116" t="s">
        <v>78</v>
      </c>
      <c r="E102" s="117"/>
      <c r="F102" s="116" t="s">
        <v>79</v>
      </c>
      <c r="G102" s="116" t="s">
        <v>679</v>
      </c>
      <c r="H102" s="11" t="s">
        <v>90</v>
      </c>
      <c r="J102" s="11" t="s">
        <v>526</v>
      </c>
      <c r="K102" s="6" t="s">
        <v>84</v>
      </c>
      <c r="L102" s="33">
        <v>42979.0</v>
      </c>
      <c r="M102" s="11"/>
      <c r="N102" s="23"/>
      <c r="O102" s="23"/>
      <c r="P102" s="23"/>
      <c r="Q102" s="25">
        <v>9.0</v>
      </c>
      <c r="R102" s="25">
        <v>9.0</v>
      </c>
      <c r="S102" s="25">
        <v>8.0</v>
      </c>
      <c r="T102" s="25"/>
      <c r="U102" s="25">
        <v>10.0</v>
      </c>
      <c r="V102" s="25"/>
      <c r="W102" s="25">
        <v>10.0</v>
      </c>
      <c r="X102" s="25">
        <v>8.0</v>
      </c>
      <c r="Y102" s="25">
        <v>7.0</v>
      </c>
      <c r="Z102" s="25">
        <v>9.0</v>
      </c>
      <c r="AA102" s="25"/>
      <c r="AB102" s="25">
        <v>9.0</v>
      </c>
      <c r="AC102" s="25">
        <v>9.0</v>
      </c>
      <c r="AD102" s="25">
        <v>10.0</v>
      </c>
      <c r="AE102" s="25"/>
      <c r="AF102" s="25"/>
      <c r="AG102" s="25"/>
      <c r="AH102" s="2">
        <v>10.0</v>
      </c>
      <c r="AI102" s="25">
        <v>10.0</v>
      </c>
      <c r="AJ102" s="25">
        <v>10.0</v>
      </c>
      <c r="AK102" s="25">
        <v>10.0</v>
      </c>
      <c r="AL102" s="25"/>
      <c r="AM102" s="25"/>
      <c r="AN102" s="25">
        <v>9.0</v>
      </c>
      <c r="AO102" s="25"/>
      <c r="AP102" s="25"/>
      <c r="AQ102" s="25"/>
      <c r="AR102" s="6"/>
      <c r="AS102" s="25"/>
      <c r="AT102" s="25"/>
      <c r="AU102" s="25"/>
      <c r="AV102" s="25"/>
      <c r="AW102" s="25"/>
      <c r="AX102" s="25">
        <v>10.0</v>
      </c>
      <c r="AY102" s="25">
        <f t="shared" si="1"/>
        <v>9.23</v>
      </c>
      <c r="AZ102" s="23"/>
      <c r="BA102" s="23">
        <f t="shared" si="2"/>
        <v>0</v>
      </c>
      <c r="BB102" s="6">
        <v>2.0</v>
      </c>
      <c r="BC102" s="6">
        <v>2.0</v>
      </c>
      <c r="BD102" s="23">
        <f t="shared" si="3"/>
        <v>0</v>
      </c>
      <c r="BE102" s="6" t="s">
        <v>92</v>
      </c>
      <c r="BF102" s="6" t="s">
        <v>55</v>
      </c>
      <c r="BG102" s="6" t="s">
        <v>55</v>
      </c>
      <c r="BH102" s="6" t="s">
        <v>55</v>
      </c>
      <c r="BI102" s="6" t="s">
        <v>55</v>
      </c>
      <c r="BJ102" s="6" t="s">
        <v>92</v>
      </c>
      <c r="BK102" s="6" t="s">
        <v>55</v>
      </c>
      <c r="BL102" s="23"/>
      <c r="BM102" s="23"/>
      <c r="BN102" s="42"/>
      <c r="BO102" s="42"/>
      <c r="BP102" s="42"/>
    </row>
    <row r="103">
      <c r="A103" s="11">
        <v>99.0</v>
      </c>
      <c r="B103" s="6" t="s">
        <v>1367</v>
      </c>
      <c r="C103" s="116" t="s">
        <v>149</v>
      </c>
      <c r="D103" s="116" t="s">
        <v>540</v>
      </c>
      <c r="E103" s="117"/>
      <c r="F103" s="116" t="s">
        <v>79</v>
      </c>
      <c r="G103" s="116" t="s">
        <v>679</v>
      </c>
      <c r="H103" s="11" t="s">
        <v>90</v>
      </c>
      <c r="J103" s="11" t="s">
        <v>526</v>
      </c>
      <c r="K103" s="6" t="s">
        <v>84</v>
      </c>
      <c r="L103" s="33">
        <v>42979.0</v>
      </c>
      <c r="M103" s="11"/>
      <c r="N103" s="23"/>
      <c r="O103" s="23"/>
      <c r="P103" s="23"/>
      <c r="Q103" s="6">
        <v>8.0</v>
      </c>
      <c r="R103" s="6">
        <v>6.0</v>
      </c>
      <c r="S103" s="6">
        <v>8.0</v>
      </c>
      <c r="T103" s="6"/>
      <c r="U103" s="25">
        <v>10.0</v>
      </c>
      <c r="V103" s="6"/>
      <c r="W103" s="6">
        <v>5.0</v>
      </c>
      <c r="X103" s="6">
        <v>7.0</v>
      </c>
      <c r="Y103" s="6">
        <v>6.0</v>
      </c>
      <c r="Z103" s="6">
        <v>8.0</v>
      </c>
      <c r="AA103" s="23"/>
      <c r="AB103" s="6">
        <v>7.0</v>
      </c>
      <c r="AC103" s="6">
        <v>8.0</v>
      </c>
      <c r="AD103" s="6">
        <v>7.0</v>
      </c>
      <c r="AE103" s="23"/>
      <c r="AF103" s="23"/>
      <c r="AG103" s="23"/>
      <c r="AH103" s="25">
        <v>10.0</v>
      </c>
      <c r="AI103" s="25">
        <v>10.0</v>
      </c>
      <c r="AJ103" s="25">
        <v>10.0</v>
      </c>
      <c r="AK103" s="25">
        <v>10.0</v>
      </c>
      <c r="AL103" s="23"/>
      <c r="AM103" s="23"/>
      <c r="AN103" s="6">
        <v>8.0</v>
      </c>
      <c r="AO103" s="23"/>
      <c r="AP103" s="23"/>
      <c r="AQ103" s="23"/>
      <c r="AR103" s="6"/>
      <c r="AS103" s="23"/>
      <c r="AT103" s="23"/>
      <c r="AU103" s="23"/>
      <c r="AV103" s="23"/>
      <c r="AW103" s="23"/>
      <c r="AX103" s="25">
        <v>10.0</v>
      </c>
      <c r="AY103" s="25">
        <f t="shared" si="1"/>
        <v>8.11</v>
      </c>
      <c r="AZ103" s="23"/>
      <c r="BA103" s="23">
        <f t="shared" si="2"/>
        <v>0</v>
      </c>
      <c r="BB103" s="6">
        <v>11.0</v>
      </c>
      <c r="BC103" s="6">
        <v>8.0</v>
      </c>
      <c r="BD103" s="23">
        <f t="shared" si="3"/>
        <v>3</v>
      </c>
      <c r="BE103" s="6" t="s">
        <v>92</v>
      </c>
      <c r="BF103" s="6" t="s">
        <v>55</v>
      </c>
      <c r="BG103" s="6" t="s">
        <v>55</v>
      </c>
      <c r="BH103" s="6" t="s">
        <v>55</v>
      </c>
      <c r="BI103" s="6" t="s">
        <v>55</v>
      </c>
      <c r="BJ103" s="6" t="s">
        <v>92</v>
      </c>
      <c r="BK103" s="6" t="s">
        <v>55</v>
      </c>
      <c r="BL103" s="23"/>
      <c r="BM103" s="23"/>
      <c r="BN103" s="42"/>
      <c r="BO103" s="42"/>
      <c r="BP103" s="42"/>
    </row>
    <row r="104">
      <c r="A104" s="11">
        <v>100.0</v>
      </c>
      <c r="B104" s="6" t="s">
        <v>1370</v>
      </c>
      <c r="C104" s="116" t="s">
        <v>132</v>
      </c>
      <c r="D104" s="116" t="s">
        <v>272</v>
      </c>
      <c r="E104" s="117"/>
      <c r="F104" s="116" t="s">
        <v>79</v>
      </c>
      <c r="G104" s="116" t="s">
        <v>679</v>
      </c>
      <c r="H104" s="11" t="s">
        <v>90</v>
      </c>
      <c r="J104" s="11" t="s">
        <v>526</v>
      </c>
      <c r="K104" s="6" t="s">
        <v>84</v>
      </c>
      <c r="L104" s="33">
        <v>42979.0</v>
      </c>
      <c r="M104" s="11"/>
      <c r="N104" s="23"/>
      <c r="O104" s="23"/>
      <c r="P104" s="23"/>
      <c r="Q104" s="6">
        <v>9.0</v>
      </c>
      <c r="R104" s="6">
        <v>9.0</v>
      </c>
      <c r="S104" s="6">
        <v>9.0</v>
      </c>
      <c r="T104" s="6"/>
      <c r="U104" s="25">
        <v>10.0</v>
      </c>
      <c r="V104" s="6"/>
      <c r="W104" s="6">
        <v>7.0</v>
      </c>
      <c r="X104" s="6">
        <v>6.0</v>
      </c>
      <c r="Y104" s="6">
        <v>5.0</v>
      </c>
      <c r="Z104" s="6">
        <v>9.0</v>
      </c>
      <c r="AA104" s="23"/>
      <c r="AB104" s="6">
        <v>7.0</v>
      </c>
      <c r="AC104" s="6">
        <v>8.0</v>
      </c>
      <c r="AD104" s="6">
        <v>8.0</v>
      </c>
      <c r="AE104" s="23"/>
      <c r="AF104" s="23"/>
      <c r="AG104" s="23"/>
      <c r="AH104" s="25">
        <v>10.0</v>
      </c>
      <c r="AI104" s="25">
        <v>10.0</v>
      </c>
      <c r="AJ104" s="25">
        <v>10.0</v>
      </c>
      <c r="AK104" s="25">
        <v>10.0</v>
      </c>
      <c r="AL104" s="23"/>
      <c r="AM104" s="23"/>
      <c r="AN104" s="6">
        <v>9.0</v>
      </c>
      <c r="AO104" s="23"/>
      <c r="AP104" s="23"/>
      <c r="AQ104" s="23"/>
      <c r="AR104" s="6"/>
      <c r="AS104" s="23"/>
      <c r="AT104" s="23"/>
      <c r="AU104" s="23"/>
      <c r="AV104" s="23"/>
      <c r="AW104" s="23"/>
      <c r="AX104" s="25">
        <v>10.0</v>
      </c>
      <c r="AY104" s="25">
        <f t="shared" si="1"/>
        <v>8.58</v>
      </c>
      <c r="AZ104" s="23"/>
      <c r="BA104" s="23">
        <f t="shared" si="2"/>
        <v>0</v>
      </c>
      <c r="BB104" s="6">
        <v>4.0</v>
      </c>
      <c r="BC104" s="6">
        <v>0.0</v>
      </c>
      <c r="BD104" s="23">
        <f t="shared" si="3"/>
        <v>4</v>
      </c>
      <c r="BE104" s="6" t="s">
        <v>92</v>
      </c>
      <c r="BF104" s="6" t="s">
        <v>55</v>
      </c>
      <c r="BG104" s="6" t="s">
        <v>55</v>
      </c>
      <c r="BH104" s="6" t="s">
        <v>55</v>
      </c>
      <c r="BI104" s="6" t="s">
        <v>55</v>
      </c>
      <c r="BJ104" s="6" t="s">
        <v>92</v>
      </c>
      <c r="BK104" s="6" t="s">
        <v>55</v>
      </c>
      <c r="BL104" s="23"/>
      <c r="BM104" s="23"/>
      <c r="BN104" s="42"/>
      <c r="BO104" s="42"/>
      <c r="BP104" s="42"/>
    </row>
    <row r="105">
      <c r="A105" s="11">
        <v>101.0</v>
      </c>
      <c r="B105" s="6" t="s">
        <v>1903</v>
      </c>
      <c r="C105" s="116" t="s">
        <v>110</v>
      </c>
      <c r="D105" s="116" t="s">
        <v>200</v>
      </c>
      <c r="E105" s="117"/>
      <c r="F105" s="116" t="s">
        <v>96</v>
      </c>
      <c r="G105" s="116" t="s">
        <v>679</v>
      </c>
      <c r="H105" s="11" t="s">
        <v>90</v>
      </c>
      <c r="J105" s="11"/>
      <c r="K105" s="6"/>
      <c r="L105" s="33"/>
      <c r="M105" s="11"/>
      <c r="N105" s="23"/>
      <c r="O105" s="23"/>
      <c r="P105" s="23"/>
      <c r="Q105" s="6">
        <v>8.0</v>
      </c>
      <c r="R105" s="6">
        <v>6.0</v>
      </c>
      <c r="S105" s="6">
        <v>6.0</v>
      </c>
      <c r="T105" s="6"/>
      <c r="U105" s="25">
        <v>10.0</v>
      </c>
      <c r="V105" s="6"/>
      <c r="W105" s="6">
        <v>7.0</v>
      </c>
      <c r="X105" s="6">
        <v>7.0</v>
      </c>
      <c r="Y105" s="6">
        <v>7.0</v>
      </c>
      <c r="Z105" s="6">
        <v>10.0</v>
      </c>
      <c r="AA105" s="23"/>
      <c r="AB105" s="6">
        <v>5.0</v>
      </c>
      <c r="AC105" s="6">
        <v>5.0</v>
      </c>
      <c r="AD105" s="6">
        <v>10.0</v>
      </c>
      <c r="AE105" s="23"/>
      <c r="AF105" s="23"/>
      <c r="AG105" s="23"/>
      <c r="AH105" s="25">
        <v>10.0</v>
      </c>
      <c r="AI105" s="25">
        <v>10.0</v>
      </c>
      <c r="AJ105" s="25">
        <v>10.0</v>
      </c>
      <c r="AK105" s="25">
        <v>10.0</v>
      </c>
      <c r="AL105" s="6"/>
      <c r="AM105" s="23"/>
      <c r="AN105" s="6">
        <v>8.0</v>
      </c>
      <c r="AO105" s="23"/>
      <c r="AP105" s="23"/>
      <c r="AQ105" s="23"/>
      <c r="AR105" s="6"/>
      <c r="AS105" s="23"/>
      <c r="AT105" s="23"/>
      <c r="AU105" s="23"/>
      <c r="AV105" s="23"/>
      <c r="AW105" s="23"/>
      <c r="AX105" s="25">
        <v>10.0</v>
      </c>
      <c r="AY105" s="25" t="str">
        <f t="shared" si="1"/>
        <v/>
      </c>
      <c r="AZ105" s="25" t="str">
        <f t="shared" ref="AZ105:BA105" si="4">IF(and(BB105=0,BL105="NU"),rounddown(AVERAGE(R105:AY105),2),"")</f>
        <v/>
      </c>
      <c r="BA105" s="25" t="str">
        <f t="shared" si="4"/>
        <v/>
      </c>
      <c r="BB105" s="6">
        <v>31.0</v>
      </c>
      <c r="BC105" s="6">
        <v>7.0</v>
      </c>
      <c r="BD105" s="23">
        <f t="shared" si="3"/>
        <v>24</v>
      </c>
      <c r="BE105" s="6" t="s">
        <v>92</v>
      </c>
      <c r="BF105" s="6" t="s">
        <v>55</v>
      </c>
      <c r="BG105" s="6" t="s">
        <v>55</v>
      </c>
      <c r="BH105" s="6" t="s">
        <v>55</v>
      </c>
      <c r="BI105" s="6" t="s">
        <v>55</v>
      </c>
      <c r="BJ105" s="6" t="s">
        <v>92</v>
      </c>
      <c r="BK105" s="6" t="s">
        <v>55</v>
      </c>
      <c r="BL105" s="23"/>
      <c r="BM105" s="23"/>
      <c r="BN105" s="42"/>
      <c r="BO105" s="42"/>
      <c r="BP105" s="42"/>
    </row>
    <row r="106">
      <c r="A106" s="11">
        <v>102.0</v>
      </c>
      <c r="B106" s="6" t="s">
        <v>1904</v>
      </c>
      <c r="C106" s="116" t="s">
        <v>113</v>
      </c>
      <c r="D106" s="116" t="s">
        <v>774</v>
      </c>
      <c r="E106" s="117"/>
      <c r="F106" s="116" t="s">
        <v>96</v>
      </c>
      <c r="G106" s="116" t="s">
        <v>679</v>
      </c>
      <c r="H106" s="11" t="s">
        <v>90</v>
      </c>
      <c r="J106" s="11" t="s">
        <v>526</v>
      </c>
      <c r="K106" s="6" t="s">
        <v>84</v>
      </c>
      <c r="L106" s="33">
        <v>42979.0</v>
      </c>
      <c r="M106" s="11"/>
      <c r="N106" s="23"/>
      <c r="O106" s="23"/>
      <c r="P106" s="23"/>
      <c r="Q106" s="6">
        <v>9.0</v>
      </c>
      <c r="R106" s="6">
        <v>7.0</v>
      </c>
      <c r="S106" s="6">
        <v>9.0</v>
      </c>
      <c r="T106" s="6"/>
      <c r="U106" s="25">
        <v>10.0</v>
      </c>
      <c r="V106" s="6"/>
      <c r="W106" s="6">
        <v>7.0</v>
      </c>
      <c r="X106" s="6">
        <v>8.0</v>
      </c>
      <c r="Y106" s="6">
        <v>6.0</v>
      </c>
      <c r="Z106" s="6">
        <v>10.0</v>
      </c>
      <c r="AA106" s="23"/>
      <c r="AB106" s="6">
        <v>6.0</v>
      </c>
      <c r="AC106" s="6">
        <v>6.0</v>
      </c>
      <c r="AD106" s="6">
        <v>9.0</v>
      </c>
      <c r="AE106" s="23"/>
      <c r="AF106" s="23"/>
      <c r="AG106" s="23"/>
      <c r="AH106" s="25">
        <v>10.0</v>
      </c>
      <c r="AI106" s="25">
        <v>10.0</v>
      </c>
      <c r="AJ106" s="25">
        <v>10.0</v>
      </c>
      <c r="AK106" s="25">
        <v>10.0</v>
      </c>
      <c r="AL106" s="23"/>
      <c r="AM106" s="23"/>
      <c r="AN106" s="6">
        <v>8.0</v>
      </c>
      <c r="AO106" s="23"/>
      <c r="AP106" s="23"/>
      <c r="AQ106" s="23"/>
      <c r="AR106" s="6"/>
      <c r="AS106" s="23"/>
      <c r="AT106" s="23"/>
      <c r="AU106" s="23"/>
      <c r="AV106" s="23"/>
      <c r="AW106" s="23"/>
      <c r="AX106" s="25">
        <v>10.0</v>
      </c>
      <c r="AY106" s="25">
        <f t="shared" si="1"/>
        <v>8.52</v>
      </c>
      <c r="AZ106" s="23"/>
      <c r="BA106" s="23">
        <f t="shared" ref="BA106:BA619" si="5">IF(BK106="NU", COUNTIF(Q106:AX106,"&lt;5"),0)</f>
        <v>0</v>
      </c>
      <c r="BB106" s="6">
        <v>15.0</v>
      </c>
      <c r="BC106" s="6">
        <v>6.0</v>
      </c>
      <c r="BD106" s="23">
        <f t="shared" si="3"/>
        <v>9</v>
      </c>
      <c r="BE106" s="6" t="s">
        <v>92</v>
      </c>
      <c r="BF106" s="6" t="s">
        <v>55</v>
      </c>
      <c r="BG106" s="6" t="s">
        <v>55</v>
      </c>
      <c r="BH106" s="6" t="s">
        <v>55</v>
      </c>
      <c r="BI106" s="6" t="s">
        <v>55</v>
      </c>
      <c r="BJ106" s="6" t="s">
        <v>92</v>
      </c>
      <c r="BK106" s="6" t="s">
        <v>55</v>
      </c>
      <c r="BL106" s="23"/>
      <c r="BM106" s="23"/>
      <c r="BN106" s="42"/>
      <c r="BO106" s="42"/>
      <c r="BP106" s="42"/>
    </row>
    <row r="107">
      <c r="A107" s="11">
        <v>103.0</v>
      </c>
      <c r="B107" s="6" t="s">
        <v>1905</v>
      </c>
      <c r="C107" s="116" t="s">
        <v>1906</v>
      </c>
      <c r="D107" s="116" t="s">
        <v>110</v>
      </c>
      <c r="E107" s="117"/>
      <c r="F107" s="116" t="s">
        <v>96</v>
      </c>
      <c r="G107" s="116" t="s">
        <v>679</v>
      </c>
      <c r="H107" s="11" t="s">
        <v>90</v>
      </c>
      <c r="J107" s="11" t="s">
        <v>526</v>
      </c>
      <c r="K107" s="6" t="s">
        <v>84</v>
      </c>
      <c r="L107" s="33">
        <v>42979.0</v>
      </c>
      <c r="M107" s="11"/>
      <c r="N107" s="23"/>
      <c r="O107" s="23"/>
      <c r="P107" s="23"/>
      <c r="Q107" s="6">
        <v>10.0</v>
      </c>
      <c r="R107" s="6">
        <v>7.0</v>
      </c>
      <c r="S107" s="6">
        <v>9.0</v>
      </c>
      <c r="T107" s="6"/>
      <c r="U107" s="25">
        <v>10.0</v>
      </c>
      <c r="V107" s="6"/>
      <c r="W107" s="6">
        <v>10.0</v>
      </c>
      <c r="X107" s="6">
        <v>8.0</v>
      </c>
      <c r="Y107" s="6">
        <v>7.0</v>
      </c>
      <c r="Z107" s="6">
        <v>10.0</v>
      </c>
      <c r="AA107" s="23"/>
      <c r="AB107" s="6">
        <v>9.0</v>
      </c>
      <c r="AC107" s="6">
        <v>8.0</v>
      </c>
      <c r="AD107" s="6">
        <v>8.0</v>
      </c>
      <c r="AE107" s="23"/>
      <c r="AF107" s="23"/>
      <c r="AG107" s="23"/>
      <c r="AH107" s="25">
        <v>10.0</v>
      </c>
      <c r="AI107" s="25">
        <v>10.0</v>
      </c>
      <c r="AJ107" s="25">
        <v>10.0</v>
      </c>
      <c r="AK107" s="25">
        <v>10.0</v>
      </c>
      <c r="AL107" s="23"/>
      <c r="AM107" s="23"/>
      <c r="AN107" s="6">
        <v>9.0</v>
      </c>
      <c r="AO107" s="23"/>
      <c r="AP107" s="23"/>
      <c r="AQ107" s="23"/>
      <c r="AR107" s="6"/>
      <c r="AS107" s="23"/>
      <c r="AT107" s="23"/>
      <c r="AU107" s="23"/>
      <c r="AV107" s="23"/>
      <c r="AW107" s="23"/>
      <c r="AX107" s="25">
        <v>10.0</v>
      </c>
      <c r="AY107" s="25">
        <f t="shared" si="1"/>
        <v>9.11</v>
      </c>
      <c r="AZ107" s="23"/>
      <c r="BA107" s="23">
        <f t="shared" si="5"/>
        <v>0</v>
      </c>
      <c r="BB107" s="6">
        <v>3.0</v>
      </c>
      <c r="BC107" s="6">
        <v>1.0</v>
      </c>
      <c r="BD107" s="23">
        <f t="shared" si="3"/>
        <v>2</v>
      </c>
      <c r="BE107" s="6" t="s">
        <v>55</v>
      </c>
      <c r="BF107" s="6" t="s">
        <v>55</v>
      </c>
      <c r="BG107" s="6" t="s">
        <v>55</v>
      </c>
      <c r="BH107" s="6" t="s">
        <v>55</v>
      </c>
      <c r="BI107" s="6" t="s">
        <v>92</v>
      </c>
      <c r="BJ107" s="6" t="s">
        <v>92</v>
      </c>
      <c r="BK107" s="6" t="s">
        <v>55</v>
      </c>
      <c r="BL107" s="23"/>
      <c r="BM107" s="23"/>
      <c r="BN107" s="42"/>
      <c r="BO107" s="42"/>
      <c r="BP107" s="42"/>
    </row>
    <row r="108">
      <c r="A108" s="11">
        <v>104.0</v>
      </c>
      <c r="B108" s="6" t="s">
        <v>150</v>
      </c>
      <c r="C108" s="116" t="s">
        <v>446</v>
      </c>
      <c r="D108" s="118"/>
      <c r="E108" s="117"/>
      <c r="F108" s="116" t="s">
        <v>96</v>
      </c>
      <c r="G108" s="116" t="s">
        <v>679</v>
      </c>
      <c r="H108" s="11" t="s">
        <v>90</v>
      </c>
      <c r="J108" s="11" t="s">
        <v>526</v>
      </c>
      <c r="K108" s="6" t="s">
        <v>84</v>
      </c>
      <c r="L108" s="33">
        <v>42979.0</v>
      </c>
      <c r="M108" s="11"/>
      <c r="N108" s="23"/>
      <c r="O108" s="23"/>
      <c r="P108" s="23"/>
      <c r="Q108" s="6">
        <v>9.0</v>
      </c>
      <c r="R108" s="6">
        <v>10.0</v>
      </c>
      <c r="S108" s="6">
        <v>8.0</v>
      </c>
      <c r="T108" s="6"/>
      <c r="U108" s="25">
        <v>10.0</v>
      </c>
      <c r="V108" s="6"/>
      <c r="W108" s="6">
        <v>9.0</v>
      </c>
      <c r="X108" s="6">
        <v>6.0</v>
      </c>
      <c r="Y108" s="6">
        <v>6.0</v>
      </c>
      <c r="Z108" s="6">
        <v>10.0</v>
      </c>
      <c r="AA108" s="23"/>
      <c r="AB108" s="6">
        <v>6.0</v>
      </c>
      <c r="AC108" s="6">
        <v>8.0</v>
      </c>
      <c r="AD108" s="6">
        <v>8.0</v>
      </c>
      <c r="AE108" s="23"/>
      <c r="AF108" s="23"/>
      <c r="AG108" s="23"/>
      <c r="AH108" s="25">
        <v>10.0</v>
      </c>
      <c r="AI108" s="25">
        <v>10.0</v>
      </c>
      <c r="AJ108" s="25">
        <v>10.0</v>
      </c>
      <c r="AK108" s="25">
        <v>10.0</v>
      </c>
      <c r="AL108" s="23"/>
      <c r="AM108" s="23"/>
      <c r="AN108" s="6">
        <v>9.0</v>
      </c>
      <c r="AO108" s="23"/>
      <c r="AP108" s="23"/>
      <c r="AQ108" s="23"/>
      <c r="AR108" s="6"/>
      <c r="AS108" s="23"/>
      <c r="AT108" s="23"/>
      <c r="AU108" s="23"/>
      <c r="AV108" s="23"/>
      <c r="AW108" s="23"/>
      <c r="AX108" s="25">
        <v>10.0</v>
      </c>
      <c r="AY108" s="25">
        <f t="shared" si="1"/>
        <v>8.76</v>
      </c>
      <c r="AZ108" s="23"/>
      <c r="BA108" s="23">
        <f t="shared" si="5"/>
        <v>0</v>
      </c>
      <c r="BB108" s="6">
        <v>1.0</v>
      </c>
      <c r="BC108" s="6">
        <v>0.0</v>
      </c>
      <c r="BD108" s="23">
        <f t="shared" si="3"/>
        <v>1</v>
      </c>
      <c r="BE108" s="6" t="s">
        <v>92</v>
      </c>
      <c r="BF108" s="6" t="s">
        <v>55</v>
      </c>
      <c r="BG108" s="6" t="s">
        <v>55</v>
      </c>
      <c r="BH108" s="6" t="s">
        <v>55</v>
      </c>
      <c r="BI108" s="6" t="s">
        <v>55</v>
      </c>
      <c r="BJ108" s="6" t="s">
        <v>92</v>
      </c>
      <c r="BK108" s="6" t="s">
        <v>55</v>
      </c>
      <c r="BL108" s="23"/>
      <c r="BM108" s="23"/>
      <c r="BN108" s="42"/>
      <c r="BO108" s="42"/>
      <c r="BP108" s="42"/>
    </row>
    <row r="109">
      <c r="A109" s="11">
        <v>105.0</v>
      </c>
      <c r="B109" s="6" t="s">
        <v>1908</v>
      </c>
      <c r="C109" s="116" t="s">
        <v>1556</v>
      </c>
      <c r="D109" s="118"/>
      <c r="E109" s="117"/>
      <c r="F109" s="116" t="s">
        <v>96</v>
      </c>
      <c r="G109" s="116" t="s">
        <v>679</v>
      </c>
      <c r="H109" s="11" t="s">
        <v>90</v>
      </c>
      <c r="J109" s="11" t="s">
        <v>526</v>
      </c>
      <c r="K109" s="6" t="s">
        <v>84</v>
      </c>
      <c r="L109" s="33">
        <v>42979.0</v>
      </c>
      <c r="M109" s="11"/>
      <c r="N109" s="23"/>
      <c r="O109" s="23"/>
      <c r="P109" s="23"/>
      <c r="Q109" s="25">
        <v>9.0</v>
      </c>
      <c r="R109" s="25">
        <v>6.0</v>
      </c>
      <c r="S109" s="25">
        <v>8.0</v>
      </c>
      <c r="T109" s="25"/>
      <c r="U109" s="25">
        <v>10.0</v>
      </c>
      <c r="V109" s="25"/>
      <c r="W109" s="25">
        <v>6.0</v>
      </c>
      <c r="X109" s="25">
        <v>8.0</v>
      </c>
      <c r="Y109" s="25">
        <v>7.0</v>
      </c>
      <c r="Z109" s="25">
        <v>8.0</v>
      </c>
      <c r="AA109" s="25"/>
      <c r="AB109" s="25">
        <v>5.0</v>
      </c>
      <c r="AC109" s="25">
        <v>8.0</v>
      </c>
      <c r="AD109" s="25">
        <v>10.0</v>
      </c>
      <c r="AE109" s="25"/>
      <c r="AF109" s="25"/>
      <c r="AG109" s="25"/>
      <c r="AH109" s="25">
        <v>10.0</v>
      </c>
      <c r="AI109" s="25">
        <v>10.0</v>
      </c>
      <c r="AJ109" s="25">
        <v>10.0</v>
      </c>
      <c r="AK109" s="25">
        <v>10.0</v>
      </c>
      <c r="AL109" s="25"/>
      <c r="AM109" s="25"/>
      <c r="AN109" s="25">
        <v>8.0</v>
      </c>
      <c r="AO109" s="25"/>
      <c r="AP109" s="25"/>
      <c r="AQ109" s="25"/>
      <c r="AR109" s="6"/>
      <c r="AS109" s="25"/>
      <c r="AT109" s="25"/>
      <c r="AU109" s="25"/>
      <c r="AV109" s="25"/>
      <c r="AW109" s="25"/>
      <c r="AX109" s="25">
        <v>10.0</v>
      </c>
      <c r="AY109" s="25">
        <f t="shared" si="1"/>
        <v>8.41</v>
      </c>
      <c r="AZ109" s="23"/>
      <c r="BA109" s="23">
        <f t="shared" si="5"/>
        <v>0</v>
      </c>
      <c r="BB109" s="6">
        <v>14.0</v>
      </c>
      <c r="BC109" s="6">
        <v>9.0</v>
      </c>
      <c r="BD109" s="23">
        <f t="shared" si="3"/>
        <v>5</v>
      </c>
      <c r="BE109" s="6" t="s">
        <v>92</v>
      </c>
      <c r="BF109" s="6" t="s">
        <v>55</v>
      </c>
      <c r="BG109" s="6" t="s">
        <v>55</v>
      </c>
      <c r="BH109" s="6" t="s">
        <v>55</v>
      </c>
      <c r="BI109" s="6" t="s">
        <v>55</v>
      </c>
      <c r="BJ109" s="6" t="s">
        <v>92</v>
      </c>
      <c r="BK109" s="6" t="s">
        <v>55</v>
      </c>
      <c r="BL109" s="23"/>
      <c r="BM109" s="23"/>
      <c r="BN109" s="42"/>
      <c r="BO109" s="42"/>
      <c r="BP109" s="42"/>
    </row>
    <row r="110">
      <c r="A110" s="11">
        <v>106.0</v>
      </c>
      <c r="B110" s="6" t="s">
        <v>267</v>
      </c>
      <c r="C110" s="116" t="s">
        <v>119</v>
      </c>
      <c r="D110" s="116" t="s">
        <v>76</v>
      </c>
      <c r="E110" s="117"/>
      <c r="F110" s="116" t="s">
        <v>79</v>
      </c>
      <c r="G110" s="116" t="s">
        <v>679</v>
      </c>
      <c r="H110" s="11" t="s">
        <v>90</v>
      </c>
      <c r="J110" s="11" t="s">
        <v>526</v>
      </c>
      <c r="K110" s="6" t="s">
        <v>84</v>
      </c>
      <c r="L110" s="33">
        <v>42979.0</v>
      </c>
      <c r="M110" s="11"/>
      <c r="N110" s="23"/>
      <c r="O110" s="23"/>
      <c r="P110" s="23"/>
      <c r="Q110" s="6">
        <v>9.0</v>
      </c>
      <c r="R110" s="6">
        <v>9.0</v>
      </c>
      <c r="S110" s="6">
        <v>8.0</v>
      </c>
      <c r="T110" s="6"/>
      <c r="U110" s="25">
        <v>10.0</v>
      </c>
      <c r="V110" s="6"/>
      <c r="W110" s="6">
        <v>7.0</v>
      </c>
      <c r="X110" s="6">
        <v>6.0</v>
      </c>
      <c r="Y110" s="6">
        <v>10.0</v>
      </c>
      <c r="Z110" s="6">
        <v>8.0</v>
      </c>
      <c r="AA110" s="23"/>
      <c r="AB110" s="6">
        <v>6.0</v>
      </c>
      <c r="AC110" s="6">
        <v>7.0</v>
      </c>
      <c r="AD110" s="6">
        <v>8.0</v>
      </c>
      <c r="AE110" s="23"/>
      <c r="AF110" s="23"/>
      <c r="AG110" s="23"/>
      <c r="AH110" s="25">
        <v>10.0</v>
      </c>
      <c r="AI110" s="25">
        <v>10.0</v>
      </c>
      <c r="AJ110" s="25">
        <v>10.0</v>
      </c>
      <c r="AK110" s="25">
        <v>10.0</v>
      </c>
      <c r="AL110" s="23"/>
      <c r="AM110" s="23"/>
      <c r="AN110" s="6">
        <v>8.0</v>
      </c>
      <c r="AO110" s="23"/>
      <c r="AP110" s="23"/>
      <c r="AQ110" s="23"/>
      <c r="AR110" s="6"/>
      <c r="AS110" s="23"/>
      <c r="AT110" s="23"/>
      <c r="AU110" s="23"/>
      <c r="AV110" s="23"/>
      <c r="AW110" s="23"/>
      <c r="AX110" s="25">
        <v>10.0</v>
      </c>
      <c r="AY110" s="25">
        <f t="shared" si="1"/>
        <v>8.58</v>
      </c>
      <c r="AZ110" s="23"/>
      <c r="BA110" s="23">
        <f t="shared" si="5"/>
        <v>0</v>
      </c>
      <c r="BB110" s="6">
        <v>28.0</v>
      </c>
      <c r="BC110" s="6">
        <v>5.0</v>
      </c>
      <c r="BD110" s="23">
        <f t="shared" si="3"/>
        <v>23</v>
      </c>
      <c r="BE110" s="6" t="s">
        <v>92</v>
      </c>
      <c r="BF110" s="6" t="s">
        <v>55</v>
      </c>
      <c r="BG110" s="6" t="s">
        <v>55</v>
      </c>
      <c r="BH110" s="6" t="s">
        <v>55</v>
      </c>
      <c r="BI110" s="6" t="s">
        <v>55</v>
      </c>
      <c r="BJ110" s="6" t="s">
        <v>92</v>
      </c>
      <c r="BK110" s="6" t="s">
        <v>55</v>
      </c>
      <c r="BL110" s="23"/>
      <c r="BM110" s="23"/>
      <c r="BN110" s="42"/>
      <c r="BO110" s="42"/>
      <c r="BP110" s="42"/>
    </row>
    <row r="111">
      <c r="A111" s="11">
        <v>107.0</v>
      </c>
      <c r="B111" s="6" t="s">
        <v>1909</v>
      </c>
      <c r="C111" s="116" t="s">
        <v>476</v>
      </c>
      <c r="D111" s="116" t="s">
        <v>1597</v>
      </c>
      <c r="E111" s="118"/>
      <c r="F111" s="116" t="s">
        <v>96</v>
      </c>
      <c r="G111" s="116" t="s">
        <v>679</v>
      </c>
      <c r="H111" s="11" t="s">
        <v>90</v>
      </c>
      <c r="J111" s="11" t="s">
        <v>526</v>
      </c>
      <c r="K111" s="6" t="s">
        <v>84</v>
      </c>
      <c r="L111" s="33">
        <v>42979.0</v>
      </c>
      <c r="M111" s="11"/>
      <c r="N111" s="23"/>
      <c r="O111" s="23"/>
      <c r="P111" s="23"/>
      <c r="Q111" s="25">
        <v>9.0</v>
      </c>
      <c r="R111" s="25">
        <v>8.0</v>
      </c>
      <c r="S111" s="25">
        <v>8.0</v>
      </c>
      <c r="T111" s="25"/>
      <c r="U111" s="25">
        <v>10.0</v>
      </c>
      <c r="V111" s="25"/>
      <c r="W111" s="25">
        <v>8.0</v>
      </c>
      <c r="X111" s="25">
        <v>7.0</v>
      </c>
      <c r="Y111" s="25">
        <v>10.0</v>
      </c>
      <c r="Z111" s="25">
        <v>9.0</v>
      </c>
      <c r="AA111" s="25"/>
      <c r="AB111" s="25">
        <v>8.0</v>
      </c>
      <c r="AC111" s="25">
        <v>8.0</v>
      </c>
      <c r="AD111" s="25">
        <v>9.0</v>
      </c>
      <c r="AE111" s="25"/>
      <c r="AF111" s="25"/>
      <c r="AG111" s="25"/>
      <c r="AH111" s="25">
        <v>10.0</v>
      </c>
      <c r="AI111" s="25">
        <v>10.0</v>
      </c>
      <c r="AJ111" s="25">
        <v>10.0</v>
      </c>
      <c r="AK111" s="25">
        <v>10.0</v>
      </c>
      <c r="AL111" s="25"/>
      <c r="AM111" s="25"/>
      <c r="AN111" s="25">
        <v>9.0</v>
      </c>
      <c r="AO111" s="25"/>
      <c r="AP111" s="25"/>
      <c r="AQ111" s="25"/>
      <c r="AR111" s="6"/>
      <c r="AS111" s="25"/>
      <c r="AT111" s="25"/>
      <c r="AU111" s="25"/>
      <c r="AV111" s="25"/>
      <c r="AW111" s="25"/>
      <c r="AX111" s="25">
        <v>10.0</v>
      </c>
      <c r="AY111" s="25">
        <f t="shared" si="1"/>
        <v>9</v>
      </c>
      <c r="AZ111" s="23"/>
      <c r="BA111" s="23">
        <f t="shared" si="5"/>
        <v>0</v>
      </c>
      <c r="BB111" s="6">
        <v>18.0</v>
      </c>
      <c r="BC111" s="6">
        <v>3.0</v>
      </c>
      <c r="BD111" s="23">
        <f t="shared" si="3"/>
        <v>15</v>
      </c>
      <c r="BE111" s="6" t="s">
        <v>92</v>
      </c>
      <c r="BF111" s="6" t="s">
        <v>55</v>
      </c>
      <c r="BG111" s="6" t="s">
        <v>55</v>
      </c>
      <c r="BH111" s="6" t="s">
        <v>55</v>
      </c>
      <c r="BI111" s="6" t="s">
        <v>55</v>
      </c>
      <c r="BJ111" s="6" t="s">
        <v>92</v>
      </c>
      <c r="BK111" s="6" t="s">
        <v>55</v>
      </c>
      <c r="BL111" s="23"/>
      <c r="BM111" s="23"/>
      <c r="BN111" s="42"/>
      <c r="BO111" s="42"/>
      <c r="BP111" s="42"/>
    </row>
    <row r="112">
      <c r="A112" s="11">
        <v>108.0</v>
      </c>
      <c r="B112" s="6" t="s">
        <v>1390</v>
      </c>
      <c r="C112" s="116" t="s">
        <v>140</v>
      </c>
      <c r="D112" s="116" t="s">
        <v>252</v>
      </c>
      <c r="E112" s="117"/>
      <c r="F112" s="116" t="s">
        <v>96</v>
      </c>
      <c r="G112" s="116" t="s">
        <v>679</v>
      </c>
      <c r="H112" s="11" t="s">
        <v>90</v>
      </c>
      <c r="J112" s="11" t="s">
        <v>526</v>
      </c>
      <c r="K112" s="6" t="s">
        <v>84</v>
      </c>
      <c r="L112" s="33">
        <v>42979.0</v>
      </c>
      <c r="M112" s="11"/>
      <c r="N112" s="23"/>
      <c r="O112" s="23"/>
      <c r="P112" s="23"/>
      <c r="Q112" s="6">
        <v>9.0</v>
      </c>
      <c r="R112" s="6">
        <v>5.0</v>
      </c>
      <c r="S112" s="6">
        <v>6.0</v>
      </c>
      <c r="T112" s="6"/>
      <c r="U112" s="25">
        <v>10.0</v>
      </c>
      <c r="V112" s="6"/>
      <c r="W112" s="6">
        <v>8.0</v>
      </c>
      <c r="X112" s="6">
        <v>5.0</v>
      </c>
      <c r="Y112" s="6">
        <v>5.0</v>
      </c>
      <c r="Z112" s="6">
        <v>8.0</v>
      </c>
      <c r="AA112" s="6"/>
      <c r="AB112" s="6">
        <v>5.0</v>
      </c>
      <c r="AC112" s="6">
        <v>7.0</v>
      </c>
      <c r="AD112" s="6">
        <v>10.0</v>
      </c>
      <c r="AE112" s="23"/>
      <c r="AF112" s="23"/>
      <c r="AG112" s="23"/>
      <c r="AH112" s="25">
        <v>10.0</v>
      </c>
      <c r="AI112" s="25">
        <v>10.0</v>
      </c>
      <c r="AJ112" s="25">
        <v>10.0</v>
      </c>
      <c r="AK112" s="25">
        <v>10.0</v>
      </c>
      <c r="AL112" s="23"/>
      <c r="AM112" s="23"/>
      <c r="AN112" s="6">
        <v>9.0</v>
      </c>
      <c r="AO112" s="23"/>
      <c r="AP112" s="23"/>
      <c r="AQ112" s="23"/>
      <c r="AR112" s="6"/>
      <c r="AS112" s="23"/>
      <c r="AT112" s="23"/>
      <c r="AU112" s="23"/>
      <c r="AV112" s="23"/>
      <c r="AW112" s="23"/>
      <c r="AX112" s="25">
        <v>10.0</v>
      </c>
      <c r="AY112" s="25">
        <f t="shared" si="1"/>
        <v>8.05</v>
      </c>
      <c r="AZ112" s="23"/>
      <c r="BA112" s="23">
        <f t="shared" si="5"/>
        <v>0</v>
      </c>
      <c r="BB112" s="6">
        <v>49.0</v>
      </c>
      <c r="BC112" s="6">
        <v>4.0</v>
      </c>
      <c r="BD112" s="23">
        <f t="shared" si="3"/>
        <v>45</v>
      </c>
      <c r="BE112" s="6" t="s">
        <v>92</v>
      </c>
      <c r="BF112" s="6" t="s">
        <v>55</v>
      </c>
      <c r="BG112" s="6" t="s">
        <v>55</v>
      </c>
      <c r="BH112" s="6" t="s">
        <v>55</v>
      </c>
      <c r="BI112" s="6" t="s">
        <v>55</v>
      </c>
      <c r="BJ112" s="6" t="s">
        <v>92</v>
      </c>
      <c r="BK112" s="6" t="s">
        <v>55</v>
      </c>
      <c r="BL112" s="23"/>
      <c r="BM112" s="23"/>
      <c r="BN112" s="42"/>
      <c r="BO112" s="42"/>
      <c r="BP112" s="42"/>
    </row>
    <row r="113">
      <c r="A113" s="11">
        <v>109.0</v>
      </c>
      <c r="B113" s="6" t="s">
        <v>1910</v>
      </c>
      <c r="C113" s="116" t="s">
        <v>784</v>
      </c>
      <c r="D113" s="116" t="s">
        <v>252</v>
      </c>
      <c r="E113" s="117"/>
      <c r="F113" s="116" t="s">
        <v>96</v>
      </c>
      <c r="G113" s="116" t="s">
        <v>679</v>
      </c>
      <c r="H113" s="11" t="s">
        <v>90</v>
      </c>
      <c r="J113" s="11" t="s">
        <v>526</v>
      </c>
      <c r="K113" s="6" t="s">
        <v>84</v>
      </c>
      <c r="L113" s="33">
        <v>42979.0</v>
      </c>
      <c r="M113" s="11"/>
      <c r="N113" s="23"/>
      <c r="O113" s="23"/>
      <c r="P113" s="23"/>
      <c r="Q113" s="6">
        <v>9.0</v>
      </c>
      <c r="R113" s="6">
        <v>6.0</v>
      </c>
      <c r="S113" s="6">
        <v>8.0</v>
      </c>
      <c r="T113" s="6"/>
      <c r="U113" s="25">
        <v>10.0</v>
      </c>
      <c r="V113" s="6"/>
      <c r="W113" s="6">
        <v>9.0</v>
      </c>
      <c r="X113" s="6">
        <v>8.0</v>
      </c>
      <c r="Y113" s="6">
        <v>10.0</v>
      </c>
      <c r="Z113" s="6">
        <v>10.0</v>
      </c>
      <c r="AA113" s="23"/>
      <c r="AB113" s="6">
        <v>8.0</v>
      </c>
      <c r="AC113" s="6">
        <v>8.0</v>
      </c>
      <c r="AD113" s="6">
        <v>9.0</v>
      </c>
      <c r="AE113" s="23"/>
      <c r="AF113" s="23"/>
      <c r="AG113" s="23"/>
      <c r="AH113" s="25">
        <v>10.0</v>
      </c>
      <c r="AI113" s="25">
        <v>10.0</v>
      </c>
      <c r="AJ113" s="25">
        <v>10.0</v>
      </c>
      <c r="AK113" s="25">
        <v>10.0</v>
      </c>
      <c r="AL113" s="23"/>
      <c r="AM113" s="23"/>
      <c r="AN113" s="6">
        <v>8.0</v>
      </c>
      <c r="AO113" s="23"/>
      <c r="AP113" s="23"/>
      <c r="AQ113" s="23"/>
      <c r="AR113" s="6"/>
      <c r="AS113" s="23"/>
      <c r="AT113" s="23"/>
      <c r="AU113" s="23"/>
      <c r="AV113" s="23"/>
      <c r="AW113" s="23"/>
      <c r="AX113" s="25">
        <v>10.0</v>
      </c>
      <c r="AY113" s="25">
        <f t="shared" si="1"/>
        <v>9</v>
      </c>
      <c r="AZ113" s="23"/>
      <c r="BA113" s="23">
        <f t="shared" si="5"/>
        <v>0</v>
      </c>
      <c r="BB113" s="6">
        <v>4.0</v>
      </c>
      <c r="BC113" s="6">
        <v>2.0</v>
      </c>
      <c r="BD113" s="23">
        <f t="shared" si="3"/>
        <v>2</v>
      </c>
      <c r="BE113" s="6" t="s">
        <v>92</v>
      </c>
      <c r="BF113" s="6" t="s">
        <v>55</v>
      </c>
      <c r="BG113" s="6" t="s">
        <v>55</v>
      </c>
      <c r="BH113" s="6" t="s">
        <v>55</v>
      </c>
      <c r="BI113" s="6" t="s">
        <v>55</v>
      </c>
      <c r="BJ113" s="6" t="s">
        <v>92</v>
      </c>
      <c r="BK113" s="6" t="s">
        <v>55</v>
      </c>
      <c r="BL113" s="23"/>
      <c r="BM113" s="23"/>
      <c r="BN113" s="42"/>
      <c r="BO113" s="42"/>
      <c r="BP113" s="42"/>
    </row>
    <row r="114">
      <c r="A114" s="11">
        <v>110.0</v>
      </c>
      <c r="B114" s="6" t="s">
        <v>1911</v>
      </c>
      <c r="C114" s="116" t="s">
        <v>232</v>
      </c>
      <c r="D114" s="117"/>
      <c r="E114" s="117"/>
      <c r="F114" s="116" t="s">
        <v>96</v>
      </c>
      <c r="G114" s="116" t="s">
        <v>679</v>
      </c>
      <c r="H114" s="11" t="s">
        <v>90</v>
      </c>
      <c r="J114" s="11" t="s">
        <v>526</v>
      </c>
      <c r="K114" s="6" t="s">
        <v>84</v>
      </c>
      <c r="L114" s="33">
        <v>42979.0</v>
      </c>
      <c r="M114" s="11"/>
      <c r="N114" s="23"/>
      <c r="O114" s="23"/>
      <c r="P114" s="23"/>
      <c r="Q114" s="25">
        <v>9.0</v>
      </c>
      <c r="R114" s="25">
        <v>6.0</v>
      </c>
      <c r="S114" s="25">
        <v>8.0</v>
      </c>
      <c r="T114" s="25"/>
      <c r="U114" s="25">
        <v>10.0</v>
      </c>
      <c r="V114" s="25"/>
      <c r="W114" s="25">
        <v>7.0</v>
      </c>
      <c r="X114" s="25">
        <v>5.0</v>
      </c>
      <c r="Y114" s="25">
        <v>6.0</v>
      </c>
      <c r="Z114" s="25">
        <v>9.0</v>
      </c>
      <c r="AA114" s="25"/>
      <c r="AB114" s="25">
        <v>5.0</v>
      </c>
      <c r="AC114" s="25">
        <v>6.0</v>
      </c>
      <c r="AD114" s="25">
        <v>5.0</v>
      </c>
      <c r="AE114" s="25"/>
      <c r="AF114" s="25"/>
      <c r="AG114" s="25"/>
      <c r="AH114" s="25">
        <v>10.0</v>
      </c>
      <c r="AI114" s="25">
        <v>10.0</v>
      </c>
      <c r="AJ114" s="25">
        <v>10.0</v>
      </c>
      <c r="AK114" s="25"/>
      <c r="AL114" s="25"/>
      <c r="AM114" s="25"/>
      <c r="AN114" s="25">
        <v>8.0</v>
      </c>
      <c r="AO114" s="25"/>
      <c r="AP114" s="25"/>
      <c r="AQ114" s="25"/>
      <c r="AR114" s="6"/>
      <c r="AS114" s="25"/>
      <c r="AT114" s="25"/>
      <c r="AU114" s="25"/>
      <c r="AV114" s="25"/>
      <c r="AW114" s="25"/>
      <c r="AX114" s="25">
        <v>10.0</v>
      </c>
      <c r="AY114" s="25">
        <f t="shared" si="1"/>
        <v>7.75</v>
      </c>
      <c r="AZ114" s="23"/>
      <c r="BA114" s="23">
        <f t="shared" si="5"/>
        <v>0</v>
      </c>
      <c r="BB114" s="6">
        <v>19.0</v>
      </c>
      <c r="BC114" s="6">
        <v>9.0</v>
      </c>
      <c r="BD114" s="23">
        <f t="shared" si="3"/>
        <v>10</v>
      </c>
      <c r="BE114" s="6" t="s">
        <v>55</v>
      </c>
      <c r="BF114" s="6" t="s">
        <v>55</v>
      </c>
      <c r="BG114" s="6" t="s">
        <v>55</v>
      </c>
      <c r="BH114" s="6" t="s">
        <v>55</v>
      </c>
      <c r="BI114" s="6" t="s">
        <v>92</v>
      </c>
      <c r="BJ114" s="6" t="s">
        <v>92</v>
      </c>
      <c r="BK114" s="6" t="s">
        <v>55</v>
      </c>
      <c r="BL114" s="23"/>
      <c r="BM114" s="23"/>
      <c r="BN114" s="42"/>
      <c r="BO114" s="42"/>
      <c r="BP114" s="42"/>
    </row>
    <row r="115">
      <c r="A115" s="11">
        <v>111.0</v>
      </c>
      <c r="B115" s="6" t="s">
        <v>934</v>
      </c>
      <c r="C115" s="116" t="s">
        <v>94</v>
      </c>
      <c r="D115" s="116" t="s">
        <v>200</v>
      </c>
      <c r="E115" s="117"/>
      <c r="F115" s="116" t="s">
        <v>96</v>
      </c>
      <c r="G115" s="116" t="s">
        <v>679</v>
      </c>
      <c r="H115" s="11" t="s">
        <v>90</v>
      </c>
      <c r="J115" s="11" t="s">
        <v>526</v>
      </c>
      <c r="K115" s="6" t="s">
        <v>84</v>
      </c>
      <c r="L115" s="33">
        <v>42979.0</v>
      </c>
      <c r="M115" s="11"/>
      <c r="N115" s="23"/>
      <c r="O115" s="23"/>
      <c r="P115" s="23"/>
      <c r="Q115" s="25">
        <v>8.0</v>
      </c>
      <c r="R115" s="25">
        <v>9.0</v>
      </c>
      <c r="S115" s="25">
        <v>9.0</v>
      </c>
      <c r="T115" s="25"/>
      <c r="U115" s="25">
        <v>10.0</v>
      </c>
      <c r="V115" s="25"/>
      <c r="W115" s="25">
        <v>8.0</v>
      </c>
      <c r="X115" s="25">
        <v>5.0</v>
      </c>
      <c r="Y115" s="25">
        <v>7.0</v>
      </c>
      <c r="Z115" s="25">
        <v>10.0</v>
      </c>
      <c r="AA115" s="25"/>
      <c r="AB115" s="25">
        <v>5.0</v>
      </c>
      <c r="AC115" s="25">
        <v>5.0</v>
      </c>
      <c r="AD115" s="25">
        <v>8.0</v>
      </c>
      <c r="AE115" s="25"/>
      <c r="AF115" s="25"/>
      <c r="AG115" s="25"/>
      <c r="AH115" s="25">
        <v>10.0</v>
      </c>
      <c r="AI115" s="25">
        <v>10.0</v>
      </c>
      <c r="AJ115" s="25">
        <v>10.0</v>
      </c>
      <c r="AK115" s="25">
        <v>10.0</v>
      </c>
      <c r="AL115" s="25"/>
      <c r="AM115" s="25"/>
      <c r="AN115" s="25">
        <v>8.0</v>
      </c>
      <c r="AO115" s="25"/>
      <c r="AP115" s="25"/>
      <c r="AQ115" s="25"/>
      <c r="AR115" s="6"/>
      <c r="AS115" s="25"/>
      <c r="AT115" s="25"/>
      <c r="AU115" s="25"/>
      <c r="AV115" s="25"/>
      <c r="AW115" s="25"/>
      <c r="AX115" s="25">
        <v>10.0</v>
      </c>
      <c r="AY115" s="25">
        <f t="shared" si="1"/>
        <v>8.35</v>
      </c>
      <c r="AZ115" s="23"/>
      <c r="BA115" s="23">
        <f t="shared" si="5"/>
        <v>0</v>
      </c>
      <c r="BB115" s="6">
        <v>60.0</v>
      </c>
      <c r="BC115" s="6">
        <v>8.0</v>
      </c>
      <c r="BD115" s="23">
        <f t="shared" si="3"/>
        <v>52</v>
      </c>
      <c r="BE115" s="6" t="s">
        <v>92</v>
      </c>
      <c r="BF115" s="6" t="s">
        <v>55</v>
      </c>
      <c r="BG115" s="6" t="s">
        <v>55</v>
      </c>
      <c r="BH115" s="6" t="s">
        <v>55</v>
      </c>
      <c r="BI115" s="6" t="s">
        <v>55</v>
      </c>
      <c r="BJ115" s="6" t="s">
        <v>92</v>
      </c>
      <c r="BK115" s="6" t="s">
        <v>55</v>
      </c>
      <c r="BL115" s="23"/>
      <c r="BM115" s="23"/>
      <c r="BN115" s="42"/>
      <c r="BO115" s="42"/>
      <c r="BP115" s="42"/>
    </row>
    <row r="116">
      <c r="A116" s="11">
        <v>112.0</v>
      </c>
      <c r="B116" s="6" t="s">
        <v>960</v>
      </c>
      <c r="C116" s="116" t="s">
        <v>1912</v>
      </c>
      <c r="D116" s="116" t="s">
        <v>355</v>
      </c>
      <c r="E116" s="116" t="s">
        <v>101</v>
      </c>
      <c r="F116" s="116" t="s">
        <v>96</v>
      </c>
      <c r="G116" s="116" t="s">
        <v>679</v>
      </c>
      <c r="H116" s="11" t="s">
        <v>90</v>
      </c>
      <c r="J116" s="11" t="s">
        <v>91</v>
      </c>
      <c r="K116" s="6" t="s">
        <v>84</v>
      </c>
      <c r="L116" s="33">
        <v>42979.0</v>
      </c>
      <c r="M116" s="11"/>
      <c r="N116" s="23"/>
      <c r="O116" s="23"/>
      <c r="P116" s="23"/>
      <c r="Q116" s="6">
        <v>9.0</v>
      </c>
      <c r="R116" s="6">
        <v>9.0</v>
      </c>
      <c r="S116" s="6">
        <v>8.0</v>
      </c>
      <c r="T116" s="6"/>
      <c r="U116" s="25">
        <v>10.0</v>
      </c>
      <c r="V116" s="6"/>
      <c r="W116" s="6">
        <v>6.0</v>
      </c>
      <c r="X116" s="6">
        <v>6.0</v>
      </c>
      <c r="Y116" s="6">
        <v>10.0</v>
      </c>
      <c r="Z116" s="6">
        <v>10.0</v>
      </c>
      <c r="AA116" s="23"/>
      <c r="AB116" s="6">
        <v>5.0</v>
      </c>
      <c r="AC116" s="6">
        <v>7.0</v>
      </c>
      <c r="AD116" s="6">
        <v>8.0</v>
      </c>
      <c r="AE116" s="6"/>
      <c r="AF116" s="6"/>
      <c r="AG116" s="6"/>
      <c r="AH116" s="25">
        <v>10.0</v>
      </c>
      <c r="AI116" s="25">
        <v>10.0</v>
      </c>
      <c r="AJ116" s="25">
        <v>10.0</v>
      </c>
      <c r="AK116" s="25">
        <v>10.0</v>
      </c>
      <c r="AL116" s="23"/>
      <c r="AM116" s="6"/>
      <c r="AN116" s="6">
        <v>9.0</v>
      </c>
      <c r="AO116" s="23"/>
      <c r="AP116" s="23"/>
      <c r="AQ116" s="23"/>
      <c r="AR116" s="6"/>
      <c r="AS116" s="23"/>
      <c r="AT116" s="23"/>
      <c r="AU116" s="23"/>
      <c r="AV116" s="23"/>
      <c r="AW116" s="23"/>
      <c r="AX116" s="25">
        <v>10.0</v>
      </c>
      <c r="AY116" s="25">
        <f t="shared" si="1"/>
        <v>8.64</v>
      </c>
      <c r="AZ116" s="23"/>
      <c r="BA116" s="23">
        <f t="shared" si="5"/>
        <v>0</v>
      </c>
      <c r="BB116" s="6">
        <v>24.0</v>
      </c>
      <c r="BC116" s="6">
        <v>4.0</v>
      </c>
      <c r="BD116" s="23">
        <f t="shared" si="3"/>
        <v>20</v>
      </c>
      <c r="BE116" s="6" t="s">
        <v>92</v>
      </c>
      <c r="BF116" s="6" t="s">
        <v>55</v>
      </c>
      <c r="BG116" s="6" t="s">
        <v>55</v>
      </c>
      <c r="BH116" s="6" t="s">
        <v>55</v>
      </c>
      <c r="BI116" s="6" t="s">
        <v>55</v>
      </c>
      <c r="BJ116" s="6" t="s">
        <v>92</v>
      </c>
      <c r="BK116" s="6" t="s">
        <v>55</v>
      </c>
      <c r="BL116" s="23"/>
      <c r="BM116" s="23"/>
      <c r="BN116" s="42"/>
      <c r="BO116" s="42"/>
      <c r="BP116" s="42"/>
    </row>
    <row r="117">
      <c r="A117" s="11">
        <v>113.0</v>
      </c>
      <c r="B117" s="6" t="s">
        <v>1913</v>
      </c>
      <c r="C117" s="116" t="s">
        <v>314</v>
      </c>
      <c r="D117" s="118"/>
      <c r="E117" s="117"/>
      <c r="F117" s="116" t="s">
        <v>96</v>
      </c>
      <c r="G117" s="116" t="s">
        <v>679</v>
      </c>
      <c r="H117" s="11" t="s">
        <v>90</v>
      </c>
      <c r="J117" s="11" t="s">
        <v>526</v>
      </c>
      <c r="K117" s="6" t="s">
        <v>84</v>
      </c>
      <c r="L117" s="33">
        <v>42979.0</v>
      </c>
      <c r="M117" s="11"/>
      <c r="N117" s="23"/>
      <c r="O117" s="23"/>
      <c r="P117" s="23"/>
      <c r="Q117" s="6">
        <v>8.0</v>
      </c>
      <c r="R117" s="6">
        <v>6.0</v>
      </c>
      <c r="S117" s="6">
        <v>8.0</v>
      </c>
      <c r="T117" s="6"/>
      <c r="U117" s="25">
        <v>10.0</v>
      </c>
      <c r="V117" s="6"/>
      <c r="W117" s="6">
        <v>8.0</v>
      </c>
      <c r="X117" s="6">
        <v>6.0</v>
      </c>
      <c r="Y117" s="6">
        <v>6.0</v>
      </c>
      <c r="Z117" s="6">
        <v>10.0</v>
      </c>
      <c r="AA117" s="23"/>
      <c r="AB117" s="6">
        <v>5.0</v>
      </c>
      <c r="AC117" s="6">
        <v>5.0</v>
      </c>
      <c r="AD117" s="6">
        <v>9.0</v>
      </c>
      <c r="AE117" s="23"/>
      <c r="AF117" s="23"/>
      <c r="AG117" s="23"/>
      <c r="AH117" s="25">
        <v>10.0</v>
      </c>
      <c r="AI117" s="25">
        <v>10.0</v>
      </c>
      <c r="AJ117" s="25">
        <v>10.0</v>
      </c>
      <c r="AK117" s="25">
        <v>10.0</v>
      </c>
      <c r="AL117" s="23"/>
      <c r="AM117" s="23"/>
      <c r="AN117" s="6">
        <v>8.0</v>
      </c>
      <c r="AO117" s="23"/>
      <c r="AP117" s="23"/>
      <c r="AQ117" s="23"/>
      <c r="AR117" s="6"/>
      <c r="AS117" s="23"/>
      <c r="AT117" s="23"/>
      <c r="AU117" s="23"/>
      <c r="AV117" s="23"/>
      <c r="AW117" s="23"/>
      <c r="AX117" s="25">
        <v>10.0</v>
      </c>
      <c r="AY117" s="25">
        <f t="shared" si="1"/>
        <v>8.17</v>
      </c>
      <c r="AZ117" s="23"/>
      <c r="BA117" s="23">
        <f t="shared" si="5"/>
        <v>0</v>
      </c>
      <c r="BB117" s="6">
        <v>34.0</v>
      </c>
      <c r="BC117" s="6">
        <v>6.0</v>
      </c>
      <c r="BD117" s="23">
        <f t="shared" si="3"/>
        <v>28</v>
      </c>
      <c r="BE117" s="6" t="s">
        <v>92</v>
      </c>
      <c r="BF117" s="6" t="s">
        <v>55</v>
      </c>
      <c r="BG117" s="6" t="s">
        <v>55</v>
      </c>
      <c r="BH117" s="6" t="s">
        <v>55</v>
      </c>
      <c r="BI117" s="6" t="s">
        <v>55</v>
      </c>
      <c r="BJ117" s="6" t="s">
        <v>92</v>
      </c>
      <c r="BK117" s="6" t="s">
        <v>55</v>
      </c>
      <c r="BL117" s="23"/>
      <c r="BM117" s="23"/>
      <c r="BN117" s="42"/>
      <c r="BO117" s="42"/>
      <c r="BP117" s="42"/>
    </row>
    <row r="118">
      <c r="A118" s="11">
        <v>114.0</v>
      </c>
      <c r="B118" s="6" t="s">
        <v>248</v>
      </c>
      <c r="C118" s="116" t="s">
        <v>200</v>
      </c>
      <c r="D118" s="118"/>
      <c r="E118" s="117"/>
      <c r="F118" s="116" t="s">
        <v>96</v>
      </c>
      <c r="G118" s="116" t="s">
        <v>679</v>
      </c>
      <c r="H118" s="72" t="s">
        <v>90</v>
      </c>
      <c r="I118" s="3"/>
      <c r="J118" s="72"/>
      <c r="K118" s="60"/>
      <c r="L118" s="73"/>
      <c r="M118" s="72"/>
      <c r="N118" s="61"/>
      <c r="O118" s="61"/>
      <c r="P118" s="61"/>
      <c r="Q118" s="74">
        <v>9.0</v>
      </c>
      <c r="R118" s="74">
        <v>7.0</v>
      </c>
      <c r="S118" s="74">
        <v>9.0</v>
      </c>
      <c r="T118" s="74"/>
      <c r="U118" s="25">
        <v>10.0</v>
      </c>
      <c r="V118" s="74"/>
      <c r="W118" s="74">
        <v>10.0</v>
      </c>
      <c r="X118" s="74">
        <v>10.0</v>
      </c>
      <c r="Y118" s="74">
        <v>6.0</v>
      </c>
      <c r="Z118" s="74">
        <v>10.0</v>
      </c>
      <c r="AA118" s="74"/>
      <c r="AB118" s="74">
        <v>9.0</v>
      </c>
      <c r="AC118" s="74">
        <v>7.0</v>
      </c>
      <c r="AD118" s="74">
        <v>10.0</v>
      </c>
      <c r="AE118" s="74"/>
      <c r="AF118" s="74"/>
      <c r="AG118" s="74"/>
      <c r="AH118" s="25">
        <v>10.0</v>
      </c>
      <c r="AI118" s="25">
        <v>10.0</v>
      </c>
      <c r="AJ118" s="25">
        <v>10.0</v>
      </c>
      <c r="AK118" s="25">
        <v>10.0</v>
      </c>
      <c r="AL118" s="74"/>
      <c r="AM118" s="74"/>
      <c r="AN118" s="74">
        <v>8.0</v>
      </c>
      <c r="AO118" s="74"/>
      <c r="AP118" s="74"/>
      <c r="AQ118" s="74"/>
      <c r="AR118" s="60"/>
      <c r="AS118" s="74"/>
      <c r="AT118" s="74"/>
      <c r="AU118" s="74"/>
      <c r="AV118" s="74"/>
      <c r="AW118" s="74"/>
      <c r="AX118" s="25">
        <v>10.0</v>
      </c>
      <c r="AY118" s="25">
        <f t="shared" si="1"/>
        <v>9.11</v>
      </c>
      <c r="AZ118" s="61"/>
      <c r="BA118" s="23">
        <f t="shared" si="5"/>
        <v>0</v>
      </c>
      <c r="BB118" s="60">
        <v>2.0</v>
      </c>
      <c r="BC118" s="60">
        <v>2.0</v>
      </c>
      <c r="BD118" s="61">
        <f t="shared" si="3"/>
        <v>0</v>
      </c>
      <c r="BE118" s="6" t="s">
        <v>92</v>
      </c>
      <c r="BF118" s="6" t="s">
        <v>55</v>
      </c>
      <c r="BG118" s="6" t="s">
        <v>55</v>
      </c>
      <c r="BH118" s="6" t="s">
        <v>55</v>
      </c>
      <c r="BI118" s="6" t="s">
        <v>55</v>
      </c>
      <c r="BJ118" s="6" t="s">
        <v>92</v>
      </c>
      <c r="BK118" s="6" t="s">
        <v>55</v>
      </c>
      <c r="BL118" s="23"/>
      <c r="BM118" s="23"/>
      <c r="BN118" s="42"/>
      <c r="BO118" s="42"/>
      <c r="BP118" s="42"/>
    </row>
    <row r="119">
      <c r="A119" s="11">
        <v>115.0</v>
      </c>
      <c r="B119" s="6" t="s">
        <v>1914</v>
      </c>
      <c r="C119" s="116" t="s">
        <v>404</v>
      </c>
      <c r="D119" s="116" t="s">
        <v>110</v>
      </c>
      <c r="E119" s="117"/>
      <c r="F119" s="116" t="s">
        <v>96</v>
      </c>
      <c r="G119" s="116" t="s">
        <v>679</v>
      </c>
      <c r="H119" s="72" t="s">
        <v>90</v>
      </c>
      <c r="I119" s="3"/>
      <c r="J119" s="72" t="s">
        <v>526</v>
      </c>
      <c r="K119" s="60" t="s">
        <v>84</v>
      </c>
      <c r="L119" s="73">
        <v>42979.0</v>
      </c>
      <c r="M119" s="72"/>
      <c r="N119" s="61"/>
      <c r="O119" s="61"/>
      <c r="P119" s="61"/>
      <c r="Q119" s="74">
        <v>9.0</v>
      </c>
      <c r="R119" s="74">
        <v>6.0</v>
      </c>
      <c r="S119" s="74">
        <v>9.0</v>
      </c>
      <c r="T119" s="74"/>
      <c r="U119" s="25">
        <v>10.0</v>
      </c>
      <c r="V119" s="74"/>
      <c r="W119" s="74">
        <v>10.0</v>
      </c>
      <c r="X119" s="74">
        <v>8.0</v>
      </c>
      <c r="Y119" s="74">
        <v>9.0</v>
      </c>
      <c r="Z119" s="74">
        <v>10.0</v>
      </c>
      <c r="AA119" s="74"/>
      <c r="AB119" s="74">
        <v>8.0</v>
      </c>
      <c r="AC119" s="74">
        <v>9.0</v>
      </c>
      <c r="AD119" s="74">
        <v>10.0</v>
      </c>
      <c r="AE119" s="74"/>
      <c r="AF119" s="74"/>
      <c r="AG119" s="74"/>
      <c r="AH119" s="25">
        <v>10.0</v>
      </c>
      <c r="AI119" s="25">
        <v>10.0</v>
      </c>
      <c r="AJ119" s="25">
        <v>10.0</v>
      </c>
      <c r="AK119" s="25">
        <v>10.0</v>
      </c>
      <c r="AL119" s="74"/>
      <c r="AM119" s="74"/>
      <c r="AN119" s="74">
        <v>9.0</v>
      </c>
      <c r="AO119" s="74"/>
      <c r="AP119" s="74"/>
      <c r="AQ119" s="74"/>
      <c r="AR119" s="60"/>
      <c r="AS119" s="74"/>
      <c r="AT119" s="74"/>
      <c r="AU119" s="74"/>
      <c r="AV119" s="74"/>
      <c r="AW119" s="74"/>
      <c r="AX119" s="25">
        <v>10.0</v>
      </c>
      <c r="AY119" s="25">
        <f t="shared" si="1"/>
        <v>9.23</v>
      </c>
      <c r="AZ119" s="61"/>
      <c r="BA119" s="23">
        <f t="shared" si="5"/>
        <v>0</v>
      </c>
      <c r="BB119" s="60">
        <v>0.0</v>
      </c>
      <c r="BC119" s="60">
        <v>0.0</v>
      </c>
      <c r="BD119" s="61">
        <f t="shared" si="3"/>
        <v>0</v>
      </c>
      <c r="BE119" s="6" t="s">
        <v>92</v>
      </c>
      <c r="BF119" s="6" t="s">
        <v>55</v>
      </c>
      <c r="BG119" s="6" t="s">
        <v>55</v>
      </c>
      <c r="BH119" s="6" t="s">
        <v>55</v>
      </c>
      <c r="BI119" s="6" t="s">
        <v>55</v>
      </c>
      <c r="BJ119" s="6" t="s">
        <v>92</v>
      </c>
      <c r="BK119" s="6" t="s">
        <v>55</v>
      </c>
      <c r="BL119" s="23"/>
      <c r="BM119" s="23"/>
      <c r="BN119" s="42"/>
      <c r="BO119" s="42"/>
      <c r="BP119" s="42"/>
    </row>
    <row r="120">
      <c r="A120" s="11">
        <v>116.0</v>
      </c>
      <c r="B120" s="6" t="s">
        <v>1915</v>
      </c>
      <c r="C120" s="116" t="s">
        <v>1916</v>
      </c>
      <c r="D120" s="116" t="s">
        <v>135</v>
      </c>
      <c r="E120" s="117"/>
      <c r="F120" s="116" t="s">
        <v>79</v>
      </c>
      <c r="G120" s="116" t="s">
        <v>679</v>
      </c>
      <c r="H120" s="72" t="s">
        <v>90</v>
      </c>
      <c r="I120" s="3"/>
      <c r="J120" s="72" t="s">
        <v>526</v>
      </c>
      <c r="K120" s="60" t="s">
        <v>84</v>
      </c>
      <c r="L120" s="73">
        <v>42979.0</v>
      </c>
      <c r="M120" s="72"/>
      <c r="N120" s="61"/>
      <c r="O120" s="61"/>
      <c r="P120" s="61"/>
      <c r="Q120" s="74">
        <v>9.0</v>
      </c>
      <c r="R120" s="74">
        <v>8.0</v>
      </c>
      <c r="S120" s="74">
        <v>8.0</v>
      </c>
      <c r="T120" s="74"/>
      <c r="U120" s="25">
        <v>10.0</v>
      </c>
      <c r="V120" s="74"/>
      <c r="W120" s="74">
        <v>10.0</v>
      </c>
      <c r="X120" s="74">
        <v>10.0</v>
      </c>
      <c r="Y120" s="74">
        <v>7.0</v>
      </c>
      <c r="Z120" s="74">
        <v>10.0</v>
      </c>
      <c r="AA120" s="74"/>
      <c r="AB120" s="74">
        <v>10.0</v>
      </c>
      <c r="AC120" s="74">
        <v>7.0</v>
      </c>
      <c r="AD120" s="74">
        <v>6.0</v>
      </c>
      <c r="AE120" s="74"/>
      <c r="AF120" s="74"/>
      <c r="AG120" s="74"/>
      <c r="AH120" s="25">
        <v>10.0</v>
      </c>
      <c r="AI120" s="25">
        <v>10.0</v>
      </c>
      <c r="AJ120" s="25">
        <v>10.0</v>
      </c>
      <c r="AK120" s="25">
        <v>10.0</v>
      </c>
      <c r="AL120" s="74"/>
      <c r="AM120" s="74"/>
      <c r="AN120" s="74">
        <v>8.0</v>
      </c>
      <c r="AO120" s="74"/>
      <c r="AP120" s="74"/>
      <c r="AQ120" s="74"/>
      <c r="AR120" s="60"/>
      <c r="AS120" s="74"/>
      <c r="AT120" s="74"/>
      <c r="AU120" s="74"/>
      <c r="AV120" s="74"/>
      <c r="AW120" s="74"/>
      <c r="AX120" s="25">
        <v>10.0</v>
      </c>
      <c r="AY120" s="25">
        <f t="shared" si="1"/>
        <v>9</v>
      </c>
      <c r="AZ120" s="61"/>
      <c r="BA120" s="23">
        <f t="shared" si="5"/>
        <v>0</v>
      </c>
      <c r="BB120" s="60">
        <v>27.0</v>
      </c>
      <c r="BC120" s="60">
        <v>9.0</v>
      </c>
      <c r="BD120" s="61">
        <f t="shared" si="3"/>
        <v>18</v>
      </c>
      <c r="BE120" s="6" t="s">
        <v>92</v>
      </c>
      <c r="BF120" s="6" t="s">
        <v>55</v>
      </c>
      <c r="BG120" s="6" t="s">
        <v>55</v>
      </c>
      <c r="BH120" s="6" t="s">
        <v>55</v>
      </c>
      <c r="BI120" s="6" t="s">
        <v>55</v>
      </c>
      <c r="BJ120" s="6" t="s">
        <v>92</v>
      </c>
      <c r="BK120" s="6" t="s">
        <v>55</v>
      </c>
      <c r="BL120" s="23"/>
      <c r="BM120" s="23"/>
      <c r="BN120" s="42"/>
      <c r="BO120" s="42"/>
      <c r="BP120" s="42"/>
    </row>
    <row r="121">
      <c r="A121" s="11">
        <v>117.0</v>
      </c>
      <c r="B121" s="6" t="s">
        <v>1917</v>
      </c>
      <c r="C121" s="116" t="s">
        <v>149</v>
      </c>
      <c r="D121" s="118"/>
      <c r="E121" s="117"/>
      <c r="F121" s="116" t="s">
        <v>79</v>
      </c>
      <c r="G121" s="116" t="s">
        <v>679</v>
      </c>
      <c r="H121" s="72" t="s">
        <v>90</v>
      </c>
      <c r="I121" s="3"/>
      <c r="J121" s="72" t="s">
        <v>526</v>
      </c>
      <c r="K121" s="60" t="s">
        <v>84</v>
      </c>
      <c r="L121" s="73">
        <v>42979.0</v>
      </c>
      <c r="M121" s="72"/>
      <c r="N121" s="61"/>
      <c r="O121" s="61"/>
      <c r="P121" s="61"/>
      <c r="Q121" s="74">
        <v>9.0</v>
      </c>
      <c r="R121" s="74">
        <v>9.0</v>
      </c>
      <c r="S121" s="74">
        <v>9.0</v>
      </c>
      <c r="T121" s="74"/>
      <c r="U121" s="25">
        <v>10.0</v>
      </c>
      <c r="V121" s="74"/>
      <c r="W121" s="74">
        <v>8.0</v>
      </c>
      <c r="X121" s="74">
        <v>6.0</v>
      </c>
      <c r="Y121" s="74">
        <v>6.0</v>
      </c>
      <c r="Z121" s="74">
        <v>10.0</v>
      </c>
      <c r="AA121" s="74"/>
      <c r="AB121" s="74">
        <v>7.0</v>
      </c>
      <c r="AC121" s="74">
        <v>7.0</v>
      </c>
      <c r="AD121" s="74">
        <v>10.0</v>
      </c>
      <c r="AE121" s="74"/>
      <c r="AF121" s="74"/>
      <c r="AG121" s="74"/>
      <c r="AH121" s="25">
        <v>10.0</v>
      </c>
      <c r="AI121" s="25">
        <v>10.0</v>
      </c>
      <c r="AJ121" s="25">
        <v>10.0</v>
      </c>
      <c r="AK121" s="25">
        <v>10.0</v>
      </c>
      <c r="AL121" s="74"/>
      <c r="AM121" s="74"/>
      <c r="AN121" s="74">
        <v>9.0</v>
      </c>
      <c r="AO121" s="74"/>
      <c r="AP121" s="74"/>
      <c r="AQ121" s="74"/>
      <c r="AR121" s="60"/>
      <c r="AS121" s="74"/>
      <c r="AT121" s="74"/>
      <c r="AU121" s="74"/>
      <c r="AV121" s="74"/>
      <c r="AW121" s="74"/>
      <c r="AX121" s="25">
        <v>10.0</v>
      </c>
      <c r="AY121" s="25">
        <f t="shared" si="1"/>
        <v>8.82</v>
      </c>
      <c r="AZ121" s="61"/>
      <c r="BA121" s="23">
        <f t="shared" si="5"/>
        <v>0</v>
      </c>
      <c r="BB121" s="60">
        <v>4.0</v>
      </c>
      <c r="BC121" s="60">
        <v>0.0</v>
      </c>
      <c r="BD121" s="61">
        <f t="shared" si="3"/>
        <v>4</v>
      </c>
      <c r="BE121" s="6" t="s">
        <v>92</v>
      </c>
      <c r="BF121" s="6" t="s">
        <v>55</v>
      </c>
      <c r="BG121" s="6" t="s">
        <v>55</v>
      </c>
      <c r="BH121" s="6" t="s">
        <v>55</v>
      </c>
      <c r="BI121" s="6" t="s">
        <v>55</v>
      </c>
      <c r="BJ121" s="6" t="s">
        <v>92</v>
      </c>
      <c r="BK121" s="6" t="s">
        <v>55</v>
      </c>
      <c r="BL121" s="23"/>
      <c r="BM121" s="23"/>
      <c r="BN121" s="42"/>
      <c r="BO121" s="42"/>
      <c r="BP121" s="42"/>
    </row>
    <row r="122">
      <c r="A122" s="11">
        <v>118.0</v>
      </c>
      <c r="B122" s="6" t="s">
        <v>1918</v>
      </c>
      <c r="C122" s="116" t="s">
        <v>891</v>
      </c>
      <c r="D122" s="116" t="s">
        <v>224</v>
      </c>
      <c r="E122" s="117"/>
      <c r="F122" s="116" t="s">
        <v>96</v>
      </c>
      <c r="G122" s="116" t="s">
        <v>679</v>
      </c>
      <c r="H122" s="72" t="s">
        <v>90</v>
      </c>
      <c r="I122" s="3"/>
      <c r="J122" s="72"/>
      <c r="K122" s="60"/>
      <c r="L122" s="73"/>
      <c r="M122" s="72"/>
      <c r="N122" s="61"/>
      <c r="O122" s="61"/>
      <c r="P122" s="61"/>
      <c r="Q122" s="74">
        <v>9.0</v>
      </c>
      <c r="R122" s="74">
        <v>7.0</v>
      </c>
      <c r="S122" s="74">
        <v>8.0</v>
      </c>
      <c r="T122" s="74"/>
      <c r="U122" s="25">
        <v>10.0</v>
      </c>
      <c r="V122" s="74"/>
      <c r="W122" s="74">
        <v>8.0</v>
      </c>
      <c r="X122" s="74">
        <v>6.0</v>
      </c>
      <c r="Y122" s="74">
        <v>8.0</v>
      </c>
      <c r="Z122" s="74">
        <v>9.0</v>
      </c>
      <c r="AA122" s="74"/>
      <c r="AB122" s="74">
        <v>8.0</v>
      </c>
      <c r="AC122" s="74">
        <v>6.0</v>
      </c>
      <c r="AD122" s="74">
        <v>8.0</v>
      </c>
      <c r="AE122" s="74"/>
      <c r="AF122" s="74"/>
      <c r="AG122" s="74"/>
      <c r="AH122" s="25">
        <v>10.0</v>
      </c>
      <c r="AI122" s="25">
        <v>10.0</v>
      </c>
      <c r="AJ122" s="25">
        <v>10.0</v>
      </c>
      <c r="AK122" s="25">
        <v>10.0</v>
      </c>
      <c r="AL122" s="74"/>
      <c r="AM122" s="74"/>
      <c r="AN122" s="74">
        <v>8.0</v>
      </c>
      <c r="AO122" s="74"/>
      <c r="AP122" s="74"/>
      <c r="AQ122" s="74"/>
      <c r="AR122" s="60"/>
      <c r="AS122" s="74"/>
      <c r="AT122" s="74"/>
      <c r="AU122" s="74"/>
      <c r="AV122" s="74"/>
      <c r="AW122" s="74"/>
      <c r="AX122" s="25">
        <v>10.0</v>
      </c>
      <c r="AY122" s="25">
        <f t="shared" si="1"/>
        <v>8.52</v>
      </c>
      <c r="AZ122" s="61"/>
      <c r="BA122" s="23">
        <f t="shared" si="5"/>
        <v>0</v>
      </c>
      <c r="BB122" s="60">
        <v>1.0</v>
      </c>
      <c r="BC122" s="60">
        <v>0.0</v>
      </c>
      <c r="BD122" s="61">
        <f t="shared" si="3"/>
        <v>1</v>
      </c>
      <c r="BE122" s="6" t="s">
        <v>55</v>
      </c>
      <c r="BF122" s="6" t="s">
        <v>55</v>
      </c>
      <c r="BG122" s="6" t="s">
        <v>55</v>
      </c>
      <c r="BH122" s="6" t="s">
        <v>55</v>
      </c>
      <c r="BI122" s="6" t="s">
        <v>92</v>
      </c>
      <c r="BJ122" s="6" t="s">
        <v>92</v>
      </c>
      <c r="BK122" s="6" t="s">
        <v>55</v>
      </c>
      <c r="BL122" s="23"/>
      <c r="BM122" s="23"/>
      <c r="BN122" s="42"/>
      <c r="BO122" s="42"/>
      <c r="BP122" s="42"/>
    </row>
    <row r="123">
      <c r="A123" s="11">
        <v>119.0</v>
      </c>
      <c r="B123" s="6" t="s">
        <v>900</v>
      </c>
      <c r="C123" s="116" t="s">
        <v>338</v>
      </c>
      <c r="D123" s="116" t="s">
        <v>274</v>
      </c>
      <c r="E123" s="117"/>
      <c r="F123" s="116" t="s">
        <v>79</v>
      </c>
      <c r="G123" s="116" t="s">
        <v>679</v>
      </c>
      <c r="H123" s="11" t="s">
        <v>90</v>
      </c>
      <c r="J123" s="11" t="s">
        <v>526</v>
      </c>
      <c r="K123" s="6" t="s">
        <v>84</v>
      </c>
      <c r="L123" s="33">
        <v>42979.0</v>
      </c>
      <c r="M123" s="11"/>
      <c r="N123" s="23"/>
      <c r="O123" s="23"/>
      <c r="P123" s="23"/>
      <c r="Q123" s="25">
        <v>9.0</v>
      </c>
      <c r="R123" s="25">
        <v>9.0</v>
      </c>
      <c r="S123" s="25">
        <v>8.0</v>
      </c>
      <c r="T123" s="25"/>
      <c r="U123" s="25">
        <v>10.0</v>
      </c>
      <c r="V123" s="25"/>
      <c r="W123" s="25">
        <v>8.0</v>
      </c>
      <c r="X123" s="25">
        <v>7.0</v>
      </c>
      <c r="Y123" s="25">
        <v>10.0</v>
      </c>
      <c r="Z123" s="25">
        <v>8.0</v>
      </c>
      <c r="AA123" s="25"/>
      <c r="AB123" s="25">
        <v>6.0</v>
      </c>
      <c r="AC123" s="25">
        <v>9.0</v>
      </c>
      <c r="AD123" s="25">
        <v>10.0</v>
      </c>
      <c r="AE123" s="25"/>
      <c r="AF123" s="25"/>
      <c r="AG123" s="25"/>
      <c r="AH123" s="25">
        <v>10.0</v>
      </c>
      <c r="AI123" s="25">
        <v>10.0</v>
      </c>
      <c r="AJ123" s="25">
        <v>10.0</v>
      </c>
      <c r="AK123" s="25">
        <v>10.0</v>
      </c>
      <c r="AL123" s="25"/>
      <c r="AM123" s="25"/>
      <c r="AN123" s="25">
        <v>9.0</v>
      </c>
      <c r="AO123" s="25"/>
      <c r="AP123" s="25"/>
      <c r="AQ123" s="25"/>
      <c r="AR123" s="6"/>
      <c r="AS123" s="25"/>
      <c r="AT123" s="25"/>
      <c r="AU123" s="25"/>
      <c r="AV123" s="25"/>
      <c r="AW123" s="25"/>
      <c r="AX123" s="25">
        <v>10.0</v>
      </c>
      <c r="AY123" s="25">
        <f t="shared" si="1"/>
        <v>9</v>
      </c>
      <c r="AZ123" s="23"/>
      <c r="BA123" s="23">
        <f t="shared" si="5"/>
        <v>0</v>
      </c>
      <c r="BB123" s="6">
        <v>0.0</v>
      </c>
      <c r="BC123" s="6">
        <v>0.0</v>
      </c>
      <c r="BD123" s="23">
        <f t="shared" si="3"/>
        <v>0</v>
      </c>
      <c r="BE123" s="6" t="s">
        <v>92</v>
      </c>
      <c r="BF123" s="6" t="s">
        <v>55</v>
      </c>
      <c r="BG123" s="6" t="s">
        <v>55</v>
      </c>
      <c r="BH123" s="6" t="s">
        <v>55</v>
      </c>
      <c r="BI123" s="6" t="s">
        <v>55</v>
      </c>
      <c r="BJ123" s="6" t="s">
        <v>92</v>
      </c>
      <c r="BK123" s="6" t="s">
        <v>55</v>
      </c>
      <c r="BL123" s="23"/>
      <c r="BM123" s="23"/>
      <c r="BN123" s="42"/>
      <c r="BO123" s="42"/>
      <c r="BP123" s="42"/>
    </row>
    <row r="124">
      <c r="A124" s="11">
        <v>120.0</v>
      </c>
      <c r="B124" s="6" t="s">
        <v>1919</v>
      </c>
      <c r="C124" s="116" t="s">
        <v>143</v>
      </c>
      <c r="D124" s="116" t="s">
        <v>77</v>
      </c>
      <c r="E124" s="117"/>
      <c r="F124" s="116" t="s">
        <v>79</v>
      </c>
      <c r="G124" s="116" t="s">
        <v>679</v>
      </c>
      <c r="H124" s="11" t="s">
        <v>90</v>
      </c>
      <c r="J124" s="11" t="s">
        <v>526</v>
      </c>
      <c r="K124" s="6" t="s">
        <v>84</v>
      </c>
      <c r="L124" s="33">
        <v>42979.0</v>
      </c>
      <c r="M124" s="11"/>
      <c r="N124" s="23"/>
      <c r="O124" s="23"/>
      <c r="P124" s="23"/>
      <c r="Q124" s="25">
        <v>9.0</v>
      </c>
      <c r="R124" s="25">
        <v>8.0</v>
      </c>
      <c r="S124" s="25">
        <v>8.0</v>
      </c>
      <c r="T124" s="25"/>
      <c r="U124" s="25">
        <v>10.0</v>
      </c>
      <c r="V124" s="25"/>
      <c r="W124" s="25">
        <v>8.0</v>
      </c>
      <c r="X124" s="25">
        <v>7.0</v>
      </c>
      <c r="Y124" s="25">
        <v>6.0</v>
      </c>
      <c r="Z124" s="25">
        <v>9.0</v>
      </c>
      <c r="AA124" s="25"/>
      <c r="AB124" s="25">
        <v>7.0</v>
      </c>
      <c r="AC124" s="25">
        <v>8.0</v>
      </c>
      <c r="AD124" s="25">
        <v>9.0</v>
      </c>
      <c r="AE124" s="25"/>
      <c r="AF124" s="25"/>
      <c r="AG124" s="25"/>
      <c r="AH124" s="25">
        <v>10.0</v>
      </c>
      <c r="AI124" s="25">
        <v>10.0</v>
      </c>
      <c r="AJ124" s="25">
        <v>10.0</v>
      </c>
      <c r="AK124" s="25">
        <v>10.0</v>
      </c>
      <c r="AL124" s="25"/>
      <c r="AM124" s="25"/>
      <c r="AN124" s="25">
        <v>9.0</v>
      </c>
      <c r="AO124" s="25"/>
      <c r="AP124" s="25"/>
      <c r="AQ124" s="25"/>
      <c r="AR124" s="6"/>
      <c r="AS124" s="25"/>
      <c r="AT124" s="25"/>
      <c r="AU124" s="25"/>
      <c r="AV124" s="25"/>
      <c r="AW124" s="25"/>
      <c r="AX124" s="25">
        <v>10.0</v>
      </c>
      <c r="AY124" s="25">
        <f t="shared" si="1"/>
        <v>8.7</v>
      </c>
      <c r="AZ124" s="23"/>
      <c r="BA124" s="23">
        <f t="shared" si="5"/>
        <v>0</v>
      </c>
      <c r="BB124" s="6">
        <v>0.0</v>
      </c>
      <c r="BC124" s="6">
        <v>0.0</v>
      </c>
      <c r="BD124" s="23">
        <f t="shared" si="3"/>
        <v>0</v>
      </c>
      <c r="BE124" s="6" t="s">
        <v>92</v>
      </c>
      <c r="BF124" s="6" t="s">
        <v>55</v>
      </c>
      <c r="BG124" s="6" t="s">
        <v>55</v>
      </c>
      <c r="BH124" s="6" t="s">
        <v>55</v>
      </c>
      <c r="BI124" s="6" t="s">
        <v>55</v>
      </c>
      <c r="BJ124" s="6" t="s">
        <v>92</v>
      </c>
      <c r="BK124" s="6" t="s">
        <v>55</v>
      </c>
      <c r="BL124" s="23"/>
      <c r="BM124" s="23"/>
      <c r="BN124" s="42"/>
      <c r="BO124" s="42"/>
      <c r="BP124" s="42"/>
    </row>
    <row r="125">
      <c r="A125" s="11">
        <v>121.0</v>
      </c>
      <c r="B125" s="6" t="s">
        <v>1920</v>
      </c>
      <c r="C125" s="116" t="s">
        <v>525</v>
      </c>
      <c r="D125" s="116" t="s">
        <v>528</v>
      </c>
      <c r="E125" s="117"/>
      <c r="F125" s="116" t="s">
        <v>96</v>
      </c>
      <c r="G125" s="116" t="s">
        <v>679</v>
      </c>
      <c r="H125" s="11" t="s">
        <v>90</v>
      </c>
      <c r="J125" s="11" t="s">
        <v>526</v>
      </c>
      <c r="K125" s="6" t="s">
        <v>84</v>
      </c>
      <c r="L125" s="33">
        <v>42979.0</v>
      </c>
      <c r="M125" s="11"/>
      <c r="N125" s="23"/>
      <c r="O125" s="23"/>
      <c r="P125" s="23"/>
      <c r="Q125" s="6">
        <v>9.0</v>
      </c>
      <c r="R125" s="6">
        <v>6.0</v>
      </c>
      <c r="S125" s="6">
        <v>9.0</v>
      </c>
      <c r="T125" s="23"/>
      <c r="U125" s="25">
        <v>10.0</v>
      </c>
      <c r="V125" s="23"/>
      <c r="W125" s="6">
        <v>8.0</v>
      </c>
      <c r="X125" s="6">
        <v>8.0</v>
      </c>
      <c r="Y125" s="6">
        <v>10.0</v>
      </c>
      <c r="Z125" s="6">
        <v>10.0</v>
      </c>
      <c r="AA125" s="23"/>
      <c r="AB125" s="6">
        <v>7.0</v>
      </c>
      <c r="AC125" s="6">
        <v>9.0</v>
      </c>
      <c r="AD125" s="6">
        <v>10.0</v>
      </c>
      <c r="AE125" s="23"/>
      <c r="AF125" s="23"/>
      <c r="AG125" s="23"/>
      <c r="AH125" s="25">
        <v>10.0</v>
      </c>
      <c r="AI125" s="25">
        <v>10.0</v>
      </c>
      <c r="AJ125" s="25">
        <v>10.0</v>
      </c>
      <c r="AK125" s="25">
        <v>10.0</v>
      </c>
      <c r="AL125" s="23"/>
      <c r="AM125" s="6"/>
      <c r="AN125" s="6">
        <v>8.0</v>
      </c>
      <c r="AO125" s="23"/>
      <c r="AP125" s="23"/>
      <c r="AQ125" s="23"/>
      <c r="AR125" s="6"/>
      <c r="AS125" s="23"/>
      <c r="AT125" s="23"/>
      <c r="AU125" s="23"/>
      <c r="AV125" s="23"/>
      <c r="AW125" s="23"/>
      <c r="AX125" s="25">
        <v>10.0</v>
      </c>
      <c r="AY125" s="25">
        <f t="shared" si="1"/>
        <v>9.05</v>
      </c>
      <c r="AZ125" s="23"/>
      <c r="BA125" s="23">
        <f t="shared" si="5"/>
        <v>0</v>
      </c>
      <c r="BB125" s="6">
        <v>18.0</v>
      </c>
      <c r="BC125" s="6">
        <v>8.0</v>
      </c>
      <c r="BD125" s="23">
        <f t="shared" si="3"/>
        <v>10</v>
      </c>
      <c r="BE125" s="6" t="s">
        <v>92</v>
      </c>
      <c r="BF125" s="6" t="s">
        <v>55</v>
      </c>
      <c r="BG125" s="6" t="s">
        <v>55</v>
      </c>
      <c r="BH125" s="6" t="s">
        <v>55</v>
      </c>
      <c r="BI125" s="6" t="s">
        <v>55</v>
      </c>
      <c r="BJ125" s="6" t="s">
        <v>92</v>
      </c>
      <c r="BK125" s="6" t="s">
        <v>55</v>
      </c>
      <c r="BL125" s="23"/>
      <c r="BM125" s="23"/>
      <c r="BN125" s="42"/>
      <c r="BO125" s="42"/>
      <c r="BP125" s="42"/>
    </row>
    <row r="126">
      <c r="A126" s="11">
        <v>122.0</v>
      </c>
      <c r="B126" s="6" t="s">
        <v>1921</v>
      </c>
      <c r="C126" s="116" t="s">
        <v>213</v>
      </c>
      <c r="D126" s="116" t="s">
        <v>1071</v>
      </c>
      <c r="E126" s="117"/>
      <c r="F126" s="116" t="s">
        <v>79</v>
      </c>
      <c r="G126" s="116" t="s">
        <v>679</v>
      </c>
      <c r="H126" s="11" t="s">
        <v>90</v>
      </c>
      <c r="J126" s="11" t="s">
        <v>526</v>
      </c>
      <c r="K126" s="6" t="s">
        <v>84</v>
      </c>
      <c r="L126" s="33">
        <v>42979.0</v>
      </c>
      <c r="M126" s="11"/>
      <c r="N126" s="23"/>
      <c r="O126" s="23"/>
      <c r="P126" s="23"/>
      <c r="Q126" s="25">
        <v>7.0</v>
      </c>
      <c r="R126" s="25">
        <v>9.0</v>
      </c>
      <c r="S126" s="25">
        <v>6.0</v>
      </c>
      <c r="T126" s="25"/>
      <c r="U126" s="25">
        <v>10.0</v>
      </c>
      <c r="V126" s="25"/>
      <c r="W126" s="25">
        <v>5.0</v>
      </c>
      <c r="X126" s="25">
        <v>5.0</v>
      </c>
      <c r="Y126" s="25">
        <v>5.0</v>
      </c>
      <c r="Z126" s="25">
        <v>8.0</v>
      </c>
      <c r="AA126" s="25"/>
      <c r="AB126" s="25">
        <v>4.0</v>
      </c>
      <c r="AC126" s="25">
        <v>5.0</v>
      </c>
      <c r="AD126" s="25">
        <v>7.0</v>
      </c>
      <c r="AE126" s="25"/>
      <c r="AF126" s="25"/>
      <c r="AG126" s="25"/>
      <c r="AH126" s="25">
        <v>10.0</v>
      </c>
      <c r="AI126" s="25">
        <v>10.0</v>
      </c>
      <c r="AJ126" s="25">
        <v>10.0</v>
      </c>
      <c r="AK126" s="25">
        <v>10.0</v>
      </c>
      <c r="AL126" s="25"/>
      <c r="AM126" s="25"/>
      <c r="AN126" s="25">
        <v>7.0</v>
      </c>
      <c r="AO126" s="25"/>
      <c r="AP126" s="25"/>
      <c r="AQ126" s="25"/>
      <c r="AR126" s="6"/>
      <c r="AS126" s="25"/>
      <c r="AT126" s="25"/>
      <c r="AU126" s="25"/>
      <c r="AV126" s="25"/>
      <c r="AW126" s="25"/>
      <c r="AX126" s="25">
        <v>10.0</v>
      </c>
      <c r="AY126" s="25" t="str">
        <f t="shared" si="1"/>
        <v/>
      </c>
      <c r="AZ126" s="23"/>
      <c r="BA126" s="23">
        <f t="shared" si="5"/>
        <v>1</v>
      </c>
      <c r="BB126" s="6">
        <v>22.0</v>
      </c>
      <c r="BC126" s="6">
        <v>6.0</v>
      </c>
      <c r="BD126" s="23">
        <f t="shared" si="3"/>
        <v>16</v>
      </c>
      <c r="BE126" s="6" t="s">
        <v>55</v>
      </c>
      <c r="BF126" s="6" t="s">
        <v>55</v>
      </c>
      <c r="BG126" s="6" t="s">
        <v>55</v>
      </c>
      <c r="BH126" s="6" t="s">
        <v>55</v>
      </c>
      <c r="BI126" s="6" t="s">
        <v>92</v>
      </c>
      <c r="BJ126" s="6" t="s">
        <v>92</v>
      </c>
      <c r="BK126" s="6" t="s">
        <v>55</v>
      </c>
      <c r="BL126" s="23"/>
      <c r="BM126" s="23"/>
      <c r="BN126" s="42"/>
      <c r="BO126" s="42"/>
      <c r="BP126" s="42"/>
    </row>
    <row r="127">
      <c r="A127" s="11">
        <v>123.0</v>
      </c>
      <c r="B127" s="6" t="s">
        <v>93</v>
      </c>
      <c r="C127" s="116" t="s">
        <v>617</v>
      </c>
      <c r="D127" s="116" t="s">
        <v>209</v>
      </c>
      <c r="E127" s="117"/>
      <c r="F127" s="116" t="s">
        <v>96</v>
      </c>
      <c r="G127" s="116" t="s">
        <v>836</v>
      </c>
      <c r="H127" s="11" t="s">
        <v>90</v>
      </c>
      <c r="J127" s="11" t="s">
        <v>526</v>
      </c>
      <c r="K127" s="6" t="s">
        <v>84</v>
      </c>
      <c r="L127" s="33">
        <v>42979.0</v>
      </c>
      <c r="M127" s="11"/>
      <c r="N127" s="23"/>
      <c r="O127" s="23"/>
      <c r="P127" s="23"/>
      <c r="Q127" s="6">
        <v>10.0</v>
      </c>
      <c r="R127" s="6">
        <v>8.0</v>
      </c>
      <c r="S127" s="6">
        <v>10.0</v>
      </c>
      <c r="T127" s="23"/>
      <c r="U127" s="25">
        <v>10.0</v>
      </c>
      <c r="V127" s="6"/>
      <c r="W127" s="6">
        <v>10.0</v>
      </c>
      <c r="X127" s="6">
        <v>10.0</v>
      </c>
      <c r="Y127" s="6">
        <v>10.0</v>
      </c>
      <c r="Z127" s="6">
        <v>10.0</v>
      </c>
      <c r="AA127" s="23"/>
      <c r="AB127" s="6">
        <v>10.0</v>
      </c>
      <c r="AC127" s="6">
        <v>10.0</v>
      </c>
      <c r="AD127" s="6">
        <v>10.0</v>
      </c>
      <c r="AE127" s="23"/>
      <c r="AF127" s="23"/>
      <c r="AG127" s="23"/>
      <c r="AH127" s="25">
        <v>10.0</v>
      </c>
      <c r="AI127" s="25">
        <v>10.0</v>
      </c>
      <c r="AJ127" s="25">
        <v>10.0</v>
      </c>
      <c r="AK127" s="25">
        <v>10.0</v>
      </c>
      <c r="AL127" s="23"/>
      <c r="AM127" s="6"/>
      <c r="AN127" s="6">
        <v>10.0</v>
      </c>
      <c r="AO127" s="23"/>
      <c r="AP127" s="23"/>
      <c r="AQ127" s="23"/>
      <c r="AR127" s="6">
        <v>10.0</v>
      </c>
      <c r="AS127" s="23"/>
      <c r="AT127" s="23"/>
      <c r="AU127" s="23"/>
      <c r="AV127" s="23"/>
      <c r="AW127" s="23"/>
      <c r="AX127" s="25">
        <v>10.0</v>
      </c>
      <c r="AY127" s="25">
        <f t="shared" si="1"/>
        <v>9.88</v>
      </c>
      <c r="AZ127" s="23"/>
      <c r="BA127" s="23">
        <f t="shared" si="5"/>
        <v>0</v>
      </c>
      <c r="BB127" s="6">
        <v>17.0</v>
      </c>
      <c r="BC127" s="6">
        <v>2.0</v>
      </c>
      <c r="BD127" s="23">
        <f t="shared" si="3"/>
        <v>15</v>
      </c>
      <c r="BE127" s="6" t="s">
        <v>92</v>
      </c>
      <c r="BF127" s="6" t="s">
        <v>55</v>
      </c>
      <c r="BG127" s="6" t="s">
        <v>55</v>
      </c>
      <c r="BH127" s="6" t="s">
        <v>55</v>
      </c>
      <c r="BI127" s="6" t="s">
        <v>55</v>
      </c>
      <c r="BJ127" s="6" t="s">
        <v>92</v>
      </c>
      <c r="BK127" s="6" t="s">
        <v>55</v>
      </c>
      <c r="BL127" s="23"/>
      <c r="BM127" s="23"/>
      <c r="BN127" s="42"/>
      <c r="BO127" s="42"/>
      <c r="BP127" s="42"/>
    </row>
    <row r="128">
      <c r="A128" s="11">
        <v>124.0</v>
      </c>
      <c r="B128" s="6" t="s">
        <v>93</v>
      </c>
      <c r="C128" s="116" t="s">
        <v>235</v>
      </c>
      <c r="D128" s="116" t="s">
        <v>676</v>
      </c>
      <c r="E128" s="117"/>
      <c r="F128" s="116" t="s">
        <v>96</v>
      </c>
      <c r="G128" s="116" t="s">
        <v>836</v>
      </c>
      <c r="H128" s="11" t="s">
        <v>90</v>
      </c>
      <c r="J128" s="11" t="s">
        <v>526</v>
      </c>
      <c r="K128" s="6" t="s">
        <v>84</v>
      </c>
      <c r="L128" s="33">
        <v>42979.0</v>
      </c>
      <c r="M128" s="11"/>
      <c r="N128" s="23"/>
      <c r="O128" s="23"/>
      <c r="P128" s="23"/>
      <c r="Q128" s="6">
        <v>9.0</v>
      </c>
      <c r="R128" s="6">
        <v>10.0</v>
      </c>
      <c r="S128" s="6">
        <v>10.0</v>
      </c>
      <c r="T128" s="6"/>
      <c r="U128" s="25">
        <v>10.0</v>
      </c>
      <c r="V128" s="6"/>
      <c r="W128" s="6">
        <v>9.0</v>
      </c>
      <c r="X128" s="6">
        <v>10.0</v>
      </c>
      <c r="Y128" s="6">
        <v>9.0</v>
      </c>
      <c r="Z128" s="6">
        <v>10.0</v>
      </c>
      <c r="AA128" s="23"/>
      <c r="AB128" s="6">
        <v>9.0</v>
      </c>
      <c r="AC128" s="6">
        <v>9.0</v>
      </c>
      <c r="AD128" s="6">
        <v>10.0</v>
      </c>
      <c r="AE128" s="23"/>
      <c r="AF128" s="23"/>
      <c r="AG128" s="23"/>
      <c r="AH128" s="25">
        <v>10.0</v>
      </c>
      <c r="AI128" s="25">
        <v>10.0</v>
      </c>
      <c r="AJ128" s="25">
        <v>10.0</v>
      </c>
      <c r="AK128" s="25">
        <v>10.0</v>
      </c>
      <c r="AL128" s="23"/>
      <c r="AM128" s="6"/>
      <c r="AN128" s="6">
        <v>10.0</v>
      </c>
      <c r="AO128" s="23"/>
      <c r="AP128" s="23"/>
      <c r="AQ128" s="23"/>
      <c r="AR128" s="6">
        <v>10.0</v>
      </c>
      <c r="AS128" s="23"/>
      <c r="AT128" s="23"/>
      <c r="AU128" s="23"/>
      <c r="AV128" s="23"/>
      <c r="AW128" s="23"/>
      <c r="AX128" s="25">
        <v>10.0</v>
      </c>
      <c r="AY128" s="25">
        <f t="shared" si="1"/>
        <v>9.72</v>
      </c>
      <c r="AZ128" s="23"/>
      <c r="BA128" s="23">
        <f t="shared" si="5"/>
        <v>0</v>
      </c>
      <c r="BB128" s="6">
        <v>16.0</v>
      </c>
      <c r="BC128" s="6"/>
      <c r="BD128" s="23">
        <f t="shared" si="3"/>
        <v>16</v>
      </c>
      <c r="BE128" s="6" t="s">
        <v>92</v>
      </c>
      <c r="BF128" s="6" t="s">
        <v>55</v>
      </c>
      <c r="BG128" s="6" t="s">
        <v>55</v>
      </c>
      <c r="BH128" s="6" t="s">
        <v>55</v>
      </c>
      <c r="BI128" s="6" t="s">
        <v>55</v>
      </c>
      <c r="BJ128" s="6" t="s">
        <v>92</v>
      </c>
      <c r="BK128" s="6" t="s">
        <v>55</v>
      </c>
      <c r="BL128" s="23"/>
      <c r="BM128" s="23"/>
      <c r="BN128" s="42"/>
      <c r="BO128" s="42"/>
      <c r="BP128" s="42"/>
    </row>
    <row r="129">
      <c r="A129" s="11">
        <v>125.0</v>
      </c>
      <c r="B129" s="6" t="s">
        <v>692</v>
      </c>
      <c r="C129" s="116" t="s">
        <v>1419</v>
      </c>
      <c r="D129" s="116" t="s">
        <v>259</v>
      </c>
      <c r="E129" s="116" t="s">
        <v>1469</v>
      </c>
      <c r="F129" s="116" t="s">
        <v>96</v>
      </c>
      <c r="G129" s="116" t="s">
        <v>836</v>
      </c>
      <c r="H129" s="11" t="s">
        <v>90</v>
      </c>
      <c r="J129" s="11" t="s">
        <v>526</v>
      </c>
      <c r="K129" s="6" t="s">
        <v>84</v>
      </c>
      <c r="L129" s="33">
        <v>42979.0</v>
      </c>
      <c r="M129" s="11"/>
      <c r="N129" s="23"/>
      <c r="O129" s="23"/>
      <c r="P129" s="23"/>
      <c r="Q129" s="25">
        <v>9.0</v>
      </c>
      <c r="R129" s="25">
        <v>9.0</v>
      </c>
      <c r="S129" s="25">
        <v>9.0</v>
      </c>
      <c r="T129" s="25"/>
      <c r="U129" s="25">
        <v>10.0</v>
      </c>
      <c r="V129" s="25"/>
      <c r="W129" s="25">
        <v>10.0</v>
      </c>
      <c r="X129" s="25">
        <v>8.0</v>
      </c>
      <c r="Y129" s="25">
        <v>7.0</v>
      </c>
      <c r="Z129" s="25">
        <v>10.0</v>
      </c>
      <c r="AA129" s="25"/>
      <c r="AB129" s="25">
        <v>6.0</v>
      </c>
      <c r="AC129" s="25">
        <v>9.0</v>
      </c>
      <c r="AD129" s="25">
        <v>9.0</v>
      </c>
      <c r="AE129" s="25"/>
      <c r="AF129" s="25"/>
      <c r="AG129" s="25"/>
      <c r="AH129" s="25">
        <v>10.0</v>
      </c>
      <c r="AI129" s="25">
        <v>10.0</v>
      </c>
      <c r="AJ129" s="25">
        <v>10.0</v>
      </c>
      <c r="AK129" s="25">
        <v>10.0</v>
      </c>
      <c r="AL129" s="25"/>
      <c r="AM129" s="25"/>
      <c r="AN129" s="25">
        <v>10.0</v>
      </c>
      <c r="AO129" s="25"/>
      <c r="AP129" s="25"/>
      <c r="AQ129" s="25"/>
      <c r="AR129" s="6">
        <v>10.0</v>
      </c>
      <c r="AS129" s="25"/>
      <c r="AT129" s="25"/>
      <c r="AU129" s="25"/>
      <c r="AV129" s="25"/>
      <c r="AW129" s="25"/>
      <c r="AX129" s="25">
        <v>10.0</v>
      </c>
      <c r="AY129" s="25">
        <f t="shared" si="1"/>
        <v>9.22</v>
      </c>
      <c r="AZ129" s="23"/>
      <c r="BA129" s="23">
        <f t="shared" si="5"/>
        <v>0</v>
      </c>
      <c r="BB129" s="6">
        <v>2.0</v>
      </c>
      <c r="BC129" s="6"/>
      <c r="BD129" s="23">
        <f t="shared" si="3"/>
        <v>2</v>
      </c>
      <c r="BE129" s="6" t="s">
        <v>55</v>
      </c>
      <c r="BF129" s="6" t="s">
        <v>55</v>
      </c>
      <c r="BG129" s="6" t="s">
        <v>55</v>
      </c>
      <c r="BH129" s="6" t="s">
        <v>55</v>
      </c>
      <c r="BI129" s="6" t="s">
        <v>92</v>
      </c>
      <c r="BJ129" s="6" t="s">
        <v>92</v>
      </c>
      <c r="BK129" s="6" t="s">
        <v>55</v>
      </c>
      <c r="BL129" s="23"/>
      <c r="BM129" s="23"/>
      <c r="BN129" s="42"/>
      <c r="BO129" s="42"/>
      <c r="BP129" s="42"/>
    </row>
    <row r="130">
      <c r="A130" s="11">
        <v>126.0</v>
      </c>
      <c r="B130" s="6" t="s">
        <v>1922</v>
      </c>
      <c r="C130" s="116" t="s">
        <v>112</v>
      </c>
      <c r="D130" s="116" t="s">
        <v>110</v>
      </c>
      <c r="E130" s="117"/>
      <c r="F130" s="116" t="s">
        <v>96</v>
      </c>
      <c r="G130" s="116" t="s">
        <v>836</v>
      </c>
      <c r="H130" s="11" t="s">
        <v>90</v>
      </c>
      <c r="J130" s="11" t="s">
        <v>526</v>
      </c>
      <c r="K130" s="6" t="s">
        <v>84</v>
      </c>
      <c r="L130" s="33">
        <v>42979.0</v>
      </c>
      <c r="M130" s="11"/>
      <c r="N130" s="23"/>
      <c r="O130" s="23"/>
      <c r="P130" s="23"/>
      <c r="Q130" s="25">
        <v>9.0</v>
      </c>
      <c r="R130" s="25">
        <v>9.0</v>
      </c>
      <c r="S130" s="25">
        <v>9.0</v>
      </c>
      <c r="T130" s="25"/>
      <c r="U130" s="25">
        <v>10.0</v>
      </c>
      <c r="V130" s="25"/>
      <c r="W130" s="25">
        <v>10.0</v>
      </c>
      <c r="X130" s="25">
        <v>9.0</v>
      </c>
      <c r="Y130" s="25">
        <v>9.0</v>
      </c>
      <c r="Z130" s="25">
        <v>9.0</v>
      </c>
      <c r="AA130" s="25"/>
      <c r="AB130" s="25">
        <v>7.0</v>
      </c>
      <c r="AC130" s="25">
        <v>9.0</v>
      </c>
      <c r="AD130" s="25">
        <v>10.0</v>
      </c>
      <c r="AE130" s="25"/>
      <c r="AF130" s="25"/>
      <c r="AG130" s="25"/>
      <c r="AH130" s="25">
        <v>10.0</v>
      </c>
      <c r="AI130" s="25">
        <v>10.0</v>
      </c>
      <c r="AJ130" s="25">
        <v>10.0</v>
      </c>
      <c r="AK130" s="25">
        <v>10.0</v>
      </c>
      <c r="AL130" s="25"/>
      <c r="AM130" s="25"/>
      <c r="AN130" s="25">
        <v>10.0</v>
      </c>
      <c r="AO130" s="25"/>
      <c r="AP130" s="25"/>
      <c r="AQ130" s="25"/>
      <c r="AR130" s="6">
        <v>10.0</v>
      </c>
      <c r="AS130" s="25"/>
      <c r="AT130" s="25"/>
      <c r="AU130" s="25"/>
      <c r="AV130" s="25"/>
      <c r="AW130" s="25"/>
      <c r="AX130" s="25">
        <v>10.0</v>
      </c>
      <c r="AY130" s="25">
        <f t="shared" si="1"/>
        <v>9.44</v>
      </c>
      <c r="AZ130" s="23"/>
      <c r="BA130" s="23">
        <f t="shared" si="5"/>
        <v>0</v>
      </c>
      <c r="BB130" s="6">
        <v>33.0</v>
      </c>
      <c r="BC130" s="6"/>
      <c r="BD130" s="23">
        <f t="shared" si="3"/>
        <v>33</v>
      </c>
      <c r="BE130" s="6" t="s">
        <v>92</v>
      </c>
      <c r="BF130" s="6" t="s">
        <v>55</v>
      </c>
      <c r="BG130" s="6" t="s">
        <v>55</v>
      </c>
      <c r="BH130" s="6" t="s">
        <v>55</v>
      </c>
      <c r="BI130" s="6" t="s">
        <v>55</v>
      </c>
      <c r="BJ130" s="6" t="s">
        <v>92</v>
      </c>
      <c r="BK130" s="6" t="s">
        <v>55</v>
      </c>
      <c r="BL130" s="23"/>
      <c r="BM130" s="23"/>
      <c r="BN130" s="42"/>
      <c r="BO130" s="42"/>
      <c r="BP130" s="42"/>
    </row>
    <row r="131">
      <c r="A131" s="11">
        <v>127.0</v>
      </c>
      <c r="B131" s="6" t="s">
        <v>1365</v>
      </c>
      <c r="C131" s="116" t="s">
        <v>338</v>
      </c>
      <c r="D131" s="118"/>
      <c r="E131" s="117"/>
      <c r="F131" s="116" t="s">
        <v>79</v>
      </c>
      <c r="G131" s="116" t="s">
        <v>836</v>
      </c>
      <c r="H131" s="11" t="s">
        <v>90</v>
      </c>
      <c r="J131" s="11" t="s">
        <v>526</v>
      </c>
      <c r="K131" s="6" t="s">
        <v>84</v>
      </c>
      <c r="L131" s="33">
        <v>42979.0</v>
      </c>
      <c r="M131" s="11"/>
      <c r="N131" s="23"/>
      <c r="O131" s="23"/>
      <c r="P131" s="23"/>
      <c r="Q131" s="6">
        <v>7.0</v>
      </c>
      <c r="R131" s="6">
        <v>8.0</v>
      </c>
      <c r="S131" s="6">
        <v>8.0</v>
      </c>
      <c r="T131" s="23"/>
      <c r="U131" s="6">
        <v>10.0</v>
      </c>
      <c r="V131" s="6"/>
      <c r="W131" s="6">
        <v>10.0</v>
      </c>
      <c r="X131" s="6">
        <v>8.0</v>
      </c>
      <c r="Y131" s="6">
        <v>9.0</v>
      </c>
      <c r="Z131" s="6">
        <v>10.0</v>
      </c>
      <c r="AA131" s="23"/>
      <c r="AB131" s="6">
        <v>7.0</v>
      </c>
      <c r="AC131" s="6">
        <v>10.0</v>
      </c>
      <c r="AD131" s="6">
        <v>9.0</v>
      </c>
      <c r="AE131" s="23"/>
      <c r="AF131" s="23"/>
      <c r="AG131" s="23"/>
      <c r="AH131" s="6">
        <v>10.0</v>
      </c>
      <c r="AI131" s="6">
        <v>10.0</v>
      </c>
      <c r="AJ131" s="6">
        <v>10.0</v>
      </c>
      <c r="AK131" s="6">
        <v>10.0</v>
      </c>
      <c r="AL131" s="23"/>
      <c r="AM131" s="6"/>
      <c r="AN131" s="6">
        <v>9.0</v>
      </c>
      <c r="AO131" s="23"/>
      <c r="AP131" s="23"/>
      <c r="AQ131" s="23"/>
      <c r="AR131" s="6">
        <v>10.0</v>
      </c>
      <c r="AS131" s="23"/>
      <c r="AT131" s="23"/>
      <c r="AU131" s="23"/>
      <c r="AV131" s="23"/>
      <c r="AW131" s="23"/>
      <c r="AX131" s="25">
        <v>10.0</v>
      </c>
      <c r="AY131" s="25">
        <f t="shared" si="1"/>
        <v>9.16</v>
      </c>
      <c r="AZ131" s="23"/>
      <c r="BA131" s="23">
        <f t="shared" si="5"/>
        <v>0</v>
      </c>
      <c r="BB131" s="6">
        <v>54.0</v>
      </c>
      <c r="BC131" s="6"/>
      <c r="BD131" s="23">
        <f t="shared" si="3"/>
        <v>54</v>
      </c>
      <c r="BE131" s="6" t="s">
        <v>92</v>
      </c>
      <c r="BF131" s="6" t="s">
        <v>55</v>
      </c>
      <c r="BG131" s="6" t="s">
        <v>55</v>
      </c>
      <c r="BH131" s="6" t="s">
        <v>55</v>
      </c>
      <c r="BI131" s="6" t="s">
        <v>55</v>
      </c>
      <c r="BJ131" s="6" t="s">
        <v>92</v>
      </c>
      <c r="BK131" s="6" t="s">
        <v>55</v>
      </c>
      <c r="BL131" s="23"/>
      <c r="BM131" s="23"/>
      <c r="BN131" s="42"/>
      <c r="BO131" s="42"/>
      <c r="BP131" s="42"/>
    </row>
    <row r="132">
      <c r="A132" s="11">
        <v>128.0</v>
      </c>
      <c r="B132" s="6" t="s">
        <v>1923</v>
      </c>
      <c r="C132" s="116" t="s">
        <v>731</v>
      </c>
      <c r="D132" s="116" t="s">
        <v>159</v>
      </c>
      <c r="E132" s="117"/>
      <c r="F132" s="116" t="s">
        <v>79</v>
      </c>
      <c r="G132" s="116" t="s">
        <v>836</v>
      </c>
      <c r="H132" s="11" t="s">
        <v>90</v>
      </c>
      <c r="J132" s="11" t="s">
        <v>526</v>
      </c>
      <c r="K132" s="6" t="s">
        <v>84</v>
      </c>
      <c r="L132" s="33">
        <v>42979.0</v>
      </c>
      <c r="M132" s="11"/>
      <c r="N132" s="23"/>
      <c r="O132" s="23"/>
      <c r="P132" s="23"/>
      <c r="Q132" s="6">
        <v>9.0</v>
      </c>
      <c r="R132" s="6">
        <v>10.0</v>
      </c>
      <c r="S132" s="6">
        <v>9.0</v>
      </c>
      <c r="T132" s="23"/>
      <c r="U132" s="6">
        <v>10.0</v>
      </c>
      <c r="V132" s="6"/>
      <c r="W132" s="6">
        <v>9.0</v>
      </c>
      <c r="X132" s="6">
        <v>9.0</v>
      </c>
      <c r="Y132" s="6">
        <v>8.0</v>
      </c>
      <c r="Z132" s="6">
        <v>10.0</v>
      </c>
      <c r="AA132" s="23"/>
      <c r="AB132" s="6">
        <v>10.0</v>
      </c>
      <c r="AC132" s="6">
        <v>10.0</v>
      </c>
      <c r="AD132" s="6">
        <v>10.0</v>
      </c>
      <c r="AE132" s="23"/>
      <c r="AF132" s="23"/>
      <c r="AG132" s="23"/>
      <c r="AH132" s="6">
        <v>10.0</v>
      </c>
      <c r="AI132" s="6">
        <v>10.0</v>
      </c>
      <c r="AJ132" s="6">
        <v>10.0</v>
      </c>
      <c r="AK132" s="6">
        <v>10.0</v>
      </c>
      <c r="AL132" s="23"/>
      <c r="AM132" s="6"/>
      <c r="AN132" s="6">
        <v>10.0</v>
      </c>
      <c r="AO132" s="23"/>
      <c r="AP132" s="23"/>
      <c r="AQ132" s="23"/>
      <c r="AR132" s="6">
        <v>10.0</v>
      </c>
      <c r="AS132" s="23"/>
      <c r="AT132" s="23"/>
      <c r="AU132" s="23"/>
      <c r="AV132" s="23"/>
      <c r="AW132" s="23"/>
      <c r="AX132" s="25">
        <v>10.0</v>
      </c>
      <c r="AY132" s="25">
        <f t="shared" si="1"/>
        <v>9.66</v>
      </c>
      <c r="AZ132" s="23"/>
      <c r="BA132" s="23">
        <f t="shared" si="5"/>
        <v>0</v>
      </c>
      <c r="BB132" s="6">
        <v>11.0</v>
      </c>
      <c r="BC132" s="6"/>
      <c r="BD132" s="23">
        <f t="shared" si="3"/>
        <v>11</v>
      </c>
      <c r="BE132" s="6" t="s">
        <v>92</v>
      </c>
      <c r="BF132" s="6" t="s">
        <v>55</v>
      </c>
      <c r="BG132" s="6" t="s">
        <v>55</v>
      </c>
      <c r="BH132" s="6" t="s">
        <v>55</v>
      </c>
      <c r="BI132" s="6" t="s">
        <v>55</v>
      </c>
      <c r="BJ132" s="6" t="s">
        <v>92</v>
      </c>
      <c r="BK132" s="6" t="s">
        <v>55</v>
      </c>
      <c r="BL132" s="23"/>
      <c r="BM132" s="23"/>
      <c r="BN132" s="42"/>
      <c r="BO132" s="42"/>
      <c r="BP132" s="42"/>
    </row>
    <row r="133">
      <c r="A133" s="11">
        <v>129.0</v>
      </c>
      <c r="B133" s="6" t="s">
        <v>1427</v>
      </c>
      <c r="C133" s="116" t="s">
        <v>104</v>
      </c>
      <c r="D133" s="116" t="s">
        <v>77</v>
      </c>
      <c r="E133" s="117"/>
      <c r="F133" s="116" t="s">
        <v>79</v>
      </c>
      <c r="G133" s="116" t="s">
        <v>836</v>
      </c>
      <c r="H133" s="11" t="s">
        <v>90</v>
      </c>
      <c r="J133" s="11" t="s">
        <v>526</v>
      </c>
      <c r="K133" s="6" t="s">
        <v>84</v>
      </c>
      <c r="L133" s="33">
        <v>42979.0</v>
      </c>
      <c r="M133" s="11"/>
      <c r="N133" s="23"/>
      <c r="O133" s="23"/>
      <c r="P133" s="23"/>
      <c r="Q133" s="25">
        <v>8.0</v>
      </c>
      <c r="R133" s="25">
        <v>7.0</v>
      </c>
      <c r="S133" s="25">
        <v>9.0</v>
      </c>
      <c r="T133" s="25"/>
      <c r="U133" s="25">
        <v>9.0</v>
      </c>
      <c r="V133" s="25"/>
      <c r="W133" s="25">
        <v>9.0</v>
      </c>
      <c r="X133" s="25">
        <v>6.0</v>
      </c>
      <c r="Y133" s="25">
        <v>9.0</v>
      </c>
      <c r="Z133" s="25">
        <v>10.0</v>
      </c>
      <c r="AA133" s="25"/>
      <c r="AB133" s="25">
        <v>7.0</v>
      </c>
      <c r="AC133" s="25">
        <v>9.0</v>
      </c>
      <c r="AD133" s="25">
        <v>10.0</v>
      </c>
      <c r="AE133" s="25"/>
      <c r="AF133" s="25"/>
      <c r="AG133" s="25"/>
      <c r="AH133" s="25">
        <v>10.0</v>
      </c>
      <c r="AI133" s="25">
        <v>10.0</v>
      </c>
      <c r="AJ133" s="25">
        <v>10.0</v>
      </c>
      <c r="AK133" s="25">
        <v>10.0</v>
      </c>
      <c r="AL133" s="25"/>
      <c r="AM133" s="25"/>
      <c r="AN133" s="25">
        <v>9.0</v>
      </c>
      <c r="AO133" s="25"/>
      <c r="AP133" s="25"/>
      <c r="AQ133" s="25"/>
      <c r="AR133" s="6">
        <v>10.0</v>
      </c>
      <c r="AS133" s="25"/>
      <c r="AT133" s="25"/>
      <c r="AU133" s="25"/>
      <c r="AV133" s="25"/>
      <c r="AW133" s="25"/>
      <c r="AX133" s="25">
        <v>10.0</v>
      </c>
      <c r="AY133" s="25">
        <f t="shared" si="1"/>
        <v>9</v>
      </c>
      <c r="AZ133" s="23"/>
      <c r="BA133" s="23">
        <f t="shared" si="5"/>
        <v>0</v>
      </c>
      <c r="BB133" s="6">
        <v>42.0</v>
      </c>
      <c r="BC133" s="6">
        <v>2.0</v>
      </c>
      <c r="BD133" s="23">
        <f t="shared" si="3"/>
        <v>40</v>
      </c>
      <c r="BE133" s="6" t="s">
        <v>92</v>
      </c>
      <c r="BF133" s="6" t="s">
        <v>55</v>
      </c>
      <c r="BG133" s="6" t="s">
        <v>55</v>
      </c>
      <c r="BH133" s="6" t="s">
        <v>55</v>
      </c>
      <c r="BI133" s="6" t="s">
        <v>55</v>
      </c>
      <c r="BJ133" s="6" t="s">
        <v>92</v>
      </c>
      <c r="BK133" s="6" t="s">
        <v>55</v>
      </c>
      <c r="BL133" s="23"/>
      <c r="BM133" s="23"/>
      <c r="BN133" s="42"/>
      <c r="BO133" s="42"/>
      <c r="BP133" s="42"/>
    </row>
    <row r="134">
      <c r="A134" s="11">
        <v>130.0</v>
      </c>
      <c r="B134" s="6" t="s">
        <v>1924</v>
      </c>
      <c r="C134" s="116" t="s">
        <v>223</v>
      </c>
      <c r="D134" s="116" t="s">
        <v>525</v>
      </c>
      <c r="E134" s="117"/>
      <c r="F134" s="116" t="s">
        <v>96</v>
      </c>
      <c r="G134" s="116" t="s">
        <v>836</v>
      </c>
      <c r="H134" s="11" t="s">
        <v>90</v>
      </c>
      <c r="J134" s="11" t="s">
        <v>526</v>
      </c>
      <c r="K134" s="6" t="s">
        <v>84</v>
      </c>
      <c r="L134" s="33">
        <v>42979.0</v>
      </c>
      <c r="M134" s="11"/>
      <c r="N134" s="23"/>
      <c r="O134" s="23"/>
      <c r="P134" s="23"/>
      <c r="Q134" s="6">
        <v>9.0</v>
      </c>
      <c r="R134" s="6">
        <v>9.0</v>
      </c>
      <c r="S134" s="6">
        <v>9.0</v>
      </c>
      <c r="T134" s="23"/>
      <c r="U134" s="6">
        <v>10.0</v>
      </c>
      <c r="V134" s="6"/>
      <c r="W134" s="6">
        <v>8.0</v>
      </c>
      <c r="X134" s="6">
        <v>8.0</v>
      </c>
      <c r="Y134" s="6">
        <v>9.0</v>
      </c>
      <c r="Z134" s="6">
        <v>9.0</v>
      </c>
      <c r="AA134" s="23"/>
      <c r="AB134" s="6">
        <v>7.0</v>
      </c>
      <c r="AC134" s="6">
        <v>8.0</v>
      </c>
      <c r="AD134" s="6">
        <v>10.0</v>
      </c>
      <c r="AE134" s="23"/>
      <c r="AF134" s="23"/>
      <c r="AG134" s="23"/>
      <c r="AH134" s="6">
        <v>10.0</v>
      </c>
      <c r="AI134" s="6">
        <v>10.0</v>
      </c>
      <c r="AJ134" s="6">
        <v>10.0</v>
      </c>
      <c r="AK134" s="6">
        <v>10.0</v>
      </c>
      <c r="AL134" s="23"/>
      <c r="AM134" s="6"/>
      <c r="AN134" s="6">
        <v>8.0</v>
      </c>
      <c r="AO134" s="23"/>
      <c r="AP134" s="23"/>
      <c r="AQ134" s="23"/>
      <c r="AR134" s="6">
        <v>10.0</v>
      </c>
      <c r="AS134" s="23"/>
      <c r="AT134" s="23"/>
      <c r="AU134" s="23"/>
      <c r="AV134" s="23"/>
      <c r="AW134" s="23"/>
      <c r="AX134" s="25">
        <v>10.0</v>
      </c>
      <c r="AY134" s="25">
        <f t="shared" si="1"/>
        <v>9.11</v>
      </c>
      <c r="AZ134" s="23"/>
      <c r="BA134" s="23">
        <f t="shared" si="5"/>
        <v>0</v>
      </c>
      <c r="BB134" s="6">
        <v>27.0</v>
      </c>
      <c r="BC134" s="6"/>
      <c r="BD134" s="23">
        <f t="shared" si="3"/>
        <v>27</v>
      </c>
      <c r="BE134" s="6" t="s">
        <v>92</v>
      </c>
      <c r="BF134" s="6" t="s">
        <v>55</v>
      </c>
      <c r="BG134" s="6" t="s">
        <v>55</v>
      </c>
      <c r="BH134" s="6" t="s">
        <v>55</v>
      </c>
      <c r="BI134" s="6" t="s">
        <v>55</v>
      </c>
      <c r="BJ134" s="6" t="s">
        <v>92</v>
      </c>
      <c r="BK134" s="6" t="s">
        <v>55</v>
      </c>
      <c r="BL134" s="23"/>
      <c r="BM134" s="23"/>
      <c r="BN134" s="42"/>
      <c r="BO134" s="42"/>
      <c r="BP134" s="42"/>
    </row>
    <row r="135">
      <c r="A135" s="11">
        <v>131.0</v>
      </c>
      <c r="B135" s="6" t="s">
        <v>1925</v>
      </c>
      <c r="C135" s="116" t="s">
        <v>1004</v>
      </c>
      <c r="D135" s="116" t="s">
        <v>209</v>
      </c>
      <c r="E135" s="117"/>
      <c r="F135" s="116" t="s">
        <v>96</v>
      </c>
      <c r="G135" s="116" t="s">
        <v>836</v>
      </c>
      <c r="H135" s="11" t="s">
        <v>90</v>
      </c>
      <c r="J135" s="11" t="s">
        <v>526</v>
      </c>
      <c r="K135" s="6" t="s">
        <v>84</v>
      </c>
      <c r="L135" s="33">
        <v>42979.0</v>
      </c>
      <c r="M135" s="11"/>
      <c r="N135" s="23"/>
      <c r="O135" s="23"/>
      <c r="P135" s="23"/>
      <c r="Q135" s="6">
        <v>10.0</v>
      </c>
      <c r="R135" s="6">
        <v>10.0</v>
      </c>
      <c r="S135" s="6">
        <v>8.0</v>
      </c>
      <c r="T135" s="23"/>
      <c r="U135" s="6">
        <v>9.0</v>
      </c>
      <c r="V135" s="6"/>
      <c r="W135" s="6">
        <v>9.0</v>
      </c>
      <c r="X135" s="6">
        <v>8.0</v>
      </c>
      <c r="Y135" s="6">
        <v>7.0</v>
      </c>
      <c r="Z135" s="6">
        <v>8.0</v>
      </c>
      <c r="AA135" s="23"/>
      <c r="AB135" s="6">
        <v>9.0</v>
      </c>
      <c r="AC135" s="6">
        <v>8.0</v>
      </c>
      <c r="AD135" s="6">
        <v>10.0</v>
      </c>
      <c r="AE135" s="23"/>
      <c r="AF135" s="23"/>
      <c r="AG135" s="23"/>
      <c r="AH135" s="6">
        <v>10.0</v>
      </c>
      <c r="AI135" s="6">
        <v>10.0</v>
      </c>
      <c r="AJ135" s="6">
        <v>10.0</v>
      </c>
      <c r="AK135" s="6"/>
      <c r="AL135" s="23"/>
      <c r="AM135" s="6"/>
      <c r="AN135" s="6">
        <v>10.0</v>
      </c>
      <c r="AO135" s="23"/>
      <c r="AP135" s="23"/>
      <c r="AQ135" s="23"/>
      <c r="AR135" s="6">
        <v>10.0</v>
      </c>
      <c r="AS135" s="23"/>
      <c r="AT135" s="23"/>
      <c r="AU135" s="23"/>
      <c r="AV135" s="23"/>
      <c r="AW135" s="23"/>
      <c r="AX135" s="25">
        <v>10.0</v>
      </c>
      <c r="AY135" s="25">
        <f t="shared" si="1"/>
        <v>9.17</v>
      </c>
      <c r="AZ135" s="23"/>
      <c r="BA135" s="23">
        <f t="shared" si="5"/>
        <v>0</v>
      </c>
      <c r="BB135" s="6">
        <v>16.0</v>
      </c>
      <c r="BC135" s="6"/>
      <c r="BD135" s="23">
        <f t="shared" si="3"/>
        <v>16</v>
      </c>
      <c r="BE135" s="6" t="s">
        <v>92</v>
      </c>
      <c r="BF135" s="6" t="s">
        <v>55</v>
      </c>
      <c r="BG135" s="6" t="s">
        <v>55</v>
      </c>
      <c r="BH135" s="6" t="s">
        <v>55</v>
      </c>
      <c r="BI135" s="6" t="s">
        <v>55</v>
      </c>
      <c r="BJ135" s="6" t="s">
        <v>92</v>
      </c>
      <c r="BK135" s="6" t="s">
        <v>55</v>
      </c>
      <c r="BL135" s="23"/>
      <c r="BM135" s="23"/>
      <c r="BN135" s="42"/>
      <c r="BO135" s="42"/>
      <c r="BP135" s="42"/>
    </row>
    <row r="136">
      <c r="A136" s="11">
        <v>132.0</v>
      </c>
      <c r="B136" s="6" t="s">
        <v>1926</v>
      </c>
      <c r="C136" s="116" t="s">
        <v>115</v>
      </c>
      <c r="D136" s="118"/>
      <c r="E136" s="117"/>
      <c r="F136" s="116" t="s">
        <v>79</v>
      </c>
      <c r="G136" s="116" t="s">
        <v>836</v>
      </c>
      <c r="H136" s="11" t="s">
        <v>90</v>
      </c>
      <c r="J136" s="11" t="s">
        <v>526</v>
      </c>
      <c r="K136" s="6" t="s">
        <v>84</v>
      </c>
      <c r="L136" s="33">
        <v>42979.0</v>
      </c>
      <c r="M136" s="11"/>
      <c r="N136" s="23"/>
      <c r="O136" s="23"/>
      <c r="P136" s="23"/>
      <c r="Q136" s="25">
        <v>8.0</v>
      </c>
      <c r="R136" s="25">
        <v>9.0</v>
      </c>
      <c r="S136" s="25">
        <v>8.0</v>
      </c>
      <c r="T136" s="25"/>
      <c r="U136" s="25">
        <v>9.0</v>
      </c>
      <c r="V136" s="25"/>
      <c r="W136" s="25">
        <v>7.0</v>
      </c>
      <c r="X136" s="25">
        <v>7.0</v>
      </c>
      <c r="Y136" s="25">
        <v>8.0</v>
      </c>
      <c r="Z136" s="25">
        <v>10.0</v>
      </c>
      <c r="AA136" s="25"/>
      <c r="AB136" s="25">
        <v>7.0</v>
      </c>
      <c r="AC136" s="25">
        <v>9.0</v>
      </c>
      <c r="AD136" s="25">
        <v>9.0</v>
      </c>
      <c r="AE136" s="25"/>
      <c r="AF136" s="25"/>
      <c r="AG136" s="25"/>
      <c r="AH136" s="25">
        <v>10.0</v>
      </c>
      <c r="AI136" s="25">
        <v>10.0</v>
      </c>
      <c r="AJ136" s="25">
        <v>10.0</v>
      </c>
      <c r="AK136" s="25">
        <v>9.0</v>
      </c>
      <c r="AL136" s="25"/>
      <c r="AM136" s="25"/>
      <c r="AN136" s="25">
        <v>8.0</v>
      </c>
      <c r="AO136" s="25"/>
      <c r="AP136" s="25"/>
      <c r="AQ136" s="25"/>
      <c r="AR136" s="6">
        <v>10.0</v>
      </c>
      <c r="AS136" s="25"/>
      <c r="AT136" s="25"/>
      <c r="AU136" s="25"/>
      <c r="AV136" s="25"/>
      <c r="AW136" s="25"/>
      <c r="AX136" s="25">
        <v>10.0</v>
      </c>
      <c r="AY136" s="25">
        <f t="shared" si="1"/>
        <v>8.77</v>
      </c>
      <c r="AZ136" s="23"/>
      <c r="BA136" s="23">
        <f t="shared" si="5"/>
        <v>0</v>
      </c>
      <c r="BB136" s="6">
        <v>35.0</v>
      </c>
      <c r="BC136" s="6"/>
      <c r="BD136" s="23">
        <f t="shared" si="3"/>
        <v>35</v>
      </c>
      <c r="BE136" s="6" t="s">
        <v>92</v>
      </c>
      <c r="BF136" s="6" t="s">
        <v>55</v>
      </c>
      <c r="BG136" s="6" t="s">
        <v>55</v>
      </c>
      <c r="BH136" s="6" t="s">
        <v>55</v>
      </c>
      <c r="BI136" s="6" t="s">
        <v>55</v>
      </c>
      <c r="BJ136" s="6" t="s">
        <v>92</v>
      </c>
      <c r="BK136" s="6" t="s">
        <v>55</v>
      </c>
      <c r="BL136" s="23"/>
      <c r="BM136" s="23"/>
      <c r="BN136" s="42"/>
      <c r="BO136" s="42"/>
      <c r="BP136" s="42"/>
    </row>
    <row r="137">
      <c r="A137" s="11">
        <v>133.0</v>
      </c>
      <c r="B137" s="6" t="s">
        <v>1927</v>
      </c>
      <c r="C137" s="116" t="s">
        <v>1928</v>
      </c>
      <c r="D137" s="118"/>
      <c r="E137" s="117"/>
      <c r="F137" s="116" t="s">
        <v>96</v>
      </c>
      <c r="G137" s="116" t="s">
        <v>836</v>
      </c>
      <c r="H137" s="11" t="s">
        <v>90</v>
      </c>
      <c r="J137" s="11" t="s">
        <v>526</v>
      </c>
      <c r="K137" s="6" t="s">
        <v>84</v>
      </c>
      <c r="L137" s="33">
        <v>42979.0</v>
      </c>
      <c r="M137" s="11"/>
      <c r="N137" s="23"/>
      <c r="O137" s="23"/>
      <c r="P137" s="23"/>
      <c r="Q137" s="6">
        <v>9.0</v>
      </c>
      <c r="R137" s="6">
        <v>9.0</v>
      </c>
      <c r="S137" s="6">
        <v>8.0</v>
      </c>
      <c r="T137" s="6"/>
      <c r="U137" s="6">
        <v>9.0</v>
      </c>
      <c r="V137" s="6"/>
      <c r="W137" s="6">
        <v>9.0</v>
      </c>
      <c r="X137" s="6">
        <v>7.0</v>
      </c>
      <c r="Y137" s="6">
        <v>6.0</v>
      </c>
      <c r="Z137" s="6">
        <v>7.0</v>
      </c>
      <c r="AA137" s="23"/>
      <c r="AB137" s="6">
        <v>8.0</v>
      </c>
      <c r="AC137" s="6">
        <v>7.0</v>
      </c>
      <c r="AD137" s="6">
        <v>10.0</v>
      </c>
      <c r="AE137" s="23"/>
      <c r="AF137" s="23"/>
      <c r="AG137" s="23"/>
      <c r="AH137" s="6">
        <v>10.0</v>
      </c>
      <c r="AI137" s="6">
        <v>10.0</v>
      </c>
      <c r="AJ137" s="6">
        <v>10.0</v>
      </c>
      <c r="AK137" s="6">
        <v>10.0</v>
      </c>
      <c r="AL137" s="23"/>
      <c r="AM137" s="6"/>
      <c r="AN137" s="6">
        <v>10.0</v>
      </c>
      <c r="AO137" s="23"/>
      <c r="AP137" s="23"/>
      <c r="AQ137" s="23"/>
      <c r="AR137" s="6">
        <v>10.0</v>
      </c>
      <c r="AS137" s="23"/>
      <c r="AT137" s="23"/>
      <c r="AU137" s="23"/>
      <c r="AV137" s="23"/>
      <c r="AW137" s="23"/>
      <c r="AX137" s="25">
        <v>10.0</v>
      </c>
      <c r="AY137" s="25">
        <f t="shared" si="1"/>
        <v>8.83</v>
      </c>
      <c r="AZ137" s="23"/>
      <c r="BA137" s="23">
        <f t="shared" si="5"/>
        <v>0</v>
      </c>
      <c r="BB137" s="6">
        <v>21.0</v>
      </c>
      <c r="BC137" s="6"/>
      <c r="BD137" s="23">
        <f t="shared" si="3"/>
        <v>21</v>
      </c>
      <c r="BE137" s="6" t="s">
        <v>92</v>
      </c>
      <c r="BF137" s="6" t="s">
        <v>55</v>
      </c>
      <c r="BG137" s="6" t="s">
        <v>55</v>
      </c>
      <c r="BH137" s="6" t="s">
        <v>55</v>
      </c>
      <c r="BI137" s="6" t="s">
        <v>55</v>
      </c>
      <c r="BJ137" s="6" t="s">
        <v>92</v>
      </c>
      <c r="BK137" s="6" t="s">
        <v>55</v>
      </c>
      <c r="BL137" s="23"/>
      <c r="BM137" s="23"/>
      <c r="BN137" s="42"/>
      <c r="BO137" s="42"/>
      <c r="BP137" s="42"/>
    </row>
    <row r="138">
      <c r="A138" s="11">
        <v>134.0</v>
      </c>
      <c r="B138" s="6" t="s">
        <v>1698</v>
      </c>
      <c r="C138" s="116" t="s">
        <v>115</v>
      </c>
      <c r="D138" s="116" t="s">
        <v>996</v>
      </c>
      <c r="E138" s="117"/>
      <c r="F138" s="116" t="s">
        <v>79</v>
      </c>
      <c r="G138" s="116" t="s">
        <v>836</v>
      </c>
      <c r="H138" s="11" t="s">
        <v>90</v>
      </c>
      <c r="J138" s="11" t="s">
        <v>526</v>
      </c>
      <c r="K138" s="6" t="s">
        <v>84</v>
      </c>
      <c r="L138" s="33">
        <v>42979.0</v>
      </c>
      <c r="M138" s="11"/>
      <c r="N138" s="23"/>
      <c r="O138" s="23"/>
      <c r="P138" s="23"/>
      <c r="Q138" s="6">
        <v>7.0</v>
      </c>
      <c r="R138" s="6">
        <v>7.0</v>
      </c>
      <c r="S138" s="6">
        <v>7.0</v>
      </c>
      <c r="T138" s="6"/>
      <c r="U138" s="6">
        <v>8.0</v>
      </c>
      <c r="V138" s="6"/>
      <c r="W138" s="6">
        <v>9.0</v>
      </c>
      <c r="X138" s="6">
        <v>7.0</v>
      </c>
      <c r="Y138" s="6">
        <v>7.0</v>
      </c>
      <c r="Z138" s="6">
        <v>9.0</v>
      </c>
      <c r="AA138" s="23"/>
      <c r="AB138" s="6">
        <v>7.0</v>
      </c>
      <c r="AC138" s="6">
        <v>8.0</v>
      </c>
      <c r="AD138" s="6">
        <v>9.0</v>
      </c>
      <c r="AE138" s="23"/>
      <c r="AF138" s="23"/>
      <c r="AG138" s="23"/>
      <c r="AH138" s="6">
        <v>10.0</v>
      </c>
      <c r="AI138" s="6">
        <v>10.0</v>
      </c>
      <c r="AJ138" s="6">
        <v>10.0</v>
      </c>
      <c r="AK138" s="6">
        <v>10.0</v>
      </c>
      <c r="AL138" s="23"/>
      <c r="AM138" s="6"/>
      <c r="AN138" s="6">
        <v>10.0</v>
      </c>
      <c r="AO138" s="23"/>
      <c r="AP138" s="23"/>
      <c r="AQ138" s="23"/>
      <c r="AR138" s="6">
        <v>10.0</v>
      </c>
      <c r="AS138" s="23"/>
      <c r="AT138" s="23"/>
      <c r="AU138" s="23"/>
      <c r="AV138" s="23"/>
      <c r="AW138" s="23"/>
      <c r="AX138" s="25">
        <v>10.0</v>
      </c>
      <c r="AY138" s="25">
        <f t="shared" si="1"/>
        <v>8.61</v>
      </c>
      <c r="AZ138" s="23"/>
      <c r="BA138" s="23">
        <f t="shared" si="5"/>
        <v>0</v>
      </c>
      <c r="BB138" s="6">
        <v>8.0</v>
      </c>
      <c r="BC138" s="6"/>
      <c r="BD138" s="23">
        <f t="shared" si="3"/>
        <v>8</v>
      </c>
      <c r="BE138" s="6" t="s">
        <v>92</v>
      </c>
      <c r="BF138" s="6" t="s">
        <v>55</v>
      </c>
      <c r="BG138" s="6" t="s">
        <v>55</v>
      </c>
      <c r="BH138" s="6" t="s">
        <v>55</v>
      </c>
      <c r="BI138" s="6" t="s">
        <v>55</v>
      </c>
      <c r="BJ138" s="6" t="s">
        <v>92</v>
      </c>
      <c r="BK138" s="6" t="s">
        <v>55</v>
      </c>
      <c r="BL138" s="23"/>
      <c r="BM138" s="23"/>
      <c r="BN138" s="42"/>
      <c r="BO138" s="42"/>
      <c r="BP138" s="42"/>
    </row>
    <row r="139">
      <c r="A139" s="11">
        <v>135.0</v>
      </c>
      <c r="B139" s="6" t="s">
        <v>1929</v>
      </c>
      <c r="C139" s="116" t="s">
        <v>896</v>
      </c>
      <c r="D139" s="116" t="s">
        <v>224</v>
      </c>
      <c r="E139" s="117"/>
      <c r="F139" s="116" t="s">
        <v>96</v>
      </c>
      <c r="G139" s="116" t="s">
        <v>836</v>
      </c>
      <c r="H139" s="11" t="s">
        <v>90</v>
      </c>
      <c r="J139" s="11" t="s">
        <v>526</v>
      </c>
      <c r="K139" s="6" t="s">
        <v>84</v>
      </c>
      <c r="L139" s="33">
        <v>42979.0</v>
      </c>
      <c r="M139" s="11"/>
      <c r="N139" s="23"/>
      <c r="O139" s="23"/>
      <c r="P139" s="23"/>
      <c r="Q139" s="6">
        <v>10.0</v>
      </c>
      <c r="R139" s="6">
        <v>8.0</v>
      </c>
      <c r="S139" s="6">
        <v>8.0</v>
      </c>
      <c r="T139" s="23"/>
      <c r="U139" s="6">
        <v>10.0</v>
      </c>
      <c r="V139" s="6"/>
      <c r="W139" s="6">
        <v>10.0</v>
      </c>
      <c r="X139" s="6">
        <v>8.0</v>
      </c>
      <c r="Y139" s="6">
        <v>7.0</v>
      </c>
      <c r="Z139" s="6">
        <v>9.0</v>
      </c>
      <c r="AA139" s="23"/>
      <c r="AB139" s="6">
        <v>8.0</v>
      </c>
      <c r="AC139" s="6">
        <v>9.0</v>
      </c>
      <c r="AD139" s="6">
        <v>10.0</v>
      </c>
      <c r="AE139" s="23"/>
      <c r="AF139" s="23"/>
      <c r="AG139" s="23"/>
      <c r="AH139" s="6">
        <v>10.0</v>
      </c>
      <c r="AI139" s="6">
        <v>10.0</v>
      </c>
      <c r="AJ139" s="6">
        <v>10.0</v>
      </c>
      <c r="AK139" s="6">
        <v>10.0</v>
      </c>
      <c r="AL139" s="23"/>
      <c r="AM139" s="6"/>
      <c r="AN139" s="6">
        <v>10.0</v>
      </c>
      <c r="AO139" s="23"/>
      <c r="AP139" s="23"/>
      <c r="AQ139" s="23"/>
      <c r="AR139" s="6">
        <v>10.0</v>
      </c>
      <c r="AS139" s="23"/>
      <c r="AT139" s="23"/>
      <c r="AU139" s="23"/>
      <c r="AV139" s="23"/>
      <c r="AW139" s="23"/>
      <c r="AX139" s="25">
        <v>10.0</v>
      </c>
      <c r="AY139" s="25">
        <f t="shared" si="1"/>
        <v>9.27</v>
      </c>
      <c r="AZ139" s="23"/>
      <c r="BA139" s="23">
        <f t="shared" si="5"/>
        <v>0</v>
      </c>
      <c r="BB139" s="6">
        <v>28.0</v>
      </c>
      <c r="BC139" s="6"/>
      <c r="BD139" s="23">
        <f t="shared" si="3"/>
        <v>28</v>
      </c>
      <c r="BE139" s="6" t="s">
        <v>92</v>
      </c>
      <c r="BF139" s="6" t="s">
        <v>55</v>
      </c>
      <c r="BG139" s="6" t="s">
        <v>55</v>
      </c>
      <c r="BH139" s="6" t="s">
        <v>55</v>
      </c>
      <c r="BI139" s="6" t="s">
        <v>55</v>
      </c>
      <c r="BJ139" s="6" t="s">
        <v>92</v>
      </c>
      <c r="BK139" s="6" t="s">
        <v>55</v>
      </c>
      <c r="BL139" s="23"/>
      <c r="BM139" s="23"/>
      <c r="BN139" s="42"/>
      <c r="BO139" s="42"/>
      <c r="BP139" s="42"/>
    </row>
    <row r="140">
      <c r="A140" s="11">
        <v>136.0</v>
      </c>
      <c r="B140" s="6" t="s">
        <v>1930</v>
      </c>
      <c r="C140" s="116" t="s">
        <v>236</v>
      </c>
      <c r="D140" s="116" t="s">
        <v>1931</v>
      </c>
      <c r="E140" s="117"/>
      <c r="F140" s="116" t="s">
        <v>96</v>
      </c>
      <c r="G140" s="116" t="s">
        <v>836</v>
      </c>
      <c r="H140" s="11" t="s">
        <v>90</v>
      </c>
      <c r="J140" s="11" t="s">
        <v>526</v>
      </c>
      <c r="K140" s="6" t="s">
        <v>84</v>
      </c>
      <c r="L140" s="33">
        <v>42979.0</v>
      </c>
      <c r="M140" s="11"/>
      <c r="N140" s="23"/>
      <c r="O140" s="23"/>
      <c r="P140" s="23"/>
      <c r="Q140" s="6">
        <v>8.0</v>
      </c>
      <c r="R140" s="6">
        <v>9.0</v>
      </c>
      <c r="S140" s="6">
        <v>10.0</v>
      </c>
      <c r="T140" s="23"/>
      <c r="U140" s="6">
        <v>10.0</v>
      </c>
      <c r="V140" s="6"/>
      <c r="W140" s="6">
        <v>9.0</v>
      </c>
      <c r="X140" s="6">
        <v>5.0</v>
      </c>
      <c r="Y140" s="6">
        <v>9.0</v>
      </c>
      <c r="Z140" s="6">
        <v>10.0</v>
      </c>
      <c r="AA140" s="23"/>
      <c r="AB140" s="6">
        <v>7.0</v>
      </c>
      <c r="AC140" s="6">
        <v>9.0</v>
      </c>
      <c r="AD140" s="6">
        <v>9.0</v>
      </c>
      <c r="AE140" s="23"/>
      <c r="AF140" s="23"/>
      <c r="AG140" s="23"/>
      <c r="AH140" s="6">
        <v>10.0</v>
      </c>
      <c r="AI140" s="6">
        <v>10.0</v>
      </c>
      <c r="AJ140" s="6">
        <v>10.0</v>
      </c>
      <c r="AK140" s="6">
        <v>10.0</v>
      </c>
      <c r="AL140" s="23"/>
      <c r="AM140" s="6"/>
      <c r="AN140" s="6">
        <v>10.0</v>
      </c>
      <c r="AO140" s="23"/>
      <c r="AP140" s="23"/>
      <c r="AQ140" s="23"/>
      <c r="AR140" s="6">
        <v>10.0</v>
      </c>
      <c r="AS140" s="23"/>
      <c r="AT140" s="23"/>
      <c r="AU140" s="23"/>
      <c r="AV140" s="23"/>
      <c r="AW140" s="23"/>
      <c r="AX140" s="25">
        <v>10.0</v>
      </c>
      <c r="AY140" s="25">
        <f t="shared" si="1"/>
        <v>9.16</v>
      </c>
      <c r="AZ140" s="23"/>
      <c r="BA140" s="23">
        <f t="shared" si="5"/>
        <v>0</v>
      </c>
      <c r="BB140" s="6">
        <v>61.0</v>
      </c>
      <c r="BC140" s="6"/>
      <c r="BD140" s="23">
        <f t="shared" si="3"/>
        <v>61</v>
      </c>
      <c r="BE140" s="6" t="s">
        <v>92</v>
      </c>
      <c r="BF140" s="6" t="s">
        <v>55</v>
      </c>
      <c r="BG140" s="6" t="s">
        <v>55</v>
      </c>
      <c r="BH140" s="6" t="s">
        <v>55</v>
      </c>
      <c r="BI140" s="6" t="s">
        <v>55</v>
      </c>
      <c r="BJ140" s="6" t="s">
        <v>92</v>
      </c>
      <c r="BK140" s="6" t="s">
        <v>55</v>
      </c>
      <c r="BL140" s="23"/>
      <c r="BM140" s="23"/>
      <c r="BN140" s="42"/>
      <c r="BO140" s="42"/>
      <c r="BP140" s="42"/>
    </row>
    <row r="141">
      <c r="A141" s="11">
        <v>137.0</v>
      </c>
      <c r="B141" s="6" t="s">
        <v>1932</v>
      </c>
      <c r="C141" s="116" t="s">
        <v>208</v>
      </c>
      <c r="D141" s="116" t="s">
        <v>110</v>
      </c>
      <c r="E141" s="117"/>
      <c r="F141" s="116" t="s">
        <v>96</v>
      </c>
      <c r="G141" s="116" t="s">
        <v>836</v>
      </c>
      <c r="H141" s="11" t="s">
        <v>90</v>
      </c>
      <c r="J141" s="11" t="s">
        <v>526</v>
      </c>
      <c r="K141" s="6" t="s">
        <v>84</v>
      </c>
      <c r="L141" s="33">
        <v>42979.0</v>
      </c>
      <c r="M141" s="11"/>
      <c r="N141" s="23"/>
      <c r="O141" s="23"/>
      <c r="P141" s="23"/>
      <c r="Q141" s="6">
        <v>9.0</v>
      </c>
      <c r="R141" s="6">
        <v>7.0</v>
      </c>
      <c r="S141" s="6">
        <v>8.0</v>
      </c>
      <c r="T141" s="23"/>
      <c r="U141" s="6">
        <v>8.0</v>
      </c>
      <c r="V141" s="6"/>
      <c r="W141" s="6">
        <v>9.0</v>
      </c>
      <c r="X141" s="6">
        <v>5.0</v>
      </c>
      <c r="Y141" s="6">
        <v>9.0</v>
      </c>
      <c r="Z141" s="6">
        <v>9.0</v>
      </c>
      <c r="AA141" s="23"/>
      <c r="AB141" s="6">
        <v>7.0</v>
      </c>
      <c r="AC141" s="6">
        <v>7.0</v>
      </c>
      <c r="AD141" s="6">
        <v>8.0</v>
      </c>
      <c r="AE141" s="23"/>
      <c r="AF141" s="23"/>
      <c r="AG141" s="23"/>
      <c r="AH141" s="6">
        <v>10.0</v>
      </c>
      <c r="AI141" s="6">
        <v>10.0</v>
      </c>
      <c r="AJ141" s="6">
        <v>10.0</v>
      </c>
      <c r="AK141" s="6">
        <v>9.0</v>
      </c>
      <c r="AL141" s="23"/>
      <c r="AM141" s="6"/>
      <c r="AN141" s="6">
        <v>10.0</v>
      </c>
      <c r="AO141" s="23"/>
      <c r="AP141" s="23"/>
      <c r="AQ141" s="23"/>
      <c r="AR141" s="6">
        <v>10.0</v>
      </c>
      <c r="AS141" s="23"/>
      <c r="AT141" s="23"/>
      <c r="AU141" s="23"/>
      <c r="AV141" s="23"/>
      <c r="AW141" s="23"/>
      <c r="AX141" s="25">
        <v>10.0</v>
      </c>
      <c r="AY141" s="25">
        <f t="shared" si="1"/>
        <v>8.61</v>
      </c>
      <c r="AZ141" s="23"/>
      <c r="BA141" s="23">
        <f t="shared" si="5"/>
        <v>0</v>
      </c>
      <c r="BB141" s="6">
        <v>14.0</v>
      </c>
      <c r="BC141" s="6"/>
      <c r="BD141" s="23">
        <f t="shared" si="3"/>
        <v>14</v>
      </c>
      <c r="BE141" s="6" t="s">
        <v>55</v>
      </c>
      <c r="BF141" s="6" t="s">
        <v>92</v>
      </c>
      <c r="BG141" s="6" t="s">
        <v>55</v>
      </c>
      <c r="BH141" s="6" t="s">
        <v>55</v>
      </c>
      <c r="BI141" s="6" t="s">
        <v>92</v>
      </c>
      <c r="BJ141" s="6" t="s">
        <v>92</v>
      </c>
      <c r="BK141" s="6" t="s">
        <v>55</v>
      </c>
      <c r="BL141" s="23"/>
      <c r="BM141" s="23"/>
      <c r="BN141" s="42"/>
      <c r="BO141" s="42"/>
      <c r="BP141" s="42"/>
    </row>
    <row r="142">
      <c r="A142" s="11">
        <v>138.0</v>
      </c>
      <c r="B142" s="6" t="s">
        <v>1933</v>
      </c>
      <c r="C142" s="116" t="s">
        <v>259</v>
      </c>
      <c r="D142" s="116" t="s">
        <v>314</v>
      </c>
      <c r="E142" s="117"/>
      <c r="F142" s="116" t="s">
        <v>96</v>
      </c>
      <c r="G142" s="116" t="s">
        <v>836</v>
      </c>
      <c r="H142" s="11" t="s">
        <v>90</v>
      </c>
      <c r="J142" s="11" t="s">
        <v>526</v>
      </c>
      <c r="K142" s="6" t="s">
        <v>84</v>
      </c>
      <c r="L142" s="33">
        <v>42979.0</v>
      </c>
      <c r="M142" s="11"/>
      <c r="N142" s="23"/>
      <c r="O142" s="23"/>
      <c r="P142" s="23"/>
      <c r="Q142" s="6">
        <v>10.0</v>
      </c>
      <c r="R142" s="6">
        <v>8.0</v>
      </c>
      <c r="S142" s="6">
        <v>10.0</v>
      </c>
      <c r="T142" s="23"/>
      <c r="U142" s="6">
        <v>10.0</v>
      </c>
      <c r="V142" s="6"/>
      <c r="W142" s="6">
        <v>10.0</v>
      </c>
      <c r="X142" s="6">
        <v>9.0</v>
      </c>
      <c r="Y142" s="6">
        <v>9.0</v>
      </c>
      <c r="Z142" s="6">
        <v>10.0</v>
      </c>
      <c r="AA142" s="23"/>
      <c r="AB142" s="6">
        <v>8.0</v>
      </c>
      <c r="AC142" s="6">
        <v>9.0</v>
      </c>
      <c r="AD142" s="6">
        <v>10.0</v>
      </c>
      <c r="AE142" s="23"/>
      <c r="AF142" s="6"/>
      <c r="AG142" s="23"/>
      <c r="AH142" s="6">
        <v>10.0</v>
      </c>
      <c r="AI142" s="6">
        <v>10.0</v>
      </c>
      <c r="AJ142" s="6">
        <v>10.0</v>
      </c>
      <c r="AK142" s="6">
        <v>10.0</v>
      </c>
      <c r="AL142" s="23"/>
      <c r="AM142" s="6"/>
      <c r="AN142" s="6">
        <v>10.0</v>
      </c>
      <c r="AO142" s="23"/>
      <c r="AP142" s="6"/>
      <c r="AQ142" s="23"/>
      <c r="AR142" s="6">
        <v>10.0</v>
      </c>
      <c r="AS142" s="23"/>
      <c r="AT142" s="23"/>
      <c r="AU142" s="23"/>
      <c r="AV142" s="23"/>
      <c r="AW142" s="23"/>
      <c r="AX142" s="25">
        <v>10.0</v>
      </c>
      <c r="AY142" s="25">
        <f t="shared" si="1"/>
        <v>9.61</v>
      </c>
      <c r="AZ142" s="23"/>
      <c r="BA142" s="23">
        <f t="shared" si="5"/>
        <v>0</v>
      </c>
      <c r="BB142" s="6">
        <v>15.0</v>
      </c>
      <c r="BC142" s="6"/>
      <c r="BD142" s="23">
        <f t="shared" si="3"/>
        <v>15</v>
      </c>
      <c r="BE142" s="6" t="s">
        <v>92</v>
      </c>
      <c r="BF142" s="6" t="s">
        <v>55</v>
      </c>
      <c r="BG142" s="6" t="s">
        <v>55</v>
      </c>
      <c r="BH142" s="6" t="s">
        <v>55</v>
      </c>
      <c r="BI142" s="6" t="s">
        <v>55</v>
      </c>
      <c r="BJ142" s="6" t="s">
        <v>92</v>
      </c>
      <c r="BK142" s="6" t="s">
        <v>55</v>
      </c>
      <c r="BL142" s="23"/>
      <c r="BM142" s="23"/>
      <c r="BN142" s="42"/>
      <c r="BO142" s="42"/>
      <c r="BP142" s="42"/>
    </row>
    <row r="143">
      <c r="A143" s="11">
        <v>139.0</v>
      </c>
      <c r="B143" s="6" t="s">
        <v>758</v>
      </c>
      <c r="C143" s="116" t="s">
        <v>446</v>
      </c>
      <c r="D143" s="116" t="s">
        <v>1716</v>
      </c>
      <c r="E143" s="117"/>
      <c r="F143" s="116" t="s">
        <v>96</v>
      </c>
      <c r="G143" s="116" t="s">
        <v>836</v>
      </c>
      <c r="H143" s="11" t="s">
        <v>90</v>
      </c>
      <c r="J143" s="11" t="s">
        <v>526</v>
      </c>
      <c r="K143" s="6" t="s">
        <v>84</v>
      </c>
      <c r="L143" s="33">
        <v>42979.0</v>
      </c>
      <c r="M143" s="11"/>
      <c r="N143" s="23"/>
      <c r="O143" s="23"/>
      <c r="P143" s="23"/>
      <c r="Q143" s="6">
        <v>10.0</v>
      </c>
      <c r="R143" s="6">
        <v>10.0</v>
      </c>
      <c r="S143" s="6">
        <v>10.0</v>
      </c>
      <c r="T143" s="23"/>
      <c r="U143" s="6">
        <v>10.0</v>
      </c>
      <c r="V143" s="6"/>
      <c r="W143" s="6">
        <v>10.0</v>
      </c>
      <c r="X143" s="6">
        <v>10.0</v>
      </c>
      <c r="Y143" s="6">
        <v>9.0</v>
      </c>
      <c r="Z143" s="6">
        <v>10.0</v>
      </c>
      <c r="AA143" s="23"/>
      <c r="AB143" s="6">
        <v>8.0</v>
      </c>
      <c r="AC143" s="6">
        <v>10.0</v>
      </c>
      <c r="AD143" s="6">
        <v>10.0</v>
      </c>
      <c r="AE143" s="23"/>
      <c r="AF143" s="6"/>
      <c r="AG143" s="23"/>
      <c r="AH143" s="6">
        <v>10.0</v>
      </c>
      <c r="AI143" s="6">
        <v>10.0</v>
      </c>
      <c r="AJ143" s="6">
        <v>10.0</v>
      </c>
      <c r="AK143" s="6">
        <v>10.0</v>
      </c>
      <c r="AL143" s="23"/>
      <c r="AM143" s="6"/>
      <c r="AN143" s="6">
        <v>10.0</v>
      </c>
      <c r="AO143" s="23"/>
      <c r="AP143" s="6"/>
      <c r="AQ143" s="23"/>
      <c r="AR143" s="6">
        <v>10.0</v>
      </c>
      <c r="AS143" s="23"/>
      <c r="AT143" s="23"/>
      <c r="AU143" s="23"/>
      <c r="AV143" s="23"/>
      <c r="AW143" s="23"/>
      <c r="AX143" s="25">
        <v>10.0</v>
      </c>
      <c r="AY143" s="25">
        <f t="shared" si="1"/>
        <v>9.83</v>
      </c>
      <c r="AZ143" s="23"/>
      <c r="BA143" s="23">
        <f t="shared" si="5"/>
        <v>0</v>
      </c>
      <c r="BB143" s="6">
        <v>9.0</v>
      </c>
      <c r="BC143" s="6"/>
      <c r="BD143" s="23">
        <f t="shared" si="3"/>
        <v>9</v>
      </c>
      <c r="BE143" s="6" t="s">
        <v>92</v>
      </c>
      <c r="BF143" s="6" t="s">
        <v>55</v>
      </c>
      <c r="BG143" s="6" t="s">
        <v>55</v>
      </c>
      <c r="BH143" s="6" t="s">
        <v>55</v>
      </c>
      <c r="BI143" s="6" t="s">
        <v>55</v>
      </c>
      <c r="BJ143" s="6" t="s">
        <v>92</v>
      </c>
      <c r="BK143" s="6" t="s">
        <v>55</v>
      </c>
      <c r="BL143" s="23"/>
      <c r="BM143" s="23"/>
      <c r="BN143" s="42"/>
      <c r="BO143" s="42"/>
      <c r="BP143" s="42"/>
    </row>
    <row r="144">
      <c r="A144" s="11">
        <v>140.0</v>
      </c>
      <c r="B144" s="6" t="s">
        <v>1935</v>
      </c>
      <c r="C144" s="116" t="s">
        <v>252</v>
      </c>
      <c r="D144" s="116" t="s">
        <v>404</v>
      </c>
      <c r="E144" s="117"/>
      <c r="F144" s="116" t="s">
        <v>96</v>
      </c>
      <c r="G144" s="116" t="s">
        <v>836</v>
      </c>
      <c r="H144" s="11" t="s">
        <v>90</v>
      </c>
      <c r="J144" s="11" t="s">
        <v>526</v>
      </c>
      <c r="K144" s="6" t="s">
        <v>84</v>
      </c>
      <c r="L144" s="33">
        <v>42979.0</v>
      </c>
      <c r="M144" s="11"/>
      <c r="N144" s="23"/>
      <c r="O144" s="23"/>
      <c r="P144" s="23"/>
      <c r="Q144" s="25">
        <v>10.0</v>
      </c>
      <c r="R144" s="25">
        <v>10.0</v>
      </c>
      <c r="S144" s="25">
        <v>10.0</v>
      </c>
      <c r="T144" s="25"/>
      <c r="U144" s="25">
        <v>10.0</v>
      </c>
      <c r="V144" s="25"/>
      <c r="W144" s="25">
        <v>10.0</v>
      </c>
      <c r="X144" s="25">
        <v>10.0</v>
      </c>
      <c r="Y144" s="25">
        <v>8.0</v>
      </c>
      <c r="Z144" s="25">
        <v>9.0</v>
      </c>
      <c r="AA144" s="25"/>
      <c r="AB144" s="25">
        <v>8.0</v>
      </c>
      <c r="AC144" s="25">
        <v>10.0</v>
      </c>
      <c r="AD144" s="25">
        <v>10.0</v>
      </c>
      <c r="AE144" s="25"/>
      <c r="AF144" s="25"/>
      <c r="AG144" s="25"/>
      <c r="AH144" s="6">
        <v>10.0</v>
      </c>
      <c r="AI144" s="6">
        <v>10.0</v>
      </c>
      <c r="AJ144" s="6">
        <v>10.0</v>
      </c>
      <c r="AK144" s="6">
        <v>10.0</v>
      </c>
      <c r="AL144" s="25"/>
      <c r="AM144" s="25"/>
      <c r="AN144" s="25">
        <v>10.0</v>
      </c>
      <c r="AO144" s="25"/>
      <c r="AP144" s="25"/>
      <c r="AQ144" s="25"/>
      <c r="AR144" s="6">
        <v>10.0</v>
      </c>
      <c r="AS144" s="25"/>
      <c r="AT144" s="25"/>
      <c r="AU144" s="25"/>
      <c r="AV144" s="25"/>
      <c r="AW144" s="25"/>
      <c r="AX144" s="25">
        <v>10.0</v>
      </c>
      <c r="AY144" s="25">
        <f t="shared" si="1"/>
        <v>9.72</v>
      </c>
      <c r="AZ144" s="23"/>
      <c r="BA144" s="23">
        <f t="shared" si="5"/>
        <v>0</v>
      </c>
      <c r="BB144" s="6">
        <v>6.0</v>
      </c>
      <c r="BC144" s="6"/>
      <c r="BD144" s="23">
        <f t="shared" si="3"/>
        <v>6</v>
      </c>
      <c r="BE144" s="6" t="s">
        <v>92</v>
      </c>
      <c r="BF144" s="6" t="s">
        <v>55</v>
      </c>
      <c r="BG144" s="6" t="s">
        <v>55</v>
      </c>
      <c r="BH144" s="6" t="s">
        <v>55</v>
      </c>
      <c r="BI144" s="6" t="s">
        <v>55</v>
      </c>
      <c r="BJ144" s="6" t="s">
        <v>92</v>
      </c>
      <c r="BK144" s="6" t="s">
        <v>55</v>
      </c>
      <c r="BL144" s="23"/>
      <c r="BM144" s="23"/>
      <c r="BN144" s="42"/>
      <c r="BO144" s="42"/>
      <c r="BP144" s="42"/>
    </row>
    <row r="145">
      <c r="A145" s="11">
        <v>141.0</v>
      </c>
      <c r="B145" s="6" t="s">
        <v>1936</v>
      </c>
      <c r="C145" s="116" t="s">
        <v>252</v>
      </c>
      <c r="D145" s="116" t="s">
        <v>110</v>
      </c>
      <c r="E145" s="117"/>
      <c r="F145" s="116" t="s">
        <v>96</v>
      </c>
      <c r="G145" s="116" t="s">
        <v>836</v>
      </c>
      <c r="H145" s="11" t="s">
        <v>90</v>
      </c>
      <c r="J145" s="11" t="s">
        <v>526</v>
      </c>
      <c r="K145" s="6" t="s">
        <v>84</v>
      </c>
      <c r="L145" s="33">
        <v>42979.0</v>
      </c>
      <c r="M145" s="11"/>
      <c r="N145" s="23"/>
      <c r="O145" s="23"/>
      <c r="P145" s="23"/>
      <c r="Q145" s="25">
        <v>10.0</v>
      </c>
      <c r="R145" s="25">
        <v>10.0</v>
      </c>
      <c r="S145" s="25">
        <v>9.0</v>
      </c>
      <c r="T145" s="25"/>
      <c r="U145" s="25">
        <v>10.0</v>
      </c>
      <c r="V145" s="25"/>
      <c r="W145" s="25">
        <v>10.0</v>
      </c>
      <c r="X145" s="25">
        <v>9.0</v>
      </c>
      <c r="Y145" s="25">
        <v>10.0</v>
      </c>
      <c r="Z145" s="25">
        <v>10.0</v>
      </c>
      <c r="AA145" s="25"/>
      <c r="AB145" s="25">
        <v>10.0</v>
      </c>
      <c r="AC145" s="25">
        <v>10.0</v>
      </c>
      <c r="AD145" s="25">
        <v>10.0</v>
      </c>
      <c r="AE145" s="25"/>
      <c r="AF145" s="25"/>
      <c r="AG145" s="25"/>
      <c r="AH145" s="6">
        <v>10.0</v>
      </c>
      <c r="AI145" s="6">
        <v>10.0</v>
      </c>
      <c r="AJ145" s="6">
        <v>10.0</v>
      </c>
      <c r="AK145" s="6">
        <v>10.0</v>
      </c>
      <c r="AL145" s="25"/>
      <c r="AM145" s="25"/>
      <c r="AN145" s="25">
        <v>10.0</v>
      </c>
      <c r="AO145" s="25"/>
      <c r="AP145" s="25"/>
      <c r="AQ145" s="25"/>
      <c r="AR145" s="6">
        <v>10.0</v>
      </c>
      <c r="AS145" s="25"/>
      <c r="AT145" s="25"/>
      <c r="AU145" s="25"/>
      <c r="AV145" s="25"/>
      <c r="AW145" s="25"/>
      <c r="AX145" s="25">
        <v>10.0</v>
      </c>
      <c r="AY145" s="25">
        <f t="shared" si="1"/>
        <v>9.88</v>
      </c>
      <c r="AZ145" s="23"/>
      <c r="BA145" s="23">
        <f t="shared" si="5"/>
        <v>0</v>
      </c>
      <c r="BB145" s="6">
        <v>36.0</v>
      </c>
      <c r="BC145" s="6"/>
      <c r="BD145" s="23">
        <f t="shared" si="3"/>
        <v>36</v>
      </c>
      <c r="BE145" s="6" t="s">
        <v>92</v>
      </c>
      <c r="BF145" s="6" t="s">
        <v>55</v>
      </c>
      <c r="BG145" s="6" t="s">
        <v>55</v>
      </c>
      <c r="BH145" s="6" t="s">
        <v>55</v>
      </c>
      <c r="BI145" s="6" t="s">
        <v>55</v>
      </c>
      <c r="BJ145" s="6" t="s">
        <v>92</v>
      </c>
      <c r="BK145" s="6" t="s">
        <v>55</v>
      </c>
      <c r="BL145" s="23"/>
      <c r="BM145" s="23"/>
      <c r="BN145" s="42"/>
      <c r="BO145" s="42"/>
      <c r="BP145" s="42"/>
    </row>
    <row r="146">
      <c r="A146" s="11">
        <v>142.0</v>
      </c>
      <c r="B146" s="6" t="s">
        <v>1457</v>
      </c>
      <c r="C146" s="116" t="s">
        <v>1458</v>
      </c>
      <c r="D146" s="117"/>
      <c r="E146" s="117"/>
      <c r="F146" s="116" t="s">
        <v>79</v>
      </c>
      <c r="G146" s="116" t="s">
        <v>836</v>
      </c>
      <c r="H146" s="11" t="s">
        <v>90</v>
      </c>
      <c r="J146" s="11" t="s">
        <v>526</v>
      </c>
      <c r="K146" s="6" t="s">
        <v>84</v>
      </c>
      <c r="L146" s="33">
        <v>42979.0</v>
      </c>
      <c r="M146" s="11"/>
      <c r="N146" s="23"/>
      <c r="O146" s="23"/>
      <c r="P146" s="23"/>
      <c r="Q146" s="6">
        <v>8.0</v>
      </c>
      <c r="R146" s="6">
        <v>9.0</v>
      </c>
      <c r="S146" s="6">
        <v>9.0</v>
      </c>
      <c r="T146" s="23"/>
      <c r="U146" s="6">
        <v>8.0</v>
      </c>
      <c r="V146" s="6"/>
      <c r="W146" s="6">
        <v>10.0</v>
      </c>
      <c r="X146" s="6">
        <v>8.0</v>
      </c>
      <c r="Y146" s="6">
        <v>9.0</v>
      </c>
      <c r="Z146" s="6">
        <v>10.0</v>
      </c>
      <c r="AA146" s="23"/>
      <c r="AB146" s="6">
        <v>7.0</v>
      </c>
      <c r="AC146" s="6">
        <v>9.0</v>
      </c>
      <c r="AD146" s="6">
        <v>9.0</v>
      </c>
      <c r="AE146" s="23"/>
      <c r="AF146" s="6"/>
      <c r="AG146" s="23"/>
      <c r="AH146" s="6">
        <v>10.0</v>
      </c>
      <c r="AI146" s="6">
        <v>10.0</v>
      </c>
      <c r="AJ146" s="6">
        <v>10.0</v>
      </c>
      <c r="AK146" s="6">
        <v>9.0</v>
      </c>
      <c r="AL146" s="23"/>
      <c r="AM146" s="6"/>
      <c r="AN146" s="6">
        <v>10.0</v>
      </c>
      <c r="AO146" s="23"/>
      <c r="AP146" s="6"/>
      <c r="AQ146" s="23"/>
      <c r="AR146" s="6">
        <v>10.0</v>
      </c>
      <c r="AS146" s="23"/>
      <c r="AT146" s="23"/>
      <c r="AU146" s="23"/>
      <c r="AV146" s="23"/>
      <c r="AW146" s="23"/>
      <c r="AX146" s="25">
        <v>10.0</v>
      </c>
      <c r="AY146" s="25">
        <f t="shared" si="1"/>
        <v>9.16</v>
      </c>
      <c r="AZ146" s="23"/>
      <c r="BA146" s="23">
        <f t="shared" si="5"/>
        <v>0</v>
      </c>
      <c r="BB146" s="6">
        <v>52.0</v>
      </c>
      <c r="BC146" s="6">
        <v>1.0</v>
      </c>
      <c r="BD146" s="23">
        <f t="shared" si="3"/>
        <v>51</v>
      </c>
      <c r="BE146" s="6" t="s">
        <v>92</v>
      </c>
      <c r="BF146" s="6" t="s">
        <v>55</v>
      </c>
      <c r="BG146" s="6" t="s">
        <v>55</v>
      </c>
      <c r="BH146" s="6" t="s">
        <v>55</v>
      </c>
      <c r="BI146" s="6" t="s">
        <v>55</v>
      </c>
      <c r="BJ146" s="6" t="s">
        <v>92</v>
      </c>
      <c r="BK146" s="6" t="s">
        <v>55</v>
      </c>
      <c r="BL146" s="23"/>
      <c r="BM146" s="23"/>
      <c r="BN146" s="42"/>
      <c r="BO146" s="42"/>
      <c r="BP146" s="42"/>
    </row>
    <row r="147">
      <c r="A147" s="11">
        <v>143.0</v>
      </c>
      <c r="B147" s="6" t="s">
        <v>1937</v>
      </c>
      <c r="C147" s="116" t="s">
        <v>345</v>
      </c>
      <c r="D147" s="116" t="s">
        <v>151</v>
      </c>
      <c r="E147" s="117"/>
      <c r="F147" s="116" t="s">
        <v>96</v>
      </c>
      <c r="G147" s="116" t="s">
        <v>836</v>
      </c>
      <c r="H147" s="11" t="s">
        <v>90</v>
      </c>
      <c r="J147" s="11" t="s">
        <v>526</v>
      </c>
      <c r="K147" s="6" t="s">
        <v>84</v>
      </c>
      <c r="L147" s="33">
        <v>42979.0</v>
      </c>
      <c r="M147" s="11"/>
      <c r="N147" s="23"/>
      <c r="O147" s="23"/>
      <c r="P147" s="23"/>
      <c r="Q147" s="25">
        <v>7.0</v>
      </c>
      <c r="R147" s="25">
        <v>8.0</v>
      </c>
      <c r="S147" s="25">
        <v>8.0</v>
      </c>
      <c r="T147" s="25"/>
      <c r="U147" s="25">
        <v>8.0</v>
      </c>
      <c r="V147" s="25"/>
      <c r="W147" s="25">
        <v>9.0</v>
      </c>
      <c r="X147" s="25">
        <v>8.0</v>
      </c>
      <c r="Y147" s="25">
        <v>8.0</v>
      </c>
      <c r="Z147" s="25">
        <v>10.0</v>
      </c>
      <c r="AA147" s="25"/>
      <c r="AB147" s="25">
        <v>6.0</v>
      </c>
      <c r="AC147" s="25">
        <v>8.0</v>
      </c>
      <c r="AD147" s="25">
        <v>9.0</v>
      </c>
      <c r="AE147" s="25"/>
      <c r="AF147" s="25"/>
      <c r="AG147" s="25"/>
      <c r="AH147" s="6">
        <v>10.0</v>
      </c>
      <c r="AI147" s="6">
        <v>10.0</v>
      </c>
      <c r="AJ147" s="6">
        <v>10.0</v>
      </c>
      <c r="AK147" s="6">
        <v>10.0</v>
      </c>
      <c r="AL147" s="25"/>
      <c r="AM147" s="25"/>
      <c r="AN147" s="25">
        <v>10.0</v>
      </c>
      <c r="AO147" s="25"/>
      <c r="AP147" s="25"/>
      <c r="AQ147" s="25"/>
      <c r="AR147" s="6">
        <v>10.0</v>
      </c>
      <c r="AS147" s="25"/>
      <c r="AT147" s="25"/>
      <c r="AU147" s="25"/>
      <c r="AV147" s="25"/>
      <c r="AW147" s="25"/>
      <c r="AX147" s="25">
        <v>10.0</v>
      </c>
      <c r="AY147" s="25">
        <f t="shared" si="1"/>
        <v>8.83</v>
      </c>
      <c r="AZ147" s="23"/>
      <c r="BA147" s="23">
        <f t="shared" si="5"/>
        <v>0</v>
      </c>
      <c r="BB147" s="6">
        <v>29.0</v>
      </c>
      <c r="BC147" s="6">
        <v>1.0</v>
      </c>
      <c r="BD147" s="23">
        <f t="shared" si="3"/>
        <v>28</v>
      </c>
      <c r="BE147" s="6" t="s">
        <v>92</v>
      </c>
      <c r="BF147" s="6" t="s">
        <v>55</v>
      </c>
      <c r="BG147" s="6" t="s">
        <v>55</v>
      </c>
      <c r="BH147" s="6" t="s">
        <v>55</v>
      </c>
      <c r="BI147" s="6" t="s">
        <v>55</v>
      </c>
      <c r="BJ147" s="6" t="s">
        <v>92</v>
      </c>
      <c r="BK147" s="6" t="s">
        <v>55</v>
      </c>
      <c r="BL147" s="23"/>
      <c r="BM147" s="23"/>
      <c r="BN147" s="42"/>
      <c r="BO147" s="42"/>
      <c r="BP147" s="42"/>
    </row>
    <row r="148">
      <c r="A148" s="11">
        <v>144.0</v>
      </c>
      <c r="B148" s="6" t="s">
        <v>1938</v>
      </c>
      <c r="C148" s="116" t="s">
        <v>285</v>
      </c>
      <c r="D148" s="116" t="s">
        <v>252</v>
      </c>
      <c r="E148" s="117"/>
      <c r="F148" s="116" t="s">
        <v>96</v>
      </c>
      <c r="G148" s="116" t="s">
        <v>836</v>
      </c>
      <c r="H148" s="11" t="s">
        <v>90</v>
      </c>
      <c r="J148" s="11" t="s">
        <v>526</v>
      </c>
      <c r="K148" s="6" t="s">
        <v>84</v>
      </c>
      <c r="L148" s="33">
        <v>42979.0</v>
      </c>
      <c r="M148" s="11"/>
      <c r="N148" s="23"/>
      <c r="O148" s="23"/>
      <c r="P148" s="23"/>
      <c r="Q148" s="6">
        <v>9.0</v>
      </c>
      <c r="R148" s="6">
        <v>10.0</v>
      </c>
      <c r="S148" s="6">
        <v>9.0</v>
      </c>
      <c r="T148" s="23"/>
      <c r="U148" s="6">
        <v>10.0</v>
      </c>
      <c r="V148" s="6"/>
      <c r="W148" s="6">
        <v>9.0</v>
      </c>
      <c r="X148" s="6">
        <v>9.0</v>
      </c>
      <c r="Y148" s="6">
        <v>7.0</v>
      </c>
      <c r="Z148" s="6">
        <v>10.0</v>
      </c>
      <c r="AA148" s="23"/>
      <c r="AB148" s="6">
        <v>7.0</v>
      </c>
      <c r="AC148" s="6">
        <v>9.0</v>
      </c>
      <c r="AD148" s="6">
        <v>9.0</v>
      </c>
      <c r="AE148" s="23"/>
      <c r="AF148" s="6"/>
      <c r="AG148" s="23"/>
      <c r="AH148" s="6">
        <v>10.0</v>
      </c>
      <c r="AI148" s="6">
        <v>10.0</v>
      </c>
      <c r="AJ148" s="6">
        <v>10.0</v>
      </c>
      <c r="AK148" s="6">
        <v>10.0</v>
      </c>
      <c r="AL148" s="23"/>
      <c r="AM148" s="6"/>
      <c r="AN148" s="6">
        <v>10.0</v>
      </c>
      <c r="AO148" s="23"/>
      <c r="AP148" s="25"/>
      <c r="AQ148" s="23"/>
      <c r="AR148" s="6">
        <v>10.0</v>
      </c>
      <c r="AS148" s="23"/>
      <c r="AT148" s="23"/>
      <c r="AU148" s="23"/>
      <c r="AV148" s="23"/>
      <c r="AW148" s="23"/>
      <c r="AX148" s="25">
        <v>10.0</v>
      </c>
      <c r="AY148" s="25">
        <f t="shared" si="1"/>
        <v>9.33</v>
      </c>
      <c r="AZ148" s="23"/>
      <c r="BA148" s="23">
        <f t="shared" si="5"/>
        <v>0</v>
      </c>
      <c r="BB148" s="6">
        <v>8.0</v>
      </c>
      <c r="BC148" s="6"/>
      <c r="BD148" s="23">
        <f t="shared" si="3"/>
        <v>8</v>
      </c>
      <c r="BE148" s="6" t="s">
        <v>92</v>
      </c>
      <c r="BF148" s="6" t="s">
        <v>55</v>
      </c>
      <c r="BG148" s="6" t="s">
        <v>55</v>
      </c>
      <c r="BH148" s="6" t="s">
        <v>55</v>
      </c>
      <c r="BI148" s="6" t="s">
        <v>55</v>
      </c>
      <c r="BJ148" s="6" t="s">
        <v>92</v>
      </c>
      <c r="BK148" s="6" t="s">
        <v>55</v>
      </c>
      <c r="BL148" s="23"/>
      <c r="BM148" s="23"/>
      <c r="BN148" s="42"/>
      <c r="BO148" s="42"/>
      <c r="BP148" s="42"/>
    </row>
    <row r="149">
      <c r="A149" s="11">
        <v>145.0</v>
      </c>
      <c r="B149" s="6" t="s">
        <v>1939</v>
      </c>
      <c r="C149" s="116" t="s">
        <v>76</v>
      </c>
      <c r="D149" s="116" t="s">
        <v>145</v>
      </c>
      <c r="E149" s="118"/>
      <c r="F149" s="116" t="s">
        <v>79</v>
      </c>
      <c r="G149" s="116" t="s">
        <v>836</v>
      </c>
      <c r="H149" s="11" t="s">
        <v>90</v>
      </c>
      <c r="J149" s="11" t="s">
        <v>526</v>
      </c>
      <c r="K149" s="6" t="s">
        <v>84</v>
      </c>
      <c r="L149" s="33">
        <v>42979.0</v>
      </c>
      <c r="M149" s="11"/>
      <c r="N149" s="23"/>
      <c r="O149" s="23"/>
      <c r="P149" s="23"/>
      <c r="Q149" s="25">
        <v>9.0</v>
      </c>
      <c r="R149" s="25">
        <v>9.0</v>
      </c>
      <c r="S149" s="25">
        <v>8.0</v>
      </c>
      <c r="T149" s="25"/>
      <c r="U149" s="25">
        <v>10.0</v>
      </c>
      <c r="V149" s="25"/>
      <c r="W149" s="25">
        <v>10.0</v>
      </c>
      <c r="X149" s="25">
        <v>8.0</v>
      </c>
      <c r="Y149" s="25">
        <v>9.0</v>
      </c>
      <c r="Z149" s="25">
        <v>10.0</v>
      </c>
      <c r="AA149" s="25"/>
      <c r="AB149" s="25">
        <v>7.0</v>
      </c>
      <c r="AC149" s="25">
        <v>9.0</v>
      </c>
      <c r="AD149" s="25">
        <v>10.0</v>
      </c>
      <c r="AE149" s="25"/>
      <c r="AF149" s="25"/>
      <c r="AG149" s="25"/>
      <c r="AH149" s="6">
        <v>10.0</v>
      </c>
      <c r="AI149" s="6">
        <v>10.0</v>
      </c>
      <c r="AJ149" s="6">
        <v>10.0</v>
      </c>
      <c r="AK149" s="6">
        <v>10.0</v>
      </c>
      <c r="AL149" s="25"/>
      <c r="AM149" s="25"/>
      <c r="AN149" s="25">
        <v>10.0</v>
      </c>
      <c r="AO149" s="25"/>
      <c r="AP149" s="25"/>
      <c r="AQ149" s="25"/>
      <c r="AR149" s="6">
        <v>10.0</v>
      </c>
      <c r="AS149" s="25"/>
      <c r="AT149" s="25"/>
      <c r="AU149" s="25"/>
      <c r="AV149" s="25"/>
      <c r="AW149" s="25"/>
      <c r="AX149" s="25">
        <v>10.0</v>
      </c>
      <c r="AY149" s="25">
        <f t="shared" si="1"/>
        <v>9.38</v>
      </c>
      <c r="AZ149" s="23"/>
      <c r="BA149" s="23">
        <f t="shared" si="5"/>
        <v>0</v>
      </c>
      <c r="BB149" s="6">
        <v>18.0</v>
      </c>
      <c r="BC149" s="6"/>
      <c r="BD149" s="23">
        <f t="shared" si="3"/>
        <v>18</v>
      </c>
      <c r="BE149" s="6" t="s">
        <v>92</v>
      </c>
      <c r="BF149" s="6" t="s">
        <v>55</v>
      </c>
      <c r="BG149" s="6" t="s">
        <v>55</v>
      </c>
      <c r="BH149" s="6" t="s">
        <v>55</v>
      </c>
      <c r="BI149" s="6" t="s">
        <v>55</v>
      </c>
      <c r="BJ149" s="6" t="s">
        <v>92</v>
      </c>
      <c r="BK149" s="6" t="s">
        <v>55</v>
      </c>
      <c r="BL149" s="23"/>
      <c r="BM149" s="23"/>
      <c r="BN149" s="42"/>
      <c r="BO149" s="42"/>
      <c r="BP149" s="42"/>
    </row>
    <row r="150">
      <c r="A150" s="11">
        <v>146.0</v>
      </c>
      <c r="B150" s="6" t="s">
        <v>435</v>
      </c>
      <c r="C150" s="116" t="s">
        <v>338</v>
      </c>
      <c r="D150" s="118"/>
      <c r="E150" s="117"/>
      <c r="F150" s="116" t="s">
        <v>79</v>
      </c>
      <c r="G150" s="116" t="s">
        <v>836</v>
      </c>
      <c r="H150" s="11" t="s">
        <v>90</v>
      </c>
      <c r="J150" s="11" t="s">
        <v>526</v>
      </c>
      <c r="K150" s="6" t="s">
        <v>84</v>
      </c>
      <c r="L150" s="33">
        <v>42979.0</v>
      </c>
      <c r="M150" s="11"/>
      <c r="N150" s="23"/>
      <c r="O150" s="23"/>
      <c r="P150" s="23"/>
      <c r="Q150" s="25">
        <v>8.0</v>
      </c>
      <c r="R150" s="25">
        <v>10.0</v>
      </c>
      <c r="S150" s="25">
        <v>9.0</v>
      </c>
      <c r="T150" s="25"/>
      <c r="U150" s="25">
        <v>10.0</v>
      </c>
      <c r="V150" s="25"/>
      <c r="W150" s="25">
        <v>9.0</v>
      </c>
      <c r="X150" s="25">
        <v>9.0</v>
      </c>
      <c r="Y150" s="25">
        <v>8.0</v>
      </c>
      <c r="Z150" s="25">
        <v>9.0</v>
      </c>
      <c r="AA150" s="25"/>
      <c r="AB150" s="25">
        <v>9.0</v>
      </c>
      <c r="AC150" s="25">
        <v>10.0</v>
      </c>
      <c r="AD150" s="25">
        <v>10.0</v>
      </c>
      <c r="AE150" s="25"/>
      <c r="AF150" s="25"/>
      <c r="AG150" s="25"/>
      <c r="AH150" s="6">
        <v>10.0</v>
      </c>
      <c r="AI150" s="6">
        <v>10.0</v>
      </c>
      <c r="AJ150" s="6">
        <v>10.0</v>
      </c>
      <c r="AK150" s="6">
        <v>10.0</v>
      </c>
      <c r="AL150" s="25"/>
      <c r="AM150" s="25"/>
      <c r="AN150" s="25">
        <v>10.0</v>
      </c>
      <c r="AO150" s="25"/>
      <c r="AP150" s="25"/>
      <c r="AQ150" s="25"/>
      <c r="AR150" s="6">
        <v>10.0</v>
      </c>
      <c r="AS150" s="25"/>
      <c r="AT150" s="25"/>
      <c r="AU150" s="25"/>
      <c r="AV150" s="25"/>
      <c r="AW150" s="25"/>
      <c r="AX150" s="25">
        <v>10.0</v>
      </c>
      <c r="AY150" s="25">
        <f t="shared" si="1"/>
        <v>9.5</v>
      </c>
      <c r="AZ150" s="23"/>
      <c r="BA150" s="23">
        <f t="shared" si="5"/>
        <v>0</v>
      </c>
      <c r="BB150" s="6">
        <v>1.0</v>
      </c>
      <c r="BC150" s="6"/>
      <c r="BD150" s="23">
        <f t="shared" si="3"/>
        <v>1</v>
      </c>
      <c r="BE150" s="6" t="s">
        <v>92</v>
      </c>
      <c r="BF150" s="6" t="s">
        <v>55</v>
      </c>
      <c r="BG150" s="6" t="s">
        <v>55</v>
      </c>
      <c r="BH150" s="6" t="s">
        <v>55</v>
      </c>
      <c r="BI150" s="6" t="s">
        <v>55</v>
      </c>
      <c r="BJ150" s="6" t="s">
        <v>92</v>
      </c>
      <c r="BK150" s="6" t="s">
        <v>55</v>
      </c>
      <c r="BL150" s="23"/>
      <c r="BM150" s="23"/>
      <c r="BN150" s="42"/>
      <c r="BO150" s="42"/>
      <c r="BP150" s="42"/>
    </row>
    <row r="151">
      <c r="A151" s="11">
        <v>147.0</v>
      </c>
      <c r="B151" s="6" t="s">
        <v>181</v>
      </c>
      <c r="C151" s="116" t="s">
        <v>200</v>
      </c>
      <c r="D151" s="116" t="s">
        <v>1940</v>
      </c>
      <c r="E151" s="117"/>
      <c r="F151" s="116" t="s">
        <v>96</v>
      </c>
      <c r="G151" s="116" t="s">
        <v>836</v>
      </c>
      <c r="H151" s="48" t="s">
        <v>90</v>
      </c>
      <c r="J151" s="11" t="s">
        <v>91</v>
      </c>
      <c r="K151" s="48" t="s">
        <v>84</v>
      </c>
      <c r="L151" s="49">
        <v>42979.0</v>
      </c>
      <c r="M151" s="52"/>
      <c r="N151" s="50"/>
      <c r="O151" s="50"/>
      <c r="P151" s="50"/>
      <c r="Q151" s="25">
        <v>8.0</v>
      </c>
      <c r="R151" s="25">
        <v>8.0</v>
      </c>
      <c r="S151" s="25">
        <v>9.0</v>
      </c>
      <c r="T151" s="25"/>
      <c r="U151" s="25">
        <v>9.0</v>
      </c>
      <c r="V151" s="25"/>
      <c r="W151" s="25">
        <v>6.0</v>
      </c>
      <c r="X151" s="25">
        <v>6.0</v>
      </c>
      <c r="Y151" s="25">
        <v>8.0</v>
      </c>
      <c r="Z151" s="25">
        <v>10.0</v>
      </c>
      <c r="AA151" s="25"/>
      <c r="AB151" s="25">
        <v>6.0</v>
      </c>
      <c r="AC151" s="25">
        <v>8.0</v>
      </c>
      <c r="AD151" s="25">
        <v>9.0</v>
      </c>
      <c r="AE151" s="25"/>
      <c r="AF151" s="25"/>
      <c r="AG151" s="25"/>
      <c r="AH151" s="6">
        <v>10.0</v>
      </c>
      <c r="AI151" s="6">
        <v>10.0</v>
      </c>
      <c r="AJ151" s="6">
        <v>10.0</v>
      </c>
      <c r="AK151" s="6">
        <v>10.0</v>
      </c>
      <c r="AL151" s="25"/>
      <c r="AM151" s="25"/>
      <c r="AN151" s="25">
        <v>10.0</v>
      </c>
      <c r="AO151" s="25"/>
      <c r="AP151" s="25"/>
      <c r="AQ151" s="25"/>
      <c r="AR151" s="6">
        <v>10.0</v>
      </c>
      <c r="AS151" s="25"/>
      <c r="AT151" s="25"/>
      <c r="AU151" s="25"/>
      <c r="AV151" s="25"/>
      <c r="AW151" s="25"/>
      <c r="AX151" s="25">
        <v>10.0</v>
      </c>
      <c r="AY151" s="25">
        <f t="shared" si="1"/>
        <v>8.72</v>
      </c>
      <c r="AZ151" s="6" t="s">
        <v>79</v>
      </c>
      <c r="BA151" s="23">
        <f t="shared" si="5"/>
        <v>0</v>
      </c>
      <c r="BB151" s="25">
        <v>39.0</v>
      </c>
      <c r="BC151" s="25">
        <v>4.0</v>
      </c>
      <c r="BD151" s="23">
        <f t="shared" si="3"/>
        <v>35</v>
      </c>
      <c r="BE151" s="6" t="s">
        <v>92</v>
      </c>
      <c r="BF151" s="6" t="s">
        <v>55</v>
      </c>
      <c r="BG151" s="6" t="s">
        <v>55</v>
      </c>
      <c r="BH151" s="6" t="s">
        <v>55</v>
      </c>
      <c r="BI151" s="6" t="s">
        <v>55</v>
      </c>
      <c r="BJ151" s="6" t="s">
        <v>92</v>
      </c>
      <c r="BK151" s="6" t="s">
        <v>55</v>
      </c>
      <c r="BL151" s="23"/>
      <c r="BM151" s="23"/>
      <c r="BN151" s="42"/>
      <c r="BO151" s="42"/>
      <c r="BP151" s="42"/>
    </row>
    <row r="152">
      <c r="A152" s="11">
        <v>148.0</v>
      </c>
      <c r="B152" s="6" t="s">
        <v>1941</v>
      </c>
      <c r="C152" s="116" t="s">
        <v>816</v>
      </c>
      <c r="D152" s="116" t="s">
        <v>933</v>
      </c>
      <c r="E152" s="117"/>
      <c r="F152" s="116" t="s">
        <v>96</v>
      </c>
      <c r="G152" s="116" t="s">
        <v>836</v>
      </c>
      <c r="H152" s="48" t="s">
        <v>90</v>
      </c>
      <c r="J152" s="11" t="s">
        <v>91</v>
      </c>
      <c r="K152" s="48" t="s">
        <v>84</v>
      </c>
      <c r="L152" s="49">
        <v>42979.0</v>
      </c>
      <c r="M152" s="52"/>
      <c r="N152" s="50"/>
      <c r="O152" s="50"/>
      <c r="P152" s="50"/>
      <c r="Q152" s="25">
        <v>9.0</v>
      </c>
      <c r="R152" s="25">
        <v>9.0</v>
      </c>
      <c r="S152" s="25">
        <v>9.0</v>
      </c>
      <c r="T152" s="25"/>
      <c r="U152" s="25">
        <v>9.0</v>
      </c>
      <c r="V152" s="25"/>
      <c r="W152" s="25">
        <v>9.0</v>
      </c>
      <c r="X152" s="25">
        <v>9.0</v>
      </c>
      <c r="Y152" s="25">
        <v>7.0</v>
      </c>
      <c r="Z152" s="25">
        <v>10.0</v>
      </c>
      <c r="AA152" s="25"/>
      <c r="AB152" s="25">
        <v>7.0</v>
      </c>
      <c r="AC152" s="25">
        <v>8.0</v>
      </c>
      <c r="AD152" s="25">
        <v>9.0</v>
      </c>
      <c r="AE152" s="25"/>
      <c r="AF152" s="25"/>
      <c r="AG152" s="25"/>
      <c r="AH152" s="6">
        <v>10.0</v>
      </c>
      <c r="AI152" s="6">
        <v>10.0</v>
      </c>
      <c r="AJ152" s="6">
        <v>10.0</v>
      </c>
      <c r="AK152" s="6">
        <v>10.0</v>
      </c>
      <c r="AL152" s="25"/>
      <c r="AM152" s="25"/>
      <c r="AN152" s="25">
        <v>10.0</v>
      </c>
      <c r="AO152" s="25"/>
      <c r="AP152" s="25"/>
      <c r="AQ152" s="25"/>
      <c r="AR152" s="6">
        <v>10.0</v>
      </c>
      <c r="AS152" s="25"/>
      <c r="AT152" s="25"/>
      <c r="AU152" s="25"/>
      <c r="AV152" s="25"/>
      <c r="AW152" s="25"/>
      <c r="AX152" s="25">
        <v>10.0</v>
      </c>
      <c r="AY152" s="25">
        <f t="shared" si="1"/>
        <v>9.16</v>
      </c>
      <c r="AZ152" s="6" t="s">
        <v>79</v>
      </c>
      <c r="BA152" s="23">
        <f t="shared" si="5"/>
        <v>0</v>
      </c>
      <c r="BB152" s="25">
        <v>23.0</v>
      </c>
      <c r="BC152" s="25"/>
      <c r="BD152" s="23">
        <f t="shared" si="3"/>
        <v>23</v>
      </c>
      <c r="BE152" s="6" t="s">
        <v>92</v>
      </c>
      <c r="BF152" s="6" t="s">
        <v>55</v>
      </c>
      <c r="BG152" s="6" t="s">
        <v>55</v>
      </c>
      <c r="BH152" s="6" t="s">
        <v>55</v>
      </c>
      <c r="BI152" s="6" t="s">
        <v>55</v>
      </c>
      <c r="BJ152" s="6" t="s">
        <v>92</v>
      </c>
      <c r="BK152" s="6" t="s">
        <v>55</v>
      </c>
      <c r="BL152" s="23"/>
      <c r="BM152" s="23"/>
      <c r="BN152" s="42"/>
      <c r="BO152" s="42"/>
      <c r="BP152" s="42"/>
    </row>
    <row r="153">
      <c r="A153" s="11">
        <v>149.0</v>
      </c>
      <c r="B153" s="6" t="s">
        <v>1943</v>
      </c>
      <c r="C153" s="116" t="s">
        <v>208</v>
      </c>
      <c r="D153" s="116" t="s">
        <v>1944</v>
      </c>
      <c r="E153" s="117"/>
      <c r="F153" s="116" t="s">
        <v>96</v>
      </c>
      <c r="G153" s="116" t="s">
        <v>836</v>
      </c>
      <c r="H153" s="48" t="s">
        <v>90</v>
      </c>
      <c r="J153" s="11" t="s">
        <v>91</v>
      </c>
      <c r="K153" s="48" t="s">
        <v>84</v>
      </c>
      <c r="L153" s="49">
        <v>42979.0</v>
      </c>
      <c r="M153" s="52"/>
      <c r="N153" s="50"/>
      <c r="O153" s="50"/>
      <c r="P153" s="50"/>
      <c r="Q153" s="25">
        <v>9.0</v>
      </c>
      <c r="R153" s="25">
        <v>9.0</v>
      </c>
      <c r="S153" s="25">
        <v>9.0</v>
      </c>
      <c r="T153" s="25"/>
      <c r="U153" s="25">
        <v>10.0</v>
      </c>
      <c r="V153" s="25"/>
      <c r="W153" s="25">
        <v>7.0</v>
      </c>
      <c r="X153" s="25">
        <v>7.0</v>
      </c>
      <c r="Y153" s="25">
        <v>7.0</v>
      </c>
      <c r="Z153" s="25">
        <v>10.0</v>
      </c>
      <c r="AA153" s="25"/>
      <c r="AB153" s="25">
        <v>6.0</v>
      </c>
      <c r="AC153" s="25">
        <v>9.0</v>
      </c>
      <c r="AD153" s="25">
        <v>8.0</v>
      </c>
      <c r="AE153" s="25"/>
      <c r="AF153" s="25"/>
      <c r="AG153" s="25"/>
      <c r="AH153" s="6">
        <v>10.0</v>
      </c>
      <c r="AI153" s="6">
        <v>10.0</v>
      </c>
      <c r="AJ153" s="6">
        <v>10.0</v>
      </c>
      <c r="AK153" s="6">
        <v>10.0</v>
      </c>
      <c r="AL153" s="25"/>
      <c r="AM153" s="25"/>
      <c r="AN153" s="25">
        <v>10.0</v>
      </c>
      <c r="AO153" s="25"/>
      <c r="AP153" s="25"/>
      <c r="AQ153" s="25"/>
      <c r="AR153" s="6">
        <v>10.0</v>
      </c>
      <c r="AS153" s="25"/>
      <c r="AT153" s="25"/>
      <c r="AU153" s="25"/>
      <c r="AV153" s="25"/>
      <c r="AW153" s="25"/>
      <c r="AX153" s="25">
        <v>10.0</v>
      </c>
      <c r="AY153" s="25">
        <f t="shared" si="1"/>
        <v>8.94</v>
      </c>
      <c r="AZ153" s="6" t="s">
        <v>79</v>
      </c>
      <c r="BA153" s="23">
        <f t="shared" si="5"/>
        <v>0</v>
      </c>
      <c r="BB153" s="25">
        <v>29.0</v>
      </c>
      <c r="BC153" s="25"/>
      <c r="BD153" s="23">
        <f t="shared" si="3"/>
        <v>29</v>
      </c>
      <c r="BE153" s="6" t="s">
        <v>92</v>
      </c>
      <c r="BF153" s="6" t="s">
        <v>55</v>
      </c>
      <c r="BG153" s="6" t="s">
        <v>55</v>
      </c>
      <c r="BH153" s="6" t="s">
        <v>55</v>
      </c>
      <c r="BI153" s="6" t="s">
        <v>55</v>
      </c>
      <c r="BJ153" s="6" t="s">
        <v>92</v>
      </c>
      <c r="BK153" s="6" t="s">
        <v>55</v>
      </c>
      <c r="BL153" s="23"/>
      <c r="BM153" s="23"/>
      <c r="BN153" s="42"/>
      <c r="BO153" s="42"/>
      <c r="BP153" s="42"/>
    </row>
    <row r="154">
      <c r="A154" s="11">
        <v>150.0</v>
      </c>
      <c r="B154" s="6" t="s">
        <v>1945</v>
      </c>
      <c r="C154" s="116" t="s">
        <v>130</v>
      </c>
      <c r="D154" s="116" t="s">
        <v>77</v>
      </c>
      <c r="E154" s="117"/>
      <c r="F154" s="116" t="s">
        <v>79</v>
      </c>
      <c r="G154" s="116" t="s">
        <v>836</v>
      </c>
      <c r="H154" s="48" t="s">
        <v>90</v>
      </c>
      <c r="J154" s="11" t="s">
        <v>91</v>
      </c>
      <c r="K154" s="48" t="s">
        <v>84</v>
      </c>
      <c r="L154" s="49">
        <v>42979.0</v>
      </c>
      <c r="M154" s="52"/>
      <c r="N154" s="50"/>
      <c r="O154" s="50"/>
      <c r="P154" s="50"/>
      <c r="Q154" s="25">
        <v>7.0</v>
      </c>
      <c r="R154" s="25">
        <v>9.0</v>
      </c>
      <c r="S154" s="25">
        <v>8.0</v>
      </c>
      <c r="T154" s="25"/>
      <c r="U154" s="25">
        <v>10.0</v>
      </c>
      <c r="V154" s="25"/>
      <c r="W154" s="25">
        <v>9.0</v>
      </c>
      <c r="X154" s="25">
        <v>8.0</v>
      </c>
      <c r="Y154" s="25">
        <v>8.0</v>
      </c>
      <c r="Z154" s="25">
        <v>10.0</v>
      </c>
      <c r="AA154" s="25"/>
      <c r="AB154" s="25">
        <v>6.0</v>
      </c>
      <c r="AC154" s="25">
        <v>9.0</v>
      </c>
      <c r="AD154" s="25">
        <v>8.0</v>
      </c>
      <c r="AE154" s="25"/>
      <c r="AF154" s="25"/>
      <c r="AG154" s="25"/>
      <c r="AH154" s="6">
        <v>10.0</v>
      </c>
      <c r="AI154" s="6">
        <v>10.0</v>
      </c>
      <c r="AJ154" s="6">
        <v>10.0</v>
      </c>
      <c r="AK154" s="6">
        <v>10.0</v>
      </c>
      <c r="AL154" s="25"/>
      <c r="AM154" s="25"/>
      <c r="AN154" s="25">
        <v>10.0</v>
      </c>
      <c r="AO154" s="25"/>
      <c r="AP154" s="25"/>
      <c r="AQ154" s="25"/>
      <c r="AR154" s="6">
        <v>10.0</v>
      </c>
      <c r="AS154" s="25"/>
      <c r="AT154" s="25"/>
      <c r="AU154" s="25"/>
      <c r="AV154" s="25"/>
      <c r="AW154" s="25"/>
      <c r="AX154" s="25">
        <v>10.0</v>
      </c>
      <c r="AY154" s="25">
        <f t="shared" si="1"/>
        <v>9</v>
      </c>
      <c r="AZ154" s="6" t="s">
        <v>96</v>
      </c>
      <c r="BA154" s="23">
        <f t="shared" si="5"/>
        <v>0</v>
      </c>
      <c r="BB154" s="25">
        <v>15.0</v>
      </c>
      <c r="BC154" s="25"/>
      <c r="BD154" s="23">
        <f t="shared" si="3"/>
        <v>15</v>
      </c>
      <c r="BE154" s="6" t="s">
        <v>92</v>
      </c>
      <c r="BF154" s="6" t="s">
        <v>55</v>
      </c>
      <c r="BG154" s="6" t="s">
        <v>55</v>
      </c>
      <c r="BH154" s="6" t="s">
        <v>55</v>
      </c>
      <c r="BI154" s="6" t="s">
        <v>55</v>
      </c>
      <c r="BJ154" s="6" t="s">
        <v>92</v>
      </c>
      <c r="BK154" s="6" t="s">
        <v>55</v>
      </c>
      <c r="BL154" s="23"/>
      <c r="BM154" s="23"/>
      <c r="BN154" s="42"/>
      <c r="BO154" s="42"/>
      <c r="BP154" s="42"/>
    </row>
    <row r="155">
      <c r="A155" s="11">
        <v>151.0</v>
      </c>
      <c r="B155" s="6" t="s">
        <v>1946</v>
      </c>
      <c r="C155" s="116" t="s">
        <v>607</v>
      </c>
      <c r="D155" s="116" t="s">
        <v>676</v>
      </c>
      <c r="E155" s="117"/>
      <c r="F155" s="116" t="s">
        <v>96</v>
      </c>
      <c r="G155" s="116" t="s">
        <v>836</v>
      </c>
      <c r="H155" s="48" t="s">
        <v>90</v>
      </c>
      <c r="J155" s="11" t="s">
        <v>91</v>
      </c>
      <c r="K155" s="48" t="s">
        <v>84</v>
      </c>
      <c r="L155" s="49">
        <v>42979.0</v>
      </c>
      <c r="M155" s="52"/>
      <c r="N155" s="50"/>
      <c r="O155" s="50"/>
      <c r="P155" s="50"/>
      <c r="Q155" s="25">
        <v>8.0</v>
      </c>
      <c r="R155" s="25">
        <v>9.0</v>
      </c>
      <c r="S155" s="25">
        <v>9.0</v>
      </c>
      <c r="T155" s="25"/>
      <c r="U155" s="25">
        <v>9.0</v>
      </c>
      <c r="V155" s="25"/>
      <c r="W155" s="25">
        <v>9.0</v>
      </c>
      <c r="X155" s="25">
        <v>7.0</v>
      </c>
      <c r="Y155" s="25">
        <v>8.0</v>
      </c>
      <c r="Z155" s="25">
        <v>9.0</v>
      </c>
      <c r="AA155" s="25"/>
      <c r="AB155" s="25">
        <v>7.0</v>
      </c>
      <c r="AC155" s="25">
        <v>9.0</v>
      </c>
      <c r="AD155" s="25">
        <v>9.0</v>
      </c>
      <c r="AE155" s="25"/>
      <c r="AF155" s="25"/>
      <c r="AG155" s="25"/>
      <c r="AH155" s="6">
        <v>10.0</v>
      </c>
      <c r="AI155" s="6">
        <v>10.0</v>
      </c>
      <c r="AJ155" s="6">
        <v>10.0</v>
      </c>
      <c r="AK155" s="6">
        <v>10.0</v>
      </c>
      <c r="AL155" s="25"/>
      <c r="AM155" s="25"/>
      <c r="AN155" s="25">
        <v>10.0</v>
      </c>
      <c r="AO155" s="25"/>
      <c r="AP155" s="25"/>
      <c r="AQ155" s="25"/>
      <c r="AR155" s="6">
        <v>10.0</v>
      </c>
      <c r="AS155" s="25"/>
      <c r="AT155" s="25"/>
      <c r="AU155" s="25"/>
      <c r="AV155" s="25"/>
      <c r="AW155" s="25"/>
      <c r="AX155" s="25">
        <v>10.0</v>
      </c>
      <c r="AY155" s="25">
        <f t="shared" si="1"/>
        <v>9.05</v>
      </c>
      <c r="AZ155" s="6" t="s">
        <v>96</v>
      </c>
      <c r="BA155" s="23">
        <f t="shared" si="5"/>
        <v>0</v>
      </c>
      <c r="BB155" s="25">
        <v>15.0</v>
      </c>
      <c r="BC155" s="25"/>
      <c r="BD155" s="23">
        <f t="shared" si="3"/>
        <v>15</v>
      </c>
      <c r="BE155" s="6" t="s">
        <v>92</v>
      </c>
      <c r="BF155" s="6" t="s">
        <v>55</v>
      </c>
      <c r="BG155" s="6" t="s">
        <v>55</v>
      </c>
      <c r="BH155" s="6" t="s">
        <v>55</v>
      </c>
      <c r="BI155" s="6" t="s">
        <v>55</v>
      </c>
      <c r="BJ155" s="6" t="s">
        <v>92</v>
      </c>
      <c r="BK155" s="6" t="s">
        <v>55</v>
      </c>
      <c r="BL155" s="23"/>
      <c r="BM155" s="23"/>
      <c r="BN155" s="42"/>
      <c r="BO155" s="42"/>
      <c r="BP155" s="42"/>
    </row>
    <row r="156">
      <c r="A156" s="11">
        <v>152.0</v>
      </c>
      <c r="B156" s="6" t="s">
        <v>1947</v>
      </c>
      <c r="C156" s="116" t="s">
        <v>1948</v>
      </c>
      <c r="D156" s="118"/>
      <c r="E156" s="117"/>
      <c r="F156" s="116" t="s">
        <v>96</v>
      </c>
      <c r="G156" s="116" t="s">
        <v>836</v>
      </c>
      <c r="H156" s="48" t="s">
        <v>90</v>
      </c>
      <c r="J156" s="11" t="s">
        <v>91</v>
      </c>
      <c r="K156" s="48" t="s">
        <v>84</v>
      </c>
      <c r="L156" s="49">
        <v>42979.0</v>
      </c>
      <c r="M156" s="52"/>
      <c r="N156" s="50"/>
      <c r="O156" s="50"/>
      <c r="P156" s="50"/>
      <c r="Q156" s="25">
        <v>5.0</v>
      </c>
      <c r="R156" s="25">
        <v>5.0</v>
      </c>
      <c r="S156" s="25">
        <v>5.0</v>
      </c>
      <c r="T156" s="25"/>
      <c r="U156" s="25"/>
      <c r="V156" s="25"/>
      <c r="W156" s="25">
        <v>5.0</v>
      </c>
      <c r="X156" s="25">
        <v>5.0</v>
      </c>
      <c r="Y156" s="25">
        <v>8.0</v>
      </c>
      <c r="Z156" s="25">
        <v>7.0</v>
      </c>
      <c r="AA156" s="25"/>
      <c r="AB156" s="25"/>
      <c r="AC156" s="25">
        <v>5.0</v>
      </c>
      <c r="AD156" s="25">
        <v>6.0</v>
      </c>
      <c r="AE156" s="25"/>
      <c r="AF156" s="25"/>
      <c r="AG156" s="25"/>
      <c r="AH156" s="6"/>
      <c r="AI156" s="6">
        <v>10.0</v>
      </c>
      <c r="AJ156" s="6">
        <v>10.0</v>
      </c>
      <c r="AK156" s="6">
        <v>9.0</v>
      </c>
      <c r="AL156" s="25"/>
      <c r="AM156" s="25"/>
      <c r="AN156" s="25">
        <v>9.0</v>
      </c>
      <c r="AO156" s="25"/>
      <c r="AP156" s="25"/>
      <c r="AQ156" s="25"/>
      <c r="AR156" s="6">
        <v>9.0</v>
      </c>
      <c r="AS156" s="25"/>
      <c r="AT156" s="25"/>
      <c r="AU156" s="25"/>
      <c r="AV156" s="25"/>
      <c r="AW156" s="25"/>
      <c r="AX156" s="25">
        <v>10.0</v>
      </c>
      <c r="AY156" s="25" t="str">
        <f t="shared" si="1"/>
        <v/>
      </c>
      <c r="AZ156" s="6" t="s">
        <v>96</v>
      </c>
      <c r="BA156" s="23">
        <f t="shared" si="5"/>
        <v>0</v>
      </c>
      <c r="BB156" s="25"/>
      <c r="BC156" s="25"/>
      <c r="BD156" s="23">
        <f t="shared" si="3"/>
        <v>0</v>
      </c>
      <c r="BE156" s="6" t="s">
        <v>55</v>
      </c>
      <c r="BF156" s="6" t="s">
        <v>55</v>
      </c>
      <c r="BG156" s="6" t="s">
        <v>55</v>
      </c>
      <c r="BH156" s="6" t="s">
        <v>55</v>
      </c>
      <c r="BI156" s="6" t="s">
        <v>92</v>
      </c>
      <c r="BJ156" s="6" t="s">
        <v>92</v>
      </c>
      <c r="BK156" s="6" t="s">
        <v>92</v>
      </c>
      <c r="BL156" s="23"/>
      <c r="BM156" s="23"/>
      <c r="BN156" s="42"/>
      <c r="BO156" s="42"/>
      <c r="BP156" s="42"/>
    </row>
    <row r="157">
      <c r="A157" s="11">
        <v>153.0</v>
      </c>
      <c r="B157" s="116" t="s">
        <v>86</v>
      </c>
      <c r="C157" s="116" t="s">
        <v>87</v>
      </c>
      <c r="D157" s="116" t="s">
        <v>88</v>
      </c>
      <c r="E157" s="117"/>
      <c r="F157" s="116" t="s">
        <v>79</v>
      </c>
      <c r="G157" s="116" t="s">
        <v>995</v>
      </c>
      <c r="H157" s="48" t="s">
        <v>90</v>
      </c>
      <c r="J157" s="11" t="s">
        <v>91</v>
      </c>
      <c r="K157" s="48" t="s">
        <v>84</v>
      </c>
      <c r="L157" s="49">
        <v>42979.0</v>
      </c>
      <c r="M157" s="52"/>
      <c r="N157" s="50"/>
      <c r="O157" s="50"/>
      <c r="P157" s="50"/>
      <c r="Q157" s="25">
        <v>7.0</v>
      </c>
      <c r="R157" s="25">
        <v>7.0</v>
      </c>
      <c r="S157" s="25">
        <v>7.0</v>
      </c>
      <c r="T157" s="25"/>
      <c r="U157" s="25"/>
      <c r="V157" s="25"/>
      <c r="W157" s="25">
        <v>6.0</v>
      </c>
      <c r="X157" s="25">
        <v>5.0</v>
      </c>
      <c r="Y157" s="25">
        <v>7.0</v>
      </c>
      <c r="Z157" s="25">
        <v>7.0</v>
      </c>
      <c r="AA157" s="25"/>
      <c r="AB157" s="25">
        <v>8.0</v>
      </c>
      <c r="AC157" s="25">
        <v>9.0</v>
      </c>
      <c r="AD157" s="25"/>
      <c r="AE157" s="25"/>
      <c r="AF157" s="25">
        <v>10.0</v>
      </c>
      <c r="AG157" s="25"/>
      <c r="AH157" s="6">
        <v>10.0</v>
      </c>
      <c r="AI157" s="6">
        <v>10.0</v>
      </c>
      <c r="AJ157" s="6">
        <v>10.0</v>
      </c>
      <c r="AK157" s="6">
        <v>10.0</v>
      </c>
      <c r="AL157" s="25"/>
      <c r="AM157" s="25">
        <v>6.0</v>
      </c>
      <c r="AN157" s="25">
        <v>10.0</v>
      </c>
      <c r="AO157" s="25"/>
      <c r="AP157" s="25">
        <v>10.0</v>
      </c>
      <c r="AQ157" s="25"/>
      <c r="AR157" s="6"/>
      <c r="AS157" s="25"/>
      <c r="AT157" s="25"/>
      <c r="AU157" s="25"/>
      <c r="AV157" s="25"/>
      <c r="AW157" s="25"/>
      <c r="AX157" s="25">
        <v>10.0</v>
      </c>
      <c r="AY157" s="25">
        <f t="shared" si="1"/>
        <v>8.27</v>
      </c>
      <c r="AZ157" s="6" t="s">
        <v>79</v>
      </c>
      <c r="BA157" s="23">
        <f t="shared" si="5"/>
        <v>0</v>
      </c>
      <c r="BB157" s="25">
        <v>10.0</v>
      </c>
      <c r="BC157" s="25">
        <v>4.0</v>
      </c>
      <c r="BD157" s="23">
        <f t="shared" si="3"/>
        <v>6</v>
      </c>
      <c r="BE157" s="6" t="s">
        <v>92</v>
      </c>
      <c r="BF157" s="6" t="s">
        <v>55</v>
      </c>
      <c r="BG157" s="6" t="s">
        <v>55</v>
      </c>
      <c r="BH157" s="6" t="s">
        <v>55</v>
      </c>
      <c r="BI157" s="6" t="s">
        <v>55</v>
      </c>
      <c r="BJ157" s="6" t="s">
        <v>92</v>
      </c>
      <c r="BK157" s="6" t="s">
        <v>55</v>
      </c>
      <c r="BL157" s="23"/>
      <c r="BM157" s="23"/>
      <c r="BN157" s="42"/>
      <c r="BO157" s="42"/>
      <c r="BP157" s="42"/>
    </row>
    <row r="158">
      <c r="A158" s="11">
        <v>154.0</v>
      </c>
      <c r="B158" s="116" t="s">
        <v>106</v>
      </c>
      <c r="C158" s="116" t="s">
        <v>107</v>
      </c>
      <c r="D158" s="118"/>
      <c r="E158" s="117"/>
      <c r="F158" s="116" t="s">
        <v>79</v>
      </c>
      <c r="G158" s="116" t="s">
        <v>995</v>
      </c>
      <c r="H158" s="48" t="s">
        <v>90</v>
      </c>
      <c r="J158" s="11" t="s">
        <v>91</v>
      </c>
      <c r="K158" s="48" t="s">
        <v>84</v>
      </c>
      <c r="L158" s="49">
        <v>42979.0</v>
      </c>
      <c r="M158" s="52"/>
      <c r="N158" s="50"/>
      <c r="O158" s="50"/>
      <c r="P158" s="50"/>
      <c r="Q158" s="25">
        <v>6.0</v>
      </c>
      <c r="R158" s="25">
        <v>6.0</v>
      </c>
      <c r="S158" s="25">
        <v>6.0</v>
      </c>
      <c r="T158" s="25"/>
      <c r="U158" s="25"/>
      <c r="V158" s="25"/>
      <c r="W158" s="25">
        <v>9.0</v>
      </c>
      <c r="X158" s="25">
        <v>8.0</v>
      </c>
      <c r="Y158" s="25">
        <v>9.0</v>
      </c>
      <c r="Z158" s="25">
        <v>8.0</v>
      </c>
      <c r="AA158" s="25"/>
      <c r="AB158" s="25">
        <v>7.0</v>
      </c>
      <c r="AC158" s="25">
        <v>10.0</v>
      </c>
      <c r="AD158" s="25"/>
      <c r="AE158" s="25"/>
      <c r="AF158" s="25">
        <v>10.0</v>
      </c>
      <c r="AG158" s="25"/>
      <c r="AH158" s="6">
        <v>10.0</v>
      </c>
      <c r="AI158" s="6">
        <v>10.0</v>
      </c>
      <c r="AJ158" s="6">
        <v>10.0</v>
      </c>
      <c r="AK158" s="6">
        <v>10.0</v>
      </c>
      <c r="AL158" s="25"/>
      <c r="AM158" s="25">
        <v>7.0</v>
      </c>
      <c r="AN158" s="25">
        <v>10.0</v>
      </c>
      <c r="AO158" s="25"/>
      <c r="AP158" s="25">
        <v>10.0</v>
      </c>
      <c r="AQ158" s="25"/>
      <c r="AR158" s="6"/>
      <c r="AS158" s="25"/>
      <c r="AT158" s="25"/>
      <c r="AU158" s="25"/>
      <c r="AV158" s="25"/>
      <c r="AW158" s="25"/>
      <c r="AX158" s="25">
        <v>10.0</v>
      </c>
      <c r="AY158" s="25">
        <f t="shared" si="1"/>
        <v>8.66</v>
      </c>
      <c r="AZ158" s="6" t="s">
        <v>79</v>
      </c>
      <c r="BA158" s="23">
        <f t="shared" si="5"/>
        <v>0</v>
      </c>
      <c r="BB158" s="25">
        <v>5.0</v>
      </c>
      <c r="BC158" s="25">
        <v>2.0</v>
      </c>
      <c r="BD158" s="23">
        <f t="shared" si="3"/>
        <v>3</v>
      </c>
      <c r="BE158" s="6" t="s">
        <v>92</v>
      </c>
      <c r="BF158" s="6" t="s">
        <v>55</v>
      </c>
      <c r="BG158" s="6" t="s">
        <v>55</v>
      </c>
      <c r="BH158" s="6" t="s">
        <v>55</v>
      </c>
      <c r="BI158" s="6" t="s">
        <v>55</v>
      </c>
      <c r="BJ158" s="6" t="s">
        <v>92</v>
      </c>
      <c r="BK158" s="6" t="s">
        <v>55</v>
      </c>
      <c r="BL158" s="23"/>
      <c r="BM158" s="23"/>
      <c r="BN158" s="42"/>
      <c r="BO158" s="42"/>
      <c r="BP158" s="42"/>
    </row>
    <row r="159">
      <c r="A159" s="11">
        <v>155.0</v>
      </c>
      <c r="B159" s="116" t="s">
        <v>117</v>
      </c>
      <c r="C159" s="116" t="s">
        <v>118</v>
      </c>
      <c r="D159" s="116" t="s">
        <v>119</v>
      </c>
      <c r="E159" s="117"/>
      <c r="F159" s="116" t="s">
        <v>79</v>
      </c>
      <c r="G159" s="116" t="s">
        <v>995</v>
      </c>
      <c r="H159" s="48" t="s">
        <v>90</v>
      </c>
      <c r="J159" s="11" t="s">
        <v>91</v>
      </c>
      <c r="K159" s="48" t="s">
        <v>84</v>
      </c>
      <c r="L159" s="49">
        <v>42979.0</v>
      </c>
      <c r="M159" s="52"/>
      <c r="N159" s="50"/>
      <c r="O159" s="50"/>
      <c r="P159" s="50"/>
      <c r="Q159" s="25">
        <v>8.0</v>
      </c>
      <c r="R159" s="25">
        <v>10.0</v>
      </c>
      <c r="S159" s="25">
        <v>6.0</v>
      </c>
      <c r="T159" s="25"/>
      <c r="U159" s="25"/>
      <c r="V159" s="25"/>
      <c r="W159" s="25"/>
      <c r="X159" s="25">
        <v>7.0</v>
      </c>
      <c r="Y159" s="25">
        <v>9.0</v>
      </c>
      <c r="Z159" s="25">
        <v>9.0</v>
      </c>
      <c r="AA159" s="25"/>
      <c r="AB159" s="25">
        <v>8.0</v>
      </c>
      <c r="AC159" s="25">
        <v>9.0</v>
      </c>
      <c r="AD159" s="25"/>
      <c r="AE159" s="25"/>
      <c r="AF159" s="25">
        <v>10.0</v>
      </c>
      <c r="AG159" s="25"/>
      <c r="AH159" s="6">
        <v>10.0</v>
      </c>
      <c r="AI159" s="6">
        <v>10.0</v>
      </c>
      <c r="AJ159" s="6">
        <v>10.0</v>
      </c>
      <c r="AK159" s="6">
        <v>10.0</v>
      </c>
      <c r="AL159" s="25"/>
      <c r="AM159" s="25"/>
      <c r="AN159" s="25">
        <v>10.0</v>
      </c>
      <c r="AO159" s="25"/>
      <c r="AP159" s="25">
        <v>10.0</v>
      </c>
      <c r="AQ159" s="25"/>
      <c r="AR159" s="6"/>
      <c r="AS159" s="25"/>
      <c r="AT159" s="25"/>
      <c r="AU159" s="25"/>
      <c r="AV159" s="25"/>
      <c r="AW159" s="25"/>
      <c r="AX159" s="25">
        <v>10.0</v>
      </c>
      <c r="AY159" s="25" t="str">
        <f t="shared" si="1"/>
        <v/>
      </c>
      <c r="AZ159" s="6" t="s">
        <v>96</v>
      </c>
      <c r="BA159" s="23">
        <f t="shared" si="5"/>
        <v>0</v>
      </c>
      <c r="BB159" s="25">
        <v>26.0</v>
      </c>
      <c r="BC159" s="25">
        <v>4.0</v>
      </c>
      <c r="BD159" s="23">
        <f t="shared" si="3"/>
        <v>22</v>
      </c>
      <c r="BE159" s="6" t="s">
        <v>92</v>
      </c>
      <c r="BF159" s="6" t="s">
        <v>55</v>
      </c>
      <c r="BG159" s="6" t="s">
        <v>55</v>
      </c>
      <c r="BH159" s="6" t="s">
        <v>55</v>
      </c>
      <c r="BI159" s="6" t="s">
        <v>55</v>
      </c>
      <c r="BJ159" s="6" t="s">
        <v>92</v>
      </c>
      <c r="BK159" s="6" t="s">
        <v>92</v>
      </c>
      <c r="BL159" s="23"/>
      <c r="BM159" s="23"/>
      <c r="BN159" s="42"/>
      <c r="BO159" s="42"/>
      <c r="BP159" s="42"/>
    </row>
    <row r="160">
      <c r="A160" s="11">
        <v>156.0</v>
      </c>
      <c r="B160" s="116" t="s">
        <v>124</v>
      </c>
      <c r="C160" s="116" t="s">
        <v>125</v>
      </c>
      <c r="D160" s="118"/>
      <c r="E160" s="117"/>
      <c r="F160" s="116" t="s">
        <v>79</v>
      </c>
      <c r="G160" s="116" t="s">
        <v>995</v>
      </c>
      <c r="H160" s="48" t="s">
        <v>90</v>
      </c>
      <c r="J160" s="11" t="s">
        <v>91</v>
      </c>
      <c r="K160" s="48" t="s">
        <v>84</v>
      </c>
      <c r="L160" s="49">
        <v>42981.0</v>
      </c>
      <c r="M160" s="52"/>
      <c r="N160" s="50"/>
      <c r="O160" s="50"/>
      <c r="P160" s="50"/>
      <c r="Q160" s="25">
        <v>9.0</v>
      </c>
      <c r="R160" s="25">
        <v>10.0</v>
      </c>
      <c r="S160" s="25">
        <v>9.0</v>
      </c>
      <c r="T160" s="25"/>
      <c r="U160" s="25"/>
      <c r="V160" s="25"/>
      <c r="W160" s="25">
        <v>10.0</v>
      </c>
      <c r="X160" s="25">
        <v>9.0</v>
      </c>
      <c r="Y160" s="25">
        <v>10.0</v>
      </c>
      <c r="Z160" s="25">
        <v>8.0</v>
      </c>
      <c r="AA160" s="25"/>
      <c r="AB160" s="25">
        <v>8.0</v>
      </c>
      <c r="AC160" s="25">
        <v>10.0</v>
      </c>
      <c r="AD160" s="25"/>
      <c r="AE160" s="25"/>
      <c r="AF160" s="25">
        <v>10.0</v>
      </c>
      <c r="AG160" s="25"/>
      <c r="AH160" s="6">
        <v>10.0</v>
      </c>
      <c r="AI160" s="6">
        <v>10.0</v>
      </c>
      <c r="AJ160" s="6">
        <v>10.0</v>
      </c>
      <c r="AK160" s="6">
        <v>10.0</v>
      </c>
      <c r="AL160" s="25"/>
      <c r="AM160" s="25">
        <v>8.0</v>
      </c>
      <c r="AN160" s="25">
        <v>10.0</v>
      </c>
      <c r="AO160" s="25"/>
      <c r="AP160" s="25">
        <v>10.0</v>
      </c>
      <c r="AQ160" s="25"/>
      <c r="AR160" s="6"/>
      <c r="AS160" s="25"/>
      <c r="AT160" s="25"/>
      <c r="AU160" s="25"/>
      <c r="AV160" s="25"/>
      <c r="AW160" s="25"/>
      <c r="AX160" s="25">
        <v>10.0</v>
      </c>
      <c r="AY160" s="25">
        <f t="shared" si="1"/>
        <v>9.5</v>
      </c>
      <c r="AZ160" s="6" t="s">
        <v>79</v>
      </c>
      <c r="BA160" s="23">
        <f t="shared" si="5"/>
        <v>0</v>
      </c>
      <c r="BB160" s="25">
        <v>5.0</v>
      </c>
      <c r="BC160" s="25">
        <v>3.0</v>
      </c>
      <c r="BD160" s="23">
        <f t="shared" si="3"/>
        <v>2</v>
      </c>
      <c r="BE160" s="6" t="s">
        <v>92</v>
      </c>
      <c r="BF160" s="6" t="s">
        <v>55</v>
      </c>
      <c r="BG160" s="6" t="s">
        <v>55</v>
      </c>
      <c r="BH160" s="6" t="s">
        <v>55</v>
      </c>
      <c r="BI160" s="6" t="s">
        <v>55</v>
      </c>
      <c r="BJ160" s="6" t="s">
        <v>92</v>
      </c>
      <c r="BK160" s="6" t="s">
        <v>55</v>
      </c>
      <c r="BL160" s="23"/>
      <c r="BM160" s="23"/>
      <c r="BN160" s="42"/>
      <c r="BO160" s="42"/>
      <c r="BP160" s="42"/>
    </row>
    <row r="161">
      <c r="A161" s="11">
        <v>157.0</v>
      </c>
      <c r="B161" s="116" t="s">
        <v>329</v>
      </c>
      <c r="C161" s="116" t="s">
        <v>87</v>
      </c>
      <c r="D161" s="116" t="s">
        <v>78</v>
      </c>
      <c r="E161" s="117"/>
      <c r="F161" s="116" t="s">
        <v>79</v>
      </c>
      <c r="G161" s="116" t="s">
        <v>995</v>
      </c>
      <c r="H161" s="48" t="s">
        <v>90</v>
      </c>
      <c r="J161" s="11" t="s">
        <v>91</v>
      </c>
      <c r="K161" s="48" t="s">
        <v>84</v>
      </c>
      <c r="L161" s="49">
        <v>42983.0</v>
      </c>
      <c r="M161" s="52"/>
      <c r="N161" s="50"/>
      <c r="O161" s="50"/>
      <c r="P161" s="50"/>
      <c r="Q161" s="25">
        <v>8.0</v>
      </c>
      <c r="R161" s="25">
        <v>10.0</v>
      </c>
      <c r="S161" s="25">
        <v>9.0</v>
      </c>
      <c r="T161" s="25"/>
      <c r="U161" s="25"/>
      <c r="V161" s="25"/>
      <c r="W161" s="25">
        <v>9.0</v>
      </c>
      <c r="X161" s="25">
        <v>7.0</v>
      </c>
      <c r="Y161" s="25">
        <v>8.0</v>
      </c>
      <c r="Z161" s="25">
        <v>7.0</v>
      </c>
      <c r="AA161" s="25"/>
      <c r="AB161" s="25">
        <v>9.0</v>
      </c>
      <c r="AC161" s="25">
        <v>10.0</v>
      </c>
      <c r="AD161" s="25"/>
      <c r="AE161" s="25"/>
      <c r="AF161" s="25">
        <v>10.0</v>
      </c>
      <c r="AG161" s="25"/>
      <c r="AH161" s="6">
        <v>10.0</v>
      </c>
      <c r="AI161" s="6">
        <v>10.0</v>
      </c>
      <c r="AJ161" s="6">
        <v>10.0</v>
      </c>
      <c r="AK161" s="6">
        <v>10.0</v>
      </c>
      <c r="AL161" s="25"/>
      <c r="AM161" s="25">
        <v>7.0</v>
      </c>
      <c r="AN161" s="25">
        <v>10.0</v>
      </c>
      <c r="AO161" s="25"/>
      <c r="AP161" s="25">
        <v>10.0</v>
      </c>
      <c r="AQ161" s="25"/>
      <c r="AR161" s="6"/>
      <c r="AS161" s="25"/>
      <c r="AT161" s="25"/>
      <c r="AU161" s="25"/>
      <c r="AV161" s="25"/>
      <c r="AW161" s="25"/>
      <c r="AX161" s="25">
        <v>10.0</v>
      </c>
      <c r="AY161" s="25">
        <f t="shared" si="1"/>
        <v>9.11</v>
      </c>
      <c r="AZ161" s="6" t="s">
        <v>79</v>
      </c>
      <c r="BA161" s="23">
        <f t="shared" si="5"/>
        <v>0</v>
      </c>
      <c r="BB161" s="25">
        <v>6.0</v>
      </c>
      <c r="BC161" s="25">
        <v>2.0</v>
      </c>
      <c r="BD161" s="23">
        <f t="shared" si="3"/>
        <v>4</v>
      </c>
      <c r="BE161" s="6" t="s">
        <v>92</v>
      </c>
      <c r="BF161" s="6" t="s">
        <v>55</v>
      </c>
      <c r="BG161" s="6" t="s">
        <v>55</v>
      </c>
      <c r="BH161" s="6" t="s">
        <v>55</v>
      </c>
      <c r="BI161" s="6" t="s">
        <v>55</v>
      </c>
      <c r="BJ161" s="6" t="s">
        <v>92</v>
      </c>
      <c r="BK161" s="6" t="s">
        <v>55</v>
      </c>
      <c r="BL161" s="23"/>
      <c r="BM161" s="23"/>
      <c r="BN161" s="42"/>
      <c r="BO161" s="42"/>
      <c r="BP161" s="42"/>
    </row>
    <row r="162">
      <c r="A162" s="11">
        <v>158.0</v>
      </c>
      <c r="B162" s="116" t="s">
        <v>131</v>
      </c>
      <c r="C162" s="116" t="s">
        <v>107</v>
      </c>
      <c r="D162" s="116" t="s">
        <v>132</v>
      </c>
      <c r="E162" s="117"/>
      <c r="F162" s="116" t="s">
        <v>79</v>
      </c>
      <c r="G162" s="116" t="s">
        <v>995</v>
      </c>
      <c r="H162" s="48" t="s">
        <v>90</v>
      </c>
      <c r="J162" s="11" t="s">
        <v>91</v>
      </c>
      <c r="K162" s="48" t="s">
        <v>84</v>
      </c>
      <c r="L162" s="49">
        <v>42979.0</v>
      </c>
      <c r="M162" s="52"/>
      <c r="N162" s="50"/>
      <c r="O162" s="50"/>
      <c r="P162" s="50"/>
      <c r="Q162" s="25">
        <v>6.0</v>
      </c>
      <c r="R162" s="25">
        <v>6.0</v>
      </c>
      <c r="S162" s="25">
        <v>6.0</v>
      </c>
      <c r="T162" s="25"/>
      <c r="U162" s="25"/>
      <c r="V162" s="25"/>
      <c r="W162" s="25">
        <v>5.0</v>
      </c>
      <c r="X162" s="25">
        <v>5.0</v>
      </c>
      <c r="Y162" s="25">
        <v>8.0</v>
      </c>
      <c r="Z162" s="25">
        <v>8.0</v>
      </c>
      <c r="AA162" s="25"/>
      <c r="AB162" s="25">
        <v>9.0</v>
      </c>
      <c r="AC162" s="25">
        <v>8.0</v>
      </c>
      <c r="AD162" s="25"/>
      <c r="AE162" s="25"/>
      <c r="AF162" s="25">
        <v>10.0</v>
      </c>
      <c r="AG162" s="25"/>
      <c r="AH162" s="6">
        <v>10.0</v>
      </c>
      <c r="AI162" s="6">
        <v>10.0</v>
      </c>
      <c r="AJ162" s="6">
        <v>10.0</v>
      </c>
      <c r="AK162" s="6">
        <v>10.0</v>
      </c>
      <c r="AL162" s="25"/>
      <c r="AM162" s="25">
        <v>5.0</v>
      </c>
      <c r="AN162" s="25">
        <v>10.0</v>
      </c>
      <c r="AO162" s="25"/>
      <c r="AP162" s="25">
        <v>10.0</v>
      </c>
      <c r="AQ162" s="25"/>
      <c r="AR162" s="6"/>
      <c r="AS162" s="25"/>
      <c r="AT162" s="25"/>
      <c r="AU162" s="25"/>
      <c r="AV162" s="25"/>
      <c r="AW162" s="25"/>
      <c r="AX162" s="25">
        <v>10.0</v>
      </c>
      <c r="AY162" s="25">
        <f t="shared" si="1"/>
        <v>8.11</v>
      </c>
      <c r="AZ162" s="6" t="s">
        <v>96</v>
      </c>
      <c r="BA162" s="23">
        <f t="shared" si="5"/>
        <v>0</v>
      </c>
      <c r="BB162" s="25">
        <v>14.0</v>
      </c>
      <c r="BC162" s="25">
        <v>4.0</v>
      </c>
      <c r="BD162" s="23">
        <f t="shared" si="3"/>
        <v>10</v>
      </c>
      <c r="BE162" s="6" t="s">
        <v>92</v>
      </c>
      <c r="BF162" s="6" t="s">
        <v>55</v>
      </c>
      <c r="BG162" s="6" t="s">
        <v>55</v>
      </c>
      <c r="BH162" s="6" t="s">
        <v>55</v>
      </c>
      <c r="BI162" s="6" t="s">
        <v>55</v>
      </c>
      <c r="BJ162" s="6" t="s">
        <v>92</v>
      </c>
      <c r="BK162" s="6" t="s">
        <v>55</v>
      </c>
      <c r="BL162" s="23"/>
      <c r="BM162" s="23"/>
      <c r="BN162" s="42"/>
      <c r="BO162" s="42"/>
      <c r="BP162" s="42"/>
    </row>
    <row r="163">
      <c r="A163" s="11">
        <v>159.0</v>
      </c>
      <c r="B163" s="116" t="s">
        <v>141</v>
      </c>
      <c r="C163" s="116" t="s">
        <v>142</v>
      </c>
      <c r="D163" s="116" t="s">
        <v>143</v>
      </c>
      <c r="E163" s="117"/>
      <c r="F163" s="116" t="s">
        <v>79</v>
      </c>
      <c r="G163" s="116" t="s">
        <v>995</v>
      </c>
      <c r="H163" s="48" t="s">
        <v>90</v>
      </c>
      <c r="J163" s="11" t="s">
        <v>91</v>
      </c>
      <c r="K163" s="48" t="s">
        <v>84</v>
      </c>
      <c r="L163" s="49">
        <v>42979.0</v>
      </c>
      <c r="M163" s="52"/>
      <c r="N163" s="50"/>
      <c r="O163" s="50"/>
      <c r="P163" s="50"/>
      <c r="Q163" s="25">
        <v>8.0</v>
      </c>
      <c r="R163" s="25">
        <v>10.0</v>
      </c>
      <c r="S163" s="25">
        <v>7.0</v>
      </c>
      <c r="T163" s="25"/>
      <c r="U163" s="25"/>
      <c r="V163" s="25"/>
      <c r="W163" s="25">
        <v>5.0</v>
      </c>
      <c r="X163" s="25">
        <v>5.0</v>
      </c>
      <c r="Y163" s="25">
        <v>7.0</v>
      </c>
      <c r="Z163" s="25">
        <v>7.0</v>
      </c>
      <c r="AA163" s="25"/>
      <c r="AB163" s="25">
        <v>7.0</v>
      </c>
      <c r="AC163" s="25">
        <v>8.0</v>
      </c>
      <c r="AD163" s="25"/>
      <c r="AE163" s="25"/>
      <c r="AF163" s="25">
        <v>10.0</v>
      </c>
      <c r="AG163" s="25"/>
      <c r="AH163" s="6">
        <v>10.0</v>
      </c>
      <c r="AI163" s="6">
        <v>10.0</v>
      </c>
      <c r="AJ163" s="6">
        <v>10.0</v>
      </c>
      <c r="AK163" s="6">
        <v>10.0</v>
      </c>
      <c r="AL163" s="25"/>
      <c r="AM163" s="25">
        <v>5.0</v>
      </c>
      <c r="AN163" s="25">
        <v>10.0</v>
      </c>
      <c r="AO163" s="25"/>
      <c r="AP163" s="25">
        <v>10.0</v>
      </c>
      <c r="AQ163" s="25"/>
      <c r="AR163" s="6"/>
      <c r="AS163" s="25"/>
      <c r="AT163" s="25"/>
      <c r="AU163" s="25"/>
      <c r="AV163" s="25"/>
      <c r="AW163" s="25"/>
      <c r="AX163" s="25">
        <v>10.0</v>
      </c>
      <c r="AY163" s="25">
        <f t="shared" si="1"/>
        <v>8.27</v>
      </c>
      <c r="AZ163" s="6" t="s">
        <v>96</v>
      </c>
      <c r="BA163" s="23">
        <f t="shared" si="5"/>
        <v>0</v>
      </c>
      <c r="BB163" s="25">
        <v>13.0</v>
      </c>
      <c r="BC163" s="25">
        <v>4.0</v>
      </c>
      <c r="BD163" s="23">
        <f t="shared" si="3"/>
        <v>9</v>
      </c>
      <c r="BE163" s="6" t="s">
        <v>92</v>
      </c>
      <c r="BF163" s="6" t="s">
        <v>55</v>
      </c>
      <c r="BG163" s="6" t="s">
        <v>55</v>
      </c>
      <c r="BH163" s="6" t="s">
        <v>55</v>
      </c>
      <c r="BI163" s="6" t="s">
        <v>55</v>
      </c>
      <c r="BJ163" s="6" t="s">
        <v>92</v>
      </c>
      <c r="BK163" s="6" t="s">
        <v>55</v>
      </c>
      <c r="BL163" s="23"/>
      <c r="BM163" s="23"/>
      <c r="BN163" s="42"/>
      <c r="BO163" s="42"/>
      <c r="BP163" s="42"/>
    </row>
    <row r="164">
      <c r="A164" s="11">
        <v>160.0</v>
      </c>
      <c r="B164" s="116" t="s">
        <v>152</v>
      </c>
      <c r="C164" s="116" t="s">
        <v>145</v>
      </c>
      <c r="D164" s="116" t="s">
        <v>153</v>
      </c>
      <c r="E164" s="117"/>
      <c r="F164" s="116" t="s">
        <v>79</v>
      </c>
      <c r="G164" s="116" t="s">
        <v>995</v>
      </c>
      <c r="H164" s="48" t="s">
        <v>90</v>
      </c>
      <c r="J164" s="11" t="s">
        <v>91</v>
      </c>
      <c r="K164" s="48" t="s">
        <v>84</v>
      </c>
      <c r="L164" s="49">
        <v>42979.0</v>
      </c>
      <c r="M164" s="52"/>
      <c r="N164" s="50"/>
      <c r="O164" s="50"/>
      <c r="P164" s="50"/>
      <c r="Q164" s="25">
        <v>8.0</v>
      </c>
      <c r="R164" s="25">
        <v>10.0</v>
      </c>
      <c r="S164" s="25">
        <v>9.0</v>
      </c>
      <c r="T164" s="25"/>
      <c r="U164" s="25"/>
      <c r="V164" s="25"/>
      <c r="W164" s="25">
        <v>9.0</v>
      </c>
      <c r="X164" s="25">
        <v>8.0</v>
      </c>
      <c r="Y164" s="25">
        <v>9.0</v>
      </c>
      <c r="Z164" s="25">
        <v>9.0</v>
      </c>
      <c r="AA164" s="25"/>
      <c r="AB164" s="25">
        <v>10.0</v>
      </c>
      <c r="AC164" s="25">
        <v>10.0</v>
      </c>
      <c r="AD164" s="25"/>
      <c r="AE164" s="25"/>
      <c r="AF164" s="25">
        <v>10.0</v>
      </c>
      <c r="AG164" s="25"/>
      <c r="AH164" s="6">
        <v>10.0</v>
      </c>
      <c r="AI164" s="6">
        <v>10.0</v>
      </c>
      <c r="AJ164" s="6">
        <v>10.0</v>
      </c>
      <c r="AK164" s="6">
        <v>10.0</v>
      </c>
      <c r="AL164" s="25"/>
      <c r="AM164" s="25">
        <v>8.0</v>
      </c>
      <c r="AN164" s="25">
        <v>10.0</v>
      </c>
      <c r="AO164" s="25"/>
      <c r="AP164" s="25">
        <v>10.0</v>
      </c>
      <c r="AQ164" s="25"/>
      <c r="AR164" s="6"/>
      <c r="AS164" s="25"/>
      <c r="AT164" s="25"/>
      <c r="AU164" s="25"/>
      <c r="AV164" s="25"/>
      <c r="AW164" s="25"/>
      <c r="AX164" s="25">
        <v>10.0</v>
      </c>
      <c r="AY164" s="25">
        <f t="shared" si="1"/>
        <v>9.44</v>
      </c>
      <c r="AZ164" s="6" t="s">
        <v>79</v>
      </c>
      <c r="BA164" s="23">
        <f t="shared" si="5"/>
        <v>0</v>
      </c>
      <c r="BB164" s="25">
        <v>6.0</v>
      </c>
      <c r="BC164" s="25">
        <v>2.0</v>
      </c>
      <c r="BD164" s="23">
        <f t="shared" si="3"/>
        <v>4</v>
      </c>
      <c r="BE164" s="6" t="s">
        <v>92</v>
      </c>
      <c r="BF164" s="6" t="s">
        <v>55</v>
      </c>
      <c r="BG164" s="6" t="s">
        <v>55</v>
      </c>
      <c r="BH164" s="6" t="s">
        <v>55</v>
      </c>
      <c r="BI164" s="6" t="s">
        <v>55</v>
      </c>
      <c r="BJ164" s="6" t="s">
        <v>92</v>
      </c>
      <c r="BK164" s="6" t="s">
        <v>55</v>
      </c>
      <c r="BL164" s="23"/>
      <c r="BM164" s="23"/>
      <c r="BN164" s="42"/>
      <c r="BO164" s="42"/>
      <c r="BP164" s="42"/>
    </row>
    <row r="165">
      <c r="A165" s="11">
        <v>161.0</v>
      </c>
      <c r="B165" s="116" t="s">
        <v>156</v>
      </c>
      <c r="C165" s="116" t="s">
        <v>157</v>
      </c>
      <c r="D165" s="118"/>
      <c r="E165" s="117"/>
      <c r="F165" s="116" t="s">
        <v>79</v>
      </c>
      <c r="G165" s="116" t="s">
        <v>995</v>
      </c>
      <c r="H165" s="48" t="s">
        <v>90</v>
      </c>
      <c r="J165" s="11" t="s">
        <v>91</v>
      </c>
      <c r="K165" s="48" t="s">
        <v>84</v>
      </c>
      <c r="L165" s="49">
        <v>42979.0</v>
      </c>
      <c r="M165" s="52"/>
      <c r="N165" s="50"/>
      <c r="O165" s="50"/>
      <c r="P165" s="50"/>
      <c r="Q165" s="25">
        <v>8.0</v>
      </c>
      <c r="R165" s="25">
        <v>10.0</v>
      </c>
      <c r="S165" s="25">
        <v>10.0</v>
      </c>
      <c r="T165" s="25"/>
      <c r="U165" s="25"/>
      <c r="V165" s="25"/>
      <c r="W165" s="25">
        <v>6.0</v>
      </c>
      <c r="X165" s="25">
        <v>6.0</v>
      </c>
      <c r="Y165" s="25">
        <v>9.0</v>
      </c>
      <c r="Z165" s="25">
        <v>8.0</v>
      </c>
      <c r="AA165" s="25"/>
      <c r="AB165" s="25">
        <v>8.0</v>
      </c>
      <c r="AC165" s="25">
        <v>10.0</v>
      </c>
      <c r="AD165" s="25"/>
      <c r="AE165" s="25"/>
      <c r="AF165" s="25">
        <v>10.0</v>
      </c>
      <c r="AG165" s="25"/>
      <c r="AH165" s="6">
        <v>10.0</v>
      </c>
      <c r="AI165" s="6">
        <v>10.0</v>
      </c>
      <c r="AJ165" s="6">
        <v>10.0</v>
      </c>
      <c r="AK165" s="6">
        <v>10.0</v>
      </c>
      <c r="AL165" s="25"/>
      <c r="AM165" s="25">
        <v>6.0</v>
      </c>
      <c r="AN165" s="25">
        <v>10.0</v>
      </c>
      <c r="AO165" s="25"/>
      <c r="AP165" s="25">
        <v>10.0</v>
      </c>
      <c r="AQ165" s="25"/>
      <c r="AR165" s="6"/>
      <c r="AS165" s="25"/>
      <c r="AT165" s="25"/>
      <c r="AU165" s="25"/>
      <c r="AV165" s="25"/>
      <c r="AW165" s="25"/>
      <c r="AX165" s="25">
        <v>10.0</v>
      </c>
      <c r="AY165" s="25">
        <f t="shared" si="1"/>
        <v>8.94</v>
      </c>
      <c r="AZ165" s="6" t="s">
        <v>96</v>
      </c>
      <c r="BA165" s="23">
        <f t="shared" si="5"/>
        <v>0</v>
      </c>
      <c r="BB165" s="25">
        <v>16.0</v>
      </c>
      <c r="BC165" s="25">
        <v>8.0</v>
      </c>
      <c r="BD165" s="23">
        <f t="shared" si="3"/>
        <v>8</v>
      </c>
      <c r="BE165" s="6" t="s">
        <v>92</v>
      </c>
      <c r="BF165" s="6" t="s">
        <v>55</v>
      </c>
      <c r="BG165" s="6" t="s">
        <v>55</v>
      </c>
      <c r="BH165" s="6" t="s">
        <v>55</v>
      </c>
      <c r="BI165" s="6" t="s">
        <v>55</v>
      </c>
      <c r="BJ165" s="6" t="s">
        <v>92</v>
      </c>
      <c r="BK165" s="6" t="s">
        <v>55</v>
      </c>
      <c r="BL165" s="23"/>
      <c r="BM165" s="23"/>
      <c r="BN165" s="42"/>
      <c r="BO165" s="42"/>
      <c r="BP165" s="42"/>
    </row>
    <row r="166">
      <c r="A166" s="11">
        <v>162.0</v>
      </c>
      <c r="B166" s="116" t="s">
        <v>163</v>
      </c>
      <c r="C166" s="116" t="s">
        <v>115</v>
      </c>
      <c r="D166" s="116" t="s">
        <v>159</v>
      </c>
      <c r="E166" s="117"/>
      <c r="F166" s="116" t="s">
        <v>79</v>
      </c>
      <c r="G166" s="116" t="s">
        <v>995</v>
      </c>
      <c r="H166" s="48" t="s">
        <v>90</v>
      </c>
      <c r="J166" s="11" t="s">
        <v>91</v>
      </c>
      <c r="K166" s="48" t="s">
        <v>84</v>
      </c>
      <c r="L166" s="49">
        <v>42979.0</v>
      </c>
      <c r="M166" s="52"/>
      <c r="N166" s="50"/>
      <c r="O166" s="50"/>
      <c r="P166" s="50"/>
      <c r="Q166" s="25">
        <v>6.0</v>
      </c>
      <c r="R166" s="25">
        <v>10.0</v>
      </c>
      <c r="S166" s="25">
        <v>8.0</v>
      </c>
      <c r="T166" s="25"/>
      <c r="U166" s="25"/>
      <c r="V166" s="25"/>
      <c r="W166" s="25">
        <v>6.0</v>
      </c>
      <c r="X166" s="25">
        <v>6.0</v>
      </c>
      <c r="Y166" s="25">
        <v>9.0</v>
      </c>
      <c r="Z166" s="25">
        <v>7.0</v>
      </c>
      <c r="AA166" s="25"/>
      <c r="AB166" s="25">
        <v>7.0</v>
      </c>
      <c r="AC166" s="25">
        <v>9.0</v>
      </c>
      <c r="AD166" s="25"/>
      <c r="AE166" s="25"/>
      <c r="AF166" s="25">
        <v>10.0</v>
      </c>
      <c r="AG166" s="25"/>
      <c r="AH166" s="6">
        <v>10.0</v>
      </c>
      <c r="AI166" s="6">
        <v>10.0</v>
      </c>
      <c r="AJ166" s="6">
        <v>10.0</v>
      </c>
      <c r="AK166" s="6">
        <v>10.0</v>
      </c>
      <c r="AL166" s="25"/>
      <c r="AM166" s="25">
        <v>5.0</v>
      </c>
      <c r="AN166" s="25">
        <v>10.0</v>
      </c>
      <c r="AO166" s="25"/>
      <c r="AP166" s="25">
        <v>10.0</v>
      </c>
      <c r="AQ166" s="25"/>
      <c r="AR166" s="6"/>
      <c r="AS166" s="25"/>
      <c r="AT166" s="25"/>
      <c r="AU166" s="25"/>
      <c r="AV166" s="25"/>
      <c r="AW166" s="25"/>
      <c r="AX166" s="25">
        <v>10.0</v>
      </c>
      <c r="AY166" s="25">
        <f t="shared" si="1"/>
        <v>8.5</v>
      </c>
      <c r="AZ166" s="23"/>
      <c r="BA166" s="23">
        <f t="shared" si="5"/>
        <v>0</v>
      </c>
      <c r="BB166" s="6">
        <v>13.0</v>
      </c>
      <c r="BC166" s="6">
        <v>5.0</v>
      </c>
      <c r="BD166" s="23">
        <f t="shared" si="3"/>
        <v>8</v>
      </c>
      <c r="BE166" s="6" t="s">
        <v>92</v>
      </c>
      <c r="BF166" s="6" t="s">
        <v>55</v>
      </c>
      <c r="BG166" s="6" t="s">
        <v>55</v>
      </c>
      <c r="BH166" s="6" t="s">
        <v>55</v>
      </c>
      <c r="BI166" s="6" t="s">
        <v>55</v>
      </c>
      <c r="BJ166" s="6" t="s">
        <v>92</v>
      </c>
      <c r="BK166" s="6" t="s">
        <v>55</v>
      </c>
      <c r="BL166" s="23"/>
      <c r="BM166" s="23"/>
      <c r="BN166" s="42"/>
      <c r="BO166" s="42"/>
      <c r="BP166" s="42"/>
    </row>
    <row r="167">
      <c r="A167" s="11">
        <v>163.0</v>
      </c>
      <c r="B167" s="116" t="s">
        <v>174</v>
      </c>
      <c r="C167" s="116" t="s">
        <v>175</v>
      </c>
      <c r="D167" s="116" t="s">
        <v>107</v>
      </c>
      <c r="E167" s="117"/>
      <c r="F167" s="116" t="s">
        <v>79</v>
      </c>
      <c r="G167" s="116" t="s">
        <v>995</v>
      </c>
      <c r="H167" s="48" t="s">
        <v>90</v>
      </c>
      <c r="J167" s="11" t="s">
        <v>91</v>
      </c>
      <c r="K167" s="48" t="s">
        <v>84</v>
      </c>
      <c r="L167" s="49">
        <v>42979.0</v>
      </c>
      <c r="M167" s="52"/>
      <c r="N167" s="50"/>
      <c r="O167" s="50"/>
      <c r="P167" s="50"/>
      <c r="Q167" s="6">
        <v>8.0</v>
      </c>
      <c r="R167" s="6">
        <v>9.0</v>
      </c>
      <c r="S167" s="6">
        <v>8.0</v>
      </c>
      <c r="T167" s="23"/>
      <c r="U167" s="23"/>
      <c r="V167" s="6"/>
      <c r="W167" s="6">
        <v>6.0</v>
      </c>
      <c r="X167" s="6">
        <v>5.0</v>
      </c>
      <c r="Y167" s="6">
        <v>8.0</v>
      </c>
      <c r="Z167" s="6">
        <v>8.0</v>
      </c>
      <c r="AA167" s="23"/>
      <c r="AB167" s="6">
        <v>9.0</v>
      </c>
      <c r="AC167" s="6">
        <v>9.0</v>
      </c>
      <c r="AD167" s="23"/>
      <c r="AE167" s="23"/>
      <c r="AF167" s="25">
        <v>10.0</v>
      </c>
      <c r="AG167" s="25"/>
      <c r="AH167" s="6">
        <v>10.0</v>
      </c>
      <c r="AI167" s="6">
        <v>10.0</v>
      </c>
      <c r="AJ167" s="6">
        <v>10.0</v>
      </c>
      <c r="AK167" s="6">
        <v>10.0</v>
      </c>
      <c r="AL167" s="23"/>
      <c r="AM167" s="6">
        <v>7.0</v>
      </c>
      <c r="AN167" s="25">
        <v>10.0</v>
      </c>
      <c r="AO167" s="25"/>
      <c r="AP167" s="25">
        <v>10.0</v>
      </c>
      <c r="AQ167" s="6"/>
      <c r="AR167" s="6"/>
      <c r="AS167" s="23"/>
      <c r="AT167" s="23"/>
      <c r="AU167" s="23"/>
      <c r="AV167" s="23"/>
      <c r="AW167" s="23"/>
      <c r="AX167" s="25">
        <v>10.0</v>
      </c>
      <c r="AY167" s="25">
        <f t="shared" si="1"/>
        <v>8.72</v>
      </c>
      <c r="AZ167" s="23"/>
      <c r="BA167" s="23">
        <f t="shared" si="5"/>
        <v>0</v>
      </c>
      <c r="BB167" s="6">
        <v>6.0</v>
      </c>
      <c r="BC167" s="6">
        <v>2.0</v>
      </c>
      <c r="BD167" s="23">
        <f t="shared" si="3"/>
        <v>4</v>
      </c>
      <c r="BE167" s="6" t="s">
        <v>92</v>
      </c>
      <c r="BF167" s="6" t="s">
        <v>55</v>
      </c>
      <c r="BG167" s="6" t="s">
        <v>55</v>
      </c>
      <c r="BH167" s="6" t="s">
        <v>55</v>
      </c>
      <c r="BI167" s="6" t="s">
        <v>55</v>
      </c>
      <c r="BJ167" s="6" t="s">
        <v>92</v>
      </c>
      <c r="BK167" s="6" t="s">
        <v>55</v>
      </c>
      <c r="BL167" s="23"/>
      <c r="BM167" s="23"/>
      <c r="BN167" s="42"/>
      <c r="BO167" s="42"/>
      <c r="BP167" s="42"/>
    </row>
    <row r="168">
      <c r="A168" s="11">
        <v>164.0</v>
      </c>
      <c r="B168" s="116" t="s">
        <v>189</v>
      </c>
      <c r="C168" s="116" t="s">
        <v>78</v>
      </c>
      <c r="D168" s="116" t="s">
        <v>159</v>
      </c>
      <c r="E168" s="117"/>
      <c r="F168" s="116" t="s">
        <v>79</v>
      </c>
      <c r="G168" s="116" t="s">
        <v>995</v>
      </c>
      <c r="H168" s="48" t="s">
        <v>90</v>
      </c>
      <c r="J168" s="11" t="s">
        <v>91</v>
      </c>
      <c r="K168" s="48" t="s">
        <v>84</v>
      </c>
      <c r="L168" s="49">
        <v>42979.0</v>
      </c>
      <c r="M168" s="52"/>
      <c r="N168" s="50"/>
      <c r="O168" s="50"/>
      <c r="P168" s="50"/>
      <c r="Q168" s="6">
        <v>10.0</v>
      </c>
      <c r="R168" s="6">
        <v>10.0</v>
      </c>
      <c r="S168" s="6">
        <v>9.0</v>
      </c>
      <c r="T168" s="23"/>
      <c r="U168" s="23"/>
      <c r="V168" s="6"/>
      <c r="W168" s="6">
        <v>9.0</v>
      </c>
      <c r="X168" s="6">
        <v>9.0</v>
      </c>
      <c r="Y168" s="6">
        <v>9.0</v>
      </c>
      <c r="Z168" s="6">
        <v>10.0</v>
      </c>
      <c r="AA168" s="23"/>
      <c r="AB168" s="6">
        <v>9.0</v>
      </c>
      <c r="AC168" s="6">
        <v>10.0</v>
      </c>
      <c r="AD168" s="23"/>
      <c r="AE168" s="23"/>
      <c r="AF168" s="25">
        <v>10.0</v>
      </c>
      <c r="AG168" s="25"/>
      <c r="AH168" s="6">
        <v>10.0</v>
      </c>
      <c r="AI168" s="6">
        <v>10.0</v>
      </c>
      <c r="AJ168" s="6">
        <v>10.0</v>
      </c>
      <c r="AK168" s="6">
        <v>10.0</v>
      </c>
      <c r="AL168" s="23"/>
      <c r="AM168" s="6">
        <v>7.0</v>
      </c>
      <c r="AN168" s="25">
        <v>10.0</v>
      </c>
      <c r="AO168" s="25"/>
      <c r="AP168" s="25">
        <v>10.0</v>
      </c>
      <c r="AQ168" s="6"/>
      <c r="AR168" s="6"/>
      <c r="AS168" s="23"/>
      <c r="AT168" s="23"/>
      <c r="AU168" s="23"/>
      <c r="AV168" s="23"/>
      <c r="AW168" s="23"/>
      <c r="AX168" s="25">
        <v>10.0</v>
      </c>
      <c r="AY168" s="25">
        <f t="shared" si="1"/>
        <v>9.55</v>
      </c>
      <c r="AZ168" s="23"/>
      <c r="BA168" s="23">
        <f t="shared" si="5"/>
        <v>0</v>
      </c>
      <c r="BB168" s="6">
        <v>13.0</v>
      </c>
      <c r="BC168" s="6">
        <v>3.0</v>
      </c>
      <c r="BD168" s="23">
        <f t="shared" si="3"/>
        <v>10</v>
      </c>
      <c r="BE168" s="6" t="s">
        <v>92</v>
      </c>
      <c r="BF168" s="6" t="s">
        <v>55</v>
      </c>
      <c r="BG168" s="6" t="s">
        <v>55</v>
      </c>
      <c r="BH168" s="6" t="s">
        <v>55</v>
      </c>
      <c r="BI168" s="6" t="s">
        <v>55</v>
      </c>
      <c r="BJ168" s="6" t="s">
        <v>92</v>
      </c>
      <c r="BK168" s="6" t="s">
        <v>55</v>
      </c>
      <c r="BL168" s="23"/>
      <c r="BM168" s="23"/>
      <c r="BN168" s="42"/>
      <c r="BO168" s="42"/>
      <c r="BP168" s="42"/>
    </row>
    <row r="169">
      <c r="A169" s="11">
        <v>165.0</v>
      </c>
      <c r="B169" s="116" t="s">
        <v>182</v>
      </c>
      <c r="C169" s="116" t="s">
        <v>78</v>
      </c>
      <c r="D169" s="118"/>
      <c r="E169" s="117"/>
      <c r="F169" s="116" t="s">
        <v>79</v>
      </c>
      <c r="G169" s="116" t="s">
        <v>995</v>
      </c>
      <c r="H169" s="48" t="s">
        <v>90</v>
      </c>
      <c r="J169" s="11" t="s">
        <v>91</v>
      </c>
      <c r="K169" s="48" t="s">
        <v>84</v>
      </c>
      <c r="L169" s="49">
        <v>42979.0</v>
      </c>
      <c r="M169" s="52"/>
      <c r="N169" s="50"/>
      <c r="O169" s="50"/>
      <c r="P169" s="50"/>
      <c r="Q169" s="25">
        <v>9.0</v>
      </c>
      <c r="R169" s="25">
        <v>10.0</v>
      </c>
      <c r="S169" s="25">
        <v>9.0</v>
      </c>
      <c r="T169" s="25"/>
      <c r="U169" s="25"/>
      <c r="V169" s="25"/>
      <c r="W169" s="25">
        <v>8.0</v>
      </c>
      <c r="X169" s="25">
        <v>7.0</v>
      </c>
      <c r="Y169" s="25">
        <v>9.0</v>
      </c>
      <c r="Z169" s="25">
        <v>9.0</v>
      </c>
      <c r="AA169" s="25"/>
      <c r="AB169" s="25">
        <v>9.0</v>
      </c>
      <c r="AC169" s="25">
        <v>10.0</v>
      </c>
      <c r="AD169" s="25"/>
      <c r="AE169" s="25"/>
      <c r="AF169" s="25">
        <v>10.0</v>
      </c>
      <c r="AG169" s="25"/>
      <c r="AH169" s="6">
        <v>10.0</v>
      </c>
      <c r="AI169" s="6">
        <v>10.0</v>
      </c>
      <c r="AJ169" s="6">
        <v>10.0</v>
      </c>
      <c r="AK169" s="6">
        <v>10.0</v>
      </c>
      <c r="AL169" s="25"/>
      <c r="AM169" s="25">
        <v>10.0</v>
      </c>
      <c r="AN169" s="25">
        <v>10.0</v>
      </c>
      <c r="AO169" s="25"/>
      <c r="AP169" s="25">
        <v>10.0</v>
      </c>
      <c r="AQ169" s="25"/>
      <c r="AR169" s="6"/>
      <c r="AS169" s="25"/>
      <c r="AT169" s="25"/>
      <c r="AU169" s="25"/>
      <c r="AV169" s="25"/>
      <c r="AW169" s="25"/>
      <c r="AX169" s="25">
        <v>10.0</v>
      </c>
      <c r="AY169" s="25">
        <f t="shared" si="1"/>
        <v>9.44</v>
      </c>
      <c r="AZ169" s="23"/>
      <c r="BA169" s="23">
        <f t="shared" si="5"/>
        <v>0</v>
      </c>
      <c r="BB169" s="6">
        <v>14.0</v>
      </c>
      <c r="BC169" s="6">
        <v>1.0</v>
      </c>
      <c r="BD169" s="23">
        <f t="shared" si="3"/>
        <v>13</v>
      </c>
      <c r="BE169" s="6" t="s">
        <v>92</v>
      </c>
      <c r="BF169" s="6" t="s">
        <v>55</v>
      </c>
      <c r="BG169" s="6" t="s">
        <v>55</v>
      </c>
      <c r="BH169" s="6" t="s">
        <v>55</v>
      </c>
      <c r="BI169" s="6" t="s">
        <v>55</v>
      </c>
      <c r="BJ169" s="6" t="s">
        <v>92</v>
      </c>
      <c r="BK169" s="6" t="s">
        <v>55</v>
      </c>
      <c r="BL169" s="23"/>
      <c r="BM169" s="23"/>
      <c r="BN169" s="42"/>
      <c r="BO169" s="42"/>
      <c r="BP169" s="42"/>
    </row>
    <row r="170">
      <c r="A170" s="11">
        <v>166.0</v>
      </c>
      <c r="B170" s="116" t="s">
        <v>1953</v>
      </c>
      <c r="C170" s="116" t="s">
        <v>515</v>
      </c>
      <c r="D170" s="116" t="s">
        <v>274</v>
      </c>
      <c r="E170" s="118"/>
      <c r="F170" s="116" t="s">
        <v>79</v>
      </c>
      <c r="G170" s="116" t="s">
        <v>995</v>
      </c>
      <c r="H170" s="48" t="s">
        <v>90</v>
      </c>
      <c r="J170" s="11" t="s">
        <v>91</v>
      </c>
      <c r="K170" s="48" t="s">
        <v>84</v>
      </c>
      <c r="L170" s="49">
        <v>42979.0</v>
      </c>
      <c r="M170" s="52"/>
      <c r="N170" s="50"/>
      <c r="O170" s="50"/>
      <c r="P170" s="50"/>
      <c r="Q170" s="6">
        <v>8.0</v>
      </c>
      <c r="R170" s="6">
        <v>8.0</v>
      </c>
      <c r="S170" s="6">
        <v>9.0</v>
      </c>
      <c r="T170" s="23"/>
      <c r="U170" s="23"/>
      <c r="V170" s="6"/>
      <c r="W170" s="6">
        <v>8.0</v>
      </c>
      <c r="X170" s="6">
        <v>8.0</v>
      </c>
      <c r="Y170" s="6">
        <v>9.0</v>
      </c>
      <c r="Z170" s="6">
        <v>10.0</v>
      </c>
      <c r="AA170" s="23"/>
      <c r="AB170" s="6">
        <v>9.0</v>
      </c>
      <c r="AC170" s="6">
        <v>10.0</v>
      </c>
      <c r="AD170" s="23"/>
      <c r="AE170" s="23"/>
      <c r="AF170" s="25">
        <v>10.0</v>
      </c>
      <c r="AG170" s="25"/>
      <c r="AH170" s="6">
        <v>10.0</v>
      </c>
      <c r="AI170" s="6">
        <v>10.0</v>
      </c>
      <c r="AJ170" s="6">
        <v>10.0</v>
      </c>
      <c r="AK170" s="6">
        <v>10.0</v>
      </c>
      <c r="AL170" s="23"/>
      <c r="AM170" s="6">
        <v>8.0</v>
      </c>
      <c r="AN170" s="25">
        <v>10.0</v>
      </c>
      <c r="AO170" s="25"/>
      <c r="AP170" s="25">
        <v>10.0</v>
      </c>
      <c r="AQ170" s="6"/>
      <c r="AR170" s="6"/>
      <c r="AS170" s="23"/>
      <c r="AT170" s="23"/>
      <c r="AU170" s="23"/>
      <c r="AV170" s="23"/>
      <c r="AW170" s="23"/>
      <c r="AX170" s="25">
        <v>10.0</v>
      </c>
      <c r="AY170" s="25">
        <f t="shared" si="1"/>
        <v>9.27</v>
      </c>
      <c r="AZ170" s="23"/>
      <c r="BA170" s="23">
        <f t="shared" si="5"/>
        <v>0</v>
      </c>
      <c r="BB170" s="6">
        <v>7.0</v>
      </c>
      <c r="BC170" s="6">
        <v>6.0</v>
      </c>
      <c r="BD170" s="23">
        <f t="shared" si="3"/>
        <v>1</v>
      </c>
      <c r="BE170" s="6" t="s">
        <v>55</v>
      </c>
      <c r="BF170" s="6" t="s">
        <v>92</v>
      </c>
      <c r="BG170" s="6" t="s">
        <v>55</v>
      </c>
      <c r="BH170" s="6" t="s">
        <v>55</v>
      </c>
      <c r="BI170" s="6" t="s">
        <v>92</v>
      </c>
      <c r="BJ170" s="6" t="s">
        <v>92</v>
      </c>
      <c r="BK170" s="6" t="s">
        <v>55</v>
      </c>
      <c r="BL170" s="23"/>
      <c r="BM170" s="23"/>
      <c r="BN170" s="42"/>
      <c r="BO170" s="42"/>
      <c r="BP170" s="42"/>
    </row>
    <row r="171">
      <c r="A171" s="11">
        <v>167.0</v>
      </c>
      <c r="B171" s="116" t="s">
        <v>196</v>
      </c>
      <c r="C171" s="116" t="s">
        <v>87</v>
      </c>
      <c r="D171" s="116" t="s">
        <v>197</v>
      </c>
      <c r="E171" s="117"/>
      <c r="F171" s="116" t="s">
        <v>79</v>
      </c>
      <c r="G171" s="116" t="s">
        <v>995</v>
      </c>
      <c r="H171" s="48" t="s">
        <v>90</v>
      </c>
      <c r="J171" s="11" t="s">
        <v>91</v>
      </c>
      <c r="K171" s="48" t="s">
        <v>84</v>
      </c>
      <c r="L171" s="49">
        <v>42979.0</v>
      </c>
      <c r="M171" s="52"/>
      <c r="N171" s="50"/>
      <c r="O171" s="50"/>
      <c r="P171" s="50"/>
      <c r="Q171" s="6">
        <v>6.0</v>
      </c>
      <c r="R171" s="6">
        <v>9.0</v>
      </c>
      <c r="S171" s="6">
        <v>8.0</v>
      </c>
      <c r="T171" s="23"/>
      <c r="U171" s="23"/>
      <c r="V171" s="6"/>
      <c r="W171" s="6">
        <v>8.0</v>
      </c>
      <c r="X171" s="6">
        <v>5.0</v>
      </c>
      <c r="Y171" s="6">
        <v>8.0</v>
      </c>
      <c r="Z171" s="6">
        <v>8.0</v>
      </c>
      <c r="AA171" s="23"/>
      <c r="AB171" s="6">
        <v>8.0</v>
      </c>
      <c r="AC171" s="6">
        <v>10.0</v>
      </c>
      <c r="AD171" s="23"/>
      <c r="AE171" s="23"/>
      <c r="AF171" s="25">
        <v>10.0</v>
      </c>
      <c r="AG171" s="25"/>
      <c r="AH171" s="6">
        <v>10.0</v>
      </c>
      <c r="AI171" s="6">
        <v>10.0</v>
      </c>
      <c r="AJ171" s="6">
        <v>10.0</v>
      </c>
      <c r="AK171" s="6">
        <v>10.0</v>
      </c>
      <c r="AL171" s="23"/>
      <c r="AM171" s="6">
        <v>7.0</v>
      </c>
      <c r="AN171" s="25">
        <v>10.0</v>
      </c>
      <c r="AO171" s="25"/>
      <c r="AP171" s="25">
        <v>10.0</v>
      </c>
      <c r="AQ171" s="6"/>
      <c r="AR171" s="6"/>
      <c r="AS171" s="23"/>
      <c r="AT171" s="23"/>
      <c r="AU171" s="23"/>
      <c r="AV171" s="23"/>
      <c r="AW171" s="23"/>
      <c r="AX171" s="25">
        <v>10.0</v>
      </c>
      <c r="AY171" s="25">
        <f t="shared" si="1"/>
        <v>8.72</v>
      </c>
      <c r="AZ171" s="23"/>
      <c r="BA171" s="23">
        <f t="shared" si="5"/>
        <v>0</v>
      </c>
      <c r="BB171" s="6">
        <v>16.0</v>
      </c>
      <c r="BC171" s="6">
        <v>9.0</v>
      </c>
      <c r="BD171" s="23">
        <f t="shared" si="3"/>
        <v>7</v>
      </c>
      <c r="BE171" s="6" t="s">
        <v>92</v>
      </c>
      <c r="BF171" s="6" t="s">
        <v>55</v>
      </c>
      <c r="BG171" s="6" t="s">
        <v>55</v>
      </c>
      <c r="BH171" s="6" t="s">
        <v>55</v>
      </c>
      <c r="BI171" s="6" t="s">
        <v>55</v>
      </c>
      <c r="BJ171" s="6" t="s">
        <v>92</v>
      </c>
      <c r="BK171" s="6" t="s">
        <v>55</v>
      </c>
      <c r="BL171" s="23"/>
      <c r="BM171" s="23"/>
      <c r="BN171" s="42"/>
      <c r="BO171" s="42"/>
      <c r="BP171" s="42"/>
    </row>
    <row r="172">
      <c r="A172" s="11">
        <v>168.0</v>
      </c>
      <c r="B172" s="116" t="s">
        <v>205</v>
      </c>
      <c r="C172" s="116" t="s">
        <v>206</v>
      </c>
      <c r="D172" s="116" t="s">
        <v>153</v>
      </c>
      <c r="E172" s="117"/>
      <c r="F172" s="116" t="s">
        <v>79</v>
      </c>
      <c r="G172" s="116" t="s">
        <v>995</v>
      </c>
      <c r="H172" s="48" t="s">
        <v>90</v>
      </c>
      <c r="J172" s="11" t="s">
        <v>91</v>
      </c>
      <c r="K172" s="48" t="s">
        <v>84</v>
      </c>
      <c r="L172" s="49">
        <v>42979.0</v>
      </c>
      <c r="M172" s="52"/>
      <c r="N172" s="50"/>
      <c r="O172" s="50"/>
      <c r="P172" s="50"/>
      <c r="Q172" s="6">
        <v>7.0</v>
      </c>
      <c r="R172" s="6">
        <v>10.0</v>
      </c>
      <c r="S172" s="6">
        <v>6.0</v>
      </c>
      <c r="T172" s="23"/>
      <c r="U172" s="23"/>
      <c r="V172" s="6"/>
      <c r="W172" s="6">
        <v>7.0</v>
      </c>
      <c r="X172" s="6">
        <v>5.0</v>
      </c>
      <c r="Y172" s="6">
        <v>8.0</v>
      </c>
      <c r="Z172" s="6">
        <v>7.0</v>
      </c>
      <c r="AA172" s="23"/>
      <c r="AB172" s="6">
        <v>7.0</v>
      </c>
      <c r="AC172" s="6">
        <v>8.0</v>
      </c>
      <c r="AD172" s="23"/>
      <c r="AE172" s="23"/>
      <c r="AF172" s="25">
        <v>10.0</v>
      </c>
      <c r="AG172" s="25"/>
      <c r="AH172" s="6">
        <v>10.0</v>
      </c>
      <c r="AI172" s="6">
        <v>10.0</v>
      </c>
      <c r="AJ172" s="6">
        <v>10.0</v>
      </c>
      <c r="AK172" s="6">
        <v>10.0</v>
      </c>
      <c r="AL172" s="23"/>
      <c r="AM172" s="6">
        <v>6.0</v>
      </c>
      <c r="AN172" s="25">
        <v>10.0</v>
      </c>
      <c r="AO172" s="25"/>
      <c r="AP172" s="25">
        <v>10.0</v>
      </c>
      <c r="AQ172" s="6"/>
      <c r="AR172" s="6"/>
      <c r="AS172" s="23"/>
      <c r="AT172" s="23"/>
      <c r="AU172" s="23"/>
      <c r="AV172" s="23"/>
      <c r="AW172" s="23"/>
      <c r="AX172" s="25">
        <v>10.0</v>
      </c>
      <c r="AY172" s="25">
        <f t="shared" si="1"/>
        <v>8.38</v>
      </c>
      <c r="AZ172" s="23"/>
      <c r="BA172" s="23">
        <f t="shared" si="5"/>
        <v>0</v>
      </c>
      <c r="BB172" s="6">
        <v>14.0</v>
      </c>
      <c r="BC172" s="6">
        <v>5.0</v>
      </c>
      <c r="BD172" s="23">
        <f t="shared" si="3"/>
        <v>9</v>
      </c>
      <c r="BE172" s="6" t="s">
        <v>92</v>
      </c>
      <c r="BF172" s="6" t="s">
        <v>55</v>
      </c>
      <c r="BG172" s="6" t="s">
        <v>55</v>
      </c>
      <c r="BH172" s="6" t="s">
        <v>55</v>
      </c>
      <c r="BI172" s="6" t="s">
        <v>55</v>
      </c>
      <c r="BJ172" s="6" t="s">
        <v>92</v>
      </c>
      <c r="BK172" s="6" t="s">
        <v>55</v>
      </c>
      <c r="BL172" s="23"/>
      <c r="BM172" s="23"/>
      <c r="BN172" s="42"/>
      <c r="BO172" s="42"/>
      <c r="BP172" s="42"/>
    </row>
    <row r="173">
      <c r="A173" s="11">
        <v>169.0</v>
      </c>
      <c r="B173" s="116" t="s">
        <v>212</v>
      </c>
      <c r="C173" s="116" t="s">
        <v>213</v>
      </c>
      <c r="D173" s="116" t="s">
        <v>214</v>
      </c>
      <c r="E173" s="117"/>
      <c r="F173" s="116" t="s">
        <v>79</v>
      </c>
      <c r="G173" s="116" t="s">
        <v>995</v>
      </c>
      <c r="H173" s="48" t="s">
        <v>90</v>
      </c>
      <c r="J173" s="11" t="s">
        <v>91</v>
      </c>
      <c r="K173" s="48" t="s">
        <v>84</v>
      </c>
      <c r="L173" s="49">
        <v>42979.0</v>
      </c>
      <c r="M173" s="52"/>
      <c r="N173" s="50"/>
      <c r="O173" s="50"/>
      <c r="P173" s="50"/>
      <c r="Q173" s="25">
        <v>8.0</v>
      </c>
      <c r="R173" s="25">
        <v>8.0</v>
      </c>
      <c r="S173" s="25">
        <v>8.0</v>
      </c>
      <c r="T173" s="25"/>
      <c r="U173" s="25"/>
      <c r="V173" s="25"/>
      <c r="W173" s="25">
        <v>10.0</v>
      </c>
      <c r="X173" s="25">
        <v>9.0</v>
      </c>
      <c r="Y173" s="25">
        <v>8.0</v>
      </c>
      <c r="Z173" s="25">
        <v>9.0</v>
      </c>
      <c r="AA173" s="25"/>
      <c r="AB173" s="25">
        <v>7.0</v>
      </c>
      <c r="AC173" s="25">
        <v>8.0</v>
      </c>
      <c r="AD173" s="25"/>
      <c r="AE173" s="25"/>
      <c r="AF173" s="25">
        <v>10.0</v>
      </c>
      <c r="AG173" s="25"/>
      <c r="AH173" s="6">
        <v>10.0</v>
      </c>
      <c r="AI173" s="6">
        <v>10.0</v>
      </c>
      <c r="AJ173" s="6">
        <v>10.0</v>
      </c>
      <c r="AK173" s="6">
        <v>10.0</v>
      </c>
      <c r="AL173" s="25"/>
      <c r="AM173" s="25">
        <v>8.0</v>
      </c>
      <c r="AN173" s="25">
        <v>10.0</v>
      </c>
      <c r="AO173" s="25"/>
      <c r="AP173" s="25">
        <v>10.0</v>
      </c>
      <c r="AQ173" s="25"/>
      <c r="AR173" s="6"/>
      <c r="AS173" s="25"/>
      <c r="AT173" s="25"/>
      <c r="AU173" s="25"/>
      <c r="AV173" s="25"/>
      <c r="AW173" s="25"/>
      <c r="AX173" s="25">
        <v>10.0</v>
      </c>
      <c r="AY173" s="25">
        <f t="shared" si="1"/>
        <v>9.05</v>
      </c>
      <c r="AZ173" s="23"/>
      <c r="BA173" s="23">
        <f t="shared" si="5"/>
        <v>0</v>
      </c>
      <c r="BB173" s="6">
        <v>6.0</v>
      </c>
      <c r="BC173" s="6"/>
      <c r="BD173" s="23">
        <f t="shared" si="3"/>
        <v>6</v>
      </c>
      <c r="BE173" s="6" t="s">
        <v>92</v>
      </c>
      <c r="BF173" s="6" t="s">
        <v>55</v>
      </c>
      <c r="BG173" s="6" t="s">
        <v>55</v>
      </c>
      <c r="BH173" s="6" t="s">
        <v>55</v>
      </c>
      <c r="BI173" s="6" t="s">
        <v>55</v>
      </c>
      <c r="BJ173" s="6" t="s">
        <v>92</v>
      </c>
      <c r="BK173" s="6" t="s">
        <v>55</v>
      </c>
      <c r="BL173" s="23"/>
      <c r="BM173" s="23"/>
      <c r="BN173" s="42"/>
      <c r="BO173" s="42"/>
      <c r="BP173" s="42"/>
    </row>
    <row r="174">
      <c r="A174" s="11">
        <v>170.0</v>
      </c>
      <c r="B174" s="116" t="s">
        <v>219</v>
      </c>
      <c r="C174" s="116" t="s">
        <v>220</v>
      </c>
      <c r="D174" s="116" t="s">
        <v>101</v>
      </c>
      <c r="E174" s="117"/>
      <c r="F174" s="116" t="s">
        <v>96</v>
      </c>
      <c r="G174" s="116" t="s">
        <v>995</v>
      </c>
      <c r="H174" s="48" t="s">
        <v>90</v>
      </c>
      <c r="J174" s="11" t="s">
        <v>91</v>
      </c>
      <c r="K174" s="48" t="s">
        <v>84</v>
      </c>
      <c r="L174" s="49">
        <v>42983.0</v>
      </c>
      <c r="M174" s="52"/>
      <c r="N174" s="50"/>
      <c r="O174" s="50"/>
      <c r="P174" s="50"/>
      <c r="Q174" s="25">
        <v>10.0</v>
      </c>
      <c r="R174" s="25">
        <v>10.0</v>
      </c>
      <c r="S174" s="25">
        <v>10.0</v>
      </c>
      <c r="T174" s="25"/>
      <c r="U174" s="25"/>
      <c r="V174" s="25"/>
      <c r="W174" s="25">
        <v>10.0</v>
      </c>
      <c r="X174" s="25">
        <v>10.0</v>
      </c>
      <c r="Y174" s="25">
        <v>10.0</v>
      </c>
      <c r="Z174" s="25">
        <v>10.0</v>
      </c>
      <c r="AA174" s="25"/>
      <c r="AB174" s="25">
        <v>9.0</v>
      </c>
      <c r="AC174" s="25">
        <v>10.0</v>
      </c>
      <c r="AD174" s="25"/>
      <c r="AE174" s="25"/>
      <c r="AF174" s="25">
        <v>10.0</v>
      </c>
      <c r="AG174" s="25"/>
      <c r="AH174" s="6">
        <v>10.0</v>
      </c>
      <c r="AI174" s="6">
        <v>10.0</v>
      </c>
      <c r="AJ174" s="6">
        <v>10.0</v>
      </c>
      <c r="AK174" s="6">
        <v>10.0</v>
      </c>
      <c r="AL174" s="25"/>
      <c r="AM174" s="25">
        <v>8.0</v>
      </c>
      <c r="AN174" s="25">
        <v>10.0</v>
      </c>
      <c r="AO174" s="25"/>
      <c r="AP174" s="25">
        <v>10.0</v>
      </c>
      <c r="AQ174" s="25"/>
      <c r="AR174" s="6"/>
      <c r="AS174" s="25"/>
      <c r="AT174" s="25"/>
      <c r="AU174" s="25"/>
      <c r="AV174" s="25"/>
      <c r="AW174" s="25"/>
      <c r="AX174" s="25">
        <v>10.0</v>
      </c>
      <c r="AY174" s="25">
        <f t="shared" si="1"/>
        <v>9.83</v>
      </c>
      <c r="AZ174" s="23"/>
      <c r="BA174" s="23">
        <f t="shared" si="5"/>
        <v>0</v>
      </c>
      <c r="BB174" s="6"/>
      <c r="BC174" s="6"/>
      <c r="BD174" s="23">
        <f t="shared" si="3"/>
        <v>0</v>
      </c>
      <c r="BE174" s="6" t="s">
        <v>92</v>
      </c>
      <c r="BF174" s="6" t="s">
        <v>55</v>
      </c>
      <c r="BG174" s="6" t="s">
        <v>55</v>
      </c>
      <c r="BH174" s="6" t="s">
        <v>55</v>
      </c>
      <c r="BI174" s="6" t="s">
        <v>55</v>
      </c>
      <c r="BJ174" s="6" t="s">
        <v>92</v>
      </c>
      <c r="BK174" s="6" t="s">
        <v>55</v>
      </c>
      <c r="BL174" s="23"/>
      <c r="BM174" s="23"/>
      <c r="BN174" s="42"/>
      <c r="BO174" s="42"/>
      <c r="BP174" s="42"/>
    </row>
    <row r="175">
      <c r="A175" s="11">
        <v>171.0</v>
      </c>
      <c r="B175" s="116" t="s">
        <v>226</v>
      </c>
      <c r="C175" s="116" t="s">
        <v>102</v>
      </c>
      <c r="D175" s="116" t="s">
        <v>228</v>
      </c>
      <c r="E175" s="117"/>
      <c r="F175" s="116" t="s">
        <v>96</v>
      </c>
      <c r="G175" s="116" t="s">
        <v>995</v>
      </c>
      <c r="H175" s="48" t="s">
        <v>90</v>
      </c>
      <c r="J175" s="11" t="s">
        <v>91</v>
      </c>
      <c r="K175" s="48" t="s">
        <v>84</v>
      </c>
      <c r="L175" s="49">
        <v>42979.0</v>
      </c>
      <c r="M175" s="52"/>
      <c r="N175" s="50"/>
      <c r="O175" s="50"/>
      <c r="P175" s="50"/>
      <c r="Q175" s="25">
        <v>10.0</v>
      </c>
      <c r="R175" s="25">
        <v>9.0</v>
      </c>
      <c r="S175" s="25">
        <v>9.0</v>
      </c>
      <c r="T175" s="25"/>
      <c r="U175" s="25"/>
      <c r="V175" s="25"/>
      <c r="W175" s="25">
        <v>10.0</v>
      </c>
      <c r="X175" s="25">
        <v>9.0</v>
      </c>
      <c r="Y175" s="25">
        <v>8.0</v>
      </c>
      <c r="Z175" s="25">
        <v>10.0</v>
      </c>
      <c r="AA175" s="25"/>
      <c r="AB175" s="25">
        <v>10.0</v>
      </c>
      <c r="AC175" s="25">
        <v>10.0</v>
      </c>
      <c r="AD175" s="25"/>
      <c r="AE175" s="25"/>
      <c r="AF175" s="25">
        <v>10.0</v>
      </c>
      <c r="AG175" s="25"/>
      <c r="AH175" s="6">
        <v>10.0</v>
      </c>
      <c r="AI175" s="6">
        <v>10.0</v>
      </c>
      <c r="AJ175" s="6">
        <v>10.0</v>
      </c>
      <c r="AK175" s="6">
        <v>10.0</v>
      </c>
      <c r="AL175" s="25"/>
      <c r="AM175" s="25">
        <v>8.0</v>
      </c>
      <c r="AN175" s="25">
        <v>10.0</v>
      </c>
      <c r="AO175" s="25"/>
      <c r="AP175" s="25">
        <v>10.0</v>
      </c>
      <c r="AQ175" s="25"/>
      <c r="AR175" s="6"/>
      <c r="AS175" s="25"/>
      <c r="AT175" s="25"/>
      <c r="AU175" s="25"/>
      <c r="AV175" s="25"/>
      <c r="AW175" s="25"/>
      <c r="AX175" s="25">
        <v>10.0</v>
      </c>
      <c r="AY175" s="25">
        <f t="shared" si="1"/>
        <v>9.61</v>
      </c>
      <c r="AZ175" s="23"/>
      <c r="BA175" s="23">
        <f t="shared" si="5"/>
        <v>0</v>
      </c>
      <c r="BB175" s="6"/>
      <c r="BC175" s="6"/>
      <c r="BD175" s="23">
        <f t="shared" si="3"/>
        <v>0</v>
      </c>
      <c r="BE175" s="6" t="s">
        <v>92</v>
      </c>
      <c r="BF175" s="6" t="s">
        <v>55</v>
      </c>
      <c r="BG175" s="6" t="s">
        <v>55</v>
      </c>
      <c r="BH175" s="6" t="s">
        <v>55</v>
      </c>
      <c r="BI175" s="6" t="s">
        <v>55</v>
      </c>
      <c r="BJ175" s="6" t="s">
        <v>92</v>
      </c>
      <c r="BK175" s="6" t="s">
        <v>55</v>
      </c>
      <c r="BL175" s="23"/>
      <c r="BM175" s="23"/>
      <c r="BN175" s="42"/>
      <c r="BO175" s="42"/>
      <c r="BP175" s="42"/>
    </row>
    <row r="176">
      <c r="A176" s="11">
        <v>172.0</v>
      </c>
      <c r="B176" s="116" t="s">
        <v>185</v>
      </c>
      <c r="C176" s="116" t="s">
        <v>237</v>
      </c>
      <c r="D176" s="116" t="s">
        <v>145</v>
      </c>
      <c r="E176" s="117"/>
      <c r="F176" s="116" t="s">
        <v>79</v>
      </c>
      <c r="G176" s="116" t="s">
        <v>995</v>
      </c>
      <c r="H176" s="48" t="s">
        <v>90</v>
      </c>
      <c r="J176" s="11" t="s">
        <v>91</v>
      </c>
      <c r="K176" s="48" t="s">
        <v>84</v>
      </c>
      <c r="L176" s="49">
        <v>42979.0</v>
      </c>
      <c r="M176" s="52"/>
      <c r="N176" s="50"/>
      <c r="O176" s="50"/>
      <c r="P176" s="50"/>
      <c r="Q176" s="25">
        <v>10.0</v>
      </c>
      <c r="R176" s="25">
        <v>10.0</v>
      </c>
      <c r="S176" s="25">
        <v>10.0</v>
      </c>
      <c r="T176" s="25"/>
      <c r="U176" s="25"/>
      <c r="V176" s="25"/>
      <c r="W176" s="25">
        <v>10.0</v>
      </c>
      <c r="X176" s="25">
        <v>10.0</v>
      </c>
      <c r="Y176" s="25">
        <v>10.0</v>
      </c>
      <c r="Z176" s="25">
        <v>10.0</v>
      </c>
      <c r="AA176" s="25"/>
      <c r="AB176" s="25">
        <v>10.0</v>
      </c>
      <c r="AC176" s="25">
        <v>10.0</v>
      </c>
      <c r="AD176" s="25"/>
      <c r="AE176" s="25"/>
      <c r="AF176" s="25">
        <v>10.0</v>
      </c>
      <c r="AG176" s="25"/>
      <c r="AH176" s="6">
        <v>10.0</v>
      </c>
      <c r="AI176" s="6">
        <v>10.0</v>
      </c>
      <c r="AJ176" s="6">
        <v>10.0</v>
      </c>
      <c r="AK176" s="6">
        <v>10.0</v>
      </c>
      <c r="AL176" s="25"/>
      <c r="AM176" s="25">
        <v>9.0</v>
      </c>
      <c r="AN176" s="25">
        <v>10.0</v>
      </c>
      <c r="AO176" s="25"/>
      <c r="AP176" s="25">
        <v>10.0</v>
      </c>
      <c r="AQ176" s="25"/>
      <c r="AR176" s="6"/>
      <c r="AS176" s="25"/>
      <c r="AT176" s="25"/>
      <c r="AU176" s="25"/>
      <c r="AV176" s="25"/>
      <c r="AW176" s="25"/>
      <c r="AX176" s="25">
        <v>10.0</v>
      </c>
      <c r="AY176" s="25">
        <f t="shared" si="1"/>
        <v>9.94</v>
      </c>
      <c r="AZ176" s="23"/>
      <c r="BA176" s="23">
        <f t="shared" si="5"/>
        <v>0</v>
      </c>
      <c r="BB176" s="6"/>
      <c r="BC176" s="6"/>
      <c r="BD176" s="23">
        <f t="shared" si="3"/>
        <v>0</v>
      </c>
      <c r="BE176" s="6" t="s">
        <v>92</v>
      </c>
      <c r="BF176" s="6" t="s">
        <v>55</v>
      </c>
      <c r="BG176" s="6" t="s">
        <v>55</v>
      </c>
      <c r="BH176" s="6" t="s">
        <v>55</v>
      </c>
      <c r="BI176" s="6" t="s">
        <v>55</v>
      </c>
      <c r="BJ176" s="6" t="s">
        <v>92</v>
      </c>
      <c r="BK176" s="6" t="s">
        <v>55</v>
      </c>
      <c r="BL176" s="23"/>
      <c r="BM176" s="23"/>
      <c r="BN176" s="42"/>
      <c r="BO176" s="42"/>
      <c r="BP176" s="42"/>
    </row>
    <row r="177">
      <c r="A177" s="11">
        <v>173.0</v>
      </c>
      <c r="B177" s="116" t="s">
        <v>241</v>
      </c>
      <c r="C177" s="116" t="s">
        <v>236</v>
      </c>
      <c r="D177" s="116" t="s">
        <v>140</v>
      </c>
      <c r="E177" s="117"/>
      <c r="F177" s="116" t="s">
        <v>96</v>
      </c>
      <c r="G177" s="116" t="s">
        <v>995</v>
      </c>
      <c r="H177" s="48" t="s">
        <v>90</v>
      </c>
      <c r="J177" s="11" t="s">
        <v>91</v>
      </c>
      <c r="K177" s="48" t="s">
        <v>84</v>
      </c>
      <c r="L177" s="49">
        <v>42979.0</v>
      </c>
      <c r="M177" s="52"/>
      <c r="N177" s="50"/>
      <c r="O177" s="50"/>
      <c r="P177" s="50"/>
      <c r="Q177" s="6">
        <v>8.0</v>
      </c>
      <c r="R177" s="6">
        <v>10.0</v>
      </c>
      <c r="S177" s="6">
        <v>10.0</v>
      </c>
      <c r="T177" s="23"/>
      <c r="U177" s="23"/>
      <c r="V177" s="6"/>
      <c r="W177" s="6">
        <v>9.0</v>
      </c>
      <c r="X177" s="6">
        <v>8.0</v>
      </c>
      <c r="Y177" s="6">
        <v>9.0</v>
      </c>
      <c r="Z177" s="6">
        <v>10.0</v>
      </c>
      <c r="AA177" s="23"/>
      <c r="AB177" s="6">
        <v>9.0</v>
      </c>
      <c r="AC177" s="6">
        <v>10.0</v>
      </c>
      <c r="AD177" s="23"/>
      <c r="AE177" s="23"/>
      <c r="AF177" s="25">
        <v>10.0</v>
      </c>
      <c r="AG177" s="25"/>
      <c r="AH177" s="6">
        <v>10.0</v>
      </c>
      <c r="AI177" s="6">
        <v>10.0</v>
      </c>
      <c r="AJ177" s="6">
        <v>10.0</v>
      </c>
      <c r="AK177" s="6">
        <v>10.0</v>
      </c>
      <c r="AL177" s="23"/>
      <c r="AM177" s="6">
        <v>7.0</v>
      </c>
      <c r="AN177" s="25">
        <v>10.0</v>
      </c>
      <c r="AO177" s="25"/>
      <c r="AP177" s="25">
        <v>10.0</v>
      </c>
      <c r="AQ177" s="6"/>
      <c r="AR177" s="6"/>
      <c r="AS177" s="23"/>
      <c r="AT177" s="23"/>
      <c r="AU177" s="23"/>
      <c r="AV177" s="23"/>
      <c r="AW177" s="23"/>
      <c r="AX177" s="25">
        <v>10.0</v>
      </c>
      <c r="AY177" s="25">
        <f t="shared" si="1"/>
        <v>9.44</v>
      </c>
      <c r="AZ177" s="23"/>
      <c r="BA177" s="23">
        <f t="shared" si="5"/>
        <v>0</v>
      </c>
      <c r="BB177" s="6"/>
      <c r="BC177" s="6"/>
      <c r="BD177" s="23">
        <f t="shared" si="3"/>
        <v>0</v>
      </c>
      <c r="BE177" s="6" t="s">
        <v>92</v>
      </c>
      <c r="BF177" s="6" t="s">
        <v>55</v>
      </c>
      <c r="BG177" s="6" t="s">
        <v>55</v>
      </c>
      <c r="BH177" s="6" t="s">
        <v>55</v>
      </c>
      <c r="BI177" s="6" t="s">
        <v>55</v>
      </c>
      <c r="BJ177" s="6" t="s">
        <v>92</v>
      </c>
      <c r="BK177" s="6" t="s">
        <v>55</v>
      </c>
      <c r="BL177" s="23"/>
      <c r="BM177" s="23"/>
      <c r="BN177" s="42"/>
      <c r="BO177" s="42"/>
      <c r="BP177" s="42"/>
    </row>
    <row r="178">
      <c r="A178" s="11">
        <v>174.0</v>
      </c>
      <c r="B178" s="116" t="s">
        <v>1957</v>
      </c>
      <c r="C178" s="116" t="s">
        <v>77</v>
      </c>
      <c r="D178" s="116" t="s">
        <v>119</v>
      </c>
      <c r="E178" s="117"/>
      <c r="F178" s="116" t="s">
        <v>79</v>
      </c>
      <c r="G178" s="116" t="s">
        <v>995</v>
      </c>
      <c r="H178" s="48" t="s">
        <v>90</v>
      </c>
      <c r="J178" s="11" t="s">
        <v>91</v>
      </c>
      <c r="K178" s="48" t="s">
        <v>84</v>
      </c>
      <c r="L178" s="49">
        <v>42979.0</v>
      </c>
      <c r="M178" s="52"/>
      <c r="N178" s="50"/>
      <c r="O178" s="50"/>
      <c r="P178" s="50"/>
      <c r="Q178" s="6">
        <v>7.0</v>
      </c>
      <c r="R178" s="6">
        <v>10.0</v>
      </c>
      <c r="S178" s="6">
        <v>7.0</v>
      </c>
      <c r="T178" s="23"/>
      <c r="U178" s="23"/>
      <c r="V178" s="6"/>
      <c r="W178" s="6">
        <v>7.0</v>
      </c>
      <c r="X178" s="6">
        <v>6.0</v>
      </c>
      <c r="Y178" s="6">
        <v>8.0</v>
      </c>
      <c r="Z178" s="6">
        <v>8.0</v>
      </c>
      <c r="AA178" s="23"/>
      <c r="AB178" s="6">
        <v>10.0</v>
      </c>
      <c r="AC178" s="6">
        <v>10.0</v>
      </c>
      <c r="AD178" s="23"/>
      <c r="AE178" s="23"/>
      <c r="AF178" s="25">
        <v>10.0</v>
      </c>
      <c r="AG178" s="25"/>
      <c r="AH178" s="6">
        <v>10.0</v>
      </c>
      <c r="AI178" s="6">
        <v>10.0</v>
      </c>
      <c r="AJ178" s="6">
        <v>10.0</v>
      </c>
      <c r="AK178" s="6">
        <v>10.0</v>
      </c>
      <c r="AL178" s="23"/>
      <c r="AM178" s="6">
        <v>7.0</v>
      </c>
      <c r="AN178" s="25">
        <v>10.0</v>
      </c>
      <c r="AO178" s="25"/>
      <c r="AP178" s="25">
        <v>10.0</v>
      </c>
      <c r="AQ178" s="6"/>
      <c r="AR178" s="6"/>
      <c r="AS178" s="23"/>
      <c r="AT178" s="23"/>
      <c r="AU178" s="23"/>
      <c r="AV178" s="23"/>
      <c r="AW178" s="23"/>
      <c r="AX178" s="25">
        <v>10.0</v>
      </c>
      <c r="AY178" s="25">
        <f t="shared" si="1"/>
        <v>8.88</v>
      </c>
      <c r="AZ178" s="23"/>
      <c r="BA178" s="23">
        <f t="shared" si="5"/>
        <v>0</v>
      </c>
      <c r="BB178" s="6"/>
      <c r="BC178" s="6"/>
      <c r="BD178" s="23">
        <f t="shared" si="3"/>
        <v>0</v>
      </c>
      <c r="BE178" s="6" t="s">
        <v>92</v>
      </c>
      <c r="BF178" s="6" t="s">
        <v>55</v>
      </c>
      <c r="BG178" s="6" t="s">
        <v>55</v>
      </c>
      <c r="BH178" s="6" t="s">
        <v>55</v>
      </c>
      <c r="BI178" s="6" t="s">
        <v>55</v>
      </c>
      <c r="BJ178" s="6" t="s">
        <v>92</v>
      </c>
      <c r="BK178" s="6" t="s">
        <v>55</v>
      </c>
      <c r="BL178" s="23"/>
      <c r="BM178" s="23"/>
      <c r="BN178" s="42"/>
      <c r="BO178" s="42"/>
      <c r="BP178" s="42"/>
    </row>
    <row r="179">
      <c r="A179" s="11">
        <v>175.0</v>
      </c>
      <c r="B179" s="116" t="s">
        <v>253</v>
      </c>
      <c r="C179" s="116" t="s">
        <v>254</v>
      </c>
      <c r="D179" s="116" t="s">
        <v>252</v>
      </c>
      <c r="E179" s="117"/>
      <c r="F179" s="116" t="s">
        <v>96</v>
      </c>
      <c r="G179" s="116" t="s">
        <v>995</v>
      </c>
      <c r="H179" s="48" t="s">
        <v>90</v>
      </c>
      <c r="J179" s="11" t="s">
        <v>91</v>
      </c>
      <c r="K179" s="48" t="s">
        <v>84</v>
      </c>
      <c r="L179" s="49">
        <v>42979.0</v>
      </c>
      <c r="M179" s="52"/>
      <c r="N179" s="50"/>
      <c r="O179" s="50"/>
      <c r="P179" s="50"/>
      <c r="Q179" s="6">
        <v>10.0</v>
      </c>
      <c r="R179" s="6">
        <v>8.0</v>
      </c>
      <c r="S179" s="6">
        <v>10.0</v>
      </c>
      <c r="T179" s="23"/>
      <c r="U179" s="23"/>
      <c r="V179" s="6"/>
      <c r="W179" s="6">
        <v>8.0</v>
      </c>
      <c r="X179" s="6">
        <v>7.0</v>
      </c>
      <c r="Y179" s="6">
        <v>9.0</v>
      </c>
      <c r="Z179" s="6">
        <v>8.0</v>
      </c>
      <c r="AA179" s="23"/>
      <c r="AB179" s="6">
        <v>9.0</v>
      </c>
      <c r="AC179" s="6">
        <v>10.0</v>
      </c>
      <c r="AD179" s="23"/>
      <c r="AE179" s="23"/>
      <c r="AF179" s="25">
        <v>10.0</v>
      </c>
      <c r="AG179" s="25"/>
      <c r="AH179" s="6">
        <v>10.0</v>
      </c>
      <c r="AI179" s="6">
        <v>10.0</v>
      </c>
      <c r="AJ179" s="6">
        <v>10.0</v>
      </c>
      <c r="AK179" s="6">
        <v>10.0</v>
      </c>
      <c r="AL179" s="23"/>
      <c r="AM179" s="6">
        <v>7.0</v>
      </c>
      <c r="AN179" s="25">
        <v>10.0</v>
      </c>
      <c r="AO179" s="25"/>
      <c r="AP179" s="25">
        <v>10.0</v>
      </c>
      <c r="AQ179" s="6"/>
      <c r="AR179" s="6"/>
      <c r="AS179" s="23"/>
      <c r="AT179" s="23"/>
      <c r="AU179" s="23"/>
      <c r="AV179" s="23"/>
      <c r="AW179" s="23"/>
      <c r="AX179" s="25">
        <v>10.0</v>
      </c>
      <c r="AY179" s="25">
        <f t="shared" si="1"/>
        <v>9.22</v>
      </c>
      <c r="AZ179" s="23"/>
      <c r="BA179" s="23">
        <f t="shared" si="5"/>
        <v>0</v>
      </c>
      <c r="BB179" s="6"/>
      <c r="BC179" s="6"/>
      <c r="BD179" s="23">
        <f t="shared" si="3"/>
        <v>0</v>
      </c>
      <c r="BE179" s="6" t="s">
        <v>92</v>
      </c>
      <c r="BF179" s="6" t="s">
        <v>55</v>
      </c>
      <c r="BG179" s="6" t="s">
        <v>55</v>
      </c>
      <c r="BH179" s="6" t="s">
        <v>55</v>
      </c>
      <c r="BI179" s="6" t="s">
        <v>55</v>
      </c>
      <c r="BJ179" s="6" t="s">
        <v>92</v>
      </c>
      <c r="BK179" s="6" t="s">
        <v>55</v>
      </c>
      <c r="BL179" s="23"/>
      <c r="BM179" s="23"/>
      <c r="BN179" s="42"/>
      <c r="BO179" s="42"/>
      <c r="BP179" s="42"/>
    </row>
    <row r="180">
      <c r="A180" s="11">
        <v>176.0</v>
      </c>
      <c r="B180" s="116" t="s">
        <v>262</v>
      </c>
      <c r="C180" s="116" t="s">
        <v>149</v>
      </c>
      <c r="D180" s="116" t="s">
        <v>263</v>
      </c>
      <c r="E180" s="118"/>
      <c r="F180" s="116" t="s">
        <v>79</v>
      </c>
      <c r="G180" s="116" t="s">
        <v>995</v>
      </c>
      <c r="H180" s="48" t="s">
        <v>90</v>
      </c>
      <c r="J180" s="11" t="s">
        <v>91</v>
      </c>
      <c r="K180" s="48" t="s">
        <v>84</v>
      </c>
      <c r="L180" s="49">
        <v>42979.0</v>
      </c>
      <c r="M180" s="52"/>
      <c r="N180" s="50"/>
      <c r="O180" s="50"/>
      <c r="P180" s="50"/>
      <c r="Q180" s="6">
        <v>8.0</v>
      </c>
      <c r="R180" s="6">
        <v>9.0</v>
      </c>
      <c r="S180" s="6">
        <v>10.0</v>
      </c>
      <c r="T180" s="23"/>
      <c r="U180" s="23"/>
      <c r="V180" s="6"/>
      <c r="W180" s="6">
        <v>8.0</v>
      </c>
      <c r="X180" s="6">
        <v>7.0</v>
      </c>
      <c r="Y180" s="6">
        <v>9.0</v>
      </c>
      <c r="Z180" s="6">
        <v>9.0</v>
      </c>
      <c r="AA180" s="23"/>
      <c r="AB180" s="6">
        <v>10.0</v>
      </c>
      <c r="AC180" s="6">
        <v>10.0</v>
      </c>
      <c r="AD180" s="23"/>
      <c r="AE180" s="23"/>
      <c r="AF180" s="25">
        <v>10.0</v>
      </c>
      <c r="AG180" s="25"/>
      <c r="AH180" s="6">
        <v>10.0</v>
      </c>
      <c r="AI180" s="6">
        <v>10.0</v>
      </c>
      <c r="AJ180" s="6">
        <v>10.0</v>
      </c>
      <c r="AK180" s="6">
        <v>10.0</v>
      </c>
      <c r="AL180" s="23"/>
      <c r="AM180" s="6">
        <v>7.0</v>
      </c>
      <c r="AN180" s="25">
        <v>10.0</v>
      </c>
      <c r="AO180" s="25"/>
      <c r="AP180" s="25">
        <v>10.0</v>
      </c>
      <c r="AQ180" s="6"/>
      <c r="AR180" s="6"/>
      <c r="AS180" s="23"/>
      <c r="AT180" s="23"/>
      <c r="AU180" s="23"/>
      <c r="AV180" s="23"/>
      <c r="AW180" s="23"/>
      <c r="AX180" s="25">
        <v>10.0</v>
      </c>
      <c r="AY180" s="25">
        <f t="shared" si="1"/>
        <v>9.27</v>
      </c>
      <c r="AZ180" s="23"/>
      <c r="BA180" s="23">
        <f t="shared" si="5"/>
        <v>0</v>
      </c>
      <c r="BB180" s="6"/>
      <c r="BC180" s="6"/>
      <c r="BD180" s="23">
        <f t="shared" si="3"/>
        <v>0</v>
      </c>
      <c r="BE180" s="6" t="s">
        <v>92</v>
      </c>
      <c r="BF180" s="6" t="s">
        <v>55</v>
      </c>
      <c r="BG180" s="6" t="s">
        <v>55</v>
      </c>
      <c r="BH180" s="6" t="s">
        <v>55</v>
      </c>
      <c r="BI180" s="6" t="s">
        <v>55</v>
      </c>
      <c r="BJ180" s="6" t="s">
        <v>92</v>
      </c>
      <c r="BK180" s="6" t="s">
        <v>55</v>
      </c>
      <c r="BL180" s="23"/>
      <c r="BM180" s="23"/>
      <c r="BN180" s="42"/>
      <c r="BO180" s="42"/>
      <c r="BP180" s="42"/>
    </row>
    <row r="181">
      <c r="A181" s="11">
        <v>177.0</v>
      </c>
      <c r="B181" s="116" t="s">
        <v>273</v>
      </c>
      <c r="C181" s="116" t="s">
        <v>145</v>
      </c>
      <c r="D181" s="116" t="s">
        <v>274</v>
      </c>
      <c r="E181" s="117"/>
      <c r="F181" s="116" t="s">
        <v>79</v>
      </c>
      <c r="G181" s="116" t="s">
        <v>995</v>
      </c>
      <c r="H181" s="48" t="s">
        <v>90</v>
      </c>
      <c r="J181" s="11" t="s">
        <v>91</v>
      </c>
      <c r="K181" s="48" t="s">
        <v>84</v>
      </c>
      <c r="L181" s="49">
        <v>42979.0</v>
      </c>
      <c r="M181" s="52"/>
      <c r="N181" s="50"/>
      <c r="O181" s="50"/>
      <c r="P181" s="50"/>
      <c r="Q181" s="25">
        <v>7.0</v>
      </c>
      <c r="R181" s="25">
        <v>10.0</v>
      </c>
      <c r="S181" s="25">
        <v>10.0</v>
      </c>
      <c r="T181" s="25"/>
      <c r="U181" s="25"/>
      <c r="V181" s="25"/>
      <c r="W181" s="25">
        <v>6.0</v>
      </c>
      <c r="X181" s="25">
        <v>5.0</v>
      </c>
      <c r="Y181" s="25">
        <v>9.0</v>
      </c>
      <c r="Z181" s="25">
        <v>7.0</v>
      </c>
      <c r="AA181" s="25"/>
      <c r="AB181" s="25">
        <v>10.0</v>
      </c>
      <c r="AC181" s="25">
        <v>10.0</v>
      </c>
      <c r="AD181" s="25"/>
      <c r="AE181" s="25"/>
      <c r="AF181" s="25">
        <v>10.0</v>
      </c>
      <c r="AG181" s="25"/>
      <c r="AH181" s="6">
        <v>10.0</v>
      </c>
      <c r="AI181" s="6">
        <v>10.0</v>
      </c>
      <c r="AJ181" s="6">
        <v>10.0</v>
      </c>
      <c r="AK181" s="6">
        <v>10.0</v>
      </c>
      <c r="AL181" s="25"/>
      <c r="AM181" s="25">
        <v>7.0</v>
      </c>
      <c r="AN181" s="25">
        <v>10.0</v>
      </c>
      <c r="AO181" s="25"/>
      <c r="AP181" s="25">
        <v>10.0</v>
      </c>
      <c r="AQ181" s="25"/>
      <c r="AR181" s="6"/>
      <c r="AS181" s="25"/>
      <c r="AT181" s="25"/>
      <c r="AU181" s="25"/>
      <c r="AV181" s="25"/>
      <c r="AW181" s="25"/>
      <c r="AX181" s="25">
        <v>10.0</v>
      </c>
      <c r="AY181" s="25">
        <f t="shared" si="1"/>
        <v>8.94</v>
      </c>
      <c r="AZ181" s="23"/>
      <c r="BA181" s="23">
        <f t="shared" si="5"/>
        <v>0</v>
      </c>
      <c r="BB181" s="6"/>
      <c r="BC181" s="6"/>
      <c r="BD181" s="23">
        <f t="shared" si="3"/>
        <v>0</v>
      </c>
      <c r="BE181" s="6" t="s">
        <v>92</v>
      </c>
      <c r="BF181" s="6" t="s">
        <v>55</v>
      </c>
      <c r="BG181" s="6" t="s">
        <v>55</v>
      </c>
      <c r="BH181" s="6" t="s">
        <v>55</v>
      </c>
      <c r="BI181" s="6" t="s">
        <v>55</v>
      </c>
      <c r="BJ181" s="6" t="s">
        <v>92</v>
      </c>
      <c r="BK181" s="6" t="s">
        <v>55</v>
      </c>
      <c r="BL181" s="23"/>
      <c r="BM181" s="23"/>
      <c r="BN181" s="42"/>
      <c r="BO181" s="42"/>
      <c r="BP181" s="42"/>
    </row>
    <row r="182">
      <c r="A182" s="11">
        <v>178.0</v>
      </c>
      <c r="B182" s="116" t="s">
        <v>280</v>
      </c>
      <c r="C182" s="116" t="s">
        <v>77</v>
      </c>
      <c r="D182" s="118"/>
      <c r="E182" s="117"/>
      <c r="F182" s="116" t="s">
        <v>79</v>
      </c>
      <c r="G182" s="116" t="s">
        <v>995</v>
      </c>
      <c r="H182" s="48" t="s">
        <v>90</v>
      </c>
      <c r="J182" s="11" t="s">
        <v>91</v>
      </c>
      <c r="K182" s="48" t="s">
        <v>84</v>
      </c>
      <c r="L182" s="49">
        <v>42979.0</v>
      </c>
      <c r="M182" s="52"/>
      <c r="N182" s="52"/>
      <c r="O182" s="52"/>
      <c r="P182" s="52"/>
      <c r="Q182" s="6">
        <v>9.0</v>
      </c>
      <c r="R182" s="6">
        <v>9.0</v>
      </c>
      <c r="S182" s="6">
        <v>8.0</v>
      </c>
      <c r="T182" s="23"/>
      <c r="U182" s="23"/>
      <c r="V182" s="6"/>
      <c r="W182" s="6">
        <v>10.0</v>
      </c>
      <c r="X182" s="6">
        <v>8.0</v>
      </c>
      <c r="Y182" s="6">
        <v>9.0</v>
      </c>
      <c r="Z182" s="6">
        <v>8.0</v>
      </c>
      <c r="AA182" s="23"/>
      <c r="AB182" s="6">
        <v>9.0</v>
      </c>
      <c r="AC182" s="6">
        <v>9.0</v>
      </c>
      <c r="AD182" s="23"/>
      <c r="AE182" s="23"/>
      <c r="AF182" s="25">
        <v>10.0</v>
      </c>
      <c r="AG182" s="25"/>
      <c r="AH182" s="6">
        <v>10.0</v>
      </c>
      <c r="AI182" s="6">
        <v>10.0</v>
      </c>
      <c r="AJ182" s="6">
        <v>10.0</v>
      </c>
      <c r="AK182" s="6">
        <v>10.0</v>
      </c>
      <c r="AL182" s="23"/>
      <c r="AM182" s="6">
        <v>10.0</v>
      </c>
      <c r="AN182" s="25">
        <v>10.0</v>
      </c>
      <c r="AO182" s="25"/>
      <c r="AP182" s="25">
        <v>10.0</v>
      </c>
      <c r="AQ182" s="6"/>
      <c r="AR182" s="6"/>
      <c r="AS182" s="23"/>
      <c r="AT182" s="23"/>
      <c r="AU182" s="23"/>
      <c r="AV182" s="23"/>
      <c r="AW182" s="23"/>
      <c r="AX182" s="25">
        <v>10.0</v>
      </c>
      <c r="AY182" s="25">
        <f t="shared" si="1"/>
        <v>9.38</v>
      </c>
      <c r="AZ182" s="23"/>
      <c r="BA182" s="23">
        <f t="shared" si="5"/>
        <v>0</v>
      </c>
      <c r="BB182" s="6"/>
      <c r="BC182" s="6"/>
      <c r="BD182" s="23">
        <f t="shared" si="3"/>
        <v>0</v>
      </c>
      <c r="BE182" s="6" t="s">
        <v>92</v>
      </c>
      <c r="BF182" s="6" t="s">
        <v>55</v>
      </c>
      <c r="BG182" s="6" t="s">
        <v>55</v>
      </c>
      <c r="BH182" s="6" t="s">
        <v>55</v>
      </c>
      <c r="BI182" s="6" t="s">
        <v>55</v>
      </c>
      <c r="BJ182" s="6" t="s">
        <v>92</v>
      </c>
      <c r="BK182" s="6" t="s">
        <v>55</v>
      </c>
      <c r="BL182" s="23"/>
      <c r="BM182" s="23"/>
      <c r="BN182" s="42"/>
      <c r="BO182" s="42"/>
      <c r="BP182" s="42"/>
    </row>
    <row r="183">
      <c r="A183" s="11">
        <v>179.0</v>
      </c>
      <c r="B183" s="116" t="s">
        <v>280</v>
      </c>
      <c r="C183" s="116" t="s">
        <v>115</v>
      </c>
      <c r="D183" s="116" t="s">
        <v>284</v>
      </c>
      <c r="E183" s="117"/>
      <c r="F183" s="116" t="s">
        <v>79</v>
      </c>
      <c r="G183" s="116" t="s">
        <v>995</v>
      </c>
      <c r="H183" s="48" t="s">
        <v>90</v>
      </c>
      <c r="J183" s="11" t="s">
        <v>91</v>
      </c>
      <c r="K183" s="48" t="s">
        <v>84</v>
      </c>
      <c r="L183" s="49">
        <v>42979.0</v>
      </c>
      <c r="M183" s="52"/>
      <c r="N183" s="50"/>
      <c r="O183" s="50"/>
      <c r="P183" s="50"/>
      <c r="Q183" s="6">
        <v>8.0</v>
      </c>
      <c r="R183" s="6">
        <v>9.0</v>
      </c>
      <c r="S183" s="6">
        <v>8.0</v>
      </c>
      <c r="T183" s="23"/>
      <c r="U183" s="23"/>
      <c r="V183" s="6"/>
      <c r="W183" s="6">
        <v>8.0</v>
      </c>
      <c r="X183" s="6">
        <v>7.0</v>
      </c>
      <c r="Y183" s="6">
        <v>9.0</v>
      </c>
      <c r="Z183" s="6">
        <v>8.0</v>
      </c>
      <c r="AA183" s="23"/>
      <c r="AB183" s="6">
        <v>8.0</v>
      </c>
      <c r="AC183" s="6">
        <v>10.0</v>
      </c>
      <c r="AD183" s="23"/>
      <c r="AE183" s="23"/>
      <c r="AF183" s="25">
        <v>10.0</v>
      </c>
      <c r="AG183" s="25"/>
      <c r="AH183" s="6">
        <v>10.0</v>
      </c>
      <c r="AI183" s="6">
        <v>10.0</v>
      </c>
      <c r="AJ183" s="6">
        <v>10.0</v>
      </c>
      <c r="AK183" s="6">
        <v>10.0</v>
      </c>
      <c r="AL183" s="23"/>
      <c r="AM183" s="6">
        <v>8.0</v>
      </c>
      <c r="AN183" s="25">
        <v>10.0</v>
      </c>
      <c r="AO183" s="25"/>
      <c r="AP183" s="25">
        <v>10.0</v>
      </c>
      <c r="AQ183" s="6"/>
      <c r="AR183" s="6"/>
      <c r="AS183" s="23"/>
      <c r="AT183" s="23"/>
      <c r="AU183" s="23"/>
      <c r="AV183" s="23"/>
      <c r="AW183" s="23"/>
      <c r="AX183" s="25">
        <v>10.0</v>
      </c>
      <c r="AY183" s="25">
        <f t="shared" si="1"/>
        <v>9.05</v>
      </c>
      <c r="AZ183" s="23"/>
      <c r="BA183" s="23">
        <f t="shared" si="5"/>
        <v>0</v>
      </c>
      <c r="BB183" s="6"/>
      <c r="BC183" s="6"/>
      <c r="BD183" s="23">
        <f t="shared" si="3"/>
        <v>0</v>
      </c>
      <c r="BE183" s="6" t="s">
        <v>92</v>
      </c>
      <c r="BF183" s="6" t="s">
        <v>55</v>
      </c>
      <c r="BG183" s="6" t="s">
        <v>55</v>
      </c>
      <c r="BH183" s="6" t="s">
        <v>55</v>
      </c>
      <c r="BI183" s="6" t="s">
        <v>55</v>
      </c>
      <c r="BJ183" s="6" t="s">
        <v>92</v>
      </c>
      <c r="BK183" s="6" t="s">
        <v>55</v>
      </c>
      <c r="BL183" s="23"/>
      <c r="BM183" s="23"/>
      <c r="BN183" s="42"/>
      <c r="BO183" s="42"/>
      <c r="BP183" s="42"/>
    </row>
    <row r="184">
      <c r="A184" s="11">
        <v>180.0</v>
      </c>
      <c r="B184" s="116" t="s">
        <v>288</v>
      </c>
      <c r="C184" s="116" t="s">
        <v>125</v>
      </c>
      <c r="D184" s="118"/>
      <c r="E184" s="117"/>
      <c r="F184" s="116" t="s">
        <v>79</v>
      </c>
      <c r="G184" s="116" t="s">
        <v>995</v>
      </c>
      <c r="H184" s="48" t="s">
        <v>90</v>
      </c>
      <c r="J184" s="11" t="s">
        <v>91</v>
      </c>
      <c r="K184" s="48" t="s">
        <v>84</v>
      </c>
      <c r="L184" s="49">
        <v>42979.0</v>
      </c>
      <c r="M184" s="52"/>
      <c r="N184" s="50"/>
      <c r="O184" s="50"/>
      <c r="P184" s="50"/>
      <c r="Q184" s="25">
        <v>9.0</v>
      </c>
      <c r="R184" s="25">
        <v>10.0</v>
      </c>
      <c r="S184" s="25">
        <v>9.0</v>
      </c>
      <c r="T184" s="25"/>
      <c r="U184" s="25"/>
      <c r="V184" s="25"/>
      <c r="W184" s="25">
        <v>6.0</v>
      </c>
      <c r="X184" s="25">
        <v>6.0</v>
      </c>
      <c r="Y184" s="25">
        <v>10.0</v>
      </c>
      <c r="Z184" s="25">
        <v>10.0</v>
      </c>
      <c r="AA184" s="25"/>
      <c r="AB184" s="25">
        <v>10.0</v>
      </c>
      <c r="AC184" s="25">
        <v>9.0</v>
      </c>
      <c r="AD184" s="25"/>
      <c r="AE184" s="25"/>
      <c r="AF184" s="25">
        <v>10.0</v>
      </c>
      <c r="AG184" s="25"/>
      <c r="AH184" s="6">
        <v>10.0</v>
      </c>
      <c r="AI184" s="6">
        <v>10.0</v>
      </c>
      <c r="AJ184" s="6">
        <v>10.0</v>
      </c>
      <c r="AK184" s="6">
        <v>10.0</v>
      </c>
      <c r="AL184" s="25"/>
      <c r="AM184" s="25">
        <v>6.0</v>
      </c>
      <c r="AN184" s="25">
        <v>10.0</v>
      </c>
      <c r="AO184" s="25"/>
      <c r="AP184" s="25">
        <v>10.0</v>
      </c>
      <c r="AQ184" s="25"/>
      <c r="AR184" s="21"/>
      <c r="AS184" s="25"/>
      <c r="AT184" s="25"/>
      <c r="AU184" s="25"/>
      <c r="AV184" s="25"/>
      <c r="AW184" s="25"/>
      <c r="AX184" s="25">
        <v>10.0</v>
      </c>
      <c r="AY184" s="25">
        <f t="shared" si="1"/>
        <v>9.16</v>
      </c>
      <c r="AZ184" s="23"/>
      <c r="BA184" s="23">
        <f t="shared" si="5"/>
        <v>0</v>
      </c>
      <c r="BB184" s="6"/>
      <c r="BC184" s="6"/>
      <c r="BD184" s="23">
        <f t="shared" si="3"/>
        <v>0</v>
      </c>
      <c r="BE184" s="6" t="s">
        <v>92</v>
      </c>
      <c r="BF184" s="6" t="s">
        <v>55</v>
      </c>
      <c r="BG184" s="6" t="s">
        <v>55</v>
      </c>
      <c r="BH184" s="6" t="s">
        <v>55</v>
      </c>
      <c r="BI184" s="6" t="s">
        <v>55</v>
      </c>
      <c r="BJ184" s="6" t="s">
        <v>92</v>
      </c>
      <c r="BK184" s="6" t="s">
        <v>55</v>
      </c>
      <c r="BL184" s="23"/>
      <c r="BM184" s="23"/>
      <c r="BN184" s="42"/>
      <c r="BO184" s="42"/>
      <c r="BP184" s="42"/>
    </row>
    <row r="185">
      <c r="A185" s="11">
        <v>181.0</v>
      </c>
      <c r="B185" s="116" t="s">
        <v>294</v>
      </c>
      <c r="C185" s="116" t="s">
        <v>149</v>
      </c>
      <c r="D185" s="116" t="s">
        <v>296</v>
      </c>
      <c r="E185" s="117"/>
      <c r="F185" s="116" t="s">
        <v>79</v>
      </c>
      <c r="G185" s="116" t="s">
        <v>995</v>
      </c>
      <c r="H185" s="48" t="s">
        <v>90</v>
      </c>
      <c r="J185" s="11" t="s">
        <v>91</v>
      </c>
      <c r="K185" s="48" t="s">
        <v>84</v>
      </c>
      <c r="L185" s="49">
        <v>42979.0</v>
      </c>
      <c r="M185" s="52"/>
      <c r="N185" s="50"/>
      <c r="O185" s="50"/>
      <c r="P185" s="50"/>
      <c r="Q185" s="25">
        <v>5.0</v>
      </c>
      <c r="R185" s="25">
        <v>10.0</v>
      </c>
      <c r="S185" s="25">
        <v>6.0</v>
      </c>
      <c r="T185" s="25"/>
      <c r="U185" s="25"/>
      <c r="V185" s="25"/>
      <c r="W185" s="25">
        <v>7.0</v>
      </c>
      <c r="X185" s="25">
        <v>5.0</v>
      </c>
      <c r="Y185" s="25">
        <v>8.0</v>
      </c>
      <c r="Z185" s="25">
        <v>9.0</v>
      </c>
      <c r="AA185" s="25"/>
      <c r="AB185" s="25">
        <v>7.0</v>
      </c>
      <c r="AC185" s="25">
        <v>7.0</v>
      </c>
      <c r="AD185" s="25"/>
      <c r="AE185" s="25"/>
      <c r="AF185" s="25">
        <v>10.0</v>
      </c>
      <c r="AG185" s="25"/>
      <c r="AH185" s="6">
        <v>10.0</v>
      </c>
      <c r="AI185" s="6">
        <v>10.0</v>
      </c>
      <c r="AJ185" s="6">
        <v>10.0</v>
      </c>
      <c r="AK185" s="6">
        <v>10.0</v>
      </c>
      <c r="AL185" s="25"/>
      <c r="AM185" s="25">
        <v>7.0</v>
      </c>
      <c r="AN185" s="25">
        <v>10.0</v>
      </c>
      <c r="AO185" s="25"/>
      <c r="AP185" s="25">
        <v>10.0</v>
      </c>
      <c r="AQ185" s="25"/>
      <c r="AR185" s="21"/>
      <c r="AS185" s="25"/>
      <c r="AT185" s="25"/>
      <c r="AU185" s="25"/>
      <c r="AV185" s="25"/>
      <c r="AW185" s="25"/>
      <c r="AX185" s="25">
        <v>10.0</v>
      </c>
      <c r="AY185" s="25">
        <f t="shared" si="1"/>
        <v>8.38</v>
      </c>
      <c r="AZ185" s="23"/>
      <c r="BA185" s="23">
        <f t="shared" si="5"/>
        <v>0</v>
      </c>
      <c r="BB185" s="6"/>
      <c r="BC185" s="6"/>
      <c r="BD185" s="23">
        <f t="shared" si="3"/>
        <v>0</v>
      </c>
      <c r="BE185" s="6" t="s">
        <v>92</v>
      </c>
      <c r="BF185" s="6" t="s">
        <v>55</v>
      </c>
      <c r="BG185" s="6" t="s">
        <v>55</v>
      </c>
      <c r="BH185" s="6" t="s">
        <v>55</v>
      </c>
      <c r="BI185" s="6" t="s">
        <v>55</v>
      </c>
      <c r="BJ185" s="6" t="s">
        <v>92</v>
      </c>
      <c r="BK185" s="6" t="s">
        <v>55</v>
      </c>
      <c r="BL185" s="23"/>
      <c r="BM185" s="23"/>
      <c r="BN185" s="42"/>
      <c r="BO185" s="42"/>
      <c r="BP185" s="42"/>
    </row>
    <row r="186">
      <c r="A186" s="11">
        <v>182.0</v>
      </c>
      <c r="B186" s="116" t="s">
        <v>1960</v>
      </c>
      <c r="C186" s="116" t="s">
        <v>199</v>
      </c>
      <c r="D186" s="116" t="s">
        <v>656</v>
      </c>
      <c r="E186" s="117"/>
      <c r="F186" s="116" t="s">
        <v>96</v>
      </c>
      <c r="G186" s="116" t="s">
        <v>995</v>
      </c>
      <c r="H186" s="87" t="s">
        <v>90</v>
      </c>
      <c r="I186" s="3"/>
      <c r="J186" s="72"/>
      <c r="K186" s="87"/>
      <c r="L186" s="88"/>
      <c r="M186" s="89"/>
      <c r="N186" s="90"/>
      <c r="O186" s="90"/>
      <c r="P186" s="90"/>
      <c r="Q186" s="74">
        <v>8.0</v>
      </c>
      <c r="R186" s="74">
        <v>8.0</v>
      </c>
      <c r="S186" s="74">
        <v>9.0</v>
      </c>
      <c r="T186" s="74"/>
      <c r="U186" s="74"/>
      <c r="V186" s="74"/>
      <c r="W186" s="74">
        <v>5.0</v>
      </c>
      <c r="X186" s="74">
        <v>5.0</v>
      </c>
      <c r="Y186" s="74">
        <v>10.0</v>
      </c>
      <c r="Z186" s="74">
        <v>8.0</v>
      </c>
      <c r="AA186" s="74"/>
      <c r="AB186" s="74">
        <v>9.0</v>
      </c>
      <c r="AC186" s="74">
        <v>9.0</v>
      </c>
      <c r="AD186" s="74"/>
      <c r="AE186" s="74"/>
      <c r="AF186" s="25">
        <v>10.0</v>
      </c>
      <c r="AG186" s="25"/>
      <c r="AH186" s="6">
        <v>10.0</v>
      </c>
      <c r="AI186" s="6">
        <v>10.0</v>
      </c>
      <c r="AJ186" s="6">
        <v>10.0</v>
      </c>
      <c r="AK186" s="6">
        <v>10.0</v>
      </c>
      <c r="AL186" s="74"/>
      <c r="AM186" s="74">
        <v>6.0</v>
      </c>
      <c r="AN186" s="25">
        <v>10.0</v>
      </c>
      <c r="AO186" s="25"/>
      <c r="AP186" s="25">
        <v>10.0</v>
      </c>
      <c r="AQ186" s="74"/>
      <c r="AR186" s="91"/>
      <c r="AS186" s="74"/>
      <c r="AT186" s="74"/>
      <c r="AU186" s="74"/>
      <c r="AV186" s="74"/>
      <c r="AW186" s="74"/>
      <c r="AX186" s="25">
        <v>10.0</v>
      </c>
      <c r="AY186" s="25">
        <f t="shared" si="1"/>
        <v>8.72</v>
      </c>
      <c r="AZ186" s="61"/>
      <c r="BA186" s="23">
        <f t="shared" si="5"/>
        <v>0</v>
      </c>
      <c r="BB186" s="60"/>
      <c r="BC186" s="60"/>
      <c r="BD186" s="61">
        <f t="shared" si="3"/>
        <v>0</v>
      </c>
      <c r="BE186" s="6" t="s">
        <v>92</v>
      </c>
      <c r="BF186" s="6" t="s">
        <v>55</v>
      </c>
      <c r="BG186" s="6" t="s">
        <v>55</v>
      </c>
      <c r="BH186" s="6" t="s">
        <v>55</v>
      </c>
      <c r="BI186" s="6" t="s">
        <v>55</v>
      </c>
      <c r="BJ186" s="6" t="s">
        <v>92</v>
      </c>
      <c r="BK186" s="6" t="s">
        <v>55</v>
      </c>
      <c r="BL186" s="23"/>
      <c r="BM186" s="23"/>
      <c r="BN186" s="42"/>
      <c r="BO186" s="42"/>
      <c r="BP186" s="42"/>
    </row>
    <row r="187">
      <c r="A187" s="11">
        <v>183.0</v>
      </c>
      <c r="B187" s="116" t="s">
        <v>311</v>
      </c>
      <c r="C187" s="116" t="s">
        <v>259</v>
      </c>
      <c r="D187" s="118"/>
      <c r="E187" s="117"/>
      <c r="F187" s="116" t="s">
        <v>96</v>
      </c>
      <c r="G187" s="116" t="s">
        <v>1136</v>
      </c>
      <c r="H187" s="48" t="s">
        <v>90</v>
      </c>
      <c r="J187" s="11" t="s">
        <v>91</v>
      </c>
      <c r="K187" s="48" t="s">
        <v>84</v>
      </c>
      <c r="L187" s="49">
        <v>42979.0</v>
      </c>
      <c r="M187" s="52"/>
      <c r="N187" s="50"/>
      <c r="O187" s="50"/>
      <c r="P187" s="50"/>
      <c r="Q187" s="25">
        <v>10.0</v>
      </c>
      <c r="R187" s="25">
        <v>9.0</v>
      </c>
      <c r="S187" s="25">
        <v>10.0</v>
      </c>
      <c r="T187" s="25"/>
      <c r="U187" s="25"/>
      <c r="V187" s="25"/>
      <c r="W187" s="25">
        <v>8.0</v>
      </c>
      <c r="X187" s="25">
        <v>9.0</v>
      </c>
      <c r="Y187" s="25">
        <v>9.0</v>
      </c>
      <c r="Z187" s="25">
        <v>10.0</v>
      </c>
      <c r="AA187" s="25"/>
      <c r="AB187" s="25">
        <v>10.0</v>
      </c>
      <c r="AC187" s="25">
        <v>9.0</v>
      </c>
      <c r="AD187" s="25"/>
      <c r="AE187" s="25"/>
      <c r="AF187" s="25">
        <v>10.0</v>
      </c>
      <c r="AG187" s="25"/>
      <c r="AH187" s="6">
        <v>10.0</v>
      </c>
      <c r="AI187" s="6">
        <v>10.0</v>
      </c>
      <c r="AJ187" s="6">
        <v>10.0</v>
      </c>
      <c r="AK187" s="25">
        <v>10.0</v>
      </c>
      <c r="AL187" s="25"/>
      <c r="AM187" s="25">
        <v>8.0</v>
      </c>
      <c r="AN187" s="25">
        <v>10.0</v>
      </c>
      <c r="AO187" s="25"/>
      <c r="AP187" s="6">
        <v>10.0</v>
      </c>
      <c r="AQ187" s="25"/>
      <c r="AR187" s="21"/>
      <c r="AS187" s="25"/>
      <c r="AT187" s="25"/>
      <c r="AU187" s="25"/>
      <c r="AV187" s="25"/>
      <c r="AW187" s="25"/>
      <c r="AX187" s="25">
        <v>10.0</v>
      </c>
      <c r="AY187" s="25">
        <f t="shared" si="1"/>
        <v>9.55</v>
      </c>
      <c r="AZ187" s="23"/>
      <c r="BA187" s="23">
        <f t="shared" si="5"/>
        <v>0</v>
      </c>
      <c r="BB187" s="6">
        <v>14.0</v>
      </c>
      <c r="BC187" s="6">
        <v>0.0</v>
      </c>
      <c r="BD187" s="23">
        <f t="shared" si="3"/>
        <v>14</v>
      </c>
      <c r="BE187" s="6" t="s">
        <v>92</v>
      </c>
      <c r="BF187" s="6" t="s">
        <v>55</v>
      </c>
      <c r="BG187" s="6" t="s">
        <v>55</v>
      </c>
      <c r="BH187" s="6" t="s">
        <v>55</v>
      </c>
      <c r="BI187" s="6" t="s">
        <v>55</v>
      </c>
      <c r="BJ187" s="6" t="s">
        <v>92</v>
      </c>
      <c r="BK187" s="6" t="s">
        <v>55</v>
      </c>
      <c r="BL187" s="23"/>
      <c r="BM187" s="23"/>
      <c r="BN187" s="42"/>
      <c r="BO187" s="42"/>
      <c r="BP187" s="42"/>
    </row>
    <row r="188">
      <c r="A188" s="11">
        <v>184.0</v>
      </c>
      <c r="B188" s="116" t="s">
        <v>330</v>
      </c>
      <c r="C188" s="116" t="s">
        <v>102</v>
      </c>
      <c r="D188" s="118"/>
      <c r="E188" s="117"/>
      <c r="F188" s="116" t="s">
        <v>96</v>
      </c>
      <c r="G188" s="116" t="s">
        <v>1136</v>
      </c>
      <c r="H188" s="48" t="s">
        <v>90</v>
      </c>
      <c r="J188" s="11" t="s">
        <v>545</v>
      </c>
      <c r="K188" s="48" t="s">
        <v>84</v>
      </c>
      <c r="L188" s="49">
        <v>42979.0</v>
      </c>
      <c r="M188" s="52"/>
      <c r="N188" s="50"/>
      <c r="O188" s="50"/>
      <c r="P188" s="50"/>
      <c r="Q188" s="6">
        <v>10.0</v>
      </c>
      <c r="R188" s="6">
        <v>9.0</v>
      </c>
      <c r="S188" s="6">
        <v>9.0</v>
      </c>
      <c r="T188" s="23"/>
      <c r="U188" s="23"/>
      <c r="V188" s="23"/>
      <c r="W188" s="6">
        <v>8.0</v>
      </c>
      <c r="X188" s="6">
        <v>8.0</v>
      </c>
      <c r="Y188" s="6">
        <v>9.0</v>
      </c>
      <c r="Z188" s="6">
        <v>10.0</v>
      </c>
      <c r="AA188" s="23"/>
      <c r="AB188" s="6">
        <v>10.0</v>
      </c>
      <c r="AC188" s="6">
        <v>9.0</v>
      </c>
      <c r="AD188" s="23"/>
      <c r="AE188" s="23"/>
      <c r="AF188" s="6">
        <v>10.0</v>
      </c>
      <c r="AG188" s="23"/>
      <c r="AH188" s="6">
        <v>10.0</v>
      </c>
      <c r="AI188" s="6">
        <v>10.0</v>
      </c>
      <c r="AJ188" s="6">
        <v>10.0</v>
      </c>
      <c r="AK188" s="6">
        <v>10.0</v>
      </c>
      <c r="AL188" s="23"/>
      <c r="AM188" s="6">
        <v>7.0</v>
      </c>
      <c r="AN188" s="25">
        <v>9.0</v>
      </c>
      <c r="AO188" s="23"/>
      <c r="AP188" s="6">
        <v>10.0</v>
      </c>
      <c r="AQ188" s="23"/>
      <c r="AR188" s="21"/>
      <c r="AS188" s="23"/>
      <c r="AT188" s="23"/>
      <c r="AU188" s="23"/>
      <c r="AV188" s="23"/>
      <c r="AW188" s="23"/>
      <c r="AX188" s="25">
        <v>10.0</v>
      </c>
      <c r="AY188" s="25">
        <f t="shared" si="1"/>
        <v>9.33</v>
      </c>
      <c r="AZ188" s="23"/>
      <c r="BA188" s="23">
        <f t="shared" si="5"/>
        <v>0</v>
      </c>
      <c r="BB188" s="6">
        <v>8.0</v>
      </c>
      <c r="BC188" s="6">
        <v>0.0</v>
      </c>
      <c r="BD188" s="23">
        <f t="shared" si="3"/>
        <v>8</v>
      </c>
      <c r="BE188" s="6" t="s">
        <v>92</v>
      </c>
      <c r="BF188" s="6" t="s">
        <v>55</v>
      </c>
      <c r="BG188" s="6" t="s">
        <v>55</v>
      </c>
      <c r="BH188" s="6" t="s">
        <v>55</v>
      </c>
      <c r="BI188" s="6" t="s">
        <v>55</v>
      </c>
      <c r="BJ188" s="6" t="s">
        <v>92</v>
      </c>
      <c r="BK188" s="6" t="s">
        <v>55</v>
      </c>
      <c r="BL188" s="23"/>
      <c r="BM188" s="23"/>
      <c r="BN188" s="42"/>
      <c r="BO188" s="42"/>
      <c r="BP188" s="42"/>
    </row>
    <row r="189">
      <c r="A189" s="11">
        <v>185.0</v>
      </c>
      <c r="B189" s="116" t="s">
        <v>337</v>
      </c>
      <c r="C189" s="116" t="s">
        <v>338</v>
      </c>
      <c r="D189" s="118"/>
      <c r="E189" s="117"/>
      <c r="F189" s="116" t="s">
        <v>79</v>
      </c>
      <c r="G189" s="116" t="s">
        <v>1136</v>
      </c>
      <c r="H189" s="48" t="s">
        <v>90</v>
      </c>
      <c r="J189" s="11" t="s">
        <v>545</v>
      </c>
      <c r="K189" s="48" t="s">
        <v>84</v>
      </c>
      <c r="L189" s="49">
        <v>42979.0</v>
      </c>
      <c r="M189" s="52"/>
      <c r="N189" s="50"/>
      <c r="O189" s="50"/>
      <c r="P189" s="50"/>
      <c r="Q189" s="25">
        <v>6.0</v>
      </c>
      <c r="R189" s="25">
        <v>8.0</v>
      </c>
      <c r="S189" s="25">
        <v>7.0</v>
      </c>
      <c r="T189" s="25"/>
      <c r="U189" s="25"/>
      <c r="V189" s="25"/>
      <c r="W189" s="25">
        <v>5.0</v>
      </c>
      <c r="X189" s="25">
        <v>6.0</v>
      </c>
      <c r="Y189" s="25">
        <v>8.0</v>
      </c>
      <c r="Z189" s="25">
        <v>7.0</v>
      </c>
      <c r="AA189" s="25"/>
      <c r="AB189" s="25">
        <v>5.0</v>
      </c>
      <c r="AC189" s="25">
        <v>8.0</v>
      </c>
      <c r="AD189" s="25"/>
      <c r="AE189" s="25"/>
      <c r="AF189" s="25">
        <v>5.0</v>
      </c>
      <c r="AG189" s="25"/>
      <c r="AH189" s="6"/>
      <c r="AI189" s="6">
        <v>10.0</v>
      </c>
      <c r="AJ189" s="6">
        <v>10.0</v>
      </c>
      <c r="AK189" s="25">
        <v>10.0</v>
      </c>
      <c r="AL189" s="25"/>
      <c r="AM189" s="25">
        <v>4.0</v>
      </c>
      <c r="AN189" s="25">
        <v>10.0</v>
      </c>
      <c r="AO189" s="25"/>
      <c r="AP189" s="6">
        <v>10.0</v>
      </c>
      <c r="AQ189" s="25"/>
      <c r="AR189" s="21"/>
      <c r="AS189" s="25"/>
      <c r="AT189" s="25"/>
      <c r="AU189" s="25"/>
      <c r="AV189" s="25"/>
      <c r="AW189" s="25"/>
      <c r="AX189" s="25">
        <v>10.0</v>
      </c>
      <c r="AY189" s="25" t="str">
        <f t="shared" si="1"/>
        <v/>
      </c>
      <c r="AZ189" s="23"/>
      <c r="BA189" s="23">
        <f t="shared" si="5"/>
        <v>1</v>
      </c>
      <c r="BB189" s="6">
        <v>50.0</v>
      </c>
      <c r="BC189" s="6">
        <v>5.0</v>
      </c>
      <c r="BD189" s="23">
        <f t="shared" si="3"/>
        <v>45</v>
      </c>
      <c r="BE189" s="6" t="s">
        <v>92</v>
      </c>
      <c r="BF189" s="6" t="s">
        <v>55</v>
      </c>
      <c r="BG189" s="6" t="s">
        <v>55</v>
      </c>
      <c r="BH189" s="6" t="s">
        <v>55</v>
      </c>
      <c r="BI189" s="6" t="s">
        <v>55</v>
      </c>
      <c r="BJ189" s="6" t="s">
        <v>92</v>
      </c>
      <c r="BK189" s="6" t="s">
        <v>55</v>
      </c>
      <c r="BL189" s="23"/>
      <c r="BM189" s="23"/>
      <c r="BN189" s="42"/>
      <c r="BO189" s="42"/>
      <c r="BP189" s="42"/>
    </row>
    <row r="190">
      <c r="A190" s="11">
        <v>186.0</v>
      </c>
      <c r="B190" s="116" t="s">
        <v>347</v>
      </c>
      <c r="C190" s="116" t="s">
        <v>203</v>
      </c>
      <c r="D190" s="116" t="s">
        <v>266</v>
      </c>
      <c r="E190" s="117"/>
      <c r="F190" s="116" t="s">
        <v>96</v>
      </c>
      <c r="G190" s="116" t="s">
        <v>1136</v>
      </c>
      <c r="H190" s="48" t="s">
        <v>90</v>
      </c>
      <c r="J190" s="11" t="s">
        <v>545</v>
      </c>
      <c r="K190" s="48" t="s">
        <v>84</v>
      </c>
      <c r="L190" s="49">
        <v>42979.0</v>
      </c>
      <c r="M190" s="52"/>
      <c r="N190" s="50"/>
      <c r="O190" s="50"/>
      <c r="P190" s="50"/>
      <c r="Q190" s="25">
        <v>7.0</v>
      </c>
      <c r="R190" s="25">
        <v>10.0</v>
      </c>
      <c r="S190" s="25">
        <v>9.0</v>
      </c>
      <c r="T190" s="25"/>
      <c r="U190" s="25"/>
      <c r="V190" s="25"/>
      <c r="W190" s="25">
        <v>5.0</v>
      </c>
      <c r="X190" s="25">
        <v>5.0</v>
      </c>
      <c r="Y190" s="25">
        <v>8.0</v>
      </c>
      <c r="Z190" s="25">
        <v>8.0</v>
      </c>
      <c r="AA190" s="25"/>
      <c r="AB190" s="25">
        <v>9.0</v>
      </c>
      <c r="AC190" s="25">
        <v>8.0</v>
      </c>
      <c r="AD190" s="25"/>
      <c r="AE190" s="25"/>
      <c r="AF190" s="25">
        <v>10.0</v>
      </c>
      <c r="AG190" s="25"/>
      <c r="AH190" s="6">
        <v>10.0</v>
      </c>
      <c r="AI190" s="6">
        <v>10.0</v>
      </c>
      <c r="AJ190" s="6">
        <v>10.0</v>
      </c>
      <c r="AK190" s="25"/>
      <c r="AL190" s="25"/>
      <c r="AM190" s="25">
        <v>4.0</v>
      </c>
      <c r="AN190" s="25">
        <v>9.0</v>
      </c>
      <c r="AO190" s="25"/>
      <c r="AP190" s="6">
        <v>10.0</v>
      </c>
      <c r="AQ190" s="25"/>
      <c r="AR190" s="21"/>
      <c r="AS190" s="25"/>
      <c r="AT190" s="25"/>
      <c r="AU190" s="25"/>
      <c r="AV190" s="25"/>
      <c r="AW190" s="25"/>
      <c r="AX190" s="25">
        <v>10.0</v>
      </c>
      <c r="AY190" s="25" t="str">
        <f t="shared" si="1"/>
        <v/>
      </c>
      <c r="AZ190" s="23"/>
      <c r="BA190" s="23">
        <f t="shared" si="5"/>
        <v>1</v>
      </c>
      <c r="BB190" s="6">
        <v>45.0</v>
      </c>
      <c r="BC190" s="6">
        <v>0.0</v>
      </c>
      <c r="BD190" s="23">
        <f t="shared" si="3"/>
        <v>45</v>
      </c>
      <c r="BE190" s="6" t="s">
        <v>92</v>
      </c>
      <c r="BF190" s="6" t="s">
        <v>55</v>
      </c>
      <c r="BG190" s="6" t="s">
        <v>55</v>
      </c>
      <c r="BH190" s="6" t="s">
        <v>55</v>
      </c>
      <c r="BI190" s="6" t="s">
        <v>55</v>
      </c>
      <c r="BJ190" s="6" t="s">
        <v>92</v>
      </c>
      <c r="BK190" s="6" t="s">
        <v>55</v>
      </c>
      <c r="BL190" s="23"/>
      <c r="BM190" s="23"/>
      <c r="BN190" s="42"/>
      <c r="BO190" s="42"/>
      <c r="BP190" s="42"/>
    </row>
    <row r="191">
      <c r="A191" s="11">
        <v>187.0</v>
      </c>
      <c r="B191" s="116" t="s">
        <v>1671</v>
      </c>
      <c r="C191" s="116" t="s">
        <v>1962</v>
      </c>
      <c r="D191" s="118"/>
      <c r="E191" s="118"/>
      <c r="F191" s="116" t="s">
        <v>79</v>
      </c>
      <c r="G191" s="116" t="s">
        <v>1136</v>
      </c>
      <c r="H191" s="48" t="s">
        <v>90</v>
      </c>
      <c r="J191" s="11" t="s">
        <v>545</v>
      </c>
      <c r="K191" s="48" t="s">
        <v>84</v>
      </c>
      <c r="L191" s="49">
        <v>42979.0</v>
      </c>
      <c r="M191" s="52"/>
      <c r="N191" s="50"/>
      <c r="O191" s="50"/>
      <c r="P191" s="50"/>
      <c r="Q191" s="25">
        <v>6.0</v>
      </c>
      <c r="R191" s="25">
        <v>6.0</v>
      </c>
      <c r="S191" s="25">
        <v>6.0</v>
      </c>
      <c r="T191" s="25"/>
      <c r="U191" s="25"/>
      <c r="V191" s="25"/>
      <c r="W191" s="25">
        <v>5.0</v>
      </c>
      <c r="X191" s="25">
        <v>5.0</v>
      </c>
      <c r="Y191" s="25">
        <v>9.0</v>
      </c>
      <c r="Z191" s="25">
        <v>7.0</v>
      </c>
      <c r="AA191" s="25"/>
      <c r="AB191" s="25">
        <v>7.0</v>
      </c>
      <c r="AC191" s="25">
        <v>6.0</v>
      </c>
      <c r="AD191" s="25"/>
      <c r="AE191" s="25"/>
      <c r="AF191" s="25">
        <v>9.0</v>
      </c>
      <c r="AG191" s="25"/>
      <c r="AH191" s="6">
        <v>10.0</v>
      </c>
      <c r="AI191" s="6">
        <v>10.0</v>
      </c>
      <c r="AJ191" s="6">
        <v>10.0</v>
      </c>
      <c r="AK191" s="25">
        <v>10.0</v>
      </c>
      <c r="AL191" s="25"/>
      <c r="AM191" s="25">
        <v>4.0</v>
      </c>
      <c r="AN191" s="25">
        <v>7.0</v>
      </c>
      <c r="AO191" s="25"/>
      <c r="AP191" s="6">
        <v>10.0</v>
      </c>
      <c r="AQ191" s="25"/>
      <c r="AR191" s="21"/>
      <c r="AS191" s="25"/>
      <c r="AT191" s="25"/>
      <c r="AU191" s="25"/>
      <c r="AV191" s="25"/>
      <c r="AW191" s="25"/>
      <c r="AX191" s="25">
        <v>10.0</v>
      </c>
      <c r="AY191" s="25" t="str">
        <f t="shared" si="1"/>
        <v/>
      </c>
      <c r="AZ191" s="23"/>
      <c r="BA191" s="23">
        <f t="shared" si="5"/>
        <v>1</v>
      </c>
      <c r="BB191" s="6">
        <v>61.0</v>
      </c>
      <c r="BC191" s="6">
        <v>8.0</v>
      </c>
      <c r="BD191" s="23">
        <f t="shared" si="3"/>
        <v>53</v>
      </c>
      <c r="BE191" s="6" t="s">
        <v>92</v>
      </c>
      <c r="BF191" s="6" t="s">
        <v>55</v>
      </c>
      <c r="BG191" s="6" t="s">
        <v>55</v>
      </c>
      <c r="BH191" s="6" t="s">
        <v>55</v>
      </c>
      <c r="BI191" s="6" t="s">
        <v>55</v>
      </c>
      <c r="BJ191" s="6" t="s">
        <v>92</v>
      </c>
      <c r="BK191" s="6" t="s">
        <v>55</v>
      </c>
      <c r="BL191" s="23"/>
      <c r="BM191" s="23"/>
      <c r="BN191" s="42"/>
      <c r="BO191" s="42"/>
      <c r="BP191" s="42"/>
    </row>
    <row r="192">
      <c r="A192" s="11">
        <v>188.0</v>
      </c>
      <c r="B192" s="116" t="s">
        <v>354</v>
      </c>
      <c r="C192" s="116" t="s">
        <v>223</v>
      </c>
      <c r="D192" s="116" t="s">
        <v>355</v>
      </c>
      <c r="E192" s="117"/>
      <c r="F192" s="116" t="s">
        <v>96</v>
      </c>
      <c r="G192" s="116" t="s">
        <v>1136</v>
      </c>
      <c r="H192" s="48" t="s">
        <v>90</v>
      </c>
      <c r="J192" s="11" t="s">
        <v>545</v>
      </c>
      <c r="K192" s="48" t="s">
        <v>84</v>
      </c>
      <c r="L192" s="49">
        <v>42979.0</v>
      </c>
      <c r="M192" s="52"/>
      <c r="N192" s="50"/>
      <c r="O192" s="50"/>
      <c r="P192" s="50"/>
      <c r="Q192" s="25">
        <v>8.0</v>
      </c>
      <c r="R192" s="25">
        <v>8.0</v>
      </c>
      <c r="S192" s="25">
        <v>9.0</v>
      </c>
      <c r="T192" s="25"/>
      <c r="U192" s="25"/>
      <c r="V192" s="25"/>
      <c r="W192" s="25">
        <v>5.0</v>
      </c>
      <c r="X192" s="25">
        <v>7.0</v>
      </c>
      <c r="Y192" s="25">
        <v>8.0</v>
      </c>
      <c r="Z192" s="25">
        <v>8.0</v>
      </c>
      <c r="AA192" s="25"/>
      <c r="AB192" s="25">
        <v>8.0</v>
      </c>
      <c r="AC192" s="25">
        <v>7.0</v>
      </c>
      <c r="AD192" s="25"/>
      <c r="AE192" s="25"/>
      <c r="AF192" s="25">
        <v>10.0</v>
      </c>
      <c r="AG192" s="25"/>
      <c r="AH192" s="6">
        <v>10.0</v>
      </c>
      <c r="AI192" s="6">
        <v>10.0</v>
      </c>
      <c r="AJ192" s="6">
        <v>10.0</v>
      </c>
      <c r="AK192" s="25">
        <v>10.0</v>
      </c>
      <c r="AL192" s="25"/>
      <c r="AM192" s="25">
        <v>4.0</v>
      </c>
      <c r="AN192" s="25">
        <v>9.0</v>
      </c>
      <c r="AO192" s="25"/>
      <c r="AP192" s="6">
        <v>10.0</v>
      </c>
      <c r="AQ192" s="25"/>
      <c r="AR192" s="21"/>
      <c r="AS192" s="25"/>
      <c r="AT192" s="25"/>
      <c r="AU192" s="25"/>
      <c r="AV192" s="25"/>
      <c r="AW192" s="25"/>
      <c r="AX192" s="25">
        <v>10.0</v>
      </c>
      <c r="AY192" s="25" t="str">
        <f t="shared" si="1"/>
        <v/>
      </c>
      <c r="AZ192" s="23"/>
      <c r="BA192" s="23">
        <f t="shared" si="5"/>
        <v>1</v>
      </c>
      <c r="BB192" s="6">
        <v>42.0</v>
      </c>
      <c r="BC192" s="6">
        <v>2.0</v>
      </c>
      <c r="BD192" s="23">
        <f t="shared" si="3"/>
        <v>40</v>
      </c>
      <c r="BE192" s="6" t="s">
        <v>92</v>
      </c>
      <c r="BF192" s="6" t="s">
        <v>55</v>
      </c>
      <c r="BG192" s="6" t="s">
        <v>55</v>
      </c>
      <c r="BH192" s="6" t="s">
        <v>55</v>
      </c>
      <c r="BI192" s="6" t="s">
        <v>55</v>
      </c>
      <c r="BJ192" s="6" t="s">
        <v>92</v>
      </c>
      <c r="BK192" s="6" t="s">
        <v>55</v>
      </c>
      <c r="BL192" s="23"/>
      <c r="BM192" s="23"/>
      <c r="BN192" s="42"/>
      <c r="BO192" s="42"/>
      <c r="BP192" s="42"/>
    </row>
    <row r="193">
      <c r="A193" s="11">
        <v>189.0</v>
      </c>
      <c r="B193" s="116" t="s">
        <v>364</v>
      </c>
      <c r="C193" s="116" t="s">
        <v>77</v>
      </c>
      <c r="D193" s="116" t="s">
        <v>87</v>
      </c>
      <c r="E193" s="117"/>
      <c r="F193" s="116" t="s">
        <v>79</v>
      </c>
      <c r="G193" s="116" t="s">
        <v>1136</v>
      </c>
      <c r="H193" s="48" t="s">
        <v>90</v>
      </c>
      <c r="J193" s="11" t="s">
        <v>545</v>
      </c>
      <c r="K193" s="48" t="s">
        <v>84</v>
      </c>
      <c r="L193" s="49">
        <v>42979.0</v>
      </c>
      <c r="M193" s="52"/>
      <c r="N193" s="50"/>
      <c r="O193" s="50"/>
      <c r="P193" s="50"/>
      <c r="Q193" s="25">
        <v>9.0</v>
      </c>
      <c r="R193" s="25">
        <v>10.0</v>
      </c>
      <c r="S193" s="25">
        <v>8.0</v>
      </c>
      <c r="T193" s="25"/>
      <c r="U193" s="25"/>
      <c r="V193" s="25"/>
      <c r="W193" s="25">
        <v>6.0</v>
      </c>
      <c r="X193" s="25">
        <v>7.0</v>
      </c>
      <c r="Y193" s="25">
        <v>8.0</v>
      </c>
      <c r="Z193" s="25">
        <v>7.0</v>
      </c>
      <c r="AA193" s="25"/>
      <c r="AB193" s="25">
        <v>9.0</v>
      </c>
      <c r="AC193" s="25">
        <v>9.0</v>
      </c>
      <c r="AD193" s="25"/>
      <c r="AE193" s="25"/>
      <c r="AF193" s="25">
        <v>10.0</v>
      </c>
      <c r="AG193" s="25"/>
      <c r="AH193" s="6">
        <v>10.0</v>
      </c>
      <c r="AI193" s="6">
        <v>10.0</v>
      </c>
      <c r="AJ193" s="6">
        <v>10.0</v>
      </c>
      <c r="AK193" s="25">
        <v>10.0</v>
      </c>
      <c r="AL193" s="25"/>
      <c r="AM193" s="25">
        <v>5.0</v>
      </c>
      <c r="AN193" s="25">
        <v>9.0</v>
      </c>
      <c r="AO193" s="25"/>
      <c r="AP193" s="6">
        <v>10.0</v>
      </c>
      <c r="AQ193" s="25"/>
      <c r="AR193" s="21"/>
      <c r="AS193" s="25"/>
      <c r="AT193" s="25"/>
      <c r="AU193" s="25"/>
      <c r="AV193" s="25"/>
      <c r="AW193" s="25"/>
      <c r="AX193" s="25">
        <v>10.0</v>
      </c>
      <c r="AY193" s="25">
        <f t="shared" si="1"/>
        <v>8.72</v>
      </c>
      <c r="AZ193" s="23"/>
      <c r="BA193" s="23">
        <f t="shared" si="5"/>
        <v>0</v>
      </c>
      <c r="BB193" s="6">
        <v>48.0</v>
      </c>
      <c r="BC193" s="6">
        <v>9.0</v>
      </c>
      <c r="BD193" s="23">
        <f t="shared" si="3"/>
        <v>39</v>
      </c>
      <c r="BE193" s="6" t="s">
        <v>92</v>
      </c>
      <c r="BF193" s="6" t="s">
        <v>55</v>
      </c>
      <c r="BG193" s="6" t="s">
        <v>55</v>
      </c>
      <c r="BH193" s="6" t="s">
        <v>55</v>
      </c>
      <c r="BI193" s="6" t="s">
        <v>55</v>
      </c>
      <c r="BJ193" s="6" t="s">
        <v>92</v>
      </c>
      <c r="BK193" s="6" t="s">
        <v>55</v>
      </c>
      <c r="BL193" s="23"/>
      <c r="BM193" s="23"/>
      <c r="BN193" s="42"/>
      <c r="BO193" s="42"/>
      <c r="BP193" s="42"/>
    </row>
    <row r="194">
      <c r="A194" s="11">
        <v>190.0</v>
      </c>
      <c r="B194" s="116" t="s">
        <v>370</v>
      </c>
      <c r="C194" s="116" t="s">
        <v>119</v>
      </c>
      <c r="D194" s="118"/>
      <c r="E194" s="117"/>
      <c r="F194" s="116" t="s">
        <v>79</v>
      </c>
      <c r="G194" s="116" t="s">
        <v>1136</v>
      </c>
      <c r="H194" s="48" t="s">
        <v>90</v>
      </c>
      <c r="J194" s="11" t="s">
        <v>545</v>
      </c>
      <c r="K194" s="48" t="s">
        <v>84</v>
      </c>
      <c r="L194" s="49">
        <v>42979.0</v>
      </c>
      <c r="M194" s="52"/>
      <c r="N194" s="50"/>
      <c r="O194" s="50"/>
      <c r="P194" s="50"/>
      <c r="Q194" s="25">
        <v>6.0</v>
      </c>
      <c r="R194" s="25">
        <v>8.0</v>
      </c>
      <c r="S194" s="25">
        <v>6.0</v>
      </c>
      <c r="T194" s="25"/>
      <c r="U194" s="25"/>
      <c r="V194" s="25"/>
      <c r="W194" s="25">
        <v>6.0</v>
      </c>
      <c r="X194" s="25">
        <v>4.0</v>
      </c>
      <c r="Y194" s="25">
        <v>7.0</v>
      </c>
      <c r="Z194" s="25">
        <v>7.0</v>
      </c>
      <c r="AA194" s="25"/>
      <c r="AB194" s="25">
        <v>7.0</v>
      </c>
      <c r="AC194" s="25">
        <v>7.0</v>
      </c>
      <c r="AD194" s="25"/>
      <c r="AE194" s="25"/>
      <c r="AF194" s="25">
        <v>9.0</v>
      </c>
      <c r="AG194" s="25"/>
      <c r="AH194" s="6">
        <v>10.0</v>
      </c>
      <c r="AI194" s="6">
        <v>10.0</v>
      </c>
      <c r="AJ194" s="6">
        <v>10.0</v>
      </c>
      <c r="AK194" s="25">
        <v>10.0</v>
      </c>
      <c r="AL194" s="25"/>
      <c r="AM194" s="25">
        <v>5.0</v>
      </c>
      <c r="AN194" s="25">
        <v>10.0</v>
      </c>
      <c r="AO194" s="25"/>
      <c r="AP194" s="6">
        <v>10.0</v>
      </c>
      <c r="AQ194" s="25"/>
      <c r="AR194" s="21"/>
      <c r="AS194" s="25"/>
      <c r="AT194" s="25"/>
      <c r="AU194" s="25"/>
      <c r="AV194" s="25"/>
      <c r="AW194" s="25"/>
      <c r="AX194" s="25">
        <v>10.0</v>
      </c>
      <c r="AY194" s="25" t="str">
        <f t="shared" si="1"/>
        <v/>
      </c>
      <c r="AZ194" s="23"/>
      <c r="BA194" s="23">
        <f t="shared" si="5"/>
        <v>1</v>
      </c>
      <c r="BB194" s="6">
        <v>67.0</v>
      </c>
      <c r="BC194" s="6">
        <v>7.0</v>
      </c>
      <c r="BD194" s="23">
        <f t="shared" si="3"/>
        <v>60</v>
      </c>
      <c r="BE194" s="6" t="s">
        <v>92</v>
      </c>
      <c r="BF194" s="6" t="s">
        <v>55</v>
      </c>
      <c r="BG194" s="6" t="s">
        <v>55</v>
      </c>
      <c r="BH194" s="6" t="s">
        <v>55</v>
      </c>
      <c r="BI194" s="6" t="s">
        <v>55</v>
      </c>
      <c r="BJ194" s="6" t="s">
        <v>92</v>
      </c>
      <c r="BK194" s="6" t="s">
        <v>55</v>
      </c>
      <c r="BL194" s="23"/>
      <c r="BM194" s="23"/>
      <c r="BN194" s="42"/>
      <c r="BO194" s="42"/>
      <c r="BP194" s="42"/>
    </row>
    <row r="195">
      <c r="A195" s="11">
        <v>191.0</v>
      </c>
      <c r="B195" s="116" t="s">
        <v>1963</v>
      </c>
      <c r="C195" s="116" t="s">
        <v>254</v>
      </c>
      <c r="D195" s="118"/>
      <c r="E195" s="117"/>
      <c r="F195" s="116" t="s">
        <v>96</v>
      </c>
      <c r="G195" s="116" t="s">
        <v>1136</v>
      </c>
      <c r="H195" s="48" t="s">
        <v>90</v>
      </c>
      <c r="J195" s="11" t="s">
        <v>545</v>
      </c>
      <c r="K195" s="48" t="s">
        <v>84</v>
      </c>
      <c r="L195" s="49">
        <v>42979.0</v>
      </c>
      <c r="M195" s="52"/>
      <c r="N195" s="50"/>
      <c r="O195" s="50"/>
      <c r="P195" s="50"/>
      <c r="Q195" s="25">
        <v>9.0</v>
      </c>
      <c r="R195" s="25">
        <v>9.0</v>
      </c>
      <c r="S195" s="25">
        <v>7.0</v>
      </c>
      <c r="T195" s="25"/>
      <c r="U195" s="25"/>
      <c r="V195" s="25"/>
      <c r="W195" s="25">
        <v>4.0</v>
      </c>
      <c r="X195" s="25">
        <v>5.0</v>
      </c>
      <c r="Y195" s="25">
        <v>8.0</v>
      </c>
      <c r="Z195" s="25">
        <v>7.0</v>
      </c>
      <c r="AA195" s="25"/>
      <c r="AB195" s="25">
        <v>10.0</v>
      </c>
      <c r="AC195" s="25">
        <v>7.0</v>
      </c>
      <c r="AD195" s="25"/>
      <c r="AE195" s="25"/>
      <c r="AF195" s="25">
        <v>9.0</v>
      </c>
      <c r="AG195" s="25"/>
      <c r="AH195" s="6">
        <v>10.0</v>
      </c>
      <c r="AI195" s="6">
        <v>10.0</v>
      </c>
      <c r="AJ195" s="6">
        <v>10.0</v>
      </c>
      <c r="AK195" s="25">
        <v>10.0</v>
      </c>
      <c r="AL195" s="25"/>
      <c r="AM195" s="25">
        <v>5.0</v>
      </c>
      <c r="AN195" s="25">
        <v>9.0</v>
      </c>
      <c r="AO195" s="25"/>
      <c r="AP195" s="6">
        <v>10.0</v>
      </c>
      <c r="AQ195" s="25"/>
      <c r="AR195" s="21"/>
      <c r="AS195" s="25"/>
      <c r="AT195" s="25"/>
      <c r="AU195" s="25"/>
      <c r="AV195" s="25"/>
      <c r="AW195" s="25"/>
      <c r="AX195" s="25">
        <v>10.0</v>
      </c>
      <c r="AY195" s="25" t="str">
        <f t="shared" si="1"/>
        <v/>
      </c>
      <c r="AZ195" s="23"/>
      <c r="BA195" s="23">
        <f t="shared" si="5"/>
        <v>1</v>
      </c>
      <c r="BB195" s="6">
        <v>41.0</v>
      </c>
      <c r="BC195" s="6">
        <v>7.0</v>
      </c>
      <c r="BD195" s="23">
        <f t="shared" si="3"/>
        <v>34</v>
      </c>
      <c r="BE195" s="6" t="s">
        <v>92</v>
      </c>
      <c r="BF195" s="6" t="s">
        <v>55</v>
      </c>
      <c r="BG195" s="6" t="s">
        <v>55</v>
      </c>
      <c r="BH195" s="6" t="s">
        <v>55</v>
      </c>
      <c r="BI195" s="6" t="s">
        <v>55</v>
      </c>
      <c r="BJ195" s="6" t="s">
        <v>92</v>
      </c>
      <c r="BK195" s="6" t="s">
        <v>55</v>
      </c>
      <c r="BL195" s="23"/>
      <c r="BM195" s="23"/>
      <c r="BN195" s="42"/>
      <c r="BO195" s="42"/>
      <c r="BP195" s="42"/>
    </row>
    <row r="196">
      <c r="A196" s="11">
        <v>192.0</v>
      </c>
      <c r="B196" s="116" t="s">
        <v>1964</v>
      </c>
      <c r="C196" s="116" t="s">
        <v>252</v>
      </c>
      <c r="D196" s="118"/>
      <c r="E196" s="118"/>
      <c r="F196" s="116" t="s">
        <v>96</v>
      </c>
      <c r="G196" s="116" t="s">
        <v>1136</v>
      </c>
      <c r="H196" s="48" t="s">
        <v>90</v>
      </c>
      <c r="J196" s="11" t="s">
        <v>545</v>
      </c>
      <c r="K196" s="48" t="s">
        <v>84</v>
      </c>
      <c r="L196" s="49">
        <v>42979.0</v>
      </c>
      <c r="M196" s="52"/>
      <c r="N196" s="50"/>
      <c r="O196" s="50"/>
      <c r="P196" s="50"/>
      <c r="Q196" s="25">
        <v>9.0</v>
      </c>
      <c r="R196" s="25">
        <v>10.0</v>
      </c>
      <c r="S196" s="25">
        <v>10.0</v>
      </c>
      <c r="T196" s="25"/>
      <c r="U196" s="25"/>
      <c r="V196" s="25"/>
      <c r="W196" s="25">
        <v>5.0</v>
      </c>
      <c r="X196" s="25">
        <v>5.0</v>
      </c>
      <c r="Y196" s="25">
        <v>8.0</v>
      </c>
      <c r="Z196" s="25">
        <v>8.0</v>
      </c>
      <c r="AA196" s="25"/>
      <c r="AB196" s="25">
        <v>9.0</v>
      </c>
      <c r="AC196" s="25">
        <v>7.0</v>
      </c>
      <c r="AD196" s="25"/>
      <c r="AE196" s="25"/>
      <c r="AF196" s="25">
        <v>9.0</v>
      </c>
      <c r="AG196" s="25"/>
      <c r="AH196" s="6">
        <v>10.0</v>
      </c>
      <c r="AI196" s="6">
        <v>10.0</v>
      </c>
      <c r="AJ196" s="6">
        <v>10.0</v>
      </c>
      <c r="AK196" s="25">
        <v>10.0</v>
      </c>
      <c r="AL196" s="25"/>
      <c r="AM196" s="25">
        <v>5.0</v>
      </c>
      <c r="AN196" s="25">
        <v>8.0</v>
      </c>
      <c r="AO196" s="25"/>
      <c r="AP196" s="6">
        <v>10.0</v>
      </c>
      <c r="AQ196" s="25"/>
      <c r="AR196" s="21"/>
      <c r="AS196" s="25"/>
      <c r="AT196" s="25"/>
      <c r="AU196" s="25"/>
      <c r="AV196" s="25"/>
      <c r="AW196" s="25"/>
      <c r="AX196" s="25">
        <v>10.0</v>
      </c>
      <c r="AY196" s="25">
        <f t="shared" si="1"/>
        <v>8.5</v>
      </c>
      <c r="AZ196" s="23"/>
      <c r="BA196" s="23">
        <f t="shared" si="5"/>
        <v>0</v>
      </c>
      <c r="BB196" s="6">
        <v>22.0</v>
      </c>
      <c r="BC196" s="6">
        <v>2.0</v>
      </c>
      <c r="BD196" s="23">
        <f t="shared" si="3"/>
        <v>20</v>
      </c>
      <c r="BE196" s="6" t="s">
        <v>92</v>
      </c>
      <c r="BF196" s="6" t="s">
        <v>55</v>
      </c>
      <c r="BG196" s="6" t="s">
        <v>55</v>
      </c>
      <c r="BH196" s="6" t="s">
        <v>55</v>
      </c>
      <c r="BI196" s="6" t="s">
        <v>55</v>
      </c>
      <c r="BJ196" s="6" t="s">
        <v>92</v>
      </c>
      <c r="BK196" s="6" t="s">
        <v>55</v>
      </c>
      <c r="BL196" s="23"/>
      <c r="BM196" s="23"/>
      <c r="BN196" s="42"/>
      <c r="BO196" s="42"/>
      <c r="BP196" s="42"/>
    </row>
    <row r="197">
      <c r="A197" s="11">
        <v>193.0</v>
      </c>
      <c r="B197" s="116" t="s">
        <v>377</v>
      </c>
      <c r="C197" s="116" t="s">
        <v>338</v>
      </c>
      <c r="D197" s="118"/>
      <c r="E197" s="117"/>
      <c r="F197" s="116" t="s">
        <v>79</v>
      </c>
      <c r="G197" s="116" t="s">
        <v>1136</v>
      </c>
      <c r="H197" s="48" t="s">
        <v>90</v>
      </c>
      <c r="J197" s="11" t="s">
        <v>545</v>
      </c>
      <c r="K197" s="48" t="s">
        <v>84</v>
      </c>
      <c r="L197" s="49">
        <v>42979.0</v>
      </c>
      <c r="M197" s="52"/>
      <c r="N197" s="50"/>
      <c r="O197" s="50"/>
      <c r="P197" s="50"/>
      <c r="Q197" s="6">
        <v>9.0</v>
      </c>
      <c r="R197" s="6">
        <v>10.0</v>
      </c>
      <c r="S197" s="6">
        <v>10.0</v>
      </c>
      <c r="T197" s="23"/>
      <c r="U197" s="23"/>
      <c r="V197" s="23"/>
      <c r="W197" s="6">
        <v>8.0</v>
      </c>
      <c r="X197" s="6">
        <v>9.0</v>
      </c>
      <c r="Y197" s="6">
        <v>10.0</v>
      </c>
      <c r="Z197" s="6">
        <v>10.0</v>
      </c>
      <c r="AA197" s="23"/>
      <c r="AB197" s="6">
        <v>9.0</v>
      </c>
      <c r="AC197" s="6">
        <v>9.0</v>
      </c>
      <c r="AD197" s="23"/>
      <c r="AE197" s="23"/>
      <c r="AF197" s="6">
        <v>10.0</v>
      </c>
      <c r="AG197" s="23"/>
      <c r="AH197" s="6">
        <v>10.0</v>
      </c>
      <c r="AI197" s="6">
        <v>10.0</v>
      </c>
      <c r="AJ197" s="6">
        <v>10.0</v>
      </c>
      <c r="AK197" s="6">
        <v>10.0</v>
      </c>
      <c r="AL197" s="23"/>
      <c r="AM197" s="6">
        <v>7.0</v>
      </c>
      <c r="AN197" s="25">
        <v>9.0</v>
      </c>
      <c r="AO197" s="23"/>
      <c r="AP197" s="6">
        <v>10.0</v>
      </c>
      <c r="AQ197" s="23"/>
      <c r="AR197" s="21"/>
      <c r="AS197" s="23"/>
      <c r="AT197" s="23"/>
      <c r="AU197" s="23"/>
      <c r="AV197" s="23"/>
      <c r="AW197" s="23"/>
      <c r="AX197" s="25">
        <v>10.0</v>
      </c>
      <c r="AY197" s="25">
        <f t="shared" si="1"/>
        <v>9.44</v>
      </c>
      <c r="AZ197" s="23"/>
      <c r="BA197" s="23">
        <f t="shared" si="5"/>
        <v>0</v>
      </c>
      <c r="BB197" s="6">
        <v>45.0</v>
      </c>
      <c r="BC197" s="6">
        <v>0.0</v>
      </c>
      <c r="BD197" s="23">
        <f t="shared" si="3"/>
        <v>45</v>
      </c>
      <c r="BE197" s="6" t="s">
        <v>92</v>
      </c>
      <c r="BF197" s="6" t="s">
        <v>55</v>
      </c>
      <c r="BG197" s="6" t="s">
        <v>55</v>
      </c>
      <c r="BH197" s="6" t="s">
        <v>55</v>
      </c>
      <c r="BI197" s="6" t="s">
        <v>55</v>
      </c>
      <c r="BJ197" s="6" t="s">
        <v>92</v>
      </c>
      <c r="BK197" s="6" t="s">
        <v>55</v>
      </c>
      <c r="BL197" s="23"/>
      <c r="BM197" s="23"/>
      <c r="BN197" s="42"/>
      <c r="BO197" s="42"/>
      <c r="BP197" s="42"/>
    </row>
    <row r="198">
      <c r="A198" s="11">
        <v>194.0</v>
      </c>
      <c r="B198" s="116" t="s">
        <v>383</v>
      </c>
      <c r="C198" s="116" t="s">
        <v>259</v>
      </c>
      <c r="D198" s="116" t="s">
        <v>385</v>
      </c>
      <c r="E198" s="117"/>
      <c r="F198" s="116" t="s">
        <v>96</v>
      </c>
      <c r="G198" s="116" t="s">
        <v>1136</v>
      </c>
      <c r="H198" s="48" t="s">
        <v>90</v>
      </c>
      <c r="J198" s="11" t="s">
        <v>545</v>
      </c>
      <c r="K198" s="48" t="s">
        <v>84</v>
      </c>
      <c r="L198" s="49">
        <v>42989.0</v>
      </c>
      <c r="M198" s="52"/>
      <c r="N198" s="48" t="s">
        <v>85</v>
      </c>
      <c r="O198" s="48" t="s">
        <v>483</v>
      </c>
      <c r="P198" s="50"/>
      <c r="Q198" s="6">
        <v>9.0</v>
      </c>
      <c r="R198" s="6">
        <v>9.0</v>
      </c>
      <c r="S198" s="6">
        <v>10.0</v>
      </c>
      <c r="T198" s="23"/>
      <c r="U198" s="23"/>
      <c r="V198" s="23"/>
      <c r="W198" s="6">
        <v>8.0</v>
      </c>
      <c r="X198" s="6">
        <v>8.0</v>
      </c>
      <c r="Y198" s="6">
        <v>9.0</v>
      </c>
      <c r="Z198" s="6">
        <v>9.0</v>
      </c>
      <c r="AA198" s="23"/>
      <c r="AB198" s="6">
        <v>10.0</v>
      </c>
      <c r="AC198" s="6">
        <v>9.0</v>
      </c>
      <c r="AD198" s="23"/>
      <c r="AE198" s="23"/>
      <c r="AF198" s="6">
        <v>10.0</v>
      </c>
      <c r="AG198" s="23"/>
      <c r="AH198" s="6">
        <v>10.0</v>
      </c>
      <c r="AI198" s="6">
        <v>10.0</v>
      </c>
      <c r="AJ198" s="6">
        <v>10.0</v>
      </c>
      <c r="AK198" s="6">
        <v>10.0</v>
      </c>
      <c r="AL198" s="23"/>
      <c r="AM198" s="6">
        <v>7.0</v>
      </c>
      <c r="AN198" s="25">
        <v>9.0</v>
      </c>
      <c r="AO198" s="23"/>
      <c r="AP198" s="6">
        <v>10.0</v>
      </c>
      <c r="AQ198" s="23"/>
      <c r="AR198" s="21"/>
      <c r="AS198" s="23"/>
      <c r="AT198" s="23"/>
      <c r="AU198" s="23"/>
      <c r="AV198" s="23"/>
      <c r="AW198" s="23"/>
      <c r="AX198" s="25">
        <v>10.0</v>
      </c>
      <c r="AY198" s="25">
        <f t="shared" si="1"/>
        <v>9.27</v>
      </c>
      <c r="AZ198" s="23"/>
      <c r="BA198" s="23">
        <f t="shared" si="5"/>
        <v>0</v>
      </c>
      <c r="BB198" s="6">
        <v>21.0</v>
      </c>
      <c r="BC198" s="6">
        <v>0.0</v>
      </c>
      <c r="BD198" s="23">
        <f t="shared" si="3"/>
        <v>21</v>
      </c>
      <c r="BE198" s="6" t="s">
        <v>92</v>
      </c>
      <c r="BF198" s="6" t="s">
        <v>55</v>
      </c>
      <c r="BG198" s="6" t="s">
        <v>55</v>
      </c>
      <c r="BH198" s="6" t="s">
        <v>55</v>
      </c>
      <c r="BI198" s="6" t="s">
        <v>55</v>
      </c>
      <c r="BJ198" s="6" t="s">
        <v>92</v>
      </c>
      <c r="BK198" s="6" t="s">
        <v>55</v>
      </c>
      <c r="BL198" s="23"/>
      <c r="BM198" s="23"/>
      <c r="BN198" s="42"/>
      <c r="BO198" s="42"/>
      <c r="BP198" s="42"/>
    </row>
    <row r="199">
      <c r="A199" s="11">
        <v>195.0</v>
      </c>
      <c r="B199" s="116" t="s">
        <v>1965</v>
      </c>
      <c r="C199" s="116" t="s">
        <v>446</v>
      </c>
      <c r="D199" s="118"/>
      <c r="E199" s="117"/>
      <c r="F199" s="116" t="s">
        <v>96</v>
      </c>
      <c r="G199" s="116" t="s">
        <v>1136</v>
      </c>
      <c r="H199" s="48" t="s">
        <v>90</v>
      </c>
      <c r="J199" s="11" t="s">
        <v>545</v>
      </c>
      <c r="K199" s="48" t="s">
        <v>84</v>
      </c>
      <c r="L199" s="49">
        <v>42979.0</v>
      </c>
      <c r="M199" s="52"/>
      <c r="N199" s="50"/>
      <c r="O199" s="50"/>
      <c r="P199" s="50"/>
      <c r="Q199" s="6">
        <v>9.0</v>
      </c>
      <c r="R199" s="6">
        <v>9.0</v>
      </c>
      <c r="S199" s="6">
        <v>7.0</v>
      </c>
      <c r="T199" s="23"/>
      <c r="U199" s="23"/>
      <c r="V199" s="23"/>
      <c r="W199" s="6">
        <v>6.0</v>
      </c>
      <c r="X199" s="6">
        <v>6.0</v>
      </c>
      <c r="Y199" s="6">
        <v>8.0</v>
      </c>
      <c r="Z199" s="6">
        <v>8.0</v>
      </c>
      <c r="AA199" s="23"/>
      <c r="AB199" s="6">
        <v>9.0</v>
      </c>
      <c r="AC199" s="6">
        <v>8.0</v>
      </c>
      <c r="AD199" s="23"/>
      <c r="AE199" s="23"/>
      <c r="AF199" s="6">
        <v>10.0</v>
      </c>
      <c r="AG199" s="23"/>
      <c r="AH199" s="6">
        <v>10.0</v>
      </c>
      <c r="AI199" s="6">
        <v>10.0</v>
      </c>
      <c r="AJ199" s="6">
        <v>10.0</v>
      </c>
      <c r="AK199" s="6">
        <v>10.0</v>
      </c>
      <c r="AL199" s="23"/>
      <c r="AM199" s="6">
        <v>5.0</v>
      </c>
      <c r="AN199" s="25">
        <v>8.0</v>
      </c>
      <c r="AO199" s="23"/>
      <c r="AP199" s="6">
        <v>10.0</v>
      </c>
      <c r="AQ199" s="23"/>
      <c r="AR199" s="21"/>
      <c r="AS199" s="23"/>
      <c r="AT199" s="23"/>
      <c r="AU199" s="23"/>
      <c r="AV199" s="23"/>
      <c r="AW199" s="23"/>
      <c r="AX199" s="25">
        <v>10.0</v>
      </c>
      <c r="AY199" s="25">
        <f t="shared" si="1"/>
        <v>8.5</v>
      </c>
      <c r="AZ199" s="23"/>
      <c r="BA199" s="23">
        <f t="shared" si="5"/>
        <v>0</v>
      </c>
      <c r="BB199" s="6">
        <v>7.0</v>
      </c>
      <c r="BC199" s="6">
        <v>0.0</v>
      </c>
      <c r="BD199" s="23">
        <f t="shared" si="3"/>
        <v>7</v>
      </c>
      <c r="BE199" s="6" t="s">
        <v>92</v>
      </c>
      <c r="BF199" s="6" t="s">
        <v>55</v>
      </c>
      <c r="BG199" s="6" t="s">
        <v>55</v>
      </c>
      <c r="BH199" s="6" t="s">
        <v>55</v>
      </c>
      <c r="BI199" s="6" t="s">
        <v>55</v>
      </c>
      <c r="BJ199" s="6" t="s">
        <v>92</v>
      </c>
      <c r="BK199" s="6" t="s">
        <v>55</v>
      </c>
      <c r="BL199" s="23"/>
      <c r="BM199" s="23"/>
      <c r="BN199" s="42"/>
      <c r="BO199" s="42"/>
      <c r="BP199" s="42"/>
    </row>
    <row r="200">
      <c r="A200" s="11">
        <v>196.0</v>
      </c>
      <c r="B200" s="116" t="s">
        <v>150</v>
      </c>
      <c r="C200" s="116" t="s">
        <v>404</v>
      </c>
      <c r="D200" s="118"/>
      <c r="E200" s="117"/>
      <c r="F200" s="116" t="s">
        <v>96</v>
      </c>
      <c r="G200" s="116" t="s">
        <v>1136</v>
      </c>
      <c r="H200" s="48" t="s">
        <v>90</v>
      </c>
      <c r="J200" s="11" t="s">
        <v>545</v>
      </c>
      <c r="K200" s="48" t="s">
        <v>84</v>
      </c>
      <c r="L200" s="49">
        <v>42979.0</v>
      </c>
      <c r="M200" s="52"/>
      <c r="N200" s="50"/>
      <c r="O200" s="50"/>
      <c r="P200" s="50"/>
      <c r="Q200" s="6">
        <v>9.0</v>
      </c>
      <c r="R200" s="6">
        <v>8.0</v>
      </c>
      <c r="S200" s="6">
        <v>9.0</v>
      </c>
      <c r="T200" s="23"/>
      <c r="U200" s="23"/>
      <c r="V200" s="23"/>
      <c r="W200" s="6">
        <v>7.0</v>
      </c>
      <c r="X200" s="6">
        <v>8.0</v>
      </c>
      <c r="Y200" s="6">
        <v>9.0</v>
      </c>
      <c r="Z200" s="6">
        <v>9.0</v>
      </c>
      <c r="AA200" s="23"/>
      <c r="AB200" s="6">
        <v>7.0</v>
      </c>
      <c r="AC200" s="6">
        <v>9.0</v>
      </c>
      <c r="AD200" s="23"/>
      <c r="AE200" s="23"/>
      <c r="AF200" s="6">
        <v>10.0</v>
      </c>
      <c r="AG200" s="23"/>
      <c r="AH200" s="6">
        <v>10.0</v>
      </c>
      <c r="AI200" s="6">
        <v>10.0</v>
      </c>
      <c r="AJ200" s="6">
        <v>10.0</v>
      </c>
      <c r="AK200" s="6">
        <v>10.0</v>
      </c>
      <c r="AL200" s="23"/>
      <c r="AM200" s="6">
        <v>8.0</v>
      </c>
      <c r="AN200" s="25">
        <v>10.0</v>
      </c>
      <c r="AO200" s="23"/>
      <c r="AP200" s="6">
        <v>10.0</v>
      </c>
      <c r="AQ200" s="23"/>
      <c r="AR200" s="21"/>
      <c r="AS200" s="23"/>
      <c r="AT200" s="23"/>
      <c r="AU200" s="23"/>
      <c r="AV200" s="23"/>
      <c r="AW200" s="23"/>
      <c r="AX200" s="25">
        <v>10.0</v>
      </c>
      <c r="AY200" s="25">
        <f t="shared" si="1"/>
        <v>9.05</v>
      </c>
      <c r="AZ200" s="23"/>
      <c r="BA200" s="23">
        <f t="shared" si="5"/>
        <v>0</v>
      </c>
      <c r="BB200" s="6">
        <v>19.0</v>
      </c>
      <c r="BC200" s="6">
        <v>0.0</v>
      </c>
      <c r="BD200" s="23">
        <f t="shared" si="3"/>
        <v>19</v>
      </c>
      <c r="BE200" s="6" t="s">
        <v>92</v>
      </c>
      <c r="BF200" s="6" t="s">
        <v>55</v>
      </c>
      <c r="BG200" s="6" t="s">
        <v>55</v>
      </c>
      <c r="BH200" s="6" t="s">
        <v>55</v>
      </c>
      <c r="BI200" s="6" t="s">
        <v>55</v>
      </c>
      <c r="BJ200" s="6" t="s">
        <v>92</v>
      </c>
      <c r="BK200" s="6" t="s">
        <v>55</v>
      </c>
      <c r="BL200" s="23"/>
      <c r="BM200" s="23"/>
      <c r="BN200" s="42"/>
      <c r="BO200" s="42"/>
      <c r="BP200" s="42"/>
    </row>
    <row r="201">
      <c r="A201" s="11">
        <v>197.0</v>
      </c>
      <c r="B201" s="116" t="s">
        <v>416</v>
      </c>
      <c r="C201" s="116" t="s">
        <v>335</v>
      </c>
      <c r="D201" s="118"/>
      <c r="E201" s="118"/>
      <c r="F201" s="116" t="s">
        <v>79</v>
      </c>
      <c r="G201" s="116" t="s">
        <v>1136</v>
      </c>
      <c r="H201" s="48" t="s">
        <v>90</v>
      </c>
      <c r="J201" s="11" t="s">
        <v>545</v>
      </c>
      <c r="K201" s="48" t="s">
        <v>84</v>
      </c>
      <c r="L201" s="49">
        <v>42983.0</v>
      </c>
      <c r="M201" s="52"/>
      <c r="N201" s="50"/>
      <c r="O201" s="50"/>
      <c r="P201" s="50"/>
      <c r="Q201" s="25">
        <v>8.0</v>
      </c>
      <c r="R201" s="25">
        <v>9.0</v>
      </c>
      <c r="S201" s="25">
        <v>7.0</v>
      </c>
      <c r="T201" s="25"/>
      <c r="U201" s="25"/>
      <c r="V201" s="25"/>
      <c r="W201" s="25">
        <v>7.0</v>
      </c>
      <c r="X201" s="25">
        <v>8.0</v>
      </c>
      <c r="Y201" s="25">
        <v>9.0</v>
      </c>
      <c r="Z201" s="25">
        <v>8.0</v>
      </c>
      <c r="AA201" s="25"/>
      <c r="AB201" s="25">
        <v>9.0</v>
      </c>
      <c r="AC201" s="25">
        <v>9.0</v>
      </c>
      <c r="AD201" s="25"/>
      <c r="AE201" s="25"/>
      <c r="AF201" s="25">
        <v>10.0</v>
      </c>
      <c r="AG201" s="25"/>
      <c r="AH201" s="6">
        <v>10.0</v>
      </c>
      <c r="AI201" s="6">
        <v>10.0</v>
      </c>
      <c r="AJ201" s="6">
        <v>10.0</v>
      </c>
      <c r="AK201" s="25">
        <v>10.0</v>
      </c>
      <c r="AL201" s="25"/>
      <c r="AM201" s="25">
        <v>6.0</v>
      </c>
      <c r="AN201" s="25">
        <v>8.0</v>
      </c>
      <c r="AO201" s="25"/>
      <c r="AP201" s="6">
        <v>10.0</v>
      </c>
      <c r="AQ201" s="25"/>
      <c r="AR201" s="21"/>
      <c r="AS201" s="25"/>
      <c r="AT201" s="25"/>
      <c r="AU201" s="25"/>
      <c r="AV201" s="25"/>
      <c r="AW201" s="25"/>
      <c r="AX201" s="25">
        <v>10.0</v>
      </c>
      <c r="AY201" s="25">
        <f t="shared" si="1"/>
        <v>8.77</v>
      </c>
      <c r="AZ201" s="23"/>
      <c r="BA201" s="23">
        <f t="shared" si="5"/>
        <v>0</v>
      </c>
      <c r="BB201" s="6">
        <v>18.0</v>
      </c>
      <c r="BC201" s="6">
        <v>8.0</v>
      </c>
      <c r="BD201" s="23">
        <f t="shared" si="3"/>
        <v>10</v>
      </c>
      <c r="BE201" s="6" t="s">
        <v>92</v>
      </c>
      <c r="BF201" s="6" t="s">
        <v>55</v>
      </c>
      <c r="BG201" s="6" t="s">
        <v>55</v>
      </c>
      <c r="BH201" s="6" t="s">
        <v>55</v>
      </c>
      <c r="BI201" s="6" t="s">
        <v>55</v>
      </c>
      <c r="BJ201" s="6" t="s">
        <v>92</v>
      </c>
      <c r="BK201" s="6" t="s">
        <v>55</v>
      </c>
      <c r="BL201" s="23"/>
      <c r="BM201" s="23"/>
      <c r="BN201" s="42"/>
      <c r="BO201" s="42"/>
      <c r="BP201" s="42"/>
    </row>
    <row r="202">
      <c r="A202" s="11">
        <v>198.0</v>
      </c>
      <c r="B202" s="116" t="s">
        <v>419</v>
      </c>
      <c r="C202" s="116" t="s">
        <v>77</v>
      </c>
      <c r="D202" s="116" t="s">
        <v>157</v>
      </c>
      <c r="E202" s="117"/>
      <c r="F202" s="116" t="s">
        <v>79</v>
      </c>
      <c r="G202" s="116" t="s">
        <v>1136</v>
      </c>
      <c r="H202" s="48" t="s">
        <v>90</v>
      </c>
      <c r="J202" s="11" t="s">
        <v>545</v>
      </c>
      <c r="K202" s="48" t="s">
        <v>84</v>
      </c>
      <c r="L202" s="49">
        <v>42989.0</v>
      </c>
      <c r="M202" s="52"/>
      <c r="N202" s="48" t="s">
        <v>85</v>
      </c>
      <c r="O202" s="48" t="s">
        <v>295</v>
      </c>
      <c r="P202" s="50"/>
      <c r="Q202" s="6">
        <v>8.0</v>
      </c>
      <c r="R202" s="6">
        <v>10.0</v>
      </c>
      <c r="S202" s="6">
        <v>9.0</v>
      </c>
      <c r="T202" s="23"/>
      <c r="U202" s="23"/>
      <c r="V202" s="23"/>
      <c r="W202" s="6">
        <v>9.0</v>
      </c>
      <c r="X202" s="6">
        <v>9.0</v>
      </c>
      <c r="Y202" s="6">
        <v>8.0</v>
      </c>
      <c r="Z202" s="6">
        <v>8.0</v>
      </c>
      <c r="AA202" s="23"/>
      <c r="AB202" s="6">
        <v>10.0</v>
      </c>
      <c r="AC202" s="6">
        <v>10.0</v>
      </c>
      <c r="AD202" s="23"/>
      <c r="AE202" s="23"/>
      <c r="AF202" s="6">
        <v>10.0</v>
      </c>
      <c r="AG202" s="23"/>
      <c r="AH202" s="6">
        <v>10.0</v>
      </c>
      <c r="AI202" s="6">
        <v>10.0</v>
      </c>
      <c r="AJ202" s="6">
        <v>10.0</v>
      </c>
      <c r="AK202" s="6">
        <v>10.0</v>
      </c>
      <c r="AL202" s="23"/>
      <c r="AM202" s="6">
        <v>8.0</v>
      </c>
      <c r="AN202" s="25">
        <v>10.0</v>
      </c>
      <c r="AO202" s="23"/>
      <c r="AP202" s="6">
        <v>10.0</v>
      </c>
      <c r="AQ202" s="23"/>
      <c r="AR202" s="21"/>
      <c r="AS202" s="23"/>
      <c r="AT202" s="23"/>
      <c r="AU202" s="23"/>
      <c r="AV202" s="23"/>
      <c r="AW202" s="23"/>
      <c r="AX202" s="25">
        <v>10.0</v>
      </c>
      <c r="AY202" s="25">
        <f t="shared" si="1"/>
        <v>9.38</v>
      </c>
      <c r="AZ202" s="23"/>
      <c r="BA202" s="23">
        <f t="shared" si="5"/>
        <v>0</v>
      </c>
      <c r="BB202" s="6">
        <v>17.0</v>
      </c>
      <c r="BC202" s="6">
        <v>0.0</v>
      </c>
      <c r="BD202" s="23">
        <f t="shared" si="3"/>
        <v>17</v>
      </c>
      <c r="BE202" s="6" t="s">
        <v>92</v>
      </c>
      <c r="BF202" s="6" t="s">
        <v>55</v>
      </c>
      <c r="BG202" s="6" t="s">
        <v>55</v>
      </c>
      <c r="BH202" s="6" t="s">
        <v>55</v>
      </c>
      <c r="BI202" s="6" t="s">
        <v>55</v>
      </c>
      <c r="BJ202" s="6" t="s">
        <v>92</v>
      </c>
      <c r="BK202" s="6" t="s">
        <v>55</v>
      </c>
      <c r="BL202" s="23"/>
      <c r="BM202" s="23"/>
      <c r="BN202" s="42"/>
      <c r="BO202" s="42"/>
      <c r="BP202" s="42"/>
    </row>
    <row r="203">
      <c r="A203" s="11">
        <v>199.0</v>
      </c>
      <c r="B203" s="116" t="s">
        <v>1966</v>
      </c>
      <c r="C203" s="116" t="s">
        <v>782</v>
      </c>
      <c r="D203" s="116" t="s">
        <v>214</v>
      </c>
      <c r="E203" s="117"/>
      <c r="F203" s="116" t="s">
        <v>79</v>
      </c>
      <c r="G203" s="116" t="s">
        <v>1136</v>
      </c>
      <c r="H203" s="48" t="s">
        <v>90</v>
      </c>
      <c r="J203" s="11" t="s">
        <v>545</v>
      </c>
      <c r="K203" s="48" t="s">
        <v>84</v>
      </c>
      <c r="L203" s="49">
        <v>42979.0</v>
      </c>
      <c r="M203" s="52"/>
      <c r="N203" s="50"/>
      <c r="O203" s="50"/>
      <c r="P203" s="50"/>
      <c r="Q203" s="25">
        <v>7.0</v>
      </c>
      <c r="R203" s="25">
        <v>9.0</v>
      </c>
      <c r="S203" s="25">
        <v>6.0</v>
      </c>
      <c r="T203" s="25"/>
      <c r="U203" s="25"/>
      <c r="V203" s="25"/>
      <c r="W203" s="25">
        <v>4.0</v>
      </c>
      <c r="X203" s="25">
        <v>4.0</v>
      </c>
      <c r="Y203" s="25">
        <v>8.0</v>
      </c>
      <c r="Z203" s="25">
        <v>7.0</v>
      </c>
      <c r="AA203" s="25"/>
      <c r="AB203" s="25">
        <v>9.0</v>
      </c>
      <c r="AC203" s="25">
        <v>7.0</v>
      </c>
      <c r="AD203" s="25"/>
      <c r="AE203" s="25"/>
      <c r="AF203" s="25">
        <v>8.0</v>
      </c>
      <c r="AG203" s="25"/>
      <c r="AH203" s="6">
        <v>10.0</v>
      </c>
      <c r="AI203" s="6">
        <v>10.0</v>
      </c>
      <c r="AJ203" s="6">
        <v>10.0</v>
      </c>
      <c r="AK203" s="25">
        <v>10.0</v>
      </c>
      <c r="AL203" s="25"/>
      <c r="AM203" s="25">
        <v>4.0</v>
      </c>
      <c r="AN203" s="25">
        <v>10.0</v>
      </c>
      <c r="AO203" s="25"/>
      <c r="AP203" s="6">
        <v>10.0</v>
      </c>
      <c r="AQ203" s="25"/>
      <c r="AR203" s="21"/>
      <c r="AS203" s="25"/>
      <c r="AT203" s="25"/>
      <c r="AU203" s="25"/>
      <c r="AV203" s="25"/>
      <c r="AW203" s="25"/>
      <c r="AX203" s="25">
        <v>10.0</v>
      </c>
      <c r="AY203" s="25" t="str">
        <f t="shared" si="1"/>
        <v/>
      </c>
      <c r="AZ203" s="23"/>
      <c r="BA203" s="23">
        <f t="shared" si="5"/>
        <v>3</v>
      </c>
      <c r="BB203" s="6">
        <v>28.0</v>
      </c>
      <c r="BC203" s="6">
        <v>7.0</v>
      </c>
      <c r="BD203" s="23">
        <f t="shared" si="3"/>
        <v>21</v>
      </c>
      <c r="BE203" s="6" t="s">
        <v>92</v>
      </c>
      <c r="BF203" s="6" t="s">
        <v>55</v>
      </c>
      <c r="BG203" s="6" t="s">
        <v>55</v>
      </c>
      <c r="BH203" s="6" t="s">
        <v>55</v>
      </c>
      <c r="BI203" s="6" t="s">
        <v>55</v>
      </c>
      <c r="BJ203" s="6" t="s">
        <v>92</v>
      </c>
      <c r="BK203" s="6" t="s">
        <v>55</v>
      </c>
      <c r="BL203" s="23"/>
      <c r="BM203" s="23"/>
      <c r="BN203" s="42"/>
      <c r="BO203" s="42"/>
      <c r="BP203" s="42"/>
    </row>
    <row r="204">
      <c r="A204" s="11">
        <v>200.0</v>
      </c>
      <c r="B204" s="116" t="s">
        <v>428</v>
      </c>
      <c r="C204" s="116" t="s">
        <v>429</v>
      </c>
      <c r="D204" s="116" t="s">
        <v>115</v>
      </c>
      <c r="E204" s="118"/>
      <c r="F204" s="116" t="s">
        <v>79</v>
      </c>
      <c r="G204" s="116" t="s">
        <v>1136</v>
      </c>
      <c r="H204" s="48" t="s">
        <v>90</v>
      </c>
      <c r="J204" s="11" t="s">
        <v>545</v>
      </c>
      <c r="K204" s="48" t="s">
        <v>84</v>
      </c>
      <c r="L204" s="49">
        <v>42979.0</v>
      </c>
      <c r="M204" s="52"/>
      <c r="N204" s="50"/>
      <c r="O204" s="50"/>
      <c r="P204" s="50"/>
      <c r="Q204" s="6">
        <v>9.0</v>
      </c>
      <c r="R204" s="6">
        <v>9.0</v>
      </c>
      <c r="S204" s="6">
        <v>9.0</v>
      </c>
      <c r="T204" s="23"/>
      <c r="U204" s="23"/>
      <c r="V204" s="23"/>
      <c r="W204" s="6">
        <v>8.0</v>
      </c>
      <c r="X204" s="6">
        <v>9.0</v>
      </c>
      <c r="Y204" s="6">
        <v>9.0</v>
      </c>
      <c r="Z204" s="6">
        <v>9.0</v>
      </c>
      <c r="AA204" s="23"/>
      <c r="AB204" s="6">
        <v>9.0</v>
      </c>
      <c r="AC204" s="6">
        <v>9.0</v>
      </c>
      <c r="AD204" s="23"/>
      <c r="AE204" s="23"/>
      <c r="AF204" s="6">
        <v>10.0</v>
      </c>
      <c r="AG204" s="23"/>
      <c r="AH204" s="6">
        <v>10.0</v>
      </c>
      <c r="AI204" s="6">
        <v>10.0</v>
      </c>
      <c r="AJ204" s="6">
        <v>10.0</v>
      </c>
      <c r="AK204" s="6">
        <v>10.0</v>
      </c>
      <c r="AL204" s="23"/>
      <c r="AM204" s="6">
        <v>8.0</v>
      </c>
      <c r="AN204" s="25">
        <v>10.0</v>
      </c>
      <c r="AO204" s="23"/>
      <c r="AP204" s="6">
        <v>10.0</v>
      </c>
      <c r="AQ204" s="23"/>
      <c r="AR204" s="21"/>
      <c r="AS204" s="23"/>
      <c r="AT204" s="23"/>
      <c r="AU204" s="23"/>
      <c r="AV204" s="23"/>
      <c r="AW204" s="23"/>
      <c r="AX204" s="25">
        <v>10.0</v>
      </c>
      <c r="AY204" s="25">
        <f t="shared" si="1"/>
        <v>9.33</v>
      </c>
      <c r="AZ204" s="23"/>
      <c r="BA204" s="23">
        <f t="shared" si="5"/>
        <v>0</v>
      </c>
      <c r="BB204" s="6">
        <v>18.0</v>
      </c>
      <c r="BC204" s="6">
        <v>0.0</v>
      </c>
      <c r="BD204" s="23">
        <f t="shared" si="3"/>
        <v>18</v>
      </c>
      <c r="BE204" s="6" t="s">
        <v>92</v>
      </c>
      <c r="BF204" s="6" t="s">
        <v>55</v>
      </c>
      <c r="BG204" s="6" t="s">
        <v>55</v>
      </c>
      <c r="BH204" s="6" t="s">
        <v>55</v>
      </c>
      <c r="BI204" s="6" t="s">
        <v>55</v>
      </c>
      <c r="BJ204" s="6" t="s">
        <v>92</v>
      </c>
      <c r="BK204" s="6" t="s">
        <v>55</v>
      </c>
      <c r="BL204" s="23"/>
      <c r="BM204" s="23"/>
      <c r="BN204" s="42"/>
      <c r="BO204" s="42"/>
      <c r="BP204" s="42"/>
    </row>
    <row r="205">
      <c r="A205" s="11">
        <v>201.0</v>
      </c>
      <c r="B205" s="116" t="s">
        <v>433</v>
      </c>
      <c r="C205" s="116" t="s">
        <v>434</v>
      </c>
      <c r="D205" s="116" t="s">
        <v>77</v>
      </c>
      <c r="E205" s="117"/>
      <c r="F205" s="116" t="s">
        <v>79</v>
      </c>
      <c r="G205" s="116" t="s">
        <v>1136</v>
      </c>
      <c r="H205" s="48" t="s">
        <v>90</v>
      </c>
      <c r="J205" s="11" t="s">
        <v>545</v>
      </c>
      <c r="K205" s="48" t="s">
        <v>84</v>
      </c>
      <c r="L205" s="49">
        <v>42979.0</v>
      </c>
      <c r="M205" s="52"/>
      <c r="N205" s="50"/>
      <c r="O205" s="50"/>
      <c r="P205" s="50"/>
      <c r="Q205" s="25">
        <v>6.0</v>
      </c>
      <c r="R205" s="25">
        <v>8.0</v>
      </c>
      <c r="S205" s="25">
        <v>9.0</v>
      </c>
      <c r="T205" s="25"/>
      <c r="U205" s="25"/>
      <c r="V205" s="25"/>
      <c r="W205" s="25">
        <v>6.0</v>
      </c>
      <c r="X205" s="25">
        <v>9.0</v>
      </c>
      <c r="Y205" s="25">
        <v>9.0</v>
      </c>
      <c r="Z205" s="25">
        <v>8.0</v>
      </c>
      <c r="AA205" s="25"/>
      <c r="AB205" s="25">
        <v>9.0</v>
      </c>
      <c r="AC205" s="25">
        <v>8.0</v>
      </c>
      <c r="AD205" s="25"/>
      <c r="AE205" s="25"/>
      <c r="AF205" s="25">
        <v>10.0</v>
      </c>
      <c r="AG205" s="25"/>
      <c r="AH205" s="6">
        <v>10.0</v>
      </c>
      <c r="AI205" s="6">
        <v>10.0</v>
      </c>
      <c r="AJ205" s="6">
        <v>10.0</v>
      </c>
      <c r="AK205" s="25">
        <v>10.0</v>
      </c>
      <c r="AL205" s="25"/>
      <c r="AM205" s="25">
        <v>7.0</v>
      </c>
      <c r="AN205" s="25">
        <v>10.0</v>
      </c>
      <c r="AO205" s="25"/>
      <c r="AP205" s="6">
        <v>10.0</v>
      </c>
      <c r="AQ205" s="25"/>
      <c r="AR205" s="21"/>
      <c r="AS205" s="25"/>
      <c r="AT205" s="25"/>
      <c r="AU205" s="25"/>
      <c r="AV205" s="25"/>
      <c r="AW205" s="25"/>
      <c r="AX205" s="25">
        <v>10.0</v>
      </c>
      <c r="AY205" s="25">
        <f t="shared" si="1"/>
        <v>8.83</v>
      </c>
      <c r="AZ205" s="23"/>
      <c r="BA205" s="23">
        <f t="shared" si="5"/>
        <v>0</v>
      </c>
      <c r="BB205" s="6">
        <v>13.0</v>
      </c>
      <c r="BC205" s="6">
        <v>0.0</v>
      </c>
      <c r="BD205" s="23">
        <f t="shared" si="3"/>
        <v>13</v>
      </c>
      <c r="BE205" s="6" t="s">
        <v>92</v>
      </c>
      <c r="BF205" s="6" t="s">
        <v>55</v>
      </c>
      <c r="BG205" s="6" t="s">
        <v>55</v>
      </c>
      <c r="BH205" s="6" t="s">
        <v>55</v>
      </c>
      <c r="BI205" s="6" t="s">
        <v>55</v>
      </c>
      <c r="BJ205" s="6" t="s">
        <v>92</v>
      </c>
      <c r="BK205" s="6" t="s">
        <v>55</v>
      </c>
      <c r="BL205" s="23"/>
      <c r="BM205" s="23"/>
      <c r="BN205" s="42"/>
      <c r="BO205" s="42"/>
      <c r="BP205" s="42"/>
    </row>
    <row r="206">
      <c r="A206" s="11">
        <v>202.0</v>
      </c>
      <c r="B206" s="116" t="s">
        <v>442</v>
      </c>
      <c r="C206" s="116" t="s">
        <v>266</v>
      </c>
      <c r="D206" s="116" t="s">
        <v>444</v>
      </c>
      <c r="E206" s="117"/>
      <c r="F206" s="116" t="s">
        <v>96</v>
      </c>
      <c r="G206" s="116" t="s">
        <v>1136</v>
      </c>
      <c r="H206" s="48" t="s">
        <v>90</v>
      </c>
      <c r="J206" s="11" t="s">
        <v>545</v>
      </c>
      <c r="K206" s="48" t="s">
        <v>84</v>
      </c>
      <c r="L206" s="49">
        <v>42979.0</v>
      </c>
      <c r="M206" s="52"/>
      <c r="N206" s="50"/>
      <c r="O206" s="50"/>
      <c r="P206" s="50"/>
      <c r="Q206" s="6">
        <v>8.0</v>
      </c>
      <c r="R206" s="6">
        <v>8.0</v>
      </c>
      <c r="S206" s="6">
        <v>10.0</v>
      </c>
      <c r="T206" s="23"/>
      <c r="U206" s="23"/>
      <c r="V206" s="23"/>
      <c r="W206" s="6">
        <v>7.0</v>
      </c>
      <c r="X206" s="6">
        <v>8.0</v>
      </c>
      <c r="Y206" s="6">
        <v>9.0</v>
      </c>
      <c r="Z206" s="6">
        <v>9.0</v>
      </c>
      <c r="AA206" s="23"/>
      <c r="AB206" s="6">
        <v>9.0</v>
      </c>
      <c r="AC206" s="6">
        <v>9.0</v>
      </c>
      <c r="AD206" s="23"/>
      <c r="AE206" s="23"/>
      <c r="AF206" s="6">
        <v>10.0</v>
      </c>
      <c r="AG206" s="23"/>
      <c r="AH206" s="6">
        <v>10.0</v>
      </c>
      <c r="AI206" s="6">
        <v>10.0</v>
      </c>
      <c r="AJ206" s="6">
        <v>10.0</v>
      </c>
      <c r="AK206" s="6">
        <v>10.0</v>
      </c>
      <c r="AL206" s="23"/>
      <c r="AM206" s="6">
        <v>6.0</v>
      </c>
      <c r="AN206" s="6">
        <v>9.0</v>
      </c>
      <c r="AO206" s="6"/>
      <c r="AP206" s="6">
        <v>10.0</v>
      </c>
      <c r="AQ206" s="23"/>
      <c r="AR206" s="21"/>
      <c r="AS206" s="23"/>
      <c r="AT206" s="23"/>
      <c r="AU206" s="23"/>
      <c r="AV206" s="23"/>
      <c r="AW206" s="23"/>
      <c r="AX206" s="25">
        <v>10.0</v>
      </c>
      <c r="AY206" s="25">
        <f t="shared" si="1"/>
        <v>9</v>
      </c>
      <c r="AZ206" s="23"/>
      <c r="BA206" s="23">
        <f t="shared" si="5"/>
        <v>0</v>
      </c>
      <c r="BB206" s="6">
        <v>23.0</v>
      </c>
      <c r="BC206" s="6">
        <v>0.0</v>
      </c>
      <c r="BD206" s="23">
        <f t="shared" si="3"/>
        <v>23</v>
      </c>
      <c r="BE206" s="6" t="s">
        <v>92</v>
      </c>
      <c r="BF206" s="6" t="s">
        <v>55</v>
      </c>
      <c r="BG206" s="6" t="s">
        <v>55</v>
      </c>
      <c r="BH206" s="6" t="s">
        <v>55</v>
      </c>
      <c r="BI206" s="6" t="s">
        <v>55</v>
      </c>
      <c r="BJ206" s="6" t="s">
        <v>92</v>
      </c>
      <c r="BK206" s="6" t="s">
        <v>55</v>
      </c>
      <c r="BL206" s="23"/>
      <c r="BM206" s="23"/>
      <c r="BN206" s="42"/>
      <c r="BO206" s="42"/>
      <c r="BP206" s="42"/>
    </row>
    <row r="207">
      <c r="A207" s="11">
        <v>203.0</v>
      </c>
      <c r="B207" s="116" t="s">
        <v>452</v>
      </c>
      <c r="C207" s="116" t="s">
        <v>453</v>
      </c>
      <c r="D207" s="116" t="s">
        <v>274</v>
      </c>
      <c r="E207" s="117"/>
      <c r="F207" s="116" t="s">
        <v>79</v>
      </c>
      <c r="G207" s="116" t="s">
        <v>1136</v>
      </c>
      <c r="H207" s="48" t="s">
        <v>90</v>
      </c>
      <c r="J207" s="11" t="s">
        <v>545</v>
      </c>
      <c r="K207" s="48" t="s">
        <v>84</v>
      </c>
      <c r="L207" s="49">
        <v>42979.0</v>
      </c>
      <c r="M207" s="52"/>
      <c r="N207" s="50"/>
      <c r="O207" s="50"/>
      <c r="P207" s="50"/>
      <c r="Q207" s="25">
        <v>9.0</v>
      </c>
      <c r="R207" s="25">
        <v>9.0</v>
      </c>
      <c r="S207" s="25">
        <v>9.0</v>
      </c>
      <c r="T207" s="25"/>
      <c r="U207" s="25"/>
      <c r="V207" s="25"/>
      <c r="W207" s="25">
        <v>8.0</v>
      </c>
      <c r="X207" s="25">
        <v>9.0</v>
      </c>
      <c r="Y207" s="25">
        <v>9.0</v>
      </c>
      <c r="Z207" s="25">
        <v>9.0</v>
      </c>
      <c r="AA207" s="25"/>
      <c r="AB207" s="25">
        <v>10.0</v>
      </c>
      <c r="AC207" s="25">
        <v>10.0</v>
      </c>
      <c r="AD207" s="25"/>
      <c r="AE207" s="25"/>
      <c r="AF207" s="25">
        <v>10.0</v>
      </c>
      <c r="AG207" s="25"/>
      <c r="AH207" s="25">
        <v>10.0</v>
      </c>
      <c r="AI207" s="25">
        <v>10.0</v>
      </c>
      <c r="AJ207" s="25">
        <v>10.0</v>
      </c>
      <c r="AK207" s="25">
        <v>10.0</v>
      </c>
      <c r="AL207" s="25"/>
      <c r="AM207" s="25">
        <v>7.0</v>
      </c>
      <c r="AN207" s="25">
        <v>10.0</v>
      </c>
      <c r="AO207" s="25"/>
      <c r="AP207" s="6">
        <v>10.0</v>
      </c>
      <c r="AQ207" s="25"/>
      <c r="AR207" s="21"/>
      <c r="AS207" s="25"/>
      <c r="AT207" s="25"/>
      <c r="AU207" s="25"/>
      <c r="AV207" s="25"/>
      <c r="AW207" s="25"/>
      <c r="AX207" s="25">
        <v>10.0</v>
      </c>
      <c r="AY207" s="25">
        <f t="shared" si="1"/>
        <v>9.38</v>
      </c>
      <c r="AZ207" s="23"/>
      <c r="BA207" s="23">
        <f t="shared" si="5"/>
        <v>0</v>
      </c>
      <c r="BB207" s="6">
        <v>19.0</v>
      </c>
      <c r="BC207" s="6">
        <v>0.0</v>
      </c>
      <c r="BD207" s="23">
        <f t="shared" si="3"/>
        <v>19</v>
      </c>
      <c r="BE207" s="6" t="s">
        <v>92</v>
      </c>
      <c r="BF207" s="6" t="s">
        <v>55</v>
      </c>
      <c r="BG207" s="6" t="s">
        <v>55</v>
      </c>
      <c r="BH207" s="6" t="s">
        <v>55</v>
      </c>
      <c r="BI207" s="6" t="s">
        <v>55</v>
      </c>
      <c r="BJ207" s="6" t="s">
        <v>92</v>
      </c>
      <c r="BK207" s="6" t="s">
        <v>55</v>
      </c>
      <c r="BL207" s="23"/>
      <c r="BM207" s="23"/>
      <c r="BN207" s="42"/>
      <c r="BO207" s="42"/>
      <c r="BP207" s="42"/>
    </row>
    <row r="208">
      <c r="A208" s="11">
        <v>204.0</v>
      </c>
      <c r="B208" s="116" t="s">
        <v>462</v>
      </c>
      <c r="C208" s="116" t="s">
        <v>285</v>
      </c>
      <c r="D208" s="118"/>
      <c r="E208" s="117"/>
      <c r="F208" s="116" t="s">
        <v>96</v>
      </c>
      <c r="G208" s="116" t="s">
        <v>1136</v>
      </c>
      <c r="H208" s="48" t="s">
        <v>90</v>
      </c>
      <c r="J208" s="11" t="s">
        <v>545</v>
      </c>
      <c r="K208" s="48" t="s">
        <v>84</v>
      </c>
      <c r="L208" s="49">
        <v>42979.0</v>
      </c>
      <c r="M208" s="52"/>
      <c r="N208" s="50"/>
      <c r="O208" s="50"/>
      <c r="P208" s="50"/>
      <c r="Q208" s="25">
        <v>8.0</v>
      </c>
      <c r="R208" s="25">
        <v>9.0</v>
      </c>
      <c r="S208" s="25">
        <v>8.0</v>
      </c>
      <c r="T208" s="25"/>
      <c r="U208" s="25"/>
      <c r="V208" s="25"/>
      <c r="W208" s="25">
        <v>6.0</v>
      </c>
      <c r="X208" s="25">
        <v>7.0</v>
      </c>
      <c r="Y208" s="25">
        <v>8.0</v>
      </c>
      <c r="Z208" s="25">
        <v>7.0</v>
      </c>
      <c r="AA208" s="25"/>
      <c r="AB208" s="25">
        <v>8.0</v>
      </c>
      <c r="AC208" s="25">
        <v>8.0</v>
      </c>
      <c r="AD208" s="25"/>
      <c r="AE208" s="25"/>
      <c r="AF208" s="25">
        <v>10.0</v>
      </c>
      <c r="AG208" s="25"/>
      <c r="AH208" s="25">
        <v>10.0</v>
      </c>
      <c r="AI208" s="25">
        <v>10.0</v>
      </c>
      <c r="AJ208" s="25">
        <v>10.0</v>
      </c>
      <c r="AK208" s="25">
        <v>10.0</v>
      </c>
      <c r="AL208" s="25"/>
      <c r="AM208" s="25">
        <v>6.0</v>
      </c>
      <c r="AN208" s="25">
        <v>10.0</v>
      </c>
      <c r="AO208" s="25"/>
      <c r="AP208" s="6">
        <v>10.0</v>
      </c>
      <c r="AQ208" s="25"/>
      <c r="AR208" s="21"/>
      <c r="AS208" s="25"/>
      <c r="AT208" s="25"/>
      <c r="AU208" s="25"/>
      <c r="AV208" s="25"/>
      <c r="AW208" s="25"/>
      <c r="AX208" s="25">
        <v>10.0</v>
      </c>
      <c r="AY208" s="25">
        <f t="shared" si="1"/>
        <v>8.61</v>
      </c>
      <c r="AZ208" s="23"/>
      <c r="BA208" s="23">
        <f t="shared" si="5"/>
        <v>0</v>
      </c>
      <c r="BB208" s="6">
        <v>54.0</v>
      </c>
      <c r="BC208" s="6">
        <v>4.0</v>
      </c>
      <c r="BD208" s="23">
        <f t="shared" si="3"/>
        <v>50</v>
      </c>
      <c r="BE208" s="6" t="s">
        <v>92</v>
      </c>
      <c r="BF208" s="6" t="s">
        <v>55</v>
      </c>
      <c r="BG208" s="6" t="s">
        <v>55</v>
      </c>
      <c r="BH208" s="6" t="s">
        <v>55</v>
      </c>
      <c r="BI208" s="6" t="s">
        <v>55</v>
      </c>
      <c r="BJ208" s="6" t="s">
        <v>92</v>
      </c>
      <c r="BK208" s="6" t="s">
        <v>55</v>
      </c>
      <c r="BL208" s="23"/>
      <c r="BM208" s="23"/>
      <c r="BN208" s="42"/>
      <c r="BO208" s="42"/>
      <c r="BP208" s="42"/>
    </row>
    <row r="209">
      <c r="A209" s="11">
        <v>205.0</v>
      </c>
      <c r="B209" s="116" t="s">
        <v>305</v>
      </c>
      <c r="C209" s="116" t="s">
        <v>119</v>
      </c>
      <c r="D209" s="116" t="s">
        <v>77</v>
      </c>
      <c r="E209" s="117"/>
      <c r="F209" s="116" t="s">
        <v>79</v>
      </c>
      <c r="G209" s="116" t="s">
        <v>1136</v>
      </c>
      <c r="H209" s="48" t="s">
        <v>90</v>
      </c>
      <c r="J209" s="11" t="s">
        <v>526</v>
      </c>
      <c r="K209" s="48" t="s">
        <v>84</v>
      </c>
      <c r="L209" s="49">
        <v>42979.0</v>
      </c>
      <c r="M209" s="52"/>
      <c r="N209" s="50"/>
      <c r="O209" s="50"/>
      <c r="P209" s="50"/>
      <c r="Q209" s="6">
        <v>7.0</v>
      </c>
      <c r="R209" s="6">
        <v>9.0</v>
      </c>
      <c r="S209" s="6">
        <v>8.0</v>
      </c>
      <c r="T209" s="23"/>
      <c r="U209" s="23"/>
      <c r="V209" s="23"/>
      <c r="W209" s="6">
        <v>5.0</v>
      </c>
      <c r="X209" s="6">
        <v>5.0</v>
      </c>
      <c r="Y209" s="6">
        <v>8.0</v>
      </c>
      <c r="Z209" s="6">
        <v>8.0</v>
      </c>
      <c r="AA209" s="23"/>
      <c r="AB209" s="6">
        <v>10.0</v>
      </c>
      <c r="AC209" s="6">
        <v>9.0</v>
      </c>
      <c r="AD209" s="23"/>
      <c r="AE209" s="23"/>
      <c r="AF209" s="6">
        <v>10.0</v>
      </c>
      <c r="AG209" s="23"/>
      <c r="AH209" s="6">
        <v>10.0</v>
      </c>
      <c r="AI209" s="6">
        <v>10.0</v>
      </c>
      <c r="AJ209" s="6">
        <v>10.0</v>
      </c>
      <c r="AK209" s="6">
        <v>10.0</v>
      </c>
      <c r="AL209" s="23"/>
      <c r="AM209" s="6">
        <v>6.0</v>
      </c>
      <c r="AN209" s="6">
        <v>8.0</v>
      </c>
      <c r="AO209" s="6"/>
      <c r="AP209" s="6">
        <v>10.0</v>
      </c>
      <c r="AQ209" s="23"/>
      <c r="AR209" s="21"/>
      <c r="AS209" s="23"/>
      <c r="AT209" s="23"/>
      <c r="AU209" s="23"/>
      <c r="AV209" s="23"/>
      <c r="AW209" s="23"/>
      <c r="AX209" s="25">
        <v>10.0</v>
      </c>
      <c r="AY209" s="25">
        <f t="shared" si="1"/>
        <v>8.5</v>
      </c>
      <c r="AZ209" s="23"/>
      <c r="BA209" s="23">
        <f t="shared" si="5"/>
        <v>0</v>
      </c>
      <c r="BB209" s="6">
        <v>17.0</v>
      </c>
      <c r="BC209" s="6">
        <v>0.0</v>
      </c>
      <c r="BD209" s="23">
        <f t="shared" si="3"/>
        <v>17</v>
      </c>
      <c r="BE209" s="6" t="s">
        <v>92</v>
      </c>
      <c r="BF209" s="6" t="s">
        <v>55</v>
      </c>
      <c r="BG209" s="6" t="s">
        <v>55</v>
      </c>
      <c r="BH209" s="6" t="s">
        <v>55</v>
      </c>
      <c r="BI209" s="6" t="s">
        <v>55</v>
      </c>
      <c r="BJ209" s="6" t="s">
        <v>92</v>
      </c>
      <c r="BK209" s="6" t="s">
        <v>55</v>
      </c>
      <c r="BL209" s="23"/>
      <c r="BM209" s="23"/>
      <c r="BN209" s="42"/>
      <c r="BO209" s="42"/>
      <c r="BP209" s="42"/>
    </row>
    <row r="210">
      <c r="A210" s="11">
        <v>206.0</v>
      </c>
      <c r="B210" s="116" t="s">
        <v>445</v>
      </c>
      <c r="C210" s="116" t="s">
        <v>125</v>
      </c>
      <c r="D210" s="116" t="s">
        <v>76</v>
      </c>
      <c r="E210" s="118"/>
      <c r="F210" s="116" t="s">
        <v>79</v>
      </c>
      <c r="G210" s="116" t="s">
        <v>1136</v>
      </c>
      <c r="H210" s="48" t="s">
        <v>90</v>
      </c>
      <c r="J210" s="11" t="s">
        <v>526</v>
      </c>
      <c r="K210" s="48" t="s">
        <v>84</v>
      </c>
      <c r="L210" s="49">
        <v>42979.0</v>
      </c>
      <c r="M210" s="52"/>
      <c r="N210" s="50"/>
      <c r="O210" s="50"/>
      <c r="P210" s="50"/>
      <c r="Q210" s="25">
        <v>8.0</v>
      </c>
      <c r="R210" s="25">
        <v>9.0</v>
      </c>
      <c r="S210" s="25">
        <v>9.0</v>
      </c>
      <c r="T210" s="25"/>
      <c r="U210" s="25"/>
      <c r="V210" s="25"/>
      <c r="W210" s="25">
        <v>9.0</v>
      </c>
      <c r="X210" s="25">
        <v>9.0</v>
      </c>
      <c r="Y210" s="25">
        <v>10.0</v>
      </c>
      <c r="Z210" s="25">
        <v>10.0</v>
      </c>
      <c r="AA210" s="25"/>
      <c r="AB210" s="25">
        <v>10.0</v>
      </c>
      <c r="AC210" s="25">
        <v>9.0</v>
      </c>
      <c r="AD210" s="25"/>
      <c r="AE210" s="25"/>
      <c r="AF210" s="25">
        <v>9.0</v>
      </c>
      <c r="AG210" s="25"/>
      <c r="AH210" s="25">
        <v>10.0</v>
      </c>
      <c r="AI210" s="25">
        <v>10.0</v>
      </c>
      <c r="AJ210" s="25">
        <v>10.0</v>
      </c>
      <c r="AK210" s="25">
        <v>10.0</v>
      </c>
      <c r="AL210" s="25"/>
      <c r="AM210" s="25">
        <v>9.0</v>
      </c>
      <c r="AN210" s="25">
        <v>9.0</v>
      </c>
      <c r="AO210" s="25"/>
      <c r="AP210" s="6">
        <v>10.0</v>
      </c>
      <c r="AQ210" s="25"/>
      <c r="AR210" s="21"/>
      <c r="AS210" s="25"/>
      <c r="AT210" s="25"/>
      <c r="AU210" s="25"/>
      <c r="AV210" s="25"/>
      <c r="AW210" s="25"/>
      <c r="AX210" s="25">
        <v>10.0</v>
      </c>
      <c r="AY210" s="25">
        <f t="shared" si="1"/>
        <v>9.44</v>
      </c>
      <c r="AZ210" s="23"/>
      <c r="BA210" s="23">
        <f t="shared" si="5"/>
        <v>0</v>
      </c>
      <c r="BB210" s="6">
        <v>46.0</v>
      </c>
      <c r="BC210" s="6">
        <v>0.0</v>
      </c>
      <c r="BD210" s="23">
        <f t="shared" si="3"/>
        <v>46</v>
      </c>
      <c r="BE210" s="6" t="s">
        <v>92</v>
      </c>
      <c r="BF210" s="6" t="s">
        <v>55</v>
      </c>
      <c r="BG210" s="6" t="s">
        <v>55</v>
      </c>
      <c r="BH210" s="6" t="s">
        <v>55</v>
      </c>
      <c r="BI210" s="6" t="s">
        <v>55</v>
      </c>
      <c r="BJ210" s="6" t="s">
        <v>92</v>
      </c>
      <c r="BK210" s="6" t="s">
        <v>55</v>
      </c>
      <c r="BL210" s="23"/>
      <c r="BM210" s="23"/>
      <c r="BN210" s="42"/>
      <c r="BO210" s="42"/>
      <c r="BP210" s="42"/>
    </row>
    <row r="211">
      <c r="A211" s="11">
        <v>207.0</v>
      </c>
      <c r="B211" s="116" t="s">
        <v>484</v>
      </c>
      <c r="C211" s="116" t="s">
        <v>237</v>
      </c>
      <c r="D211" s="116" t="s">
        <v>115</v>
      </c>
      <c r="E211" s="117"/>
      <c r="F211" s="116" t="s">
        <v>79</v>
      </c>
      <c r="G211" s="116" t="s">
        <v>1136</v>
      </c>
      <c r="H211" s="48" t="s">
        <v>90</v>
      </c>
      <c r="J211" s="11" t="s">
        <v>526</v>
      </c>
      <c r="K211" s="48" t="s">
        <v>84</v>
      </c>
      <c r="L211" s="49">
        <v>42979.0</v>
      </c>
      <c r="M211" s="52"/>
      <c r="N211" s="50"/>
      <c r="O211" s="50"/>
      <c r="P211" s="50"/>
      <c r="Q211" s="6">
        <v>7.0</v>
      </c>
      <c r="R211" s="6">
        <v>9.0</v>
      </c>
      <c r="S211" s="6">
        <v>9.0</v>
      </c>
      <c r="T211" s="23"/>
      <c r="U211" s="23"/>
      <c r="V211" s="23"/>
      <c r="W211" s="6">
        <v>6.0</v>
      </c>
      <c r="X211" s="6">
        <v>8.0</v>
      </c>
      <c r="Y211" s="6">
        <v>9.0</v>
      </c>
      <c r="Z211" s="6">
        <v>9.0</v>
      </c>
      <c r="AA211" s="6"/>
      <c r="AB211" s="6">
        <v>9.0</v>
      </c>
      <c r="AC211" s="6">
        <v>9.0</v>
      </c>
      <c r="AD211" s="23"/>
      <c r="AE211" s="23"/>
      <c r="AF211" s="6">
        <v>10.0</v>
      </c>
      <c r="AG211" s="23"/>
      <c r="AH211" s="6">
        <v>10.0</v>
      </c>
      <c r="AI211" s="6">
        <v>10.0</v>
      </c>
      <c r="AJ211" s="6">
        <v>10.0</v>
      </c>
      <c r="AK211" s="6">
        <v>10.0</v>
      </c>
      <c r="AL211" s="23"/>
      <c r="AM211" s="6">
        <v>7.0</v>
      </c>
      <c r="AN211" s="6">
        <v>10.0</v>
      </c>
      <c r="AO211" s="6"/>
      <c r="AP211" s="6">
        <v>10.0</v>
      </c>
      <c r="AQ211" s="23"/>
      <c r="AR211" s="21"/>
      <c r="AS211" s="23"/>
      <c r="AT211" s="23"/>
      <c r="AU211" s="23"/>
      <c r="AV211" s="23"/>
      <c r="AW211" s="23"/>
      <c r="AX211" s="25">
        <v>10.0</v>
      </c>
      <c r="AY211" s="25">
        <f t="shared" si="1"/>
        <v>9</v>
      </c>
      <c r="AZ211" s="23"/>
      <c r="BA211" s="23">
        <f t="shared" si="5"/>
        <v>0</v>
      </c>
      <c r="BB211" s="6">
        <v>28.0</v>
      </c>
      <c r="BC211" s="6">
        <v>1.0</v>
      </c>
      <c r="BD211" s="23">
        <f t="shared" si="3"/>
        <v>27</v>
      </c>
      <c r="BE211" s="6" t="s">
        <v>92</v>
      </c>
      <c r="BF211" s="6" t="s">
        <v>55</v>
      </c>
      <c r="BG211" s="6" t="s">
        <v>55</v>
      </c>
      <c r="BH211" s="6" t="s">
        <v>55</v>
      </c>
      <c r="BI211" s="6" t="s">
        <v>55</v>
      </c>
      <c r="BJ211" s="6" t="s">
        <v>92</v>
      </c>
      <c r="BK211" s="6" t="s">
        <v>55</v>
      </c>
      <c r="BL211" s="23"/>
      <c r="BM211" s="23"/>
      <c r="BN211" s="42"/>
      <c r="BO211" s="42"/>
      <c r="BP211" s="42"/>
    </row>
    <row r="212">
      <c r="A212" s="11">
        <v>208.0</v>
      </c>
      <c r="B212" s="116" t="s">
        <v>489</v>
      </c>
      <c r="C212" s="116" t="s">
        <v>490</v>
      </c>
      <c r="D212" s="116" t="s">
        <v>491</v>
      </c>
      <c r="E212" s="117"/>
      <c r="F212" s="116" t="s">
        <v>79</v>
      </c>
      <c r="G212" s="116" t="s">
        <v>1136</v>
      </c>
      <c r="H212" s="48" t="s">
        <v>90</v>
      </c>
      <c r="J212" s="11" t="s">
        <v>526</v>
      </c>
      <c r="K212" s="48" t="s">
        <v>84</v>
      </c>
      <c r="L212" s="49">
        <v>42979.0</v>
      </c>
      <c r="M212" s="52"/>
      <c r="N212" s="50"/>
      <c r="O212" s="50"/>
      <c r="P212" s="50"/>
      <c r="Q212" s="6">
        <v>6.0</v>
      </c>
      <c r="R212" s="6">
        <v>8.0</v>
      </c>
      <c r="S212" s="6">
        <v>9.0</v>
      </c>
      <c r="T212" s="23"/>
      <c r="U212" s="23"/>
      <c r="V212" s="23"/>
      <c r="W212" s="6">
        <v>6.0</v>
      </c>
      <c r="X212" s="6">
        <v>6.0</v>
      </c>
      <c r="Y212" s="6">
        <v>8.0</v>
      </c>
      <c r="Z212" s="6">
        <v>8.0</v>
      </c>
      <c r="AA212" s="23"/>
      <c r="AB212" s="6">
        <v>6.0</v>
      </c>
      <c r="AC212" s="6">
        <v>7.0</v>
      </c>
      <c r="AD212" s="23"/>
      <c r="AE212" s="23"/>
      <c r="AF212" s="6">
        <v>9.0</v>
      </c>
      <c r="AG212" s="23"/>
      <c r="AH212" s="6">
        <v>10.0</v>
      </c>
      <c r="AI212" s="6">
        <v>10.0</v>
      </c>
      <c r="AJ212" s="6">
        <v>10.0</v>
      </c>
      <c r="AK212" s="6">
        <v>10.0</v>
      </c>
      <c r="AL212" s="23"/>
      <c r="AM212" s="6">
        <v>5.0</v>
      </c>
      <c r="AN212" s="6">
        <v>9.0</v>
      </c>
      <c r="AO212" s="6"/>
      <c r="AP212" s="6">
        <v>10.0</v>
      </c>
      <c r="AQ212" s="23"/>
      <c r="AR212" s="21"/>
      <c r="AS212" s="23"/>
      <c r="AT212" s="23"/>
      <c r="AU212" s="23"/>
      <c r="AV212" s="23"/>
      <c r="AW212" s="23"/>
      <c r="AX212" s="25">
        <v>10.0</v>
      </c>
      <c r="AY212" s="25">
        <f t="shared" si="1"/>
        <v>8.16</v>
      </c>
      <c r="AZ212" s="23"/>
      <c r="BA212" s="23">
        <f t="shared" si="5"/>
        <v>0</v>
      </c>
      <c r="BB212" s="6">
        <v>21.0</v>
      </c>
      <c r="BC212" s="6">
        <v>0.0</v>
      </c>
      <c r="BD212" s="23">
        <f t="shared" si="3"/>
        <v>21</v>
      </c>
      <c r="BE212" s="6" t="s">
        <v>92</v>
      </c>
      <c r="BF212" s="6" t="s">
        <v>55</v>
      </c>
      <c r="BG212" s="6" t="s">
        <v>55</v>
      </c>
      <c r="BH212" s="6" t="s">
        <v>55</v>
      </c>
      <c r="BI212" s="6" t="s">
        <v>55</v>
      </c>
      <c r="BJ212" s="6" t="s">
        <v>92</v>
      </c>
      <c r="BK212" s="6" t="s">
        <v>55</v>
      </c>
      <c r="BL212" s="23"/>
      <c r="BM212" s="23"/>
      <c r="BN212" s="42"/>
      <c r="BO212" s="42"/>
      <c r="BP212" s="42"/>
    </row>
    <row r="213">
      <c r="A213" s="11">
        <v>209.0</v>
      </c>
      <c r="B213" s="116" t="s">
        <v>495</v>
      </c>
      <c r="C213" s="116" t="s">
        <v>451</v>
      </c>
      <c r="D213" s="116" t="s">
        <v>338</v>
      </c>
      <c r="E213" s="117"/>
      <c r="F213" s="116" t="s">
        <v>79</v>
      </c>
      <c r="G213" s="116" t="s">
        <v>1136</v>
      </c>
      <c r="H213" s="48" t="s">
        <v>90</v>
      </c>
      <c r="J213" s="11" t="s">
        <v>526</v>
      </c>
      <c r="K213" s="48" t="s">
        <v>84</v>
      </c>
      <c r="L213" s="49">
        <v>42983.0</v>
      </c>
      <c r="M213" s="52"/>
      <c r="N213" s="50"/>
      <c r="O213" s="50"/>
      <c r="P213" s="50"/>
      <c r="Q213" s="6"/>
      <c r="R213" s="6"/>
      <c r="S213" s="6">
        <v>10.0</v>
      </c>
      <c r="T213" s="23"/>
      <c r="U213" s="23"/>
      <c r="V213" s="23"/>
      <c r="W213" s="6"/>
      <c r="X213" s="6">
        <v>10.0</v>
      </c>
      <c r="Y213" s="6">
        <v>10.0</v>
      </c>
      <c r="Z213" s="6">
        <v>10.0</v>
      </c>
      <c r="AA213" s="23"/>
      <c r="AB213" s="6"/>
      <c r="AC213" s="6">
        <v>10.0</v>
      </c>
      <c r="AD213" s="23"/>
      <c r="AE213" s="23"/>
      <c r="AF213" s="6">
        <v>10.0</v>
      </c>
      <c r="AG213" s="23"/>
      <c r="AH213" s="6">
        <v>10.0</v>
      </c>
      <c r="AI213" s="6">
        <v>10.0</v>
      </c>
      <c r="AJ213" s="6">
        <v>10.0</v>
      </c>
      <c r="AK213" s="6">
        <v>10.0</v>
      </c>
      <c r="AL213" s="23"/>
      <c r="AM213" s="6">
        <v>9.0</v>
      </c>
      <c r="AN213" s="6">
        <v>10.0</v>
      </c>
      <c r="AO213" s="6"/>
      <c r="AP213" s="6">
        <v>10.0</v>
      </c>
      <c r="AQ213" s="23"/>
      <c r="AR213" s="21"/>
      <c r="AS213" s="23"/>
      <c r="AT213" s="23"/>
      <c r="AU213" s="23"/>
      <c r="AV213" s="23"/>
      <c r="AW213" s="23"/>
      <c r="AX213" s="25">
        <v>10.0</v>
      </c>
      <c r="AY213" s="25" t="str">
        <f t="shared" si="1"/>
        <v/>
      </c>
      <c r="AZ213" s="23"/>
      <c r="BA213" s="23">
        <f t="shared" si="5"/>
        <v>0</v>
      </c>
      <c r="BB213" s="6">
        <v>42.0</v>
      </c>
      <c r="BC213" s="6">
        <v>0.0</v>
      </c>
      <c r="BD213" s="23">
        <f t="shared" si="3"/>
        <v>42</v>
      </c>
      <c r="BE213" s="6" t="s">
        <v>92</v>
      </c>
      <c r="BF213" s="6" t="s">
        <v>55</v>
      </c>
      <c r="BG213" s="6" t="s">
        <v>55</v>
      </c>
      <c r="BH213" s="6" t="s">
        <v>55</v>
      </c>
      <c r="BI213" s="6" t="s">
        <v>55</v>
      </c>
      <c r="BJ213" s="6" t="s">
        <v>92</v>
      </c>
      <c r="BK213" s="6" t="s">
        <v>92</v>
      </c>
      <c r="BL213" s="23"/>
      <c r="BM213" s="23"/>
      <c r="BN213" s="42"/>
      <c r="BO213" s="42"/>
      <c r="BP213" s="42"/>
    </row>
    <row r="214">
      <c r="A214" s="11">
        <v>210.0</v>
      </c>
      <c r="B214" s="116" t="s">
        <v>498</v>
      </c>
      <c r="C214" s="116" t="s">
        <v>338</v>
      </c>
      <c r="D214" s="116" t="s">
        <v>172</v>
      </c>
      <c r="E214" s="117"/>
      <c r="F214" s="116" t="s">
        <v>79</v>
      </c>
      <c r="G214" s="116" t="s">
        <v>1136</v>
      </c>
      <c r="H214" s="48" t="s">
        <v>90</v>
      </c>
      <c r="J214" s="11" t="s">
        <v>526</v>
      </c>
      <c r="K214" s="48" t="s">
        <v>84</v>
      </c>
      <c r="L214" s="49">
        <v>42979.0</v>
      </c>
      <c r="M214" s="52"/>
      <c r="N214" s="50"/>
      <c r="O214" s="50"/>
      <c r="P214" s="50"/>
      <c r="Q214" s="25">
        <v>9.0</v>
      </c>
      <c r="R214" s="25">
        <v>10.0</v>
      </c>
      <c r="S214" s="25">
        <v>8.0</v>
      </c>
      <c r="T214" s="25"/>
      <c r="U214" s="25"/>
      <c r="V214" s="25"/>
      <c r="W214" s="25">
        <v>6.0</v>
      </c>
      <c r="X214" s="25">
        <v>8.0</v>
      </c>
      <c r="Y214" s="25">
        <v>8.0</v>
      </c>
      <c r="Z214" s="25">
        <v>10.0</v>
      </c>
      <c r="AA214" s="25"/>
      <c r="AB214" s="25">
        <v>8.0</v>
      </c>
      <c r="AC214" s="25">
        <v>9.0</v>
      </c>
      <c r="AD214" s="25"/>
      <c r="AE214" s="25"/>
      <c r="AF214" s="25">
        <v>10.0</v>
      </c>
      <c r="AG214" s="25"/>
      <c r="AH214" s="25">
        <v>10.0</v>
      </c>
      <c r="AI214" s="25">
        <v>10.0</v>
      </c>
      <c r="AJ214" s="25">
        <v>10.0</v>
      </c>
      <c r="AK214" s="25">
        <v>10.0</v>
      </c>
      <c r="AL214" s="25"/>
      <c r="AM214" s="25">
        <v>8.0</v>
      </c>
      <c r="AN214" s="25">
        <v>10.0</v>
      </c>
      <c r="AO214" s="25"/>
      <c r="AP214" s="6">
        <v>10.0</v>
      </c>
      <c r="AQ214" s="25"/>
      <c r="AR214" s="21"/>
      <c r="AS214" s="25"/>
      <c r="AT214" s="25"/>
      <c r="AU214" s="25"/>
      <c r="AV214" s="25"/>
      <c r="AW214" s="25"/>
      <c r="AX214" s="25">
        <v>10.0</v>
      </c>
      <c r="AY214" s="25">
        <f t="shared" si="1"/>
        <v>9.11</v>
      </c>
      <c r="AZ214" s="23"/>
      <c r="BA214" s="23">
        <f t="shared" si="5"/>
        <v>0</v>
      </c>
      <c r="BB214" s="6">
        <v>54.0</v>
      </c>
      <c r="BC214" s="6">
        <v>0.0</v>
      </c>
      <c r="BD214" s="23">
        <f t="shared" si="3"/>
        <v>54</v>
      </c>
      <c r="BE214" s="6" t="s">
        <v>92</v>
      </c>
      <c r="BF214" s="6" t="s">
        <v>55</v>
      </c>
      <c r="BG214" s="6" t="s">
        <v>55</v>
      </c>
      <c r="BH214" s="6" t="s">
        <v>55</v>
      </c>
      <c r="BI214" s="6" t="s">
        <v>55</v>
      </c>
      <c r="BJ214" s="6" t="s">
        <v>92</v>
      </c>
      <c r="BK214" s="6" t="s">
        <v>55</v>
      </c>
      <c r="BL214" s="23"/>
      <c r="BM214" s="23"/>
      <c r="BN214" s="42"/>
      <c r="BO214" s="42"/>
      <c r="BP214" s="42"/>
    </row>
    <row r="215">
      <c r="A215" s="11">
        <v>211.0</v>
      </c>
      <c r="B215" s="116" t="s">
        <v>503</v>
      </c>
      <c r="C215" s="116" t="s">
        <v>107</v>
      </c>
      <c r="D215" s="116" t="s">
        <v>504</v>
      </c>
      <c r="E215" s="117"/>
      <c r="F215" s="116" t="s">
        <v>79</v>
      </c>
      <c r="G215" s="116" t="s">
        <v>1136</v>
      </c>
      <c r="H215" s="48" t="s">
        <v>90</v>
      </c>
      <c r="J215" s="11" t="s">
        <v>526</v>
      </c>
      <c r="K215" s="48" t="s">
        <v>84</v>
      </c>
      <c r="L215" s="49">
        <v>42979.0</v>
      </c>
      <c r="M215" s="52"/>
      <c r="N215" s="50"/>
      <c r="O215" s="50"/>
      <c r="P215" s="50"/>
      <c r="Q215" s="6">
        <v>9.0</v>
      </c>
      <c r="R215" s="6">
        <v>9.0</v>
      </c>
      <c r="S215" s="6">
        <v>8.0</v>
      </c>
      <c r="T215" s="23"/>
      <c r="U215" s="23"/>
      <c r="V215" s="23"/>
      <c r="W215" s="6">
        <v>7.0</v>
      </c>
      <c r="X215" s="6">
        <v>7.0</v>
      </c>
      <c r="Y215" s="6">
        <v>10.0</v>
      </c>
      <c r="Z215" s="6">
        <v>9.0</v>
      </c>
      <c r="AA215" s="23"/>
      <c r="AB215" s="6">
        <v>10.0</v>
      </c>
      <c r="AC215" s="6">
        <v>10.0</v>
      </c>
      <c r="AD215" s="23"/>
      <c r="AE215" s="23"/>
      <c r="AF215" s="6">
        <v>10.0</v>
      </c>
      <c r="AG215" s="23"/>
      <c r="AH215" s="6">
        <v>10.0</v>
      </c>
      <c r="AI215" s="6">
        <v>10.0</v>
      </c>
      <c r="AJ215" s="6">
        <v>10.0</v>
      </c>
      <c r="AK215" s="6">
        <v>10.0</v>
      </c>
      <c r="AL215" s="23"/>
      <c r="AM215" s="6">
        <v>8.0</v>
      </c>
      <c r="AN215" s="6">
        <v>10.0</v>
      </c>
      <c r="AO215" s="6"/>
      <c r="AP215" s="6">
        <v>10.0</v>
      </c>
      <c r="AQ215" s="23"/>
      <c r="AR215" s="21"/>
      <c r="AS215" s="23"/>
      <c r="AT215" s="23"/>
      <c r="AU215" s="23"/>
      <c r="AV215" s="23"/>
      <c r="AW215" s="23"/>
      <c r="AX215" s="25">
        <v>10.0</v>
      </c>
      <c r="AY215" s="25">
        <f t="shared" si="1"/>
        <v>9.27</v>
      </c>
      <c r="AZ215" s="23"/>
      <c r="BA215" s="23">
        <f t="shared" si="5"/>
        <v>0</v>
      </c>
      <c r="BB215" s="6">
        <v>29.0</v>
      </c>
      <c r="BC215" s="6">
        <v>0.0</v>
      </c>
      <c r="BD215" s="23">
        <f t="shared" si="3"/>
        <v>29</v>
      </c>
      <c r="BE215" s="6" t="s">
        <v>92</v>
      </c>
      <c r="BF215" s="6" t="s">
        <v>55</v>
      </c>
      <c r="BG215" s="6" t="s">
        <v>55</v>
      </c>
      <c r="BH215" s="6" t="s">
        <v>55</v>
      </c>
      <c r="BI215" s="6" t="s">
        <v>55</v>
      </c>
      <c r="BJ215" s="6" t="s">
        <v>92</v>
      </c>
      <c r="BK215" s="6" t="s">
        <v>55</v>
      </c>
      <c r="BL215" s="23"/>
      <c r="BM215" s="23"/>
      <c r="BN215" s="42"/>
      <c r="BO215" s="42"/>
      <c r="BP215" s="42"/>
    </row>
    <row r="216">
      <c r="A216" s="11">
        <v>212.0</v>
      </c>
      <c r="B216" s="116" t="s">
        <v>93</v>
      </c>
      <c r="C216" s="116" t="s">
        <v>512</v>
      </c>
      <c r="D216" s="118"/>
      <c r="E216" s="117"/>
      <c r="F216" s="116" t="s">
        <v>96</v>
      </c>
      <c r="G216" s="116" t="s">
        <v>1216</v>
      </c>
      <c r="H216" s="48" t="s">
        <v>90</v>
      </c>
      <c r="J216" s="11" t="s">
        <v>526</v>
      </c>
      <c r="K216" s="48" t="s">
        <v>84</v>
      </c>
      <c r="L216" s="49">
        <v>42979.0</v>
      </c>
      <c r="M216" s="52"/>
      <c r="N216" s="50"/>
      <c r="O216" s="50"/>
      <c r="P216" s="50"/>
      <c r="Q216" s="25">
        <v>9.0</v>
      </c>
      <c r="R216" s="25">
        <v>9.0</v>
      </c>
      <c r="S216" s="25">
        <v>10.0</v>
      </c>
      <c r="T216" s="25"/>
      <c r="U216" s="25"/>
      <c r="V216" s="25"/>
      <c r="W216" s="25">
        <v>10.0</v>
      </c>
      <c r="X216" s="25">
        <v>10.0</v>
      </c>
      <c r="Y216" s="25">
        <v>9.0</v>
      </c>
      <c r="Z216" s="25">
        <v>9.0</v>
      </c>
      <c r="AA216" s="25"/>
      <c r="AB216" s="25">
        <v>9.0</v>
      </c>
      <c r="AC216" s="25">
        <v>10.0</v>
      </c>
      <c r="AD216" s="25"/>
      <c r="AE216" s="25"/>
      <c r="AF216" s="25">
        <v>10.0</v>
      </c>
      <c r="AG216" s="25"/>
      <c r="AH216" s="25">
        <v>10.0</v>
      </c>
      <c r="AI216" s="25">
        <v>10.0</v>
      </c>
      <c r="AJ216" s="25">
        <v>10.0</v>
      </c>
      <c r="AK216" s="25">
        <v>10.0</v>
      </c>
      <c r="AL216" s="25"/>
      <c r="AM216" s="25">
        <v>7.0</v>
      </c>
      <c r="AN216" s="25">
        <v>10.0</v>
      </c>
      <c r="AO216" s="25"/>
      <c r="AP216" s="6">
        <v>10.0</v>
      </c>
      <c r="AQ216" s="25"/>
      <c r="AR216" s="21"/>
      <c r="AS216" s="25"/>
      <c r="AT216" s="25"/>
      <c r="AU216" s="25"/>
      <c r="AV216" s="25"/>
      <c r="AW216" s="25"/>
      <c r="AX216" s="25">
        <v>10.0</v>
      </c>
      <c r="AY216" s="25">
        <f t="shared" si="1"/>
        <v>9.55</v>
      </c>
      <c r="AZ216" s="23"/>
      <c r="BA216" s="23">
        <f t="shared" si="5"/>
        <v>0</v>
      </c>
      <c r="BB216" s="6">
        <v>4.0</v>
      </c>
      <c r="BC216" s="6">
        <v>0.0</v>
      </c>
      <c r="BD216" s="23">
        <f t="shared" si="3"/>
        <v>4</v>
      </c>
      <c r="BE216" s="6" t="s">
        <v>92</v>
      </c>
      <c r="BF216" s="6" t="s">
        <v>55</v>
      </c>
      <c r="BG216" s="6" t="s">
        <v>55</v>
      </c>
      <c r="BH216" s="6" t="s">
        <v>55</v>
      </c>
      <c r="BI216" s="6" t="s">
        <v>55</v>
      </c>
      <c r="BJ216" s="6" t="s">
        <v>92</v>
      </c>
      <c r="BK216" s="6" t="s">
        <v>55</v>
      </c>
      <c r="BL216" s="23"/>
      <c r="BM216" s="23"/>
      <c r="BN216" s="42"/>
      <c r="BO216" s="42"/>
      <c r="BP216" s="42"/>
    </row>
    <row r="217">
      <c r="A217" s="11">
        <v>213.0</v>
      </c>
      <c r="B217" s="116" t="s">
        <v>517</v>
      </c>
      <c r="C217" s="116" t="s">
        <v>102</v>
      </c>
      <c r="D217" s="118"/>
      <c r="E217" s="118"/>
      <c r="F217" s="116" t="s">
        <v>96</v>
      </c>
      <c r="G217" s="116" t="s">
        <v>1216</v>
      </c>
      <c r="H217" s="48" t="s">
        <v>90</v>
      </c>
      <c r="J217" s="11" t="s">
        <v>526</v>
      </c>
      <c r="K217" s="48" t="s">
        <v>84</v>
      </c>
      <c r="L217" s="49">
        <v>42979.0</v>
      </c>
      <c r="M217" s="52"/>
      <c r="N217" s="50"/>
      <c r="O217" s="50"/>
      <c r="P217" s="50"/>
      <c r="Q217" s="25">
        <v>9.0</v>
      </c>
      <c r="R217" s="25">
        <v>9.0</v>
      </c>
      <c r="S217" s="25">
        <v>10.0</v>
      </c>
      <c r="T217" s="25"/>
      <c r="U217" s="25"/>
      <c r="V217" s="25"/>
      <c r="W217" s="25">
        <v>9.0</v>
      </c>
      <c r="X217" s="25">
        <v>9.0</v>
      </c>
      <c r="Y217" s="25">
        <v>8.0</v>
      </c>
      <c r="Z217" s="25">
        <v>9.0</v>
      </c>
      <c r="AA217" s="25"/>
      <c r="AB217" s="25">
        <v>8.0</v>
      </c>
      <c r="AC217" s="25">
        <v>10.0</v>
      </c>
      <c r="AD217" s="25"/>
      <c r="AE217" s="25"/>
      <c r="AF217" s="25">
        <v>10.0</v>
      </c>
      <c r="AG217" s="25"/>
      <c r="AH217" s="25">
        <v>10.0</v>
      </c>
      <c r="AI217" s="25">
        <v>10.0</v>
      </c>
      <c r="AJ217" s="25">
        <v>10.0</v>
      </c>
      <c r="AK217" s="74">
        <v>10.0</v>
      </c>
      <c r="AL217" s="25"/>
      <c r="AM217" s="25">
        <v>6.0</v>
      </c>
      <c r="AN217" s="25">
        <v>10.0</v>
      </c>
      <c r="AO217" s="25"/>
      <c r="AP217" s="6">
        <v>10.0</v>
      </c>
      <c r="AQ217" s="25"/>
      <c r="AR217" s="21"/>
      <c r="AS217" s="25"/>
      <c r="AT217" s="25"/>
      <c r="AU217" s="25"/>
      <c r="AV217" s="25"/>
      <c r="AW217" s="25"/>
      <c r="AX217" s="25">
        <v>10.0</v>
      </c>
      <c r="AY217" s="25">
        <f t="shared" si="1"/>
        <v>9.27</v>
      </c>
      <c r="AZ217" s="23"/>
      <c r="BA217" s="23">
        <f t="shared" si="5"/>
        <v>0</v>
      </c>
      <c r="BB217" s="6">
        <v>17.0</v>
      </c>
      <c r="BC217" s="6">
        <v>0.0</v>
      </c>
      <c r="BD217" s="23">
        <f t="shared" si="3"/>
        <v>17</v>
      </c>
      <c r="BE217" s="6" t="s">
        <v>92</v>
      </c>
      <c r="BF217" s="6" t="s">
        <v>55</v>
      </c>
      <c r="BG217" s="6" t="s">
        <v>55</v>
      </c>
      <c r="BH217" s="6" t="s">
        <v>55</v>
      </c>
      <c r="BI217" s="6" t="s">
        <v>55</v>
      </c>
      <c r="BJ217" s="6" t="s">
        <v>92</v>
      </c>
      <c r="BK217" s="6" t="s">
        <v>55</v>
      </c>
      <c r="BL217" s="23"/>
      <c r="BM217" s="23"/>
      <c r="BN217" s="42"/>
      <c r="BO217" s="42"/>
      <c r="BP217" s="42"/>
    </row>
    <row r="218">
      <c r="A218" s="11">
        <v>214.0</v>
      </c>
      <c r="B218" s="116" t="s">
        <v>524</v>
      </c>
      <c r="C218" s="116" t="s">
        <v>525</v>
      </c>
      <c r="D218" s="116" t="s">
        <v>314</v>
      </c>
      <c r="E218" s="117"/>
      <c r="F218" s="116" t="s">
        <v>96</v>
      </c>
      <c r="G218" s="116" t="s">
        <v>1216</v>
      </c>
      <c r="H218" s="48" t="s">
        <v>90</v>
      </c>
      <c r="I218" s="2">
        <v>9.0</v>
      </c>
      <c r="J218" s="11" t="s">
        <v>526</v>
      </c>
      <c r="K218" s="48" t="s">
        <v>84</v>
      </c>
      <c r="L218" s="49">
        <v>42979.0</v>
      </c>
      <c r="M218" s="52"/>
      <c r="N218" s="50"/>
      <c r="O218" s="50"/>
      <c r="P218" s="50"/>
      <c r="Q218" s="25">
        <v>9.0</v>
      </c>
      <c r="R218" s="25">
        <v>9.0</v>
      </c>
      <c r="S218" s="25">
        <v>8.0</v>
      </c>
      <c r="T218" s="25"/>
      <c r="U218" s="25"/>
      <c r="V218" s="25"/>
      <c r="W218" s="25">
        <v>6.0</v>
      </c>
      <c r="X218" s="25">
        <v>7.0</v>
      </c>
      <c r="Y218" s="25">
        <v>5.0</v>
      </c>
      <c r="Z218" s="25">
        <v>7.0</v>
      </c>
      <c r="AA218" s="25"/>
      <c r="AB218" s="25">
        <v>7.0</v>
      </c>
      <c r="AC218" s="25">
        <v>8.0</v>
      </c>
      <c r="AD218" s="25"/>
      <c r="AE218" s="25"/>
      <c r="AF218" s="25">
        <v>9.0</v>
      </c>
      <c r="AG218" s="25"/>
      <c r="AH218" s="25">
        <v>10.0</v>
      </c>
      <c r="AI218" s="25">
        <v>10.0</v>
      </c>
      <c r="AJ218" s="25">
        <v>10.0</v>
      </c>
      <c r="AK218" s="74">
        <v>10.0</v>
      </c>
      <c r="AL218" s="25"/>
      <c r="AM218" s="25">
        <v>5.0</v>
      </c>
      <c r="AN218" s="25">
        <v>10.0</v>
      </c>
      <c r="AO218" s="25"/>
      <c r="AP218" s="6">
        <v>10.0</v>
      </c>
      <c r="AQ218" s="25"/>
      <c r="AR218" s="21"/>
      <c r="AS218" s="25"/>
      <c r="AT218" s="25"/>
      <c r="AU218" s="25"/>
      <c r="AV218" s="25"/>
      <c r="AW218" s="25"/>
      <c r="AX218" s="25">
        <v>10.0</v>
      </c>
      <c r="AY218" s="25">
        <f t="shared" si="1"/>
        <v>8.33</v>
      </c>
      <c r="AZ218" s="23"/>
      <c r="BA218" s="23">
        <f t="shared" si="5"/>
        <v>0</v>
      </c>
      <c r="BB218" s="6"/>
      <c r="BC218" s="6"/>
      <c r="BD218" s="23">
        <f t="shared" si="3"/>
        <v>0</v>
      </c>
      <c r="BE218" s="6" t="s">
        <v>92</v>
      </c>
      <c r="BF218" s="6" t="s">
        <v>55</v>
      </c>
      <c r="BG218" s="6" t="s">
        <v>55</v>
      </c>
      <c r="BH218" s="6" t="s">
        <v>55</v>
      </c>
      <c r="BI218" s="6" t="s">
        <v>55</v>
      </c>
      <c r="BJ218" s="6" t="s">
        <v>92</v>
      </c>
      <c r="BK218" s="6" t="s">
        <v>55</v>
      </c>
      <c r="BL218" s="23"/>
      <c r="BM218" s="23"/>
      <c r="BN218" s="42"/>
      <c r="BO218" s="42"/>
      <c r="BP218" s="42"/>
    </row>
    <row r="219">
      <c r="A219" s="11">
        <v>215.0</v>
      </c>
      <c r="B219" s="116" t="s">
        <v>485</v>
      </c>
      <c r="C219" s="116" t="s">
        <v>261</v>
      </c>
      <c r="D219" s="116" t="s">
        <v>193</v>
      </c>
      <c r="E219" s="117"/>
      <c r="F219" s="116" t="s">
        <v>96</v>
      </c>
      <c r="G219" s="116" t="s">
        <v>1216</v>
      </c>
      <c r="H219" s="48" t="s">
        <v>90</v>
      </c>
      <c r="J219" s="11" t="s">
        <v>526</v>
      </c>
      <c r="K219" s="48" t="s">
        <v>84</v>
      </c>
      <c r="L219" s="49">
        <v>42984.0</v>
      </c>
      <c r="M219" s="52"/>
      <c r="N219" s="50"/>
      <c r="O219" s="50"/>
      <c r="P219" s="50"/>
      <c r="Q219" s="25">
        <v>8.0</v>
      </c>
      <c r="R219" s="25">
        <v>7.0</v>
      </c>
      <c r="S219" s="25">
        <v>9.0</v>
      </c>
      <c r="T219" s="25"/>
      <c r="U219" s="25"/>
      <c r="V219" s="25"/>
      <c r="W219" s="25">
        <v>7.0</v>
      </c>
      <c r="X219" s="25">
        <v>8.0</v>
      </c>
      <c r="Y219" s="25">
        <v>8.0</v>
      </c>
      <c r="Z219" s="25">
        <v>8.0</v>
      </c>
      <c r="AA219" s="25"/>
      <c r="AB219" s="25">
        <v>8.0</v>
      </c>
      <c r="AC219" s="25">
        <v>9.0</v>
      </c>
      <c r="AD219" s="25"/>
      <c r="AE219" s="25"/>
      <c r="AF219" s="25">
        <v>6.0</v>
      </c>
      <c r="AG219" s="25"/>
      <c r="AH219" s="25">
        <v>10.0</v>
      </c>
      <c r="AI219" s="25">
        <v>10.0</v>
      </c>
      <c r="AJ219" s="25">
        <v>10.0</v>
      </c>
      <c r="AK219" s="74">
        <v>10.0</v>
      </c>
      <c r="AL219" s="25"/>
      <c r="AM219" s="25">
        <v>8.0</v>
      </c>
      <c r="AN219" s="25">
        <v>9.0</v>
      </c>
      <c r="AO219" s="25"/>
      <c r="AP219" s="6">
        <v>10.0</v>
      </c>
      <c r="AQ219" s="25"/>
      <c r="AR219" s="21"/>
      <c r="AS219" s="25"/>
      <c r="AT219" s="25"/>
      <c r="AU219" s="25"/>
      <c r="AV219" s="25"/>
      <c r="AW219" s="25"/>
      <c r="AX219" s="25">
        <v>10.0</v>
      </c>
      <c r="AY219" s="25">
        <f t="shared" si="1"/>
        <v>8.61</v>
      </c>
      <c r="AZ219" s="23"/>
      <c r="BA219" s="23">
        <f t="shared" si="5"/>
        <v>0</v>
      </c>
      <c r="BB219" s="6"/>
      <c r="BC219" s="6"/>
      <c r="BD219" s="23">
        <f t="shared" si="3"/>
        <v>0</v>
      </c>
      <c r="BE219" s="6" t="s">
        <v>92</v>
      </c>
      <c r="BF219" s="6" t="s">
        <v>55</v>
      </c>
      <c r="BG219" s="6" t="s">
        <v>55</v>
      </c>
      <c r="BH219" s="6" t="s">
        <v>55</v>
      </c>
      <c r="BI219" s="6" t="s">
        <v>55</v>
      </c>
      <c r="BJ219" s="6" t="s">
        <v>92</v>
      </c>
      <c r="BK219" s="6" t="s">
        <v>55</v>
      </c>
      <c r="BL219" s="23"/>
      <c r="BM219" s="23"/>
      <c r="BN219" s="42"/>
      <c r="BO219" s="42"/>
      <c r="BP219" s="42"/>
    </row>
    <row r="220">
      <c r="A220" s="11">
        <v>216.0</v>
      </c>
      <c r="B220" s="116" t="s">
        <v>537</v>
      </c>
      <c r="C220" s="116" t="s">
        <v>538</v>
      </c>
      <c r="D220" s="116" t="s">
        <v>134</v>
      </c>
      <c r="E220" s="117"/>
      <c r="F220" s="116" t="s">
        <v>96</v>
      </c>
      <c r="G220" s="116" t="s">
        <v>1216</v>
      </c>
      <c r="H220" s="48" t="s">
        <v>90</v>
      </c>
      <c r="J220" s="11" t="s">
        <v>526</v>
      </c>
      <c r="K220" s="48" t="s">
        <v>84</v>
      </c>
      <c r="L220" s="49">
        <v>42979.0</v>
      </c>
      <c r="M220" s="52"/>
      <c r="N220" s="52"/>
      <c r="O220" s="52"/>
      <c r="P220" s="52"/>
      <c r="Q220" s="6">
        <v>7.0</v>
      </c>
      <c r="R220" s="6">
        <v>7.0</v>
      </c>
      <c r="S220" s="6">
        <v>7.0</v>
      </c>
      <c r="T220" s="23"/>
      <c r="U220" s="23"/>
      <c r="V220" s="23"/>
      <c r="W220" s="6">
        <v>5.0</v>
      </c>
      <c r="X220" s="6">
        <v>6.0</v>
      </c>
      <c r="Y220" s="6">
        <v>5.0</v>
      </c>
      <c r="Z220" s="6">
        <v>7.0</v>
      </c>
      <c r="AA220" s="23"/>
      <c r="AB220" s="6">
        <v>5.0</v>
      </c>
      <c r="AC220" s="6">
        <v>8.0</v>
      </c>
      <c r="AD220" s="23"/>
      <c r="AE220" s="23"/>
      <c r="AF220" s="6">
        <v>8.0</v>
      </c>
      <c r="AG220" s="23"/>
      <c r="AH220" s="6">
        <v>10.0</v>
      </c>
      <c r="AI220" s="6">
        <v>10.0</v>
      </c>
      <c r="AJ220" s="6">
        <v>10.0</v>
      </c>
      <c r="AK220" s="60">
        <v>10.0</v>
      </c>
      <c r="AL220" s="23"/>
      <c r="AM220" s="6">
        <v>5.0</v>
      </c>
      <c r="AN220" s="6">
        <v>9.0</v>
      </c>
      <c r="AO220" s="6"/>
      <c r="AP220" s="6">
        <v>10.0</v>
      </c>
      <c r="AQ220" s="23"/>
      <c r="AR220" s="21"/>
      <c r="AS220" s="23"/>
      <c r="AT220" s="23"/>
      <c r="AU220" s="23"/>
      <c r="AV220" s="23"/>
      <c r="AW220" s="23"/>
      <c r="AX220" s="25">
        <v>10.0</v>
      </c>
      <c r="AY220" s="25">
        <f t="shared" si="1"/>
        <v>7.72</v>
      </c>
      <c r="AZ220" s="23"/>
      <c r="BA220" s="23">
        <f t="shared" si="5"/>
        <v>0</v>
      </c>
      <c r="BB220" s="6"/>
      <c r="BC220" s="6"/>
      <c r="BD220" s="23">
        <f t="shared" si="3"/>
        <v>0</v>
      </c>
      <c r="BE220" s="6" t="s">
        <v>92</v>
      </c>
      <c r="BF220" s="6" t="s">
        <v>55</v>
      </c>
      <c r="BG220" s="6" t="s">
        <v>55</v>
      </c>
      <c r="BH220" s="6" t="s">
        <v>55</v>
      </c>
      <c r="BI220" s="6" t="s">
        <v>55</v>
      </c>
      <c r="BJ220" s="6" t="s">
        <v>92</v>
      </c>
      <c r="BK220" s="6" t="s">
        <v>55</v>
      </c>
      <c r="BL220" s="23"/>
      <c r="BM220" s="23"/>
      <c r="BN220" s="42"/>
      <c r="BO220" s="42"/>
      <c r="BP220" s="42"/>
    </row>
    <row r="221">
      <c r="A221" s="11">
        <v>217.0</v>
      </c>
      <c r="B221" s="116" t="s">
        <v>1967</v>
      </c>
      <c r="C221" s="116" t="s">
        <v>200</v>
      </c>
      <c r="D221" s="116" t="s">
        <v>134</v>
      </c>
      <c r="E221" s="117"/>
      <c r="F221" s="116" t="s">
        <v>96</v>
      </c>
      <c r="G221" s="116" t="s">
        <v>1216</v>
      </c>
      <c r="H221" s="48" t="s">
        <v>90</v>
      </c>
      <c r="J221" s="11" t="s">
        <v>526</v>
      </c>
      <c r="K221" s="48" t="s">
        <v>84</v>
      </c>
      <c r="L221" s="49">
        <v>42979.0</v>
      </c>
      <c r="M221" s="52"/>
      <c r="N221" s="50"/>
      <c r="O221" s="50"/>
      <c r="P221" s="50"/>
      <c r="Q221" s="6">
        <v>8.0</v>
      </c>
      <c r="R221" s="6">
        <v>7.0</v>
      </c>
      <c r="S221" s="6">
        <v>7.0</v>
      </c>
      <c r="T221" s="23"/>
      <c r="U221" s="23"/>
      <c r="V221" s="23"/>
      <c r="W221" s="6">
        <v>6.0</v>
      </c>
      <c r="X221" s="6">
        <v>7.0</v>
      </c>
      <c r="Y221" s="6">
        <v>7.0</v>
      </c>
      <c r="Z221" s="6">
        <v>8.0</v>
      </c>
      <c r="AA221" s="23"/>
      <c r="AB221" s="6">
        <v>7.0</v>
      </c>
      <c r="AC221" s="6">
        <v>8.0</v>
      </c>
      <c r="AD221" s="23"/>
      <c r="AE221" s="23"/>
      <c r="AF221" s="6">
        <v>8.0</v>
      </c>
      <c r="AG221" s="23"/>
      <c r="AH221" s="6">
        <v>10.0</v>
      </c>
      <c r="AI221" s="6">
        <v>10.0</v>
      </c>
      <c r="AJ221" s="6">
        <v>10.0</v>
      </c>
      <c r="AK221" s="60">
        <v>10.0</v>
      </c>
      <c r="AL221" s="23"/>
      <c r="AM221" s="6">
        <v>7.0</v>
      </c>
      <c r="AN221" s="6">
        <v>10.0</v>
      </c>
      <c r="AO221" s="6"/>
      <c r="AP221" s="6">
        <v>10.0</v>
      </c>
      <c r="AQ221" s="23"/>
      <c r="AR221" s="21"/>
      <c r="AS221" s="23"/>
      <c r="AT221" s="23"/>
      <c r="AU221" s="23"/>
      <c r="AV221" s="23"/>
      <c r="AW221" s="23"/>
      <c r="AX221" s="25">
        <v>10.0</v>
      </c>
      <c r="AY221" s="25">
        <f t="shared" si="1"/>
        <v>8.33</v>
      </c>
      <c r="AZ221" s="23"/>
      <c r="BA221" s="23">
        <f t="shared" si="5"/>
        <v>0</v>
      </c>
      <c r="BB221" s="6"/>
      <c r="BC221" s="6"/>
      <c r="BD221" s="23">
        <f t="shared" si="3"/>
        <v>0</v>
      </c>
      <c r="BE221" s="6" t="s">
        <v>92</v>
      </c>
      <c r="BF221" s="6" t="s">
        <v>55</v>
      </c>
      <c r="BG221" s="6" t="s">
        <v>55</v>
      </c>
      <c r="BH221" s="6" t="s">
        <v>55</v>
      </c>
      <c r="BI221" s="6" t="s">
        <v>55</v>
      </c>
      <c r="BJ221" s="6" t="s">
        <v>92</v>
      </c>
      <c r="BK221" s="6" t="s">
        <v>55</v>
      </c>
      <c r="BL221" s="23"/>
      <c r="BM221" s="23"/>
      <c r="BN221" s="42"/>
      <c r="BO221" s="42"/>
      <c r="BP221" s="42"/>
    </row>
    <row r="222">
      <c r="A222" s="11">
        <v>218.0</v>
      </c>
      <c r="B222" s="116" t="s">
        <v>543</v>
      </c>
      <c r="C222" s="116" t="s">
        <v>252</v>
      </c>
      <c r="D222" s="116" t="s">
        <v>544</v>
      </c>
      <c r="E222" s="117"/>
      <c r="F222" s="116" t="s">
        <v>96</v>
      </c>
      <c r="G222" s="116" t="s">
        <v>1216</v>
      </c>
      <c r="H222" s="48" t="s">
        <v>90</v>
      </c>
      <c r="J222" s="11" t="s">
        <v>526</v>
      </c>
      <c r="K222" s="48" t="s">
        <v>84</v>
      </c>
      <c r="L222" s="49">
        <v>42979.0</v>
      </c>
      <c r="M222" s="52"/>
      <c r="N222" s="50"/>
      <c r="O222" s="50"/>
      <c r="P222" s="50"/>
      <c r="Q222" s="6">
        <v>9.0</v>
      </c>
      <c r="R222" s="6">
        <v>6.0</v>
      </c>
      <c r="S222" s="6">
        <v>9.0</v>
      </c>
      <c r="T222" s="6"/>
      <c r="U222" s="6"/>
      <c r="V222" s="23"/>
      <c r="W222" s="6">
        <v>8.0</v>
      </c>
      <c r="X222" s="6">
        <v>9.0</v>
      </c>
      <c r="Y222" s="6">
        <v>9.0</v>
      </c>
      <c r="Z222" s="6">
        <v>8.0</v>
      </c>
      <c r="AA222" s="23"/>
      <c r="AB222" s="6">
        <v>8.0</v>
      </c>
      <c r="AC222" s="6">
        <v>9.0</v>
      </c>
      <c r="AD222" s="23"/>
      <c r="AE222" s="23"/>
      <c r="AF222" s="6">
        <v>10.0</v>
      </c>
      <c r="AG222" s="23"/>
      <c r="AH222" s="6">
        <v>10.0</v>
      </c>
      <c r="AI222" s="6">
        <v>10.0</v>
      </c>
      <c r="AJ222" s="6">
        <v>10.0</v>
      </c>
      <c r="AK222" s="60">
        <v>10.0</v>
      </c>
      <c r="AL222" s="23"/>
      <c r="AM222" s="6">
        <v>8.0</v>
      </c>
      <c r="AN222" s="6">
        <v>9.0</v>
      </c>
      <c r="AO222" s="6"/>
      <c r="AP222" s="6">
        <v>10.0</v>
      </c>
      <c r="AQ222" s="23"/>
      <c r="AR222" s="21"/>
      <c r="AS222" s="23"/>
      <c r="AT222" s="23"/>
      <c r="AU222" s="23"/>
      <c r="AV222" s="23"/>
      <c r="AW222" s="23"/>
      <c r="AX222" s="25">
        <v>10.0</v>
      </c>
      <c r="AY222" s="25">
        <f t="shared" si="1"/>
        <v>9</v>
      </c>
      <c r="AZ222" s="23"/>
      <c r="BA222" s="23">
        <f t="shared" si="5"/>
        <v>0</v>
      </c>
      <c r="BB222" s="6"/>
      <c r="BC222" s="6"/>
      <c r="BD222" s="23">
        <f t="shared" si="3"/>
        <v>0</v>
      </c>
      <c r="BE222" s="6" t="s">
        <v>92</v>
      </c>
      <c r="BF222" s="6" t="s">
        <v>55</v>
      </c>
      <c r="BG222" s="6" t="s">
        <v>55</v>
      </c>
      <c r="BH222" s="6" t="s">
        <v>55</v>
      </c>
      <c r="BI222" s="6" t="s">
        <v>55</v>
      </c>
      <c r="BJ222" s="6" t="s">
        <v>92</v>
      </c>
      <c r="BK222" s="6" t="s">
        <v>55</v>
      </c>
      <c r="BL222" s="23"/>
      <c r="BM222" s="23"/>
      <c r="BN222" s="42"/>
      <c r="BO222" s="42"/>
      <c r="BP222" s="42"/>
    </row>
    <row r="223">
      <c r="A223" s="11">
        <v>219.0</v>
      </c>
      <c r="B223" s="116" t="s">
        <v>548</v>
      </c>
      <c r="C223" s="116" t="s">
        <v>259</v>
      </c>
      <c r="D223" s="116" t="s">
        <v>134</v>
      </c>
      <c r="E223" s="117"/>
      <c r="F223" s="116" t="s">
        <v>96</v>
      </c>
      <c r="G223" s="116" t="s">
        <v>1216</v>
      </c>
      <c r="H223" s="48" t="s">
        <v>90</v>
      </c>
      <c r="J223" s="11" t="s">
        <v>526</v>
      </c>
      <c r="K223" s="48" t="s">
        <v>84</v>
      </c>
      <c r="L223" s="49">
        <v>42979.0</v>
      </c>
      <c r="M223" s="52"/>
      <c r="N223" s="50"/>
      <c r="O223" s="50"/>
      <c r="P223" s="50"/>
      <c r="Q223" s="25">
        <v>9.0</v>
      </c>
      <c r="R223" s="25">
        <v>8.0</v>
      </c>
      <c r="S223" s="25">
        <v>10.0</v>
      </c>
      <c r="T223" s="25"/>
      <c r="U223" s="25"/>
      <c r="V223" s="25"/>
      <c r="W223" s="25">
        <v>8.0</v>
      </c>
      <c r="X223" s="25">
        <v>9.0</v>
      </c>
      <c r="Y223" s="25">
        <v>8.0</v>
      </c>
      <c r="Z223" s="25">
        <v>10.0</v>
      </c>
      <c r="AA223" s="25"/>
      <c r="AB223" s="25">
        <v>10.0</v>
      </c>
      <c r="AC223" s="25">
        <v>9.0</v>
      </c>
      <c r="AD223" s="25"/>
      <c r="AE223" s="25"/>
      <c r="AF223" s="25">
        <v>10.0</v>
      </c>
      <c r="AG223" s="25"/>
      <c r="AH223" s="6">
        <v>10.0</v>
      </c>
      <c r="AI223" s="6">
        <v>10.0</v>
      </c>
      <c r="AJ223" s="6">
        <v>10.0</v>
      </c>
      <c r="AK223" s="60">
        <v>10.0</v>
      </c>
      <c r="AL223" s="25"/>
      <c r="AM223" s="25">
        <v>7.0</v>
      </c>
      <c r="AN223" s="25">
        <v>10.0</v>
      </c>
      <c r="AO223" s="25"/>
      <c r="AP223" s="6">
        <v>10.0</v>
      </c>
      <c r="AQ223" s="25"/>
      <c r="AR223" s="21"/>
      <c r="AS223" s="25"/>
      <c r="AT223" s="25"/>
      <c r="AU223" s="25"/>
      <c r="AV223" s="25"/>
      <c r="AW223" s="25"/>
      <c r="AX223" s="25">
        <v>10.0</v>
      </c>
      <c r="AY223" s="25">
        <f t="shared" si="1"/>
        <v>9.33</v>
      </c>
      <c r="AZ223" s="23"/>
      <c r="BA223" s="23">
        <f t="shared" si="5"/>
        <v>0</v>
      </c>
      <c r="BB223" s="6"/>
      <c r="BC223" s="6"/>
      <c r="BD223" s="23">
        <f t="shared" si="3"/>
        <v>0</v>
      </c>
      <c r="BE223" s="6" t="s">
        <v>92</v>
      </c>
      <c r="BF223" s="6" t="s">
        <v>55</v>
      </c>
      <c r="BG223" s="6" t="s">
        <v>55</v>
      </c>
      <c r="BH223" s="6" t="s">
        <v>55</v>
      </c>
      <c r="BI223" s="6" t="s">
        <v>55</v>
      </c>
      <c r="BJ223" s="6" t="s">
        <v>92</v>
      </c>
      <c r="BK223" s="6" t="s">
        <v>55</v>
      </c>
      <c r="BL223" s="23"/>
      <c r="BM223" s="23"/>
      <c r="BN223" s="42"/>
      <c r="BO223" s="42"/>
      <c r="BP223" s="42"/>
    </row>
    <row r="224">
      <c r="A224" s="11">
        <v>220.0</v>
      </c>
      <c r="B224" s="116" t="s">
        <v>554</v>
      </c>
      <c r="C224" s="116" t="s">
        <v>314</v>
      </c>
      <c r="D224" s="116" t="s">
        <v>555</v>
      </c>
      <c r="E224" s="118"/>
      <c r="F224" s="116" t="s">
        <v>96</v>
      </c>
      <c r="G224" s="116" t="s">
        <v>1216</v>
      </c>
      <c r="H224" s="48" t="s">
        <v>90</v>
      </c>
      <c r="J224" s="11" t="s">
        <v>526</v>
      </c>
      <c r="K224" s="48" t="s">
        <v>84</v>
      </c>
      <c r="L224" s="49">
        <v>42979.0</v>
      </c>
      <c r="M224" s="52"/>
      <c r="N224" s="50"/>
      <c r="O224" s="50"/>
      <c r="P224" s="50"/>
      <c r="Q224" s="6">
        <v>9.0</v>
      </c>
      <c r="R224" s="6">
        <v>10.0</v>
      </c>
      <c r="S224" s="6">
        <v>10.0</v>
      </c>
      <c r="T224" s="23"/>
      <c r="U224" s="23"/>
      <c r="V224" s="23"/>
      <c r="W224" s="6">
        <v>9.0</v>
      </c>
      <c r="X224" s="6">
        <v>9.0</v>
      </c>
      <c r="Y224" s="6">
        <v>10.0</v>
      </c>
      <c r="Z224" s="6">
        <v>7.0</v>
      </c>
      <c r="AA224" s="23"/>
      <c r="AB224" s="6">
        <v>8.0</v>
      </c>
      <c r="AC224" s="6">
        <v>10.0</v>
      </c>
      <c r="AD224" s="23"/>
      <c r="AE224" s="23"/>
      <c r="AF224" s="6">
        <v>10.0</v>
      </c>
      <c r="AG224" s="23"/>
      <c r="AH224" s="6">
        <v>10.0</v>
      </c>
      <c r="AI224" s="6">
        <v>10.0</v>
      </c>
      <c r="AJ224" s="6">
        <v>10.0</v>
      </c>
      <c r="AK224" s="60">
        <v>10.0</v>
      </c>
      <c r="AL224" s="23"/>
      <c r="AM224" s="6">
        <v>8.0</v>
      </c>
      <c r="AN224" s="6">
        <v>10.0</v>
      </c>
      <c r="AO224" s="6"/>
      <c r="AP224" s="6">
        <v>10.0</v>
      </c>
      <c r="AQ224" s="23"/>
      <c r="AR224" s="21"/>
      <c r="AS224" s="23"/>
      <c r="AT224" s="23"/>
      <c r="AU224" s="23"/>
      <c r="AV224" s="23"/>
      <c r="AW224" s="23"/>
      <c r="AX224" s="25">
        <v>10.0</v>
      </c>
      <c r="AY224" s="25">
        <f t="shared" si="1"/>
        <v>9.44</v>
      </c>
      <c r="AZ224" s="23"/>
      <c r="BA224" s="23">
        <f t="shared" si="5"/>
        <v>0</v>
      </c>
      <c r="BB224" s="6"/>
      <c r="BC224" s="6"/>
      <c r="BD224" s="23">
        <f t="shared" si="3"/>
        <v>0</v>
      </c>
      <c r="BE224" s="6" t="s">
        <v>92</v>
      </c>
      <c r="BF224" s="6" t="s">
        <v>55</v>
      </c>
      <c r="BG224" s="6" t="s">
        <v>55</v>
      </c>
      <c r="BH224" s="6" t="s">
        <v>55</v>
      </c>
      <c r="BI224" s="6" t="s">
        <v>55</v>
      </c>
      <c r="BJ224" s="6" t="s">
        <v>92</v>
      </c>
      <c r="BK224" s="6" t="s">
        <v>55</v>
      </c>
      <c r="BL224" s="23"/>
      <c r="BM224" s="23"/>
      <c r="BN224" s="42"/>
      <c r="BO224" s="42"/>
      <c r="BP224" s="42"/>
    </row>
    <row r="225">
      <c r="A225" s="11">
        <v>221.0</v>
      </c>
      <c r="B225" s="116" t="s">
        <v>569</v>
      </c>
      <c r="C225" s="116" t="s">
        <v>570</v>
      </c>
      <c r="D225" s="116" t="s">
        <v>571</v>
      </c>
      <c r="E225" s="117"/>
      <c r="F225" s="116" t="s">
        <v>96</v>
      </c>
      <c r="G225" s="116" t="s">
        <v>1216</v>
      </c>
      <c r="H225" s="48" t="s">
        <v>90</v>
      </c>
      <c r="J225" s="11" t="s">
        <v>526</v>
      </c>
      <c r="K225" s="48" t="s">
        <v>84</v>
      </c>
      <c r="L225" s="49">
        <v>42979.0</v>
      </c>
      <c r="M225" s="52"/>
      <c r="N225" s="50"/>
      <c r="O225" s="50"/>
      <c r="P225" s="50"/>
      <c r="Q225" s="6">
        <v>9.0</v>
      </c>
      <c r="R225" s="6">
        <v>8.0</v>
      </c>
      <c r="S225" s="6">
        <v>9.0</v>
      </c>
      <c r="T225" s="23"/>
      <c r="U225" s="23"/>
      <c r="V225" s="23"/>
      <c r="W225" s="6">
        <v>9.0</v>
      </c>
      <c r="X225" s="6">
        <v>10.0</v>
      </c>
      <c r="Y225" s="6">
        <v>9.0</v>
      </c>
      <c r="Z225" s="6">
        <v>9.0</v>
      </c>
      <c r="AA225" s="23"/>
      <c r="AB225" s="6">
        <v>9.0</v>
      </c>
      <c r="AC225" s="6">
        <v>9.0</v>
      </c>
      <c r="AD225" s="23"/>
      <c r="AE225" s="23"/>
      <c r="AF225" s="6">
        <v>10.0</v>
      </c>
      <c r="AG225" s="23"/>
      <c r="AH225" s="6">
        <v>10.0</v>
      </c>
      <c r="AI225" s="6">
        <v>10.0</v>
      </c>
      <c r="AJ225" s="6">
        <v>10.0</v>
      </c>
      <c r="AK225" s="60">
        <v>10.0</v>
      </c>
      <c r="AL225" s="23"/>
      <c r="AM225" s="6">
        <v>8.0</v>
      </c>
      <c r="AN225" s="6">
        <v>10.0</v>
      </c>
      <c r="AO225" s="6"/>
      <c r="AP225" s="6">
        <v>10.0</v>
      </c>
      <c r="AQ225" s="23"/>
      <c r="AR225" s="21"/>
      <c r="AS225" s="23"/>
      <c r="AT225" s="23"/>
      <c r="AU225" s="23"/>
      <c r="AV225" s="23"/>
      <c r="AW225" s="23"/>
      <c r="AX225" s="25">
        <v>10.0</v>
      </c>
      <c r="AY225" s="25">
        <f t="shared" si="1"/>
        <v>9.38</v>
      </c>
      <c r="AZ225" s="23"/>
      <c r="BA225" s="23">
        <f t="shared" si="5"/>
        <v>0</v>
      </c>
      <c r="BB225" s="6"/>
      <c r="BC225" s="6"/>
      <c r="BD225" s="23">
        <f t="shared" si="3"/>
        <v>0</v>
      </c>
      <c r="BE225" s="6" t="s">
        <v>92</v>
      </c>
      <c r="BF225" s="6" t="s">
        <v>55</v>
      </c>
      <c r="BG225" s="6" t="s">
        <v>55</v>
      </c>
      <c r="BH225" s="6" t="s">
        <v>55</v>
      </c>
      <c r="BI225" s="6" t="s">
        <v>55</v>
      </c>
      <c r="BJ225" s="6" t="s">
        <v>92</v>
      </c>
      <c r="BK225" s="6" t="s">
        <v>55</v>
      </c>
      <c r="BL225" s="23"/>
      <c r="BM225" s="23"/>
      <c r="BN225" s="42"/>
      <c r="BO225" s="42"/>
      <c r="BP225" s="42"/>
    </row>
    <row r="226">
      <c r="A226" s="11">
        <v>222.0</v>
      </c>
      <c r="B226" s="116" t="s">
        <v>582</v>
      </c>
      <c r="C226" s="116" t="s">
        <v>395</v>
      </c>
      <c r="D226" s="116" t="s">
        <v>525</v>
      </c>
      <c r="E226" s="117"/>
      <c r="F226" s="116" t="s">
        <v>96</v>
      </c>
      <c r="G226" s="116" t="s">
        <v>1216</v>
      </c>
      <c r="H226" s="48" t="s">
        <v>90</v>
      </c>
      <c r="J226" s="11" t="s">
        <v>526</v>
      </c>
      <c r="K226" s="48" t="s">
        <v>84</v>
      </c>
      <c r="L226" s="49">
        <v>42979.0</v>
      </c>
      <c r="M226" s="52"/>
      <c r="N226" s="50"/>
      <c r="O226" s="50"/>
      <c r="P226" s="50"/>
      <c r="Q226" s="25">
        <v>10.0</v>
      </c>
      <c r="R226" s="25">
        <v>9.0</v>
      </c>
      <c r="S226" s="25">
        <v>10.0</v>
      </c>
      <c r="T226" s="25"/>
      <c r="U226" s="25"/>
      <c r="V226" s="25"/>
      <c r="W226" s="25">
        <v>9.0</v>
      </c>
      <c r="X226" s="25">
        <v>10.0</v>
      </c>
      <c r="Y226" s="25">
        <v>10.0</v>
      </c>
      <c r="Z226" s="25">
        <v>10.0</v>
      </c>
      <c r="AA226" s="25"/>
      <c r="AB226" s="25">
        <v>10.0</v>
      </c>
      <c r="AC226" s="25">
        <v>9.0</v>
      </c>
      <c r="AD226" s="25"/>
      <c r="AE226" s="25"/>
      <c r="AF226" s="25">
        <v>6.0</v>
      </c>
      <c r="AG226" s="25"/>
      <c r="AH226" s="6">
        <v>10.0</v>
      </c>
      <c r="AI226" s="6">
        <v>10.0</v>
      </c>
      <c r="AJ226" s="6">
        <v>10.0</v>
      </c>
      <c r="AK226" s="60">
        <v>10.0</v>
      </c>
      <c r="AL226" s="25"/>
      <c r="AM226" s="25">
        <v>8.0</v>
      </c>
      <c r="AN226" s="25">
        <v>9.0</v>
      </c>
      <c r="AO226" s="25"/>
      <c r="AP226" s="6">
        <v>10.0</v>
      </c>
      <c r="AQ226" s="25"/>
      <c r="AR226" s="21"/>
      <c r="AS226" s="25"/>
      <c r="AT226" s="25"/>
      <c r="AU226" s="25"/>
      <c r="AV226" s="25"/>
      <c r="AW226" s="25"/>
      <c r="AX226" s="25">
        <v>10.0</v>
      </c>
      <c r="AY226" s="25">
        <f t="shared" si="1"/>
        <v>9.44</v>
      </c>
      <c r="AZ226" s="23"/>
      <c r="BA226" s="23">
        <f t="shared" si="5"/>
        <v>0</v>
      </c>
      <c r="BB226" s="6"/>
      <c r="BC226" s="6"/>
      <c r="BD226" s="23">
        <f t="shared" si="3"/>
        <v>0</v>
      </c>
      <c r="BE226" s="6" t="s">
        <v>92</v>
      </c>
      <c r="BF226" s="6" t="s">
        <v>55</v>
      </c>
      <c r="BG226" s="6" t="s">
        <v>55</v>
      </c>
      <c r="BH226" s="6" t="s">
        <v>55</v>
      </c>
      <c r="BI226" s="6" t="s">
        <v>55</v>
      </c>
      <c r="BJ226" s="6" t="s">
        <v>92</v>
      </c>
      <c r="BK226" s="6" t="s">
        <v>55</v>
      </c>
      <c r="BL226" s="23"/>
      <c r="BM226" s="23"/>
      <c r="BN226" s="42"/>
      <c r="BO226" s="42"/>
      <c r="BP226" s="42"/>
    </row>
    <row r="227">
      <c r="A227" s="11">
        <v>223.0</v>
      </c>
      <c r="B227" s="116" t="s">
        <v>909</v>
      </c>
      <c r="C227" s="116" t="s">
        <v>77</v>
      </c>
      <c r="D227" s="116" t="s">
        <v>681</v>
      </c>
      <c r="E227" s="117"/>
      <c r="F227" s="116" t="s">
        <v>79</v>
      </c>
      <c r="G227" s="116" t="s">
        <v>1216</v>
      </c>
      <c r="H227" s="48" t="s">
        <v>90</v>
      </c>
      <c r="J227" s="11" t="s">
        <v>526</v>
      </c>
      <c r="K227" s="48" t="s">
        <v>84</v>
      </c>
      <c r="L227" s="49">
        <v>42979.0</v>
      </c>
      <c r="M227" s="52"/>
      <c r="N227" s="52"/>
      <c r="O227" s="52"/>
      <c r="P227" s="52"/>
      <c r="Q227" s="6">
        <v>6.0</v>
      </c>
      <c r="R227" s="6">
        <v>9.0</v>
      </c>
      <c r="S227" s="6">
        <v>7.0</v>
      </c>
      <c r="T227" s="23"/>
      <c r="U227" s="23"/>
      <c r="V227" s="23"/>
      <c r="W227" s="6">
        <v>5.0</v>
      </c>
      <c r="X227" s="6">
        <v>5.0</v>
      </c>
      <c r="Y227" s="6">
        <v>5.0</v>
      </c>
      <c r="Z227" s="6">
        <v>8.0</v>
      </c>
      <c r="AA227" s="23"/>
      <c r="AB227" s="6"/>
      <c r="AC227" s="6">
        <v>9.0</v>
      </c>
      <c r="AD227" s="23"/>
      <c r="AE227" s="23"/>
      <c r="AF227" s="6">
        <v>5.0</v>
      </c>
      <c r="AG227" s="23"/>
      <c r="AH227" s="6">
        <v>10.0</v>
      </c>
      <c r="AI227" s="6">
        <v>10.0</v>
      </c>
      <c r="AJ227" s="6">
        <v>10.0</v>
      </c>
      <c r="AK227" s="60">
        <v>10.0</v>
      </c>
      <c r="AL227" s="23"/>
      <c r="AM227" s="6">
        <v>5.0</v>
      </c>
      <c r="AN227" s="6">
        <v>9.0</v>
      </c>
      <c r="AO227" s="6"/>
      <c r="AP227" s="6">
        <v>10.0</v>
      </c>
      <c r="AQ227" s="23"/>
      <c r="AR227" s="21"/>
      <c r="AS227" s="23"/>
      <c r="AT227" s="23"/>
      <c r="AU227" s="23"/>
      <c r="AV227" s="23"/>
      <c r="AW227" s="23"/>
      <c r="AX227" s="25">
        <v>10.0</v>
      </c>
      <c r="AY227" s="25">
        <f t="shared" si="1"/>
        <v>7.82</v>
      </c>
      <c r="AZ227" s="23"/>
      <c r="BA227" s="23">
        <f t="shared" si="5"/>
        <v>0</v>
      </c>
      <c r="BB227" s="6"/>
      <c r="BC227" s="6"/>
      <c r="BD227" s="23">
        <f t="shared" si="3"/>
        <v>0</v>
      </c>
      <c r="BE227" s="6" t="s">
        <v>92</v>
      </c>
      <c r="BF227" s="6" t="s">
        <v>55</v>
      </c>
      <c r="BG227" s="6" t="s">
        <v>55</v>
      </c>
      <c r="BH227" s="6" t="s">
        <v>55</v>
      </c>
      <c r="BI227" s="6" t="s">
        <v>55</v>
      </c>
      <c r="BJ227" s="6" t="s">
        <v>92</v>
      </c>
      <c r="BK227" s="6" t="s">
        <v>55</v>
      </c>
      <c r="BL227" s="23"/>
      <c r="BM227" s="23"/>
      <c r="BN227" s="42"/>
      <c r="BO227" s="42"/>
      <c r="BP227" s="42"/>
    </row>
    <row r="228">
      <c r="A228" s="11">
        <v>224.0</v>
      </c>
      <c r="B228" s="116" t="s">
        <v>588</v>
      </c>
      <c r="C228" s="116" t="s">
        <v>589</v>
      </c>
      <c r="D228" s="116" t="s">
        <v>591</v>
      </c>
      <c r="E228" s="117"/>
      <c r="F228" s="116" t="s">
        <v>96</v>
      </c>
      <c r="G228" s="116" t="s">
        <v>1216</v>
      </c>
      <c r="H228" s="48" t="s">
        <v>90</v>
      </c>
      <c r="J228" s="11" t="s">
        <v>526</v>
      </c>
      <c r="K228" s="48" t="s">
        <v>84</v>
      </c>
      <c r="L228" s="49">
        <v>42979.0</v>
      </c>
      <c r="M228" s="52"/>
      <c r="N228" s="50"/>
      <c r="O228" s="50"/>
      <c r="P228" s="50"/>
      <c r="Q228" s="25">
        <v>10.0</v>
      </c>
      <c r="R228" s="25">
        <v>8.0</v>
      </c>
      <c r="S228" s="25">
        <v>10.0</v>
      </c>
      <c r="T228" s="25"/>
      <c r="U228" s="25"/>
      <c r="V228" s="25"/>
      <c r="W228" s="25">
        <v>9.0</v>
      </c>
      <c r="X228" s="25">
        <v>9.0</v>
      </c>
      <c r="Y228" s="25">
        <v>10.0</v>
      </c>
      <c r="Z228" s="25">
        <v>9.0</v>
      </c>
      <c r="AA228" s="25"/>
      <c r="AB228" s="25">
        <v>10.0</v>
      </c>
      <c r="AC228" s="25">
        <v>10.0</v>
      </c>
      <c r="AD228" s="25"/>
      <c r="AE228" s="25"/>
      <c r="AF228" s="25">
        <v>10.0</v>
      </c>
      <c r="AG228" s="25"/>
      <c r="AH228" s="6">
        <v>10.0</v>
      </c>
      <c r="AI228" s="6">
        <v>10.0</v>
      </c>
      <c r="AJ228" s="6">
        <v>10.0</v>
      </c>
      <c r="AK228" s="60">
        <v>10.0</v>
      </c>
      <c r="AL228" s="25"/>
      <c r="AM228" s="25">
        <v>9.0</v>
      </c>
      <c r="AN228" s="25">
        <v>10.0</v>
      </c>
      <c r="AO228" s="25"/>
      <c r="AP228" s="6">
        <v>10.0</v>
      </c>
      <c r="AQ228" s="25"/>
      <c r="AR228" s="21"/>
      <c r="AS228" s="25"/>
      <c r="AT228" s="25"/>
      <c r="AU228" s="25"/>
      <c r="AV228" s="25"/>
      <c r="AW228" s="25"/>
      <c r="AX228" s="25">
        <v>10.0</v>
      </c>
      <c r="AY228" s="25">
        <f t="shared" si="1"/>
        <v>9.66</v>
      </c>
      <c r="AZ228" s="23"/>
      <c r="BA228" s="23">
        <f t="shared" si="5"/>
        <v>0</v>
      </c>
      <c r="BB228" s="6"/>
      <c r="BC228" s="6"/>
      <c r="BD228" s="23">
        <f t="shared" si="3"/>
        <v>0</v>
      </c>
      <c r="BE228" s="6" t="s">
        <v>92</v>
      </c>
      <c r="BF228" s="6" t="s">
        <v>55</v>
      </c>
      <c r="BG228" s="6" t="s">
        <v>55</v>
      </c>
      <c r="BH228" s="6" t="s">
        <v>55</v>
      </c>
      <c r="BI228" s="6" t="s">
        <v>55</v>
      </c>
      <c r="BJ228" s="6" t="s">
        <v>92</v>
      </c>
      <c r="BK228" s="6" t="s">
        <v>55</v>
      </c>
      <c r="BL228" s="23"/>
      <c r="BM228" s="23"/>
      <c r="BN228" s="42"/>
      <c r="BO228" s="42"/>
      <c r="BP228" s="42"/>
    </row>
    <row r="229">
      <c r="A229" s="11">
        <v>225.0</v>
      </c>
      <c r="B229" s="116" t="s">
        <v>598</v>
      </c>
      <c r="C229" s="116" t="s">
        <v>404</v>
      </c>
      <c r="D229" s="116" t="s">
        <v>110</v>
      </c>
      <c r="E229" s="117"/>
      <c r="F229" s="116" t="s">
        <v>96</v>
      </c>
      <c r="G229" s="116" t="s">
        <v>1216</v>
      </c>
      <c r="H229" s="48" t="s">
        <v>90</v>
      </c>
      <c r="J229" s="11" t="s">
        <v>526</v>
      </c>
      <c r="K229" s="48" t="s">
        <v>84</v>
      </c>
      <c r="L229" s="49">
        <v>42979.0</v>
      </c>
      <c r="M229" s="52"/>
      <c r="N229" s="50"/>
      <c r="O229" s="50"/>
      <c r="P229" s="50"/>
      <c r="Q229" s="6">
        <v>10.0</v>
      </c>
      <c r="R229" s="6">
        <v>9.0</v>
      </c>
      <c r="S229" s="6">
        <v>10.0</v>
      </c>
      <c r="T229" s="23"/>
      <c r="U229" s="23"/>
      <c r="V229" s="23"/>
      <c r="W229" s="6">
        <v>10.0</v>
      </c>
      <c r="X229" s="6">
        <v>10.0</v>
      </c>
      <c r="Y229" s="6">
        <v>10.0</v>
      </c>
      <c r="Z229" s="6">
        <v>10.0</v>
      </c>
      <c r="AA229" s="23"/>
      <c r="AB229" s="6">
        <v>10.0</v>
      </c>
      <c r="AC229" s="6">
        <v>10.0</v>
      </c>
      <c r="AD229" s="23"/>
      <c r="AE229" s="23"/>
      <c r="AF229" s="6">
        <v>10.0</v>
      </c>
      <c r="AG229" s="23"/>
      <c r="AH229" s="6">
        <v>10.0</v>
      </c>
      <c r="AI229" s="6">
        <v>10.0</v>
      </c>
      <c r="AJ229" s="6">
        <v>10.0</v>
      </c>
      <c r="AK229" s="60">
        <v>10.0</v>
      </c>
      <c r="AL229" s="23"/>
      <c r="AM229" s="6">
        <v>10.0</v>
      </c>
      <c r="AN229" s="6">
        <v>10.0</v>
      </c>
      <c r="AO229" s="6"/>
      <c r="AP229" s="6">
        <v>10.0</v>
      </c>
      <c r="AQ229" s="23"/>
      <c r="AR229" s="21"/>
      <c r="AS229" s="23"/>
      <c r="AT229" s="23"/>
      <c r="AU229" s="23"/>
      <c r="AV229" s="23"/>
      <c r="AW229" s="23"/>
      <c r="AX229" s="25">
        <v>10.0</v>
      </c>
      <c r="AY229" s="25">
        <f t="shared" si="1"/>
        <v>9.94</v>
      </c>
      <c r="AZ229" s="23"/>
      <c r="BA229" s="23">
        <f t="shared" si="5"/>
        <v>0</v>
      </c>
      <c r="BB229" s="6"/>
      <c r="BC229" s="6"/>
      <c r="BD229" s="23">
        <f t="shared" si="3"/>
        <v>0</v>
      </c>
      <c r="BE229" s="6" t="s">
        <v>92</v>
      </c>
      <c r="BF229" s="6" t="s">
        <v>55</v>
      </c>
      <c r="BG229" s="6" t="s">
        <v>55</v>
      </c>
      <c r="BH229" s="6" t="s">
        <v>55</v>
      </c>
      <c r="BI229" s="6" t="s">
        <v>55</v>
      </c>
      <c r="BJ229" s="6" t="s">
        <v>92</v>
      </c>
      <c r="BK229" s="6" t="s">
        <v>55</v>
      </c>
      <c r="BL229" s="23"/>
      <c r="BM229" s="23"/>
      <c r="BN229" s="42"/>
      <c r="BO229" s="42"/>
      <c r="BP229" s="42"/>
    </row>
    <row r="230">
      <c r="A230" s="11">
        <v>226.0</v>
      </c>
      <c r="B230" s="116" t="s">
        <v>602</v>
      </c>
      <c r="C230" s="116" t="s">
        <v>115</v>
      </c>
      <c r="D230" s="116" t="s">
        <v>159</v>
      </c>
      <c r="E230" s="117"/>
      <c r="F230" s="116" t="s">
        <v>79</v>
      </c>
      <c r="G230" s="116" t="s">
        <v>1216</v>
      </c>
      <c r="H230" s="48" t="s">
        <v>90</v>
      </c>
      <c r="J230" s="11" t="s">
        <v>526</v>
      </c>
      <c r="K230" s="48" t="s">
        <v>84</v>
      </c>
      <c r="L230" s="49">
        <v>42979.0</v>
      </c>
      <c r="M230" s="52"/>
      <c r="N230" s="50"/>
      <c r="O230" s="50"/>
      <c r="P230" s="50"/>
      <c r="Q230" s="6">
        <v>8.0</v>
      </c>
      <c r="R230" s="6">
        <v>6.0</v>
      </c>
      <c r="S230" s="6">
        <v>8.0</v>
      </c>
      <c r="T230" s="23"/>
      <c r="U230" s="23"/>
      <c r="V230" s="23"/>
      <c r="W230" s="6">
        <v>8.0</v>
      </c>
      <c r="X230" s="6">
        <v>8.0</v>
      </c>
      <c r="Y230" s="6">
        <v>7.0</v>
      </c>
      <c r="Z230" s="6">
        <v>8.0</v>
      </c>
      <c r="AA230" s="23"/>
      <c r="AB230" s="6">
        <v>8.0</v>
      </c>
      <c r="AC230" s="6">
        <v>9.0</v>
      </c>
      <c r="AD230" s="23"/>
      <c r="AE230" s="23"/>
      <c r="AF230" s="6">
        <v>10.0</v>
      </c>
      <c r="AG230" s="23"/>
      <c r="AH230" s="6">
        <v>10.0</v>
      </c>
      <c r="AI230" s="6">
        <v>10.0</v>
      </c>
      <c r="AJ230" s="6">
        <v>10.0</v>
      </c>
      <c r="AK230" s="60">
        <v>10.0</v>
      </c>
      <c r="AL230" s="23"/>
      <c r="AM230" s="6">
        <v>8.0</v>
      </c>
      <c r="AN230" s="6">
        <v>10.0</v>
      </c>
      <c r="AO230" s="6"/>
      <c r="AP230" s="6">
        <v>10.0</v>
      </c>
      <c r="AQ230" s="23"/>
      <c r="AR230" s="21"/>
      <c r="AS230" s="23"/>
      <c r="AT230" s="23"/>
      <c r="AU230" s="23"/>
      <c r="AV230" s="23"/>
      <c r="AW230" s="23"/>
      <c r="AX230" s="25">
        <v>10.0</v>
      </c>
      <c r="AY230" s="25">
        <f t="shared" si="1"/>
        <v>8.77</v>
      </c>
      <c r="AZ230" s="23"/>
      <c r="BA230" s="23">
        <f t="shared" si="5"/>
        <v>0</v>
      </c>
      <c r="BB230" s="6"/>
      <c r="BC230" s="6"/>
      <c r="BD230" s="23">
        <f t="shared" si="3"/>
        <v>0</v>
      </c>
      <c r="BE230" s="6" t="s">
        <v>92</v>
      </c>
      <c r="BF230" s="6" t="s">
        <v>55</v>
      </c>
      <c r="BG230" s="6" t="s">
        <v>55</v>
      </c>
      <c r="BH230" s="6" t="s">
        <v>55</v>
      </c>
      <c r="BI230" s="6" t="s">
        <v>55</v>
      </c>
      <c r="BJ230" s="6" t="s">
        <v>92</v>
      </c>
      <c r="BK230" s="6" t="s">
        <v>55</v>
      </c>
      <c r="BL230" s="23"/>
      <c r="BM230" s="23"/>
      <c r="BN230" s="42"/>
      <c r="BO230" s="42"/>
      <c r="BP230" s="42"/>
    </row>
    <row r="231">
      <c r="A231" s="11">
        <v>227.0</v>
      </c>
      <c r="B231" s="116" t="s">
        <v>608</v>
      </c>
      <c r="C231" s="116" t="s">
        <v>94</v>
      </c>
      <c r="D231" s="116" t="s">
        <v>209</v>
      </c>
      <c r="E231" s="117"/>
      <c r="F231" s="116" t="s">
        <v>96</v>
      </c>
      <c r="G231" s="116" t="s">
        <v>1216</v>
      </c>
      <c r="H231" s="48" t="s">
        <v>90</v>
      </c>
      <c r="J231" s="11" t="s">
        <v>526</v>
      </c>
      <c r="K231" s="48" t="s">
        <v>84</v>
      </c>
      <c r="L231" s="49">
        <v>42979.0</v>
      </c>
      <c r="M231" s="52"/>
      <c r="N231" s="52"/>
      <c r="O231" s="52"/>
      <c r="P231" s="52"/>
      <c r="Q231" s="6">
        <v>9.0</v>
      </c>
      <c r="R231" s="6">
        <v>8.0</v>
      </c>
      <c r="S231" s="6">
        <v>8.0</v>
      </c>
      <c r="T231" s="6"/>
      <c r="U231" s="6"/>
      <c r="V231" s="6"/>
      <c r="W231" s="6">
        <v>6.0</v>
      </c>
      <c r="X231" s="6">
        <v>8.0</v>
      </c>
      <c r="Y231" s="6">
        <v>10.0</v>
      </c>
      <c r="Z231" s="6">
        <v>8.0</v>
      </c>
      <c r="AA231" s="6"/>
      <c r="AB231" s="6">
        <v>8.0</v>
      </c>
      <c r="AC231" s="6">
        <v>10.0</v>
      </c>
      <c r="AD231" s="23"/>
      <c r="AE231" s="23"/>
      <c r="AF231" s="6">
        <v>10.0</v>
      </c>
      <c r="AG231" s="23"/>
      <c r="AH231" s="6">
        <v>10.0</v>
      </c>
      <c r="AI231" s="6">
        <v>10.0</v>
      </c>
      <c r="AJ231" s="6">
        <v>10.0</v>
      </c>
      <c r="AK231" s="60">
        <v>10.0</v>
      </c>
      <c r="AL231" s="23"/>
      <c r="AM231" s="6">
        <v>5.0</v>
      </c>
      <c r="AN231" s="6">
        <v>10.0</v>
      </c>
      <c r="AO231" s="6"/>
      <c r="AP231" s="6">
        <v>10.0</v>
      </c>
      <c r="AQ231" s="6"/>
      <c r="AR231" s="21"/>
      <c r="AS231" s="23"/>
      <c r="AT231" s="23"/>
      <c r="AU231" s="23"/>
      <c r="AV231" s="23"/>
      <c r="AW231" s="23"/>
      <c r="AX231" s="25">
        <v>10.0</v>
      </c>
      <c r="AY231" s="25">
        <f t="shared" si="1"/>
        <v>8.88</v>
      </c>
      <c r="AZ231" s="23"/>
      <c r="BA231" s="23">
        <f t="shared" si="5"/>
        <v>0</v>
      </c>
      <c r="BB231" s="6"/>
      <c r="BC231" s="6"/>
      <c r="BD231" s="23">
        <f t="shared" si="3"/>
        <v>0</v>
      </c>
      <c r="BE231" s="6" t="s">
        <v>92</v>
      </c>
      <c r="BF231" s="6" t="s">
        <v>55</v>
      </c>
      <c r="BG231" s="6" t="s">
        <v>55</v>
      </c>
      <c r="BH231" s="6" t="s">
        <v>55</v>
      </c>
      <c r="BI231" s="6" t="s">
        <v>55</v>
      </c>
      <c r="BJ231" s="6" t="s">
        <v>92</v>
      </c>
      <c r="BK231" s="6" t="s">
        <v>55</v>
      </c>
      <c r="BL231" s="23"/>
      <c r="BM231" s="23"/>
      <c r="BN231" s="42"/>
      <c r="BO231" s="42"/>
      <c r="BP231" s="42"/>
    </row>
    <row r="232">
      <c r="A232" s="11">
        <v>228.0</v>
      </c>
      <c r="B232" s="116" t="s">
        <v>613</v>
      </c>
      <c r="C232" s="116" t="s">
        <v>252</v>
      </c>
      <c r="D232" s="116" t="s">
        <v>614</v>
      </c>
      <c r="E232" s="118"/>
      <c r="F232" s="116" t="s">
        <v>96</v>
      </c>
      <c r="G232" s="116" t="s">
        <v>1216</v>
      </c>
      <c r="H232" s="48" t="s">
        <v>90</v>
      </c>
      <c r="J232" s="11" t="s">
        <v>526</v>
      </c>
      <c r="K232" s="48" t="s">
        <v>84</v>
      </c>
      <c r="L232" s="49">
        <v>43003.0</v>
      </c>
      <c r="M232" s="52"/>
      <c r="N232" s="50"/>
      <c r="O232" s="50"/>
      <c r="P232" s="50"/>
      <c r="Q232" s="6">
        <v>9.0</v>
      </c>
      <c r="R232" s="6">
        <v>8.0</v>
      </c>
      <c r="S232" s="6">
        <v>10.0</v>
      </c>
      <c r="T232" s="6"/>
      <c r="U232" s="6"/>
      <c r="V232" s="6"/>
      <c r="W232" s="6">
        <v>9.0</v>
      </c>
      <c r="X232" s="6">
        <v>10.0</v>
      </c>
      <c r="Y232" s="6">
        <v>8.0</v>
      </c>
      <c r="Z232" s="6">
        <v>9.0</v>
      </c>
      <c r="AA232" s="23"/>
      <c r="AB232" s="6">
        <v>8.0</v>
      </c>
      <c r="AC232" s="6">
        <v>9.0</v>
      </c>
      <c r="AD232" s="23"/>
      <c r="AE232" s="23"/>
      <c r="AF232" s="6">
        <v>9.0</v>
      </c>
      <c r="AG232" s="23"/>
      <c r="AH232" s="6">
        <v>10.0</v>
      </c>
      <c r="AI232" s="6">
        <v>10.0</v>
      </c>
      <c r="AJ232" s="6">
        <v>10.0</v>
      </c>
      <c r="AK232" s="60">
        <v>10.0</v>
      </c>
      <c r="AL232" s="23"/>
      <c r="AM232" s="6">
        <v>8.0</v>
      </c>
      <c r="AN232" s="6">
        <v>10.0</v>
      </c>
      <c r="AO232" s="6"/>
      <c r="AP232" s="6">
        <v>10.0</v>
      </c>
      <c r="AQ232" s="6"/>
      <c r="AR232" s="21"/>
      <c r="AS232" s="23"/>
      <c r="AT232" s="23"/>
      <c r="AU232" s="23"/>
      <c r="AV232" s="23"/>
      <c r="AW232" s="23"/>
      <c r="AX232" s="25">
        <v>10.0</v>
      </c>
      <c r="AY232" s="25">
        <f t="shared" si="1"/>
        <v>9.27</v>
      </c>
      <c r="AZ232" s="23"/>
      <c r="BA232" s="23">
        <f t="shared" si="5"/>
        <v>0</v>
      </c>
      <c r="BB232" s="6"/>
      <c r="BC232" s="6"/>
      <c r="BD232" s="23">
        <f t="shared" si="3"/>
        <v>0</v>
      </c>
      <c r="BE232" s="6" t="s">
        <v>92</v>
      </c>
      <c r="BF232" s="6" t="s">
        <v>55</v>
      </c>
      <c r="BG232" s="6" t="s">
        <v>55</v>
      </c>
      <c r="BH232" s="6" t="s">
        <v>55</v>
      </c>
      <c r="BI232" s="6" t="s">
        <v>55</v>
      </c>
      <c r="BJ232" s="6" t="s">
        <v>92</v>
      </c>
      <c r="BK232" s="6" t="s">
        <v>55</v>
      </c>
      <c r="BL232" s="23"/>
      <c r="BM232" s="23"/>
      <c r="BN232" s="42"/>
      <c r="BO232" s="42"/>
      <c r="BP232" s="42"/>
    </row>
    <row r="233">
      <c r="A233" s="11">
        <v>229.0</v>
      </c>
      <c r="B233" s="116" t="s">
        <v>374</v>
      </c>
      <c r="C233" s="116" t="s">
        <v>259</v>
      </c>
      <c r="D233" s="116" t="s">
        <v>619</v>
      </c>
      <c r="E233" s="117"/>
      <c r="F233" s="116" t="s">
        <v>96</v>
      </c>
      <c r="G233" s="116" t="s">
        <v>1216</v>
      </c>
      <c r="H233" s="48" t="s">
        <v>90</v>
      </c>
      <c r="J233" s="11" t="s">
        <v>526</v>
      </c>
      <c r="K233" s="48" t="s">
        <v>84</v>
      </c>
      <c r="L233" s="49">
        <v>42979.0</v>
      </c>
      <c r="M233" s="52"/>
      <c r="N233" s="50"/>
      <c r="O233" s="50"/>
      <c r="P233" s="50"/>
      <c r="Q233" s="25">
        <v>9.0</v>
      </c>
      <c r="R233" s="25">
        <v>8.0</v>
      </c>
      <c r="S233" s="25">
        <v>10.0</v>
      </c>
      <c r="T233" s="25"/>
      <c r="U233" s="25"/>
      <c r="V233" s="25"/>
      <c r="W233" s="25">
        <v>9.0</v>
      </c>
      <c r="X233" s="25">
        <v>10.0</v>
      </c>
      <c r="Y233" s="25">
        <v>9.0</v>
      </c>
      <c r="Z233" s="25">
        <v>9.0</v>
      </c>
      <c r="AA233" s="25"/>
      <c r="AB233" s="25">
        <v>9.0</v>
      </c>
      <c r="AC233" s="25">
        <v>10.0</v>
      </c>
      <c r="AD233" s="25"/>
      <c r="AE233" s="25"/>
      <c r="AF233" s="25">
        <v>10.0</v>
      </c>
      <c r="AG233" s="25"/>
      <c r="AH233" s="6">
        <v>10.0</v>
      </c>
      <c r="AI233" s="6">
        <v>10.0</v>
      </c>
      <c r="AJ233" s="6">
        <v>10.0</v>
      </c>
      <c r="AK233" s="60">
        <v>10.0</v>
      </c>
      <c r="AL233" s="25"/>
      <c r="AM233" s="25">
        <v>8.0</v>
      </c>
      <c r="AN233" s="25">
        <v>10.0</v>
      </c>
      <c r="AO233" s="25"/>
      <c r="AP233" s="6">
        <v>10.0</v>
      </c>
      <c r="AQ233" s="25"/>
      <c r="AR233" s="21"/>
      <c r="AS233" s="25"/>
      <c r="AT233" s="25"/>
      <c r="AU233" s="25"/>
      <c r="AV233" s="25"/>
      <c r="AW233" s="25"/>
      <c r="AX233" s="25">
        <v>10.0</v>
      </c>
      <c r="AY233" s="25">
        <f t="shared" si="1"/>
        <v>9.5</v>
      </c>
      <c r="AZ233" s="23"/>
      <c r="BA233" s="23">
        <f t="shared" si="5"/>
        <v>0</v>
      </c>
      <c r="BB233" s="6"/>
      <c r="BC233" s="6"/>
      <c r="BD233" s="23">
        <f t="shared" si="3"/>
        <v>0</v>
      </c>
      <c r="BE233" s="6" t="s">
        <v>92</v>
      </c>
      <c r="BF233" s="6" t="s">
        <v>55</v>
      </c>
      <c r="BG233" s="6" t="s">
        <v>55</v>
      </c>
      <c r="BH233" s="6" t="s">
        <v>55</v>
      </c>
      <c r="BI233" s="6" t="s">
        <v>55</v>
      </c>
      <c r="BJ233" s="6" t="s">
        <v>92</v>
      </c>
      <c r="BK233" s="6" t="s">
        <v>55</v>
      </c>
      <c r="BL233" s="23"/>
      <c r="BM233" s="23"/>
      <c r="BN233" s="42"/>
      <c r="BO233" s="42"/>
      <c r="BP233" s="42"/>
    </row>
    <row r="234">
      <c r="A234" s="11">
        <v>230.0</v>
      </c>
      <c r="B234" s="116" t="s">
        <v>622</v>
      </c>
      <c r="C234" s="116" t="s">
        <v>446</v>
      </c>
      <c r="D234" s="116" t="s">
        <v>623</v>
      </c>
      <c r="E234" s="117"/>
      <c r="F234" s="116" t="s">
        <v>96</v>
      </c>
      <c r="G234" s="116" t="s">
        <v>1216</v>
      </c>
      <c r="H234" s="48" t="s">
        <v>90</v>
      </c>
      <c r="J234" s="11" t="s">
        <v>526</v>
      </c>
      <c r="K234" s="48" t="s">
        <v>84</v>
      </c>
      <c r="L234" s="49">
        <v>42979.0</v>
      </c>
      <c r="M234" s="52"/>
      <c r="N234" s="50"/>
      <c r="O234" s="50"/>
      <c r="P234" s="50"/>
      <c r="Q234" s="25">
        <v>10.0</v>
      </c>
      <c r="R234" s="25">
        <v>10.0</v>
      </c>
      <c r="S234" s="25">
        <v>10.0</v>
      </c>
      <c r="T234" s="25"/>
      <c r="U234" s="25"/>
      <c r="V234" s="25"/>
      <c r="W234" s="25">
        <v>10.0</v>
      </c>
      <c r="X234" s="25">
        <v>9.0</v>
      </c>
      <c r="Y234" s="25">
        <v>10.0</v>
      </c>
      <c r="Z234" s="25">
        <v>10.0</v>
      </c>
      <c r="AA234" s="25"/>
      <c r="AB234" s="25">
        <v>10.0</v>
      </c>
      <c r="AC234" s="25">
        <v>10.0</v>
      </c>
      <c r="AD234" s="25"/>
      <c r="AE234" s="25"/>
      <c r="AF234" s="25">
        <v>10.0</v>
      </c>
      <c r="AG234" s="25"/>
      <c r="AH234" s="6">
        <v>10.0</v>
      </c>
      <c r="AI234" s="6">
        <v>10.0</v>
      </c>
      <c r="AJ234" s="6">
        <v>10.0</v>
      </c>
      <c r="AK234" s="60">
        <v>10.0</v>
      </c>
      <c r="AL234" s="25"/>
      <c r="AM234" s="25">
        <v>8.0</v>
      </c>
      <c r="AN234" s="25">
        <v>10.0</v>
      </c>
      <c r="AO234" s="25"/>
      <c r="AP234" s="6">
        <v>10.0</v>
      </c>
      <c r="AQ234" s="25"/>
      <c r="AR234" s="21"/>
      <c r="AS234" s="25"/>
      <c r="AT234" s="25"/>
      <c r="AU234" s="25"/>
      <c r="AV234" s="25"/>
      <c r="AW234" s="25"/>
      <c r="AX234" s="25">
        <v>10.0</v>
      </c>
      <c r="AY234" s="25">
        <f t="shared" si="1"/>
        <v>9.83</v>
      </c>
      <c r="AZ234" s="23"/>
      <c r="BA234" s="23">
        <f t="shared" si="5"/>
        <v>0</v>
      </c>
      <c r="BB234" s="6"/>
      <c r="BC234" s="6"/>
      <c r="BD234" s="23">
        <f t="shared" si="3"/>
        <v>0</v>
      </c>
      <c r="BE234" s="6" t="s">
        <v>92</v>
      </c>
      <c r="BF234" s="6" t="s">
        <v>55</v>
      </c>
      <c r="BG234" s="6" t="s">
        <v>55</v>
      </c>
      <c r="BH234" s="6" t="s">
        <v>55</v>
      </c>
      <c r="BI234" s="6" t="s">
        <v>55</v>
      </c>
      <c r="BJ234" s="6" t="s">
        <v>92</v>
      </c>
      <c r="BK234" s="6" t="s">
        <v>55</v>
      </c>
      <c r="BL234" s="23"/>
      <c r="BM234" s="23"/>
      <c r="BN234" s="42"/>
      <c r="BO234" s="42"/>
      <c r="BP234" s="42"/>
    </row>
    <row r="235">
      <c r="A235" s="11">
        <v>231.0</v>
      </c>
      <c r="B235" s="116" t="s">
        <v>629</v>
      </c>
      <c r="C235" s="116" t="s">
        <v>630</v>
      </c>
      <c r="D235" s="116" t="s">
        <v>631</v>
      </c>
      <c r="E235" s="116" t="s">
        <v>110</v>
      </c>
      <c r="F235" s="116" t="s">
        <v>96</v>
      </c>
      <c r="G235" s="116" t="s">
        <v>1216</v>
      </c>
      <c r="H235" s="48" t="s">
        <v>90</v>
      </c>
      <c r="J235" s="11" t="s">
        <v>526</v>
      </c>
      <c r="K235" s="48" t="s">
        <v>84</v>
      </c>
      <c r="L235" s="49">
        <v>42979.0</v>
      </c>
      <c r="M235" s="52"/>
      <c r="N235" s="50"/>
      <c r="O235" s="50"/>
      <c r="P235" s="50"/>
      <c r="Q235" s="25">
        <v>9.0</v>
      </c>
      <c r="R235" s="25">
        <v>8.0</v>
      </c>
      <c r="S235" s="25">
        <v>10.0</v>
      </c>
      <c r="T235" s="25"/>
      <c r="U235" s="25"/>
      <c r="V235" s="25"/>
      <c r="W235" s="25">
        <v>9.0</v>
      </c>
      <c r="X235" s="25">
        <v>9.0</v>
      </c>
      <c r="Y235" s="25">
        <v>8.0</v>
      </c>
      <c r="Z235" s="25">
        <v>10.0</v>
      </c>
      <c r="AA235" s="25"/>
      <c r="AB235" s="25">
        <v>10.0</v>
      </c>
      <c r="AC235" s="25">
        <v>10.0</v>
      </c>
      <c r="AD235" s="25"/>
      <c r="AE235" s="25"/>
      <c r="AF235" s="25">
        <v>9.0</v>
      </c>
      <c r="AG235" s="25"/>
      <c r="AH235" s="6">
        <v>10.0</v>
      </c>
      <c r="AI235" s="6">
        <v>10.0</v>
      </c>
      <c r="AJ235" s="6">
        <v>10.0</v>
      </c>
      <c r="AK235" s="60">
        <v>10.0</v>
      </c>
      <c r="AL235" s="25"/>
      <c r="AM235" s="25">
        <v>10.0</v>
      </c>
      <c r="AN235" s="25">
        <v>10.0</v>
      </c>
      <c r="AO235" s="25"/>
      <c r="AP235" s="6">
        <v>10.0</v>
      </c>
      <c r="AQ235" s="25"/>
      <c r="AR235" s="21"/>
      <c r="AS235" s="25"/>
      <c r="AT235" s="25"/>
      <c r="AU235" s="25"/>
      <c r="AV235" s="25"/>
      <c r="AW235" s="25"/>
      <c r="AX235" s="25">
        <v>10.0</v>
      </c>
      <c r="AY235" s="25">
        <f t="shared" si="1"/>
        <v>9.55</v>
      </c>
      <c r="AZ235" s="23"/>
      <c r="BA235" s="23">
        <f t="shared" si="5"/>
        <v>0</v>
      </c>
      <c r="BB235" s="6"/>
      <c r="BC235" s="6"/>
      <c r="BD235" s="23">
        <f t="shared" si="3"/>
        <v>0</v>
      </c>
      <c r="BE235" s="6" t="s">
        <v>92</v>
      </c>
      <c r="BF235" s="6" t="s">
        <v>55</v>
      </c>
      <c r="BG235" s="6" t="s">
        <v>55</v>
      </c>
      <c r="BH235" s="6" t="s">
        <v>55</v>
      </c>
      <c r="BI235" s="6" t="s">
        <v>55</v>
      </c>
      <c r="BJ235" s="6" t="s">
        <v>92</v>
      </c>
      <c r="BK235" s="6" t="s">
        <v>55</v>
      </c>
      <c r="BL235" s="23"/>
      <c r="BM235" s="23"/>
      <c r="BN235" s="42"/>
      <c r="BO235" s="42"/>
      <c r="BP235" s="42"/>
    </row>
    <row r="236">
      <c r="A236" s="11">
        <v>232.0</v>
      </c>
      <c r="B236" s="116" t="s">
        <v>640</v>
      </c>
      <c r="C236" s="116" t="s">
        <v>77</v>
      </c>
      <c r="D236" s="116" t="s">
        <v>157</v>
      </c>
      <c r="E236" s="117"/>
      <c r="F236" s="116" t="s">
        <v>79</v>
      </c>
      <c r="G236" s="116" t="s">
        <v>1216</v>
      </c>
      <c r="H236" s="48" t="s">
        <v>90</v>
      </c>
      <c r="J236" s="11" t="s">
        <v>526</v>
      </c>
      <c r="K236" s="48" t="s">
        <v>84</v>
      </c>
      <c r="L236" s="49">
        <v>42979.0</v>
      </c>
      <c r="M236" s="52"/>
      <c r="N236" s="50"/>
      <c r="O236" s="50"/>
      <c r="P236" s="50"/>
      <c r="Q236" s="6">
        <v>8.0</v>
      </c>
      <c r="R236" s="6">
        <v>9.0</v>
      </c>
      <c r="S236" s="6">
        <v>9.0</v>
      </c>
      <c r="T236" s="6"/>
      <c r="U236" s="6"/>
      <c r="V236" s="6"/>
      <c r="W236" s="6">
        <v>5.0</v>
      </c>
      <c r="X236" s="6">
        <v>6.0</v>
      </c>
      <c r="Y236" s="6">
        <v>5.0</v>
      </c>
      <c r="Z236" s="6">
        <v>6.0</v>
      </c>
      <c r="AA236" s="23"/>
      <c r="AB236" s="6">
        <v>7.0</v>
      </c>
      <c r="AC236" s="6">
        <v>8.0</v>
      </c>
      <c r="AD236" s="23"/>
      <c r="AE236" s="23"/>
      <c r="AF236" s="6">
        <v>8.0</v>
      </c>
      <c r="AG236" s="23"/>
      <c r="AH236" s="6">
        <v>10.0</v>
      </c>
      <c r="AI236" s="6">
        <v>10.0</v>
      </c>
      <c r="AJ236" s="6">
        <v>10.0</v>
      </c>
      <c r="AK236" s="60">
        <v>10.0</v>
      </c>
      <c r="AL236" s="23"/>
      <c r="AM236" s="6">
        <v>6.0</v>
      </c>
      <c r="AN236" s="6">
        <v>10.0</v>
      </c>
      <c r="AO236" s="6"/>
      <c r="AP236" s="6">
        <v>10.0</v>
      </c>
      <c r="AQ236" s="6"/>
      <c r="AR236" s="21"/>
      <c r="AS236" s="23"/>
      <c r="AT236" s="23"/>
      <c r="AU236" s="23"/>
      <c r="AV236" s="23"/>
      <c r="AW236" s="23"/>
      <c r="AX236" s="25">
        <v>10.0</v>
      </c>
      <c r="AY236" s="25">
        <f t="shared" si="1"/>
        <v>8.16</v>
      </c>
      <c r="AZ236" s="23"/>
      <c r="BA236" s="23">
        <f t="shared" si="5"/>
        <v>0</v>
      </c>
      <c r="BB236" s="6"/>
      <c r="BC236" s="6"/>
      <c r="BD236" s="23">
        <f t="shared" si="3"/>
        <v>0</v>
      </c>
      <c r="BE236" s="6" t="s">
        <v>92</v>
      </c>
      <c r="BF236" s="6" t="s">
        <v>55</v>
      </c>
      <c r="BG236" s="6" t="s">
        <v>55</v>
      </c>
      <c r="BH236" s="6" t="s">
        <v>55</v>
      </c>
      <c r="BI236" s="6" t="s">
        <v>55</v>
      </c>
      <c r="BJ236" s="6" t="s">
        <v>92</v>
      </c>
      <c r="BK236" s="6" t="s">
        <v>55</v>
      </c>
      <c r="BL236" s="23"/>
      <c r="BM236" s="23"/>
      <c r="BN236" s="42"/>
      <c r="BO236" s="42"/>
      <c r="BP236" s="42"/>
    </row>
    <row r="237">
      <c r="A237" s="11">
        <v>233.0</v>
      </c>
      <c r="B237" s="116" t="s">
        <v>643</v>
      </c>
      <c r="C237" s="116" t="s">
        <v>236</v>
      </c>
      <c r="D237" s="116" t="s">
        <v>192</v>
      </c>
      <c r="E237" s="117"/>
      <c r="F237" s="116" t="s">
        <v>96</v>
      </c>
      <c r="G237" s="116" t="s">
        <v>1216</v>
      </c>
      <c r="H237" s="48" t="s">
        <v>90</v>
      </c>
      <c r="J237" s="11" t="s">
        <v>526</v>
      </c>
      <c r="K237" s="48" t="s">
        <v>84</v>
      </c>
      <c r="L237" s="49">
        <v>42979.0</v>
      </c>
      <c r="M237" s="52"/>
      <c r="N237" s="50"/>
      <c r="O237" s="50"/>
      <c r="P237" s="50"/>
      <c r="Q237" s="6">
        <v>10.0</v>
      </c>
      <c r="R237" s="6">
        <v>7.0</v>
      </c>
      <c r="S237" s="6">
        <v>8.0</v>
      </c>
      <c r="T237" s="6"/>
      <c r="U237" s="6"/>
      <c r="V237" s="6"/>
      <c r="W237" s="6">
        <v>9.0</v>
      </c>
      <c r="X237" s="6">
        <v>10.0</v>
      </c>
      <c r="Y237" s="6">
        <v>9.0</v>
      </c>
      <c r="Z237" s="6">
        <v>9.0</v>
      </c>
      <c r="AA237" s="23"/>
      <c r="AB237" s="6">
        <v>8.0</v>
      </c>
      <c r="AC237" s="6">
        <v>9.0</v>
      </c>
      <c r="AD237" s="23"/>
      <c r="AE237" s="23"/>
      <c r="AF237" s="6">
        <v>10.0</v>
      </c>
      <c r="AG237" s="23"/>
      <c r="AH237" s="6">
        <v>10.0</v>
      </c>
      <c r="AI237" s="6">
        <v>10.0</v>
      </c>
      <c r="AJ237" s="6">
        <v>10.0</v>
      </c>
      <c r="AK237" s="60">
        <v>10.0</v>
      </c>
      <c r="AL237" s="23"/>
      <c r="AM237" s="6">
        <v>9.0</v>
      </c>
      <c r="AN237" s="6">
        <v>10.0</v>
      </c>
      <c r="AO237" s="6"/>
      <c r="AP237" s="6">
        <v>10.0</v>
      </c>
      <c r="AQ237" s="6"/>
      <c r="AR237" s="21"/>
      <c r="AS237" s="23"/>
      <c r="AT237" s="23"/>
      <c r="AU237" s="23"/>
      <c r="AV237" s="23"/>
      <c r="AW237" s="23"/>
      <c r="AX237" s="25">
        <v>10.0</v>
      </c>
      <c r="AY237" s="25">
        <f t="shared" si="1"/>
        <v>9.33</v>
      </c>
      <c r="AZ237" s="23"/>
      <c r="BA237" s="23">
        <f t="shared" si="5"/>
        <v>0</v>
      </c>
      <c r="BB237" s="6"/>
      <c r="BC237" s="6"/>
      <c r="BD237" s="23">
        <f t="shared" si="3"/>
        <v>0</v>
      </c>
      <c r="BE237" s="6" t="s">
        <v>92</v>
      </c>
      <c r="BF237" s="6" t="s">
        <v>55</v>
      </c>
      <c r="BG237" s="6" t="s">
        <v>55</v>
      </c>
      <c r="BH237" s="6" t="s">
        <v>55</v>
      </c>
      <c r="BI237" s="6" t="s">
        <v>55</v>
      </c>
      <c r="BJ237" s="6" t="s">
        <v>92</v>
      </c>
      <c r="BK237" s="6" t="s">
        <v>55</v>
      </c>
      <c r="BL237" s="23"/>
      <c r="BM237" s="23"/>
      <c r="BN237" s="42"/>
      <c r="BO237" s="42"/>
      <c r="BP237" s="42"/>
    </row>
    <row r="238">
      <c r="A238" s="11">
        <v>234.0</v>
      </c>
      <c r="B238" s="116" t="s">
        <v>647</v>
      </c>
      <c r="C238" s="116" t="s">
        <v>115</v>
      </c>
      <c r="D238" s="118"/>
      <c r="E238" s="117"/>
      <c r="F238" s="116" t="s">
        <v>79</v>
      </c>
      <c r="G238" s="116" t="s">
        <v>1216</v>
      </c>
      <c r="H238" s="48" t="s">
        <v>90</v>
      </c>
      <c r="J238" s="11" t="s">
        <v>526</v>
      </c>
      <c r="K238" s="48" t="s">
        <v>84</v>
      </c>
      <c r="L238" s="49">
        <v>42979.0</v>
      </c>
      <c r="M238" s="52"/>
      <c r="N238" s="50"/>
      <c r="O238" s="50"/>
      <c r="P238" s="50"/>
      <c r="Q238" s="25">
        <v>10.0</v>
      </c>
      <c r="R238" s="25">
        <v>9.0</v>
      </c>
      <c r="S238" s="25">
        <v>10.0</v>
      </c>
      <c r="T238" s="25"/>
      <c r="U238" s="25"/>
      <c r="V238" s="25"/>
      <c r="W238" s="25">
        <v>10.0</v>
      </c>
      <c r="X238" s="25">
        <v>10.0</v>
      </c>
      <c r="Y238" s="25">
        <v>10.0</v>
      </c>
      <c r="Z238" s="25">
        <v>10.0</v>
      </c>
      <c r="AA238" s="25"/>
      <c r="AB238" s="25">
        <v>8.0</v>
      </c>
      <c r="AC238" s="25">
        <v>10.0</v>
      </c>
      <c r="AD238" s="25"/>
      <c r="AE238" s="25"/>
      <c r="AF238" s="25">
        <v>10.0</v>
      </c>
      <c r="AG238" s="25"/>
      <c r="AH238" s="6">
        <v>10.0</v>
      </c>
      <c r="AI238" s="6">
        <v>10.0</v>
      </c>
      <c r="AJ238" s="6">
        <v>10.0</v>
      </c>
      <c r="AK238" s="60">
        <v>10.0</v>
      </c>
      <c r="AL238" s="25"/>
      <c r="AM238" s="25">
        <v>9.0</v>
      </c>
      <c r="AN238" s="25">
        <v>10.0</v>
      </c>
      <c r="AO238" s="25"/>
      <c r="AP238" s="6">
        <v>10.0</v>
      </c>
      <c r="AQ238" s="25"/>
      <c r="AR238" s="21"/>
      <c r="AS238" s="25"/>
      <c r="AT238" s="25"/>
      <c r="AU238" s="25"/>
      <c r="AV238" s="25"/>
      <c r="AW238" s="25"/>
      <c r="AX238" s="25">
        <v>10.0</v>
      </c>
      <c r="AY238" s="25">
        <f t="shared" si="1"/>
        <v>9.77</v>
      </c>
      <c r="AZ238" s="23"/>
      <c r="BA238" s="23">
        <f t="shared" si="5"/>
        <v>0</v>
      </c>
      <c r="BB238" s="6"/>
      <c r="BC238" s="6"/>
      <c r="BD238" s="23">
        <f t="shared" si="3"/>
        <v>0</v>
      </c>
      <c r="BE238" s="6" t="s">
        <v>92</v>
      </c>
      <c r="BF238" s="6" t="s">
        <v>55</v>
      </c>
      <c r="BG238" s="6" t="s">
        <v>55</v>
      </c>
      <c r="BH238" s="6" t="s">
        <v>55</v>
      </c>
      <c r="BI238" s="6" t="s">
        <v>55</v>
      </c>
      <c r="BJ238" s="6" t="s">
        <v>92</v>
      </c>
      <c r="BK238" s="6" t="s">
        <v>55</v>
      </c>
      <c r="BL238" s="23"/>
      <c r="BM238" s="23"/>
      <c r="BN238" s="42"/>
      <c r="BO238" s="42"/>
      <c r="BP238" s="42"/>
    </row>
    <row r="239">
      <c r="A239" s="11">
        <v>235.0</v>
      </c>
      <c r="B239" s="116" t="s">
        <v>1972</v>
      </c>
      <c r="C239" s="116" t="s">
        <v>1973</v>
      </c>
      <c r="D239" s="116" t="s">
        <v>94</v>
      </c>
      <c r="E239" s="118"/>
      <c r="F239" s="116" t="s">
        <v>96</v>
      </c>
      <c r="G239" s="116" t="s">
        <v>1216</v>
      </c>
      <c r="H239" s="48" t="s">
        <v>90</v>
      </c>
      <c r="J239" s="11" t="s">
        <v>526</v>
      </c>
      <c r="K239" s="48" t="s">
        <v>84</v>
      </c>
      <c r="L239" s="49">
        <v>42979.0</v>
      </c>
      <c r="M239" s="52"/>
      <c r="N239" s="50"/>
      <c r="O239" s="50"/>
      <c r="P239" s="50"/>
      <c r="Q239" s="6">
        <v>8.0</v>
      </c>
      <c r="R239" s="6">
        <v>6.0</v>
      </c>
      <c r="S239" s="6">
        <v>8.0</v>
      </c>
      <c r="T239" s="6"/>
      <c r="U239" s="6"/>
      <c r="V239" s="6"/>
      <c r="W239" s="6">
        <v>5.0</v>
      </c>
      <c r="X239" s="6">
        <v>5.0</v>
      </c>
      <c r="Y239" s="6">
        <v>5.0</v>
      </c>
      <c r="Z239" s="6">
        <v>9.0</v>
      </c>
      <c r="AA239" s="23"/>
      <c r="AB239" s="6">
        <v>7.0</v>
      </c>
      <c r="AC239" s="6">
        <v>8.0</v>
      </c>
      <c r="AD239" s="23"/>
      <c r="AE239" s="23"/>
      <c r="AF239" s="6">
        <v>10.0</v>
      </c>
      <c r="AG239" s="23"/>
      <c r="AH239" s="6">
        <v>10.0</v>
      </c>
      <c r="AI239" s="6">
        <v>10.0</v>
      </c>
      <c r="AJ239" s="6">
        <v>10.0</v>
      </c>
      <c r="AK239" s="60">
        <v>10.0</v>
      </c>
      <c r="AL239" s="23"/>
      <c r="AM239" s="6">
        <v>6.0</v>
      </c>
      <c r="AN239" s="6">
        <v>9.0</v>
      </c>
      <c r="AO239" s="6"/>
      <c r="AP239" s="6">
        <v>10.0</v>
      </c>
      <c r="AQ239" s="6"/>
      <c r="AR239" s="21"/>
      <c r="AS239" s="23"/>
      <c r="AT239" s="23"/>
      <c r="AU239" s="23"/>
      <c r="AV239" s="23"/>
      <c r="AW239" s="23"/>
      <c r="AX239" s="25">
        <v>10.0</v>
      </c>
      <c r="AY239" s="25">
        <f t="shared" si="1"/>
        <v>8.11</v>
      </c>
      <c r="AZ239" s="23"/>
      <c r="BA239" s="23">
        <f t="shared" si="5"/>
        <v>0</v>
      </c>
      <c r="BB239" s="6"/>
      <c r="BC239" s="6"/>
      <c r="BD239" s="23">
        <f t="shared" si="3"/>
        <v>0</v>
      </c>
      <c r="BE239" s="6" t="s">
        <v>92</v>
      </c>
      <c r="BF239" s="6" t="s">
        <v>55</v>
      </c>
      <c r="BG239" s="6" t="s">
        <v>55</v>
      </c>
      <c r="BH239" s="6" t="s">
        <v>55</v>
      </c>
      <c r="BI239" s="6" t="s">
        <v>55</v>
      </c>
      <c r="BJ239" s="6" t="s">
        <v>92</v>
      </c>
      <c r="BK239" s="6" t="s">
        <v>55</v>
      </c>
      <c r="BL239" s="23"/>
      <c r="BM239" s="23"/>
      <c r="BN239" s="42"/>
      <c r="BO239" s="42"/>
      <c r="BP239" s="42"/>
    </row>
    <row r="240">
      <c r="A240" s="11">
        <v>236.0</v>
      </c>
      <c r="B240" s="116" t="s">
        <v>649</v>
      </c>
      <c r="C240" s="116" t="s">
        <v>101</v>
      </c>
      <c r="D240" s="116" t="s">
        <v>200</v>
      </c>
      <c r="E240" s="117"/>
      <c r="F240" s="116" t="s">
        <v>96</v>
      </c>
      <c r="G240" s="116" t="s">
        <v>1216</v>
      </c>
      <c r="H240" s="48" t="s">
        <v>90</v>
      </c>
      <c r="J240" s="11" t="s">
        <v>526</v>
      </c>
      <c r="K240" s="48" t="s">
        <v>84</v>
      </c>
      <c r="L240" s="49">
        <v>42979.0</v>
      </c>
      <c r="M240" s="52"/>
      <c r="N240" s="50"/>
      <c r="O240" s="50"/>
      <c r="P240" s="50"/>
      <c r="Q240" s="6">
        <v>8.0</v>
      </c>
      <c r="R240" s="6">
        <v>5.0</v>
      </c>
      <c r="S240" s="6">
        <v>8.0</v>
      </c>
      <c r="T240" s="6"/>
      <c r="U240" s="6"/>
      <c r="V240" s="6"/>
      <c r="W240" s="6">
        <v>7.0</v>
      </c>
      <c r="X240" s="6">
        <v>9.0</v>
      </c>
      <c r="Y240" s="6">
        <v>6.0</v>
      </c>
      <c r="Z240" s="6">
        <v>6.0</v>
      </c>
      <c r="AA240" s="23"/>
      <c r="AB240" s="6">
        <v>7.0</v>
      </c>
      <c r="AC240" s="6">
        <v>8.0</v>
      </c>
      <c r="AD240" s="23"/>
      <c r="AE240" s="23"/>
      <c r="AF240" s="6">
        <v>8.0</v>
      </c>
      <c r="AG240" s="23"/>
      <c r="AH240" s="6">
        <v>10.0</v>
      </c>
      <c r="AI240" s="6">
        <v>10.0</v>
      </c>
      <c r="AJ240" s="6">
        <v>10.0</v>
      </c>
      <c r="AK240" s="60">
        <v>10.0</v>
      </c>
      <c r="AL240" s="23"/>
      <c r="AM240" s="6">
        <v>5.0</v>
      </c>
      <c r="AN240" s="6">
        <v>10.0</v>
      </c>
      <c r="AO240" s="6"/>
      <c r="AP240" s="6">
        <v>10.0</v>
      </c>
      <c r="AQ240" s="6"/>
      <c r="AR240" s="21"/>
      <c r="AS240" s="23"/>
      <c r="AT240" s="23"/>
      <c r="AU240" s="23"/>
      <c r="AV240" s="23"/>
      <c r="AW240" s="23"/>
      <c r="AX240" s="25">
        <v>10.0</v>
      </c>
      <c r="AY240" s="25">
        <f t="shared" si="1"/>
        <v>8.16</v>
      </c>
      <c r="AZ240" s="23"/>
      <c r="BA240" s="23">
        <f t="shared" si="5"/>
        <v>0</v>
      </c>
      <c r="BB240" s="6"/>
      <c r="BC240" s="6"/>
      <c r="BD240" s="23">
        <f t="shared" si="3"/>
        <v>0</v>
      </c>
      <c r="BE240" s="6" t="s">
        <v>92</v>
      </c>
      <c r="BF240" s="6" t="s">
        <v>55</v>
      </c>
      <c r="BG240" s="6" t="s">
        <v>55</v>
      </c>
      <c r="BH240" s="6" t="s">
        <v>55</v>
      </c>
      <c r="BI240" s="6" t="s">
        <v>55</v>
      </c>
      <c r="BJ240" s="6" t="s">
        <v>92</v>
      </c>
      <c r="BK240" s="6" t="s">
        <v>55</v>
      </c>
      <c r="BL240" s="23"/>
      <c r="BM240" s="23"/>
      <c r="BN240" s="42"/>
      <c r="BO240" s="42"/>
      <c r="BP240" s="42"/>
    </row>
    <row r="241">
      <c r="A241" s="11">
        <v>237.0</v>
      </c>
      <c r="B241" s="116" t="s">
        <v>655</v>
      </c>
      <c r="C241" s="116" t="s">
        <v>656</v>
      </c>
      <c r="D241" s="116" t="s">
        <v>110</v>
      </c>
      <c r="E241" s="117"/>
      <c r="F241" s="116" t="s">
        <v>96</v>
      </c>
      <c r="G241" s="116" t="s">
        <v>1216</v>
      </c>
      <c r="H241" s="48" t="s">
        <v>90</v>
      </c>
      <c r="J241" s="11" t="s">
        <v>526</v>
      </c>
      <c r="K241" s="48" t="s">
        <v>84</v>
      </c>
      <c r="L241" s="49">
        <v>42979.0</v>
      </c>
      <c r="M241" s="52"/>
      <c r="N241" s="50"/>
      <c r="O241" s="50"/>
      <c r="P241" s="50"/>
      <c r="Q241" s="25">
        <v>9.0</v>
      </c>
      <c r="R241" s="25">
        <v>10.0</v>
      </c>
      <c r="S241" s="25">
        <v>10.0</v>
      </c>
      <c r="T241" s="25"/>
      <c r="U241" s="25"/>
      <c r="V241" s="25"/>
      <c r="W241" s="25">
        <v>9.0</v>
      </c>
      <c r="X241" s="25">
        <v>8.0</v>
      </c>
      <c r="Y241" s="25">
        <v>8.0</v>
      </c>
      <c r="Z241" s="25">
        <v>9.0</v>
      </c>
      <c r="AA241" s="25"/>
      <c r="AB241" s="25">
        <v>8.0</v>
      </c>
      <c r="AC241" s="25">
        <v>9.0</v>
      </c>
      <c r="AD241" s="25"/>
      <c r="AE241" s="25"/>
      <c r="AF241" s="25">
        <v>10.0</v>
      </c>
      <c r="AG241" s="25"/>
      <c r="AH241" s="6">
        <v>10.0</v>
      </c>
      <c r="AI241" s="6">
        <v>10.0</v>
      </c>
      <c r="AJ241" s="6">
        <v>10.0</v>
      </c>
      <c r="AK241" s="60">
        <v>10.0</v>
      </c>
      <c r="AL241" s="25"/>
      <c r="AM241" s="25">
        <v>8.0</v>
      </c>
      <c r="AN241" s="25">
        <v>10.0</v>
      </c>
      <c r="AO241" s="25"/>
      <c r="AP241" s="6">
        <v>10.0</v>
      </c>
      <c r="AQ241" s="25"/>
      <c r="AR241" s="21"/>
      <c r="AS241" s="25"/>
      <c r="AT241" s="25"/>
      <c r="AU241" s="25"/>
      <c r="AV241" s="25"/>
      <c r="AW241" s="25"/>
      <c r="AX241" s="25">
        <v>10.0</v>
      </c>
      <c r="AY241" s="25">
        <f t="shared" si="1"/>
        <v>9.33</v>
      </c>
      <c r="AZ241" s="23"/>
      <c r="BA241" s="23">
        <f t="shared" si="5"/>
        <v>0</v>
      </c>
      <c r="BB241" s="6"/>
      <c r="BC241" s="6"/>
      <c r="BD241" s="23">
        <f t="shared" si="3"/>
        <v>0</v>
      </c>
      <c r="BE241" s="6" t="s">
        <v>92</v>
      </c>
      <c r="BF241" s="6" t="s">
        <v>55</v>
      </c>
      <c r="BG241" s="6" t="s">
        <v>55</v>
      </c>
      <c r="BH241" s="6" t="s">
        <v>55</v>
      </c>
      <c r="BI241" s="6" t="s">
        <v>55</v>
      </c>
      <c r="BJ241" s="6" t="s">
        <v>92</v>
      </c>
      <c r="BK241" s="6" t="s">
        <v>55</v>
      </c>
      <c r="BL241" s="23"/>
      <c r="BM241" s="23"/>
      <c r="BN241" s="42"/>
      <c r="BO241" s="42"/>
      <c r="BP241" s="42"/>
    </row>
    <row r="242">
      <c r="A242" s="11">
        <v>238.0</v>
      </c>
      <c r="B242" s="116" t="s">
        <v>663</v>
      </c>
      <c r="C242" s="116" t="s">
        <v>412</v>
      </c>
      <c r="D242" s="116" t="s">
        <v>664</v>
      </c>
      <c r="E242" s="117"/>
      <c r="F242" s="116" t="s">
        <v>96</v>
      </c>
      <c r="G242" s="116" t="s">
        <v>1216</v>
      </c>
      <c r="H242" s="48" t="s">
        <v>90</v>
      </c>
      <c r="J242" s="11" t="s">
        <v>526</v>
      </c>
      <c r="K242" s="48" t="s">
        <v>84</v>
      </c>
      <c r="L242" s="49">
        <v>42979.0</v>
      </c>
      <c r="M242" s="52"/>
      <c r="N242" s="50"/>
      <c r="O242" s="50"/>
      <c r="P242" s="50"/>
      <c r="Q242" s="25">
        <v>9.0</v>
      </c>
      <c r="R242" s="25">
        <v>9.0</v>
      </c>
      <c r="S242" s="25">
        <v>10.0</v>
      </c>
      <c r="T242" s="25"/>
      <c r="U242" s="25"/>
      <c r="V242" s="25"/>
      <c r="W242" s="25">
        <v>9.0</v>
      </c>
      <c r="X242" s="25">
        <v>9.0</v>
      </c>
      <c r="Y242" s="25">
        <v>9.0</v>
      </c>
      <c r="Z242" s="25">
        <v>10.0</v>
      </c>
      <c r="AA242" s="25"/>
      <c r="AB242" s="25">
        <v>9.0</v>
      </c>
      <c r="AC242" s="25">
        <v>9.0</v>
      </c>
      <c r="AD242" s="25"/>
      <c r="AE242" s="25"/>
      <c r="AF242" s="25">
        <v>9.0</v>
      </c>
      <c r="AG242" s="25"/>
      <c r="AH242" s="6">
        <v>10.0</v>
      </c>
      <c r="AI242" s="6">
        <v>10.0</v>
      </c>
      <c r="AJ242" s="6">
        <v>10.0</v>
      </c>
      <c r="AK242" s="60">
        <v>10.0</v>
      </c>
      <c r="AL242" s="25"/>
      <c r="AM242" s="25">
        <v>7.0</v>
      </c>
      <c r="AN242" s="25">
        <v>10.0</v>
      </c>
      <c r="AO242" s="25"/>
      <c r="AP242" s="6">
        <v>10.0</v>
      </c>
      <c r="AQ242" s="25"/>
      <c r="AR242" s="21"/>
      <c r="AS242" s="25"/>
      <c r="AT242" s="25"/>
      <c r="AU242" s="25"/>
      <c r="AV242" s="25"/>
      <c r="AW242" s="25"/>
      <c r="AX242" s="25">
        <v>10.0</v>
      </c>
      <c r="AY242" s="25">
        <f t="shared" si="1"/>
        <v>9.38</v>
      </c>
      <c r="AZ242" s="23"/>
      <c r="BA242" s="23">
        <f t="shared" si="5"/>
        <v>0</v>
      </c>
      <c r="BB242" s="6"/>
      <c r="BC242" s="6"/>
      <c r="BD242" s="23">
        <f t="shared" si="3"/>
        <v>0</v>
      </c>
      <c r="BE242" s="6" t="s">
        <v>92</v>
      </c>
      <c r="BF242" s="6" t="s">
        <v>55</v>
      </c>
      <c r="BG242" s="6" t="s">
        <v>55</v>
      </c>
      <c r="BH242" s="6" t="s">
        <v>55</v>
      </c>
      <c r="BI242" s="6" t="s">
        <v>55</v>
      </c>
      <c r="BJ242" s="6" t="s">
        <v>92</v>
      </c>
      <c r="BK242" s="6" t="s">
        <v>55</v>
      </c>
      <c r="BL242" s="23"/>
      <c r="BM242" s="23"/>
      <c r="BN242" s="42"/>
      <c r="BO242" s="42"/>
      <c r="BP242" s="42"/>
    </row>
    <row r="243">
      <c r="A243" s="11">
        <v>239.0</v>
      </c>
      <c r="B243" s="116" t="s">
        <v>668</v>
      </c>
      <c r="C243" s="116" t="s">
        <v>589</v>
      </c>
      <c r="D243" s="116" t="s">
        <v>670</v>
      </c>
      <c r="E243" s="117"/>
      <c r="F243" s="116" t="s">
        <v>96</v>
      </c>
      <c r="G243" s="116" t="s">
        <v>1216</v>
      </c>
      <c r="H243" s="48" t="s">
        <v>90</v>
      </c>
      <c r="J243" s="11" t="s">
        <v>526</v>
      </c>
      <c r="K243" s="48" t="s">
        <v>84</v>
      </c>
      <c r="L243" s="49">
        <v>42979.0</v>
      </c>
      <c r="M243" s="52"/>
      <c r="N243" s="50"/>
      <c r="O243" s="50"/>
      <c r="P243" s="50"/>
      <c r="Q243" s="25">
        <v>9.0</v>
      </c>
      <c r="R243" s="25">
        <v>9.0</v>
      </c>
      <c r="S243" s="25">
        <v>9.0</v>
      </c>
      <c r="T243" s="25"/>
      <c r="U243" s="25"/>
      <c r="V243" s="25"/>
      <c r="W243" s="25">
        <v>7.0</v>
      </c>
      <c r="X243" s="25">
        <v>8.0</v>
      </c>
      <c r="Y243" s="25">
        <v>10.0</v>
      </c>
      <c r="Z243" s="25">
        <v>7.0</v>
      </c>
      <c r="AA243" s="25"/>
      <c r="AB243" s="25">
        <v>6.0</v>
      </c>
      <c r="AC243" s="25">
        <v>9.0</v>
      </c>
      <c r="AD243" s="25"/>
      <c r="AE243" s="25"/>
      <c r="AF243" s="25">
        <v>8.0</v>
      </c>
      <c r="AG243" s="25"/>
      <c r="AH243" s="6">
        <v>10.0</v>
      </c>
      <c r="AI243" s="6">
        <v>10.0</v>
      </c>
      <c r="AJ243" s="6">
        <v>10.0</v>
      </c>
      <c r="AK243" s="60">
        <v>10.0</v>
      </c>
      <c r="AL243" s="25"/>
      <c r="AM243" s="25">
        <v>5.0</v>
      </c>
      <c r="AN243" s="25">
        <v>10.0</v>
      </c>
      <c r="AO243" s="25"/>
      <c r="AP243" s="6">
        <v>10.0</v>
      </c>
      <c r="AQ243" s="25"/>
      <c r="AR243" s="21"/>
      <c r="AS243" s="25"/>
      <c r="AT243" s="25"/>
      <c r="AU243" s="25"/>
      <c r="AV243" s="25"/>
      <c r="AW243" s="25"/>
      <c r="AX243" s="25">
        <v>10.0</v>
      </c>
      <c r="AY243" s="25">
        <f t="shared" si="1"/>
        <v>8.72</v>
      </c>
      <c r="AZ243" s="23"/>
      <c r="BA243" s="23">
        <f t="shared" si="5"/>
        <v>0</v>
      </c>
      <c r="BB243" s="6"/>
      <c r="BC243" s="6"/>
      <c r="BD243" s="23">
        <f t="shared" si="3"/>
        <v>0</v>
      </c>
      <c r="BE243" s="6" t="s">
        <v>92</v>
      </c>
      <c r="BF243" s="6" t="s">
        <v>55</v>
      </c>
      <c r="BG243" s="6" t="s">
        <v>55</v>
      </c>
      <c r="BH243" s="6" t="s">
        <v>55</v>
      </c>
      <c r="BI243" s="6" t="s">
        <v>55</v>
      </c>
      <c r="BJ243" s="6" t="s">
        <v>92</v>
      </c>
      <c r="BK243" s="6" t="s">
        <v>55</v>
      </c>
      <c r="BL243" s="23"/>
      <c r="BM243" s="23"/>
      <c r="BN243" s="42"/>
      <c r="BO243" s="42"/>
      <c r="BP243" s="42"/>
    </row>
    <row r="244">
      <c r="A244" s="11">
        <v>240.0</v>
      </c>
      <c r="B244" s="116" t="s">
        <v>301</v>
      </c>
      <c r="C244" s="116" t="s">
        <v>272</v>
      </c>
      <c r="D244" s="116" t="s">
        <v>78</v>
      </c>
      <c r="E244" s="117"/>
      <c r="F244" s="116" t="s">
        <v>79</v>
      </c>
      <c r="G244" s="116" t="s">
        <v>1216</v>
      </c>
      <c r="H244" s="48" t="s">
        <v>90</v>
      </c>
      <c r="J244" s="11" t="s">
        <v>526</v>
      </c>
      <c r="K244" s="48" t="s">
        <v>84</v>
      </c>
      <c r="L244" s="49">
        <v>42979.0</v>
      </c>
      <c r="M244" s="52"/>
      <c r="N244" s="50"/>
      <c r="O244" s="50"/>
      <c r="P244" s="50"/>
      <c r="Q244" s="6">
        <v>8.0</v>
      </c>
      <c r="R244" s="6">
        <v>9.0</v>
      </c>
      <c r="S244" s="6">
        <v>9.0</v>
      </c>
      <c r="T244" s="6"/>
      <c r="U244" s="6"/>
      <c r="V244" s="6"/>
      <c r="W244" s="6">
        <v>8.0</v>
      </c>
      <c r="X244" s="6">
        <v>10.0</v>
      </c>
      <c r="Y244" s="6">
        <v>9.0</v>
      </c>
      <c r="Z244" s="6">
        <v>8.0</v>
      </c>
      <c r="AA244" s="23"/>
      <c r="AB244" s="6">
        <v>7.0</v>
      </c>
      <c r="AC244" s="6">
        <v>10.0</v>
      </c>
      <c r="AD244" s="23"/>
      <c r="AE244" s="23"/>
      <c r="AF244" s="6">
        <v>8.0</v>
      </c>
      <c r="AG244" s="23"/>
      <c r="AH244" s="6">
        <v>10.0</v>
      </c>
      <c r="AI244" s="6">
        <v>10.0</v>
      </c>
      <c r="AJ244" s="6">
        <v>10.0</v>
      </c>
      <c r="AK244" s="60">
        <v>10.0</v>
      </c>
      <c r="AL244" s="23"/>
      <c r="AM244" s="6">
        <v>6.0</v>
      </c>
      <c r="AN244" s="6">
        <v>10.0</v>
      </c>
      <c r="AO244" s="6"/>
      <c r="AP244" s="6">
        <v>10.0</v>
      </c>
      <c r="AQ244" s="6"/>
      <c r="AR244" s="21"/>
      <c r="AS244" s="23"/>
      <c r="AT244" s="23"/>
      <c r="AU244" s="23"/>
      <c r="AV244" s="23"/>
      <c r="AW244" s="23"/>
      <c r="AX244" s="25">
        <v>10.0</v>
      </c>
      <c r="AY244" s="25">
        <f t="shared" si="1"/>
        <v>9</v>
      </c>
      <c r="AZ244" s="23"/>
      <c r="BA244" s="23">
        <f t="shared" si="5"/>
        <v>0</v>
      </c>
      <c r="BB244" s="6"/>
      <c r="BC244" s="6"/>
      <c r="BD244" s="23">
        <f t="shared" si="3"/>
        <v>0</v>
      </c>
      <c r="BE244" s="6" t="s">
        <v>92</v>
      </c>
      <c r="BF244" s="6" t="s">
        <v>55</v>
      </c>
      <c r="BG244" s="6" t="s">
        <v>55</v>
      </c>
      <c r="BH244" s="6" t="s">
        <v>55</v>
      </c>
      <c r="BI244" s="6" t="s">
        <v>55</v>
      </c>
      <c r="BJ244" s="6" t="s">
        <v>92</v>
      </c>
      <c r="BK244" s="6" t="s">
        <v>55</v>
      </c>
      <c r="BL244" s="23"/>
      <c r="BM244" s="23"/>
      <c r="BN244" s="42"/>
      <c r="BO244" s="42"/>
      <c r="BP244" s="42"/>
    </row>
    <row r="245">
      <c r="A245" s="11">
        <v>241.0</v>
      </c>
      <c r="B245" s="116" t="s">
        <v>1974</v>
      </c>
      <c r="C245" s="116" t="s">
        <v>880</v>
      </c>
      <c r="D245" s="116" t="s">
        <v>1975</v>
      </c>
      <c r="E245" s="117"/>
      <c r="F245" s="116" t="s">
        <v>79</v>
      </c>
      <c r="G245" s="116" t="s">
        <v>1216</v>
      </c>
      <c r="H245" s="48" t="s">
        <v>90</v>
      </c>
      <c r="J245" s="11" t="s">
        <v>526</v>
      </c>
      <c r="K245" s="48" t="s">
        <v>84</v>
      </c>
      <c r="L245" s="49">
        <v>42979.0</v>
      </c>
      <c r="M245" s="52"/>
      <c r="N245" s="50"/>
      <c r="O245" s="50"/>
      <c r="P245" s="50"/>
      <c r="Q245" s="25">
        <v>8.0</v>
      </c>
      <c r="R245" s="25">
        <v>7.0</v>
      </c>
      <c r="S245" s="25">
        <v>10.0</v>
      </c>
      <c r="T245" s="25"/>
      <c r="U245" s="25"/>
      <c r="V245" s="25"/>
      <c r="W245" s="25">
        <v>7.0</v>
      </c>
      <c r="X245" s="25">
        <v>6.0</v>
      </c>
      <c r="Y245" s="25">
        <v>7.0</v>
      </c>
      <c r="Z245" s="25">
        <v>9.0</v>
      </c>
      <c r="AA245" s="25"/>
      <c r="AB245" s="25">
        <v>9.0</v>
      </c>
      <c r="AC245" s="25">
        <v>10.0</v>
      </c>
      <c r="AD245" s="25"/>
      <c r="AE245" s="25"/>
      <c r="AF245" s="25">
        <v>8.0</v>
      </c>
      <c r="AG245" s="25"/>
      <c r="AH245" s="6">
        <v>10.0</v>
      </c>
      <c r="AI245" s="6">
        <v>10.0</v>
      </c>
      <c r="AJ245" s="6">
        <v>10.0</v>
      </c>
      <c r="AK245" s="60">
        <v>10.0</v>
      </c>
      <c r="AL245" s="25"/>
      <c r="AM245" s="25">
        <v>5.0</v>
      </c>
      <c r="AN245" s="25">
        <v>10.0</v>
      </c>
      <c r="AO245" s="25"/>
      <c r="AP245" s="6">
        <v>10.0</v>
      </c>
      <c r="AQ245" s="25"/>
      <c r="AR245" s="21"/>
      <c r="AS245" s="25"/>
      <c r="AT245" s="25"/>
      <c r="AU245" s="25"/>
      <c r="AV245" s="25"/>
      <c r="AW245" s="25"/>
      <c r="AX245" s="25">
        <v>10.0</v>
      </c>
      <c r="AY245" s="25">
        <f t="shared" si="1"/>
        <v>8.66</v>
      </c>
      <c r="AZ245" s="23"/>
      <c r="BA245" s="23">
        <f t="shared" si="5"/>
        <v>0</v>
      </c>
      <c r="BB245" s="6"/>
      <c r="BC245" s="6"/>
      <c r="BD245" s="23">
        <f t="shared" si="3"/>
        <v>0</v>
      </c>
      <c r="BE245" s="6" t="s">
        <v>92</v>
      </c>
      <c r="BF245" s="6" t="s">
        <v>55</v>
      </c>
      <c r="BG245" s="6" t="s">
        <v>55</v>
      </c>
      <c r="BH245" s="6" t="s">
        <v>55</v>
      </c>
      <c r="BI245" s="6" t="s">
        <v>55</v>
      </c>
      <c r="BJ245" s="6" t="s">
        <v>92</v>
      </c>
      <c r="BK245" s="6" t="s">
        <v>55</v>
      </c>
      <c r="BL245" s="23"/>
      <c r="BM245" s="23"/>
      <c r="BN245" s="42"/>
      <c r="BO245" s="42"/>
      <c r="BP245" s="42"/>
    </row>
    <row r="246">
      <c r="A246" s="11">
        <v>242.0</v>
      </c>
      <c r="B246" s="116" t="s">
        <v>1281</v>
      </c>
      <c r="C246" s="116" t="s">
        <v>538</v>
      </c>
      <c r="D246" s="116" t="s">
        <v>1976</v>
      </c>
      <c r="E246" s="117"/>
      <c r="F246" s="116" t="s">
        <v>96</v>
      </c>
      <c r="G246" s="116" t="s">
        <v>1216</v>
      </c>
      <c r="H246" s="48" t="s">
        <v>90</v>
      </c>
      <c r="J246" s="11" t="s">
        <v>526</v>
      </c>
      <c r="K246" s="48" t="s">
        <v>84</v>
      </c>
      <c r="L246" s="49">
        <v>42979.0</v>
      </c>
      <c r="M246" s="52"/>
      <c r="N246" s="50"/>
      <c r="O246" s="50"/>
      <c r="P246" s="50"/>
      <c r="Q246" s="6">
        <v>8.0</v>
      </c>
      <c r="R246" s="6">
        <v>9.0</v>
      </c>
      <c r="S246" s="6">
        <v>10.0</v>
      </c>
      <c r="T246" s="6"/>
      <c r="U246" s="6"/>
      <c r="V246" s="6"/>
      <c r="W246" s="6">
        <v>7.0</v>
      </c>
      <c r="X246" s="6">
        <v>9.0</v>
      </c>
      <c r="Y246" s="6">
        <v>8.0</v>
      </c>
      <c r="Z246" s="6">
        <v>8.0</v>
      </c>
      <c r="AA246" s="23"/>
      <c r="AB246" s="6">
        <v>9.0</v>
      </c>
      <c r="AC246" s="6">
        <v>10.0</v>
      </c>
      <c r="AD246" s="23"/>
      <c r="AE246" s="23"/>
      <c r="AF246" s="6">
        <v>10.0</v>
      </c>
      <c r="AG246" s="23"/>
      <c r="AH246" s="6">
        <v>10.0</v>
      </c>
      <c r="AI246" s="6">
        <v>10.0</v>
      </c>
      <c r="AJ246" s="6">
        <v>10.0</v>
      </c>
      <c r="AK246" s="60">
        <v>10.0</v>
      </c>
      <c r="AL246" s="23"/>
      <c r="AM246" s="6">
        <v>7.0</v>
      </c>
      <c r="AN246" s="6">
        <v>10.0</v>
      </c>
      <c r="AO246" s="6"/>
      <c r="AP246" s="6">
        <v>10.0</v>
      </c>
      <c r="AQ246" s="6"/>
      <c r="AR246" s="21"/>
      <c r="AS246" s="23"/>
      <c r="AT246" s="23"/>
      <c r="AU246" s="23"/>
      <c r="AV246" s="23"/>
      <c r="AW246" s="23"/>
      <c r="AX246" s="25">
        <v>10.0</v>
      </c>
      <c r="AY246" s="25">
        <f t="shared" si="1"/>
        <v>9.16</v>
      </c>
      <c r="AZ246" s="23"/>
      <c r="BA246" s="23">
        <f t="shared" si="5"/>
        <v>0</v>
      </c>
      <c r="BB246" s="6"/>
      <c r="BC246" s="6"/>
      <c r="BD246" s="23">
        <f t="shared" si="3"/>
        <v>0</v>
      </c>
      <c r="BE246" s="6" t="s">
        <v>92</v>
      </c>
      <c r="BF246" s="6" t="s">
        <v>55</v>
      </c>
      <c r="BG246" s="6" t="s">
        <v>55</v>
      </c>
      <c r="BH246" s="6" t="s">
        <v>55</v>
      </c>
      <c r="BI246" s="6" t="s">
        <v>55</v>
      </c>
      <c r="BJ246" s="6" t="s">
        <v>92</v>
      </c>
      <c r="BK246" s="6" t="s">
        <v>55</v>
      </c>
      <c r="BL246" s="23"/>
      <c r="BM246" s="23"/>
      <c r="BN246" s="42"/>
      <c r="BO246" s="42"/>
      <c r="BP246" s="42"/>
    </row>
    <row r="247">
      <c r="A247" s="11">
        <v>243.0</v>
      </c>
      <c r="B247" s="116" t="s">
        <v>983</v>
      </c>
      <c r="C247" s="116" t="s">
        <v>314</v>
      </c>
      <c r="D247" s="116" t="s">
        <v>774</v>
      </c>
      <c r="E247" s="117"/>
      <c r="F247" s="116" t="s">
        <v>96</v>
      </c>
      <c r="G247" s="116" t="s">
        <v>1216</v>
      </c>
      <c r="H247" s="48" t="s">
        <v>90</v>
      </c>
      <c r="J247" s="11" t="s">
        <v>526</v>
      </c>
      <c r="K247" s="48" t="s">
        <v>84</v>
      </c>
      <c r="L247" s="49">
        <v>42979.0</v>
      </c>
      <c r="M247" s="52"/>
      <c r="N247" s="50"/>
      <c r="O247" s="50"/>
      <c r="P247" s="50"/>
      <c r="Q247" s="6">
        <v>8.0</v>
      </c>
      <c r="R247" s="6">
        <v>7.0</v>
      </c>
      <c r="S247" s="6">
        <v>8.0</v>
      </c>
      <c r="T247" s="6"/>
      <c r="U247" s="6"/>
      <c r="V247" s="6"/>
      <c r="W247" s="6">
        <v>7.0</v>
      </c>
      <c r="X247" s="6">
        <v>7.0</v>
      </c>
      <c r="Y247" s="6">
        <v>8.0</v>
      </c>
      <c r="Z247" s="6">
        <v>9.0</v>
      </c>
      <c r="AA247" s="23"/>
      <c r="AB247" s="6">
        <v>8.0</v>
      </c>
      <c r="AC247" s="6">
        <v>8.0</v>
      </c>
      <c r="AD247" s="23"/>
      <c r="AE247" s="23"/>
      <c r="AF247" s="6">
        <v>10.0</v>
      </c>
      <c r="AG247" s="23"/>
      <c r="AH247" s="6">
        <v>10.0</v>
      </c>
      <c r="AI247" s="6">
        <v>10.0</v>
      </c>
      <c r="AJ247" s="6">
        <v>10.0</v>
      </c>
      <c r="AK247" s="60">
        <v>10.0</v>
      </c>
      <c r="AL247" s="23"/>
      <c r="AM247" s="6">
        <v>7.0</v>
      </c>
      <c r="AN247" s="6">
        <v>10.0</v>
      </c>
      <c r="AO247" s="6"/>
      <c r="AP247" s="6">
        <v>10.0</v>
      </c>
      <c r="AQ247" s="6"/>
      <c r="AR247" s="21"/>
      <c r="AS247" s="23"/>
      <c r="AT247" s="23"/>
      <c r="AU247" s="23"/>
      <c r="AV247" s="23"/>
      <c r="AW247" s="23"/>
      <c r="AX247" s="25">
        <v>10.0</v>
      </c>
      <c r="AY247" s="25">
        <f t="shared" si="1"/>
        <v>8.72</v>
      </c>
      <c r="AZ247" s="23"/>
      <c r="BA247" s="23">
        <f t="shared" si="5"/>
        <v>0</v>
      </c>
      <c r="BB247" s="6"/>
      <c r="BC247" s="6"/>
      <c r="BD247" s="23">
        <f t="shared" si="3"/>
        <v>0</v>
      </c>
      <c r="BE247" s="6" t="s">
        <v>92</v>
      </c>
      <c r="BF247" s="6" t="s">
        <v>55</v>
      </c>
      <c r="BG247" s="6" t="s">
        <v>55</v>
      </c>
      <c r="BH247" s="6" t="s">
        <v>55</v>
      </c>
      <c r="BI247" s="6" t="s">
        <v>55</v>
      </c>
      <c r="BJ247" s="6" t="s">
        <v>92</v>
      </c>
      <c r="BK247" s="6" t="s">
        <v>55</v>
      </c>
      <c r="BL247" s="23"/>
      <c r="BM247" s="23"/>
      <c r="BN247" s="42"/>
      <c r="BO247" s="42"/>
      <c r="BP247" s="42"/>
    </row>
    <row r="248">
      <c r="A248" s="11">
        <v>244.0</v>
      </c>
      <c r="B248" s="116" t="s">
        <v>678</v>
      </c>
      <c r="C248" s="116" t="s">
        <v>78</v>
      </c>
      <c r="D248" s="118"/>
      <c r="E248" s="117"/>
      <c r="F248" s="116" t="s">
        <v>79</v>
      </c>
      <c r="G248" s="116" t="s">
        <v>1284</v>
      </c>
      <c r="H248" s="48" t="s">
        <v>90</v>
      </c>
      <c r="J248" s="11" t="s">
        <v>526</v>
      </c>
      <c r="K248" s="48" t="s">
        <v>84</v>
      </c>
      <c r="L248" s="49">
        <v>42979.0</v>
      </c>
      <c r="M248" s="52"/>
      <c r="N248" s="50"/>
      <c r="O248" s="50"/>
      <c r="P248" s="50"/>
      <c r="Q248" s="6">
        <v>7.0</v>
      </c>
      <c r="R248" s="6">
        <v>8.0</v>
      </c>
      <c r="S248" s="6">
        <v>8.0</v>
      </c>
      <c r="T248" s="6"/>
      <c r="U248" s="6">
        <v>8.0</v>
      </c>
      <c r="V248" s="6"/>
      <c r="W248" s="6">
        <v>6.0</v>
      </c>
      <c r="X248" s="6">
        <v>8.0</v>
      </c>
      <c r="Y248" s="6">
        <v>7.0</v>
      </c>
      <c r="Z248" s="6">
        <v>9.0</v>
      </c>
      <c r="AA248" s="23"/>
      <c r="AB248" s="6">
        <v>7.0</v>
      </c>
      <c r="AC248" s="6">
        <v>9.0</v>
      </c>
      <c r="AD248" s="23"/>
      <c r="AE248" s="23"/>
      <c r="AF248" s="6">
        <v>10.0</v>
      </c>
      <c r="AG248" s="23"/>
      <c r="AH248" s="6">
        <v>10.0</v>
      </c>
      <c r="AI248" s="6">
        <v>10.0</v>
      </c>
      <c r="AJ248" s="6">
        <v>10.0</v>
      </c>
      <c r="AK248" s="6">
        <v>10.0</v>
      </c>
      <c r="AL248" s="23"/>
      <c r="AM248" s="23"/>
      <c r="AN248" s="6">
        <v>10.0</v>
      </c>
      <c r="AO248" s="6"/>
      <c r="AP248" s="6">
        <v>10.0</v>
      </c>
      <c r="AQ248" s="6"/>
      <c r="AR248" s="21"/>
      <c r="AS248" s="23"/>
      <c r="AT248" s="23"/>
      <c r="AU248" s="23"/>
      <c r="AV248" s="23"/>
      <c r="AW248" s="23"/>
      <c r="AX248" s="25">
        <v>10.0</v>
      </c>
      <c r="AY248" s="25">
        <f t="shared" si="1"/>
        <v>8.72</v>
      </c>
      <c r="AZ248" s="23"/>
      <c r="BA248" s="23">
        <f t="shared" si="5"/>
        <v>0</v>
      </c>
      <c r="BB248" s="6">
        <v>26.0</v>
      </c>
      <c r="BC248" s="6">
        <v>3.0</v>
      </c>
      <c r="BD248" s="23">
        <f t="shared" si="3"/>
        <v>23</v>
      </c>
      <c r="BE248" s="6" t="s">
        <v>92</v>
      </c>
      <c r="BF248" s="6" t="s">
        <v>55</v>
      </c>
      <c r="BG248" s="6" t="s">
        <v>55</v>
      </c>
      <c r="BH248" s="6" t="s">
        <v>55</v>
      </c>
      <c r="BI248" s="6" t="s">
        <v>55</v>
      </c>
      <c r="BJ248" s="6" t="s">
        <v>92</v>
      </c>
      <c r="BK248" s="6" t="s">
        <v>55</v>
      </c>
      <c r="BL248" s="23"/>
      <c r="BM248" s="23"/>
      <c r="BN248" s="42"/>
      <c r="BO248" s="42"/>
      <c r="BP248" s="42"/>
    </row>
    <row r="249">
      <c r="A249" s="11">
        <v>245.0</v>
      </c>
      <c r="B249" s="116" t="s">
        <v>93</v>
      </c>
      <c r="C249" s="116" t="s">
        <v>173</v>
      </c>
      <c r="D249" s="116" t="s">
        <v>274</v>
      </c>
      <c r="E249" s="117"/>
      <c r="F249" s="116" t="s">
        <v>79</v>
      </c>
      <c r="G249" s="116" t="s">
        <v>1284</v>
      </c>
      <c r="H249" s="48" t="s">
        <v>90</v>
      </c>
      <c r="J249" s="11" t="s">
        <v>526</v>
      </c>
      <c r="K249" s="48" t="s">
        <v>84</v>
      </c>
      <c r="L249" s="49">
        <v>42979.0</v>
      </c>
      <c r="M249" s="52"/>
      <c r="N249" s="50"/>
      <c r="O249" s="50"/>
      <c r="P249" s="50"/>
      <c r="Q249" s="6">
        <v>8.0</v>
      </c>
      <c r="R249" s="6">
        <v>9.0</v>
      </c>
      <c r="S249" s="6">
        <v>8.0</v>
      </c>
      <c r="T249" s="6"/>
      <c r="U249" s="6">
        <v>8.0</v>
      </c>
      <c r="V249" s="6"/>
      <c r="W249" s="6">
        <v>8.0</v>
      </c>
      <c r="X249" s="6">
        <v>9.0</v>
      </c>
      <c r="Y249" s="6">
        <v>10.0</v>
      </c>
      <c r="Z249" s="6">
        <v>10.0</v>
      </c>
      <c r="AA249" s="23"/>
      <c r="AB249" s="6">
        <v>9.0</v>
      </c>
      <c r="AC249" s="6">
        <v>10.0</v>
      </c>
      <c r="AD249" s="23"/>
      <c r="AE249" s="23"/>
      <c r="AF249" s="6">
        <v>10.0</v>
      </c>
      <c r="AG249" s="23"/>
      <c r="AH249" s="6">
        <v>10.0</v>
      </c>
      <c r="AI249" s="6">
        <v>10.0</v>
      </c>
      <c r="AJ249" s="6">
        <v>10.0</v>
      </c>
      <c r="AK249" s="6">
        <v>10.0</v>
      </c>
      <c r="AL249" s="23"/>
      <c r="AM249" s="23"/>
      <c r="AN249" s="6">
        <v>9.0</v>
      </c>
      <c r="AO249" s="6"/>
      <c r="AP249" s="6">
        <v>10.0</v>
      </c>
      <c r="AQ249" s="6"/>
      <c r="AR249" s="21"/>
      <c r="AS249" s="23"/>
      <c r="AT249" s="23"/>
      <c r="AU249" s="23"/>
      <c r="AV249" s="23"/>
      <c r="AW249" s="23"/>
      <c r="AX249" s="25">
        <v>10.0</v>
      </c>
      <c r="AY249" s="25">
        <f t="shared" si="1"/>
        <v>9.33</v>
      </c>
      <c r="AZ249" s="23"/>
      <c r="BA249" s="23">
        <f t="shared" si="5"/>
        <v>0</v>
      </c>
      <c r="BB249" s="6">
        <v>22.0</v>
      </c>
      <c r="BC249" s="6">
        <v>2.0</v>
      </c>
      <c r="BD249" s="23">
        <f t="shared" si="3"/>
        <v>20</v>
      </c>
      <c r="BE249" s="6" t="s">
        <v>92</v>
      </c>
      <c r="BF249" s="6" t="s">
        <v>55</v>
      </c>
      <c r="BG249" s="6" t="s">
        <v>55</v>
      </c>
      <c r="BH249" s="6" t="s">
        <v>55</v>
      </c>
      <c r="BI249" s="6" t="s">
        <v>92</v>
      </c>
      <c r="BJ249" s="6" t="s">
        <v>92</v>
      </c>
      <c r="BK249" s="6" t="s">
        <v>55</v>
      </c>
      <c r="BL249" s="23"/>
      <c r="BM249" s="23"/>
      <c r="BN249" s="42"/>
      <c r="BO249" s="42"/>
      <c r="BP249" s="42"/>
    </row>
    <row r="250">
      <c r="A250" s="11">
        <v>246.0</v>
      </c>
      <c r="B250" s="116" t="s">
        <v>692</v>
      </c>
      <c r="C250" s="116" t="s">
        <v>338</v>
      </c>
      <c r="D250" s="116" t="s">
        <v>214</v>
      </c>
      <c r="E250" s="117"/>
      <c r="F250" s="116" t="s">
        <v>79</v>
      </c>
      <c r="G250" s="116" t="s">
        <v>1284</v>
      </c>
      <c r="H250" s="48" t="s">
        <v>90</v>
      </c>
      <c r="J250" s="11" t="s">
        <v>526</v>
      </c>
      <c r="K250" s="48" t="s">
        <v>84</v>
      </c>
      <c r="L250" s="49">
        <v>42979.0</v>
      </c>
      <c r="M250" s="52"/>
      <c r="N250" s="50"/>
      <c r="O250" s="50"/>
      <c r="P250" s="50"/>
      <c r="Q250" s="6">
        <v>9.0</v>
      </c>
      <c r="R250" s="6">
        <v>6.0</v>
      </c>
      <c r="S250" s="6">
        <v>9.0</v>
      </c>
      <c r="T250" s="6"/>
      <c r="U250" s="6">
        <v>10.0</v>
      </c>
      <c r="V250" s="6"/>
      <c r="W250" s="6">
        <v>7.0</v>
      </c>
      <c r="X250" s="6">
        <v>9.0</v>
      </c>
      <c r="Y250" s="6">
        <v>10.0</v>
      </c>
      <c r="Z250" s="6">
        <v>10.0</v>
      </c>
      <c r="AA250" s="23"/>
      <c r="AB250" s="6">
        <v>9.0</v>
      </c>
      <c r="AC250" s="6">
        <v>10.0</v>
      </c>
      <c r="AD250" s="23"/>
      <c r="AE250" s="23"/>
      <c r="AF250" s="6">
        <v>10.0</v>
      </c>
      <c r="AG250" s="23"/>
      <c r="AH250" s="6">
        <v>10.0</v>
      </c>
      <c r="AI250" s="6">
        <v>10.0</v>
      </c>
      <c r="AJ250" s="6">
        <v>10.0</v>
      </c>
      <c r="AK250" s="6">
        <v>10.0</v>
      </c>
      <c r="AL250" s="23"/>
      <c r="AM250" s="23"/>
      <c r="AN250" s="6">
        <v>9.0</v>
      </c>
      <c r="AO250" s="6"/>
      <c r="AP250" s="6">
        <v>10.0</v>
      </c>
      <c r="AQ250" s="6"/>
      <c r="AR250" s="21"/>
      <c r="AS250" s="23"/>
      <c r="AT250" s="23"/>
      <c r="AU250" s="23"/>
      <c r="AV250" s="23"/>
      <c r="AW250" s="23"/>
      <c r="AX250" s="25">
        <v>10.0</v>
      </c>
      <c r="AY250" s="25">
        <f t="shared" si="1"/>
        <v>9.33</v>
      </c>
      <c r="AZ250" s="23"/>
      <c r="BA250" s="23">
        <f t="shared" si="5"/>
        <v>0</v>
      </c>
      <c r="BB250" s="6">
        <v>3.0</v>
      </c>
      <c r="BC250" s="6">
        <v>0.0</v>
      </c>
      <c r="BD250" s="23">
        <f t="shared" si="3"/>
        <v>3</v>
      </c>
      <c r="BE250" s="6" t="s">
        <v>92</v>
      </c>
      <c r="BF250" s="6" t="s">
        <v>55</v>
      </c>
      <c r="BG250" s="6" t="s">
        <v>55</v>
      </c>
      <c r="BH250" s="6" t="s">
        <v>55</v>
      </c>
      <c r="BI250" s="6" t="s">
        <v>55</v>
      </c>
      <c r="BJ250" s="6" t="s">
        <v>92</v>
      </c>
      <c r="BK250" s="6" t="s">
        <v>55</v>
      </c>
      <c r="BL250" s="23"/>
      <c r="BM250" s="23"/>
      <c r="BN250" s="42"/>
      <c r="BO250" s="42"/>
      <c r="BP250" s="42"/>
    </row>
    <row r="251">
      <c r="A251" s="11">
        <v>247.0</v>
      </c>
      <c r="B251" s="116" t="s">
        <v>692</v>
      </c>
      <c r="C251" s="116" t="s">
        <v>345</v>
      </c>
      <c r="D251" s="116" t="s">
        <v>355</v>
      </c>
      <c r="E251" s="117"/>
      <c r="F251" s="116" t="s">
        <v>96</v>
      </c>
      <c r="G251" s="116" t="s">
        <v>1284</v>
      </c>
      <c r="H251" s="48" t="s">
        <v>90</v>
      </c>
      <c r="J251" s="11" t="s">
        <v>526</v>
      </c>
      <c r="K251" s="48" t="s">
        <v>84</v>
      </c>
      <c r="L251" s="49">
        <v>42999.0</v>
      </c>
      <c r="M251" s="52"/>
      <c r="N251" s="48" t="s">
        <v>85</v>
      </c>
      <c r="O251" s="48" t="s">
        <v>483</v>
      </c>
      <c r="P251" s="50"/>
      <c r="Q251" s="6">
        <v>9.0</v>
      </c>
      <c r="R251" s="6">
        <v>9.0</v>
      </c>
      <c r="S251" s="6">
        <v>10.0</v>
      </c>
      <c r="T251" s="6"/>
      <c r="U251" s="6">
        <v>8.0</v>
      </c>
      <c r="V251" s="6"/>
      <c r="W251" s="6">
        <v>6.0</v>
      </c>
      <c r="X251" s="6">
        <v>10.0</v>
      </c>
      <c r="Y251" s="6">
        <v>10.0</v>
      </c>
      <c r="Z251" s="6">
        <v>10.0</v>
      </c>
      <c r="AA251" s="23"/>
      <c r="AB251" s="6">
        <v>10.0</v>
      </c>
      <c r="AC251" s="6">
        <v>9.0</v>
      </c>
      <c r="AD251" s="23"/>
      <c r="AE251" s="23"/>
      <c r="AF251" s="6">
        <v>10.0</v>
      </c>
      <c r="AG251" s="23"/>
      <c r="AH251" s="6">
        <v>10.0</v>
      </c>
      <c r="AI251" s="6">
        <v>10.0</v>
      </c>
      <c r="AJ251" s="6">
        <v>10.0</v>
      </c>
      <c r="AK251" s="6">
        <v>10.0</v>
      </c>
      <c r="AL251" s="23"/>
      <c r="AM251" s="23"/>
      <c r="AN251" s="6">
        <v>9.0</v>
      </c>
      <c r="AO251" s="6"/>
      <c r="AP251" s="6">
        <v>10.0</v>
      </c>
      <c r="AQ251" s="6"/>
      <c r="AR251" s="21"/>
      <c r="AS251" s="23"/>
      <c r="AT251" s="23"/>
      <c r="AU251" s="23"/>
      <c r="AV251" s="23"/>
      <c r="AW251" s="23"/>
      <c r="AX251" s="25">
        <v>10.0</v>
      </c>
      <c r="AY251" s="25">
        <f t="shared" si="1"/>
        <v>9.44</v>
      </c>
      <c r="AZ251" s="23"/>
      <c r="BA251" s="23">
        <f t="shared" si="5"/>
        <v>0</v>
      </c>
      <c r="BB251" s="6">
        <v>30.0</v>
      </c>
      <c r="BC251" s="6">
        <v>2.0</v>
      </c>
      <c r="BD251" s="23">
        <f t="shared" si="3"/>
        <v>28</v>
      </c>
      <c r="BE251" s="6" t="s">
        <v>92</v>
      </c>
      <c r="BF251" s="6" t="s">
        <v>55</v>
      </c>
      <c r="BG251" s="6" t="s">
        <v>55</v>
      </c>
      <c r="BH251" s="6" t="s">
        <v>55</v>
      </c>
      <c r="BI251" s="6" t="s">
        <v>55</v>
      </c>
      <c r="BJ251" s="6" t="s">
        <v>92</v>
      </c>
      <c r="BK251" s="6" t="s">
        <v>55</v>
      </c>
      <c r="BL251" s="23"/>
      <c r="BM251" s="23"/>
      <c r="BN251" s="42"/>
      <c r="BO251" s="42"/>
      <c r="BP251" s="42"/>
    </row>
    <row r="252">
      <c r="A252" s="11">
        <v>248.0</v>
      </c>
      <c r="B252" s="116" t="s">
        <v>410</v>
      </c>
      <c r="C252" s="116" t="s">
        <v>283</v>
      </c>
      <c r="D252" s="116" t="s">
        <v>478</v>
      </c>
      <c r="E252" s="117"/>
      <c r="F252" s="116" t="s">
        <v>96</v>
      </c>
      <c r="G252" s="116" t="s">
        <v>1284</v>
      </c>
      <c r="H252" s="48" t="s">
        <v>90</v>
      </c>
      <c r="J252" s="11" t="s">
        <v>526</v>
      </c>
      <c r="K252" s="48" t="s">
        <v>84</v>
      </c>
      <c r="L252" s="49">
        <v>42979.0</v>
      </c>
      <c r="M252" s="52"/>
      <c r="N252" s="50"/>
      <c r="O252" s="50"/>
      <c r="P252" s="50"/>
      <c r="Q252" s="6">
        <v>9.0</v>
      </c>
      <c r="R252" s="6">
        <v>8.0</v>
      </c>
      <c r="S252" s="6">
        <v>10.0</v>
      </c>
      <c r="T252" s="6"/>
      <c r="U252" s="6">
        <v>9.0</v>
      </c>
      <c r="V252" s="6"/>
      <c r="W252" s="6">
        <v>7.0</v>
      </c>
      <c r="X252" s="6">
        <v>10.0</v>
      </c>
      <c r="Y252" s="6">
        <v>10.0</v>
      </c>
      <c r="Z252" s="6">
        <v>10.0</v>
      </c>
      <c r="AA252" s="23"/>
      <c r="AB252" s="6">
        <v>8.0</v>
      </c>
      <c r="AC252" s="6">
        <v>10.0</v>
      </c>
      <c r="AD252" s="23"/>
      <c r="AE252" s="23"/>
      <c r="AF252" s="6">
        <v>10.0</v>
      </c>
      <c r="AG252" s="23"/>
      <c r="AH252" s="6">
        <v>10.0</v>
      </c>
      <c r="AI252" s="6">
        <v>10.0</v>
      </c>
      <c r="AJ252" s="6">
        <v>10.0</v>
      </c>
      <c r="AK252" s="6">
        <v>10.0</v>
      </c>
      <c r="AL252" s="23"/>
      <c r="AM252" s="23"/>
      <c r="AN252" s="6">
        <v>9.0</v>
      </c>
      <c r="AO252" s="6"/>
      <c r="AP252" s="6">
        <v>10.0</v>
      </c>
      <c r="AQ252" s="6"/>
      <c r="AR252" s="21"/>
      <c r="AS252" s="23"/>
      <c r="AT252" s="23"/>
      <c r="AU252" s="23"/>
      <c r="AV252" s="23"/>
      <c r="AW252" s="23"/>
      <c r="AX252" s="25">
        <v>10.0</v>
      </c>
      <c r="AY252" s="25">
        <f t="shared" si="1"/>
        <v>9.44</v>
      </c>
      <c r="AZ252" s="23"/>
      <c r="BA252" s="23">
        <f t="shared" si="5"/>
        <v>0</v>
      </c>
      <c r="BB252" s="6">
        <v>3.0</v>
      </c>
      <c r="BC252" s="6">
        <v>0.0</v>
      </c>
      <c r="BD252" s="23">
        <f t="shared" si="3"/>
        <v>3</v>
      </c>
      <c r="BE252" s="6" t="s">
        <v>92</v>
      </c>
      <c r="BF252" s="6" t="s">
        <v>55</v>
      </c>
      <c r="BG252" s="6" t="s">
        <v>55</v>
      </c>
      <c r="BH252" s="6" t="s">
        <v>55</v>
      </c>
      <c r="BI252" s="6" t="s">
        <v>55</v>
      </c>
      <c r="BJ252" s="6" t="s">
        <v>92</v>
      </c>
      <c r="BK252" s="6" t="s">
        <v>55</v>
      </c>
      <c r="BL252" s="23"/>
      <c r="BM252" s="23"/>
      <c r="BN252" s="42"/>
      <c r="BO252" s="42"/>
      <c r="BP252" s="42"/>
    </row>
    <row r="253">
      <c r="A253" s="11">
        <v>249.0</v>
      </c>
      <c r="B253" s="116" t="s">
        <v>715</v>
      </c>
      <c r="C253" s="116" t="s">
        <v>716</v>
      </c>
      <c r="D253" s="116" t="s">
        <v>149</v>
      </c>
      <c r="E253" s="118"/>
      <c r="F253" s="116" t="s">
        <v>79</v>
      </c>
      <c r="G253" s="116" t="s">
        <v>1284</v>
      </c>
      <c r="H253" s="48" t="s">
        <v>90</v>
      </c>
      <c r="J253" s="11" t="s">
        <v>526</v>
      </c>
      <c r="K253" s="48" t="s">
        <v>84</v>
      </c>
      <c r="L253" s="49">
        <v>42979.0</v>
      </c>
      <c r="M253" s="52"/>
      <c r="N253" s="50"/>
      <c r="O253" s="50"/>
      <c r="P253" s="50"/>
      <c r="Q253" s="25">
        <v>7.0</v>
      </c>
      <c r="R253" s="25">
        <v>7.0</v>
      </c>
      <c r="S253" s="25">
        <v>7.0</v>
      </c>
      <c r="T253" s="25"/>
      <c r="U253" s="25">
        <v>8.0</v>
      </c>
      <c r="V253" s="25"/>
      <c r="W253" s="25">
        <v>5.0</v>
      </c>
      <c r="X253" s="25">
        <v>8.0</v>
      </c>
      <c r="Y253" s="25">
        <v>8.0</v>
      </c>
      <c r="Z253" s="25">
        <v>10.0</v>
      </c>
      <c r="AA253" s="25"/>
      <c r="AB253" s="25">
        <v>7.0</v>
      </c>
      <c r="AC253" s="25">
        <v>9.0</v>
      </c>
      <c r="AD253" s="25"/>
      <c r="AE253" s="25"/>
      <c r="AF253" s="25">
        <v>10.0</v>
      </c>
      <c r="AG253" s="25"/>
      <c r="AH253" s="25">
        <v>10.0</v>
      </c>
      <c r="AI253" s="25">
        <v>10.0</v>
      </c>
      <c r="AJ253" s="25">
        <v>10.0</v>
      </c>
      <c r="AK253" s="25">
        <v>10.0</v>
      </c>
      <c r="AL253" s="25"/>
      <c r="AM253" s="25"/>
      <c r="AN253" s="25">
        <v>9.0</v>
      </c>
      <c r="AO253" s="25"/>
      <c r="AP253" s="6">
        <v>10.0</v>
      </c>
      <c r="AQ253" s="25"/>
      <c r="AR253" s="21"/>
      <c r="AS253" s="25"/>
      <c r="AT253" s="25"/>
      <c r="AU253" s="25"/>
      <c r="AV253" s="25"/>
      <c r="AW253" s="25"/>
      <c r="AX253" s="25">
        <v>10.0</v>
      </c>
      <c r="AY253" s="25">
        <f t="shared" si="1"/>
        <v>8.61</v>
      </c>
      <c r="AZ253" s="23"/>
      <c r="BA253" s="23">
        <f t="shared" si="5"/>
        <v>0</v>
      </c>
      <c r="BB253" s="6">
        <v>41.0</v>
      </c>
      <c r="BC253" s="6">
        <v>2.0</v>
      </c>
      <c r="BD253" s="23">
        <f t="shared" si="3"/>
        <v>39</v>
      </c>
      <c r="BE253" s="6" t="s">
        <v>92</v>
      </c>
      <c r="BF253" s="6" t="s">
        <v>55</v>
      </c>
      <c r="BG253" s="6" t="s">
        <v>55</v>
      </c>
      <c r="BH253" s="6" t="s">
        <v>55</v>
      </c>
      <c r="BI253" s="6" t="s">
        <v>55</v>
      </c>
      <c r="BJ253" s="6" t="s">
        <v>92</v>
      </c>
      <c r="BK253" s="6" t="s">
        <v>55</v>
      </c>
      <c r="BL253" s="23"/>
      <c r="BM253" s="23"/>
      <c r="BN253" s="42"/>
      <c r="BO253" s="42"/>
      <c r="BP253" s="42"/>
    </row>
    <row r="254">
      <c r="A254" s="11">
        <v>250.0</v>
      </c>
      <c r="B254" s="116" t="s">
        <v>724</v>
      </c>
      <c r="C254" s="116" t="s">
        <v>252</v>
      </c>
      <c r="D254" s="116" t="s">
        <v>110</v>
      </c>
      <c r="E254" s="117"/>
      <c r="F254" s="116" t="s">
        <v>96</v>
      </c>
      <c r="G254" s="116" t="s">
        <v>1284</v>
      </c>
      <c r="H254" s="48" t="s">
        <v>90</v>
      </c>
      <c r="J254" s="11" t="s">
        <v>526</v>
      </c>
      <c r="K254" s="48" t="s">
        <v>84</v>
      </c>
      <c r="L254" s="49">
        <v>42980.0</v>
      </c>
      <c r="M254" s="52"/>
      <c r="N254" s="50"/>
      <c r="O254" s="50"/>
      <c r="P254" s="50"/>
      <c r="Q254" s="25">
        <v>9.0</v>
      </c>
      <c r="R254" s="25">
        <v>8.0</v>
      </c>
      <c r="S254" s="25">
        <v>9.0</v>
      </c>
      <c r="T254" s="25"/>
      <c r="U254" s="25">
        <v>9.0</v>
      </c>
      <c r="V254" s="25"/>
      <c r="W254" s="25">
        <v>6.0</v>
      </c>
      <c r="X254" s="25">
        <v>9.0</v>
      </c>
      <c r="Y254" s="25">
        <v>10.0</v>
      </c>
      <c r="Z254" s="25">
        <v>10.0</v>
      </c>
      <c r="AA254" s="25"/>
      <c r="AB254" s="25">
        <v>6.0</v>
      </c>
      <c r="AC254" s="25">
        <v>9.0</v>
      </c>
      <c r="AD254" s="25"/>
      <c r="AE254" s="25"/>
      <c r="AF254" s="25">
        <v>10.0</v>
      </c>
      <c r="AG254" s="25"/>
      <c r="AH254" s="25">
        <v>10.0</v>
      </c>
      <c r="AI254" s="25">
        <v>10.0</v>
      </c>
      <c r="AJ254" s="25">
        <v>10.0</v>
      </c>
      <c r="AK254" s="25">
        <v>10.0</v>
      </c>
      <c r="AL254" s="25"/>
      <c r="AM254" s="25"/>
      <c r="AN254" s="25">
        <v>9.0</v>
      </c>
      <c r="AO254" s="25"/>
      <c r="AP254" s="6">
        <v>10.0</v>
      </c>
      <c r="AQ254" s="25"/>
      <c r="AR254" s="21"/>
      <c r="AS254" s="25"/>
      <c r="AT254" s="25"/>
      <c r="AU254" s="25"/>
      <c r="AV254" s="25"/>
      <c r="AW254" s="25"/>
      <c r="AX254" s="25">
        <v>10.0</v>
      </c>
      <c r="AY254" s="25">
        <f t="shared" si="1"/>
        <v>9.11</v>
      </c>
      <c r="AZ254" s="23"/>
      <c r="BA254" s="23">
        <f t="shared" si="5"/>
        <v>0</v>
      </c>
      <c r="BB254" s="6">
        <v>3.0</v>
      </c>
      <c r="BC254" s="6">
        <v>0.0</v>
      </c>
      <c r="BD254" s="23">
        <f t="shared" si="3"/>
        <v>3</v>
      </c>
      <c r="BE254" s="6" t="s">
        <v>92</v>
      </c>
      <c r="BF254" s="6" t="s">
        <v>55</v>
      </c>
      <c r="BG254" s="6" t="s">
        <v>55</v>
      </c>
      <c r="BH254" s="6" t="s">
        <v>55</v>
      </c>
      <c r="BI254" s="6" t="s">
        <v>55</v>
      </c>
      <c r="BJ254" s="6" t="s">
        <v>92</v>
      </c>
      <c r="BK254" s="6" t="s">
        <v>55</v>
      </c>
      <c r="BL254" s="23"/>
      <c r="BM254" s="23"/>
      <c r="BN254" s="42"/>
      <c r="BO254" s="42"/>
      <c r="BP254" s="42"/>
    </row>
    <row r="255">
      <c r="A255" s="11">
        <v>251.0</v>
      </c>
      <c r="B255" s="116" t="s">
        <v>727</v>
      </c>
      <c r="C255" s="116" t="s">
        <v>728</v>
      </c>
      <c r="D255" s="116" t="s">
        <v>200</v>
      </c>
      <c r="E255" s="117"/>
      <c r="F255" s="116" t="s">
        <v>96</v>
      </c>
      <c r="G255" s="116" t="s">
        <v>1284</v>
      </c>
      <c r="H255" s="48" t="s">
        <v>90</v>
      </c>
      <c r="J255" s="11" t="s">
        <v>526</v>
      </c>
      <c r="K255" s="48" t="s">
        <v>84</v>
      </c>
      <c r="L255" s="49">
        <v>42979.0</v>
      </c>
      <c r="M255" s="52"/>
      <c r="N255" s="50"/>
      <c r="O255" s="50"/>
      <c r="P255" s="50"/>
      <c r="Q255" s="6">
        <v>9.0</v>
      </c>
      <c r="R255" s="71">
        <v>8.0</v>
      </c>
      <c r="S255" s="6">
        <v>8.0</v>
      </c>
      <c r="T255" s="6"/>
      <c r="U255" s="6">
        <v>9.0</v>
      </c>
      <c r="V255" s="6"/>
      <c r="W255" s="6">
        <v>8.0</v>
      </c>
      <c r="X255" s="6">
        <v>9.0</v>
      </c>
      <c r="Y255" s="6">
        <v>9.0</v>
      </c>
      <c r="Z255" s="6">
        <v>10.0</v>
      </c>
      <c r="AA255" s="23"/>
      <c r="AB255" s="6">
        <v>8.0</v>
      </c>
      <c r="AC255" s="6">
        <v>10.0</v>
      </c>
      <c r="AD255" s="23"/>
      <c r="AE255" s="23"/>
      <c r="AF255" s="6">
        <v>10.0</v>
      </c>
      <c r="AG255" s="23"/>
      <c r="AH255" s="6">
        <v>10.0</v>
      </c>
      <c r="AI255" s="6">
        <v>10.0</v>
      </c>
      <c r="AJ255" s="6">
        <v>10.0</v>
      </c>
      <c r="AK255" s="6">
        <v>10.0</v>
      </c>
      <c r="AL255" s="23"/>
      <c r="AM255" s="23"/>
      <c r="AN255" s="6">
        <v>10.0</v>
      </c>
      <c r="AO255" s="6"/>
      <c r="AP255" s="6">
        <v>10.0</v>
      </c>
      <c r="AQ255" s="6"/>
      <c r="AR255" s="21"/>
      <c r="AS255" s="23"/>
      <c r="AT255" s="23"/>
      <c r="AU255" s="23"/>
      <c r="AV255" s="23"/>
      <c r="AW255" s="23"/>
      <c r="AX255" s="25">
        <v>10.0</v>
      </c>
      <c r="AY255" s="25">
        <f t="shared" si="1"/>
        <v>9.33</v>
      </c>
      <c r="AZ255" s="23"/>
      <c r="BA255" s="23">
        <f t="shared" si="5"/>
        <v>0</v>
      </c>
      <c r="BB255" s="6">
        <v>16.0</v>
      </c>
      <c r="BC255" s="6">
        <v>9.0</v>
      </c>
      <c r="BD255" s="23">
        <f t="shared" si="3"/>
        <v>7</v>
      </c>
      <c r="BE255" s="6" t="s">
        <v>92</v>
      </c>
      <c r="BF255" s="6" t="s">
        <v>55</v>
      </c>
      <c r="BG255" s="6" t="s">
        <v>55</v>
      </c>
      <c r="BH255" s="6" t="s">
        <v>55</v>
      </c>
      <c r="BI255" s="6" t="s">
        <v>55</v>
      </c>
      <c r="BJ255" s="6" t="s">
        <v>92</v>
      </c>
      <c r="BK255" s="6" t="s">
        <v>55</v>
      </c>
      <c r="BL255" s="23"/>
      <c r="BM255" s="23"/>
      <c r="BN255" s="42"/>
      <c r="BO255" s="42"/>
      <c r="BP255" s="42"/>
    </row>
    <row r="256">
      <c r="A256" s="11">
        <v>252.0</v>
      </c>
      <c r="B256" s="116" t="s">
        <v>736</v>
      </c>
      <c r="C256" s="116" t="s">
        <v>132</v>
      </c>
      <c r="D256" s="116" t="s">
        <v>157</v>
      </c>
      <c r="E256" s="117"/>
      <c r="F256" s="116" t="s">
        <v>79</v>
      </c>
      <c r="G256" s="116" t="s">
        <v>1284</v>
      </c>
      <c r="H256" s="48" t="s">
        <v>90</v>
      </c>
      <c r="J256" s="11" t="s">
        <v>526</v>
      </c>
      <c r="K256" s="48" t="s">
        <v>84</v>
      </c>
      <c r="L256" s="49">
        <v>42989.0</v>
      </c>
      <c r="M256" s="52"/>
      <c r="N256" s="48" t="s">
        <v>85</v>
      </c>
      <c r="O256" s="48" t="s">
        <v>295</v>
      </c>
      <c r="P256" s="50"/>
      <c r="Q256" s="25">
        <v>7.0</v>
      </c>
      <c r="R256" s="25">
        <v>6.0</v>
      </c>
      <c r="S256" s="25">
        <v>7.0</v>
      </c>
      <c r="T256" s="25"/>
      <c r="U256" s="25">
        <v>8.0</v>
      </c>
      <c r="V256" s="25"/>
      <c r="W256" s="25">
        <v>6.0</v>
      </c>
      <c r="X256" s="25">
        <v>9.0</v>
      </c>
      <c r="Y256" s="25">
        <v>9.0</v>
      </c>
      <c r="Z256" s="25">
        <v>10.0</v>
      </c>
      <c r="AA256" s="25"/>
      <c r="AB256" s="25">
        <v>8.0</v>
      </c>
      <c r="AC256" s="25">
        <v>9.0</v>
      </c>
      <c r="AD256" s="25"/>
      <c r="AE256" s="25"/>
      <c r="AF256" s="25">
        <v>10.0</v>
      </c>
      <c r="AG256" s="25"/>
      <c r="AH256" s="25">
        <v>10.0</v>
      </c>
      <c r="AI256" s="25">
        <v>10.0</v>
      </c>
      <c r="AJ256" s="25">
        <v>10.0</v>
      </c>
      <c r="AK256" s="25">
        <v>10.0</v>
      </c>
      <c r="AL256" s="25"/>
      <c r="AM256" s="25"/>
      <c r="AN256" s="25">
        <v>9.0</v>
      </c>
      <c r="AO256" s="25"/>
      <c r="AP256" s="6">
        <v>10.0</v>
      </c>
      <c r="AQ256" s="25"/>
      <c r="AR256" s="21"/>
      <c r="AS256" s="25"/>
      <c r="AT256" s="25"/>
      <c r="AU256" s="25"/>
      <c r="AV256" s="25"/>
      <c r="AW256" s="25"/>
      <c r="AX256" s="25">
        <v>10.0</v>
      </c>
      <c r="AY256" s="25">
        <f t="shared" si="1"/>
        <v>8.77</v>
      </c>
      <c r="AZ256" s="23"/>
      <c r="BA256" s="23">
        <f t="shared" si="5"/>
        <v>0</v>
      </c>
      <c r="BB256" s="6">
        <v>4.0</v>
      </c>
      <c r="BC256" s="6">
        <v>3.0</v>
      </c>
      <c r="BD256" s="23">
        <f t="shared" si="3"/>
        <v>1</v>
      </c>
      <c r="BE256" s="6" t="s">
        <v>92</v>
      </c>
      <c r="BF256" s="6" t="s">
        <v>55</v>
      </c>
      <c r="BG256" s="6" t="s">
        <v>55</v>
      </c>
      <c r="BH256" s="6" t="s">
        <v>55</v>
      </c>
      <c r="BI256" s="6" t="s">
        <v>55</v>
      </c>
      <c r="BJ256" s="6" t="s">
        <v>92</v>
      </c>
      <c r="BK256" s="6" t="s">
        <v>55</v>
      </c>
      <c r="BL256" s="23"/>
      <c r="BM256" s="23"/>
      <c r="BN256" s="42"/>
      <c r="BO256" s="42"/>
      <c r="BP256" s="42"/>
    </row>
    <row r="257">
      <c r="A257" s="11">
        <v>253.0</v>
      </c>
      <c r="B257" s="116" t="s">
        <v>560</v>
      </c>
      <c r="C257" s="116" t="s">
        <v>254</v>
      </c>
      <c r="D257" s="118"/>
      <c r="E257" s="117"/>
      <c r="F257" s="116" t="s">
        <v>96</v>
      </c>
      <c r="G257" s="116" t="s">
        <v>1284</v>
      </c>
      <c r="H257" s="48" t="s">
        <v>90</v>
      </c>
      <c r="J257" s="11" t="s">
        <v>526</v>
      </c>
      <c r="K257" s="48" t="s">
        <v>84</v>
      </c>
      <c r="L257" s="49">
        <v>42979.0</v>
      </c>
      <c r="M257" s="52"/>
      <c r="N257" s="50"/>
      <c r="O257" s="50"/>
      <c r="P257" s="50"/>
      <c r="Q257" s="6">
        <v>9.0</v>
      </c>
      <c r="R257" s="6">
        <v>9.0</v>
      </c>
      <c r="S257" s="6">
        <v>10.0</v>
      </c>
      <c r="T257" s="6"/>
      <c r="U257" s="6">
        <v>10.0</v>
      </c>
      <c r="V257" s="6"/>
      <c r="W257" s="6">
        <v>9.0</v>
      </c>
      <c r="X257" s="6">
        <v>10.0</v>
      </c>
      <c r="Y257" s="6">
        <v>10.0</v>
      </c>
      <c r="Z257" s="6">
        <v>10.0</v>
      </c>
      <c r="AA257" s="23"/>
      <c r="AB257" s="6">
        <v>10.0</v>
      </c>
      <c r="AC257" s="6">
        <v>10.0</v>
      </c>
      <c r="AD257" s="23"/>
      <c r="AE257" s="23"/>
      <c r="AF257" s="6">
        <v>10.0</v>
      </c>
      <c r="AG257" s="23"/>
      <c r="AH257" s="6">
        <v>10.0</v>
      </c>
      <c r="AI257" s="6">
        <v>10.0</v>
      </c>
      <c r="AJ257" s="6">
        <v>10.0</v>
      </c>
      <c r="AK257" s="6">
        <v>10.0</v>
      </c>
      <c r="AL257" s="23"/>
      <c r="AM257" s="23"/>
      <c r="AN257" s="6">
        <v>10.0</v>
      </c>
      <c r="AO257" s="6"/>
      <c r="AP257" s="6">
        <v>10.0</v>
      </c>
      <c r="AQ257" s="6"/>
      <c r="AR257" s="21"/>
      <c r="AS257" s="23"/>
      <c r="AT257" s="23"/>
      <c r="AU257" s="23"/>
      <c r="AV257" s="23"/>
      <c r="AW257" s="23"/>
      <c r="AX257" s="25">
        <v>10.0</v>
      </c>
      <c r="AY257" s="25">
        <f t="shared" si="1"/>
        <v>9.83</v>
      </c>
      <c r="AZ257" s="23"/>
      <c r="BA257" s="23">
        <f t="shared" si="5"/>
        <v>0</v>
      </c>
      <c r="BB257" s="6">
        <v>19.0</v>
      </c>
      <c r="BC257" s="6">
        <v>3.0</v>
      </c>
      <c r="BD257" s="23">
        <f t="shared" si="3"/>
        <v>16</v>
      </c>
      <c r="BE257" s="6" t="s">
        <v>92</v>
      </c>
      <c r="BF257" s="6" t="s">
        <v>55</v>
      </c>
      <c r="BG257" s="6" t="s">
        <v>55</v>
      </c>
      <c r="BH257" s="6" t="s">
        <v>55</v>
      </c>
      <c r="BI257" s="6" t="s">
        <v>55</v>
      </c>
      <c r="BJ257" s="6" t="s">
        <v>92</v>
      </c>
      <c r="BK257" s="6" t="s">
        <v>55</v>
      </c>
      <c r="BL257" s="23"/>
      <c r="BM257" s="23"/>
      <c r="BN257" s="42"/>
      <c r="BO257" s="42"/>
      <c r="BP257" s="42"/>
    </row>
    <row r="258">
      <c r="A258" s="11">
        <v>254.0</v>
      </c>
      <c r="B258" s="116" t="s">
        <v>742</v>
      </c>
      <c r="C258" s="116" t="s">
        <v>404</v>
      </c>
      <c r="D258" s="116" t="s">
        <v>457</v>
      </c>
      <c r="E258" s="117"/>
      <c r="F258" s="116" t="s">
        <v>96</v>
      </c>
      <c r="G258" s="116" t="s">
        <v>1284</v>
      </c>
      <c r="H258" s="48" t="s">
        <v>90</v>
      </c>
      <c r="J258" s="11" t="s">
        <v>526</v>
      </c>
      <c r="K258" s="48" t="s">
        <v>84</v>
      </c>
      <c r="L258" s="49">
        <v>42979.0</v>
      </c>
      <c r="M258" s="52"/>
      <c r="N258" s="50"/>
      <c r="O258" s="50"/>
      <c r="P258" s="50"/>
      <c r="Q258" s="25">
        <v>9.0</v>
      </c>
      <c r="R258" s="25">
        <v>7.0</v>
      </c>
      <c r="S258" s="25">
        <v>10.0</v>
      </c>
      <c r="T258" s="25"/>
      <c r="U258" s="25">
        <v>9.0</v>
      </c>
      <c r="V258" s="25"/>
      <c r="W258" s="25">
        <v>7.0</v>
      </c>
      <c r="X258" s="25">
        <v>10.0</v>
      </c>
      <c r="Y258" s="25">
        <v>9.0</v>
      </c>
      <c r="Z258" s="25">
        <v>10.0</v>
      </c>
      <c r="AA258" s="25"/>
      <c r="AB258" s="25">
        <v>9.0</v>
      </c>
      <c r="AC258" s="25">
        <v>9.0</v>
      </c>
      <c r="AD258" s="25"/>
      <c r="AE258" s="25"/>
      <c r="AF258" s="25">
        <v>10.0</v>
      </c>
      <c r="AG258" s="25"/>
      <c r="AH258" s="25">
        <v>10.0</v>
      </c>
      <c r="AI258" s="25">
        <v>10.0</v>
      </c>
      <c r="AJ258" s="25">
        <v>10.0</v>
      </c>
      <c r="AK258" s="25">
        <v>10.0</v>
      </c>
      <c r="AL258" s="25"/>
      <c r="AM258" s="25"/>
      <c r="AN258" s="25">
        <v>10.0</v>
      </c>
      <c r="AO258" s="25"/>
      <c r="AP258" s="6">
        <v>10.0</v>
      </c>
      <c r="AQ258" s="25"/>
      <c r="AR258" s="21"/>
      <c r="AS258" s="25"/>
      <c r="AT258" s="25"/>
      <c r="AU258" s="25"/>
      <c r="AV258" s="25"/>
      <c r="AW258" s="25"/>
      <c r="AX258" s="25">
        <v>10.0</v>
      </c>
      <c r="AY258" s="25">
        <f t="shared" si="1"/>
        <v>9.38</v>
      </c>
      <c r="AZ258" s="23"/>
      <c r="BA258" s="23">
        <f t="shared" si="5"/>
        <v>0</v>
      </c>
      <c r="BB258" s="6">
        <v>12.0</v>
      </c>
      <c r="BC258" s="6">
        <v>4.0</v>
      </c>
      <c r="BD258" s="23">
        <f t="shared" si="3"/>
        <v>8</v>
      </c>
      <c r="BE258" s="6" t="s">
        <v>92</v>
      </c>
      <c r="BF258" s="6" t="s">
        <v>55</v>
      </c>
      <c r="BG258" s="6" t="s">
        <v>55</v>
      </c>
      <c r="BH258" s="6" t="s">
        <v>55</v>
      </c>
      <c r="BI258" s="6" t="s">
        <v>55</v>
      </c>
      <c r="BJ258" s="6" t="s">
        <v>92</v>
      </c>
      <c r="BK258" s="6" t="s">
        <v>55</v>
      </c>
      <c r="BL258" s="23"/>
      <c r="BM258" s="23"/>
      <c r="BN258" s="42"/>
      <c r="BO258" s="42"/>
      <c r="BP258" s="42"/>
    </row>
    <row r="259">
      <c r="A259" s="11">
        <v>255.0</v>
      </c>
      <c r="B259" s="116" t="s">
        <v>748</v>
      </c>
      <c r="C259" s="116" t="s">
        <v>749</v>
      </c>
      <c r="D259" s="116" t="s">
        <v>528</v>
      </c>
      <c r="E259" s="117"/>
      <c r="F259" s="116" t="s">
        <v>96</v>
      </c>
      <c r="G259" s="116" t="s">
        <v>1284</v>
      </c>
      <c r="H259" s="48" t="s">
        <v>90</v>
      </c>
      <c r="J259" s="11" t="s">
        <v>526</v>
      </c>
      <c r="K259" s="48" t="s">
        <v>84</v>
      </c>
      <c r="L259" s="49">
        <v>42979.0</v>
      </c>
      <c r="M259" s="52"/>
      <c r="N259" s="50"/>
      <c r="O259" s="50"/>
      <c r="P259" s="50"/>
      <c r="Q259" s="6">
        <v>8.0</v>
      </c>
      <c r="R259" s="6">
        <v>7.0</v>
      </c>
      <c r="S259" s="6">
        <v>7.0</v>
      </c>
      <c r="T259" s="6"/>
      <c r="U259" s="6">
        <v>10.0</v>
      </c>
      <c r="V259" s="6"/>
      <c r="W259" s="6">
        <v>6.0</v>
      </c>
      <c r="X259" s="6">
        <v>9.0</v>
      </c>
      <c r="Y259" s="6">
        <v>10.0</v>
      </c>
      <c r="Z259" s="6">
        <v>10.0</v>
      </c>
      <c r="AA259" s="6"/>
      <c r="AB259" s="6">
        <v>8.0</v>
      </c>
      <c r="AC259" s="6">
        <v>10.0</v>
      </c>
      <c r="AD259" s="23"/>
      <c r="AE259" s="23"/>
      <c r="AF259" s="6">
        <v>10.0</v>
      </c>
      <c r="AG259" s="23"/>
      <c r="AH259" s="6">
        <v>10.0</v>
      </c>
      <c r="AI259" s="6">
        <v>10.0</v>
      </c>
      <c r="AJ259" s="6">
        <v>10.0</v>
      </c>
      <c r="AK259" s="6">
        <v>10.0</v>
      </c>
      <c r="AL259" s="23"/>
      <c r="AM259" s="23"/>
      <c r="AN259" s="6">
        <v>10.0</v>
      </c>
      <c r="AO259" s="6"/>
      <c r="AP259" s="6">
        <v>10.0</v>
      </c>
      <c r="AQ259" s="6"/>
      <c r="AR259" s="21"/>
      <c r="AS259" s="23"/>
      <c r="AT259" s="23"/>
      <c r="AU259" s="23"/>
      <c r="AV259" s="23"/>
      <c r="AW259" s="23"/>
      <c r="AX259" s="25">
        <v>10.0</v>
      </c>
      <c r="AY259" s="25">
        <f t="shared" si="1"/>
        <v>9.16</v>
      </c>
      <c r="AZ259" s="23"/>
      <c r="BA259" s="23">
        <f t="shared" si="5"/>
        <v>0</v>
      </c>
      <c r="BB259" s="6">
        <v>16.0</v>
      </c>
      <c r="BC259" s="6">
        <v>1.0</v>
      </c>
      <c r="BD259" s="23">
        <f t="shared" si="3"/>
        <v>15</v>
      </c>
      <c r="BE259" s="6" t="s">
        <v>92</v>
      </c>
      <c r="BF259" s="6" t="s">
        <v>55</v>
      </c>
      <c r="BG259" s="6" t="s">
        <v>55</v>
      </c>
      <c r="BH259" s="6" t="s">
        <v>55</v>
      </c>
      <c r="BI259" s="6" t="s">
        <v>55</v>
      </c>
      <c r="BJ259" s="6" t="s">
        <v>92</v>
      </c>
      <c r="BK259" s="6" t="s">
        <v>55</v>
      </c>
      <c r="BL259" s="23"/>
      <c r="BM259" s="23"/>
      <c r="BN259" s="42"/>
      <c r="BO259" s="42"/>
      <c r="BP259" s="42"/>
    </row>
    <row r="260">
      <c r="A260" s="11">
        <v>256.0</v>
      </c>
      <c r="B260" s="116" t="s">
        <v>754</v>
      </c>
      <c r="C260" s="116" t="s">
        <v>310</v>
      </c>
      <c r="D260" s="118"/>
      <c r="E260" s="117"/>
      <c r="F260" s="116" t="s">
        <v>96</v>
      </c>
      <c r="G260" s="116" t="s">
        <v>1284</v>
      </c>
      <c r="H260" s="48" t="s">
        <v>90</v>
      </c>
      <c r="J260" s="11" t="s">
        <v>526</v>
      </c>
      <c r="K260" s="48" t="s">
        <v>84</v>
      </c>
      <c r="L260" s="49">
        <v>42979.0</v>
      </c>
      <c r="M260" s="52"/>
      <c r="N260" s="50"/>
      <c r="O260" s="50"/>
      <c r="P260" s="50"/>
      <c r="Q260" s="6">
        <v>9.0</v>
      </c>
      <c r="R260" s="6">
        <v>7.0</v>
      </c>
      <c r="S260" s="6">
        <v>9.0</v>
      </c>
      <c r="T260" s="6"/>
      <c r="U260" s="6">
        <v>8.0</v>
      </c>
      <c r="V260" s="6"/>
      <c r="W260" s="6">
        <v>7.0</v>
      </c>
      <c r="X260" s="6">
        <v>9.0</v>
      </c>
      <c r="Y260" s="6">
        <v>9.0</v>
      </c>
      <c r="Z260" s="6">
        <v>10.0</v>
      </c>
      <c r="AA260" s="23"/>
      <c r="AB260" s="6">
        <v>9.0</v>
      </c>
      <c r="AC260" s="6">
        <v>7.0</v>
      </c>
      <c r="AD260" s="23"/>
      <c r="AE260" s="23"/>
      <c r="AF260" s="6">
        <v>10.0</v>
      </c>
      <c r="AG260" s="23"/>
      <c r="AH260" s="6">
        <v>10.0</v>
      </c>
      <c r="AI260" s="6">
        <v>10.0</v>
      </c>
      <c r="AJ260" s="6">
        <v>10.0</v>
      </c>
      <c r="AK260" s="6">
        <v>10.0</v>
      </c>
      <c r="AL260" s="23"/>
      <c r="AM260" s="23"/>
      <c r="AN260" s="6">
        <v>9.0</v>
      </c>
      <c r="AO260" s="6"/>
      <c r="AP260" s="6">
        <v>10.0</v>
      </c>
      <c r="AQ260" s="6"/>
      <c r="AR260" s="21"/>
      <c r="AS260" s="23"/>
      <c r="AT260" s="23"/>
      <c r="AU260" s="23"/>
      <c r="AV260" s="23"/>
      <c r="AW260" s="23"/>
      <c r="AX260" s="25">
        <v>10.0</v>
      </c>
      <c r="AY260" s="25">
        <f t="shared" si="1"/>
        <v>9.05</v>
      </c>
      <c r="AZ260" s="23"/>
      <c r="BA260" s="23">
        <f t="shared" si="5"/>
        <v>0</v>
      </c>
      <c r="BB260" s="6">
        <v>32.0</v>
      </c>
      <c r="BC260" s="6">
        <v>9.0</v>
      </c>
      <c r="BD260" s="23">
        <f t="shared" si="3"/>
        <v>23</v>
      </c>
      <c r="BE260" s="6" t="s">
        <v>92</v>
      </c>
      <c r="BF260" s="6" t="s">
        <v>55</v>
      </c>
      <c r="BG260" s="6" t="s">
        <v>55</v>
      </c>
      <c r="BH260" s="6" t="s">
        <v>55</v>
      </c>
      <c r="BI260" s="6" t="s">
        <v>55</v>
      </c>
      <c r="BJ260" s="6" t="s">
        <v>92</v>
      </c>
      <c r="BK260" s="6" t="s">
        <v>55</v>
      </c>
      <c r="BL260" s="23"/>
      <c r="BM260" s="23"/>
      <c r="BN260" s="42"/>
      <c r="BO260" s="42"/>
      <c r="BP260" s="42"/>
    </row>
    <row r="261">
      <c r="A261" s="11">
        <v>257.0</v>
      </c>
      <c r="B261" s="116" t="s">
        <v>759</v>
      </c>
      <c r="C261" s="116" t="s">
        <v>252</v>
      </c>
      <c r="D261" s="116" t="s">
        <v>591</v>
      </c>
      <c r="E261" s="117"/>
      <c r="F261" s="116" t="s">
        <v>96</v>
      </c>
      <c r="G261" s="116" t="s">
        <v>1284</v>
      </c>
      <c r="H261" s="48" t="s">
        <v>90</v>
      </c>
      <c r="J261" s="11" t="s">
        <v>526</v>
      </c>
      <c r="K261" s="48" t="s">
        <v>84</v>
      </c>
      <c r="L261" s="49">
        <v>43003.0</v>
      </c>
      <c r="M261" s="52"/>
      <c r="N261" s="50"/>
      <c r="O261" s="50"/>
      <c r="P261" s="50"/>
      <c r="Q261" s="6">
        <v>8.0</v>
      </c>
      <c r="R261" s="6">
        <v>6.0</v>
      </c>
      <c r="S261" s="6">
        <v>10.0</v>
      </c>
      <c r="T261" s="6"/>
      <c r="U261" s="6">
        <v>10.0</v>
      </c>
      <c r="V261" s="6"/>
      <c r="W261" s="6">
        <v>8.0</v>
      </c>
      <c r="X261" s="6">
        <v>9.0</v>
      </c>
      <c r="Y261" s="6">
        <v>9.0</v>
      </c>
      <c r="Z261" s="6">
        <v>10.0</v>
      </c>
      <c r="AA261" s="23"/>
      <c r="AB261" s="6">
        <v>7.0</v>
      </c>
      <c r="AC261" s="6">
        <v>10.0</v>
      </c>
      <c r="AD261" s="23"/>
      <c r="AE261" s="23"/>
      <c r="AF261" s="6">
        <v>10.0</v>
      </c>
      <c r="AG261" s="23"/>
      <c r="AH261" s="6">
        <v>10.0</v>
      </c>
      <c r="AI261" s="6">
        <v>10.0</v>
      </c>
      <c r="AJ261" s="6">
        <v>10.0</v>
      </c>
      <c r="AK261" s="6">
        <v>10.0</v>
      </c>
      <c r="AL261" s="23"/>
      <c r="AM261" s="23"/>
      <c r="AN261" s="6">
        <v>10.0</v>
      </c>
      <c r="AO261" s="6"/>
      <c r="AP261" s="6">
        <v>10.0</v>
      </c>
      <c r="AQ261" s="6"/>
      <c r="AR261" s="21"/>
      <c r="AS261" s="23"/>
      <c r="AT261" s="23"/>
      <c r="AU261" s="23"/>
      <c r="AV261" s="23"/>
      <c r="AW261" s="23"/>
      <c r="AX261" s="25">
        <v>10.0</v>
      </c>
      <c r="AY261" s="25">
        <f t="shared" si="1"/>
        <v>9.27</v>
      </c>
      <c r="AZ261" s="23"/>
      <c r="BA261" s="23">
        <f t="shared" si="5"/>
        <v>0</v>
      </c>
      <c r="BB261" s="6">
        <v>14.0</v>
      </c>
      <c r="BC261" s="6">
        <v>5.0</v>
      </c>
      <c r="BD261" s="23">
        <f t="shared" si="3"/>
        <v>9</v>
      </c>
      <c r="BE261" s="6" t="s">
        <v>92</v>
      </c>
      <c r="BF261" s="6" t="s">
        <v>55</v>
      </c>
      <c r="BG261" s="6" t="s">
        <v>55</v>
      </c>
      <c r="BH261" s="6" t="s">
        <v>55</v>
      </c>
      <c r="BI261" s="6" t="s">
        <v>55</v>
      </c>
      <c r="BJ261" s="6" t="s">
        <v>92</v>
      </c>
      <c r="BK261" s="6" t="s">
        <v>55</v>
      </c>
      <c r="BL261" s="23"/>
      <c r="BM261" s="23"/>
      <c r="BN261" s="42"/>
      <c r="BO261" s="42"/>
      <c r="BP261" s="42"/>
    </row>
    <row r="262">
      <c r="A262" s="11">
        <v>258.0</v>
      </c>
      <c r="B262" s="116" t="s">
        <v>765</v>
      </c>
      <c r="C262" s="116" t="s">
        <v>611</v>
      </c>
      <c r="D262" s="116" t="s">
        <v>87</v>
      </c>
      <c r="E262" s="118"/>
      <c r="F262" s="116" t="s">
        <v>79</v>
      </c>
      <c r="G262" s="116" t="s">
        <v>1284</v>
      </c>
      <c r="H262" s="48" t="s">
        <v>90</v>
      </c>
      <c r="J262" s="11" t="s">
        <v>526</v>
      </c>
      <c r="K262" s="48" t="s">
        <v>84</v>
      </c>
      <c r="L262" s="49">
        <v>42979.0</v>
      </c>
      <c r="M262" s="52"/>
      <c r="N262" s="50"/>
      <c r="O262" s="50"/>
      <c r="P262" s="50"/>
      <c r="Q262" s="6">
        <v>8.0</v>
      </c>
      <c r="R262" s="6">
        <v>7.0</v>
      </c>
      <c r="S262" s="6">
        <v>9.0</v>
      </c>
      <c r="T262" s="6"/>
      <c r="U262" s="6">
        <v>10.0</v>
      </c>
      <c r="V262" s="23"/>
      <c r="W262" s="6">
        <v>9.0</v>
      </c>
      <c r="X262" s="6">
        <v>9.0</v>
      </c>
      <c r="Y262" s="6">
        <v>9.0</v>
      </c>
      <c r="Z262" s="6">
        <v>10.0</v>
      </c>
      <c r="AA262" s="23"/>
      <c r="AB262" s="6">
        <v>9.0</v>
      </c>
      <c r="AC262" s="6">
        <v>9.0</v>
      </c>
      <c r="AD262" s="23"/>
      <c r="AE262" s="23"/>
      <c r="AF262" s="6">
        <v>10.0</v>
      </c>
      <c r="AG262" s="23"/>
      <c r="AH262" s="6">
        <v>10.0</v>
      </c>
      <c r="AI262" s="6">
        <v>10.0</v>
      </c>
      <c r="AJ262" s="6">
        <v>10.0</v>
      </c>
      <c r="AK262" s="6">
        <v>10.0</v>
      </c>
      <c r="AL262" s="23"/>
      <c r="AM262" s="23"/>
      <c r="AN262" s="6">
        <v>9.0</v>
      </c>
      <c r="AO262" s="23"/>
      <c r="AP262" s="6">
        <v>10.0</v>
      </c>
      <c r="AQ262" s="23"/>
      <c r="AR262" s="11"/>
      <c r="AS262" s="6"/>
      <c r="AT262" s="23"/>
      <c r="AU262" s="23"/>
      <c r="AV262" s="23"/>
      <c r="AW262" s="23"/>
      <c r="AX262" s="25">
        <v>10.0</v>
      </c>
      <c r="AY262" s="25">
        <f t="shared" si="1"/>
        <v>9.33</v>
      </c>
      <c r="AZ262" s="23"/>
      <c r="BA262" s="23">
        <f t="shared" si="5"/>
        <v>0</v>
      </c>
      <c r="BB262" s="6">
        <v>13.0</v>
      </c>
      <c r="BC262" s="6">
        <v>3.0</v>
      </c>
      <c r="BD262" s="23">
        <f t="shared" si="3"/>
        <v>10</v>
      </c>
      <c r="BE262" s="6" t="s">
        <v>92</v>
      </c>
      <c r="BF262" s="6" t="s">
        <v>55</v>
      </c>
      <c r="BG262" s="6" t="s">
        <v>55</v>
      </c>
      <c r="BH262" s="6" t="s">
        <v>55</v>
      </c>
      <c r="BI262" s="6" t="s">
        <v>55</v>
      </c>
      <c r="BJ262" s="6" t="s">
        <v>92</v>
      </c>
      <c r="BK262" s="6" t="s">
        <v>55</v>
      </c>
      <c r="BL262" s="23"/>
      <c r="BM262" s="23"/>
      <c r="BN262" s="42"/>
      <c r="BO262" s="42"/>
      <c r="BP262" s="42"/>
    </row>
    <row r="263">
      <c r="A263" s="11">
        <v>259.0</v>
      </c>
      <c r="B263" s="116" t="s">
        <v>769</v>
      </c>
      <c r="C263" s="116" t="s">
        <v>770</v>
      </c>
      <c r="D263" s="116" t="s">
        <v>200</v>
      </c>
      <c r="E263" s="117"/>
      <c r="F263" s="116" t="s">
        <v>96</v>
      </c>
      <c r="G263" s="116" t="s">
        <v>1284</v>
      </c>
      <c r="H263" s="48" t="s">
        <v>90</v>
      </c>
      <c r="J263" s="11"/>
      <c r="K263" s="48"/>
      <c r="L263" s="49"/>
      <c r="M263" s="52"/>
      <c r="N263" s="50"/>
      <c r="O263" s="50"/>
      <c r="P263" s="50"/>
      <c r="Q263" s="6">
        <v>9.0</v>
      </c>
      <c r="R263" s="6">
        <v>8.0</v>
      </c>
      <c r="S263" s="6">
        <v>10.0</v>
      </c>
      <c r="T263" s="6"/>
      <c r="U263" s="6">
        <v>10.0</v>
      </c>
      <c r="V263" s="23"/>
      <c r="W263" s="6">
        <v>10.0</v>
      </c>
      <c r="X263" s="6">
        <v>10.0</v>
      </c>
      <c r="Y263" s="6">
        <v>10.0</v>
      </c>
      <c r="Z263" s="6">
        <v>10.0</v>
      </c>
      <c r="AA263" s="23"/>
      <c r="AB263" s="6">
        <v>6.0</v>
      </c>
      <c r="AC263" s="6">
        <v>10.0</v>
      </c>
      <c r="AD263" s="23"/>
      <c r="AE263" s="23"/>
      <c r="AF263" s="6">
        <v>10.0</v>
      </c>
      <c r="AG263" s="23"/>
      <c r="AH263" s="6">
        <v>10.0</v>
      </c>
      <c r="AI263" s="6">
        <v>10.0</v>
      </c>
      <c r="AJ263" s="6">
        <v>10.0</v>
      </c>
      <c r="AK263" s="6">
        <v>10.0</v>
      </c>
      <c r="AL263" s="23"/>
      <c r="AM263" s="23"/>
      <c r="AN263" s="6">
        <v>10.0</v>
      </c>
      <c r="AO263" s="23"/>
      <c r="AP263" s="6">
        <v>10.0</v>
      </c>
      <c r="AQ263" s="23"/>
      <c r="AR263" s="11"/>
      <c r="AS263" s="6"/>
      <c r="AT263" s="23"/>
      <c r="AU263" s="23"/>
      <c r="AV263" s="23"/>
      <c r="AW263" s="23"/>
      <c r="AX263" s="25">
        <v>10.0</v>
      </c>
      <c r="AY263" s="25">
        <f t="shared" si="1"/>
        <v>9.61</v>
      </c>
      <c r="AZ263" s="23"/>
      <c r="BA263" s="23">
        <f t="shared" si="5"/>
        <v>0</v>
      </c>
      <c r="BB263" s="6">
        <v>1.0</v>
      </c>
      <c r="BC263" s="6">
        <v>0.0</v>
      </c>
      <c r="BD263" s="23">
        <f t="shared" si="3"/>
        <v>1</v>
      </c>
      <c r="BE263" s="6" t="s">
        <v>92</v>
      </c>
      <c r="BF263" s="6" t="s">
        <v>55</v>
      </c>
      <c r="BG263" s="6" t="s">
        <v>55</v>
      </c>
      <c r="BH263" s="6" t="s">
        <v>55</v>
      </c>
      <c r="BI263" s="6" t="s">
        <v>55</v>
      </c>
      <c r="BJ263" s="6" t="s">
        <v>92</v>
      </c>
      <c r="BK263" s="6" t="s">
        <v>55</v>
      </c>
      <c r="BL263" s="23"/>
      <c r="BM263" s="23"/>
      <c r="BN263" s="42"/>
      <c r="BO263" s="42"/>
      <c r="BP263" s="42"/>
    </row>
    <row r="264">
      <c r="A264" s="11">
        <v>260.0</v>
      </c>
      <c r="B264" s="116" t="s">
        <v>499</v>
      </c>
      <c r="C264" s="116" t="s">
        <v>251</v>
      </c>
      <c r="D264" s="116" t="s">
        <v>774</v>
      </c>
      <c r="E264" s="117"/>
      <c r="F264" s="116" t="s">
        <v>96</v>
      </c>
      <c r="G264" s="116" t="s">
        <v>1284</v>
      </c>
      <c r="H264" s="48" t="s">
        <v>90</v>
      </c>
      <c r="J264" s="11" t="s">
        <v>526</v>
      </c>
      <c r="K264" s="48" t="s">
        <v>84</v>
      </c>
      <c r="L264" s="49">
        <v>42979.0</v>
      </c>
      <c r="M264" s="52"/>
      <c r="N264" s="50"/>
      <c r="O264" s="50"/>
      <c r="P264" s="50"/>
      <c r="Q264" s="6">
        <v>9.0</v>
      </c>
      <c r="R264" s="6">
        <v>9.0</v>
      </c>
      <c r="S264" s="6">
        <v>7.0</v>
      </c>
      <c r="T264" s="23"/>
      <c r="U264" s="6">
        <v>9.0</v>
      </c>
      <c r="V264" s="23"/>
      <c r="W264" s="6">
        <v>6.0</v>
      </c>
      <c r="X264" s="6">
        <v>8.0</v>
      </c>
      <c r="Y264" s="6">
        <v>9.0</v>
      </c>
      <c r="Z264" s="6">
        <v>10.0</v>
      </c>
      <c r="AA264" s="23"/>
      <c r="AB264" s="6">
        <v>10.0</v>
      </c>
      <c r="AC264" s="6">
        <v>10.0</v>
      </c>
      <c r="AD264" s="23"/>
      <c r="AE264" s="23"/>
      <c r="AF264" s="6">
        <v>10.0</v>
      </c>
      <c r="AG264" s="23"/>
      <c r="AH264" s="6">
        <v>10.0</v>
      </c>
      <c r="AI264" s="6">
        <v>10.0</v>
      </c>
      <c r="AJ264" s="6">
        <v>10.0</v>
      </c>
      <c r="AK264" s="6">
        <v>10.0</v>
      </c>
      <c r="AL264" s="23"/>
      <c r="AM264" s="23"/>
      <c r="AN264" s="6">
        <v>10.0</v>
      </c>
      <c r="AO264" s="23"/>
      <c r="AP264" s="6">
        <v>10.0</v>
      </c>
      <c r="AQ264" s="23"/>
      <c r="AR264" s="11"/>
      <c r="AS264" s="6"/>
      <c r="AT264" s="23"/>
      <c r="AU264" s="23"/>
      <c r="AV264" s="23"/>
      <c r="AW264" s="23"/>
      <c r="AX264" s="25">
        <v>10.0</v>
      </c>
      <c r="AY264" s="25">
        <f t="shared" si="1"/>
        <v>9.27</v>
      </c>
      <c r="AZ264" s="23"/>
      <c r="BA264" s="23">
        <f t="shared" si="5"/>
        <v>0</v>
      </c>
      <c r="BB264" s="6">
        <v>16.0</v>
      </c>
      <c r="BC264" s="6">
        <v>7.0</v>
      </c>
      <c r="BD264" s="23">
        <f t="shared" si="3"/>
        <v>9</v>
      </c>
      <c r="BE264" s="6" t="s">
        <v>92</v>
      </c>
      <c r="BF264" s="6" t="s">
        <v>55</v>
      </c>
      <c r="BG264" s="6" t="s">
        <v>55</v>
      </c>
      <c r="BH264" s="6" t="s">
        <v>55</v>
      </c>
      <c r="BI264" s="6" t="s">
        <v>55</v>
      </c>
      <c r="BJ264" s="6" t="s">
        <v>92</v>
      </c>
      <c r="BK264" s="6" t="s">
        <v>55</v>
      </c>
      <c r="BL264" s="23"/>
      <c r="BM264" s="23"/>
      <c r="BN264" s="42"/>
      <c r="BO264" s="42"/>
      <c r="BP264" s="42"/>
    </row>
    <row r="265">
      <c r="A265" s="11">
        <v>261.0</v>
      </c>
      <c r="B265" s="116" t="s">
        <v>196</v>
      </c>
      <c r="C265" s="116" t="s">
        <v>149</v>
      </c>
      <c r="D265" s="116" t="s">
        <v>153</v>
      </c>
      <c r="E265" s="117"/>
      <c r="F265" s="116" t="s">
        <v>79</v>
      </c>
      <c r="G265" s="116" t="s">
        <v>1284</v>
      </c>
      <c r="H265" s="48" t="s">
        <v>90</v>
      </c>
      <c r="J265" s="11" t="s">
        <v>526</v>
      </c>
      <c r="K265" s="48" t="s">
        <v>84</v>
      </c>
      <c r="L265" s="49">
        <v>42979.0</v>
      </c>
      <c r="M265" s="52"/>
      <c r="N265" s="50"/>
      <c r="O265" s="50"/>
      <c r="P265" s="50"/>
      <c r="Q265" s="25">
        <v>8.0</v>
      </c>
      <c r="R265" s="25">
        <v>8.0</v>
      </c>
      <c r="S265" s="25">
        <v>10.0</v>
      </c>
      <c r="T265" s="25"/>
      <c r="U265" s="25">
        <v>9.0</v>
      </c>
      <c r="V265" s="25"/>
      <c r="W265" s="25">
        <v>5.0</v>
      </c>
      <c r="X265" s="25">
        <v>8.0</v>
      </c>
      <c r="Y265" s="25">
        <v>9.0</v>
      </c>
      <c r="Z265" s="25">
        <v>10.0</v>
      </c>
      <c r="AA265" s="25"/>
      <c r="AB265" s="25">
        <v>6.0</v>
      </c>
      <c r="AC265" s="25">
        <v>9.0</v>
      </c>
      <c r="AD265" s="25"/>
      <c r="AE265" s="25"/>
      <c r="AF265" s="25">
        <v>10.0</v>
      </c>
      <c r="AG265" s="25"/>
      <c r="AH265" s="25">
        <v>10.0</v>
      </c>
      <c r="AI265" s="25">
        <v>10.0</v>
      </c>
      <c r="AJ265" s="25">
        <v>10.0</v>
      </c>
      <c r="AK265" s="25">
        <v>10.0</v>
      </c>
      <c r="AL265" s="25"/>
      <c r="AM265" s="25"/>
      <c r="AN265" s="25">
        <v>9.0</v>
      </c>
      <c r="AO265" s="25"/>
      <c r="AP265" s="6">
        <v>10.0</v>
      </c>
      <c r="AQ265" s="25"/>
      <c r="AR265" s="11"/>
      <c r="AS265" s="25"/>
      <c r="AT265" s="25"/>
      <c r="AU265" s="25"/>
      <c r="AV265" s="25"/>
      <c r="AW265" s="25"/>
      <c r="AX265" s="25">
        <v>10.0</v>
      </c>
      <c r="AY265" s="25">
        <f t="shared" si="1"/>
        <v>8.94</v>
      </c>
      <c r="AZ265" s="23"/>
      <c r="BA265" s="23">
        <f t="shared" si="5"/>
        <v>0</v>
      </c>
      <c r="BB265" s="6">
        <v>40.0</v>
      </c>
      <c r="BC265" s="6">
        <v>9.0</v>
      </c>
      <c r="BD265" s="23">
        <f t="shared" si="3"/>
        <v>31</v>
      </c>
      <c r="BE265" s="6" t="s">
        <v>92</v>
      </c>
      <c r="BF265" s="6" t="s">
        <v>55</v>
      </c>
      <c r="BG265" s="6" t="s">
        <v>55</v>
      </c>
      <c r="BH265" s="6" t="s">
        <v>55</v>
      </c>
      <c r="BI265" s="6" t="s">
        <v>55</v>
      </c>
      <c r="BJ265" s="6" t="s">
        <v>92</v>
      </c>
      <c r="BK265" s="6" t="s">
        <v>55</v>
      </c>
      <c r="BL265" s="23"/>
      <c r="BM265" s="23"/>
      <c r="BN265" s="42"/>
      <c r="BO265" s="42"/>
      <c r="BP265" s="42"/>
    </row>
    <row r="266">
      <c r="A266" s="11">
        <v>262.0</v>
      </c>
      <c r="B266" s="116" t="s">
        <v>778</v>
      </c>
      <c r="C266" s="116" t="s">
        <v>107</v>
      </c>
      <c r="D266" s="116" t="s">
        <v>77</v>
      </c>
      <c r="E266" s="117"/>
      <c r="F266" s="116" t="s">
        <v>79</v>
      </c>
      <c r="G266" s="116" t="s">
        <v>1284</v>
      </c>
      <c r="H266" s="48" t="s">
        <v>90</v>
      </c>
      <c r="J266" s="11" t="s">
        <v>526</v>
      </c>
      <c r="K266" s="48" t="s">
        <v>84</v>
      </c>
      <c r="L266" s="49">
        <v>42979.0</v>
      </c>
      <c r="M266" s="52"/>
      <c r="N266" s="50"/>
      <c r="O266" s="50"/>
      <c r="P266" s="50"/>
      <c r="Q266" s="25">
        <v>8.0</v>
      </c>
      <c r="R266" s="25">
        <v>5.0</v>
      </c>
      <c r="S266" s="25">
        <v>8.0</v>
      </c>
      <c r="T266" s="25"/>
      <c r="U266" s="25">
        <v>9.0</v>
      </c>
      <c r="V266" s="25"/>
      <c r="W266" s="25">
        <v>6.0</v>
      </c>
      <c r="X266" s="25">
        <v>9.0</v>
      </c>
      <c r="Y266" s="25">
        <v>10.0</v>
      </c>
      <c r="Z266" s="25">
        <v>10.0</v>
      </c>
      <c r="AA266" s="25"/>
      <c r="AB266" s="25">
        <v>10.0</v>
      </c>
      <c r="AC266" s="25">
        <v>8.0</v>
      </c>
      <c r="AD266" s="25"/>
      <c r="AE266" s="25"/>
      <c r="AF266" s="25">
        <v>10.0</v>
      </c>
      <c r="AG266" s="25"/>
      <c r="AH266" s="25">
        <v>10.0</v>
      </c>
      <c r="AI266" s="25">
        <v>10.0</v>
      </c>
      <c r="AJ266" s="25">
        <v>10.0</v>
      </c>
      <c r="AK266" s="25">
        <v>10.0</v>
      </c>
      <c r="AL266" s="25"/>
      <c r="AM266" s="25"/>
      <c r="AN266" s="25">
        <v>10.0</v>
      </c>
      <c r="AO266" s="25"/>
      <c r="AP266" s="6">
        <v>10.0</v>
      </c>
      <c r="AQ266" s="25"/>
      <c r="AR266" s="11"/>
      <c r="AS266" s="25"/>
      <c r="AT266" s="25"/>
      <c r="AU266" s="25"/>
      <c r="AV266" s="25"/>
      <c r="AW266" s="25"/>
      <c r="AX266" s="25">
        <v>10.0</v>
      </c>
      <c r="AY266" s="25">
        <f t="shared" si="1"/>
        <v>9.05</v>
      </c>
      <c r="AZ266" s="23"/>
      <c r="BA266" s="23">
        <f t="shared" si="5"/>
        <v>0</v>
      </c>
      <c r="BB266" s="6">
        <v>16.0</v>
      </c>
      <c r="BC266" s="6">
        <v>1.0</v>
      </c>
      <c r="BD266" s="23">
        <f t="shared" si="3"/>
        <v>15</v>
      </c>
      <c r="BE266" s="6" t="s">
        <v>92</v>
      </c>
      <c r="BF266" s="6" t="s">
        <v>55</v>
      </c>
      <c r="BG266" s="6" t="s">
        <v>55</v>
      </c>
      <c r="BH266" s="6" t="s">
        <v>55</v>
      </c>
      <c r="BI266" s="6" t="s">
        <v>55</v>
      </c>
      <c r="BJ266" s="6" t="s">
        <v>92</v>
      </c>
      <c r="BK266" s="6" t="s">
        <v>55</v>
      </c>
      <c r="BL266" s="23"/>
      <c r="BM266" s="23"/>
      <c r="BN266" s="42"/>
      <c r="BO266" s="42"/>
      <c r="BP266" s="42"/>
    </row>
    <row r="267">
      <c r="A267" s="11">
        <v>263.0</v>
      </c>
      <c r="B267" s="116" t="s">
        <v>226</v>
      </c>
      <c r="C267" s="116" t="s">
        <v>192</v>
      </c>
      <c r="D267" s="116" t="s">
        <v>784</v>
      </c>
      <c r="E267" s="117"/>
      <c r="F267" s="116" t="s">
        <v>96</v>
      </c>
      <c r="G267" s="116" t="s">
        <v>1284</v>
      </c>
      <c r="H267" s="48" t="s">
        <v>90</v>
      </c>
      <c r="J267" s="11" t="s">
        <v>91</v>
      </c>
      <c r="K267" s="48" t="s">
        <v>84</v>
      </c>
      <c r="L267" s="49">
        <v>42979.0</v>
      </c>
      <c r="M267" s="52"/>
      <c r="N267" s="52"/>
      <c r="O267" s="50"/>
      <c r="P267" s="50"/>
      <c r="Q267" s="25">
        <v>9.0</v>
      </c>
      <c r="R267" s="25">
        <v>7.0</v>
      </c>
      <c r="S267" s="25">
        <v>8.0</v>
      </c>
      <c r="T267" s="25"/>
      <c r="U267" s="25">
        <v>10.0</v>
      </c>
      <c r="V267" s="25"/>
      <c r="W267" s="25">
        <v>7.0</v>
      </c>
      <c r="X267" s="25">
        <v>10.0</v>
      </c>
      <c r="Y267" s="25">
        <v>10.0</v>
      </c>
      <c r="Z267" s="25">
        <v>10.0</v>
      </c>
      <c r="AA267" s="25"/>
      <c r="AB267" s="25">
        <v>9.0</v>
      </c>
      <c r="AC267" s="25">
        <v>10.0</v>
      </c>
      <c r="AD267" s="25"/>
      <c r="AE267" s="25"/>
      <c r="AF267" s="25">
        <v>10.0</v>
      </c>
      <c r="AG267" s="25"/>
      <c r="AH267" s="25">
        <v>10.0</v>
      </c>
      <c r="AI267" s="25">
        <v>10.0</v>
      </c>
      <c r="AJ267" s="25">
        <v>10.0</v>
      </c>
      <c r="AK267" s="25">
        <v>10.0</v>
      </c>
      <c r="AL267" s="25"/>
      <c r="AM267" s="25"/>
      <c r="AN267" s="25">
        <v>10.0</v>
      </c>
      <c r="AO267" s="25"/>
      <c r="AP267" s="6">
        <v>10.0</v>
      </c>
      <c r="AQ267" s="25"/>
      <c r="AR267" s="11"/>
      <c r="AS267" s="25"/>
      <c r="AT267" s="25"/>
      <c r="AU267" s="25"/>
      <c r="AV267" s="25"/>
      <c r="AW267" s="25"/>
      <c r="AX267" s="25">
        <v>10.0</v>
      </c>
      <c r="AY267" s="25">
        <f t="shared" si="1"/>
        <v>9.44</v>
      </c>
      <c r="AZ267" s="23"/>
      <c r="BA267" s="23">
        <f t="shared" si="5"/>
        <v>0</v>
      </c>
      <c r="BB267" s="6">
        <v>1.0</v>
      </c>
      <c r="BC267" s="6">
        <v>0.0</v>
      </c>
      <c r="BD267" s="23">
        <f t="shared" si="3"/>
        <v>1</v>
      </c>
      <c r="BE267" s="6" t="s">
        <v>92</v>
      </c>
      <c r="BF267" s="6" t="s">
        <v>55</v>
      </c>
      <c r="BG267" s="6" t="s">
        <v>55</v>
      </c>
      <c r="BH267" s="6" t="s">
        <v>55</v>
      </c>
      <c r="BI267" s="6" t="s">
        <v>55</v>
      </c>
      <c r="BJ267" s="6" t="s">
        <v>92</v>
      </c>
      <c r="BK267" s="6" t="s">
        <v>55</v>
      </c>
      <c r="BL267" s="23"/>
      <c r="BM267" s="23"/>
      <c r="BN267" s="42"/>
      <c r="BO267" s="42"/>
      <c r="BP267" s="42"/>
    </row>
    <row r="268">
      <c r="A268" s="11">
        <v>264.0</v>
      </c>
      <c r="B268" s="116" t="s">
        <v>698</v>
      </c>
      <c r="C268" s="116" t="s">
        <v>404</v>
      </c>
      <c r="D268" s="116" t="s">
        <v>252</v>
      </c>
      <c r="E268" s="117"/>
      <c r="F268" s="116" t="s">
        <v>96</v>
      </c>
      <c r="G268" s="116" t="s">
        <v>1284</v>
      </c>
      <c r="H268" s="48" t="s">
        <v>90</v>
      </c>
      <c r="J268" s="11" t="s">
        <v>91</v>
      </c>
      <c r="K268" s="48" t="s">
        <v>84</v>
      </c>
      <c r="L268" s="49">
        <v>42979.0</v>
      </c>
      <c r="M268" s="52"/>
      <c r="N268" s="52"/>
      <c r="O268" s="50"/>
      <c r="P268" s="50"/>
      <c r="Q268" s="25">
        <v>9.0</v>
      </c>
      <c r="R268" s="25">
        <v>6.0</v>
      </c>
      <c r="S268" s="25">
        <v>8.0</v>
      </c>
      <c r="T268" s="25"/>
      <c r="U268" s="25">
        <v>10.0</v>
      </c>
      <c r="V268" s="25"/>
      <c r="W268" s="25">
        <v>8.0</v>
      </c>
      <c r="X268" s="25">
        <v>10.0</v>
      </c>
      <c r="Y268" s="25">
        <v>10.0</v>
      </c>
      <c r="Z268" s="25">
        <v>10.0</v>
      </c>
      <c r="AA268" s="25"/>
      <c r="AB268" s="25">
        <v>10.0</v>
      </c>
      <c r="AC268" s="25">
        <v>10.0</v>
      </c>
      <c r="AD268" s="25"/>
      <c r="AE268" s="25"/>
      <c r="AF268" s="25">
        <v>10.0</v>
      </c>
      <c r="AG268" s="25"/>
      <c r="AH268" s="25">
        <v>10.0</v>
      </c>
      <c r="AI268" s="25">
        <v>10.0</v>
      </c>
      <c r="AJ268" s="25">
        <v>10.0</v>
      </c>
      <c r="AK268" s="25">
        <v>10.0</v>
      </c>
      <c r="AL268" s="25"/>
      <c r="AM268" s="25"/>
      <c r="AN268" s="25">
        <v>10.0</v>
      </c>
      <c r="AO268" s="25"/>
      <c r="AP268" s="6">
        <v>10.0</v>
      </c>
      <c r="AQ268" s="25"/>
      <c r="AR268" s="11"/>
      <c r="AS268" s="25"/>
      <c r="AT268" s="25"/>
      <c r="AU268" s="25"/>
      <c r="AV268" s="25"/>
      <c r="AW268" s="25"/>
      <c r="AX268" s="25">
        <v>10.0</v>
      </c>
      <c r="AY268" s="25">
        <f t="shared" si="1"/>
        <v>9.5</v>
      </c>
      <c r="AZ268" s="23"/>
      <c r="BA268" s="23">
        <f t="shared" si="5"/>
        <v>0</v>
      </c>
      <c r="BB268" s="6">
        <v>5.0</v>
      </c>
      <c r="BC268" s="6">
        <v>1.0</v>
      </c>
      <c r="BD268" s="23">
        <f t="shared" si="3"/>
        <v>4</v>
      </c>
      <c r="BE268" s="6" t="s">
        <v>92</v>
      </c>
      <c r="BF268" s="6" t="s">
        <v>55</v>
      </c>
      <c r="BG268" s="6" t="s">
        <v>55</v>
      </c>
      <c r="BH268" s="6" t="s">
        <v>55</v>
      </c>
      <c r="BI268" s="6" t="s">
        <v>55</v>
      </c>
      <c r="BJ268" s="6" t="s">
        <v>92</v>
      </c>
      <c r="BK268" s="6" t="s">
        <v>55</v>
      </c>
      <c r="BL268" s="23"/>
      <c r="BM268" s="23"/>
      <c r="BN268" s="42"/>
      <c r="BO268" s="42"/>
      <c r="BP268" s="42"/>
    </row>
    <row r="269">
      <c r="A269" s="11">
        <v>265.0</v>
      </c>
      <c r="B269" s="116" t="s">
        <v>790</v>
      </c>
      <c r="C269" s="116" t="s">
        <v>252</v>
      </c>
      <c r="D269" s="116" t="s">
        <v>791</v>
      </c>
      <c r="E269" s="117"/>
      <c r="F269" s="116" t="s">
        <v>96</v>
      </c>
      <c r="G269" s="116" t="s">
        <v>1284</v>
      </c>
      <c r="H269" s="48" t="s">
        <v>90</v>
      </c>
      <c r="J269" s="11" t="s">
        <v>91</v>
      </c>
      <c r="K269" s="48" t="s">
        <v>84</v>
      </c>
      <c r="L269" s="49">
        <v>42979.0</v>
      </c>
      <c r="M269" s="52"/>
      <c r="N269" s="52"/>
      <c r="O269" s="50"/>
      <c r="P269" s="50"/>
      <c r="Q269" s="25">
        <v>9.0</v>
      </c>
      <c r="R269" s="25">
        <v>7.0</v>
      </c>
      <c r="S269" s="25">
        <v>9.0</v>
      </c>
      <c r="T269" s="25"/>
      <c r="U269" s="25">
        <v>10.0</v>
      </c>
      <c r="V269" s="25"/>
      <c r="W269" s="25">
        <v>8.0</v>
      </c>
      <c r="X269" s="25">
        <v>10.0</v>
      </c>
      <c r="Y269" s="25">
        <v>10.0</v>
      </c>
      <c r="Z269" s="25">
        <v>10.0</v>
      </c>
      <c r="AA269" s="25"/>
      <c r="AB269" s="25">
        <v>10.0</v>
      </c>
      <c r="AC269" s="25">
        <v>10.0</v>
      </c>
      <c r="AD269" s="25"/>
      <c r="AE269" s="25"/>
      <c r="AF269" s="25">
        <v>10.0</v>
      </c>
      <c r="AG269" s="25"/>
      <c r="AH269" s="25">
        <v>10.0</v>
      </c>
      <c r="AI269" s="25">
        <v>10.0</v>
      </c>
      <c r="AJ269" s="25">
        <v>10.0</v>
      </c>
      <c r="AK269" s="25">
        <v>10.0</v>
      </c>
      <c r="AL269" s="25"/>
      <c r="AM269" s="25"/>
      <c r="AN269" s="25">
        <v>10.0</v>
      </c>
      <c r="AO269" s="25"/>
      <c r="AP269" s="6">
        <v>10.0</v>
      </c>
      <c r="AQ269" s="25"/>
      <c r="AR269" s="11"/>
      <c r="AS269" s="25"/>
      <c r="AT269" s="25"/>
      <c r="AU269" s="25"/>
      <c r="AV269" s="25"/>
      <c r="AW269" s="25"/>
      <c r="AX269" s="25">
        <v>10.0</v>
      </c>
      <c r="AY269" s="25">
        <f t="shared" si="1"/>
        <v>9.61</v>
      </c>
      <c r="AZ269" s="23"/>
      <c r="BA269" s="23">
        <f t="shared" si="5"/>
        <v>0</v>
      </c>
      <c r="BB269" s="6">
        <v>29.0</v>
      </c>
      <c r="BC269" s="6">
        <v>4.0</v>
      </c>
      <c r="BD269" s="23">
        <f t="shared" si="3"/>
        <v>25</v>
      </c>
      <c r="BE269" s="6" t="s">
        <v>92</v>
      </c>
      <c r="BF269" s="6" t="s">
        <v>55</v>
      </c>
      <c r="BG269" s="6" t="s">
        <v>55</v>
      </c>
      <c r="BH269" s="6" t="s">
        <v>55</v>
      </c>
      <c r="BI269" s="6" t="s">
        <v>55</v>
      </c>
      <c r="BJ269" s="6" t="s">
        <v>92</v>
      </c>
      <c r="BK269" s="6" t="s">
        <v>55</v>
      </c>
      <c r="BL269" s="23"/>
      <c r="BM269" s="23"/>
      <c r="BN269" s="42"/>
      <c r="BO269" s="42"/>
      <c r="BP269" s="42"/>
    </row>
    <row r="270">
      <c r="A270" s="11">
        <v>266.0</v>
      </c>
      <c r="B270" s="116" t="s">
        <v>437</v>
      </c>
      <c r="C270" s="116" t="s">
        <v>796</v>
      </c>
      <c r="D270" s="116" t="s">
        <v>200</v>
      </c>
      <c r="E270" s="117"/>
      <c r="F270" s="116" t="s">
        <v>96</v>
      </c>
      <c r="G270" s="116" t="s">
        <v>1284</v>
      </c>
      <c r="H270" s="87" t="s">
        <v>90</v>
      </c>
      <c r="I270" s="3"/>
      <c r="J270" s="72"/>
      <c r="K270" s="87"/>
      <c r="L270" s="88"/>
      <c r="M270" s="89"/>
      <c r="N270" s="89"/>
      <c r="O270" s="90"/>
      <c r="P270" s="90"/>
      <c r="Q270" s="60">
        <v>8.0</v>
      </c>
      <c r="R270" s="60">
        <v>7.0</v>
      </c>
      <c r="S270" s="60">
        <v>10.0</v>
      </c>
      <c r="T270" s="61"/>
      <c r="U270" s="60">
        <v>9.0</v>
      </c>
      <c r="V270" s="61"/>
      <c r="W270" s="60">
        <v>5.0</v>
      </c>
      <c r="X270" s="60">
        <v>9.0</v>
      </c>
      <c r="Y270" s="60">
        <v>10.0</v>
      </c>
      <c r="Z270" s="60">
        <v>10.0</v>
      </c>
      <c r="AA270" s="61"/>
      <c r="AB270" s="60">
        <v>8.0</v>
      </c>
      <c r="AC270" s="60">
        <v>9.0</v>
      </c>
      <c r="AD270" s="61"/>
      <c r="AE270" s="61"/>
      <c r="AF270" s="60">
        <v>10.0</v>
      </c>
      <c r="AG270" s="61"/>
      <c r="AH270" s="60">
        <v>10.0</v>
      </c>
      <c r="AI270" s="60">
        <v>10.0</v>
      </c>
      <c r="AJ270" s="60">
        <v>10.0</v>
      </c>
      <c r="AK270" s="60">
        <v>10.0</v>
      </c>
      <c r="AL270" s="61"/>
      <c r="AM270" s="61"/>
      <c r="AN270" s="60">
        <v>9.0</v>
      </c>
      <c r="AO270" s="61"/>
      <c r="AP270" s="60">
        <v>10.0</v>
      </c>
      <c r="AQ270" s="61"/>
      <c r="AR270" s="72"/>
      <c r="AS270" s="60"/>
      <c r="AT270" s="61"/>
      <c r="AU270" s="61"/>
      <c r="AV270" s="61"/>
      <c r="AW270" s="61"/>
      <c r="AX270" s="25">
        <v>10.0</v>
      </c>
      <c r="AY270" s="25">
        <f t="shared" si="1"/>
        <v>9.11</v>
      </c>
      <c r="AZ270" s="61"/>
      <c r="BA270" s="23">
        <f t="shared" si="5"/>
        <v>0</v>
      </c>
      <c r="BB270" s="60">
        <v>28.0</v>
      </c>
      <c r="BC270" s="60">
        <v>9.0</v>
      </c>
      <c r="BD270" s="61">
        <f t="shared" si="3"/>
        <v>19</v>
      </c>
      <c r="BE270" s="60" t="s">
        <v>92</v>
      </c>
      <c r="BF270" s="60" t="s">
        <v>55</v>
      </c>
      <c r="BG270" s="60" t="s">
        <v>55</v>
      </c>
      <c r="BH270" s="60" t="s">
        <v>55</v>
      </c>
      <c r="BI270" s="60" t="s">
        <v>55</v>
      </c>
      <c r="BJ270" s="60" t="s">
        <v>92</v>
      </c>
      <c r="BK270" s="60" t="s">
        <v>55</v>
      </c>
      <c r="BL270" s="23"/>
      <c r="BM270" s="23"/>
      <c r="BN270" s="42"/>
      <c r="BO270" s="42"/>
      <c r="BP270" s="42"/>
    </row>
    <row r="271">
      <c r="A271" s="11">
        <v>267.0</v>
      </c>
      <c r="B271" s="116" t="s">
        <v>181</v>
      </c>
      <c r="C271" s="116" t="s">
        <v>265</v>
      </c>
      <c r="D271" s="116" t="s">
        <v>110</v>
      </c>
      <c r="E271" s="117"/>
      <c r="F271" s="116" t="s">
        <v>96</v>
      </c>
      <c r="G271" s="116" t="s">
        <v>1284</v>
      </c>
      <c r="H271" s="87" t="s">
        <v>90</v>
      </c>
      <c r="I271" s="3"/>
      <c r="J271" s="72"/>
      <c r="K271" s="87"/>
      <c r="L271" s="88"/>
      <c r="M271" s="89"/>
      <c r="N271" s="89"/>
      <c r="O271" s="90"/>
      <c r="P271" s="90"/>
      <c r="Q271" s="60">
        <v>9.0</v>
      </c>
      <c r="R271" s="60">
        <v>8.0</v>
      </c>
      <c r="S271" s="60">
        <v>9.0</v>
      </c>
      <c r="T271" s="61"/>
      <c r="U271" s="60">
        <v>10.0</v>
      </c>
      <c r="V271" s="61"/>
      <c r="W271" s="60">
        <v>6.0</v>
      </c>
      <c r="X271" s="60">
        <v>9.0</v>
      </c>
      <c r="Y271" s="60">
        <v>10.0</v>
      </c>
      <c r="Z271" s="60">
        <v>10.0</v>
      </c>
      <c r="AA271" s="61"/>
      <c r="AB271" s="60">
        <v>10.0</v>
      </c>
      <c r="AC271" s="60">
        <v>10.0</v>
      </c>
      <c r="AD271" s="61"/>
      <c r="AE271" s="61"/>
      <c r="AF271" s="60">
        <v>10.0</v>
      </c>
      <c r="AG271" s="61"/>
      <c r="AH271" s="60">
        <v>10.0</v>
      </c>
      <c r="AI271" s="60">
        <v>10.0</v>
      </c>
      <c r="AJ271" s="60">
        <v>10.0</v>
      </c>
      <c r="AK271" s="60">
        <v>10.0</v>
      </c>
      <c r="AL271" s="61"/>
      <c r="AM271" s="61"/>
      <c r="AN271" s="60">
        <v>10.0</v>
      </c>
      <c r="AO271" s="61"/>
      <c r="AP271" s="60">
        <v>10.0</v>
      </c>
      <c r="AQ271" s="61"/>
      <c r="AR271" s="72"/>
      <c r="AS271" s="60"/>
      <c r="AT271" s="61"/>
      <c r="AU271" s="61"/>
      <c r="AV271" s="61"/>
      <c r="AW271" s="61"/>
      <c r="AX271" s="25">
        <v>10.0</v>
      </c>
      <c r="AY271" s="25">
        <f t="shared" si="1"/>
        <v>9.5</v>
      </c>
      <c r="AZ271" s="61"/>
      <c r="BA271" s="23">
        <f t="shared" si="5"/>
        <v>0</v>
      </c>
      <c r="BB271" s="60">
        <v>6.0</v>
      </c>
      <c r="BC271" s="60">
        <v>2.0</v>
      </c>
      <c r="BD271" s="61">
        <f t="shared" si="3"/>
        <v>4</v>
      </c>
      <c r="BE271" s="60" t="s">
        <v>92</v>
      </c>
      <c r="BF271" s="60" t="s">
        <v>55</v>
      </c>
      <c r="BG271" s="60" t="s">
        <v>55</v>
      </c>
      <c r="BH271" s="60" t="s">
        <v>55</v>
      </c>
      <c r="BI271" s="60" t="s">
        <v>55</v>
      </c>
      <c r="BJ271" s="60" t="s">
        <v>92</v>
      </c>
      <c r="BK271" s="60" t="s">
        <v>55</v>
      </c>
      <c r="BL271" s="23"/>
      <c r="BM271" s="23"/>
      <c r="BN271" s="42"/>
      <c r="BO271" s="42"/>
      <c r="BP271" s="42"/>
    </row>
    <row r="272">
      <c r="A272" s="11">
        <v>268.0</v>
      </c>
      <c r="B272" s="116" t="s">
        <v>436</v>
      </c>
      <c r="C272" s="116" t="s">
        <v>798</v>
      </c>
      <c r="D272" s="118"/>
      <c r="E272" s="117"/>
      <c r="F272" s="116" t="s">
        <v>79</v>
      </c>
      <c r="G272" s="116" t="s">
        <v>1284</v>
      </c>
      <c r="H272" s="48" t="s">
        <v>90</v>
      </c>
      <c r="J272" s="11" t="s">
        <v>91</v>
      </c>
      <c r="K272" s="48" t="s">
        <v>84</v>
      </c>
      <c r="L272" s="49">
        <v>42979.0</v>
      </c>
      <c r="M272" s="52"/>
      <c r="N272" s="52"/>
      <c r="O272" s="50"/>
      <c r="P272" s="50"/>
      <c r="Q272" s="6">
        <v>8.0</v>
      </c>
      <c r="R272" s="6">
        <v>5.0</v>
      </c>
      <c r="S272" s="6">
        <v>10.0</v>
      </c>
      <c r="T272" s="23"/>
      <c r="U272" s="6">
        <v>9.0</v>
      </c>
      <c r="V272" s="23"/>
      <c r="W272" s="6">
        <v>6.0</v>
      </c>
      <c r="X272" s="6">
        <v>9.0</v>
      </c>
      <c r="Y272" s="6">
        <v>10.0</v>
      </c>
      <c r="Z272" s="6">
        <v>10.0</v>
      </c>
      <c r="AA272" s="23"/>
      <c r="AB272" s="6">
        <v>10.0</v>
      </c>
      <c r="AC272" s="6">
        <v>9.0</v>
      </c>
      <c r="AD272" s="23"/>
      <c r="AE272" s="23"/>
      <c r="AF272" s="6">
        <v>10.0</v>
      </c>
      <c r="AG272" s="23"/>
      <c r="AH272" s="6">
        <v>10.0</v>
      </c>
      <c r="AI272" s="6">
        <v>10.0</v>
      </c>
      <c r="AJ272" s="6">
        <v>10.0</v>
      </c>
      <c r="AK272" s="6">
        <v>10.0</v>
      </c>
      <c r="AL272" s="23"/>
      <c r="AM272" s="23"/>
      <c r="AN272" s="6">
        <v>9.0</v>
      </c>
      <c r="AO272" s="23"/>
      <c r="AP272" s="6">
        <v>10.0</v>
      </c>
      <c r="AQ272" s="23"/>
      <c r="AR272" s="11"/>
      <c r="AS272" s="6"/>
      <c r="AT272" s="23"/>
      <c r="AU272" s="23"/>
      <c r="AV272" s="23"/>
      <c r="AW272" s="23"/>
      <c r="AX272" s="25">
        <v>10.0</v>
      </c>
      <c r="AY272" s="25">
        <f t="shared" si="1"/>
        <v>9.16</v>
      </c>
      <c r="AZ272" s="23"/>
      <c r="BA272" s="23">
        <f t="shared" si="5"/>
        <v>0</v>
      </c>
      <c r="BB272" s="6">
        <v>23.0</v>
      </c>
      <c r="BC272" s="6">
        <v>7.0</v>
      </c>
      <c r="BD272" s="23">
        <f t="shared" si="3"/>
        <v>16</v>
      </c>
      <c r="BE272" s="6" t="s">
        <v>92</v>
      </c>
      <c r="BF272" s="6" t="s">
        <v>55</v>
      </c>
      <c r="BG272" s="6" t="s">
        <v>55</v>
      </c>
      <c r="BH272" s="6" t="s">
        <v>55</v>
      </c>
      <c r="BI272" s="6" t="s">
        <v>55</v>
      </c>
      <c r="BJ272" s="6" t="s">
        <v>92</v>
      </c>
      <c r="BK272" s="6" t="s">
        <v>55</v>
      </c>
      <c r="BL272" s="23"/>
      <c r="BM272" s="23"/>
      <c r="BN272" s="42"/>
      <c r="BO272" s="42"/>
      <c r="BP272" s="42"/>
    </row>
    <row r="273">
      <c r="A273" s="11">
        <v>269.0</v>
      </c>
      <c r="B273" s="116" t="s">
        <v>811</v>
      </c>
      <c r="C273" s="116" t="s">
        <v>617</v>
      </c>
      <c r="D273" s="116" t="s">
        <v>589</v>
      </c>
      <c r="E273" s="117"/>
      <c r="F273" s="116" t="s">
        <v>96</v>
      </c>
      <c r="G273" s="116" t="s">
        <v>1284</v>
      </c>
      <c r="H273" s="48" t="s">
        <v>90</v>
      </c>
      <c r="J273" s="11" t="s">
        <v>91</v>
      </c>
      <c r="K273" s="48" t="s">
        <v>84</v>
      </c>
      <c r="L273" s="49">
        <v>42979.0</v>
      </c>
      <c r="M273" s="52"/>
      <c r="N273" s="52"/>
      <c r="O273" s="50"/>
      <c r="P273" s="50"/>
      <c r="Q273" s="25">
        <v>9.0</v>
      </c>
      <c r="R273" s="25">
        <v>8.0</v>
      </c>
      <c r="S273" s="25">
        <v>9.0</v>
      </c>
      <c r="T273" s="25"/>
      <c r="U273" s="25">
        <v>9.0</v>
      </c>
      <c r="V273" s="25"/>
      <c r="W273" s="25">
        <v>8.0</v>
      </c>
      <c r="X273" s="25">
        <v>9.0</v>
      </c>
      <c r="Y273" s="25">
        <v>10.0</v>
      </c>
      <c r="Z273" s="25">
        <v>10.0</v>
      </c>
      <c r="AA273" s="25"/>
      <c r="AB273" s="25">
        <v>10.0</v>
      </c>
      <c r="AC273" s="25">
        <v>9.0</v>
      </c>
      <c r="AD273" s="25"/>
      <c r="AE273" s="25"/>
      <c r="AF273" s="25">
        <v>10.0</v>
      </c>
      <c r="AG273" s="25"/>
      <c r="AH273" s="25">
        <v>10.0</v>
      </c>
      <c r="AI273" s="25">
        <v>10.0</v>
      </c>
      <c r="AJ273" s="25">
        <v>10.0</v>
      </c>
      <c r="AK273" s="25">
        <v>10.0</v>
      </c>
      <c r="AL273" s="25"/>
      <c r="AM273" s="25"/>
      <c r="AN273" s="25">
        <v>10.0</v>
      </c>
      <c r="AO273" s="25"/>
      <c r="AP273" s="6">
        <v>10.0</v>
      </c>
      <c r="AQ273" s="25"/>
      <c r="AR273" s="11"/>
      <c r="AS273" s="25"/>
      <c r="AT273" s="25"/>
      <c r="AU273" s="25"/>
      <c r="AV273" s="25"/>
      <c r="AW273" s="25"/>
      <c r="AX273" s="25">
        <v>10.0</v>
      </c>
      <c r="AY273" s="25">
        <f t="shared" si="1"/>
        <v>9.5</v>
      </c>
      <c r="AZ273" s="23"/>
      <c r="BA273" s="23">
        <f t="shared" si="5"/>
        <v>0</v>
      </c>
      <c r="BB273" s="6">
        <v>8.0</v>
      </c>
      <c r="BC273" s="6">
        <v>3.0</v>
      </c>
      <c r="BD273" s="23">
        <f t="shared" si="3"/>
        <v>5</v>
      </c>
      <c r="BE273" s="6" t="s">
        <v>92</v>
      </c>
      <c r="BF273" s="6" t="s">
        <v>55</v>
      </c>
      <c r="BG273" s="6" t="s">
        <v>55</v>
      </c>
      <c r="BH273" s="6" t="s">
        <v>55</v>
      </c>
      <c r="BI273" s="6" t="s">
        <v>55</v>
      </c>
      <c r="BJ273" s="6" t="s">
        <v>92</v>
      </c>
      <c r="BK273" s="6" t="s">
        <v>55</v>
      </c>
      <c r="BL273" s="23"/>
      <c r="BM273" s="23"/>
      <c r="BN273" s="42"/>
      <c r="BO273" s="42"/>
      <c r="BP273" s="42"/>
    </row>
    <row r="274">
      <c r="A274" s="11">
        <v>270.0</v>
      </c>
      <c r="B274" s="116" t="s">
        <v>817</v>
      </c>
      <c r="C274" s="116" t="s">
        <v>818</v>
      </c>
      <c r="D274" s="116" t="s">
        <v>223</v>
      </c>
      <c r="E274" s="116" t="s">
        <v>819</v>
      </c>
      <c r="F274" s="116" t="s">
        <v>96</v>
      </c>
      <c r="G274" s="116" t="s">
        <v>1284</v>
      </c>
      <c r="H274" s="48" t="s">
        <v>90</v>
      </c>
      <c r="J274" s="11" t="s">
        <v>91</v>
      </c>
      <c r="K274" s="48" t="s">
        <v>84</v>
      </c>
      <c r="L274" s="49">
        <v>42979.0</v>
      </c>
      <c r="M274" s="52"/>
      <c r="N274" s="52"/>
      <c r="O274" s="50"/>
      <c r="P274" s="50"/>
      <c r="Q274" s="25">
        <v>9.0</v>
      </c>
      <c r="R274" s="25">
        <v>9.0</v>
      </c>
      <c r="S274" s="25">
        <v>9.0</v>
      </c>
      <c r="T274" s="25"/>
      <c r="U274" s="25">
        <v>10.0</v>
      </c>
      <c r="V274" s="25"/>
      <c r="W274" s="25">
        <v>8.0</v>
      </c>
      <c r="X274" s="25">
        <v>10.0</v>
      </c>
      <c r="Y274" s="25">
        <v>10.0</v>
      </c>
      <c r="Z274" s="25">
        <v>10.0</v>
      </c>
      <c r="AA274" s="25"/>
      <c r="AB274" s="25">
        <v>9.0</v>
      </c>
      <c r="AC274" s="25">
        <v>9.0</v>
      </c>
      <c r="AD274" s="25"/>
      <c r="AE274" s="25"/>
      <c r="AF274" s="25">
        <v>10.0</v>
      </c>
      <c r="AG274" s="25"/>
      <c r="AH274" s="25">
        <v>10.0</v>
      </c>
      <c r="AI274" s="25">
        <v>10.0</v>
      </c>
      <c r="AJ274" s="25">
        <v>10.0</v>
      </c>
      <c r="AK274" s="25">
        <v>10.0</v>
      </c>
      <c r="AL274" s="25"/>
      <c r="AM274" s="25"/>
      <c r="AN274" s="25">
        <v>10.0</v>
      </c>
      <c r="AO274" s="25"/>
      <c r="AP274" s="6">
        <v>10.0</v>
      </c>
      <c r="AQ274" s="25"/>
      <c r="AR274" s="11"/>
      <c r="AS274" s="25"/>
      <c r="AT274" s="25"/>
      <c r="AU274" s="25"/>
      <c r="AV274" s="25"/>
      <c r="AW274" s="25"/>
      <c r="AX274" s="25">
        <v>10.0</v>
      </c>
      <c r="AY274" s="25">
        <f t="shared" si="1"/>
        <v>9.61</v>
      </c>
      <c r="AZ274" s="23"/>
      <c r="BA274" s="23">
        <f t="shared" si="5"/>
        <v>0</v>
      </c>
      <c r="BB274" s="6">
        <v>18.0</v>
      </c>
      <c r="BC274" s="6">
        <v>0.0</v>
      </c>
      <c r="BD274" s="23">
        <f t="shared" si="3"/>
        <v>18</v>
      </c>
      <c r="BE274" s="6" t="s">
        <v>92</v>
      </c>
      <c r="BF274" s="6" t="s">
        <v>55</v>
      </c>
      <c r="BG274" s="6" t="s">
        <v>55</v>
      </c>
      <c r="BH274" s="6" t="s">
        <v>55</v>
      </c>
      <c r="BI274" s="6" t="s">
        <v>55</v>
      </c>
      <c r="BJ274" s="6" t="s">
        <v>92</v>
      </c>
      <c r="BK274" s="6" t="s">
        <v>55</v>
      </c>
      <c r="BL274" s="23"/>
      <c r="BM274" s="23"/>
      <c r="BN274" s="42"/>
      <c r="BO274" s="42"/>
      <c r="BP274" s="42"/>
    </row>
    <row r="275">
      <c r="A275" s="11">
        <v>271.0</v>
      </c>
      <c r="B275" s="116" t="s">
        <v>1978</v>
      </c>
      <c r="C275" s="116" t="s">
        <v>1171</v>
      </c>
      <c r="D275" s="116" t="s">
        <v>1979</v>
      </c>
      <c r="E275" s="116" t="s">
        <v>1980</v>
      </c>
      <c r="F275" s="116" t="s">
        <v>96</v>
      </c>
      <c r="G275" s="116" t="s">
        <v>1284</v>
      </c>
      <c r="H275" s="48" t="s">
        <v>90</v>
      </c>
      <c r="J275" s="11" t="s">
        <v>91</v>
      </c>
      <c r="K275" s="48" t="s">
        <v>84</v>
      </c>
      <c r="L275" s="49">
        <v>42979.0</v>
      </c>
      <c r="M275" s="52"/>
      <c r="N275" s="52"/>
      <c r="O275" s="50"/>
      <c r="P275" s="50"/>
      <c r="Q275" s="25">
        <v>6.0</v>
      </c>
      <c r="R275" s="25">
        <v>7.0</v>
      </c>
      <c r="S275" s="25">
        <v>6.0</v>
      </c>
      <c r="T275" s="25"/>
      <c r="U275" s="25">
        <v>7.0</v>
      </c>
      <c r="V275" s="25"/>
      <c r="W275" s="25">
        <v>5.0</v>
      </c>
      <c r="X275" s="25">
        <v>7.0</v>
      </c>
      <c r="Y275" s="25">
        <v>9.0</v>
      </c>
      <c r="Z275" s="25">
        <v>8.0</v>
      </c>
      <c r="AA275" s="25"/>
      <c r="AB275" s="25">
        <v>5.0</v>
      </c>
      <c r="AC275" s="25">
        <v>7.0</v>
      </c>
      <c r="AD275" s="25"/>
      <c r="AE275" s="25"/>
      <c r="AF275" s="25">
        <v>10.0</v>
      </c>
      <c r="AG275" s="25"/>
      <c r="AH275" s="25">
        <v>10.0</v>
      </c>
      <c r="AI275" s="25">
        <v>10.0</v>
      </c>
      <c r="AJ275" s="25">
        <v>10.0</v>
      </c>
      <c r="AK275" s="25">
        <v>10.0</v>
      </c>
      <c r="AL275" s="25"/>
      <c r="AM275" s="25"/>
      <c r="AN275" s="70">
        <v>9.0</v>
      </c>
      <c r="AO275" s="25"/>
      <c r="AP275" s="6">
        <v>10.0</v>
      </c>
      <c r="AQ275" s="25"/>
      <c r="AR275" s="11"/>
      <c r="AS275" s="25"/>
      <c r="AT275" s="25"/>
      <c r="AU275" s="25"/>
      <c r="AV275" s="25"/>
      <c r="AW275" s="25"/>
      <c r="AX275" s="25">
        <v>10.0</v>
      </c>
      <c r="AY275" s="25">
        <f t="shared" si="1"/>
        <v>8.11</v>
      </c>
      <c r="AZ275" s="23"/>
      <c r="BA275" s="23">
        <f t="shared" si="5"/>
        <v>0</v>
      </c>
      <c r="BB275" s="6">
        <v>96.0</v>
      </c>
      <c r="BC275" s="6">
        <v>0.0</v>
      </c>
      <c r="BD275" s="23">
        <f t="shared" si="3"/>
        <v>96</v>
      </c>
      <c r="BE275" s="6" t="s">
        <v>92</v>
      </c>
      <c r="BF275" s="6" t="s">
        <v>92</v>
      </c>
      <c r="BG275" s="6" t="s">
        <v>55</v>
      </c>
      <c r="BH275" s="6" t="s">
        <v>55</v>
      </c>
      <c r="BI275" s="6" t="s">
        <v>92</v>
      </c>
      <c r="BJ275" s="6" t="s">
        <v>55</v>
      </c>
      <c r="BK275" s="6" t="s">
        <v>55</v>
      </c>
      <c r="BL275" s="23"/>
      <c r="BM275" s="23"/>
      <c r="BN275" s="42"/>
      <c r="BO275" s="42"/>
      <c r="BP275" s="42"/>
    </row>
    <row r="276">
      <c r="A276" s="11">
        <v>272.0</v>
      </c>
      <c r="B276" s="116" t="s">
        <v>822</v>
      </c>
      <c r="C276" s="116" t="s">
        <v>823</v>
      </c>
      <c r="D276" s="116" t="s">
        <v>145</v>
      </c>
      <c r="E276" s="117"/>
      <c r="F276" s="116" t="s">
        <v>79</v>
      </c>
      <c r="G276" s="116" t="s">
        <v>1284</v>
      </c>
      <c r="H276" s="48" t="s">
        <v>90</v>
      </c>
      <c r="J276" s="11" t="s">
        <v>91</v>
      </c>
      <c r="K276" s="48" t="s">
        <v>84</v>
      </c>
      <c r="L276" s="49">
        <v>42979.0</v>
      </c>
      <c r="M276" s="52"/>
      <c r="N276" s="52"/>
      <c r="O276" s="50"/>
      <c r="P276" s="50"/>
      <c r="Q276" s="25">
        <v>8.0</v>
      </c>
      <c r="R276" s="25">
        <v>7.0</v>
      </c>
      <c r="S276" s="25">
        <v>8.0</v>
      </c>
      <c r="T276" s="25"/>
      <c r="U276" s="25">
        <v>8.0</v>
      </c>
      <c r="V276" s="25"/>
      <c r="W276" s="25">
        <v>6.0</v>
      </c>
      <c r="X276" s="25">
        <v>9.0</v>
      </c>
      <c r="Y276" s="25">
        <v>10.0</v>
      </c>
      <c r="Z276" s="25">
        <v>9.0</v>
      </c>
      <c r="AA276" s="25"/>
      <c r="AB276" s="25">
        <v>8.0</v>
      </c>
      <c r="AC276" s="25">
        <v>9.0</v>
      </c>
      <c r="AD276" s="25"/>
      <c r="AE276" s="25"/>
      <c r="AF276" s="25">
        <v>10.0</v>
      </c>
      <c r="AG276" s="25"/>
      <c r="AH276" s="25">
        <v>10.0</v>
      </c>
      <c r="AI276" s="25">
        <v>10.0</v>
      </c>
      <c r="AJ276" s="25">
        <v>10.0</v>
      </c>
      <c r="AK276" s="25">
        <v>10.0</v>
      </c>
      <c r="AL276" s="25"/>
      <c r="AM276" s="25"/>
      <c r="AN276" s="25">
        <v>9.0</v>
      </c>
      <c r="AO276" s="25"/>
      <c r="AP276" s="6">
        <v>10.0</v>
      </c>
      <c r="AQ276" s="25"/>
      <c r="AR276" s="11"/>
      <c r="AS276" s="25"/>
      <c r="AT276" s="25"/>
      <c r="AU276" s="25"/>
      <c r="AV276" s="25"/>
      <c r="AW276" s="25"/>
      <c r="AX276" s="25">
        <v>10.0</v>
      </c>
      <c r="AY276" s="25">
        <f t="shared" si="1"/>
        <v>8.94</v>
      </c>
      <c r="AZ276" s="23"/>
      <c r="BA276" s="23">
        <f t="shared" si="5"/>
        <v>0</v>
      </c>
      <c r="BB276" s="6">
        <v>1.0</v>
      </c>
      <c r="BC276" s="6">
        <v>0.0</v>
      </c>
      <c r="BD276" s="23">
        <f t="shared" si="3"/>
        <v>1</v>
      </c>
      <c r="BE276" s="6" t="s">
        <v>92</v>
      </c>
      <c r="BF276" s="6" t="s">
        <v>55</v>
      </c>
      <c r="BG276" s="6" t="s">
        <v>55</v>
      </c>
      <c r="BH276" s="6" t="s">
        <v>55</v>
      </c>
      <c r="BI276" s="6" t="s">
        <v>55</v>
      </c>
      <c r="BJ276" s="6" t="s">
        <v>92</v>
      </c>
      <c r="BK276" s="6" t="s">
        <v>55</v>
      </c>
      <c r="BL276" s="23"/>
      <c r="BM276" s="23"/>
      <c r="BN276" s="42"/>
      <c r="BO276" s="42"/>
      <c r="BP276" s="42"/>
    </row>
    <row r="277">
      <c r="A277" s="11">
        <v>273.0</v>
      </c>
      <c r="B277" s="116" t="s">
        <v>463</v>
      </c>
      <c r="C277" s="116" t="s">
        <v>355</v>
      </c>
      <c r="D277" s="116" t="s">
        <v>316</v>
      </c>
      <c r="E277" s="117"/>
      <c r="F277" s="116" t="s">
        <v>96</v>
      </c>
      <c r="G277" s="116" t="s">
        <v>1284</v>
      </c>
      <c r="H277" s="48" t="s">
        <v>90</v>
      </c>
      <c r="J277" s="11" t="s">
        <v>91</v>
      </c>
      <c r="K277" s="48" t="s">
        <v>84</v>
      </c>
      <c r="L277" s="49">
        <v>42979.0</v>
      </c>
      <c r="M277" s="52"/>
      <c r="N277" s="52"/>
      <c r="O277" s="50"/>
      <c r="P277" s="50"/>
      <c r="Q277" s="25">
        <v>9.0</v>
      </c>
      <c r="R277" s="25">
        <v>8.0</v>
      </c>
      <c r="S277" s="25">
        <v>10.0</v>
      </c>
      <c r="T277" s="25"/>
      <c r="U277" s="25">
        <v>10.0</v>
      </c>
      <c r="V277" s="25"/>
      <c r="W277" s="25">
        <v>9.0</v>
      </c>
      <c r="X277" s="25">
        <v>10.0</v>
      </c>
      <c r="Y277" s="25">
        <v>10.0</v>
      </c>
      <c r="Z277" s="25">
        <v>10.0</v>
      </c>
      <c r="AA277" s="25"/>
      <c r="AB277" s="25">
        <v>10.0</v>
      </c>
      <c r="AC277" s="25">
        <v>10.0</v>
      </c>
      <c r="AD277" s="25"/>
      <c r="AE277" s="25"/>
      <c r="AF277" s="25">
        <v>10.0</v>
      </c>
      <c r="AG277" s="25"/>
      <c r="AH277" s="25">
        <v>10.0</v>
      </c>
      <c r="AI277" s="25">
        <v>10.0</v>
      </c>
      <c r="AJ277" s="25">
        <v>10.0</v>
      </c>
      <c r="AK277" s="25">
        <v>10.0</v>
      </c>
      <c r="AL277" s="25"/>
      <c r="AM277" s="25"/>
      <c r="AN277" s="25">
        <v>10.0</v>
      </c>
      <c r="AO277" s="25"/>
      <c r="AP277" s="6">
        <v>10.0</v>
      </c>
      <c r="AQ277" s="25"/>
      <c r="AR277" s="11"/>
      <c r="AS277" s="25"/>
      <c r="AT277" s="25"/>
      <c r="AU277" s="25"/>
      <c r="AV277" s="25"/>
      <c r="AW277" s="25"/>
      <c r="AX277" s="25">
        <v>10.0</v>
      </c>
      <c r="AY277" s="25">
        <f t="shared" si="1"/>
        <v>9.77</v>
      </c>
      <c r="AZ277" s="23"/>
      <c r="BA277" s="23">
        <f t="shared" si="5"/>
        <v>0</v>
      </c>
      <c r="BB277" s="6">
        <v>2.0</v>
      </c>
      <c r="BC277" s="6">
        <v>0.0</v>
      </c>
      <c r="BD277" s="23">
        <f t="shared" si="3"/>
        <v>2</v>
      </c>
      <c r="BE277" s="6" t="s">
        <v>92</v>
      </c>
      <c r="BF277" s="6" t="s">
        <v>55</v>
      </c>
      <c r="BG277" s="6" t="s">
        <v>55</v>
      </c>
      <c r="BH277" s="6" t="s">
        <v>55</v>
      </c>
      <c r="BI277" s="6" t="s">
        <v>55</v>
      </c>
      <c r="BJ277" s="6" t="s">
        <v>92</v>
      </c>
      <c r="BK277" s="6" t="s">
        <v>55</v>
      </c>
      <c r="BL277" s="23"/>
      <c r="BM277" s="23"/>
      <c r="BN277" s="42"/>
      <c r="BO277" s="42"/>
      <c r="BP277" s="42"/>
    </row>
    <row r="278">
      <c r="A278" s="11">
        <v>274.0</v>
      </c>
      <c r="B278" s="116" t="s">
        <v>831</v>
      </c>
      <c r="C278" s="116" t="s">
        <v>832</v>
      </c>
      <c r="D278" s="118"/>
      <c r="E278" s="117"/>
      <c r="F278" s="116" t="s">
        <v>79</v>
      </c>
      <c r="G278" s="116" t="s">
        <v>1284</v>
      </c>
      <c r="H278" s="48" t="s">
        <v>90</v>
      </c>
      <c r="J278" s="11" t="s">
        <v>91</v>
      </c>
      <c r="K278" s="48" t="s">
        <v>84</v>
      </c>
      <c r="L278" s="49">
        <v>42979.0</v>
      </c>
      <c r="M278" s="52"/>
      <c r="N278" s="52"/>
      <c r="O278" s="50"/>
      <c r="P278" s="50"/>
      <c r="Q278" s="6">
        <v>5.0</v>
      </c>
      <c r="R278" s="6">
        <v>7.0</v>
      </c>
      <c r="S278" s="6">
        <v>7.0</v>
      </c>
      <c r="T278" s="23"/>
      <c r="U278" s="6">
        <v>6.0</v>
      </c>
      <c r="V278" s="23"/>
      <c r="W278" s="6">
        <v>5.0</v>
      </c>
      <c r="X278" s="6">
        <v>7.0</v>
      </c>
      <c r="Y278" s="6">
        <v>7.0</v>
      </c>
      <c r="Z278" s="6">
        <v>7.0</v>
      </c>
      <c r="AA278" s="23"/>
      <c r="AB278" s="6">
        <v>5.0</v>
      </c>
      <c r="AC278" s="6">
        <v>6.0</v>
      </c>
      <c r="AD278" s="23"/>
      <c r="AE278" s="23"/>
      <c r="AF278" s="6">
        <v>10.0</v>
      </c>
      <c r="AG278" s="23"/>
      <c r="AH278" s="6"/>
      <c r="AI278" s="6">
        <v>10.0</v>
      </c>
      <c r="AJ278" s="6">
        <v>10.0</v>
      </c>
      <c r="AK278" s="6">
        <v>10.0</v>
      </c>
      <c r="AL278" s="23"/>
      <c r="AM278" s="23"/>
      <c r="AN278" s="6">
        <v>9.0</v>
      </c>
      <c r="AO278" s="23"/>
      <c r="AP278" s="6">
        <v>10.0</v>
      </c>
      <c r="AQ278" s="23"/>
      <c r="AR278" s="11"/>
      <c r="AS278" s="6"/>
      <c r="AT278" s="23"/>
      <c r="AU278" s="23"/>
      <c r="AV278" s="23"/>
      <c r="AW278" s="23"/>
      <c r="AX278" s="25">
        <v>10.0</v>
      </c>
      <c r="AY278" s="25">
        <f t="shared" si="1"/>
        <v>7.7</v>
      </c>
      <c r="AZ278" s="23"/>
      <c r="BA278" s="23">
        <f t="shared" si="5"/>
        <v>0</v>
      </c>
      <c r="BB278" s="6">
        <v>11.0</v>
      </c>
      <c r="BC278" s="71">
        <v>1.0</v>
      </c>
      <c r="BD278" s="23">
        <f t="shared" si="3"/>
        <v>10</v>
      </c>
      <c r="BE278" s="6" t="s">
        <v>92</v>
      </c>
      <c r="BF278" s="6" t="s">
        <v>55</v>
      </c>
      <c r="BG278" s="6" t="s">
        <v>55</v>
      </c>
      <c r="BH278" s="6" t="s">
        <v>55</v>
      </c>
      <c r="BI278" s="6" t="s">
        <v>55</v>
      </c>
      <c r="BJ278" s="6" t="s">
        <v>92</v>
      </c>
      <c r="BK278" s="6" t="s">
        <v>55</v>
      </c>
      <c r="BL278" s="23"/>
      <c r="BM278" s="23"/>
      <c r="BN278" s="42"/>
      <c r="BO278" s="42"/>
      <c r="BP278" s="42"/>
    </row>
    <row r="279">
      <c r="A279" s="11">
        <v>275.0</v>
      </c>
      <c r="B279" s="116" t="s">
        <v>124</v>
      </c>
      <c r="C279" s="116" t="s">
        <v>842</v>
      </c>
      <c r="D279" s="116" t="s">
        <v>113</v>
      </c>
      <c r="E279" s="117"/>
      <c r="F279" s="116" t="s">
        <v>96</v>
      </c>
      <c r="G279" s="116" t="s">
        <v>1343</v>
      </c>
      <c r="H279" s="48" t="s">
        <v>90</v>
      </c>
      <c r="J279" s="11" t="s">
        <v>91</v>
      </c>
      <c r="K279" s="48" t="s">
        <v>84</v>
      </c>
      <c r="L279" s="49">
        <v>42979.0</v>
      </c>
      <c r="M279" s="52"/>
      <c r="N279" s="52"/>
      <c r="O279" s="50"/>
      <c r="P279" s="50"/>
      <c r="Q279" s="25">
        <v>8.0</v>
      </c>
      <c r="R279" s="25">
        <v>8.0</v>
      </c>
      <c r="S279" s="25">
        <v>9.0</v>
      </c>
      <c r="T279" s="25"/>
      <c r="U279" s="25">
        <v>8.0</v>
      </c>
      <c r="V279" s="25"/>
      <c r="W279" s="25">
        <v>7.0</v>
      </c>
      <c r="X279" s="25">
        <v>9.0</v>
      </c>
      <c r="Y279" s="25">
        <v>7.0</v>
      </c>
      <c r="Z279" s="25">
        <v>10.0</v>
      </c>
      <c r="AA279" s="25"/>
      <c r="AB279" s="25">
        <v>6.0</v>
      </c>
      <c r="AC279" s="25">
        <v>9.0</v>
      </c>
      <c r="AD279" s="25"/>
      <c r="AE279" s="25"/>
      <c r="AF279" s="25">
        <v>10.0</v>
      </c>
      <c r="AG279" s="25"/>
      <c r="AH279" s="25">
        <v>10.0</v>
      </c>
      <c r="AI279" s="25">
        <v>10.0</v>
      </c>
      <c r="AJ279" s="25">
        <v>10.0</v>
      </c>
      <c r="AK279" s="25">
        <v>10.0</v>
      </c>
      <c r="AL279" s="25"/>
      <c r="AM279" s="25"/>
      <c r="AN279" s="25">
        <v>9.0</v>
      </c>
      <c r="AO279" s="25"/>
      <c r="AP279" s="6">
        <v>10.0</v>
      </c>
      <c r="AQ279" s="25"/>
      <c r="AR279" s="11">
        <v>9.0</v>
      </c>
      <c r="AS279" s="25"/>
      <c r="AT279" s="25"/>
      <c r="AU279" s="25"/>
      <c r="AV279" s="25"/>
      <c r="AW279" s="25"/>
      <c r="AX279" s="25">
        <v>10.0</v>
      </c>
      <c r="AY279" s="25">
        <f t="shared" si="1"/>
        <v>8.89</v>
      </c>
      <c r="AZ279" s="23"/>
      <c r="BA279" s="23">
        <f t="shared" si="5"/>
        <v>0</v>
      </c>
      <c r="BB279" s="6">
        <v>3.0</v>
      </c>
      <c r="BC279" s="6">
        <v>1.0</v>
      </c>
      <c r="BD279" s="23">
        <f t="shared" si="3"/>
        <v>2</v>
      </c>
      <c r="BE279" s="6" t="s">
        <v>92</v>
      </c>
      <c r="BF279" s="6" t="s">
        <v>55</v>
      </c>
      <c r="BG279" s="6" t="s">
        <v>55</v>
      </c>
      <c r="BH279" s="6" t="s">
        <v>55</v>
      </c>
      <c r="BI279" s="6" t="s">
        <v>55</v>
      </c>
      <c r="BJ279" s="6" t="s">
        <v>92</v>
      </c>
      <c r="BK279" s="6" t="s">
        <v>55</v>
      </c>
      <c r="BL279" s="23"/>
      <c r="BM279" s="23"/>
      <c r="BN279" s="42"/>
      <c r="BO279" s="42"/>
      <c r="BP279" s="42"/>
    </row>
    <row r="280">
      <c r="A280" s="11">
        <v>276.0</v>
      </c>
      <c r="B280" s="116" t="s">
        <v>227</v>
      </c>
      <c r="C280" s="116" t="s">
        <v>446</v>
      </c>
      <c r="D280" s="116" t="s">
        <v>110</v>
      </c>
      <c r="E280" s="117"/>
      <c r="F280" s="116" t="s">
        <v>96</v>
      </c>
      <c r="G280" s="116" t="s">
        <v>1343</v>
      </c>
      <c r="H280" s="48" t="s">
        <v>90</v>
      </c>
      <c r="J280" s="11" t="s">
        <v>91</v>
      </c>
      <c r="K280" s="48" t="s">
        <v>84</v>
      </c>
      <c r="L280" s="49">
        <v>42979.0</v>
      </c>
      <c r="M280" s="52"/>
      <c r="N280" s="52"/>
      <c r="O280" s="50"/>
      <c r="P280" s="50"/>
      <c r="Q280" s="25">
        <v>9.0</v>
      </c>
      <c r="R280" s="25">
        <v>10.0</v>
      </c>
      <c r="S280" s="25">
        <v>10.0</v>
      </c>
      <c r="T280" s="25"/>
      <c r="U280" s="25">
        <v>10.0</v>
      </c>
      <c r="V280" s="25"/>
      <c r="W280" s="25">
        <v>10.0</v>
      </c>
      <c r="X280" s="25">
        <v>10.0</v>
      </c>
      <c r="Y280" s="25">
        <v>10.0</v>
      </c>
      <c r="Z280" s="25">
        <v>10.0</v>
      </c>
      <c r="AA280" s="25"/>
      <c r="AB280" s="25">
        <v>8.0</v>
      </c>
      <c r="AC280" s="25">
        <v>10.0</v>
      </c>
      <c r="AD280" s="25"/>
      <c r="AE280" s="25"/>
      <c r="AF280" s="25">
        <v>10.0</v>
      </c>
      <c r="AG280" s="25"/>
      <c r="AH280" s="25">
        <v>10.0</v>
      </c>
      <c r="AI280" s="25">
        <v>10.0</v>
      </c>
      <c r="AJ280" s="25">
        <v>10.0</v>
      </c>
      <c r="AK280" s="25">
        <v>10.0</v>
      </c>
      <c r="AL280" s="25"/>
      <c r="AM280" s="25"/>
      <c r="AN280" s="25">
        <v>10.0</v>
      </c>
      <c r="AO280" s="25"/>
      <c r="AP280" s="6">
        <v>10.0</v>
      </c>
      <c r="AQ280" s="25"/>
      <c r="AR280" s="11">
        <v>10.0</v>
      </c>
      <c r="AS280" s="25"/>
      <c r="AT280" s="25"/>
      <c r="AU280" s="25"/>
      <c r="AV280" s="25"/>
      <c r="AW280" s="25"/>
      <c r="AX280" s="25">
        <v>10.0</v>
      </c>
      <c r="AY280" s="25">
        <f t="shared" si="1"/>
        <v>9.84</v>
      </c>
      <c r="AZ280" s="23"/>
      <c r="BA280" s="23">
        <f t="shared" si="5"/>
        <v>0</v>
      </c>
      <c r="BB280" s="6">
        <v>29.0</v>
      </c>
      <c r="BC280" s="6">
        <v>0.0</v>
      </c>
      <c r="BD280" s="23">
        <f t="shared" si="3"/>
        <v>29</v>
      </c>
      <c r="BE280" s="6" t="s">
        <v>92</v>
      </c>
      <c r="BF280" s="6" t="s">
        <v>55</v>
      </c>
      <c r="BG280" s="6" t="s">
        <v>55</v>
      </c>
      <c r="BH280" s="6" t="s">
        <v>55</v>
      </c>
      <c r="BI280" s="6" t="s">
        <v>55</v>
      </c>
      <c r="BJ280" s="6" t="s">
        <v>92</v>
      </c>
      <c r="BK280" s="6" t="s">
        <v>55</v>
      </c>
      <c r="BL280" s="23"/>
      <c r="BM280" s="23"/>
      <c r="BN280" s="42"/>
      <c r="BO280" s="42"/>
      <c r="BP280" s="42"/>
    </row>
    <row r="281">
      <c r="A281" s="11">
        <v>277.0</v>
      </c>
      <c r="B281" s="116" t="s">
        <v>1981</v>
      </c>
      <c r="C281" s="116" t="s">
        <v>284</v>
      </c>
      <c r="D281" s="116" t="s">
        <v>157</v>
      </c>
      <c r="E281" s="117"/>
      <c r="F281" s="116" t="s">
        <v>79</v>
      </c>
      <c r="G281" s="116" t="s">
        <v>1343</v>
      </c>
      <c r="H281" s="48" t="s">
        <v>90</v>
      </c>
      <c r="J281" s="11" t="s">
        <v>91</v>
      </c>
      <c r="K281" s="48" t="s">
        <v>84</v>
      </c>
      <c r="L281" s="49">
        <v>42979.0</v>
      </c>
      <c r="M281" s="52"/>
      <c r="N281" s="52"/>
      <c r="O281" s="50"/>
      <c r="P281" s="50"/>
      <c r="Q281" s="25">
        <v>7.0</v>
      </c>
      <c r="R281" s="25">
        <v>5.0</v>
      </c>
      <c r="S281" s="25">
        <v>7.0</v>
      </c>
      <c r="T281" s="25"/>
      <c r="U281" s="25">
        <v>5.0</v>
      </c>
      <c r="V281" s="25"/>
      <c r="W281" s="25">
        <v>5.0</v>
      </c>
      <c r="X281" s="25">
        <v>7.0</v>
      </c>
      <c r="Y281" s="25">
        <v>6.0</v>
      </c>
      <c r="Z281" s="25">
        <v>9.0</v>
      </c>
      <c r="AA281" s="25"/>
      <c r="AB281" s="25">
        <v>5.0</v>
      </c>
      <c r="AC281" s="25">
        <v>8.0</v>
      </c>
      <c r="AD281" s="25"/>
      <c r="AE281" s="25"/>
      <c r="AF281" s="25">
        <v>8.0</v>
      </c>
      <c r="AG281" s="25"/>
      <c r="AH281" s="25">
        <v>10.0</v>
      </c>
      <c r="AI281" s="25">
        <v>10.0</v>
      </c>
      <c r="AJ281" s="25">
        <v>10.0</v>
      </c>
      <c r="AK281" s="25">
        <v>10.0</v>
      </c>
      <c r="AL281" s="25"/>
      <c r="AM281" s="25"/>
      <c r="AN281" s="25">
        <v>10.0</v>
      </c>
      <c r="AO281" s="25"/>
      <c r="AP281" s="6">
        <v>10.0</v>
      </c>
      <c r="AQ281" s="25"/>
      <c r="AR281" s="11">
        <v>8.0</v>
      </c>
      <c r="AS281" s="25"/>
      <c r="AT281" s="25"/>
      <c r="AU281" s="25"/>
      <c r="AV281" s="25"/>
      <c r="AW281" s="25"/>
      <c r="AX281" s="25">
        <v>10.0</v>
      </c>
      <c r="AY281" s="25">
        <f t="shared" si="1"/>
        <v>7.89</v>
      </c>
      <c r="AZ281" s="23"/>
      <c r="BA281" s="23">
        <f t="shared" si="5"/>
        <v>0</v>
      </c>
      <c r="BB281" s="6">
        <v>16.0</v>
      </c>
      <c r="BC281" s="6">
        <v>5.0</v>
      </c>
      <c r="BD281" s="23">
        <f t="shared" si="3"/>
        <v>11</v>
      </c>
      <c r="BE281" s="6" t="s">
        <v>92</v>
      </c>
      <c r="BF281" s="6" t="s">
        <v>55</v>
      </c>
      <c r="BG281" s="6" t="s">
        <v>55</v>
      </c>
      <c r="BH281" s="6" t="s">
        <v>55</v>
      </c>
      <c r="BI281" s="6" t="s">
        <v>55</v>
      </c>
      <c r="BJ281" s="6" t="s">
        <v>92</v>
      </c>
      <c r="BK281" s="6" t="s">
        <v>55</v>
      </c>
      <c r="BL281" s="23"/>
      <c r="BM281" s="23"/>
      <c r="BN281" s="42"/>
      <c r="BO281" s="42"/>
      <c r="BP281" s="42"/>
    </row>
    <row r="282">
      <c r="A282" s="11">
        <v>278.0</v>
      </c>
      <c r="B282" s="116" t="s">
        <v>1982</v>
      </c>
      <c r="C282" s="116" t="s">
        <v>451</v>
      </c>
      <c r="D282" s="118"/>
      <c r="E282" s="117"/>
      <c r="F282" s="116" t="s">
        <v>79</v>
      </c>
      <c r="G282" s="116" t="s">
        <v>1343</v>
      </c>
      <c r="H282" s="48" t="s">
        <v>90</v>
      </c>
      <c r="J282" s="11" t="s">
        <v>91</v>
      </c>
      <c r="K282" s="48" t="s">
        <v>84</v>
      </c>
      <c r="L282" s="49">
        <v>42979.0</v>
      </c>
      <c r="M282" s="52"/>
      <c r="N282" s="52"/>
      <c r="O282" s="50"/>
      <c r="P282" s="50"/>
      <c r="Q282" s="6">
        <v>7.0</v>
      </c>
      <c r="R282" s="6">
        <v>8.0</v>
      </c>
      <c r="S282" s="6">
        <v>5.0</v>
      </c>
      <c r="T282" s="23"/>
      <c r="U282" s="6">
        <v>6.0</v>
      </c>
      <c r="V282" s="23"/>
      <c r="W282" s="6">
        <v>6.0</v>
      </c>
      <c r="X282" s="6">
        <v>7.0</v>
      </c>
      <c r="Y282" s="6">
        <v>5.0</v>
      </c>
      <c r="Z282" s="6">
        <v>10.0</v>
      </c>
      <c r="AA282" s="23"/>
      <c r="AB282" s="6">
        <v>5.0</v>
      </c>
      <c r="AC282" s="6">
        <v>8.0</v>
      </c>
      <c r="AD282" s="23"/>
      <c r="AE282" s="23"/>
      <c r="AF282" s="6">
        <v>7.0</v>
      </c>
      <c r="AG282" s="23"/>
      <c r="AH282" s="6">
        <v>10.0</v>
      </c>
      <c r="AI282" s="6">
        <v>10.0</v>
      </c>
      <c r="AJ282" s="6">
        <v>10.0</v>
      </c>
      <c r="AK282" s="6">
        <v>10.0</v>
      </c>
      <c r="AL282" s="23"/>
      <c r="AM282" s="23"/>
      <c r="AN282" s="6">
        <v>10.0</v>
      </c>
      <c r="AO282" s="23"/>
      <c r="AP282" s="6">
        <v>10.0</v>
      </c>
      <c r="AQ282" s="23"/>
      <c r="AR282" s="11">
        <v>7.0</v>
      </c>
      <c r="AS282" s="6"/>
      <c r="AT282" s="23"/>
      <c r="AU282" s="23"/>
      <c r="AV282" s="23"/>
      <c r="AW282" s="23"/>
      <c r="AX282" s="25">
        <v>10.0</v>
      </c>
      <c r="AY282" s="25">
        <f t="shared" si="1"/>
        <v>7.94</v>
      </c>
      <c r="AZ282" s="23"/>
      <c r="BA282" s="23">
        <f t="shared" si="5"/>
        <v>0</v>
      </c>
      <c r="BB282" s="6">
        <v>36.0</v>
      </c>
      <c r="BC282" s="6">
        <v>2.0</v>
      </c>
      <c r="BD282" s="23">
        <f t="shared" si="3"/>
        <v>34</v>
      </c>
      <c r="BE282" s="6" t="s">
        <v>92</v>
      </c>
      <c r="BF282" s="6" t="s">
        <v>55</v>
      </c>
      <c r="BG282" s="6" t="s">
        <v>55</v>
      </c>
      <c r="BH282" s="6" t="s">
        <v>55</v>
      </c>
      <c r="BI282" s="6" t="s">
        <v>55</v>
      </c>
      <c r="BJ282" s="6" t="s">
        <v>92</v>
      </c>
      <c r="BK282" s="6" t="s">
        <v>55</v>
      </c>
      <c r="BL282" s="23"/>
      <c r="BM282" s="23"/>
      <c r="BN282" s="42"/>
      <c r="BO282" s="42"/>
      <c r="BP282" s="42"/>
    </row>
    <row r="283">
      <c r="A283" s="11">
        <v>279.0</v>
      </c>
      <c r="B283" s="116" t="s">
        <v>852</v>
      </c>
      <c r="C283" s="116" t="s">
        <v>853</v>
      </c>
      <c r="D283" s="116" t="s">
        <v>236</v>
      </c>
      <c r="E283" s="117"/>
      <c r="F283" s="116" t="s">
        <v>96</v>
      </c>
      <c r="G283" s="116" t="s">
        <v>1343</v>
      </c>
      <c r="H283" s="48" t="s">
        <v>90</v>
      </c>
      <c r="J283" s="11" t="s">
        <v>91</v>
      </c>
      <c r="K283" s="48" t="s">
        <v>84</v>
      </c>
      <c r="L283" s="49">
        <v>42979.0</v>
      </c>
      <c r="M283" s="52"/>
      <c r="N283" s="52"/>
      <c r="O283" s="50"/>
      <c r="P283" s="50"/>
      <c r="Q283" s="6">
        <v>8.0</v>
      </c>
      <c r="R283" s="6">
        <v>9.0</v>
      </c>
      <c r="S283" s="6">
        <v>8.0</v>
      </c>
      <c r="T283" s="23"/>
      <c r="U283" s="6">
        <v>7.0</v>
      </c>
      <c r="V283" s="23"/>
      <c r="W283" s="6">
        <v>7.0</v>
      </c>
      <c r="X283" s="6">
        <v>9.0</v>
      </c>
      <c r="Y283" s="6">
        <v>10.0</v>
      </c>
      <c r="Z283" s="6">
        <v>10.0</v>
      </c>
      <c r="AA283" s="23"/>
      <c r="AB283" s="6">
        <v>6.0</v>
      </c>
      <c r="AC283" s="6">
        <v>10.0</v>
      </c>
      <c r="AD283" s="23"/>
      <c r="AE283" s="23"/>
      <c r="AF283" s="6">
        <v>10.0</v>
      </c>
      <c r="AG283" s="23"/>
      <c r="AH283" s="6">
        <v>10.0</v>
      </c>
      <c r="AI283" s="6">
        <v>10.0</v>
      </c>
      <c r="AJ283" s="6">
        <v>10.0</v>
      </c>
      <c r="AK283" s="6">
        <v>10.0</v>
      </c>
      <c r="AL283" s="23"/>
      <c r="AM283" s="23"/>
      <c r="AN283" s="6">
        <v>10.0</v>
      </c>
      <c r="AO283" s="23"/>
      <c r="AP283" s="6">
        <v>10.0</v>
      </c>
      <c r="AQ283" s="23"/>
      <c r="AR283" s="11">
        <v>9.0</v>
      </c>
      <c r="AS283" s="6"/>
      <c r="AT283" s="23"/>
      <c r="AU283" s="23"/>
      <c r="AV283" s="23"/>
      <c r="AW283" s="23"/>
      <c r="AX283" s="25">
        <v>10.0</v>
      </c>
      <c r="AY283" s="25">
        <f t="shared" si="1"/>
        <v>9.1</v>
      </c>
      <c r="AZ283" s="23"/>
      <c r="BA283" s="23">
        <f t="shared" si="5"/>
        <v>0</v>
      </c>
      <c r="BB283" s="6">
        <v>8.0</v>
      </c>
      <c r="BC283" s="6">
        <v>7.0</v>
      </c>
      <c r="BD283" s="23">
        <f t="shared" si="3"/>
        <v>1</v>
      </c>
      <c r="BE283" s="6" t="s">
        <v>92</v>
      </c>
      <c r="BF283" s="6" t="s">
        <v>55</v>
      </c>
      <c r="BG283" s="6" t="s">
        <v>55</v>
      </c>
      <c r="BH283" s="6" t="s">
        <v>55</v>
      </c>
      <c r="BI283" s="6" t="s">
        <v>55</v>
      </c>
      <c r="BJ283" s="6" t="s">
        <v>92</v>
      </c>
      <c r="BK283" s="6" t="s">
        <v>55</v>
      </c>
      <c r="BL283" s="23"/>
      <c r="BM283" s="23"/>
      <c r="BN283" s="42"/>
      <c r="BO283" s="42"/>
      <c r="BP283" s="42"/>
    </row>
    <row r="284">
      <c r="A284" s="11">
        <v>280.0</v>
      </c>
      <c r="B284" s="116" t="s">
        <v>391</v>
      </c>
      <c r="C284" s="116" t="s">
        <v>392</v>
      </c>
      <c r="D284" s="116" t="s">
        <v>393</v>
      </c>
      <c r="E284" s="117"/>
      <c r="F284" s="116" t="s">
        <v>96</v>
      </c>
      <c r="G284" s="116" t="s">
        <v>1343</v>
      </c>
      <c r="H284" s="48" t="s">
        <v>90</v>
      </c>
      <c r="J284" s="11" t="s">
        <v>91</v>
      </c>
      <c r="K284" s="48" t="s">
        <v>138</v>
      </c>
      <c r="L284" s="49">
        <v>42979.0</v>
      </c>
      <c r="M284" s="49">
        <v>42983.0</v>
      </c>
      <c r="N284" s="52"/>
      <c r="O284" s="50"/>
      <c r="P284" s="50"/>
      <c r="Q284" s="6">
        <v>9.0</v>
      </c>
      <c r="R284" s="6">
        <v>8.0</v>
      </c>
      <c r="S284" s="6">
        <v>10.0</v>
      </c>
      <c r="T284" s="23"/>
      <c r="U284" s="6">
        <v>9.0</v>
      </c>
      <c r="V284" s="23"/>
      <c r="W284" s="6">
        <v>10.0</v>
      </c>
      <c r="X284" s="6">
        <v>10.0</v>
      </c>
      <c r="Y284" s="6">
        <v>10.0</v>
      </c>
      <c r="Z284" s="6">
        <v>10.0</v>
      </c>
      <c r="AA284" s="23"/>
      <c r="AB284" s="6">
        <v>9.0</v>
      </c>
      <c r="AC284" s="6">
        <v>9.0</v>
      </c>
      <c r="AD284" s="23"/>
      <c r="AE284" s="23"/>
      <c r="AF284" s="6">
        <v>10.0</v>
      </c>
      <c r="AG284" s="23"/>
      <c r="AH284" s="6">
        <v>10.0</v>
      </c>
      <c r="AI284" s="6">
        <v>10.0</v>
      </c>
      <c r="AJ284" s="6">
        <v>10.0</v>
      </c>
      <c r="AK284" s="6">
        <v>10.0</v>
      </c>
      <c r="AL284" s="23"/>
      <c r="AM284" s="23"/>
      <c r="AN284" s="6">
        <v>10.0</v>
      </c>
      <c r="AO284" s="23"/>
      <c r="AP284" s="6">
        <v>10.0</v>
      </c>
      <c r="AQ284" s="23"/>
      <c r="AR284" s="11">
        <v>10.0</v>
      </c>
      <c r="AS284" s="6"/>
      <c r="AT284" s="23"/>
      <c r="AU284" s="23"/>
      <c r="AV284" s="23"/>
      <c r="AW284" s="23"/>
      <c r="AX284" s="25">
        <v>10.0</v>
      </c>
      <c r="AY284" s="25">
        <f t="shared" si="1"/>
        <v>9.68</v>
      </c>
      <c r="AZ284" s="23"/>
      <c r="BA284" s="23">
        <f t="shared" si="5"/>
        <v>0</v>
      </c>
      <c r="BB284" s="6">
        <v>1.0</v>
      </c>
      <c r="BC284" s="6">
        <v>0.0</v>
      </c>
      <c r="BD284" s="23">
        <f t="shared" si="3"/>
        <v>1</v>
      </c>
      <c r="BE284" s="6" t="s">
        <v>92</v>
      </c>
      <c r="BF284" s="6" t="s">
        <v>55</v>
      </c>
      <c r="BG284" s="6" t="s">
        <v>55</v>
      </c>
      <c r="BH284" s="6" t="s">
        <v>55</v>
      </c>
      <c r="BI284" s="6" t="s">
        <v>55</v>
      </c>
      <c r="BJ284" s="6" t="s">
        <v>92</v>
      </c>
      <c r="BK284" s="6" t="s">
        <v>55</v>
      </c>
      <c r="BL284" s="23"/>
      <c r="BM284" s="23"/>
      <c r="BN284" s="42"/>
      <c r="BO284" s="42"/>
      <c r="BP284" s="42"/>
    </row>
    <row r="285">
      <c r="A285" s="11">
        <v>281.0</v>
      </c>
      <c r="B285" s="116" t="s">
        <v>867</v>
      </c>
      <c r="C285" s="116" t="s">
        <v>868</v>
      </c>
      <c r="D285" s="116" t="s">
        <v>869</v>
      </c>
      <c r="E285" s="117"/>
      <c r="F285" s="116" t="s">
        <v>79</v>
      </c>
      <c r="G285" s="116" t="s">
        <v>1343</v>
      </c>
      <c r="H285" s="48" t="s">
        <v>90</v>
      </c>
      <c r="J285" s="11" t="s">
        <v>91</v>
      </c>
      <c r="K285" s="48" t="s">
        <v>84</v>
      </c>
      <c r="L285" s="49">
        <v>42983.0</v>
      </c>
      <c r="M285" s="52"/>
      <c r="N285" s="52"/>
      <c r="O285" s="50"/>
      <c r="P285" s="50"/>
      <c r="Q285" s="6">
        <v>5.0</v>
      </c>
      <c r="R285" s="6">
        <v>9.0</v>
      </c>
      <c r="S285" s="6">
        <v>8.0</v>
      </c>
      <c r="T285" s="23"/>
      <c r="U285" s="6">
        <v>6.0</v>
      </c>
      <c r="V285" s="23"/>
      <c r="W285" s="6">
        <v>5.0</v>
      </c>
      <c r="X285" s="6">
        <v>8.0</v>
      </c>
      <c r="Y285" s="6">
        <v>5.0</v>
      </c>
      <c r="Z285" s="6">
        <v>10.0</v>
      </c>
      <c r="AA285" s="23"/>
      <c r="AB285" s="6">
        <v>5.0</v>
      </c>
      <c r="AC285" s="6">
        <v>9.0</v>
      </c>
      <c r="AD285" s="23"/>
      <c r="AE285" s="23"/>
      <c r="AF285" s="6">
        <v>8.0</v>
      </c>
      <c r="AG285" s="23"/>
      <c r="AH285" s="6">
        <v>10.0</v>
      </c>
      <c r="AI285" s="6">
        <v>10.0</v>
      </c>
      <c r="AJ285" s="6">
        <v>10.0</v>
      </c>
      <c r="AK285" s="6">
        <v>10.0</v>
      </c>
      <c r="AL285" s="23"/>
      <c r="AM285" s="23"/>
      <c r="AN285" s="6">
        <v>10.0</v>
      </c>
      <c r="AO285" s="6"/>
      <c r="AP285" s="6">
        <v>10.0</v>
      </c>
      <c r="AQ285" s="23"/>
      <c r="AR285" s="11">
        <v>10.0</v>
      </c>
      <c r="AS285" s="6"/>
      <c r="AT285" s="23"/>
      <c r="AU285" s="23"/>
      <c r="AV285" s="23"/>
      <c r="AW285" s="23"/>
      <c r="AX285" s="25">
        <v>10.0</v>
      </c>
      <c r="AY285" s="25">
        <f t="shared" si="1"/>
        <v>8.31</v>
      </c>
      <c r="AZ285" s="23"/>
      <c r="BA285" s="23">
        <f t="shared" si="5"/>
        <v>0</v>
      </c>
      <c r="BB285" s="6">
        <v>37.0</v>
      </c>
      <c r="BC285" s="6">
        <v>7.0</v>
      </c>
      <c r="BD285" s="23">
        <f t="shared" si="3"/>
        <v>30</v>
      </c>
      <c r="BE285" s="6" t="s">
        <v>92</v>
      </c>
      <c r="BF285" s="6" t="s">
        <v>55</v>
      </c>
      <c r="BG285" s="6" t="s">
        <v>55</v>
      </c>
      <c r="BH285" s="6" t="s">
        <v>55</v>
      </c>
      <c r="BI285" s="6" t="s">
        <v>55</v>
      </c>
      <c r="BJ285" s="6" t="s">
        <v>92</v>
      </c>
      <c r="BK285" s="6" t="s">
        <v>55</v>
      </c>
      <c r="BL285" s="23"/>
      <c r="BM285" s="23"/>
      <c r="BN285" s="42"/>
      <c r="BO285" s="42"/>
      <c r="BP285" s="42"/>
    </row>
    <row r="286">
      <c r="A286" s="11">
        <v>282.0</v>
      </c>
      <c r="B286" s="116" t="s">
        <v>871</v>
      </c>
      <c r="C286" s="116" t="s">
        <v>623</v>
      </c>
      <c r="D286" s="116" t="s">
        <v>842</v>
      </c>
      <c r="E286" s="117"/>
      <c r="F286" s="116" t="s">
        <v>96</v>
      </c>
      <c r="G286" s="116" t="s">
        <v>1343</v>
      </c>
      <c r="H286" s="48" t="s">
        <v>90</v>
      </c>
      <c r="J286" s="11" t="s">
        <v>91</v>
      </c>
      <c r="K286" s="48" t="s">
        <v>84</v>
      </c>
      <c r="L286" s="49">
        <v>42979.0</v>
      </c>
      <c r="M286" s="52"/>
      <c r="N286" s="52"/>
      <c r="O286" s="50"/>
      <c r="P286" s="50"/>
      <c r="Q286" s="25">
        <v>6.0</v>
      </c>
      <c r="R286" s="25">
        <v>7.0</v>
      </c>
      <c r="S286" s="25">
        <v>8.0</v>
      </c>
      <c r="T286" s="25"/>
      <c r="U286" s="25">
        <v>5.0</v>
      </c>
      <c r="V286" s="25"/>
      <c r="W286" s="25">
        <v>6.0</v>
      </c>
      <c r="X286" s="25">
        <v>8.0</v>
      </c>
      <c r="Y286" s="25">
        <v>5.0</v>
      </c>
      <c r="Z286" s="25">
        <v>9.0</v>
      </c>
      <c r="AA286" s="25"/>
      <c r="AB286" s="25">
        <v>5.0</v>
      </c>
      <c r="AC286" s="25">
        <v>8.0</v>
      </c>
      <c r="AD286" s="25"/>
      <c r="AE286" s="25"/>
      <c r="AF286" s="25">
        <v>6.0</v>
      </c>
      <c r="AG286" s="25"/>
      <c r="AH286" s="25">
        <v>10.0</v>
      </c>
      <c r="AI286" s="25">
        <v>10.0</v>
      </c>
      <c r="AJ286" s="25">
        <v>10.0</v>
      </c>
      <c r="AK286" s="25">
        <v>10.0</v>
      </c>
      <c r="AL286" s="25"/>
      <c r="AM286" s="25"/>
      <c r="AN286" s="25">
        <v>7.0</v>
      </c>
      <c r="AO286" s="25"/>
      <c r="AP286" s="6">
        <v>10.0</v>
      </c>
      <c r="AQ286" s="25"/>
      <c r="AR286" s="11">
        <v>9.0</v>
      </c>
      <c r="AS286" s="25"/>
      <c r="AT286" s="25"/>
      <c r="AU286" s="25"/>
      <c r="AV286" s="25"/>
      <c r="AW286" s="25"/>
      <c r="AX286" s="25">
        <v>10.0</v>
      </c>
      <c r="AY286" s="25">
        <f t="shared" si="1"/>
        <v>7.84</v>
      </c>
      <c r="AZ286" s="23"/>
      <c r="BA286" s="23">
        <f t="shared" si="5"/>
        <v>0</v>
      </c>
      <c r="BB286" s="6">
        <v>97.0</v>
      </c>
      <c r="BC286" s="6">
        <v>4.0</v>
      </c>
      <c r="BD286" s="23">
        <f t="shared" si="3"/>
        <v>93</v>
      </c>
      <c r="BE286" s="6" t="s">
        <v>92</v>
      </c>
      <c r="BF286" s="6" t="s">
        <v>55</v>
      </c>
      <c r="BG286" s="6" t="s">
        <v>55</v>
      </c>
      <c r="BH286" s="6" t="s">
        <v>55</v>
      </c>
      <c r="BI286" s="6" t="s">
        <v>55</v>
      </c>
      <c r="BJ286" s="6" t="s">
        <v>92</v>
      </c>
      <c r="BK286" s="6" t="s">
        <v>55</v>
      </c>
      <c r="BL286" s="23"/>
      <c r="BM286" s="23"/>
      <c r="BN286" s="42"/>
      <c r="BO286" s="42"/>
      <c r="BP286" s="42"/>
    </row>
    <row r="287">
      <c r="A287" s="11">
        <v>283.0</v>
      </c>
      <c r="B287" s="116" t="s">
        <v>876</v>
      </c>
      <c r="C287" s="116" t="s">
        <v>251</v>
      </c>
      <c r="D287" s="116" t="s">
        <v>122</v>
      </c>
      <c r="E287" s="117"/>
      <c r="F287" s="116" t="s">
        <v>96</v>
      </c>
      <c r="G287" s="116" t="s">
        <v>1343</v>
      </c>
      <c r="H287" s="48" t="s">
        <v>90</v>
      </c>
      <c r="J287" s="11" t="s">
        <v>91</v>
      </c>
      <c r="K287" s="48" t="s">
        <v>84</v>
      </c>
      <c r="L287" s="49">
        <v>42979.0</v>
      </c>
      <c r="M287" s="52"/>
      <c r="N287" s="52"/>
      <c r="O287" s="50"/>
      <c r="P287" s="50"/>
      <c r="Q287" s="6">
        <v>9.0</v>
      </c>
      <c r="R287" s="6">
        <v>9.0</v>
      </c>
      <c r="S287" s="6">
        <v>10.0</v>
      </c>
      <c r="T287" s="23"/>
      <c r="U287" s="6">
        <v>10.0</v>
      </c>
      <c r="V287" s="23"/>
      <c r="W287" s="6">
        <v>8.0</v>
      </c>
      <c r="X287" s="6">
        <v>9.0</v>
      </c>
      <c r="Y287" s="6">
        <v>9.0</v>
      </c>
      <c r="Z287" s="6">
        <v>10.0</v>
      </c>
      <c r="AA287" s="6"/>
      <c r="AB287" s="6">
        <v>10.0</v>
      </c>
      <c r="AC287" s="6">
        <v>10.0</v>
      </c>
      <c r="AD287" s="6"/>
      <c r="AE287" s="23"/>
      <c r="AF287" s="6">
        <v>10.0</v>
      </c>
      <c r="AG287" s="23"/>
      <c r="AH287" s="6">
        <v>10.0</v>
      </c>
      <c r="AI287" s="6">
        <v>10.0</v>
      </c>
      <c r="AJ287" s="6">
        <v>10.0</v>
      </c>
      <c r="AK287" s="6">
        <v>10.0</v>
      </c>
      <c r="AL287" s="23"/>
      <c r="AM287" s="23"/>
      <c r="AN287" s="6">
        <v>10.0</v>
      </c>
      <c r="AO287" s="6"/>
      <c r="AP287" s="6">
        <v>10.0</v>
      </c>
      <c r="AQ287" s="23"/>
      <c r="AR287" s="11">
        <v>10.0</v>
      </c>
      <c r="AS287" s="6"/>
      <c r="AT287" s="23"/>
      <c r="AU287" s="23"/>
      <c r="AV287" s="23"/>
      <c r="AW287" s="23"/>
      <c r="AX287" s="25">
        <v>10.0</v>
      </c>
      <c r="AY287" s="25">
        <f t="shared" si="1"/>
        <v>9.68</v>
      </c>
      <c r="AZ287" s="23"/>
      <c r="BA287" s="23">
        <f t="shared" si="5"/>
        <v>0</v>
      </c>
      <c r="BB287" s="6">
        <v>9.0</v>
      </c>
      <c r="BC287" s="6">
        <v>0.0</v>
      </c>
      <c r="BD287" s="23">
        <f t="shared" si="3"/>
        <v>9</v>
      </c>
      <c r="BE287" s="6" t="s">
        <v>92</v>
      </c>
      <c r="BF287" s="6" t="s">
        <v>55</v>
      </c>
      <c r="BG287" s="6" t="s">
        <v>55</v>
      </c>
      <c r="BH287" s="6" t="s">
        <v>55</v>
      </c>
      <c r="BI287" s="6" t="s">
        <v>55</v>
      </c>
      <c r="BJ287" s="6" t="s">
        <v>92</v>
      </c>
      <c r="BK287" s="6" t="s">
        <v>55</v>
      </c>
      <c r="BL287" s="23"/>
      <c r="BM287" s="23"/>
      <c r="BN287" s="42"/>
      <c r="BO287" s="42"/>
      <c r="BP287" s="42"/>
    </row>
    <row r="288">
      <c r="A288" s="11">
        <v>284.0</v>
      </c>
      <c r="B288" s="116" t="s">
        <v>877</v>
      </c>
      <c r="C288" s="116" t="s">
        <v>773</v>
      </c>
      <c r="D288" s="118"/>
      <c r="E288" s="117"/>
      <c r="F288" s="116" t="s">
        <v>96</v>
      </c>
      <c r="G288" s="116" t="s">
        <v>1343</v>
      </c>
      <c r="H288" s="48" t="s">
        <v>90</v>
      </c>
      <c r="J288" s="11" t="s">
        <v>91</v>
      </c>
      <c r="K288" s="48" t="s">
        <v>84</v>
      </c>
      <c r="L288" s="49">
        <v>42983.0</v>
      </c>
      <c r="M288" s="52"/>
      <c r="N288" s="48" t="s">
        <v>85</v>
      </c>
      <c r="O288" s="48" t="s">
        <v>295</v>
      </c>
      <c r="P288" s="50"/>
      <c r="Q288" s="25">
        <v>8.0</v>
      </c>
      <c r="R288" s="25">
        <v>9.0</v>
      </c>
      <c r="S288" s="25">
        <v>9.0</v>
      </c>
      <c r="T288" s="25"/>
      <c r="U288" s="25">
        <v>8.0</v>
      </c>
      <c r="V288" s="25"/>
      <c r="W288" s="25">
        <v>10.0</v>
      </c>
      <c r="X288" s="25">
        <v>10.0</v>
      </c>
      <c r="Y288" s="25">
        <v>9.0</v>
      </c>
      <c r="Z288" s="25">
        <v>10.0</v>
      </c>
      <c r="AA288" s="25"/>
      <c r="AB288" s="25">
        <v>8.0</v>
      </c>
      <c r="AC288" s="25">
        <v>10.0</v>
      </c>
      <c r="AD288" s="25"/>
      <c r="AE288" s="25"/>
      <c r="AF288" s="25">
        <v>10.0</v>
      </c>
      <c r="AG288" s="25"/>
      <c r="AH288" s="25">
        <v>10.0</v>
      </c>
      <c r="AI288" s="25">
        <v>10.0</v>
      </c>
      <c r="AJ288" s="25">
        <v>10.0</v>
      </c>
      <c r="AK288" s="25">
        <v>10.0</v>
      </c>
      <c r="AL288" s="25"/>
      <c r="AM288" s="25"/>
      <c r="AN288" s="25">
        <v>9.0</v>
      </c>
      <c r="AO288" s="25"/>
      <c r="AP288" s="6">
        <v>10.0</v>
      </c>
      <c r="AQ288" s="25"/>
      <c r="AR288" s="11">
        <v>10.0</v>
      </c>
      <c r="AS288" s="25"/>
      <c r="AT288" s="25"/>
      <c r="AU288" s="25"/>
      <c r="AV288" s="25"/>
      <c r="AW288" s="25"/>
      <c r="AX288" s="25">
        <v>10.0</v>
      </c>
      <c r="AY288" s="25">
        <f t="shared" si="1"/>
        <v>9.47</v>
      </c>
      <c r="AZ288" s="23"/>
      <c r="BA288" s="23">
        <f t="shared" si="5"/>
        <v>0</v>
      </c>
      <c r="BB288" s="6">
        <v>67.0</v>
      </c>
      <c r="BC288" s="6">
        <v>4.0</v>
      </c>
      <c r="BD288" s="23">
        <f t="shared" si="3"/>
        <v>63</v>
      </c>
      <c r="BE288" s="6" t="s">
        <v>92</v>
      </c>
      <c r="BF288" s="6" t="s">
        <v>55</v>
      </c>
      <c r="BG288" s="6" t="s">
        <v>55</v>
      </c>
      <c r="BH288" s="6" t="s">
        <v>55</v>
      </c>
      <c r="BI288" s="6" t="s">
        <v>55</v>
      </c>
      <c r="BJ288" s="6" t="s">
        <v>92</v>
      </c>
      <c r="BK288" s="6" t="s">
        <v>55</v>
      </c>
      <c r="BL288" s="23"/>
      <c r="BM288" s="23"/>
      <c r="BN288" s="42"/>
      <c r="BO288" s="42"/>
      <c r="BP288" s="42"/>
    </row>
    <row r="289">
      <c r="A289" s="11">
        <v>285.0</v>
      </c>
      <c r="B289" s="116" t="s">
        <v>813</v>
      </c>
      <c r="C289" s="116" t="s">
        <v>203</v>
      </c>
      <c r="D289" s="118"/>
      <c r="E289" s="117"/>
      <c r="F289" s="116" t="s">
        <v>96</v>
      </c>
      <c r="G289" s="116" t="s">
        <v>1343</v>
      </c>
      <c r="H289" s="48" t="s">
        <v>90</v>
      </c>
      <c r="J289" s="11" t="s">
        <v>91</v>
      </c>
      <c r="K289" s="48" t="s">
        <v>84</v>
      </c>
      <c r="L289" s="49">
        <v>42979.0</v>
      </c>
      <c r="M289" s="52"/>
      <c r="N289" s="52"/>
      <c r="O289" s="50"/>
      <c r="P289" s="50"/>
      <c r="Q289" s="25">
        <v>8.0</v>
      </c>
      <c r="R289" s="25">
        <v>8.0</v>
      </c>
      <c r="S289" s="25">
        <v>10.0</v>
      </c>
      <c r="T289" s="25"/>
      <c r="U289" s="25">
        <v>7.0</v>
      </c>
      <c r="V289" s="25"/>
      <c r="W289" s="25">
        <v>6.0</v>
      </c>
      <c r="X289" s="25">
        <v>9.0</v>
      </c>
      <c r="Y289" s="25">
        <v>9.0</v>
      </c>
      <c r="Z289" s="25">
        <v>10.0</v>
      </c>
      <c r="AA289" s="25"/>
      <c r="AB289" s="25">
        <v>9.0</v>
      </c>
      <c r="AC289" s="25">
        <v>10.0</v>
      </c>
      <c r="AD289" s="25"/>
      <c r="AE289" s="25"/>
      <c r="AF289" s="25">
        <v>10.0</v>
      </c>
      <c r="AG289" s="25"/>
      <c r="AH289" s="25">
        <v>10.0</v>
      </c>
      <c r="AI289" s="25">
        <v>10.0</v>
      </c>
      <c r="AJ289" s="25">
        <v>10.0</v>
      </c>
      <c r="AK289" s="25">
        <v>10.0</v>
      </c>
      <c r="AL289" s="25"/>
      <c r="AM289" s="25"/>
      <c r="AN289" s="25">
        <v>10.0</v>
      </c>
      <c r="AO289" s="25"/>
      <c r="AP289" s="6">
        <v>10.0</v>
      </c>
      <c r="AQ289" s="25"/>
      <c r="AR289" s="11">
        <v>10.0</v>
      </c>
      <c r="AS289" s="25"/>
      <c r="AT289" s="25"/>
      <c r="AU289" s="25"/>
      <c r="AV289" s="25"/>
      <c r="AW289" s="25"/>
      <c r="AX289" s="25">
        <v>10.0</v>
      </c>
      <c r="AY289" s="25">
        <f t="shared" si="1"/>
        <v>9.26</v>
      </c>
      <c r="AZ289" s="23"/>
      <c r="BA289" s="23">
        <f t="shared" si="5"/>
        <v>0</v>
      </c>
      <c r="BB289" s="6">
        <v>10.0</v>
      </c>
      <c r="BC289" s="6">
        <v>1.0</v>
      </c>
      <c r="BD289" s="23">
        <f t="shared" si="3"/>
        <v>9</v>
      </c>
      <c r="BE289" s="6" t="s">
        <v>92</v>
      </c>
      <c r="BF289" s="6" t="s">
        <v>55</v>
      </c>
      <c r="BG289" s="6" t="s">
        <v>55</v>
      </c>
      <c r="BH289" s="6" t="s">
        <v>55</v>
      </c>
      <c r="BI289" s="6" t="s">
        <v>55</v>
      </c>
      <c r="BJ289" s="6" t="s">
        <v>92</v>
      </c>
      <c r="BK289" s="6" t="s">
        <v>55</v>
      </c>
      <c r="BL289" s="23"/>
      <c r="BM289" s="23"/>
      <c r="BN289" s="42"/>
      <c r="BO289" s="42"/>
      <c r="BP289" s="42"/>
    </row>
    <row r="290">
      <c r="A290" s="11">
        <v>286.0</v>
      </c>
      <c r="B290" s="116" t="s">
        <v>658</v>
      </c>
      <c r="C290" s="116" t="s">
        <v>151</v>
      </c>
      <c r="D290" s="118"/>
      <c r="E290" s="117"/>
      <c r="F290" s="116" t="s">
        <v>96</v>
      </c>
      <c r="G290" s="116" t="s">
        <v>1343</v>
      </c>
      <c r="H290" s="48" t="s">
        <v>90</v>
      </c>
      <c r="J290" s="11" t="s">
        <v>91</v>
      </c>
      <c r="K290" s="48" t="s">
        <v>84</v>
      </c>
      <c r="L290" s="49">
        <v>42979.0</v>
      </c>
      <c r="M290" s="52"/>
      <c r="N290" s="52"/>
      <c r="O290" s="50"/>
      <c r="P290" s="50"/>
      <c r="Q290" s="25">
        <v>7.0</v>
      </c>
      <c r="R290" s="25">
        <v>7.0</v>
      </c>
      <c r="S290" s="25">
        <v>10.0</v>
      </c>
      <c r="T290" s="25"/>
      <c r="U290" s="25">
        <v>7.0</v>
      </c>
      <c r="V290" s="25"/>
      <c r="W290" s="25">
        <v>5.0</v>
      </c>
      <c r="X290" s="25">
        <v>9.0</v>
      </c>
      <c r="Y290" s="25">
        <v>7.0</v>
      </c>
      <c r="Z290" s="25">
        <v>10.0</v>
      </c>
      <c r="AA290" s="25"/>
      <c r="AB290" s="25">
        <v>5.0</v>
      </c>
      <c r="AC290" s="25">
        <v>8.0</v>
      </c>
      <c r="AD290" s="25"/>
      <c r="AE290" s="25"/>
      <c r="AF290" s="25">
        <v>9.0</v>
      </c>
      <c r="AG290" s="25"/>
      <c r="AH290" s="25">
        <v>10.0</v>
      </c>
      <c r="AI290" s="25">
        <v>10.0</v>
      </c>
      <c r="AJ290" s="25">
        <v>10.0</v>
      </c>
      <c r="AK290" s="25">
        <v>10.0</v>
      </c>
      <c r="AL290" s="25"/>
      <c r="AM290" s="25"/>
      <c r="AN290" s="25">
        <v>10.0</v>
      </c>
      <c r="AO290" s="25"/>
      <c r="AP290" s="6">
        <v>10.0</v>
      </c>
      <c r="AQ290" s="25"/>
      <c r="AR290" s="11">
        <v>9.0</v>
      </c>
      <c r="AS290" s="25"/>
      <c r="AT290" s="25"/>
      <c r="AU290" s="25"/>
      <c r="AV290" s="25"/>
      <c r="AW290" s="25"/>
      <c r="AX290" s="25">
        <v>10.0</v>
      </c>
      <c r="AY290" s="25">
        <f t="shared" si="1"/>
        <v>8.57</v>
      </c>
      <c r="AZ290" s="23"/>
      <c r="BA290" s="23">
        <f t="shared" si="5"/>
        <v>0</v>
      </c>
      <c r="BB290" s="6">
        <v>34.0</v>
      </c>
      <c r="BC290" s="6">
        <v>3.0</v>
      </c>
      <c r="BD290" s="23">
        <f t="shared" si="3"/>
        <v>31</v>
      </c>
      <c r="BE290" s="6" t="s">
        <v>92</v>
      </c>
      <c r="BF290" s="6" t="s">
        <v>55</v>
      </c>
      <c r="BG290" s="6" t="s">
        <v>55</v>
      </c>
      <c r="BH290" s="6" t="s">
        <v>55</v>
      </c>
      <c r="BI290" s="6" t="s">
        <v>55</v>
      </c>
      <c r="BJ290" s="6" t="s">
        <v>92</v>
      </c>
      <c r="BK290" s="6" t="s">
        <v>55</v>
      </c>
      <c r="BL290" s="23"/>
      <c r="BM290" s="23"/>
      <c r="BN290" s="42"/>
      <c r="BO290" s="42"/>
      <c r="BP290" s="42"/>
    </row>
    <row r="291">
      <c r="A291" s="11">
        <v>287.0</v>
      </c>
      <c r="B291" s="116" t="s">
        <v>1454</v>
      </c>
      <c r="C291" s="116" t="s">
        <v>395</v>
      </c>
      <c r="D291" s="116" t="s">
        <v>236</v>
      </c>
      <c r="E291" s="117"/>
      <c r="F291" s="116" t="s">
        <v>96</v>
      </c>
      <c r="G291" s="116" t="s">
        <v>1343</v>
      </c>
      <c r="H291" s="87" t="s">
        <v>90</v>
      </c>
      <c r="I291" s="3"/>
      <c r="J291" s="72"/>
      <c r="K291" s="87"/>
      <c r="L291" s="88"/>
      <c r="M291" s="89"/>
      <c r="N291" s="89"/>
      <c r="O291" s="90"/>
      <c r="P291" s="90"/>
      <c r="Q291" s="60">
        <v>8.0</v>
      </c>
      <c r="R291" s="60">
        <v>5.0</v>
      </c>
      <c r="S291" s="60">
        <v>7.0</v>
      </c>
      <c r="T291" s="61"/>
      <c r="U291" s="60">
        <v>6.0</v>
      </c>
      <c r="V291" s="61"/>
      <c r="W291" s="60">
        <v>8.0</v>
      </c>
      <c r="X291" s="60">
        <v>9.0</v>
      </c>
      <c r="Y291" s="60">
        <v>9.0</v>
      </c>
      <c r="Z291" s="60">
        <v>10.0</v>
      </c>
      <c r="AA291" s="61"/>
      <c r="AB291" s="60">
        <v>6.0</v>
      </c>
      <c r="AC291" s="60">
        <v>8.0</v>
      </c>
      <c r="AD291" s="61"/>
      <c r="AE291" s="61"/>
      <c r="AF291" s="60">
        <v>8.0</v>
      </c>
      <c r="AG291" s="61"/>
      <c r="AH291" s="60">
        <v>10.0</v>
      </c>
      <c r="AI291" s="60">
        <v>10.0</v>
      </c>
      <c r="AJ291" s="60">
        <v>10.0</v>
      </c>
      <c r="AK291" s="60">
        <v>10.0</v>
      </c>
      <c r="AL291" s="61"/>
      <c r="AM291" s="61"/>
      <c r="AN291" s="60">
        <v>6.0</v>
      </c>
      <c r="AO291" s="61"/>
      <c r="AP291" s="60">
        <v>10.0</v>
      </c>
      <c r="AQ291" s="61"/>
      <c r="AR291" s="72">
        <v>9.0</v>
      </c>
      <c r="AS291" s="60"/>
      <c r="AT291" s="61"/>
      <c r="AU291" s="61"/>
      <c r="AV291" s="61"/>
      <c r="AW291" s="61"/>
      <c r="AX291" s="25">
        <v>10.0</v>
      </c>
      <c r="AY291" s="25">
        <f t="shared" si="1"/>
        <v>8.36</v>
      </c>
      <c r="AZ291" s="61"/>
      <c r="BA291" s="23">
        <f t="shared" si="5"/>
        <v>0</v>
      </c>
      <c r="BB291" s="60">
        <v>12.0</v>
      </c>
      <c r="BC291" s="60">
        <v>4.0</v>
      </c>
      <c r="BD291" s="61">
        <f t="shared" si="3"/>
        <v>8</v>
      </c>
      <c r="BE291" s="60" t="s">
        <v>92</v>
      </c>
      <c r="BF291" s="60" t="s">
        <v>55</v>
      </c>
      <c r="BG291" s="60" t="s">
        <v>55</v>
      </c>
      <c r="BH291" s="60" t="s">
        <v>55</v>
      </c>
      <c r="BI291" s="60" t="s">
        <v>55</v>
      </c>
      <c r="BJ291" s="60" t="s">
        <v>92</v>
      </c>
      <c r="BK291" s="60" t="s">
        <v>55</v>
      </c>
      <c r="BL291" s="23"/>
      <c r="BM291" s="23"/>
      <c r="BN291" s="42"/>
      <c r="BO291" s="42"/>
      <c r="BP291" s="42"/>
    </row>
    <row r="292">
      <c r="A292" s="11">
        <v>289.0</v>
      </c>
      <c r="B292" s="116" t="s">
        <v>890</v>
      </c>
      <c r="C292" s="116" t="s">
        <v>891</v>
      </c>
      <c r="D292" s="116" t="s">
        <v>235</v>
      </c>
      <c r="E292" s="117"/>
      <c r="F292" s="116" t="s">
        <v>96</v>
      </c>
      <c r="G292" s="116" t="s">
        <v>1343</v>
      </c>
      <c r="H292" s="48" t="s">
        <v>90</v>
      </c>
      <c r="J292" s="11" t="s">
        <v>91</v>
      </c>
      <c r="K292" s="48" t="s">
        <v>84</v>
      </c>
      <c r="L292" s="49">
        <v>42979.0</v>
      </c>
      <c r="M292" s="52"/>
      <c r="N292" s="52"/>
      <c r="O292" s="50"/>
      <c r="P292" s="50"/>
      <c r="Q292" s="25">
        <v>9.0</v>
      </c>
      <c r="R292" s="25">
        <v>9.0</v>
      </c>
      <c r="S292" s="25">
        <v>10.0</v>
      </c>
      <c r="T292" s="25"/>
      <c r="U292" s="25">
        <v>9.0</v>
      </c>
      <c r="V292" s="25"/>
      <c r="W292" s="25">
        <v>9.0</v>
      </c>
      <c r="X292" s="25">
        <v>10.0</v>
      </c>
      <c r="Y292" s="25">
        <v>9.0</v>
      </c>
      <c r="Z292" s="25">
        <v>10.0</v>
      </c>
      <c r="AA292" s="25"/>
      <c r="AB292" s="25">
        <v>10.0</v>
      </c>
      <c r="AC292" s="25">
        <v>10.0</v>
      </c>
      <c r="AD292" s="25"/>
      <c r="AE292" s="25"/>
      <c r="AF292" s="25">
        <v>10.0</v>
      </c>
      <c r="AG292" s="25"/>
      <c r="AH292" s="25">
        <v>10.0</v>
      </c>
      <c r="AI292" s="25">
        <v>10.0</v>
      </c>
      <c r="AJ292" s="25">
        <v>10.0</v>
      </c>
      <c r="AK292" s="25">
        <v>10.0</v>
      </c>
      <c r="AL292" s="25"/>
      <c r="AM292" s="25"/>
      <c r="AN292" s="25">
        <v>10.0</v>
      </c>
      <c r="AO292" s="25"/>
      <c r="AP292" s="6">
        <v>10.0</v>
      </c>
      <c r="AQ292" s="25"/>
      <c r="AR292" s="11">
        <v>10.0</v>
      </c>
      <c r="AS292" s="25"/>
      <c r="AT292" s="25"/>
      <c r="AU292" s="25"/>
      <c r="AV292" s="25"/>
      <c r="AW292" s="25"/>
      <c r="AX292" s="25">
        <v>10.0</v>
      </c>
      <c r="AY292" s="25">
        <f t="shared" si="1"/>
        <v>9.73</v>
      </c>
      <c r="AZ292" s="23"/>
      <c r="BA292" s="23">
        <f t="shared" si="5"/>
        <v>0</v>
      </c>
      <c r="BB292" s="6">
        <v>0.0</v>
      </c>
      <c r="BC292" s="6">
        <v>0.0</v>
      </c>
      <c r="BD292" s="23">
        <f t="shared" si="3"/>
        <v>0</v>
      </c>
      <c r="BE292" s="6" t="s">
        <v>92</v>
      </c>
      <c r="BF292" s="6" t="s">
        <v>55</v>
      </c>
      <c r="BG292" s="6" t="s">
        <v>55</v>
      </c>
      <c r="BH292" s="6" t="s">
        <v>55</v>
      </c>
      <c r="BI292" s="6" t="s">
        <v>55</v>
      </c>
      <c r="BJ292" s="6" t="s">
        <v>92</v>
      </c>
      <c r="BK292" s="6" t="s">
        <v>55</v>
      </c>
      <c r="BL292" s="23"/>
      <c r="BM292" s="23"/>
      <c r="BN292" s="42"/>
      <c r="BO292" s="42"/>
      <c r="BP292" s="42"/>
    </row>
    <row r="293">
      <c r="A293" s="11">
        <v>290.0</v>
      </c>
      <c r="B293" s="116" t="s">
        <v>898</v>
      </c>
      <c r="C293" s="116" t="s">
        <v>899</v>
      </c>
      <c r="D293" s="118"/>
      <c r="E293" s="117"/>
      <c r="F293" s="116" t="s">
        <v>96</v>
      </c>
      <c r="G293" s="116" t="s">
        <v>1343</v>
      </c>
      <c r="H293" s="48" t="s">
        <v>90</v>
      </c>
      <c r="J293" s="11" t="s">
        <v>91</v>
      </c>
      <c r="K293" s="48" t="s">
        <v>84</v>
      </c>
      <c r="L293" s="49">
        <v>42979.0</v>
      </c>
      <c r="M293" s="52"/>
      <c r="N293" s="50"/>
      <c r="O293" s="50"/>
      <c r="P293" s="50"/>
      <c r="Q293" s="25">
        <v>7.0</v>
      </c>
      <c r="R293" s="25">
        <v>8.0</v>
      </c>
      <c r="S293" s="25">
        <v>8.0</v>
      </c>
      <c r="T293" s="25"/>
      <c r="U293" s="25">
        <v>8.0</v>
      </c>
      <c r="V293" s="25"/>
      <c r="W293" s="25">
        <v>8.0</v>
      </c>
      <c r="X293" s="25">
        <v>9.0</v>
      </c>
      <c r="Y293" s="25">
        <v>8.0</v>
      </c>
      <c r="Z293" s="25">
        <v>10.0</v>
      </c>
      <c r="AA293" s="25"/>
      <c r="AB293" s="25">
        <v>5.0</v>
      </c>
      <c r="AC293" s="25">
        <v>9.0</v>
      </c>
      <c r="AD293" s="25"/>
      <c r="AE293" s="25"/>
      <c r="AF293" s="25">
        <v>10.0</v>
      </c>
      <c r="AG293" s="25"/>
      <c r="AH293" s="25">
        <v>10.0</v>
      </c>
      <c r="AI293" s="25">
        <v>10.0</v>
      </c>
      <c r="AJ293" s="25">
        <v>10.0</v>
      </c>
      <c r="AK293" s="25">
        <v>10.0</v>
      </c>
      <c r="AL293" s="25"/>
      <c r="AM293" s="25"/>
      <c r="AN293" s="25">
        <v>8.0</v>
      </c>
      <c r="AO293" s="25"/>
      <c r="AP293" s="6">
        <v>10.0</v>
      </c>
      <c r="AQ293" s="25"/>
      <c r="AR293" s="11">
        <v>9.0</v>
      </c>
      <c r="AS293" s="25"/>
      <c r="AT293" s="25"/>
      <c r="AU293" s="25"/>
      <c r="AV293" s="25"/>
      <c r="AW293" s="25"/>
      <c r="AX293" s="25">
        <v>10.0</v>
      </c>
      <c r="AY293" s="25">
        <f t="shared" si="1"/>
        <v>8.78</v>
      </c>
      <c r="AZ293" s="23"/>
      <c r="BA293" s="23">
        <f t="shared" si="5"/>
        <v>0</v>
      </c>
      <c r="BB293" s="6">
        <v>29.0</v>
      </c>
      <c r="BC293" s="6">
        <v>3.0</v>
      </c>
      <c r="BD293" s="23">
        <f t="shared" si="3"/>
        <v>26</v>
      </c>
      <c r="BE293" s="6" t="s">
        <v>92</v>
      </c>
      <c r="BF293" s="6" t="s">
        <v>55</v>
      </c>
      <c r="BG293" s="6" t="s">
        <v>55</v>
      </c>
      <c r="BH293" s="6" t="s">
        <v>55</v>
      </c>
      <c r="BI293" s="6" t="s">
        <v>55</v>
      </c>
      <c r="BJ293" s="6" t="s">
        <v>92</v>
      </c>
      <c r="BK293" s="6" t="s">
        <v>55</v>
      </c>
      <c r="BL293" s="23"/>
      <c r="BM293" s="23"/>
      <c r="BN293" s="42"/>
      <c r="BO293" s="42"/>
      <c r="BP293" s="42"/>
    </row>
    <row r="294">
      <c r="A294" s="11">
        <v>291.0</v>
      </c>
      <c r="B294" s="116" t="s">
        <v>408</v>
      </c>
      <c r="C294" s="116" t="s">
        <v>314</v>
      </c>
      <c r="D294" s="118"/>
      <c r="E294" s="117"/>
      <c r="F294" s="116" t="s">
        <v>96</v>
      </c>
      <c r="G294" s="116" t="s">
        <v>1343</v>
      </c>
      <c r="H294" s="48" t="s">
        <v>90</v>
      </c>
      <c r="J294" s="11" t="s">
        <v>91</v>
      </c>
      <c r="K294" s="48" t="s">
        <v>84</v>
      </c>
      <c r="L294" s="49">
        <v>42979.0</v>
      </c>
      <c r="M294" s="52"/>
      <c r="N294" s="48" t="s">
        <v>85</v>
      </c>
      <c r="O294" s="50"/>
      <c r="P294" s="50"/>
      <c r="Q294" s="25">
        <v>8.0</v>
      </c>
      <c r="R294" s="25">
        <v>9.0</v>
      </c>
      <c r="S294" s="25">
        <v>10.0</v>
      </c>
      <c r="T294" s="25"/>
      <c r="U294" s="25">
        <v>6.0</v>
      </c>
      <c r="V294" s="25"/>
      <c r="W294" s="25">
        <v>9.0</v>
      </c>
      <c r="X294" s="25">
        <v>9.0</v>
      </c>
      <c r="Y294" s="25">
        <v>9.0</v>
      </c>
      <c r="Z294" s="25">
        <v>10.0</v>
      </c>
      <c r="AA294" s="25"/>
      <c r="AB294" s="25">
        <v>6.0</v>
      </c>
      <c r="AC294" s="25">
        <v>9.0</v>
      </c>
      <c r="AD294" s="25"/>
      <c r="AE294" s="25"/>
      <c r="AF294" s="25">
        <v>10.0</v>
      </c>
      <c r="AG294" s="25"/>
      <c r="AH294" s="25">
        <v>10.0</v>
      </c>
      <c r="AI294" s="25">
        <v>10.0</v>
      </c>
      <c r="AJ294" s="25">
        <v>10.0</v>
      </c>
      <c r="AK294" s="25">
        <v>10.0</v>
      </c>
      <c r="AL294" s="25"/>
      <c r="AM294" s="25"/>
      <c r="AN294" s="25">
        <v>10.0</v>
      </c>
      <c r="AO294" s="25"/>
      <c r="AP294" s="25">
        <v>10.0</v>
      </c>
      <c r="AQ294" s="25"/>
      <c r="AR294" s="6">
        <v>10.0</v>
      </c>
      <c r="AS294" s="25"/>
      <c r="AT294" s="25"/>
      <c r="AU294" s="25"/>
      <c r="AV294" s="25"/>
      <c r="AW294" s="25"/>
      <c r="AX294" s="25">
        <v>10.0</v>
      </c>
      <c r="AY294" s="25">
        <f t="shared" si="1"/>
        <v>9.21</v>
      </c>
      <c r="AZ294" s="23"/>
      <c r="BA294" s="23">
        <f t="shared" si="5"/>
        <v>0</v>
      </c>
      <c r="BB294" s="6">
        <v>15.0</v>
      </c>
      <c r="BC294" s="6">
        <v>3.0</v>
      </c>
      <c r="BD294" s="23">
        <f t="shared" si="3"/>
        <v>12</v>
      </c>
      <c r="BE294" s="6" t="s">
        <v>92</v>
      </c>
      <c r="BF294" s="6" t="s">
        <v>55</v>
      </c>
      <c r="BG294" s="6" t="s">
        <v>55</v>
      </c>
      <c r="BH294" s="6" t="s">
        <v>55</v>
      </c>
      <c r="BI294" s="6" t="s">
        <v>55</v>
      </c>
      <c r="BJ294" s="6" t="s">
        <v>92</v>
      </c>
      <c r="BK294" s="6" t="s">
        <v>55</v>
      </c>
      <c r="BL294" s="23"/>
      <c r="BM294" s="23"/>
      <c r="BN294" s="42"/>
      <c r="BO294" s="42"/>
      <c r="BP294" s="42"/>
    </row>
    <row r="295">
      <c r="A295" s="11">
        <v>292.0</v>
      </c>
      <c r="B295" s="116" t="s">
        <v>915</v>
      </c>
      <c r="C295" s="116" t="s">
        <v>224</v>
      </c>
      <c r="D295" s="116" t="s">
        <v>385</v>
      </c>
      <c r="E295" s="117"/>
      <c r="F295" s="116" t="s">
        <v>96</v>
      </c>
      <c r="G295" s="116" t="s">
        <v>1343</v>
      </c>
      <c r="H295" s="48" t="s">
        <v>90</v>
      </c>
      <c r="J295" s="11" t="s">
        <v>91</v>
      </c>
      <c r="K295" s="48" t="s">
        <v>84</v>
      </c>
      <c r="L295" s="49">
        <v>42979.0</v>
      </c>
      <c r="M295" s="52"/>
      <c r="N295" s="48" t="s">
        <v>85</v>
      </c>
      <c r="O295" s="50"/>
      <c r="P295" s="50"/>
      <c r="Q295" s="25">
        <v>7.0</v>
      </c>
      <c r="R295" s="25">
        <v>9.0</v>
      </c>
      <c r="S295" s="25">
        <v>8.0</v>
      </c>
      <c r="T295" s="25"/>
      <c r="U295" s="25">
        <v>5.0</v>
      </c>
      <c r="V295" s="25"/>
      <c r="W295" s="25">
        <v>7.0</v>
      </c>
      <c r="X295" s="25">
        <v>8.0</v>
      </c>
      <c r="Y295" s="25">
        <v>6.0</v>
      </c>
      <c r="Z295" s="25">
        <v>10.0</v>
      </c>
      <c r="AA295" s="25"/>
      <c r="AB295" s="25">
        <v>5.0</v>
      </c>
      <c r="AC295" s="25">
        <v>8.0</v>
      </c>
      <c r="AD295" s="25"/>
      <c r="AE295" s="25"/>
      <c r="AF295" s="25">
        <v>8.0</v>
      </c>
      <c r="AG295" s="25"/>
      <c r="AH295" s="6">
        <v>10.0</v>
      </c>
      <c r="AI295" s="25">
        <v>10.0</v>
      </c>
      <c r="AJ295" s="25">
        <v>10.0</v>
      </c>
      <c r="AK295" s="25">
        <v>10.0</v>
      </c>
      <c r="AL295" s="25"/>
      <c r="AM295" s="25"/>
      <c r="AN295" s="25">
        <v>10.0</v>
      </c>
      <c r="AO295" s="25"/>
      <c r="AP295" s="25">
        <v>10.0</v>
      </c>
      <c r="AQ295" s="25"/>
      <c r="AR295" s="6">
        <v>10.0</v>
      </c>
      <c r="AS295" s="25"/>
      <c r="AT295" s="25"/>
      <c r="AU295" s="25"/>
      <c r="AV295" s="25"/>
      <c r="AW295" s="25"/>
      <c r="AX295" s="25">
        <v>10.0</v>
      </c>
      <c r="AY295" s="25">
        <f t="shared" si="1"/>
        <v>8.47</v>
      </c>
      <c r="AZ295" s="23"/>
      <c r="BA295" s="23">
        <f t="shared" si="5"/>
        <v>0</v>
      </c>
      <c r="BB295" s="6">
        <v>10.0</v>
      </c>
      <c r="BC295" s="6">
        <v>5.0</v>
      </c>
      <c r="BD295" s="23">
        <f t="shared" si="3"/>
        <v>5</v>
      </c>
      <c r="BE295" s="6" t="s">
        <v>92</v>
      </c>
      <c r="BF295" s="6" t="s">
        <v>55</v>
      </c>
      <c r="BG295" s="6" t="s">
        <v>55</v>
      </c>
      <c r="BH295" s="6" t="s">
        <v>55</v>
      </c>
      <c r="BI295" s="6" t="s">
        <v>55</v>
      </c>
      <c r="BJ295" s="6" t="s">
        <v>92</v>
      </c>
      <c r="BK295" s="6" t="s">
        <v>55</v>
      </c>
      <c r="BL295" s="23"/>
      <c r="BM295" s="23"/>
      <c r="BN295" s="42"/>
      <c r="BO295" s="42"/>
      <c r="BP295" s="42"/>
    </row>
    <row r="296">
      <c r="A296" s="11">
        <v>293.0</v>
      </c>
      <c r="B296" s="116" t="s">
        <v>922</v>
      </c>
      <c r="C296" s="116" t="s">
        <v>528</v>
      </c>
      <c r="D296" s="116" t="s">
        <v>193</v>
      </c>
      <c r="E296" s="117"/>
      <c r="F296" s="116" t="s">
        <v>96</v>
      </c>
      <c r="G296" s="116" t="s">
        <v>1343</v>
      </c>
      <c r="H296" s="48" t="s">
        <v>90</v>
      </c>
      <c r="J296" s="11" t="s">
        <v>91</v>
      </c>
      <c r="K296" s="48" t="s">
        <v>84</v>
      </c>
      <c r="L296" s="49">
        <v>42979.0</v>
      </c>
      <c r="M296" s="52"/>
      <c r="N296" s="48" t="s">
        <v>85</v>
      </c>
      <c r="O296" s="50"/>
      <c r="P296" s="50"/>
      <c r="Q296" s="6">
        <v>6.0</v>
      </c>
      <c r="R296" s="6">
        <v>8.0</v>
      </c>
      <c r="S296" s="6">
        <v>8.0</v>
      </c>
      <c r="T296" s="23"/>
      <c r="U296" s="6">
        <v>7.0</v>
      </c>
      <c r="V296" s="23"/>
      <c r="W296" s="6">
        <v>10.0</v>
      </c>
      <c r="X296" s="6">
        <v>10.0</v>
      </c>
      <c r="Y296" s="6">
        <v>9.0</v>
      </c>
      <c r="Z296" s="6">
        <v>10.0</v>
      </c>
      <c r="AA296" s="23"/>
      <c r="AB296" s="6">
        <v>6.0</v>
      </c>
      <c r="AC296" s="6">
        <v>10.0</v>
      </c>
      <c r="AD296" s="23"/>
      <c r="AE296" s="6"/>
      <c r="AF296" s="6">
        <v>10.0</v>
      </c>
      <c r="AG296" s="23"/>
      <c r="AH296" s="25">
        <v>10.0</v>
      </c>
      <c r="AI296" s="6">
        <v>10.0</v>
      </c>
      <c r="AJ296" s="6">
        <v>10.0</v>
      </c>
      <c r="AK296" s="6">
        <v>10.0</v>
      </c>
      <c r="AL296" s="23"/>
      <c r="AM296" s="6"/>
      <c r="AN296" s="6">
        <v>10.0</v>
      </c>
      <c r="AO296" s="23"/>
      <c r="AP296" s="6">
        <v>10.0</v>
      </c>
      <c r="AQ296" s="23"/>
      <c r="AR296" s="6">
        <v>10.0</v>
      </c>
      <c r="AS296" s="23"/>
      <c r="AT296" s="23"/>
      <c r="AU296" s="23"/>
      <c r="AV296" s="23"/>
      <c r="AW296" s="23"/>
      <c r="AX296" s="25">
        <v>8.0</v>
      </c>
      <c r="AY296" s="25">
        <f t="shared" si="1"/>
        <v>9.05</v>
      </c>
      <c r="AZ296" s="23"/>
      <c r="BA296" s="23">
        <f t="shared" si="5"/>
        <v>0</v>
      </c>
      <c r="BB296" s="6">
        <v>51.0</v>
      </c>
      <c r="BC296" s="6">
        <v>21.0</v>
      </c>
      <c r="BD296" s="23">
        <f t="shared" si="3"/>
        <v>30</v>
      </c>
      <c r="BE296" s="6" t="s">
        <v>92</v>
      </c>
      <c r="BF296" s="6" t="s">
        <v>55</v>
      </c>
      <c r="BG296" s="6" t="s">
        <v>55</v>
      </c>
      <c r="BH296" s="6" t="s">
        <v>55</v>
      </c>
      <c r="BI296" s="6" t="s">
        <v>55</v>
      </c>
      <c r="BJ296" s="6" t="s">
        <v>92</v>
      </c>
      <c r="BK296" s="6" t="s">
        <v>55</v>
      </c>
      <c r="BL296" s="23"/>
      <c r="BM296" s="23"/>
      <c r="BN296" s="42"/>
      <c r="BO296" s="42"/>
      <c r="BP296" s="42"/>
    </row>
    <row r="297">
      <c r="A297" s="11">
        <v>294.0</v>
      </c>
      <c r="B297" s="116" t="s">
        <v>928</v>
      </c>
      <c r="C297" s="116" t="s">
        <v>173</v>
      </c>
      <c r="D297" s="116" t="s">
        <v>78</v>
      </c>
      <c r="E297" s="117"/>
      <c r="F297" s="116" t="s">
        <v>79</v>
      </c>
      <c r="G297" s="116" t="s">
        <v>1343</v>
      </c>
      <c r="H297" s="48" t="s">
        <v>90</v>
      </c>
      <c r="J297" s="11" t="s">
        <v>91</v>
      </c>
      <c r="K297" s="48" t="s">
        <v>84</v>
      </c>
      <c r="L297" s="49">
        <v>42979.0</v>
      </c>
      <c r="M297" s="52"/>
      <c r="N297" s="48" t="s">
        <v>85</v>
      </c>
      <c r="O297" s="50"/>
      <c r="P297" s="50"/>
      <c r="Q297" s="6">
        <v>7.0</v>
      </c>
      <c r="R297" s="6">
        <v>9.0</v>
      </c>
      <c r="S297" s="6">
        <v>8.0</v>
      </c>
      <c r="T297" s="6"/>
      <c r="U297" s="6">
        <v>8.0</v>
      </c>
      <c r="V297" s="23"/>
      <c r="W297" s="6">
        <v>8.0</v>
      </c>
      <c r="X297" s="6">
        <v>9.0</v>
      </c>
      <c r="Y297" s="6">
        <v>8.0</v>
      </c>
      <c r="Z297" s="6">
        <v>10.0</v>
      </c>
      <c r="AA297" s="23"/>
      <c r="AB297" s="6">
        <v>5.0</v>
      </c>
      <c r="AC297" s="6">
        <v>8.0</v>
      </c>
      <c r="AD297" s="23"/>
      <c r="AE297" s="6"/>
      <c r="AF297" s="6">
        <v>10.0</v>
      </c>
      <c r="AG297" s="23"/>
      <c r="AH297" s="6">
        <v>10.0</v>
      </c>
      <c r="AI297" s="6">
        <v>10.0</v>
      </c>
      <c r="AJ297" s="6">
        <v>10.0</v>
      </c>
      <c r="AK297" s="6">
        <v>10.0</v>
      </c>
      <c r="AL297" s="23"/>
      <c r="AM297" s="6"/>
      <c r="AN297" s="6">
        <v>10.0</v>
      </c>
      <c r="AO297" s="23"/>
      <c r="AP297" s="6">
        <v>10.0</v>
      </c>
      <c r="AQ297" s="23"/>
      <c r="AR297" s="6">
        <v>10.0</v>
      </c>
      <c r="AS297" s="23"/>
      <c r="AT297" s="23"/>
      <c r="AU297" s="23"/>
      <c r="AV297" s="23"/>
      <c r="AW297" s="23"/>
      <c r="AX297" s="25">
        <v>10.0</v>
      </c>
      <c r="AY297" s="25">
        <f t="shared" si="1"/>
        <v>8.94</v>
      </c>
      <c r="AZ297" s="23"/>
      <c r="BA297" s="23">
        <f t="shared" si="5"/>
        <v>0</v>
      </c>
      <c r="BB297" s="6">
        <v>14.0</v>
      </c>
      <c r="BC297" s="6">
        <v>4.0</v>
      </c>
      <c r="BD297" s="23">
        <f t="shared" si="3"/>
        <v>10</v>
      </c>
      <c r="BE297" s="6" t="s">
        <v>92</v>
      </c>
      <c r="BF297" s="6" t="s">
        <v>55</v>
      </c>
      <c r="BG297" s="6" t="s">
        <v>55</v>
      </c>
      <c r="BH297" s="6" t="s">
        <v>55</v>
      </c>
      <c r="BI297" s="6" t="s">
        <v>55</v>
      </c>
      <c r="BJ297" s="6" t="s">
        <v>92</v>
      </c>
      <c r="BK297" s="6" t="s">
        <v>55</v>
      </c>
      <c r="BL297" s="23"/>
      <c r="BM297" s="23"/>
      <c r="BN297" s="42"/>
      <c r="BO297" s="42"/>
      <c r="BP297" s="42"/>
    </row>
    <row r="298">
      <c r="A298" s="11">
        <v>295.0</v>
      </c>
      <c r="B298" s="116" t="s">
        <v>373</v>
      </c>
      <c r="C298" s="116" t="s">
        <v>259</v>
      </c>
      <c r="D298" s="116" t="s">
        <v>891</v>
      </c>
      <c r="E298" s="117"/>
      <c r="F298" s="116" t="s">
        <v>96</v>
      </c>
      <c r="G298" s="116" t="s">
        <v>1343</v>
      </c>
      <c r="H298" s="48" t="s">
        <v>90</v>
      </c>
      <c r="J298" s="11" t="s">
        <v>91</v>
      </c>
      <c r="K298" s="48" t="s">
        <v>84</v>
      </c>
      <c r="L298" s="49">
        <v>42979.0</v>
      </c>
      <c r="M298" s="52"/>
      <c r="N298" s="48" t="s">
        <v>85</v>
      </c>
      <c r="O298" s="50"/>
      <c r="P298" s="50"/>
      <c r="Q298" s="6">
        <v>9.0</v>
      </c>
      <c r="R298" s="6">
        <v>10.0</v>
      </c>
      <c r="S298" s="6">
        <v>10.0</v>
      </c>
      <c r="T298" s="23"/>
      <c r="U298" s="6">
        <v>8.0</v>
      </c>
      <c r="V298" s="23"/>
      <c r="W298" s="6">
        <v>10.0</v>
      </c>
      <c r="X298" s="6">
        <v>10.0</v>
      </c>
      <c r="Y298" s="6">
        <v>9.0</v>
      </c>
      <c r="Z298" s="6">
        <v>10.0</v>
      </c>
      <c r="AA298" s="23"/>
      <c r="AB298" s="6">
        <v>8.0</v>
      </c>
      <c r="AC298" s="6">
        <v>10.0</v>
      </c>
      <c r="AD298" s="23"/>
      <c r="AE298" s="6"/>
      <c r="AF298" s="6">
        <v>10.0</v>
      </c>
      <c r="AG298" s="23"/>
      <c r="AH298" s="6">
        <v>10.0</v>
      </c>
      <c r="AI298" s="6">
        <v>10.0</v>
      </c>
      <c r="AJ298" s="6">
        <v>10.0</v>
      </c>
      <c r="AK298" s="6">
        <v>10.0</v>
      </c>
      <c r="AL298" s="23"/>
      <c r="AM298" s="6"/>
      <c r="AN298" s="6">
        <v>10.0</v>
      </c>
      <c r="AO298" s="23"/>
      <c r="AP298" s="6">
        <v>10.0</v>
      </c>
      <c r="AQ298" s="23"/>
      <c r="AR298" s="6">
        <v>10.0</v>
      </c>
      <c r="AS298" s="23"/>
      <c r="AT298" s="23"/>
      <c r="AU298" s="23"/>
      <c r="AV298" s="23"/>
      <c r="AW298" s="23"/>
      <c r="AX298" s="25">
        <v>10.0</v>
      </c>
      <c r="AY298" s="25">
        <f t="shared" si="1"/>
        <v>9.68</v>
      </c>
      <c r="AZ298" s="23"/>
      <c r="BA298" s="23">
        <f t="shared" si="5"/>
        <v>0</v>
      </c>
      <c r="BB298" s="6">
        <v>5.0</v>
      </c>
      <c r="BC298" s="6">
        <v>3.0</v>
      </c>
      <c r="BD298" s="23">
        <f t="shared" si="3"/>
        <v>2</v>
      </c>
      <c r="BE298" s="6" t="s">
        <v>92</v>
      </c>
      <c r="BF298" s="6" t="s">
        <v>55</v>
      </c>
      <c r="BG298" s="6" t="s">
        <v>55</v>
      </c>
      <c r="BH298" s="6" t="s">
        <v>55</v>
      </c>
      <c r="BI298" s="6" t="s">
        <v>55</v>
      </c>
      <c r="BJ298" s="6" t="s">
        <v>92</v>
      </c>
      <c r="BK298" s="6" t="s">
        <v>55</v>
      </c>
      <c r="BL298" s="23"/>
      <c r="BM298" s="23"/>
      <c r="BN298" s="42"/>
      <c r="BO298" s="42"/>
      <c r="BP298" s="42"/>
    </row>
    <row r="299">
      <c r="A299" s="11">
        <v>296.0</v>
      </c>
      <c r="B299" s="116" t="s">
        <v>938</v>
      </c>
      <c r="C299" s="116" t="s">
        <v>193</v>
      </c>
      <c r="D299" s="116" t="s">
        <v>259</v>
      </c>
      <c r="E299" s="117"/>
      <c r="F299" s="116" t="s">
        <v>96</v>
      </c>
      <c r="G299" s="116" t="s">
        <v>1343</v>
      </c>
      <c r="H299" s="48" t="s">
        <v>90</v>
      </c>
      <c r="J299" s="11" t="s">
        <v>91</v>
      </c>
      <c r="K299" s="48" t="s">
        <v>84</v>
      </c>
      <c r="L299" s="49">
        <v>42979.0</v>
      </c>
      <c r="M299" s="52"/>
      <c r="N299" s="48" t="s">
        <v>85</v>
      </c>
      <c r="O299" s="50"/>
      <c r="P299" s="50"/>
      <c r="Q299" s="6">
        <v>6.0</v>
      </c>
      <c r="R299" s="6">
        <v>9.0</v>
      </c>
      <c r="S299" s="6">
        <v>8.0</v>
      </c>
      <c r="T299" s="23"/>
      <c r="U299" s="6">
        <v>7.0</v>
      </c>
      <c r="V299" s="23"/>
      <c r="W299" s="6">
        <v>6.0</v>
      </c>
      <c r="X299" s="6">
        <v>9.0</v>
      </c>
      <c r="Y299" s="6">
        <v>7.0</v>
      </c>
      <c r="Z299" s="6">
        <v>10.0</v>
      </c>
      <c r="AA299" s="23"/>
      <c r="AB299" s="6">
        <v>5.0</v>
      </c>
      <c r="AC299" s="6">
        <v>8.0</v>
      </c>
      <c r="AD299" s="23"/>
      <c r="AE299" s="6"/>
      <c r="AF299" s="6">
        <v>9.0</v>
      </c>
      <c r="AG299" s="23"/>
      <c r="AH299" s="25">
        <v>10.0</v>
      </c>
      <c r="AI299" s="6">
        <v>10.0</v>
      </c>
      <c r="AJ299" s="6">
        <v>10.0</v>
      </c>
      <c r="AK299" s="6">
        <v>10.0</v>
      </c>
      <c r="AL299" s="23"/>
      <c r="AM299" s="6"/>
      <c r="AN299" s="6">
        <v>9.0</v>
      </c>
      <c r="AO299" s="23"/>
      <c r="AP299" s="6">
        <v>10.0</v>
      </c>
      <c r="AQ299" s="23"/>
      <c r="AR299" s="6">
        <v>9.0</v>
      </c>
      <c r="AS299" s="23"/>
      <c r="AT299" s="23"/>
      <c r="AU299" s="23"/>
      <c r="AV299" s="23"/>
      <c r="AW299" s="23"/>
      <c r="AX299" s="25">
        <v>10.0</v>
      </c>
      <c r="AY299" s="25">
        <f t="shared" si="1"/>
        <v>8.52</v>
      </c>
      <c r="AZ299" s="23"/>
      <c r="BA299" s="23">
        <f t="shared" si="5"/>
        <v>0</v>
      </c>
      <c r="BB299" s="6">
        <v>3.0</v>
      </c>
      <c r="BC299" s="6">
        <v>2.0</v>
      </c>
      <c r="BD299" s="23">
        <f t="shared" si="3"/>
        <v>1</v>
      </c>
      <c r="BE299" s="6" t="s">
        <v>92</v>
      </c>
      <c r="BF299" s="6" t="s">
        <v>55</v>
      </c>
      <c r="BG299" s="6" t="s">
        <v>55</v>
      </c>
      <c r="BH299" s="6" t="s">
        <v>55</v>
      </c>
      <c r="BI299" s="6" t="s">
        <v>55</v>
      </c>
      <c r="BJ299" s="6" t="s">
        <v>92</v>
      </c>
      <c r="BK299" s="6" t="s">
        <v>55</v>
      </c>
      <c r="BL299" s="23"/>
      <c r="BM299" s="23"/>
      <c r="BN299" s="42"/>
      <c r="BO299" s="42"/>
      <c r="BP299" s="42"/>
    </row>
    <row r="300">
      <c r="A300" s="11">
        <v>297.0</v>
      </c>
      <c r="B300" s="116" t="s">
        <v>944</v>
      </c>
      <c r="C300" s="116" t="s">
        <v>945</v>
      </c>
      <c r="D300" s="118"/>
      <c r="E300" s="117"/>
      <c r="F300" s="116" t="s">
        <v>96</v>
      </c>
      <c r="G300" s="116" t="s">
        <v>1343</v>
      </c>
      <c r="H300" s="48" t="s">
        <v>90</v>
      </c>
      <c r="J300" s="11" t="s">
        <v>91</v>
      </c>
      <c r="K300" s="48" t="s">
        <v>84</v>
      </c>
      <c r="L300" s="49">
        <v>42979.0</v>
      </c>
      <c r="M300" s="52"/>
      <c r="N300" s="48" t="s">
        <v>85</v>
      </c>
      <c r="O300" s="50"/>
      <c r="P300" s="50"/>
      <c r="Q300" s="6">
        <v>9.0</v>
      </c>
      <c r="R300" s="6">
        <v>8.0</v>
      </c>
      <c r="S300" s="6">
        <v>10.0</v>
      </c>
      <c r="T300" s="23"/>
      <c r="U300" s="6">
        <v>6.0</v>
      </c>
      <c r="V300" s="23"/>
      <c r="W300" s="6">
        <v>8.0</v>
      </c>
      <c r="X300" s="6">
        <v>9.0</v>
      </c>
      <c r="Y300" s="6">
        <v>9.0</v>
      </c>
      <c r="Z300" s="6">
        <v>10.0</v>
      </c>
      <c r="AA300" s="23"/>
      <c r="AB300" s="6">
        <v>9.0</v>
      </c>
      <c r="AC300" s="6">
        <v>10.0</v>
      </c>
      <c r="AD300" s="23"/>
      <c r="AE300" s="6"/>
      <c r="AF300" s="6">
        <v>10.0</v>
      </c>
      <c r="AG300" s="23"/>
      <c r="AH300" s="25">
        <v>10.0</v>
      </c>
      <c r="AI300" s="6">
        <v>10.0</v>
      </c>
      <c r="AJ300" s="6">
        <v>10.0</v>
      </c>
      <c r="AK300" s="6">
        <v>10.0</v>
      </c>
      <c r="AL300" s="23"/>
      <c r="AM300" s="6"/>
      <c r="AN300" s="6">
        <v>9.0</v>
      </c>
      <c r="AO300" s="23"/>
      <c r="AP300" s="6">
        <v>10.0</v>
      </c>
      <c r="AQ300" s="23"/>
      <c r="AR300" s="6">
        <v>9.0</v>
      </c>
      <c r="AS300" s="23"/>
      <c r="AT300" s="23"/>
      <c r="AU300" s="23"/>
      <c r="AV300" s="23"/>
      <c r="AW300" s="23"/>
      <c r="AX300" s="25">
        <v>10.0</v>
      </c>
      <c r="AY300" s="25">
        <f t="shared" si="1"/>
        <v>9.26</v>
      </c>
      <c r="AZ300" s="23"/>
      <c r="BA300" s="23">
        <f t="shared" si="5"/>
        <v>0</v>
      </c>
      <c r="BB300" s="6">
        <v>1.0</v>
      </c>
      <c r="BC300" s="6">
        <v>0.0</v>
      </c>
      <c r="BD300" s="23">
        <f t="shared" si="3"/>
        <v>1</v>
      </c>
      <c r="BE300" s="6" t="s">
        <v>92</v>
      </c>
      <c r="BF300" s="6" t="s">
        <v>55</v>
      </c>
      <c r="BG300" s="6" t="s">
        <v>55</v>
      </c>
      <c r="BH300" s="6" t="s">
        <v>55</v>
      </c>
      <c r="BI300" s="6" t="s">
        <v>55</v>
      </c>
      <c r="BJ300" s="6" t="s">
        <v>92</v>
      </c>
      <c r="BK300" s="6" t="s">
        <v>55</v>
      </c>
      <c r="BL300" s="23"/>
      <c r="BM300" s="23"/>
      <c r="BN300" s="42"/>
      <c r="BO300" s="42"/>
      <c r="BP300" s="42"/>
    </row>
    <row r="301">
      <c r="A301" s="11">
        <v>298.0</v>
      </c>
      <c r="B301" s="116" t="s">
        <v>951</v>
      </c>
      <c r="C301" s="116" t="s">
        <v>240</v>
      </c>
      <c r="D301" s="116" t="s">
        <v>252</v>
      </c>
      <c r="E301" s="117"/>
      <c r="F301" s="116" t="s">
        <v>96</v>
      </c>
      <c r="G301" s="116" t="s">
        <v>1343</v>
      </c>
      <c r="H301" s="48" t="s">
        <v>90</v>
      </c>
      <c r="J301" s="11" t="s">
        <v>91</v>
      </c>
      <c r="K301" s="48" t="s">
        <v>84</v>
      </c>
      <c r="L301" s="49">
        <v>42979.0</v>
      </c>
      <c r="M301" s="52"/>
      <c r="N301" s="48" t="s">
        <v>85</v>
      </c>
      <c r="O301" s="50"/>
      <c r="P301" s="50"/>
      <c r="Q301" s="25">
        <v>8.0</v>
      </c>
      <c r="R301" s="25">
        <v>9.0</v>
      </c>
      <c r="S301" s="25">
        <v>8.0</v>
      </c>
      <c r="T301" s="25"/>
      <c r="U301" s="25">
        <v>7.0</v>
      </c>
      <c r="V301" s="25"/>
      <c r="W301" s="25">
        <v>9.0</v>
      </c>
      <c r="X301" s="25">
        <v>7.0</v>
      </c>
      <c r="Y301" s="25">
        <v>7.0</v>
      </c>
      <c r="Z301" s="25">
        <v>10.0</v>
      </c>
      <c r="AA301" s="25"/>
      <c r="AB301" s="25">
        <v>7.0</v>
      </c>
      <c r="AC301" s="25">
        <v>9.0</v>
      </c>
      <c r="AD301" s="25"/>
      <c r="AE301" s="25"/>
      <c r="AF301" s="25">
        <v>10.0</v>
      </c>
      <c r="AG301" s="25"/>
      <c r="AH301" s="6">
        <v>10.0</v>
      </c>
      <c r="AI301" s="25">
        <v>10.0</v>
      </c>
      <c r="AJ301" s="25">
        <v>10.0</v>
      </c>
      <c r="AK301" s="6">
        <v>10.0</v>
      </c>
      <c r="AL301" s="25"/>
      <c r="AM301" s="25"/>
      <c r="AN301" s="25">
        <v>10.0</v>
      </c>
      <c r="AO301" s="25"/>
      <c r="AP301" s="25">
        <v>10.0</v>
      </c>
      <c r="AQ301" s="25"/>
      <c r="AR301" s="6">
        <v>10.0</v>
      </c>
      <c r="AS301" s="25"/>
      <c r="AT301" s="25"/>
      <c r="AU301" s="25"/>
      <c r="AV301" s="25"/>
      <c r="AW301" s="25"/>
      <c r="AX301" s="25">
        <v>10.0</v>
      </c>
      <c r="AY301" s="25">
        <f t="shared" si="1"/>
        <v>9</v>
      </c>
      <c r="AZ301" s="23"/>
      <c r="BA301" s="23">
        <f t="shared" si="5"/>
        <v>0</v>
      </c>
      <c r="BB301" s="6">
        <v>0.0</v>
      </c>
      <c r="BC301" s="6">
        <v>0.0</v>
      </c>
      <c r="BD301" s="23">
        <f t="shared" si="3"/>
        <v>0</v>
      </c>
      <c r="BE301" s="6" t="s">
        <v>92</v>
      </c>
      <c r="BF301" s="6" t="s">
        <v>55</v>
      </c>
      <c r="BG301" s="6" t="s">
        <v>55</v>
      </c>
      <c r="BH301" s="6" t="s">
        <v>55</v>
      </c>
      <c r="BI301" s="6" t="s">
        <v>55</v>
      </c>
      <c r="BJ301" s="6" t="s">
        <v>92</v>
      </c>
      <c r="BK301" s="6" t="s">
        <v>55</v>
      </c>
      <c r="BL301" s="23"/>
      <c r="BM301" s="23"/>
      <c r="BN301" s="42"/>
      <c r="BO301" s="42"/>
      <c r="BP301" s="42"/>
    </row>
    <row r="302">
      <c r="A302" s="11">
        <v>299.0</v>
      </c>
      <c r="B302" s="116" t="s">
        <v>957</v>
      </c>
      <c r="C302" s="116" t="s">
        <v>270</v>
      </c>
      <c r="D302" s="116" t="s">
        <v>77</v>
      </c>
      <c r="E302" s="117"/>
      <c r="F302" s="116" t="s">
        <v>79</v>
      </c>
      <c r="G302" s="116" t="s">
        <v>1343</v>
      </c>
      <c r="H302" s="48" t="s">
        <v>90</v>
      </c>
      <c r="J302" s="11" t="s">
        <v>91</v>
      </c>
      <c r="K302" s="48" t="s">
        <v>84</v>
      </c>
      <c r="L302" s="49">
        <v>42979.0</v>
      </c>
      <c r="M302" s="52"/>
      <c r="N302" s="48" t="s">
        <v>85</v>
      </c>
      <c r="O302" s="50"/>
      <c r="P302" s="50"/>
      <c r="Q302" s="25">
        <v>6.0</v>
      </c>
      <c r="R302" s="25">
        <v>8.0</v>
      </c>
      <c r="S302" s="25">
        <v>7.0</v>
      </c>
      <c r="T302" s="25"/>
      <c r="U302" s="25">
        <v>7.0</v>
      </c>
      <c r="V302" s="25"/>
      <c r="W302" s="25">
        <v>8.0</v>
      </c>
      <c r="X302" s="25">
        <v>8.0</v>
      </c>
      <c r="Y302" s="25">
        <v>7.0</v>
      </c>
      <c r="Z302" s="25">
        <v>10.0</v>
      </c>
      <c r="AA302" s="25"/>
      <c r="AB302" s="25">
        <v>5.0</v>
      </c>
      <c r="AC302" s="25">
        <v>8.0</v>
      </c>
      <c r="AD302" s="25"/>
      <c r="AE302" s="25"/>
      <c r="AF302" s="25">
        <v>9.0</v>
      </c>
      <c r="AG302" s="25"/>
      <c r="AH302" s="6">
        <v>10.0</v>
      </c>
      <c r="AI302" s="25">
        <v>10.0</v>
      </c>
      <c r="AJ302" s="25">
        <v>10.0</v>
      </c>
      <c r="AK302" s="6">
        <v>10.0</v>
      </c>
      <c r="AL302" s="25"/>
      <c r="AM302" s="25"/>
      <c r="AN302" s="25">
        <v>10.0</v>
      </c>
      <c r="AO302" s="25"/>
      <c r="AP302" s="25">
        <v>10.0</v>
      </c>
      <c r="AQ302" s="25"/>
      <c r="AR302" s="6">
        <v>10.0</v>
      </c>
      <c r="AS302" s="25"/>
      <c r="AT302" s="25"/>
      <c r="AU302" s="25"/>
      <c r="AV302" s="25"/>
      <c r="AW302" s="25"/>
      <c r="AX302" s="25">
        <v>10.0</v>
      </c>
      <c r="AY302" s="25">
        <f t="shared" si="1"/>
        <v>8.57</v>
      </c>
      <c r="AZ302" s="23"/>
      <c r="BA302" s="23">
        <f t="shared" si="5"/>
        <v>0</v>
      </c>
      <c r="BB302" s="6">
        <v>5.0</v>
      </c>
      <c r="BC302" s="6">
        <v>4.0</v>
      </c>
      <c r="BD302" s="23">
        <f t="shared" si="3"/>
        <v>1</v>
      </c>
      <c r="BE302" s="6" t="s">
        <v>92</v>
      </c>
      <c r="BF302" s="6" t="s">
        <v>55</v>
      </c>
      <c r="BG302" s="6" t="s">
        <v>55</v>
      </c>
      <c r="BH302" s="6" t="s">
        <v>55</v>
      </c>
      <c r="BI302" s="6" t="s">
        <v>55</v>
      </c>
      <c r="BJ302" s="6" t="s">
        <v>92</v>
      </c>
      <c r="BK302" s="6" t="s">
        <v>55</v>
      </c>
      <c r="BL302" s="23"/>
      <c r="BM302" s="23"/>
      <c r="BN302" s="42"/>
      <c r="BO302" s="42"/>
      <c r="BP302" s="42"/>
    </row>
    <row r="303">
      <c r="A303" s="11">
        <v>300.0</v>
      </c>
      <c r="B303" s="116" t="s">
        <v>960</v>
      </c>
      <c r="C303" s="116" t="s">
        <v>110</v>
      </c>
      <c r="D303" s="118"/>
      <c r="E303" s="117"/>
      <c r="F303" s="116" t="s">
        <v>96</v>
      </c>
      <c r="G303" s="116" t="s">
        <v>1343</v>
      </c>
      <c r="H303" s="48" t="s">
        <v>90</v>
      </c>
      <c r="J303" s="11" t="s">
        <v>91</v>
      </c>
      <c r="K303" s="48" t="s">
        <v>84</v>
      </c>
      <c r="L303" s="49">
        <v>42979.0</v>
      </c>
      <c r="M303" s="52"/>
      <c r="N303" s="48" t="s">
        <v>85</v>
      </c>
      <c r="O303" s="50"/>
      <c r="P303" s="50"/>
      <c r="Q303" s="25">
        <v>8.0</v>
      </c>
      <c r="R303" s="25">
        <v>8.0</v>
      </c>
      <c r="S303" s="25">
        <v>8.0</v>
      </c>
      <c r="T303" s="25"/>
      <c r="U303" s="25">
        <v>7.0</v>
      </c>
      <c r="V303" s="25"/>
      <c r="W303" s="25">
        <v>5.0</v>
      </c>
      <c r="X303" s="25">
        <v>8.0</v>
      </c>
      <c r="Y303" s="25">
        <v>8.0</v>
      </c>
      <c r="Z303" s="25">
        <v>10.0</v>
      </c>
      <c r="AA303" s="25"/>
      <c r="AB303" s="25">
        <v>6.0</v>
      </c>
      <c r="AC303" s="25">
        <v>9.0</v>
      </c>
      <c r="AD303" s="25"/>
      <c r="AE303" s="25"/>
      <c r="AF303" s="25">
        <v>8.0</v>
      </c>
      <c r="AG303" s="25"/>
      <c r="AH303" s="25">
        <v>10.0</v>
      </c>
      <c r="AI303" s="25">
        <v>10.0</v>
      </c>
      <c r="AJ303" s="25">
        <v>10.0</v>
      </c>
      <c r="AK303" s="6">
        <v>10.0</v>
      </c>
      <c r="AL303" s="25"/>
      <c r="AM303" s="25"/>
      <c r="AN303" s="25">
        <v>10.0</v>
      </c>
      <c r="AO303" s="25"/>
      <c r="AP303" s="25">
        <v>10.0</v>
      </c>
      <c r="AQ303" s="25"/>
      <c r="AR303" s="6">
        <v>10.0</v>
      </c>
      <c r="AS303" s="25"/>
      <c r="AT303" s="25"/>
      <c r="AU303" s="25"/>
      <c r="AV303" s="25"/>
      <c r="AW303" s="25"/>
      <c r="AX303" s="25">
        <v>10.0</v>
      </c>
      <c r="AY303" s="25">
        <f t="shared" si="1"/>
        <v>8.68</v>
      </c>
      <c r="AZ303" s="23"/>
      <c r="BA303" s="23">
        <f t="shared" si="5"/>
        <v>0</v>
      </c>
      <c r="BB303" s="6">
        <v>0.0</v>
      </c>
      <c r="BC303" s="6">
        <v>0.0</v>
      </c>
      <c r="BD303" s="23">
        <f t="shared" si="3"/>
        <v>0</v>
      </c>
      <c r="BE303" s="6" t="s">
        <v>92</v>
      </c>
      <c r="BF303" s="6" t="s">
        <v>55</v>
      </c>
      <c r="BG303" s="6" t="s">
        <v>55</v>
      </c>
      <c r="BH303" s="6" t="s">
        <v>55</v>
      </c>
      <c r="BI303" s="6" t="s">
        <v>55</v>
      </c>
      <c r="BJ303" s="6" t="s">
        <v>92</v>
      </c>
      <c r="BK303" s="6" t="s">
        <v>55</v>
      </c>
      <c r="BL303" s="23"/>
      <c r="BM303" s="23"/>
      <c r="BN303" s="42"/>
      <c r="BO303" s="42"/>
      <c r="BP303" s="42"/>
    </row>
    <row r="304">
      <c r="A304" s="11">
        <v>301.0</v>
      </c>
      <c r="B304" s="116" t="s">
        <v>967</v>
      </c>
      <c r="C304" s="116" t="s">
        <v>200</v>
      </c>
      <c r="D304" s="116" t="s">
        <v>808</v>
      </c>
      <c r="E304" s="117"/>
      <c r="F304" s="116" t="s">
        <v>96</v>
      </c>
      <c r="G304" s="116" t="s">
        <v>1343</v>
      </c>
      <c r="H304" s="48" t="s">
        <v>90</v>
      </c>
      <c r="J304" s="11" t="s">
        <v>91</v>
      </c>
      <c r="K304" s="48" t="s">
        <v>84</v>
      </c>
      <c r="L304" s="49">
        <v>42979.0</v>
      </c>
      <c r="M304" s="52"/>
      <c r="N304" s="48" t="s">
        <v>85</v>
      </c>
      <c r="O304" s="50"/>
      <c r="P304" s="50"/>
      <c r="Q304" s="25">
        <v>8.0</v>
      </c>
      <c r="R304" s="25">
        <v>9.0</v>
      </c>
      <c r="S304" s="25">
        <v>9.0</v>
      </c>
      <c r="T304" s="25"/>
      <c r="U304" s="25">
        <v>8.0</v>
      </c>
      <c r="V304" s="25"/>
      <c r="W304" s="25">
        <v>6.0</v>
      </c>
      <c r="X304" s="25">
        <v>9.0</v>
      </c>
      <c r="Y304" s="25">
        <v>6.0</v>
      </c>
      <c r="Z304" s="25">
        <v>10.0</v>
      </c>
      <c r="AA304" s="25"/>
      <c r="AB304" s="25">
        <v>6.0</v>
      </c>
      <c r="AC304" s="25">
        <v>9.0</v>
      </c>
      <c r="AD304" s="25"/>
      <c r="AE304" s="25"/>
      <c r="AF304" s="25">
        <v>10.0</v>
      </c>
      <c r="AG304" s="25"/>
      <c r="AH304" s="6">
        <v>10.0</v>
      </c>
      <c r="AI304" s="25">
        <v>10.0</v>
      </c>
      <c r="AJ304" s="25">
        <v>10.0</v>
      </c>
      <c r="AK304" s="6">
        <v>10.0</v>
      </c>
      <c r="AL304" s="25"/>
      <c r="AM304" s="25"/>
      <c r="AN304" s="25">
        <v>10.0</v>
      </c>
      <c r="AO304" s="25"/>
      <c r="AP304" s="25">
        <v>10.0</v>
      </c>
      <c r="AQ304" s="25"/>
      <c r="AR304" s="6">
        <v>10.0</v>
      </c>
      <c r="AS304" s="25"/>
      <c r="AT304" s="25"/>
      <c r="AU304" s="25"/>
      <c r="AV304" s="25"/>
      <c r="AW304" s="25"/>
      <c r="AX304" s="25">
        <v>10.0</v>
      </c>
      <c r="AY304" s="25">
        <f t="shared" si="1"/>
        <v>8.94</v>
      </c>
      <c r="AZ304" s="23"/>
      <c r="BA304" s="23">
        <f t="shared" si="5"/>
        <v>0</v>
      </c>
      <c r="BB304" s="6">
        <v>6.0</v>
      </c>
      <c r="BC304" s="6">
        <v>3.0</v>
      </c>
      <c r="BD304" s="23">
        <f t="shared" si="3"/>
        <v>3</v>
      </c>
      <c r="BE304" s="6" t="s">
        <v>92</v>
      </c>
      <c r="BF304" s="6" t="s">
        <v>55</v>
      </c>
      <c r="BG304" s="6" t="s">
        <v>55</v>
      </c>
      <c r="BH304" s="6" t="s">
        <v>55</v>
      </c>
      <c r="BI304" s="6" t="s">
        <v>55</v>
      </c>
      <c r="BJ304" s="6" t="s">
        <v>92</v>
      </c>
      <c r="BK304" s="6" t="s">
        <v>55</v>
      </c>
      <c r="BL304" s="23"/>
      <c r="BM304" s="23"/>
      <c r="BN304" s="42"/>
      <c r="BO304" s="42"/>
      <c r="BP304" s="42"/>
    </row>
    <row r="305">
      <c r="A305" s="11">
        <v>302.0</v>
      </c>
      <c r="B305" s="116" t="s">
        <v>970</v>
      </c>
      <c r="C305" s="116" t="s">
        <v>617</v>
      </c>
      <c r="D305" s="116" t="s">
        <v>110</v>
      </c>
      <c r="E305" s="117"/>
      <c r="F305" s="116" t="s">
        <v>96</v>
      </c>
      <c r="G305" s="116" t="s">
        <v>1343</v>
      </c>
      <c r="H305" s="48" t="s">
        <v>90</v>
      </c>
      <c r="J305" s="11" t="s">
        <v>91</v>
      </c>
      <c r="K305" s="48" t="s">
        <v>84</v>
      </c>
      <c r="L305" s="49">
        <v>42979.0</v>
      </c>
      <c r="M305" s="52"/>
      <c r="N305" s="48" t="s">
        <v>85</v>
      </c>
      <c r="O305" s="50"/>
      <c r="P305" s="50"/>
      <c r="Q305" s="25">
        <v>8.0</v>
      </c>
      <c r="R305" s="25">
        <v>9.0</v>
      </c>
      <c r="S305" s="25">
        <v>9.0</v>
      </c>
      <c r="T305" s="25"/>
      <c r="U305" s="25">
        <v>9.0</v>
      </c>
      <c r="V305" s="25"/>
      <c r="W305" s="25">
        <v>8.0</v>
      </c>
      <c r="X305" s="25">
        <v>10.0</v>
      </c>
      <c r="Y305" s="25">
        <v>9.0</v>
      </c>
      <c r="Z305" s="25">
        <v>10.0</v>
      </c>
      <c r="AA305" s="25"/>
      <c r="AB305" s="25">
        <v>8.0</v>
      </c>
      <c r="AC305" s="25">
        <v>10.0</v>
      </c>
      <c r="AD305" s="25"/>
      <c r="AE305" s="25"/>
      <c r="AF305" s="25">
        <v>10.0</v>
      </c>
      <c r="AG305" s="25"/>
      <c r="AH305" s="6">
        <v>10.0</v>
      </c>
      <c r="AI305" s="25">
        <v>10.0</v>
      </c>
      <c r="AJ305" s="25">
        <v>10.0</v>
      </c>
      <c r="AK305" s="6">
        <v>10.0</v>
      </c>
      <c r="AL305" s="25"/>
      <c r="AM305" s="25"/>
      <c r="AN305" s="25">
        <v>10.0</v>
      </c>
      <c r="AO305" s="25"/>
      <c r="AP305" s="25">
        <v>10.0</v>
      </c>
      <c r="AQ305" s="25"/>
      <c r="AR305" s="6">
        <v>10.0</v>
      </c>
      <c r="AS305" s="25"/>
      <c r="AT305" s="25"/>
      <c r="AU305" s="25"/>
      <c r="AV305" s="25"/>
      <c r="AW305" s="25"/>
      <c r="AX305" s="25">
        <v>10.0</v>
      </c>
      <c r="AY305" s="25">
        <f t="shared" si="1"/>
        <v>9.47</v>
      </c>
      <c r="AZ305" s="23"/>
      <c r="BA305" s="23">
        <f t="shared" si="5"/>
        <v>0</v>
      </c>
      <c r="BB305" s="6">
        <v>14.0</v>
      </c>
      <c r="BC305" s="6">
        <v>9.0</v>
      </c>
      <c r="BD305" s="23">
        <f t="shared" si="3"/>
        <v>5</v>
      </c>
      <c r="BE305" s="6" t="s">
        <v>92</v>
      </c>
      <c r="BF305" s="6" t="s">
        <v>55</v>
      </c>
      <c r="BG305" s="6" t="s">
        <v>55</v>
      </c>
      <c r="BH305" s="6" t="s">
        <v>55</v>
      </c>
      <c r="BI305" s="6" t="s">
        <v>55</v>
      </c>
      <c r="BJ305" s="6" t="s">
        <v>92</v>
      </c>
      <c r="BK305" s="6" t="s">
        <v>55</v>
      </c>
      <c r="BL305" s="23"/>
      <c r="BM305" s="23"/>
      <c r="BN305" s="42"/>
      <c r="BO305" s="42"/>
      <c r="BP305" s="42"/>
    </row>
    <row r="306">
      <c r="A306" s="11">
        <v>303.0</v>
      </c>
      <c r="B306" s="116" t="s">
        <v>229</v>
      </c>
      <c r="C306" s="116" t="s">
        <v>200</v>
      </c>
      <c r="D306" s="116" t="s">
        <v>395</v>
      </c>
      <c r="E306" s="117"/>
      <c r="F306" s="116" t="s">
        <v>96</v>
      </c>
      <c r="G306" s="116" t="s">
        <v>1343</v>
      </c>
      <c r="H306" s="48" t="s">
        <v>90</v>
      </c>
      <c r="J306" s="11" t="s">
        <v>91</v>
      </c>
      <c r="K306" s="48" t="s">
        <v>84</v>
      </c>
      <c r="L306" s="49">
        <v>42979.0</v>
      </c>
      <c r="M306" s="52"/>
      <c r="N306" s="48" t="s">
        <v>85</v>
      </c>
      <c r="O306" s="50"/>
      <c r="P306" s="50"/>
      <c r="Q306" s="6">
        <v>7.0</v>
      </c>
      <c r="R306" s="6">
        <v>9.0</v>
      </c>
      <c r="S306" s="6">
        <v>8.0</v>
      </c>
      <c r="T306" s="23"/>
      <c r="U306" s="6">
        <v>5.0</v>
      </c>
      <c r="V306" s="23"/>
      <c r="W306" s="6">
        <v>7.0</v>
      </c>
      <c r="X306" s="6">
        <v>8.0</v>
      </c>
      <c r="Y306" s="6">
        <v>9.0</v>
      </c>
      <c r="Z306" s="6">
        <v>10.0</v>
      </c>
      <c r="AA306" s="23"/>
      <c r="AB306" s="6">
        <v>5.0</v>
      </c>
      <c r="AC306" s="6">
        <v>9.0</v>
      </c>
      <c r="AD306" s="23"/>
      <c r="AE306" s="25"/>
      <c r="AF306" s="6">
        <v>10.0</v>
      </c>
      <c r="AG306" s="23"/>
      <c r="AH306" s="25">
        <v>10.0</v>
      </c>
      <c r="AI306" s="6">
        <v>10.0</v>
      </c>
      <c r="AJ306" s="6">
        <v>10.0</v>
      </c>
      <c r="AK306" s="6">
        <v>10.0</v>
      </c>
      <c r="AL306" s="23"/>
      <c r="AM306" s="6"/>
      <c r="AN306" s="6">
        <v>10.0</v>
      </c>
      <c r="AO306" s="23"/>
      <c r="AP306" s="6">
        <v>10.0</v>
      </c>
      <c r="AQ306" s="23"/>
      <c r="AR306" s="6">
        <v>10.0</v>
      </c>
      <c r="AS306" s="23"/>
      <c r="AT306" s="23"/>
      <c r="AU306" s="23"/>
      <c r="AV306" s="23"/>
      <c r="AW306" s="23"/>
      <c r="AX306" s="25">
        <v>10.0</v>
      </c>
      <c r="AY306" s="25">
        <f t="shared" si="1"/>
        <v>8.78</v>
      </c>
      <c r="AZ306" s="23"/>
      <c r="BA306" s="23">
        <f t="shared" si="5"/>
        <v>0</v>
      </c>
      <c r="BB306" s="6">
        <v>17.0</v>
      </c>
      <c r="BC306" s="6">
        <v>1.0</v>
      </c>
      <c r="BD306" s="23">
        <f t="shared" si="3"/>
        <v>16</v>
      </c>
      <c r="BE306" s="6" t="s">
        <v>92</v>
      </c>
      <c r="BF306" s="6" t="s">
        <v>55</v>
      </c>
      <c r="BG306" s="6" t="s">
        <v>55</v>
      </c>
      <c r="BH306" s="6" t="s">
        <v>55</v>
      </c>
      <c r="BI306" s="6" t="s">
        <v>55</v>
      </c>
      <c r="BJ306" s="6" t="s">
        <v>92</v>
      </c>
      <c r="BK306" s="6" t="s">
        <v>55</v>
      </c>
      <c r="BL306" s="23"/>
      <c r="BM306" s="23"/>
      <c r="BN306" s="42"/>
      <c r="BO306" s="42"/>
      <c r="BP306" s="42"/>
    </row>
    <row r="307">
      <c r="A307" s="11">
        <v>304.0</v>
      </c>
      <c r="B307" s="116" t="s">
        <v>975</v>
      </c>
      <c r="C307" s="116" t="s">
        <v>355</v>
      </c>
      <c r="D307" s="116" t="s">
        <v>976</v>
      </c>
      <c r="E307" s="117"/>
      <c r="F307" s="116" t="s">
        <v>96</v>
      </c>
      <c r="G307" s="116" t="s">
        <v>1343</v>
      </c>
      <c r="H307" s="48" t="s">
        <v>90</v>
      </c>
      <c r="J307" s="11" t="s">
        <v>91</v>
      </c>
      <c r="K307" s="48" t="s">
        <v>84</v>
      </c>
      <c r="L307" s="49">
        <v>42979.0</v>
      </c>
      <c r="M307" s="52"/>
      <c r="N307" s="48" t="s">
        <v>85</v>
      </c>
      <c r="O307" s="50"/>
      <c r="P307" s="50"/>
      <c r="Q307" s="25">
        <v>8.0</v>
      </c>
      <c r="R307" s="25">
        <v>9.0</v>
      </c>
      <c r="S307" s="25">
        <v>8.0</v>
      </c>
      <c r="T307" s="25"/>
      <c r="U307" s="25">
        <v>6.0</v>
      </c>
      <c r="V307" s="25"/>
      <c r="W307" s="25">
        <v>7.0</v>
      </c>
      <c r="X307" s="25">
        <v>8.0</v>
      </c>
      <c r="Y307" s="25">
        <v>7.0</v>
      </c>
      <c r="Z307" s="25">
        <v>10.0</v>
      </c>
      <c r="AA307" s="25"/>
      <c r="AB307" s="25">
        <v>6.0</v>
      </c>
      <c r="AC307" s="25">
        <v>9.0</v>
      </c>
      <c r="AD307" s="25"/>
      <c r="AE307" s="25"/>
      <c r="AF307" s="25">
        <v>10.0</v>
      </c>
      <c r="AG307" s="25"/>
      <c r="AH307" s="25">
        <v>10.0</v>
      </c>
      <c r="AI307" s="25">
        <v>10.0</v>
      </c>
      <c r="AJ307" s="25">
        <v>10.0</v>
      </c>
      <c r="AK307" s="6">
        <v>10.0</v>
      </c>
      <c r="AL307" s="25"/>
      <c r="AM307" s="25"/>
      <c r="AN307" s="25">
        <v>10.0</v>
      </c>
      <c r="AO307" s="25"/>
      <c r="AP307" s="25">
        <v>10.0</v>
      </c>
      <c r="AQ307" s="25"/>
      <c r="AR307" s="6">
        <v>8.0</v>
      </c>
      <c r="AS307" s="25"/>
      <c r="AT307" s="25"/>
      <c r="AU307" s="25"/>
      <c r="AV307" s="25"/>
      <c r="AW307" s="25"/>
      <c r="AX307" s="25">
        <v>10.0</v>
      </c>
      <c r="AY307" s="25">
        <f t="shared" si="1"/>
        <v>8.73</v>
      </c>
      <c r="AZ307" s="23"/>
      <c r="BA307" s="23">
        <f t="shared" si="5"/>
        <v>0</v>
      </c>
      <c r="BB307" s="6">
        <v>4.0</v>
      </c>
      <c r="BC307" s="6">
        <v>4.0</v>
      </c>
      <c r="BD307" s="23">
        <f t="shared" si="3"/>
        <v>0</v>
      </c>
      <c r="BE307" s="6" t="s">
        <v>92</v>
      </c>
      <c r="BF307" s="6" t="s">
        <v>55</v>
      </c>
      <c r="BG307" s="6" t="s">
        <v>55</v>
      </c>
      <c r="BH307" s="6" t="s">
        <v>55</v>
      </c>
      <c r="BI307" s="6" t="s">
        <v>55</v>
      </c>
      <c r="BJ307" s="6" t="s">
        <v>92</v>
      </c>
      <c r="BK307" s="6" t="s">
        <v>55</v>
      </c>
      <c r="BL307" s="23"/>
      <c r="BM307" s="23"/>
      <c r="BN307" s="42"/>
      <c r="BO307" s="42"/>
      <c r="BP307" s="42"/>
    </row>
    <row r="308">
      <c r="A308" s="11">
        <v>305.0</v>
      </c>
      <c r="B308" s="116" t="s">
        <v>979</v>
      </c>
      <c r="C308" s="116" t="s">
        <v>149</v>
      </c>
      <c r="D308" s="116" t="s">
        <v>981</v>
      </c>
      <c r="E308" s="117"/>
      <c r="F308" s="116" t="s">
        <v>79</v>
      </c>
      <c r="G308" s="116" t="s">
        <v>1343</v>
      </c>
      <c r="H308" s="48" t="s">
        <v>90</v>
      </c>
      <c r="J308" s="11" t="s">
        <v>91</v>
      </c>
      <c r="K308" s="48" t="s">
        <v>84</v>
      </c>
      <c r="L308" s="49">
        <v>42979.0</v>
      </c>
      <c r="M308" s="52"/>
      <c r="N308" s="48" t="s">
        <v>85</v>
      </c>
      <c r="O308" s="50"/>
      <c r="P308" s="50"/>
      <c r="Q308" s="6">
        <v>8.0</v>
      </c>
      <c r="R308" s="6">
        <v>9.0</v>
      </c>
      <c r="S308" s="6">
        <v>9.0</v>
      </c>
      <c r="T308" s="23"/>
      <c r="U308" s="6">
        <v>9.0</v>
      </c>
      <c r="V308" s="23"/>
      <c r="W308" s="6">
        <v>7.0</v>
      </c>
      <c r="X308" s="6">
        <v>9.0</v>
      </c>
      <c r="Y308" s="6">
        <v>8.0</v>
      </c>
      <c r="Z308" s="6">
        <v>10.0</v>
      </c>
      <c r="AA308" s="6"/>
      <c r="AB308" s="6">
        <v>10.0</v>
      </c>
      <c r="AC308" s="6">
        <v>10.0</v>
      </c>
      <c r="AD308" s="23"/>
      <c r="AE308" s="25"/>
      <c r="AF308" s="6">
        <v>10.0</v>
      </c>
      <c r="AG308" s="23"/>
      <c r="AH308" s="25">
        <v>10.0</v>
      </c>
      <c r="AI308" s="6">
        <v>10.0</v>
      </c>
      <c r="AJ308" s="6">
        <v>10.0</v>
      </c>
      <c r="AK308" s="6">
        <v>10.0</v>
      </c>
      <c r="AL308" s="23"/>
      <c r="AM308" s="6"/>
      <c r="AN308" s="6">
        <v>10.0</v>
      </c>
      <c r="AO308" s="23"/>
      <c r="AP308" s="6">
        <v>10.0</v>
      </c>
      <c r="AQ308" s="23"/>
      <c r="AR308" s="6">
        <v>10.0</v>
      </c>
      <c r="AS308" s="23"/>
      <c r="AT308" s="23"/>
      <c r="AU308" s="23"/>
      <c r="AV308" s="23"/>
      <c r="AW308" s="23"/>
      <c r="AX308" s="25">
        <v>10.0</v>
      </c>
      <c r="AY308" s="25">
        <f t="shared" si="1"/>
        <v>9.42</v>
      </c>
      <c r="AZ308" s="23"/>
      <c r="BA308" s="23">
        <f t="shared" si="5"/>
        <v>0</v>
      </c>
      <c r="BB308" s="6">
        <v>3.0</v>
      </c>
      <c r="BC308" s="6">
        <v>0.0</v>
      </c>
      <c r="BD308" s="23">
        <f t="shared" si="3"/>
        <v>3</v>
      </c>
      <c r="BE308" s="6" t="s">
        <v>92</v>
      </c>
      <c r="BF308" s="6" t="s">
        <v>55</v>
      </c>
      <c r="BG308" s="6" t="s">
        <v>55</v>
      </c>
      <c r="BH308" s="6" t="s">
        <v>55</v>
      </c>
      <c r="BI308" s="6" t="s">
        <v>55</v>
      </c>
      <c r="BJ308" s="6" t="s">
        <v>92</v>
      </c>
      <c r="BK308" s="6" t="s">
        <v>55</v>
      </c>
      <c r="BL308" s="23"/>
      <c r="BM308" s="23"/>
      <c r="BN308" s="42"/>
      <c r="BO308" s="42"/>
      <c r="BP308" s="42"/>
    </row>
    <row r="309">
      <c r="A309" s="11">
        <v>306.0</v>
      </c>
      <c r="B309" s="116" t="s">
        <v>1985</v>
      </c>
      <c r="C309" s="116" t="s">
        <v>240</v>
      </c>
      <c r="D309" s="116" t="s">
        <v>994</v>
      </c>
      <c r="E309" s="117"/>
      <c r="F309" s="116" t="s">
        <v>96</v>
      </c>
      <c r="G309" s="116" t="s">
        <v>1410</v>
      </c>
      <c r="H309" s="48" t="s">
        <v>90</v>
      </c>
      <c r="J309" s="11" t="s">
        <v>91</v>
      </c>
      <c r="K309" s="48" t="s">
        <v>84</v>
      </c>
      <c r="L309" s="49">
        <v>42979.0</v>
      </c>
      <c r="M309" s="52"/>
      <c r="N309" s="48" t="s">
        <v>85</v>
      </c>
      <c r="O309" s="50"/>
      <c r="P309" s="50"/>
      <c r="Q309" s="6"/>
      <c r="R309" s="6"/>
      <c r="S309" s="11"/>
      <c r="T309" s="23"/>
      <c r="U309" s="23"/>
      <c r="V309" s="23"/>
      <c r="W309" s="6"/>
      <c r="X309" s="6"/>
      <c r="Y309" s="11"/>
      <c r="Z309" s="11"/>
      <c r="AA309" s="23"/>
      <c r="AB309" s="6"/>
      <c r="AC309" s="11"/>
      <c r="AD309" s="23"/>
      <c r="AE309" s="25"/>
      <c r="AF309" s="23"/>
      <c r="AG309" s="23"/>
      <c r="AH309" s="25"/>
      <c r="AI309" s="23"/>
      <c r="AJ309" s="23"/>
      <c r="AK309" s="6"/>
      <c r="AL309" s="23"/>
      <c r="AM309" s="6"/>
      <c r="AN309" s="23"/>
      <c r="AO309" s="23"/>
      <c r="AP309" s="23"/>
      <c r="AQ309" s="23"/>
      <c r="AR309" s="6"/>
      <c r="AS309" s="23"/>
      <c r="AT309" s="23"/>
      <c r="AU309" s="23"/>
      <c r="AV309" s="23"/>
      <c r="AW309" s="23"/>
      <c r="AX309" s="25"/>
      <c r="AY309" s="25" t="str">
        <f t="shared" si="1"/>
        <v/>
      </c>
      <c r="AZ309" s="23"/>
      <c r="BA309" s="23">
        <f t="shared" si="5"/>
        <v>0</v>
      </c>
      <c r="BB309" s="6"/>
      <c r="BC309" s="6"/>
      <c r="BD309" s="23">
        <f t="shared" si="3"/>
        <v>0</v>
      </c>
      <c r="BE309" s="6"/>
      <c r="BF309" s="6"/>
      <c r="BG309" s="6"/>
      <c r="BH309" s="6"/>
      <c r="BI309" s="6"/>
      <c r="BJ309" s="6"/>
      <c r="BK309" s="6"/>
      <c r="BL309" s="23"/>
      <c r="BM309" s="23"/>
      <c r="BN309" s="42"/>
      <c r="BO309" s="42"/>
      <c r="BP309" s="42"/>
    </row>
    <row r="310">
      <c r="A310" s="11">
        <v>307.0</v>
      </c>
      <c r="B310" s="116" t="s">
        <v>1000</v>
      </c>
      <c r="C310" s="116" t="s">
        <v>134</v>
      </c>
      <c r="D310" s="116" t="s">
        <v>265</v>
      </c>
      <c r="E310" s="117"/>
      <c r="F310" s="116" t="s">
        <v>96</v>
      </c>
      <c r="G310" s="116" t="s">
        <v>1410</v>
      </c>
      <c r="H310" s="48" t="s">
        <v>90</v>
      </c>
      <c r="J310" s="11" t="s">
        <v>91</v>
      </c>
      <c r="K310" s="48" t="s">
        <v>84</v>
      </c>
      <c r="L310" s="49">
        <v>42979.0</v>
      </c>
      <c r="M310" s="52"/>
      <c r="N310" s="48" t="s">
        <v>85</v>
      </c>
      <c r="O310" s="50"/>
      <c r="P310" s="50"/>
      <c r="Q310" s="6"/>
      <c r="R310" s="6"/>
      <c r="S310" s="6"/>
      <c r="T310" s="23"/>
      <c r="U310" s="23"/>
      <c r="V310" s="23"/>
      <c r="W310" s="6"/>
      <c r="X310" s="6"/>
      <c r="Y310" s="6"/>
      <c r="Z310" s="6"/>
      <c r="AA310" s="23"/>
      <c r="AB310" s="6"/>
      <c r="AC310" s="6"/>
      <c r="AD310" s="23"/>
      <c r="AE310" s="25"/>
      <c r="AF310" s="23"/>
      <c r="AG310" s="23"/>
      <c r="AH310" s="25"/>
      <c r="AI310" s="23"/>
      <c r="AJ310" s="23"/>
      <c r="AK310" s="6"/>
      <c r="AL310" s="23"/>
      <c r="AM310" s="6"/>
      <c r="AN310" s="23"/>
      <c r="AO310" s="23"/>
      <c r="AP310" s="23"/>
      <c r="AQ310" s="23"/>
      <c r="AR310" s="6"/>
      <c r="AS310" s="23"/>
      <c r="AT310" s="23"/>
      <c r="AU310" s="23"/>
      <c r="AV310" s="23"/>
      <c r="AW310" s="23"/>
      <c r="AX310" s="25"/>
      <c r="AY310" s="25" t="str">
        <f t="shared" si="1"/>
        <v/>
      </c>
      <c r="AZ310" s="23"/>
      <c r="BA310" s="23">
        <f t="shared" si="5"/>
        <v>0</v>
      </c>
      <c r="BB310" s="6"/>
      <c r="BC310" s="6"/>
      <c r="BD310" s="23">
        <f t="shared" si="3"/>
        <v>0</v>
      </c>
      <c r="BE310" s="6"/>
      <c r="BF310" s="6"/>
      <c r="BG310" s="6"/>
      <c r="BH310" s="6"/>
      <c r="BI310" s="6"/>
      <c r="BJ310" s="6"/>
      <c r="BK310" s="6"/>
      <c r="BL310" s="23"/>
      <c r="BM310" s="23"/>
      <c r="BN310" s="42"/>
      <c r="BO310" s="42"/>
      <c r="BP310" s="42"/>
    </row>
    <row r="311">
      <c r="A311" s="11">
        <v>308.0</v>
      </c>
      <c r="B311" s="116" t="s">
        <v>1003</v>
      </c>
      <c r="C311" s="116" t="s">
        <v>259</v>
      </c>
      <c r="D311" s="116" t="s">
        <v>101</v>
      </c>
      <c r="E311" s="117"/>
      <c r="F311" s="116" t="s">
        <v>96</v>
      </c>
      <c r="G311" s="116" t="s">
        <v>1410</v>
      </c>
      <c r="H311" s="48" t="s">
        <v>90</v>
      </c>
      <c r="J311" s="11" t="s">
        <v>91</v>
      </c>
      <c r="K311" s="48" t="s">
        <v>84</v>
      </c>
      <c r="L311" s="49">
        <v>42979.0</v>
      </c>
      <c r="M311" s="52"/>
      <c r="N311" s="48" t="s">
        <v>85</v>
      </c>
      <c r="O311" s="50"/>
      <c r="P311" s="50"/>
      <c r="Q311" s="6"/>
      <c r="R311" s="6"/>
      <c r="S311" s="6"/>
      <c r="T311" s="23"/>
      <c r="U311" s="23"/>
      <c r="V311" s="23"/>
      <c r="W311" s="6"/>
      <c r="X311" s="6"/>
      <c r="Y311" s="6"/>
      <c r="Z311" s="6"/>
      <c r="AA311" s="23"/>
      <c r="AB311" s="6"/>
      <c r="AC311" s="6"/>
      <c r="AD311" s="23"/>
      <c r="AE311" s="25"/>
      <c r="AF311" s="23"/>
      <c r="AG311" s="23"/>
      <c r="AH311" s="25"/>
      <c r="AI311" s="23"/>
      <c r="AJ311" s="23"/>
      <c r="AK311" s="6"/>
      <c r="AL311" s="23"/>
      <c r="AM311" s="6"/>
      <c r="AN311" s="23"/>
      <c r="AO311" s="23"/>
      <c r="AP311" s="23"/>
      <c r="AQ311" s="23"/>
      <c r="AR311" s="6"/>
      <c r="AS311" s="23"/>
      <c r="AT311" s="23"/>
      <c r="AU311" s="23"/>
      <c r="AV311" s="23"/>
      <c r="AW311" s="23"/>
      <c r="AX311" s="25"/>
      <c r="AY311" s="25" t="str">
        <f t="shared" si="1"/>
        <v/>
      </c>
      <c r="AZ311" s="23"/>
      <c r="BA311" s="23">
        <f t="shared" si="5"/>
        <v>0</v>
      </c>
      <c r="BB311" s="6"/>
      <c r="BC311" s="6"/>
      <c r="BD311" s="23">
        <f t="shared" si="3"/>
        <v>0</v>
      </c>
      <c r="BE311" s="6"/>
      <c r="BF311" s="6"/>
      <c r="BG311" s="6"/>
      <c r="BH311" s="6"/>
      <c r="BI311" s="6"/>
      <c r="BJ311" s="6"/>
      <c r="BK311" s="6"/>
      <c r="BL311" s="23"/>
      <c r="BM311" s="23"/>
      <c r="BN311" s="42"/>
      <c r="BO311" s="42"/>
      <c r="BP311" s="42"/>
    </row>
    <row r="312">
      <c r="A312" s="11">
        <v>309.0</v>
      </c>
      <c r="B312" s="116" t="s">
        <v>1007</v>
      </c>
      <c r="C312" s="116" t="s">
        <v>345</v>
      </c>
      <c r="D312" s="116" t="s">
        <v>355</v>
      </c>
      <c r="E312" s="117"/>
      <c r="F312" s="116" t="s">
        <v>96</v>
      </c>
      <c r="G312" s="116" t="s">
        <v>1410</v>
      </c>
      <c r="H312" s="48" t="s">
        <v>90</v>
      </c>
      <c r="J312" s="11" t="s">
        <v>91</v>
      </c>
      <c r="K312" s="48" t="s">
        <v>84</v>
      </c>
      <c r="L312" s="49">
        <v>42979.0</v>
      </c>
      <c r="M312" s="52"/>
      <c r="N312" s="48" t="s">
        <v>85</v>
      </c>
      <c r="O312" s="50"/>
      <c r="P312" s="50"/>
      <c r="Q312" s="6"/>
      <c r="R312" s="6"/>
      <c r="S312" s="6"/>
      <c r="T312" s="23"/>
      <c r="U312" s="23"/>
      <c r="V312" s="23"/>
      <c r="W312" s="6"/>
      <c r="X312" s="6"/>
      <c r="Y312" s="6"/>
      <c r="Z312" s="6"/>
      <c r="AB312" s="6"/>
      <c r="AC312" s="6"/>
      <c r="AD312" s="23"/>
      <c r="AE312" s="6"/>
      <c r="AF312" s="23"/>
      <c r="AG312" s="23"/>
      <c r="AH312" s="25"/>
      <c r="AI312" s="23"/>
      <c r="AJ312" s="23"/>
      <c r="AK312" s="6"/>
      <c r="AL312" s="23"/>
      <c r="AM312" s="6"/>
      <c r="AN312" s="23"/>
      <c r="AO312" s="23"/>
      <c r="AP312" s="23"/>
      <c r="AQ312" s="23"/>
      <c r="AR312" s="6"/>
      <c r="AS312" s="23"/>
      <c r="AT312" s="23"/>
      <c r="AU312" s="23"/>
      <c r="AV312" s="23"/>
      <c r="AW312" s="23"/>
      <c r="AX312" s="25"/>
      <c r="AY312" s="25" t="str">
        <f t="shared" si="1"/>
        <v/>
      </c>
      <c r="AZ312" s="23"/>
      <c r="BA312" s="23">
        <f t="shared" si="5"/>
        <v>0</v>
      </c>
      <c r="BB312" s="6"/>
      <c r="BC312" s="6"/>
      <c r="BD312" s="23">
        <f t="shared" si="3"/>
        <v>0</v>
      </c>
      <c r="BE312" s="6"/>
      <c r="BF312" s="6"/>
      <c r="BG312" s="6"/>
      <c r="BH312" s="6"/>
      <c r="BI312" s="6"/>
      <c r="BJ312" s="6"/>
      <c r="BK312" s="6"/>
      <c r="BL312" s="23"/>
      <c r="BM312" s="23"/>
      <c r="BN312" s="42"/>
      <c r="BO312" s="42"/>
      <c r="BP312" s="42"/>
    </row>
    <row r="313">
      <c r="A313" s="11">
        <v>310.0</v>
      </c>
      <c r="B313" s="116" t="s">
        <v>1014</v>
      </c>
      <c r="C313" s="116" t="s">
        <v>1015</v>
      </c>
      <c r="D313" s="118"/>
      <c r="E313" s="117"/>
      <c r="F313" s="116" t="s">
        <v>96</v>
      </c>
      <c r="G313" s="116" t="s">
        <v>1410</v>
      </c>
      <c r="H313" s="48" t="s">
        <v>90</v>
      </c>
      <c r="J313" s="11" t="s">
        <v>91</v>
      </c>
      <c r="K313" s="48" t="s">
        <v>84</v>
      </c>
      <c r="L313" s="49">
        <v>42979.0</v>
      </c>
      <c r="M313" s="52"/>
      <c r="N313" s="48" t="s">
        <v>85</v>
      </c>
      <c r="O313" s="50"/>
      <c r="P313" s="50"/>
      <c r="Q313" s="6"/>
      <c r="R313" s="6"/>
      <c r="S313" s="6"/>
      <c r="T313" s="23"/>
      <c r="U313" s="23"/>
      <c r="V313" s="23"/>
      <c r="W313" s="6"/>
      <c r="X313" s="6"/>
      <c r="Y313" s="6"/>
      <c r="Z313" s="6"/>
      <c r="AA313" s="23"/>
      <c r="AB313" s="6"/>
      <c r="AC313" s="6"/>
      <c r="AD313" s="23"/>
      <c r="AE313" s="6"/>
      <c r="AF313" s="23"/>
      <c r="AG313" s="23"/>
      <c r="AH313" s="25"/>
      <c r="AI313" s="23"/>
      <c r="AJ313" s="23"/>
      <c r="AK313" s="6"/>
      <c r="AL313" s="23"/>
      <c r="AM313" s="6"/>
      <c r="AN313" s="23"/>
      <c r="AO313" s="23"/>
      <c r="AP313" s="23"/>
      <c r="AQ313" s="23"/>
      <c r="AR313" s="6"/>
      <c r="AS313" s="23"/>
      <c r="AT313" s="23"/>
      <c r="AU313" s="23"/>
      <c r="AV313" s="23"/>
      <c r="AW313" s="23"/>
      <c r="AX313" s="25"/>
      <c r="AY313" s="25" t="str">
        <f t="shared" si="1"/>
        <v/>
      </c>
      <c r="AZ313" s="23"/>
      <c r="BA313" s="23">
        <f t="shared" si="5"/>
        <v>0</v>
      </c>
      <c r="BB313" s="6"/>
      <c r="BC313" s="6"/>
      <c r="BD313" s="23">
        <f t="shared" si="3"/>
        <v>0</v>
      </c>
      <c r="BE313" s="6"/>
      <c r="BF313" s="6"/>
      <c r="BG313" s="6"/>
      <c r="BH313" s="6"/>
      <c r="BI313" s="6"/>
      <c r="BJ313" s="6"/>
      <c r="BK313" s="6"/>
      <c r="BL313" s="23"/>
      <c r="BM313" s="23"/>
      <c r="BN313" s="42"/>
      <c r="BO313" s="42"/>
      <c r="BP313" s="42"/>
    </row>
    <row r="314">
      <c r="A314" s="11">
        <v>311.0</v>
      </c>
      <c r="B314" s="116" t="s">
        <v>114</v>
      </c>
      <c r="C314" s="116" t="s">
        <v>78</v>
      </c>
      <c r="D314" s="116" t="s">
        <v>214</v>
      </c>
      <c r="E314" s="117"/>
      <c r="F314" s="116" t="s">
        <v>79</v>
      </c>
      <c r="G314" s="116" t="s">
        <v>1410</v>
      </c>
      <c r="H314" s="48" t="s">
        <v>90</v>
      </c>
      <c r="J314" s="11" t="s">
        <v>91</v>
      </c>
      <c r="K314" s="48" t="s">
        <v>84</v>
      </c>
      <c r="L314" s="49">
        <v>42979.0</v>
      </c>
      <c r="M314" s="52"/>
      <c r="N314" s="48" t="s">
        <v>85</v>
      </c>
      <c r="O314" s="50"/>
      <c r="P314" s="50"/>
      <c r="Q314" s="6"/>
      <c r="R314" s="6"/>
      <c r="S314" s="6"/>
      <c r="T314" s="23"/>
      <c r="U314" s="23"/>
      <c r="V314" s="23"/>
      <c r="W314" s="6"/>
      <c r="X314" s="6"/>
      <c r="Y314" s="6"/>
      <c r="Z314" s="68"/>
      <c r="AA314" s="23"/>
      <c r="AB314" s="6"/>
      <c r="AC314" s="6"/>
      <c r="AD314" s="23"/>
      <c r="AE314" s="6"/>
      <c r="AF314" s="23"/>
      <c r="AG314" s="23"/>
      <c r="AH314" s="25"/>
      <c r="AI314" s="23"/>
      <c r="AJ314" s="23"/>
      <c r="AK314" s="6"/>
      <c r="AL314" s="23"/>
      <c r="AM314" s="6"/>
      <c r="AN314" s="23"/>
      <c r="AO314" s="23"/>
      <c r="AP314" s="23"/>
      <c r="AQ314" s="23"/>
      <c r="AR314" s="6"/>
      <c r="AS314" s="23"/>
      <c r="AT314" s="23"/>
      <c r="AU314" s="23"/>
      <c r="AV314" s="23"/>
      <c r="AW314" s="23"/>
      <c r="AX314" s="25"/>
      <c r="AY314" s="25" t="str">
        <f t="shared" si="1"/>
        <v/>
      </c>
      <c r="AZ314" s="23"/>
      <c r="BA314" s="23">
        <f t="shared" si="5"/>
        <v>0</v>
      </c>
      <c r="BB314" s="6"/>
      <c r="BC314" s="6"/>
      <c r="BD314" s="23">
        <f t="shared" si="3"/>
        <v>0</v>
      </c>
      <c r="BE314" s="6"/>
      <c r="BF314" s="6"/>
      <c r="BG314" s="6"/>
      <c r="BH314" s="6"/>
      <c r="BI314" s="6"/>
      <c r="BJ314" s="6"/>
      <c r="BK314" s="6"/>
      <c r="BL314" s="23"/>
      <c r="BM314" s="23"/>
      <c r="BN314" s="42"/>
      <c r="BO314" s="42"/>
      <c r="BP314" s="42"/>
    </row>
    <row r="315">
      <c r="A315" s="11">
        <v>312.0</v>
      </c>
      <c r="B315" s="116" t="s">
        <v>370</v>
      </c>
      <c r="C315" s="116" t="s">
        <v>104</v>
      </c>
      <c r="D315" s="116" t="s">
        <v>269</v>
      </c>
      <c r="E315" s="116" t="s">
        <v>118</v>
      </c>
      <c r="F315" s="116" t="s">
        <v>79</v>
      </c>
      <c r="G315" s="116" t="s">
        <v>1410</v>
      </c>
      <c r="H315" s="48" t="s">
        <v>90</v>
      </c>
      <c r="J315" s="11" t="s">
        <v>91</v>
      </c>
      <c r="K315" s="48" t="s">
        <v>84</v>
      </c>
      <c r="L315" s="49">
        <v>42979.0</v>
      </c>
      <c r="M315" s="52"/>
      <c r="N315" s="48" t="s">
        <v>85</v>
      </c>
      <c r="O315" s="50"/>
      <c r="P315" s="50"/>
      <c r="Q315" s="6"/>
      <c r="R315" s="6"/>
      <c r="S315" s="6"/>
      <c r="T315" s="23"/>
      <c r="U315" s="23"/>
      <c r="V315" s="23"/>
      <c r="W315" s="6"/>
      <c r="X315" s="6"/>
      <c r="Y315" s="6"/>
      <c r="Z315" s="6"/>
      <c r="AA315" s="23"/>
      <c r="AB315" s="6"/>
      <c r="AC315" s="6"/>
      <c r="AD315" s="23"/>
      <c r="AE315" s="6"/>
      <c r="AF315" s="23"/>
      <c r="AG315" s="23"/>
      <c r="AH315" s="25"/>
      <c r="AI315" s="23"/>
      <c r="AJ315" s="23"/>
      <c r="AK315" s="6"/>
      <c r="AL315" s="23"/>
      <c r="AM315" s="6"/>
      <c r="AN315" s="23"/>
      <c r="AO315" s="23"/>
      <c r="AP315" s="23"/>
      <c r="AQ315" s="23"/>
      <c r="AR315" s="6"/>
      <c r="AS315" s="23"/>
      <c r="AT315" s="23"/>
      <c r="AU315" s="23"/>
      <c r="AV315" s="23"/>
      <c r="AW315" s="23"/>
      <c r="AX315" s="25"/>
      <c r="AY315" s="25" t="str">
        <f t="shared" si="1"/>
        <v/>
      </c>
      <c r="AZ315" s="23"/>
      <c r="BA315" s="23">
        <f t="shared" si="5"/>
        <v>0</v>
      </c>
      <c r="BB315" s="6"/>
      <c r="BC315" s="6"/>
      <c r="BD315" s="23">
        <f t="shared" si="3"/>
        <v>0</v>
      </c>
      <c r="BE315" s="6"/>
      <c r="BF315" s="6"/>
      <c r="BG315" s="6"/>
      <c r="BH315" s="6"/>
      <c r="BI315" s="6"/>
      <c r="BJ315" s="6"/>
      <c r="BK315" s="6"/>
      <c r="BL315" s="23"/>
      <c r="BM315" s="23"/>
      <c r="BN315" s="42"/>
      <c r="BO315" s="42"/>
      <c r="BP315" s="42"/>
    </row>
    <row r="316">
      <c r="A316" s="11">
        <v>313.0</v>
      </c>
      <c r="B316" s="116" t="s">
        <v>1029</v>
      </c>
      <c r="C316" s="116" t="s">
        <v>77</v>
      </c>
      <c r="D316" s="118"/>
      <c r="E316" s="117"/>
      <c r="F316" s="116" t="s">
        <v>79</v>
      </c>
      <c r="G316" s="116" t="s">
        <v>1410</v>
      </c>
      <c r="H316" s="48" t="s">
        <v>90</v>
      </c>
      <c r="J316" s="11" t="s">
        <v>91</v>
      </c>
      <c r="K316" s="48" t="s">
        <v>84</v>
      </c>
      <c r="L316" s="49">
        <v>42979.0</v>
      </c>
      <c r="M316" s="52"/>
      <c r="N316" s="48" t="s">
        <v>85</v>
      </c>
      <c r="O316" s="50"/>
      <c r="P316" s="50"/>
      <c r="Q316" s="6"/>
      <c r="R316" s="6"/>
      <c r="S316" s="6"/>
      <c r="T316" s="23"/>
      <c r="U316" s="23"/>
      <c r="V316" s="23"/>
      <c r="W316" s="6"/>
      <c r="X316" s="6"/>
      <c r="Y316" s="6"/>
      <c r="Z316" s="6"/>
      <c r="AA316" s="23"/>
      <c r="AB316" s="6"/>
      <c r="AC316" s="6"/>
      <c r="AD316" s="23"/>
      <c r="AE316" s="6"/>
      <c r="AF316" s="23"/>
      <c r="AG316" s="23"/>
      <c r="AH316" s="25"/>
      <c r="AI316" s="23"/>
      <c r="AJ316" s="23"/>
      <c r="AK316" s="6"/>
      <c r="AL316" s="23"/>
      <c r="AM316" s="6"/>
      <c r="AN316" s="23"/>
      <c r="AO316" s="23"/>
      <c r="AP316" s="23"/>
      <c r="AQ316" s="23"/>
      <c r="AR316" s="6"/>
      <c r="AS316" s="23"/>
      <c r="AT316" s="23"/>
      <c r="AU316" s="23"/>
      <c r="AV316" s="23"/>
      <c r="AW316" s="23"/>
      <c r="AX316" s="25"/>
      <c r="AY316" s="25" t="str">
        <f t="shared" si="1"/>
        <v/>
      </c>
      <c r="AZ316" s="23"/>
      <c r="BA316" s="23">
        <f t="shared" si="5"/>
        <v>0</v>
      </c>
      <c r="BB316" s="6"/>
      <c r="BC316" s="6"/>
      <c r="BD316" s="23">
        <f t="shared" si="3"/>
        <v>0</v>
      </c>
      <c r="BE316" s="6"/>
      <c r="BF316" s="6"/>
      <c r="BG316" s="6"/>
      <c r="BH316" s="6"/>
      <c r="BI316" s="6"/>
      <c r="BJ316" s="6"/>
      <c r="BK316" s="6"/>
      <c r="BL316" s="23"/>
      <c r="BM316" s="23"/>
      <c r="BN316" s="42"/>
      <c r="BO316" s="42"/>
      <c r="BP316" s="42"/>
    </row>
    <row r="317">
      <c r="A317" s="11">
        <v>314.0</v>
      </c>
      <c r="B317" s="116" t="s">
        <v>1033</v>
      </c>
      <c r="C317" s="116" t="s">
        <v>1034</v>
      </c>
      <c r="D317" s="116" t="s">
        <v>298</v>
      </c>
      <c r="E317" s="117"/>
      <c r="F317" s="116" t="s">
        <v>79</v>
      </c>
      <c r="G317" s="116" t="s">
        <v>1410</v>
      </c>
      <c r="H317" s="48" t="s">
        <v>90</v>
      </c>
      <c r="J317" s="11" t="s">
        <v>91</v>
      </c>
      <c r="K317" s="48" t="s">
        <v>84</v>
      </c>
      <c r="L317" s="49">
        <v>42979.0</v>
      </c>
      <c r="M317" s="52"/>
      <c r="N317" s="48" t="s">
        <v>85</v>
      </c>
      <c r="O317" s="50"/>
      <c r="P317" s="50"/>
      <c r="Q317" s="25"/>
      <c r="R317" s="25"/>
      <c r="S317" s="25"/>
      <c r="T317" s="25"/>
      <c r="U317" s="25"/>
      <c r="V317" s="25"/>
      <c r="W317" s="25"/>
      <c r="X317" s="25"/>
      <c r="Y317" s="6"/>
      <c r="Z317" s="6"/>
      <c r="AA317" s="23"/>
      <c r="AB317" s="25"/>
      <c r="AC317" s="92"/>
      <c r="AD317" s="25"/>
      <c r="AE317" s="25"/>
      <c r="AF317" s="25"/>
      <c r="AG317" s="25"/>
      <c r="AH317" s="25"/>
      <c r="AI317" s="25"/>
      <c r="AJ317" s="25"/>
      <c r="AK317" s="6"/>
      <c r="AL317" s="25"/>
      <c r="AM317" s="25"/>
      <c r="AN317" s="25"/>
      <c r="AO317" s="25"/>
      <c r="AP317" s="25"/>
      <c r="AQ317" s="25"/>
      <c r="AR317" s="6"/>
      <c r="AS317" s="25"/>
      <c r="AT317" s="25"/>
      <c r="AU317" s="25"/>
      <c r="AV317" s="25"/>
      <c r="AW317" s="25"/>
      <c r="AX317" s="25"/>
      <c r="AY317" s="25" t="str">
        <f t="shared" si="1"/>
        <v/>
      </c>
      <c r="AZ317" s="23"/>
      <c r="BA317" s="23">
        <f t="shared" si="5"/>
        <v>0</v>
      </c>
      <c r="BB317" s="6"/>
      <c r="BC317" s="6"/>
      <c r="BD317" s="23">
        <f t="shared" si="3"/>
        <v>0</v>
      </c>
      <c r="BE317" s="6"/>
      <c r="BF317" s="6"/>
      <c r="BG317" s="6"/>
      <c r="BH317" s="6"/>
      <c r="BI317" s="6"/>
      <c r="BJ317" s="6"/>
      <c r="BK317" s="6"/>
      <c r="BL317" s="23"/>
      <c r="BM317" s="23"/>
      <c r="BN317" s="42"/>
      <c r="BO317" s="42"/>
      <c r="BP317" s="42"/>
    </row>
    <row r="318">
      <c r="A318" s="11">
        <v>315.0</v>
      </c>
      <c r="B318" s="116" t="s">
        <v>75</v>
      </c>
      <c r="C318" s="116" t="s">
        <v>1039</v>
      </c>
      <c r="D318" s="118"/>
      <c r="E318" s="117"/>
      <c r="F318" s="116" t="s">
        <v>79</v>
      </c>
      <c r="G318" s="116" t="s">
        <v>1410</v>
      </c>
      <c r="H318" s="48" t="s">
        <v>90</v>
      </c>
      <c r="J318" s="11"/>
      <c r="K318" s="48" t="s">
        <v>84</v>
      </c>
      <c r="L318" s="49">
        <v>42981.0</v>
      </c>
      <c r="M318" s="52"/>
      <c r="N318" s="52"/>
      <c r="O318" s="50"/>
      <c r="P318" s="50"/>
      <c r="Q318" s="25"/>
      <c r="R318" s="25"/>
      <c r="S318" s="25"/>
      <c r="T318" s="25"/>
      <c r="U318" s="25"/>
      <c r="V318" s="25"/>
      <c r="W318" s="92"/>
      <c r="X318" s="25"/>
      <c r="Y318" s="6"/>
      <c r="Z318" s="6"/>
      <c r="AB318" s="25"/>
      <c r="AC318" s="25"/>
      <c r="AD318" s="25"/>
      <c r="AE318" s="92"/>
      <c r="AF318" s="25"/>
      <c r="AG318" s="25"/>
      <c r="AH318" s="25"/>
      <c r="AI318" s="25"/>
      <c r="AJ318" s="25"/>
      <c r="AK318" s="6"/>
      <c r="AL318" s="25"/>
      <c r="AM318" s="25"/>
      <c r="AN318" s="25"/>
      <c r="AO318" s="25"/>
      <c r="AP318" s="25"/>
      <c r="AQ318" s="25"/>
      <c r="AR318" s="6"/>
      <c r="AS318" s="25"/>
      <c r="AT318" s="25"/>
      <c r="AU318" s="25"/>
      <c r="AV318" s="25"/>
      <c r="AW318" s="25"/>
      <c r="AX318" s="25"/>
      <c r="AY318" s="25" t="str">
        <f t="shared" si="1"/>
        <v/>
      </c>
      <c r="AZ318" s="23"/>
      <c r="BA318" s="23">
        <f t="shared" si="5"/>
        <v>0</v>
      </c>
      <c r="BB318" s="6"/>
      <c r="BC318" s="6"/>
      <c r="BD318" s="23">
        <f t="shared" si="3"/>
        <v>0</v>
      </c>
      <c r="BE318" s="6"/>
      <c r="BF318" s="6"/>
      <c r="BG318" s="6"/>
      <c r="BH318" s="6"/>
      <c r="BI318" s="6"/>
      <c r="BJ318" s="6"/>
      <c r="BK318" s="6"/>
      <c r="BL318" s="23"/>
      <c r="BM318" s="23"/>
      <c r="BN318" s="42"/>
      <c r="BO318" s="42"/>
      <c r="BP318" s="42"/>
    </row>
    <row r="319">
      <c r="A319" s="11">
        <v>316.0</v>
      </c>
      <c r="B319" s="116" t="s">
        <v>1042</v>
      </c>
      <c r="C319" s="116" t="s">
        <v>76</v>
      </c>
      <c r="D319" s="118"/>
      <c r="E319" s="117"/>
      <c r="F319" s="116" t="s">
        <v>79</v>
      </c>
      <c r="G319" s="116" t="s">
        <v>1410</v>
      </c>
      <c r="H319" s="48" t="s">
        <v>90</v>
      </c>
      <c r="J319" s="11"/>
      <c r="K319" s="48" t="s">
        <v>84</v>
      </c>
      <c r="L319" s="49">
        <v>42979.0</v>
      </c>
      <c r="M319" s="52"/>
      <c r="N319" s="48" t="s">
        <v>85</v>
      </c>
      <c r="O319" s="50"/>
      <c r="P319" s="50"/>
      <c r="Q319" s="92"/>
      <c r="R319" s="25"/>
      <c r="S319" s="25"/>
      <c r="T319" s="25"/>
      <c r="U319" s="25"/>
      <c r="V319" s="25"/>
      <c r="W319" s="25"/>
      <c r="X319" s="25"/>
      <c r="Y319" s="6"/>
      <c r="Z319" s="6"/>
      <c r="AA319" s="23"/>
      <c r="AB319" s="25"/>
      <c r="AC319" s="25"/>
      <c r="AD319" s="25"/>
      <c r="AE319" s="92"/>
      <c r="AF319" s="25"/>
      <c r="AG319" s="25"/>
      <c r="AH319" s="25"/>
      <c r="AI319" s="25"/>
      <c r="AJ319" s="25"/>
      <c r="AK319" s="6"/>
      <c r="AL319" s="25"/>
      <c r="AM319" s="25"/>
      <c r="AN319" s="25"/>
      <c r="AO319" s="25"/>
      <c r="AP319" s="25"/>
      <c r="AQ319" s="25"/>
      <c r="AR319" s="6"/>
      <c r="AS319" s="25"/>
      <c r="AT319" s="25"/>
      <c r="AU319" s="25"/>
      <c r="AV319" s="25"/>
      <c r="AW319" s="25"/>
      <c r="AX319" s="25"/>
      <c r="AY319" s="25" t="str">
        <f t="shared" si="1"/>
        <v/>
      </c>
      <c r="AZ319" s="23"/>
      <c r="BA319" s="23">
        <f t="shared" si="5"/>
        <v>0</v>
      </c>
      <c r="BB319" s="6"/>
      <c r="BC319" s="6"/>
      <c r="BD319" s="23">
        <f t="shared" si="3"/>
        <v>0</v>
      </c>
      <c r="BE319" s="6"/>
      <c r="BF319" s="6"/>
      <c r="BG319" s="6"/>
      <c r="BH319" s="6"/>
      <c r="BI319" s="6"/>
      <c r="BJ319" s="6"/>
      <c r="BK319" s="6"/>
      <c r="BL319" s="23"/>
      <c r="BM319" s="23"/>
      <c r="BN319" s="42"/>
      <c r="BO319" s="42"/>
      <c r="BP319" s="42"/>
    </row>
    <row r="320">
      <c r="A320" s="11">
        <v>317.0</v>
      </c>
      <c r="B320" s="116" t="s">
        <v>755</v>
      </c>
      <c r="C320" s="116" t="s">
        <v>528</v>
      </c>
      <c r="D320" s="116" t="s">
        <v>200</v>
      </c>
      <c r="E320" s="117"/>
      <c r="F320" s="116" t="s">
        <v>96</v>
      </c>
      <c r="G320" s="116" t="s">
        <v>1410</v>
      </c>
      <c r="H320" s="48" t="s">
        <v>90</v>
      </c>
      <c r="J320" s="11"/>
      <c r="K320" s="48" t="s">
        <v>84</v>
      </c>
      <c r="L320" s="49">
        <v>42979.0</v>
      </c>
      <c r="M320" s="52"/>
      <c r="N320" s="48" t="s">
        <v>85</v>
      </c>
      <c r="O320" s="50"/>
      <c r="P320" s="50"/>
      <c r="Q320" s="25"/>
      <c r="R320" s="25"/>
      <c r="S320" s="25"/>
      <c r="T320" s="25"/>
      <c r="U320" s="25"/>
      <c r="V320" s="25"/>
      <c r="W320" s="25"/>
      <c r="X320" s="25"/>
      <c r="Y320" s="6"/>
      <c r="Z320" s="6"/>
      <c r="AA320" s="23"/>
      <c r="AB320" s="25"/>
      <c r="AC320" s="25"/>
      <c r="AD320" s="25"/>
      <c r="AE320" s="25"/>
      <c r="AF320" s="25"/>
      <c r="AG320" s="25"/>
      <c r="AH320" s="25"/>
      <c r="AI320" s="25"/>
      <c r="AJ320" s="25"/>
      <c r="AK320" s="6"/>
      <c r="AL320" s="25"/>
      <c r="AM320" s="25"/>
      <c r="AN320" s="25"/>
      <c r="AO320" s="25"/>
      <c r="AP320" s="25"/>
      <c r="AQ320" s="25"/>
      <c r="AR320" s="6"/>
      <c r="AS320" s="25"/>
      <c r="AT320" s="25"/>
      <c r="AU320" s="25"/>
      <c r="AV320" s="25"/>
      <c r="AW320" s="25"/>
      <c r="AX320" s="25"/>
      <c r="AY320" s="25" t="str">
        <f t="shared" si="1"/>
        <v/>
      </c>
      <c r="AZ320" s="23"/>
      <c r="BA320" s="23">
        <f t="shared" si="5"/>
        <v>0</v>
      </c>
      <c r="BB320" s="6"/>
      <c r="BC320" s="6"/>
      <c r="BD320" s="23">
        <f t="shared" si="3"/>
        <v>0</v>
      </c>
      <c r="BE320" s="6"/>
      <c r="BF320" s="6"/>
      <c r="BG320" s="6"/>
      <c r="BH320" s="6"/>
      <c r="BI320" s="6"/>
      <c r="BJ320" s="6"/>
      <c r="BK320" s="6"/>
      <c r="BL320" s="23"/>
      <c r="BM320" s="23"/>
      <c r="BN320" s="42"/>
      <c r="BO320" s="42"/>
      <c r="BP320" s="42"/>
    </row>
    <row r="321">
      <c r="A321" s="11">
        <v>318.0</v>
      </c>
      <c r="B321" s="116" t="s">
        <v>1049</v>
      </c>
      <c r="C321" s="116" t="s">
        <v>298</v>
      </c>
      <c r="D321" s="118"/>
      <c r="E321" s="117"/>
      <c r="F321" s="116" t="s">
        <v>79</v>
      </c>
      <c r="G321" s="116" t="s">
        <v>1410</v>
      </c>
      <c r="H321" s="48" t="s">
        <v>90</v>
      </c>
      <c r="J321" s="11"/>
      <c r="K321" s="48" t="s">
        <v>84</v>
      </c>
      <c r="L321" s="49">
        <v>42979.0</v>
      </c>
      <c r="M321" s="52"/>
      <c r="N321" s="48" t="s">
        <v>85</v>
      </c>
      <c r="O321" s="50"/>
      <c r="P321" s="50"/>
      <c r="Q321" s="25"/>
      <c r="R321" s="25"/>
      <c r="S321" s="25"/>
      <c r="T321" s="25"/>
      <c r="U321" s="25"/>
      <c r="V321" s="25"/>
      <c r="W321" s="25"/>
      <c r="X321" s="25"/>
      <c r="Y321" s="6"/>
      <c r="Z321" s="6"/>
      <c r="AA321" s="23"/>
      <c r="AB321" s="25"/>
      <c r="AC321" s="25"/>
      <c r="AD321" s="25"/>
      <c r="AE321" s="25"/>
      <c r="AF321" s="25"/>
      <c r="AG321" s="25"/>
      <c r="AH321" s="25"/>
      <c r="AI321" s="25"/>
      <c r="AJ321" s="25"/>
      <c r="AK321" s="6"/>
      <c r="AL321" s="25"/>
      <c r="AM321" s="25"/>
      <c r="AN321" s="25"/>
      <c r="AO321" s="25"/>
      <c r="AP321" s="25"/>
      <c r="AQ321" s="25"/>
      <c r="AR321" s="6"/>
      <c r="AS321" s="25"/>
      <c r="AT321" s="25"/>
      <c r="AU321" s="25"/>
      <c r="AV321" s="25"/>
      <c r="AW321" s="25"/>
      <c r="AX321" s="25"/>
      <c r="AY321" s="25" t="str">
        <f t="shared" si="1"/>
        <v/>
      </c>
      <c r="AZ321" s="23"/>
      <c r="BA321" s="23">
        <f t="shared" si="5"/>
        <v>0</v>
      </c>
      <c r="BB321" s="6"/>
      <c r="BC321" s="6"/>
      <c r="BD321" s="23">
        <f t="shared" si="3"/>
        <v>0</v>
      </c>
      <c r="BE321" s="6"/>
      <c r="BF321" s="6"/>
      <c r="BG321" s="6"/>
      <c r="BH321" s="6"/>
      <c r="BI321" s="6"/>
      <c r="BJ321" s="6"/>
      <c r="BK321" s="6"/>
      <c r="BL321" s="23"/>
      <c r="BM321" s="23"/>
      <c r="BN321" s="42"/>
      <c r="BO321" s="42"/>
      <c r="BP321" s="42"/>
    </row>
    <row r="322">
      <c r="A322" s="11">
        <v>319.0</v>
      </c>
      <c r="B322" s="116" t="s">
        <v>1054</v>
      </c>
      <c r="C322" s="116" t="s">
        <v>107</v>
      </c>
      <c r="D322" s="118"/>
      <c r="E322" s="117"/>
      <c r="F322" s="116" t="s">
        <v>79</v>
      </c>
      <c r="G322" s="116" t="s">
        <v>1410</v>
      </c>
      <c r="H322" s="48" t="s">
        <v>90</v>
      </c>
      <c r="J322" s="11"/>
      <c r="K322" s="48" t="s">
        <v>84</v>
      </c>
      <c r="L322" s="49">
        <v>42979.0</v>
      </c>
      <c r="M322" s="52"/>
      <c r="N322" s="48" t="s">
        <v>85</v>
      </c>
      <c r="O322" s="50"/>
      <c r="P322" s="50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6"/>
      <c r="AL322" s="25"/>
      <c r="AM322" s="25"/>
      <c r="AN322" s="25"/>
      <c r="AO322" s="25"/>
      <c r="AP322" s="25"/>
      <c r="AQ322" s="25"/>
      <c r="AR322" s="6"/>
      <c r="AS322" s="25"/>
      <c r="AT322" s="25"/>
      <c r="AU322" s="25"/>
      <c r="AV322" s="25"/>
      <c r="AW322" s="25"/>
      <c r="AX322" s="25"/>
      <c r="AY322" s="25" t="str">
        <f t="shared" si="1"/>
        <v/>
      </c>
      <c r="AZ322" s="23"/>
      <c r="BA322" s="23">
        <f t="shared" si="5"/>
        <v>0</v>
      </c>
      <c r="BB322" s="6"/>
      <c r="BC322" s="6"/>
      <c r="BD322" s="23">
        <f t="shared" si="3"/>
        <v>0</v>
      </c>
      <c r="BE322" s="6"/>
      <c r="BF322" s="6"/>
      <c r="BG322" s="6"/>
      <c r="BH322" s="6"/>
      <c r="BI322" s="6"/>
      <c r="BJ322" s="6"/>
      <c r="BK322" s="6"/>
      <c r="BL322" s="23"/>
      <c r="BM322" s="23"/>
      <c r="BN322" s="42"/>
      <c r="BO322" s="42"/>
      <c r="BP322" s="42"/>
    </row>
    <row r="323">
      <c r="A323" s="11">
        <v>320.0</v>
      </c>
      <c r="B323" s="116" t="s">
        <v>1058</v>
      </c>
      <c r="C323" s="116" t="s">
        <v>132</v>
      </c>
      <c r="D323" s="118"/>
      <c r="E323" s="117"/>
      <c r="F323" s="116" t="s">
        <v>79</v>
      </c>
      <c r="G323" s="116" t="s">
        <v>1410</v>
      </c>
      <c r="H323" s="48" t="s">
        <v>90</v>
      </c>
      <c r="J323" s="11"/>
      <c r="K323" s="48" t="s">
        <v>84</v>
      </c>
      <c r="L323" s="49">
        <v>42979.0</v>
      </c>
      <c r="M323" s="52"/>
      <c r="N323" s="48" t="s">
        <v>85</v>
      </c>
      <c r="O323" s="50"/>
      <c r="P323" s="50"/>
      <c r="Q323" s="70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6"/>
      <c r="AS323" s="25"/>
      <c r="AT323" s="25"/>
      <c r="AU323" s="25"/>
      <c r="AV323" s="25"/>
      <c r="AW323" s="25"/>
      <c r="AX323" s="25"/>
      <c r="AY323" s="25" t="str">
        <f t="shared" si="1"/>
        <v/>
      </c>
      <c r="AZ323" s="23"/>
      <c r="BA323" s="23">
        <f t="shared" si="5"/>
        <v>0</v>
      </c>
      <c r="BB323" s="6"/>
      <c r="BC323" s="6"/>
      <c r="BD323" s="23">
        <f t="shared" si="3"/>
        <v>0</v>
      </c>
      <c r="BE323" s="6"/>
      <c r="BF323" s="6"/>
      <c r="BG323" s="6"/>
      <c r="BH323" s="6"/>
      <c r="BI323" s="6"/>
      <c r="BJ323" s="93"/>
      <c r="BK323" s="6"/>
      <c r="BL323" s="23"/>
      <c r="BM323" s="23"/>
      <c r="BN323" s="42"/>
      <c r="BO323" s="42"/>
      <c r="BP323" s="42"/>
    </row>
    <row r="324">
      <c r="A324" s="11">
        <v>321.0</v>
      </c>
      <c r="B324" s="116" t="s">
        <v>1058</v>
      </c>
      <c r="C324" s="116" t="s">
        <v>270</v>
      </c>
      <c r="D324" s="118"/>
      <c r="E324" s="117"/>
      <c r="F324" s="116" t="s">
        <v>79</v>
      </c>
      <c r="G324" s="116" t="s">
        <v>1410</v>
      </c>
      <c r="H324" s="48" t="s">
        <v>90</v>
      </c>
      <c r="J324" s="11"/>
      <c r="K324" s="48" t="s">
        <v>84</v>
      </c>
      <c r="L324" s="49">
        <v>42979.0</v>
      </c>
      <c r="M324" s="52"/>
      <c r="N324" s="48" t="s">
        <v>85</v>
      </c>
      <c r="O324" s="50"/>
      <c r="P324" s="50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6"/>
      <c r="AS324" s="25"/>
      <c r="AT324" s="25"/>
      <c r="AU324" s="25"/>
      <c r="AV324" s="25"/>
      <c r="AW324" s="25"/>
      <c r="AX324" s="25"/>
      <c r="AY324" s="25" t="str">
        <f t="shared" si="1"/>
        <v/>
      </c>
      <c r="AZ324" s="23"/>
      <c r="BA324" s="23">
        <f t="shared" si="5"/>
        <v>0</v>
      </c>
      <c r="BB324" s="6"/>
      <c r="BC324" s="6"/>
      <c r="BD324" s="23">
        <f t="shared" si="3"/>
        <v>0</v>
      </c>
      <c r="BE324" s="6"/>
      <c r="BF324" s="6"/>
      <c r="BG324" s="6"/>
      <c r="BH324" s="6"/>
      <c r="BI324" s="6"/>
      <c r="BJ324" s="93"/>
      <c r="BK324" s="6"/>
      <c r="BL324" s="23"/>
      <c r="BM324" s="23"/>
      <c r="BN324" s="42"/>
      <c r="BO324" s="42"/>
      <c r="BP324" s="42"/>
    </row>
    <row r="325">
      <c r="A325" s="11">
        <v>322.0</v>
      </c>
      <c r="B325" s="116" t="s">
        <v>1064</v>
      </c>
      <c r="C325" s="116" t="s">
        <v>1065</v>
      </c>
      <c r="D325" s="118"/>
      <c r="E325" s="117"/>
      <c r="F325" s="116" t="s">
        <v>79</v>
      </c>
      <c r="G325" s="116" t="s">
        <v>1410</v>
      </c>
      <c r="H325" s="48" t="s">
        <v>90</v>
      </c>
      <c r="J325" s="11"/>
      <c r="K325" s="48" t="s">
        <v>84</v>
      </c>
      <c r="L325" s="49">
        <v>42979.0</v>
      </c>
      <c r="M325" s="52"/>
      <c r="N325" s="48" t="s">
        <v>85</v>
      </c>
      <c r="O325" s="50"/>
      <c r="P325" s="50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6"/>
      <c r="AS325" s="25"/>
      <c r="AT325" s="25"/>
      <c r="AU325" s="25"/>
      <c r="AV325" s="25"/>
      <c r="AW325" s="25"/>
      <c r="AX325" s="70"/>
      <c r="AY325" s="25" t="str">
        <f t="shared" si="1"/>
        <v/>
      </c>
      <c r="AZ325" s="23"/>
      <c r="BA325" s="23">
        <f t="shared" si="5"/>
        <v>0</v>
      </c>
      <c r="BB325" s="6"/>
      <c r="BC325" s="6"/>
      <c r="BD325" s="23">
        <f t="shared" si="3"/>
        <v>0</v>
      </c>
      <c r="BE325" s="6"/>
      <c r="BF325" s="6"/>
      <c r="BG325" s="6"/>
      <c r="BH325" s="6"/>
      <c r="BI325" s="6"/>
      <c r="BJ325" s="93"/>
      <c r="BK325" s="6"/>
      <c r="BL325" s="23"/>
      <c r="BM325" s="23"/>
      <c r="BN325" s="42"/>
      <c r="BO325" s="42"/>
      <c r="BP325" s="42"/>
    </row>
    <row r="326">
      <c r="A326" s="11">
        <v>323.0</v>
      </c>
      <c r="B326" s="116" t="s">
        <v>1072</v>
      </c>
      <c r="C326" s="116" t="s">
        <v>143</v>
      </c>
      <c r="D326" s="116" t="s">
        <v>167</v>
      </c>
      <c r="E326" s="117"/>
      <c r="F326" s="116" t="s">
        <v>79</v>
      </c>
      <c r="G326" s="116" t="s">
        <v>1410</v>
      </c>
      <c r="H326" s="48" t="s">
        <v>90</v>
      </c>
      <c r="J326" s="11"/>
      <c r="K326" s="48" t="s">
        <v>84</v>
      </c>
      <c r="L326" s="49">
        <v>42979.0</v>
      </c>
      <c r="M326" s="52"/>
      <c r="N326" s="48" t="s">
        <v>85</v>
      </c>
      <c r="O326" s="50"/>
      <c r="P326" s="50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70"/>
      <c r="AI326" s="25"/>
      <c r="AJ326" s="25"/>
      <c r="AK326" s="25"/>
      <c r="AL326" s="25"/>
      <c r="AM326" s="25"/>
      <c r="AN326" s="25"/>
      <c r="AO326" s="25"/>
      <c r="AP326" s="25"/>
      <c r="AQ326" s="25"/>
      <c r="AR326" s="6"/>
      <c r="AS326" s="25"/>
      <c r="AT326" s="25"/>
      <c r="AU326" s="25"/>
      <c r="AV326" s="25"/>
      <c r="AW326" s="25"/>
      <c r="AX326" s="70"/>
      <c r="AY326" s="25" t="str">
        <f t="shared" si="1"/>
        <v/>
      </c>
      <c r="AZ326" s="23"/>
      <c r="BA326" s="23">
        <f t="shared" si="5"/>
        <v>0</v>
      </c>
      <c r="BB326" s="6"/>
      <c r="BC326" s="6"/>
      <c r="BD326" s="23">
        <f t="shared" si="3"/>
        <v>0</v>
      </c>
      <c r="BE326" s="6"/>
      <c r="BF326" s="6"/>
      <c r="BG326" s="6"/>
      <c r="BH326" s="6"/>
      <c r="BI326" s="6"/>
      <c r="BJ326" s="93"/>
      <c r="BK326" s="6"/>
      <c r="BL326" s="23"/>
      <c r="BM326" s="23"/>
      <c r="BN326" s="42"/>
      <c r="BO326" s="42"/>
      <c r="BP326" s="42"/>
    </row>
    <row r="327">
      <c r="A327" s="11">
        <v>324.0</v>
      </c>
      <c r="B327" s="116" t="s">
        <v>1084</v>
      </c>
      <c r="C327" s="116" t="s">
        <v>118</v>
      </c>
      <c r="D327" s="116" t="s">
        <v>1085</v>
      </c>
      <c r="E327" s="117"/>
      <c r="F327" s="116" t="s">
        <v>79</v>
      </c>
      <c r="G327" s="116" t="s">
        <v>1410</v>
      </c>
      <c r="H327" s="48" t="s">
        <v>90</v>
      </c>
      <c r="J327" s="11"/>
      <c r="K327" s="48" t="s">
        <v>84</v>
      </c>
      <c r="L327" s="49">
        <v>42979.0</v>
      </c>
      <c r="M327" s="52"/>
      <c r="N327" s="48" t="s">
        <v>85</v>
      </c>
      <c r="O327" s="50"/>
      <c r="P327" s="50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6"/>
      <c r="AS327" s="25"/>
      <c r="AT327" s="25"/>
      <c r="AU327" s="25"/>
      <c r="AV327" s="25"/>
      <c r="AW327" s="25"/>
      <c r="AX327" s="70"/>
      <c r="AY327" s="25" t="str">
        <f t="shared" si="1"/>
        <v/>
      </c>
      <c r="AZ327" s="23"/>
      <c r="BA327" s="23">
        <f t="shared" si="5"/>
        <v>0</v>
      </c>
      <c r="BB327" s="71"/>
      <c r="BC327" s="6"/>
      <c r="BD327" s="23">
        <f t="shared" si="3"/>
        <v>0</v>
      </c>
      <c r="BE327" s="6"/>
      <c r="BF327" s="6"/>
      <c r="BG327" s="6"/>
      <c r="BH327" s="6"/>
      <c r="BI327" s="6"/>
      <c r="BJ327" s="93"/>
      <c r="BK327" s="6"/>
      <c r="BL327" s="23"/>
      <c r="BM327" s="23"/>
      <c r="BN327" s="42"/>
      <c r="BO327" s="42"/>
      <c r="BP327" s="42"/>
    </row>
    <row r="328">
      <c r="A328" s="11">
        <v>325.0</v>
      </c>
      <c r="B328" s="116" t="s">
        <v>1087</v>
      </c>
      <c r="C328" s="116" t="s">
        <v>130</v>
      </c>
      <c r="D328" s="116" t="s">
        <v>159</v>
      </c>
      <c r="E328" s="117"/>
      <c r="F328" s="116" t="s">
        <v>79</v>
      </c>
      <c r="G328" s="116" t="s">
        <v>1410</v>
      </c>
      <c r="H328" s="48" t="s">
        <v>90</v>
      </c>
      <c r="J328" s="11"/>
      <c r="K328" s="48" t="s">
        <v>84</v>
      </c>
      <c r="L328" s="49">
        <v>42979.0</v>
      </c>
      <c r="M328" s="52"/>
      <c r="N328" s="48" t="s">
        <v>85</v>
      </c>
      <c r="O328" s="50"/>
      <c r="P328" s="50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6"/>
      <c r="AS328" s="25"/>
      <c r="AT328" s="25"/>
      <c r="AU328" s="25"/>
      <c r="AV328" s="25"/>
      <c r="AW328" s="25"/>
      <c r="AX328" s="25"/>
      <c r="AY328" s="25" t="str">
        <f t="shared" si="1"/>
        <v/>
      </c>
      <c r="AZ328" s="23"/>
      <c r="BA328" s="23">
        <f t="shared" si="5"/>
        <v>0</v>
      </c>
      <c r="BB328" s="6"/>
      <c r="BC328" s="6"/>
      <c r="BD328" s="23">
        <f t="shared" si="3"/>
        <v>0</v>
      </c>
      <c r="BE328" s="6"/>
      <c r="BF328" s="6"/>
      <c r="BG328" s="6"/>
      <c r="BH328" s="6"/>
      <c r="BI328" s="6"/>
      <c r="BJ328" s="93"/>
      <c r="BK328" s="6"/>
      <c r="BL328" s="23"/>
      <c r="BM328" s="23"/>
      <c r="BN328" s="42"/>
      <c r="BO328" s="42"/>
      <c r="BP328" s="42"/>
    </row>
    <row r="329">
      <c r="A329" s="11">
        <v>326.0</v>
      </c>
      <c r="B329" s="116" t="s">
        <v>990</v>
      </c>
      <c r="C329" s="116" t="s">
        <v>404</v>
      </c>
      <c r="D329" s="116" t="s">
        <v>784</v>
      </c>
      <c r="E329" s="117"/>
      <c r="F329" s="116" t="s">
        <v>96</v>
      </c>
      <c r="G329" s="116" t="s">
        <v>1410</v>
      </c>
      <c r="H329" s="48" t="s">
        <v>90</v>
      </c>
      <c r="J329" s="11"/>
      <c r="K329" s="48" t="s">
        <v>84</v>
      </c>
      <c r="L329" s="49">
        <v>42979.0</v>
      </c>
      <c r="M329" s="52"/>
      <c r="N329" s="48" t="s">
        <v>85</v>
      </c>
      <c r="O329" s="50"/>
      <c r="P329" s="50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6"/>
      <c r="AS329" s="25"/>
      <c r="AT329" s="25"/>
      <c r="AU329" s="25"/>
      <c r="AV329" s="25"/>
      <c r="AW329" s="25"/>
      <c r="AX329" s="25"/>
      <c r="AY329" s="25" t="str">
        <f t="shared" si="1"/>
        <v/>
      </c>
      <c r="AZ329" s="23"/>
      <c r="BA329" s="23">
        <f t="shared" si="5"/>
        <v>0</v>
      </c>
      <c r="BB329" s="6"/>
      <c r="BC329" s="6"/>
      <c r="BD329" s="23">
        <f t="shared" si="3"/>
        <v>0</v>
      </c>
      <c r="BE329" s="6"/>
      <c r="BF329" s="6"/>
      <c r="BG329" s="6"/>
      <c r="BH329" s="6"/>
      <c r="BI329" s="6"/>
      <c r="BJ329" s="93"/>
      <c r="BK329" s="6"/>
      <c r="BL329" s="23"/>
      <c r="BM329" s="23"/>
      <c r="BN329" s="42"/>
      <c r="BO329" s="42"/>
      <c r="BP329" s="42"/>
    </row>
    <row r="330">
      <c r="A330" s="11">
        <v>327.0</v>
      </c>
      <c r="B330" s="116" t="s">
        <v>436</v>
      </c>
      <c r="C330" s="116" t="s">
        <v>104</v>
      </c>
      <c r="D330" s="116" t="s">
        <v>76</v>
      </c>
      <c r="E330" s="117"/>
      <c r="F330" s="116" t="s">
        <v>79</v>
      </c>
      <c r="G330" s="116" t="s">
        <v>1410</v>
      </c>
      <c r="H330" s="48" t="s">
        <v>90</v>
      </c>
      <c r="J330" s="11"/>
      <c r="K330" s="48" t="s">
        <v>84</v>
      </c>
      <c r="L330" s="49">
        <v>42979.0</v>
      </c>
      <c r="M330" s="52"/>
      <c r="N330" s="48" t="s">
        <v>85</v>
      </c>
      <c r="O330" s="50"/>
      <c r="P330" s="50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6"/>
      <c r="AS330" s="25"/>
      <c r="AT330" s="25"/>
      <c r="AU330" s="25"/>
      <c r="AV330" s="25"/>
      <c r="AW330" s="25"/>
      <c r="AX330" s="25"/>
      <c r="AY330" s="25" t="str">
        <f t="shared" si="1"/>
        <v/>
      </c>
      <c r="AZ330" s="23"/>
      <c r="BA330" s="23">
        <f t="shared" si="5"/>
        <v>0</v>
      </c>
      <c r="BB330" s="6"/>
      <c r="BC330" s="6"/>
      <c r="BD330" s="23">
        <f t="shared" si="3"/>
        <v>0</v>
      </c>
      <c r="BE330" s="6"/>
      <c r="BF330" s="6"/>
      <c r="BG330" s="6"/>
      <c r="BH330" s="6"/>
      <c r="BI330" s="6"/>
      <c r="BJ330" s="93"/>
      <c r="BK330" s="6"/>
      <c r="BL330" s="23"/>
      <c r="BM330" s="23"/>
      <c r="BN330" s="42"/>
      <c r="BO330" s="42"/>
      <c r="BP330" s="42"/>
    </row>
    <row r="331">
      <c r="A331" s="11">
        <v>328.0</v>
      </c>
      <c r="B331" s="116" t="s">
        <v>1098</v>
      </c>
      <c r="C331" s="116" t="s">
        <v>274</v>
      </c>
      <c r="D331" s="116" t="s">
        <v>77</v>
      </c>
      <c r="E331" s="117"/>
      <c r="F331" s="116" t="s">
        <v>79</v>
      </c>
      <c r="G331" s="116" t="s">
        <v>1410</v>
      </c>
      <c r="H331" s="48" t="s">
        <v>90</v>
      </c>
      <c r="J331" s="11"/>
      <c r="K331" s="48" t="s">
        <v>84</v>
      </c>
      <c r="L331" s="49">
        <v>42979.0</v>
      </c>
      <c r="M331" s="52"/>
      <c r="N331" s="48" t="s">
        <v>85</v>
      </c>
      <c r="O331" s="50"/>
      <c r="P331" s="50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6"/>
      <c r="AS331" s="25"/>
      <c r="AT331" s="25"/>
      <c r="AU331" s="25"/>
      <c r="AV331" s="25"/>
      <c r="AW331" s="25"/>
      <c r="AX331" s="25"/>
      <c r="AY331" s="25" t="str">
        <f t="shared" si="1"/>
        <v/>
      </c>
      <c r="AZ331" s="23"/>
      <c r="BA331" s="23">
        <f t="shared" si="5"/>
        <v>0</v>
      </c>
      <c r="BB331" s="6"/>
      <c r="BC331" s="6"/>
      <c r="BD331" s="23">
        <f t="shared" si="3"/>
        <v>0</v>
      </c>
      <c r="BE331" s="6"/>
      <c r="BF331" s="6"/>
      <c r="BG331" s="6"/>
      <c r="BH331" s="6"/>
      <c r="BI331" s="6"/>
      <c r="BJ331" s="93"/>
      <c r="BK331" s="6"/>
      <c r="BL331" s="23"/>
      <c r="BM331" s="23"/>
      <c r="BN331" s="42"/>
      <c r="BO331" s="42"/>
      <c r="BP331" s="42"/>
    </row>
    <row r="332">
      <c r="A332" s="11">
        <v>329.0</v>
      </c>
      <c r="B332" s="116" t="s">
        <v>1101</v>
      </c>
      <c r="C332" s="116" t="s">
        <v>1102</v>
      </c>
      <c r="D332" s="116" t="s">
        <v>76</v>
      </c>
      <c r="E332" s="117"/>
      <c r="F332" s="116" t="s">
        <v>79</v>
      </c>
      <c r="G332" s="116" t="s">
        <v>1410</v>
      </c>
      <c r="H332" s="48" t="s">
        <v>90</v>
      </c>
      <c r="J332" s="11"/>
      <c r="K332" s="48" t="s">
        <v>84</v>
      </c>
      <c r="L332" s="49">
        <v>42979.0</v>
      </c>
      <c r="M332" s="52"/>
      <c r="N332" s="48" t="s">
        <v>85</v>
      </c>
      <c r="O332" s="50"/>
      <c r="P332" s="50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6"/>
      <c r="AS332" s="25"/>
      <c r="AT332" s="25"/>
      <c r="AU332" s="25"/>
      <c r="AV332" s="25"/>
      <c r="AW332" s="25"/>
      <c r="AX332" s="25"/>
      <c r="AY332" s="25" t="str">
        <f t="shared" si="1"/>
        <v/>
      </c>
      <c r="AZ332" s="23"/>
      <c r="BA332" s="23">
        <f t="shared" si="5"/>
        <v>0</v>
      </c>
      <c r="BB332" s="6"/>
      <c r="BC332" s="6"/>
      <c r="BD332" s="23">
        <f t="shared" si="3"/>
        <v>0</v>
      </c>
      <c r="BE332" s="6"/>
      <c r="BF332" s="6"/>
      <c r="BG332" s="6"/>
      <c r="BH332" s="6"/>
      <c r="BI332" s="6"/>
      <c r="BJ332" s="93"/>
      <c r="BK332" s="6"/>
      <c r="BL332" s="23"/>
      <c r="BM332" s="23"/>
      <c r="BN332" s="42"/>
      <c r="BO332" s="42"/>
      <c r="BP332" s="42"/>
    </row>
    <row r="333">
      <c r="A333" s="11">
        <v>330.0</v>
      </c>
      <c r="B333" s="116" t="s">
        <v>1106</v>
      </c>
      <c r="C333" s="116" t="s">
        <v>355</v>
      </c>
      <c r="D333" s="116" t="s">
        <v>808</v>
      </c>
      <c r="E333" s="117"/>
      <c r="F333" s="116" t="s">
        <v>96</v>
      </c>
      <c r="G333" s="116" t="s">
        <v>1410</v>
      </c>
      <c r="H333" s="48" t="s">
        <v>90</v>
      </c>
      <c r="J333" s="11"/>
      <c r="K333" s="48" t="s">
        <v>84</v>
      </c>
      <c r="L333" s="49">
        <v>42979.0</v>
      </c>
      <c r="M333" s="52"/>
      <c r="N333" s="48" t="s">
        <v>85</v>
      </c>
      <c r="O333" s="50"/>
      <c r="P333" s="50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6"/>
      <c r="AS333" s="25"/>
      <c r="AT333" s="25"/>
      <c r="AU333" s="25"/>
      <c r="AV333" s="25"/>
      <c r="AW333" s="25"/>
      <c r="AX333" s="25"/>
      <c r="AY333" s="25" t="str">
        <f t="shared" si="1"/>
        <v/>
      </c>
      <c r="AZ333" s="23"/>
      <c r="BA333" s="23">
        <f t="shared" si="5"/>
        <v>0</v>
      </c>
      <c r="BB333" s="6"/>
      <c r="BC333" s="6"/>
      <c r="BD333" s="23">
        <f t="shared" si="3"/>
        <v>0</v>
      </c>
      <c r="BE333" s="6"/>
      <c r="BF333" s="6"/>
      <c r="BG333" s="6"/>
      <c r="BH333" s="6"/>
      <c r="BI333" s="6"/>
      <c r="BJ333" s="93"/>
      <c r="BK333" s="6"/>
      <c r="BL333" s="23"/>
      <c r="BM333" s="23"/>
      <c r="BN333" s="42"/>
      <c r="BO333" s="42"/>
      <c r="BP333" s="42"/>
    </row>
    <row r="334">
      <c r="A334" s="11">
        <v>331.0</v>
      </c>
      <c r="B334" s="116" t="s">
        <v>1109</v>
      </c>
      <c r="C334" s="116" t="s">
        <v>149</v>
      </c>
      <c r="D334" s="116" t="s">
        <v>709</v>
      </c>
      <c r="E334" s="117"/>
      <c r="F334" s="116" t="s">
        <v>79</v>
      </c>
      <c r="G334" s="116" t="s">
        <v>1410</v>
      </c>
      <c r="H334" s="48" t="s">
        <v>90</v>
      </c>
      <c r="J334" s="11"/>
      <c r="K334" s="48" t="s">
        <v>84</v>
      </c>
      <c r="L334" s="49">
        <v>42979.0</v>
      </c>
      <c r="M334" s="52"/>
      <c r="N334" s="48" t="s">
        <v>85</v>
      </c>
      <c r="O334" s="50"/>
      <c r="P334" s="50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6"/>
      <c r="AS334" s="25"/>
      <c r="AT334" s="25"/>
      <c r="AU334" s="25"/>
      <c r="AV334" s="25"/>
      <c r="AW334" s="25"/>
      <c r="AX334" s="25"/>
      <c r="AY334" s="25" t="str">
        <f t="shared" si="1"/>
        <v/>
      </c>
      <c r="AZ334" s="23"/>
      <c r="BA334" s="23">
        <f t="shared" si="5"/>
        <v>0</v>
      </c>
      <c r="BB334" s="6"/>
      <c r="BC334" s="6"/>
      <c r="BD334" s="23">
        <f t="shared" si="3"/>
        <v>0</v>
      </c>
      <c r="BE334" s="6"/>
      <c r="BF334" s="6"/>
      <c r="BG334" s="6"/>
      <c r="BH334" s="6"/>
      <c r="BI334" s="6"/>
      <c r="BJ334" s="93"/>
      <c r="BK334" s="6"/>
      <c r="BL334" s="23"/>
      <c r="BM334" s="23"/>
      <c r="BN334" s="42"/>
      <c r="BO334" s="42"/>
      <c r="BP334" s="42"/>
    </row>
    <row r="335">
      <c r="A335" s="11">
        <v>332.0</v>
      </c>
      <c r="B335" s="116" t="s">
        <v>455</v>
      </c>
      <c r="C335" s="116" t="s">
        <v>427</v>
      </c>
      <c r="D335" s="116" t="s">
        <v>214</v>
      </c>
      <c r="E335" s="116" t="s">
        <v>77</v>
      </c>
      <c r="F335" s="116" t="s">
        <v>79</v>
      </c>
      <c r="G335" s="116" t="s">
        <v>1410</v>
      </c>
      <c r="H335" s="48" t="s">
        <v>90</v>
      </c>
      <c r="J335" s="11"/>
      <c r="K335" s="48" t="s">
        <v>84</v>
      </c>
      <c r="L335" s="49">
        <v>42979.0</v>
      </c>
      <c r="M335" s="52"/>
      <c r="N335" s="48" t="s">
        <v>85</v>
      </c>
      <c r="O335" s="50"/>
      <c r="P335" s="50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6"/>
      <c r="AS335" s="25"/>
      <c r="AT335" s="25"/>
      <c r="AU335" s="25"/>
      <c r="AV335" s="25"/>
      <c r="AW335" s="25"/>
      <c r="AX335" s="25"/>
      <c r="AY335" s="25" t="str">
        <f t="shared" si="1"/>
        <v/>
      </c>
      <c r="AZ335" s="23"/>
      <c r="BA335" s="23">
        <f t="shared" si="5"/>
        <v>0</v>
      </c>
      <c r="BB335" s="6"/>
      <c r="BC335" s="6"/>
      <c r="BD335" s="23">
        <f t="shared" si="3"/>
        <v>0</v>
      </c>
      <c r="BE335" s="6"/>
      <c r="BF335" s="6"/>
      <c r="BG335" s="6"/>
      <c r="BH335" s="6"/>
      <c r="BI335" s="6"/>
      <c r="BJ335" s="93"/>
      <c r="BK335" s="6"/>
      <c r="BL335" s="23"/>
      <c r="BM335" s="23"/>
      <c r="BN335" s="42"/>
      <c r="BO335" s="42"/>
      <c r="BP335" s="42"/>
    </row>
    <row r="336">
      <c r="A336" s="11">
        <v>333.0</v>
      </c>
      <c r="B336" s="116" t="s">
        <v>207</v>
      </c>
      <c r="C336" s="116" t="s">
        <v>145</v>
      </c>
      <c r="D336" s="116" t="s">
        <v>274</v>
      </c>
      <c r="E336" s="117"/>
      <c r="F336" s="116" t="s">
        <v>79</v>
      </c>
      <c r="G336" s="116" t="s">
        <v>1410</v>
      </c>
      <c r="H336" s="48" t="s">
        <v>90</v>
      </c>
      <c r="J336" s="11"/>
      <c r="K336" s="48" t="s">
        <v>84</v>
      </c>
      <c r="L336" s="49">
        <v>42979.0</v>
      </c>
      <c r="M336" s="52"/>
      <c r="N336" s="48" t="s">
        <v>85</v>
      </c>
      <c r="O336" s="50"/>
      <c r="P336" s="50"/>
      <c r="Q336" s="25"/>
      <c r="R336" s="25"/>
      <c r="S336" s="25"/>
      <c r="T336" s="25"/>
      <c r="U336" s="25"/>
      <c r="V336" s="25"/>
      <c r="W336" s="25"/>
      <c r="X336" s="25"/>
      <c r="Y336" s="70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6"/>
      <c r="AS336" s="25"/>
      <c r="AT336" s="25"/>
      <c r="AU336" s="25"/>
      <c r="AV336" s="25"/>
      <c r="AW336" s="25"/>
      <c r="AX336" s="25"/>
      <c r="AY336" s="25" t="str">
        <f t="shared" si="1"/>
        <v/>
      </c>
      <c r="AZ336" s="23"/>
      <c r="BA336" s="23">
        <f t="shared" si="5"/>
        <v>0</v>
      </c>
      <c r="BB336" s="6"/>
      <c r="BC336" s="6"/>
      <c r="BD336" s="23">
        <f t="shared" si="3"/>
        <v>0</v>
      </c>
      <c r="BE336" s="6"/>
      <c r="BF336" s="6"/>
      <c r="BG336" s="6"/>
      <c r="BH336" s="6"/>
      <c r="BI336" s="6"/>
      <c r="BJ336" s="93"/>
      <c r="BK336" s="6"/>
      <c r="BL336" s="23"/>
      <c r="BM336" s="23"/>
      <c r="BN336" s="42"/>
      <c r="BO336" s="42"/>
      <c r="BP336" s="42"/>
    </row>
    <row r="337">
      <c r="A337" s="11">
        <v>334.0</v>
      </c>
      <c r="B337" s="116" t="s">
        <v>1120</v>
      </c>
      <c r="C337" s="116" t="s">
        <v>317</v>
      </c>
      <c r="D337" s="116" t="s">
        <v>94</v>
      </c>
      <c r="E337" s="118"/>
      <c r="F337" s="116" t="s">
        <v>96</v>
      </c>
      <c r="G337" s="116" t="s">
        <v>1410</v>
      </c>
      <c r="H337" s="48" t="s">
        <v>90</v>
      </c>
      <c r="J337" s="11"/>
      <c r="K337" s="48" t="s">
        <v>84</v>
      </c>
      <c r="L337" s="49">
        <v>42979.0</v>
      </c>
      <c r="M337" s="52"/>
      <c r="N337" s="52"/>
      <c r="O337" s="50"/>
      <c r="P337" s="50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6"/>
      <c r="AS337" s="25"/>
      <c r="AT337" s="25"/>
      <c r="AU337" s="25"/>
      <c r="AV337" s="25"/>
      <c r="AW337" s="25"/>
      <c r="AX337" s="25"/>
      <c r="AY337" s="25" t="str">
        <f t="shared" si="1"/>
        <v/>
      </c>
      <c r="AZ337" s="23"/>
      <c r="BA337" s="23">
        <f t="shared" si="5"/>
        <v>0</v>
      </c>
      <c r="BB337" s="6"/>
      <c r="BC337" s="6"/>
      <c r="BD337" s="23">
        <f t="shared" si="3"/>
        <v>0</v>
      </c>
      <c r="BE337" s="6"/>
      <c r="BF337" s="6"/>
      <c r="BG337" s="6"/>
      <c r="BH337" s="6"/>
      <c r="BI337" s="6"/>
      <c r="BJ337" s="93"/>
      <c r="BK337" s="6"/>
      <c r="BL337" s="23"/>
      <c r="BM337" s="23"/>
      <c r="BN337" s="42"/>
      <c r="BO337" s="42"/>
      <c r="BP337" s="42"/>
    </row>
    <row r="338">
      <c r="A338" s="11">
        <v>335.0</v>
      </c>
      <c r="B338" s="116" t="s">
        <v>1126</v>
      </c>
      <c r="C338" s="116" t="s">
        <v>1127</v>
      </c>
      <c r="D338" s="118"/>
      <c r="E338" s="117"/>
      <c r="F338" s="116" t="s">
        <v>79</v>
      </c>
      <c r="G338" s="116" t="s">
        <v>1410</v>
      </c>
      <c r="H338" s="48" t="s">
        <v>90</v>
      </c>
      <c r="J338" s="11"/>
      <c r="K338" s="48" t="s">
        <v>84</v>
      </c>
      <c r="L338" s="49">
        <v>42979.0</v>
      </c>
      <c r="M338" s="52"/>
      <c r="N338" s="48" t="s">
        <v>85</v>
      </c>
      <c r="O338" s="50"/>
      <c r="P338" s="50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6"/>
      <c r="AS338" s="25"/>
      <c r="AT338" s="25"/>
      <c r="AU338" s="25"/>
      <c r="AV338" s="25"/>
      <c r="AW338" s="25"/>
      <c r="AX338" s="25"/>
      <c r="AY338" s="25" t="str">
        <f t="shared" si="1"/>
        <v/>
      </c>
      <c r="AZ338" s="23"/>
      <c r="BA338" s="23">
        <f t="shared" si="5"/>
        <v>0</v>
      </c>
      <c r="BB338" s="6"/>
      <c r="BC338" s="6"/>
      <c r="BD338" s="23">
        <f t="shared" si="3"/>
        <v>0</v>
      </c>
      <c r="BE338" s="6"/>
      <c r="BF338" s="6"/>
      <c r="BG338" s="6"/>
      <c r="BH338" s="6"/>
      <c r="BI338" s="6"/>
      <c r="BJ338" s="93"/>
      <c r="BK338" s="6"/>
      <c r="BL338" s="23"/>
      <c r="BM338" s="23"/>
      <c r="BN338" s="42"/>
      <c r="BO338" s="42"/>
      <c r="BP338" s="42"/>
    </row>
    <row r="339">
      <c r="A339" s="11">
        <v>336.0</v>
      </c>
      <c r="B339" s="116" t="s">
        <v>1135</v>
      </c>
      <c r="C339" s="116" t="s">
        <v>145</v>
      </c>
      <c r="D339" s="116" t="s">
        <v>78</v>
      </c>
      <c r="E339" s="117"/>
      <c r="F339" s="116" t="s">
        <v>79</v>
      </c>
      <c r="G339" s="116" t="s">
        <v>1480</v>
      </c>
      <c r="H339" s="48" t="s">
        <v>90</v>
      </c>
      <c r="J339" s="11"/>
      <c r="K339" s="48" t="s">
        <v>84</v>
      </c>
      <c r="L339" s="49">
        <v>42979.0</v>
      </c>
      <c r="M339" s="52"/>
      <c r="N339" s="48" t="s">
        <v>85</v>
      </c>
      <c r="O339" s="50"/>
      <c r="P339" s="50"/>
      <c r="Q339" s="25">
        <v>7.0</v>
      </c>
      <c r="R339" s="25">
        <v>9.0</v>
      </c>
      <c r="S339" s="25">
        <v>9.0</v>
      </c>
      <c r="T339" s="25"/>
      <c r="U339" s="25"/>
      <c r="V339" s="25"/>
      <c r="W339" s="25">
        <v>9.0</v>
      </c>
      <c r="X339" s="25">
        <v>8.0</v>
      </c>
      <c r="Y339" s="25">
        <v>10.0</v>
      </c>
      <c r="Z339" s="25">
        <v>9.0</v>
      </c>
      <c r="AA339" s="25"/>
      <c r="AB339" s="25">
        <v>7.0</v>
      </c>
      <c r="AC339" s="25">
        <v>10.0</v>
      </c>
      <c r="AD339" s="25"/>
      <c r="AE339" s="25">
        <v>8.0</v>
      </c>
      <c r="AF339" s="25"/>
      <c r="AG339" s="25"/>
      <c r="AH339" s="25">
        <v>10.0</v>
      </c>
      <c r="AI339" s="25"/>
      <c r="AJ339" s="25"/>
      <c r="AK339" s="25">
        <v>10.0</v>
      </c>
      <c r="AL339" s="25"/>
      <c r="AM339" s="25">
        <v>6.0</v>
      </c>
      <c r="AN339" s="25"/>
      <c r="AO339" s="25"/>
      <c r="AP339" s="25"/>
      <c r="AQ339" s="25"/>
      <c r="AR339" s="6"/>
      <c r="AS339" s="25"/>
      <c r="AT339" s="25"/>
      <c r="AU339" s="25"/>
      <c r="AV339" s="25"/>
      <c r="AW339" s="25"/>
      <c r="AX339" s="25">
        <v>10.0</v>
      </c>
      <c r="AY339" s="25">
        <f t="shared" si="1"/>
        <v>8.71</v>
      </c>
      <c r="AZ339" s="23"/>
      <c r="BA339" s="23">
        <f t="shared" si="5"/>
        <v>0</v>
      </c>
      <c r="BB339" s="6">
        <v>23.0</v>
      </c>
      <c r="BC339" s="6">
        <v>0.0</v>
      </c>
      <c r="BD339" s="23">
        <f t="shared" si="3"/>
        <v>23</v>
      </c>
      <c r="BE339" s="6" t="s">
        <v>92</v>
      </c>
      <c r="BF339" s="6" t="s">
        <v>55</v>
      </c>
      <c r="BG339" s="6" t="s">
        <v>55</v>
      </c>
      <c r="BH339" s="6" t="s">
        <v>55</v>
      </c>
      <c r="BI339" s="6" t="s">
        <v>55</v>
      </c>
      <c r="BJ339" s="93" t="s">
        <v>55</v>
      </c>
      <c r="BK339" s="6" t="s">
        <v>55</v>
      </c>
      <c r="BL339" s="23"/>
      <c r="BM339" s="23"/>
      <c r="BN339" s="42"/>
      <c r="BO339" s="42"/>
      <c r="BP339" s="42"/>
    </row>
    <row r="340">
      <c r="A340" s="11">
        <v>337.0</v>
      </c>
      <c r="B340" s="116" t="s">
        <v>1140</v>
      </c>
      <c r="C340" s="116" t="s">
        <v>285</v>
      </c>
      <c r="D340" s="116" t="s">
        <v>110</v>
      </c>
      <c r="E340" s="117"/>
      <c r="F340" s="116" t="s">
        <v>96</v>
      </c>
      <c r="G340" s="116" t="s">
        <v>1480</v>
      </c>
      <c r="H340" s="48" t="s">
        <v>90</v>
      </c>
      <c r="J340" s="11"/>
      <c r="K340" s="48" t="s">
        <v>84</v>
      </c>
      <c r="L340" s="49">
        <v>42979.0</v>
      </c>
      <c r="M340" s="52"/>
      <c r="N340" s="48" t="s">
        <v>85</v>
      </c>
      <c r="O340" s="50"/>
      <c r="P340" s="50"/>
      <c r="Q340" s="25">
        <v>8.0</v>
      </c>
      <c r="R340" s="25">
        <v>9.0</v>
      </c>
      <c r="S340" s="25">
        <v>9.0</v>
      </c>
      <c r="T340" s="25"/>
      <c r="U340" s="25"/>
      <c r="V340" s="25"/>
      <c r="W340" s="25">
        <v>9.0</v>
      </c>
      <c r="X340" s="25">
        <v>9.0</v>
      </c>
      <c r="Y340" s="25">
        <v>10.0</v>
      </c>
      <c r="Z340" s="25">
        <v>10.0</v>
      </c>
      <c r="AA340" s="25"/>
      <c r="AB340" s="25">
        <v>6.0</v>
      </c>
      <c r="AC340" s="25">
        <v>9.0</v>
      </c>
      <c r="AD340" s="25"/>
      <c r="AE340" s="25">
        <v>10.0</v>
      </c>
      <c r="AF340" s="25"/>
      <c r="AG340" s="25"/>
      <c r="AH340" s="25">
        <v>10.0</v>
      </c>
      <c r="AI340" s="25"/>
      <c r="AJ340" s="25"/>
      <c r="AK340" s="25">
        <v>10.0</v>
      </c>
      <c r="AL340" s="25"/>
      <c r="AM340" s="25">
        <v>5.0</v>
      </c>
      <c r="AN340" s="25"/>
      <c r="AO340" s="25"/>
      <c r="AP340" s="25"/>
      <c r="AQ340" s="25"/>
      <c r="AR340" s="6"/>
      <c r="AS340" s="25"/>
      <c r="AT340" s="25"/>
      <c r="AU340" s="25"/>
      <c r="AV340" s="25"/>
      <c r="AW340" s="25"/>
      <c r="AX340" s="25">
        <v>10.0</v>
      </c>
      <c r="AY340" s="25">
        <f t="shared" si="1"/>
        <v>8.85</v>
      </c>
      <c r="AZ340" s="23"/>
      <c r="BA340" s="23">
        <f t="shared" si="5"/>
        <v>0</v>
      </c>
      <c r="BB340" s="6">
        <v>52.0</v>
      </c>
      <c r="BC340" s="6">
        <v>9.0</v>
      </c>
      <c r="BD340" s="23">
        <f t="shared" si="3"/>
        <v>43</v>
      </c>
      <c r="BE340" s="6" t="s">
        <v>92</v>
      </c>
      <c r="BF340" s="6" t="s">
        <v>55</v>
      </c>
      <c r="BG340" s="6" t="s">
        <v>55</v>
      </c>
      <c r="BH340" s="6" t="s">
        <v>55</v>
      </c>
      <c r="BI340" s="6" t="s">
        <v>55</v>
      </c>
      <c r="BJ340" s="93" t="s">
        <v>55</v>
      </c>
      <c r="BK340" s="6" t="s">
        <v>55</v>
      </c>
      <c r="BL340" s="23"/>
      <c r="BM340" s="23"/>
      <c r="BN340" s="42"/>
      <c r="BO340" s="42"/>
      <c r="BP340" s="42"/>
    </row>
    <row r="341">
      <c r="A341" s="11">
        <v>338.0</v>
      </c>
      <c r="B341" s="116" t="s">
        <v>1143</v>
      </c>
      <c r="C341" s="116" t="s">
        <v>87</v>
      </c>
      <c r="D341" s="116" t="s">
        <v>159</v>
      </c>
      <c r="E341" s="117"/>
      <c r="F341" s="116" t="s">
        <v>79</v>
      </c>
      <c r="G341" s="116" t="s">
        <v>1480</v>
      </c>
      <c r="H341" s="48" t="s">
        <v>90</v>
      </c>
      <c r="J341" s="11"/>
      <c r="K341" s="48" t="s">
        <v>84</v>
      </c>
      <c r="L341" s="49">
        <v>42979.0</v>
      </c>
      <c r="M341" s="52"/>
      <c r="N341" s="48" t="s">
        <v>85</v>
      </c>
      <c r="O341" s="50"/>
      <c r="P341" s="50"/>
      <c r="Q341" s="25">
        <v>10.0</v>
      </c>
      <c r="R341" s="25">
        <v>10.0</v>
      </c>
      <c r="S341" s="25">
        <v>10.0</v>
      </c>
      <c r="T341" s="25"/>
      <c r="U341" s="25"/>
      <c r="V341" s="25"/>
      <c r="W341" s="25">
        <v>10.0</v>
      </c>
      <c r="X341" s="25">
        <v>10.0</v>
      </c>
      <c r="Y341" s="25">
        <v>10.0</v>
      </c>
      <c r="Z341" s="25">
        <v>10.0</v>
      </c>
      <c r="AA341" s="25"/>
      <c r="AB341" s="25">
        <v>10.0</v>
      </c>
      <c r="AC341" s="25">
        <v>10.0</v>
      </c>
      <c r="AD341" s="25"/>
      <c r="AE341" s="25">
        <v>10.0</v>
      </c>
      <c r="AF341" s="25"/>
      <c r="AG341" s="25"/>
      <c r="AH341" s="25">
        <v>10.0</v>
      </c>
      <c r="AI341" s="25"/>
      <c r="AJ341" s="25"/>
      <c r="AK341" s="25">
        <v>10.0</v>
      </c>
      <c r="AL341" s="25"/>
      <c r="AM341" s="25">
        <v>9.0</v>
      </c>
      <c r="AN341" s="25"/>
      <c r="AO341" s="25"/>
      <c r="AP341" s="25"/>
      <c r="AQ341" s="25"/>
      <c r="AR341" s="6"/>
      <c r="AS341" s="25"/>
      <c r="AT341" s="25"/>
      <c r="AU341" s="25"/>
      <c r="AV341" s="25"/>
      <c r="AW341" s="25"/>
      <c r="AX341" s="25">
        <v>10.0</v>
      </c>
      <c r="AY341" s="25">
        <f t="shared" si="1"/>
        <v>9.92</v>
      </c>
      <c r="AZ341" s="23"/>
      <c r="BA341" s="23">
        <f t="shared" si="5"/>
        <v>0</v>
      </c>
      <c r="BB341" s="6">
        <v>17.0</v>
      </c>
      <c r="BC341" s="6">
        <v>0.0</v>
      </c>
      <c r="BD341" s="23">
        <f t="shared" si="3"/>
        <v>17</v>
      </c>
      <c r="BE341" s="6" t="s">
        <v>92</v>
      </c>
      <c r="BF341" s="6" t="s">
        <v>55</v>
      </c>
      <c r="BG341" s="6" t="s">
        <v>55</v>
      </c>
      <c r="BH341" s="6" t="s">
        <v>55</v>
      </c>
      <c r="BI341" s="6" t="s">
        <v>55</v>
      </c>
      <c r="BJ341" s="93" t="s">
        <v>55</v>
      </c>
      <c r="BK341" s="6" t="s">
        <v>55</v>
      </c>
      <c r="BL341" s="23"/>
      <c r="BM341" s="23"/>
      <c r="BN341" s="42"/>
      <c r="BO341" s="42"/>
      <c r="BP341" s="42"/>
    </row>
    <row r="342">
      <c r="A342" s="11">
        <v>339.0</v>
      </c>
      <c r="B342" s="116" t="s">
        <v>1147</v>
      </c>
      <c r="C342" s="116" t="s">
        <v>451</v>
      </c>
      <c r="D342" s="116" t="s">
        <v>143</v>
      </c>
      <c r="E342" s="117"/>
      <c r="F342" s="116" t="s">
        <v>79</v>
      </c>
      <c r="G342" s="116" t="s">
        <v>1480</v>
      </c>
      <c r="H342" s="48" t="s">
        <v>90</v>
      </c>
      <c r="J342" s="11"/>
      <c r="K342" s="48" t="s">
        <v>84</v>
      </c>
      <c r="L342" s="49">
        <v>42979.0</v>
      </c>
      <c r="M342" s="52"/>
      <c r="N342" s="48" t="s">
        <v>85</v>
      </c>
      <c r="O342" s="50"/>
      <c r="P342" s="50"/>
      <c r="Q342" s="25">
        <v>6.0</v>
      </c>
      <c r="R342" s="25">
        <v>9.0</v>
      </c>
      <c r="S342" s="25">
        <v>9.0</v>
      </c>
      <c r="T342" s="25"/>
      <c r="U342" s="25"/>
      <c r="V342" s="25"/>
      <c r="W342" s="25">
        <v>8.0</v>
      </c>
      <c r="X342" s="25">
        <v>8.0</v>
      </c>
      <c r="Y342" s="25">
        <v>9.0</v>
      </c>
      <c r="Z342" s="25">
        <v>8.0</v>
      </c>
      <c r="AA342" s="25"/>
      <c r="AB342" s="25">
        <v>10.0</v>
      </c>
      <c r="AC342" s="25">
        <v>10.0</v>
      </c>
      <c r="AD342" s="25"/>
      <c r="AE342" s="25">
        <v>10.0</v>
      </c>
      <c r="AF342" s="25"/>
      <c r="AG342" s="25"/>
      <c r="AH342" s="25">
        <v>10.0</v>
      </c>
      <c r="AI342" s="25"/>
      <c r="AJ342" s="25"/>
      <c r="AK342" s="25">
        <v>10.0</v>
      </c>
      <c r="AL342" s="25"/>
      <c r="AM342" s="25">
        <v>7.0</v>
      </c>
      <c r="AN342" s="25"/>
      <c r="AO342" s="25"/>
      <c r="AP342" s="25"/>
      <c r="AQ342" s="25"/>
      <c r="AR342" s="6"/>
      <c r="AS342" s="25"/>
      <c r="AT342" s="25"/>
      <c r="AU342" s="25"/>
      <c r="AV342" s="25"/>
      <c r="AW342" s="25"/>
      <c r="AX342" s="25">
        <v>10.0</v>
      </c>
      <c r="AY342" s="25">
        <f t="shared" si="1"/>
        <v>8.85</v>
      </c>
      <c r="AZ342" s="23"/>
      <c r="BA342" s="23">
        <f t="shared" si="5"/>
        <v>0</v>
      </c>
      <c r="BB342" s="6">
        <v>54.0</v>
      </c>
      <c r="BC342" s="6">
        <v>9.0</v>
      </c>
      <c r="BD342" s="23">
        <f t="shared" si="3"/>
        <v>45</v>
      </c>
      <c r="BE342" s="6" t="s">
        <v>92</v>
      </c>
      <c r="BF342" s="6" t="s">
        <v>55</v>
      </c>
      <c r="BG342" s="6" t="s">
        <v>55</v>
      </c>
      <c r="BH342" s="6" t="s">
        <v>55</v>
      </c>
      <c r="BI342" s="6" t="s">
        <v>55</v>
      </c>
      <c r="BJ342" s="93" t="s">
        <v>55</v>
      </c>
      <c r="BK342" s="6" t="s">
        <v>55</v>
      </c>
      <c r="BL342" s="23"/>
      <c r="BM342" s="23"/>
      <c r="BN342" s="42"/>
      <c r="BO342" s="42"/>
      <c r="BP342" s="42"/>
    </row>
    <row r="343">
      <c r="A343" s="11">
        <v>340.0</v>
      </c>
      <c r="B343" s="116" t="s">
        <v>748</v>
      </c>
      <c r="C343" s="116" t="s">
        <v>457</v>
      </c>
      <c r="D343" s="116" t="s">
        <v>200</v>
      </c>
      <c r="E343" s="117"/>
      <c r="F343" s="116" t="s">
        <v>96</v>
      </c>
      <c r="G343" s="116" t="s">
        <v>1480</v>
      </c>
      <c r="H343" s="48" t="s">
        <v>90</v>
      </c>
      <c r="J343" s="11"/>
      <c r="K343" s="48" t="s">
        <v>84</v>
      </c>
      <c r="L343" s="49">
        <v>42979.0</v>
      </c>
      <c r="M343" s="52"/>
      <c r="N343" s="48" t="s">
        <v>85</v>
      </c>
      <c r="O343" s="50"/>
      <c r="P343" s="50"/>
      <c r="Q343" s="25">
        <v>8.0</v>
      </c>
      <c r="R343" s="25">
        <v>10.0</v>
      </c>
      <c r="S343" s="25">
        <v>10.0</v>
      </c>
      <c r="T343" s="25"/>
      <c r="U343" s="25"/>
      <c r="V343" s="25"/>
      <c r="W343" s="25">
        <v>10.0</v>
      </c>
      <c r="X343" s="25">
        <v>9.0</v>
      </c>
      <c r="Y343" s="25">
        <v>10.0</v>
      </c>
      <c r="Z343" s="25">
        <v>10.0</v>
      </c>
      <c r="AA343" s="25"/>
      <c r="AB343" s="25">
        <v>10.0</v>
      </c>
      <c r="AC343" s="25">
        <v>10.0</v>
      </c>
      <c r="AD343" s="25"/>
      <c r="AE343" s="25">
        <v>10.0</v>
      </c>
      <c r="AF343" s="25"/>
      <c r="AG343" s="25"/>
      <c r="AH343" s="25">
        <v>10.0</v>
      </c>
      <c r="AI343" s="25"/>
      <c r="AJ343" s="25"/>
      <c r="AK343" s="70">
        <v>10.0</v>
      </c>
      <c r="AL343" s="25"/>
      <c r="AM343" s="25">
        <v>7.0</v>
      </c>
      <c r="AN343" s="25"/>
      <c r="AO343" s="25"/>
      <c r="AP343" s="25"/>
      <c r="AQ343" s="25"/>
      <c r="AR343" s="6"/>
      <c r="AS343" s="25"/>
      <c r="AT343" s="25"/>
      <c r="AU343" s="25"/>
      <c r="AV343" s="25"/>
      <c r="AW343" s="25"/>
      <c r="AX343" s="25">
        <v>10.0</v>
      </c>
      <c r="AY343" s="25">
        <f t="shared" si="1"/>
        <v>9.57</v>
      </c>
      <c r="AZ343" s="23"/>
      <c r="BA343" s="23">
        <f t="shared" si="5"/>
        <v>0</v>
      </c>
      <c r="BB343" s="6">
        <v>15.0</v>
      </c>
      <c r="BC343" s="6">
        <v>0.0</v>
      </c>
      <c r="BD343" s="23">
        <f t="shared" si="3"/>
        <v>15</v>
      </c>
      <c r="BE343" s="6" t="s">
        <v>92</v>
      </c>
      <c r="BF343" s="6" t="s">
        <v>55</v>
      </c>
      <c r="BG343" s="6" t="s">
        <v>55</v>
      </c>
      <c r="BH343" s="6" t="s">
        <v>55</v>
      </c>
      <c r="BI343" s="6" t="s">
        <v>55</v>
      </c>
      <c r="BJ343" s="93" t="s">
        <v>55</v>
      </c>
      <c r="BK343" s="6" t="s">
        <v>55</v>
      </c>
      <c r="BL343" s="23"/>
      <c r="BM343" s="23"/>
      <c r="BN343" s="42"/>
      <c r="BO343" s="42"/>
      <c r="BP343" s="42"/>
    </row>
    <row r="344">
      <c r="A344" s="11">
        <v>341.0</v>
      </c>
      <c r="B344" s="116" t="s">
        <v>1153</v>
      </c>
      <c r="C344" s="116" t="s">
        <v>1154</v>
      </c>
      <c r="D344" s="118"/>
      <c r="E344" s="117"/>
      <c r="F344" s="116" t="s">
        <v>79</v>
      </c>
      <c r="G344" s="116" t="s">
        <v>1480</v>
      </c>
      <c r="H344" s="48" t="s">
        <v>90</v>
      </c>
      <c r="J344" s="11"/>
      <c r="K344" s="48" t="s">
        <v>84</v>
      </c>
      <c r="L344" s="49">
        <v>42979.0</v>
      </c>
      <c r="M344" s="52"/>
      <c r="N344" s="48" t="s">
        <v>85</v>
      </c>
      <c r="O344" s="50"/>
      <c r="P344" s="50"/>
      <c r="Q344" s="25">
        <v>8.0</v>
      </c>
      <c r="R344" s="25">
        <v>9.0</v>
      </c>
      <c r="S344" s="25">
        <v>9.0</v>
      </c>
      <c r="T344" s="25"/>
      <c r="U344" s="25"/>
      <c r="V344" s="25"/>
      <c r="W344" s="25">
        <v>9.0</v>
      </c>
      <c r="X344" s="25">
        <v>9.0</v>
      </c>
      <c r="Y344" s="25">
        <v>10.0</v>
      </c>
      <c r="Z344" s="25">
        <v>9.0</v>
      </c>
      <c r="AA344" s="25"/>
      <c r="AB344" s="25">
        <v>8.0</v>
      </c>
      <c r="AC344" s="25">
        <v>9.0</v>
      </c>
      <c r="AD344" s="25"/>
      <c r="AE344" s="25">
        <v>9.0</v>
      </c>
      <c r="AF344" s="25"/>
      <c r="AG344" s="25"/>
      <c r="AH344" s="25">
        <v>10.0</v>
      </c>
      <c r="AI344" s="25"/>
      <c r="AJ344" s="25"/>
      <c r="AK344" s="70">
        <v>10.0</v>
      </c>
      <c r="AL344" s="25"/>
      <c r="AM344" s="70">
        <v>5.0</v>
      </c>
      <c r="AN344" s="25"/>
      <c r="AO344" s="25"/>
      <c r="AP344" s="25"/>
      <c r="AQ344" s="25"/>
      <c r="AR344" s="6"/>
      <c r="AS344" s="25"/>
      <c r="AT344" s="25"/>
      <c r="AU344" s="25"/>
      <c r="AV344" s="25"/>
      <c r="AW344" s="25"/>
      <c r="AX344" s="25">
        <v>10.0</v>
      </c>
      <c r="AY344" s="25">
        <f t="shared" si="1"/>
        <v>8.85</v>
      </c>
      <c r="AZ344" s="23"/>
      <c r="BA344" s="23">
        <f t="shared" si="5"/>
        <v>0</v>
      </c>
      <c r="BB344" s="6">
        <v>7.0</v>
      </c>
      <c r="BC344" s="6">
        <v>0.0</v>
      </c>
      <c r="BD344" s="23">
        <f t="shared" si="3"/>
        <v>7</v>
      </c>
      <c r="BE344" s="6" t="s">
        <v>92</v>
      </c>
      <c r="BF344" s="6" t="s">
        <v>55</v>
      </c>
      <c r="BG344" s="6" t="s">
        <v>55</v>
      </c>
      <c r="BH344" s="6" t="s">
        <v>55</v>
      </c>
      <c r="BI344" s="6" t="s">
        <v>55</v>
      </c>
      <c r="BJ344" s="93" t="s">
        <v>55</v>
      </c>
      <c r="BK344" s="6" t="s">
        <v>55</v>
      </c>
      <c r="BL344" s="23"/>
      <c r="BM344" s="23"/>
      <c r="BN344" s="42"/>
      <c r="BO344" s="42"/>
      <c r="BP344" s="42"/>
    </row>
    <row r="345">
      <c r="A345" s="11">
        <v>342.0</v>
      </c>
      <c r="B345" s="116" t="s">
        <v>1993</v>
      </c>
      <c r="C345" s="116" t="s">
        <v>220</v>
      </c>
      <c r="D345" s="116" t="s">
        <v>200</v>
      </c>
      <c r="E345" s="117"/>
      <c r="F345" s="116" t="s">
        <v>96</v>
      </c>
      <c r="G345" s="116" t="s">
        <v>1480</v>
      </c>
      <c r="H345" s="48" t="s">
        <v>90</v>
      </c>
      <c r="J345" s="11"/>
      <c r="K345" s="48" t="s">
        <v>84</v>
      </c>
      <c r="L345" s="49">
        <v>42979.0</v>
      </c>
      <c r="M345" s="52"/>
      <c r="N345" s="48" t="s">
        <v>85</v>
      </c>
      <c r="O345" s="50"/>
      <c r="P345" s="50"/>
      <c r="Q345" s="25">
        <v>8.0</v>
      </c>
      <c r="R345" s="25">
        <v>9.0</v>
      </c>
      <c r="S345" s="25">
        <v>8.0</v>
      </c>
      <c r="T345" s="25"/>
      <c r="U345" s="25"/>
      <c r="V345" s="25"/>
      <c r="W345" s="25">
        <v>7.0</v>
      </c>
      <c r="X345" s="25">
        <v>9.0</v>
      </c>
      <c r="Y345" s="25">
        <v>10.0</v>
      </c>
      <c r="Z345" s="25">
        <v>9.0</v>
      </c>
      <c r="AA345" s="25"/>
      <c r="AB345" s="25">
        <v>6.0</v>
      </c>
      <c r="AC345" s="25">
        <v>9.0</v>
      </c>
      <c r="AD345" s="25"/>
      <c r="AE345" s="25">
        <v>9.0</v>
      </c>
      <c r="AF345" s="25"/>
      <c r="AG345" s="25"/>
      <c r="AH345" s="25">
        <v>10.0</v>
      </c>
      <c r="AI345" s="25"/>
      <c r="AJ345" s="25"/>
      <c r="AK345" s="25">
        <v>10.0</v>
      </c>
      <c r="AL345" s="25"/>
      <c r="AM345" s="25">
        <v>5.0</v>
      </c>
      <c r="AN345" s="25"/>
      <c r="AO345" s="25"/>
      <c r="AP345" s="25"/>
      <c r="AQ345" s="25"/>
      <c r="AR345" s="6"/>
      <c r="AS345" s="25"/>
      <c r="AT345" s="25"/>
      <c r="AU345" s="25"/>
      <c r="AV345" s="25"/>
      <c r="AW345" s="25"/>
      <c r="AX345" s="25">
        <v>10.0</v>
      </c>
      <c r="AY345" s="25">
        <f t="shared" si="1"/>
        <v>8.5</v>
      </c>
      <c r="AZ345" s="23"/>
      <c r="BA345" s="23">
        <f t="shared" si="5"/>
        <v>0</v>
      </c>
      <c r="BB345" s="6">
        <v>30.0</v>
      </c>
      <c r="BC345" s="6">
        <v>0.0</v>
      </c>
      <c r="BD345" s="23">
        <f t="shared" si="3"/>
        <v>30</v>
      </c>
      <c r="BE345" s="6" t="s">
        <v>92</v>
      </c>
      <c r="BF345" s="6" t="s">
        <v>55</v>
      </c>
      <c r="BG345" s="6" t="s">
        <v>55</v>
      </c>
      <c r="BH345" s="6" t="s">
        <v>55</v>
      </c>
      <c r="BI345" s="6" t="s">
        <v>55</v>
      </c>
      <c r="BJ345" s="93" t="s">
        <v>55</v>
      </c>
      <c r="BK345" s="6" t="s">
        <v>55</v>
      </c>
      <c r="BL345" s="23"/>
      <c r="BM345" s="23"/>
      <c r="BN345" s="42"/>
      <c r="BO345" s="42"/>
      <c r="BP345" s="42"/>
    </row>
    <row r="346">
      <c r="A346" s="11">
        <v>343.0</v>
      </c>
      <c r="B346" s="116" t="s">
        <v>1156</v>
      </c>
      <c r="C346" s="116" t="s">
        <v>625</v>
      </c>
      <c r="D346" s="116" t="s">
        <v>110</v>
      </c>
      <c r="E346" s="117"/>
      <c r="F346" s="116" t="s">
        <v>96</v>
      </c>
      <c r="G346" s="116" t="s">
        <v>1480</v>
      </c>
      <c r="H346" s="48" t="s">
        <v>90</v>
      </c>
      <c r="J346" s="11"/>
      <c r="K346" s="48" t="s">
        <v>84</v>
      </c>
      <c r="L346" s="49">
        <v>42979.0</v>
      </c>
      <c r="M346" s="52"/>
      <c r="N346" s="48" t="s">
        <v>85</v>
      </c>
      <c r="O346" s="50"/>
      <c r="P346" s="50"/>
      <c r="Q346" s="25">
        <v>9.0</v>
      </c>
      <c r="R346" s="25">
        <v>7.0</v>
      </c>
      <c r="S346" s="25">
        <v>7.0</v>
      </c>
      <c r="T346" s="25"/>
      <c r="U346" s="25"/>
      <c r="V346" s="25"/>
      <c r="W346" s="25">
        <v>10.0</v>
      </c>
      <c r="X346" s="25">
        <v>9.0</v>
      </c>
      <c r="Y346" s="25">
        <v>10.0</v>
      </c>
      <c r="Z346" s="25">
        <v>10.0</v>
      </c>
      <c r="AA346" s="25"/>
      <c r="AB346" s="25">
        <v>9.0</v>
      </c>
      <c r="AC346" s="25">
        <v>10.0</v>
      </c>
      <c r="AD346" s="25"/>
      <c r="AE346" s="25">
        <v>10.0</v>
      </c>
      <c r="AF346" s="25"/>
      <c r="AG346" s="25"/>
      <c r="AH346" s="25">
        <v>10.0</v>
      </c>
      <c r="AI346" s="25"/>
      <c r="AJ346" s="25"/>
      <c r="AK346" s="25">
        <v>10.0</v>
      </c>
      <c r="AL346" s="25"/>
      <c r="AM346" s="25">
        <v>7.0</v>
      </c>
      <c r="AN346" s="25"/>
      <c r="AO346" s="25"/>
      <c r="AP346" s="25"/>
      <c r="AQ346" s="25"/>
      <c r="AR346" s="6"/>
      <c r="AS346" s="25"/>
      <c r="AT346" s="25"/>
      <c r="AU346" s="25"/>
      <c r="AV346" s="25"/>
      <c r="AW346" s="25"/>
      <c r="AX346" s="25">
        <v>10.0</v>
      </c>
      <c r="AY346" s="25">
        <f t="shared" si="1"/>
        <v>9.14</v>
      </c>
      <c r="AZ346" s="23"/>
      <c r="BA346" s="23">
        <f t="shared" si="5"/>
        <v>0</v>
      </c>
      <c r="BB346" s="6">
        <v>19.0</v>
      </c>
      <c r="BC346" s="6">
        <v>0.0</v>
      </c>
      <c r="BD346" s="23">
        <f t="shared" si="3"/>
        <v>19</v>
      </c>
      <c r="BE346" s="6" t="s">
        <v>92</v>
      </c>
      <c r="BF346" s="6" t="s">
        <v>55</v>
      </c>
      <c r="BG346" s="6" t="s">
        <v>55</v>
      </c>
      <c r="BH346" s="6" t="s">
        <v>55</v>
      </c>
      <c r="BI346" s="6" t="s">
        <v>55</v>
      </c>
      <c r="BJ346" s="93" t="s">
        <v>55</v>
      </c>
      <c r="BK346" s="6" t="s">
        <v>55</v>
      </c>
      <c r="BL346" s="23"/>
      <c r="BM346" s="23"/>
      <c r="BN346" s="42"/>
      <c r="BO346" s="42"/>
      <c r="BP346" s="42"/>
    </row>
    <row r="347">
      <c r="A347" s="11">
        <v>344.0</v>
      </c>
      <c r="B347" s="116" t="s">
        <v>867</v>
      </c>
      <c r="C347" s="116" t="s">
        <v>252</v>
      </c>
      <c r="D347" s="116" t="s">
        <v>200</v>
      </c>
      <c r="E347" s="117"/>
      <c r="F347" s="116" t="s">
        <v>96</v>
      </c>
      <c r="G347" s="116" t="s">
        <v>1480</v>
      </c>
      <c r="H347" s="11" t="s">
        <v>90</v>
      </c>
      <c r="J347" s="11" t="s">
        <v>545</v>
      </c>
      <c r="K347" s="11"/>
      <c r="L347" s="11"/>
      <c r="M347" s="11"/>
      <c r="N347" s="6" t="s">
        <v>85</v>
      </c>
      <c r="O347" s="23"/>
      <c r="P347" s="23"/>
      <c r="Q347" s="25">
        <v>8.0</v>
      </c>
      <c r="R347" s="25">
        <v>10.0</v>
      </c>
      <c r="S347" s="25">
        <v>10.0</v>
      </c>
      <c r="T347" s="25"/>
      <c r="U347" s="25"/>
      <c r="V347" s="25"/>
      <c r="W347" s="25">
        <v>9.0</v>
      </c>
      <c r="X347" s="25">
        <v>10.0</v>
      </c>
      <c r="Y347" s="25">
        <v>10.0</v>
      </c>
      <c r="Z347" s="25">
        <v>10.0</v>
      </c>
      <c r="AA347" s="25"/>
      <c r="AB347" s="25">
        <v>9.0</v>
      </c>
      <c r="AC347" s="25">
        <v>10.0</v>
      </c>
      <c r="AD347" s="25"/>
      <c r="AE347" s="25">
        <v>9.0</v>
      </c>
      <c r="AF347" s="25"/>
      <c r="AG347" s="25"/>
      <c r="AH347" s="25">
        <v>10.0</v>
      </c>
      <c r="AI347" s="25"/>
      <c r="AJ347" s="25"/>
      <c r="AK347" s="25">
        <v>10.0</v>
      </c>
      <c r="AL347" s="25"/>
      <c r="AM347" s="25">
        <v>6.0</v>
      </c>
      <c r="AN347" s="25"/>
      <c r="AO347" s="25"/>
      <c r="AP347" s="25"/>
      <c r="AQ347" s="25"/>
      <c r="AR347" s="6"/>
      <c r="AS347" s="25"/>
      <c r="AT347" s="25"/>
      <c r="AU347" s="25"/>
      <c r="AV347" s="25"/>
      <c r="AW347" s="25"/>
      <c r="AX347" s="25">
        <v>10.0</v>
      </c>
      <c r="AY347" s="25">
        <f t="shared" si="1"/>
        <v>9.35</v>
      </c>
      <c r="AZ347" s="23"/>
      <c r="BA347" s="23">
        <f t="shared" si="5"/>
        <v>0</v>
      </c>
      <c r="BB347" s="6">
        <v>24.0</v>
      </c>
      <c r="BC347" s="6">
        <v>0.0</v>
      </c>
      <c r="BD347" s="23">
        <f t="shared" si="3"/>
        <v>24</v>
      </c>
      <c r="BE347" s="6" t="s">
        <v>92</v>
      </c>
      <c r="BF347" s="6" t="s">
        <v>55</v>
      </c>
      <c r="BG347" s="6" t="s">
        <v>55</v>
      </c>
      <c r="BH347" s="6" t="s">
        <v>55</v>
      </c>
      <c r="BI347" s="6" t="s">
        <v>55</v>
      </c>
      <c r="BJ347" s="93" t="s">
        <v>55</v>
      </c>
      <c r="BK347" s="6" t="s">
        <v>55</v>
      </c>
      <c r="BL347" s="23"/>
      <c r="BM347" s="23"/>
      <c r="BN347" s="42"/>
      <c r="BO347" s="42"/>
      <c r="BP347" s="42"/>
    </row>
    <row r="348">
      <c r="A348" s="11">
        <v>345.0</v>
      </c>
      <c r="B348" s="116" t="s">
        <v>1157</v>
      </c>
      <c r="C348" s="116" t="s">
        <v>1158</v>
      </c>
      <c r="D348" s="118"/>
      <c r="E348" s="117"/>
      <c r="F348" s="116" t="s">
        <v>79</v>
      </c>
      <c r="G348" s="116" t="s">
        <v>1480</v>
      </c>
      <c r="H348" s="11" t="s">
        <v>90</v>
      </c>
      <c r="J348" s="11" t="s">
        <v>545</v>
      </c>
      <c r="K348" s="11"/>
      <c r="L348" s="11"/>
      <c r="M348" s="11"/>
      <c r="N348" s="6" t="s">
        <v>85</v>
      </c>
      <c r="O348" s="23"/>
      <c r="P348" s="23"/>
      <c r="Q348" s="25">
        <v>9.0</v>
      </c>
      <c r="R348" s="25">
        <v>8.0</v>
      </c>
      <c r="S348" s="25">
        <v>8.0</v>
      </c>
      <c r="T348" s="25"/>
      <c r="U348" s="25"/>
      <c r="V348" s="25"/>
      <c r="W348" s="25">
        <v>8.0</v>
      </c>
      <c r="X348" s="25">
        <v>8.0</v>
      </c>
      <c r="Y348" s="25">
        <v>10.0</v>
      </c>
      <c r="Z348" s="25">
        <v>7.0</v>
      </c>
      <c r="AA348" s="25"/>
      <c r="AB348" s="25">
        <v>5.0</v>
      </c>
      <c r="AC348" s="25">
        <v>10.0</v>
      </c>
      <c r="AD348" s="25"/>
      <c r="AE348" s="25">
        <v>10.0</v>
      </c>
      <c r="AF348" s="25"/>
      <c r="AG348" s="25"/>
      <c r="AH348" s="25">
        <v>10.0</v>
      </c>
      <c r="AI348" s="25"/>
      <c r="AJ348" s="25"/>
      <c r="AK348" s="25">
        <v>10.0</v>
      </c>
      <c r="AL348" s="25"/>
      <c r="AM348" s="25">
        <v>9.0</v>
      </c>
      <c r="AN348" s="25"/>
      <c r="AO348" s="25"/>
      <c r="AP348" s="25"/>
      <c r="AQ348" s="25"/>
      <c r="AR348" s="6"/>
      <c r="AS348" s="25"/>
      <c r="AT348" s="25"/>
      <c r="AU348" s="25"/>
      <c r="AV348" s="25"/>
      <c r="AW348" s="25"/>
      <c r="AX348" s="25">
        <v>10.0</v>
      </c>
      <c r="AY348" s="25">
        <f t="shared" si="1"/>
        <v>8.71</v>
      </c>
      <c r="AZ348" s="23"/>
      <c r="BA348" s="23">
        <f t="shared" si="5"/>
        <v>0</v>
      </c>
      <c r="BB348" s="6">
        <v>34.0</v>
      </c>
      <c r="BC348" s="6">
        <v>0.0</v>
      </c>
      <c r="BD348" s="23">
        <f t="shared" si="3"/>
        <v>34</v>
      </c>
      <c r="BE348" s="6" t="s">
        <v>92</v>
      </c>
      <c r="BF348" s="6" t="s">
        <v>55</v>
      </c>
      <c r="BG348" s="6" t="s">
        <v>55</v>
      </c>
      <c r="BH348" s="6" t="s">
        <v>55</v>
      </c>
      <c r="BI348" s="6" t="s">
        <v>55</v>
      </c>
      <c r="BJ348" s="93" t="s">
        <v>55</v>
      </c>
      <c r="BK348" s="6" t="s">
        <v>55</v>
      </c>
      <c r="BL348" s="23"/>
      <c r="BM348" s="23"/>
      <c r="BN348" s="42"/>
      <c r="BO348" s="42"/>
      <c r="BP348" s="42"/>
    </row>
    <row r="349">
      <c r="A349" s="11">
        <v>346.0</v>
      </c>
      <c r="B349" s="116" t="s">
        <v>1161</v>
      </c>
      <c r="C349" s="116" t="s">
        <v>172</v>
      </c>
      <c r="D349" s="118"/>
      <c r="E349" s="117"/>
      <c r="F349" s="116" t="s">
        <v>79</v>
      </c>
      <c r="G349" s="116" t="s">
        <v>1480</v>
      </c>
      <c r="H349" s="11" t="s">
        <v>90</v>
      </c>
      <c r="J349" s="11" t="s">
        <v>545</v>
      </c>
      <c r="K349" s="11"/>
      <c r="L349" s="11"/>
      <c r="M349" s="11"/>
      <c r="N349" s="23"/>
      <c r="O349" s="23"/>
      <c r="P349" s="23"/>
      <c r="Q349" s="25">
        <v>8.0</v>
      </c>
      <c r="R349" s="25">
        <v>10.0</v>
      </c>
      <c r="S349" s="25">
        <v>7.0</v>
      </c>
      <c r="T349" s="25"/>
      <c r="U349" s="25"/>
      <c r="V349" s="25"/>
      <c r="W349" s="25">
        <v>7.0</v>
      </c>
      <c r="X349" s="25">
        <v>8.0</v>
      </c>
      <c r="Y349" s="25">
        <v>9.0</v>
      </c>
      <c r="Z349" s="25">
        <v>7.0</v>
      </c>
      <c r="AA349" s="25"/>
      <c r="AB349" s="25">
        <v>9.0</v>
      </c>
      <c r="AC349" s="25">
        <v>10.0</v>
      </c>
      <c r="AD349" s="25"/>
      <c r="AE349" s="25">
        <v>10.0</v>
      </c>
      <c r="AF349" s="25"/>
      <c r="AG349" s="25"/>
      <c r="AH349" s="25">
        <v>10.0</v>
      </c>
      <c r="AI349" s="25"/>
      <c r="AJ349" s="25"/>
      <c r="AK349" s="25">
        <v>10.0</v>
      </c>
      <c r="AL349" s="25"/>
      <c r="AM349" s="25">
        <v>6.0</v>
      </c>
      <c r="AN349" s="25"/>
      <c r="AO349" s="25"/>
      <c r="AP349" s="25"/>
      <c r="AQ349" s="25"/>
      <c r="AR349" s="6"/>
      <c r="AS349" s="25"/>
      <c r="AT349" s="25"/>
      <c r="AU349" s="25"/>
      <c r="AV349" s="25"/>
      <c r="AW349" s="25"/>
      <c r="AX349" s="25">
        <v>10.0</v>
      </c>
      <c r="AY349" s="25">
        <f t="shared" si="1"/>
        <v>8.64</v>
      </c>
      <c r="AZ349" s="23"/>
      <c r="BA349" s="23">
        <f t="shared" si="5"/>
        <v>0</v>
      </c>
      <c r="BB349" s="6">
        <v>17.0</v>
      </c>
      <c r="BC349" s="6">
        <v>0.0</v>
      </c>
      <c r="BD349" s="23">
        <f t="shared" si="3"/>
        <v>17</v>
      </c>
      <c r="BE349" s="6" t="s">
        <v>92</v>
      </c>
      <c r="BF349" s="6" t="s">
        <v>55</v>
      </c>
      <c r="BG349" s="6" t="s">
        <v>55</v>
      </c>
      <c r="BH349" s="6" t="s">
        <v>55</v>
      </c>
      <c r="BI349" s="6" t="s">
        <v>55</v>
      </c>
      <c r="BJ349" s="93" t="s">
        <v>55</v>
      </c>
      <c r="BK349" s="6" t="s">
        <v>55</v>
      </c>
      <c r="BL349" s="23"/>
      <c r="BM349" s="23"/>
      <c r="BN349" s="42"/>
      <c r="BO349" s="42"/>
      <c r="BP349" s="42"/>
    </row>
    <row r="350">
      <c r="A350" s="11">
        <v>347.0</v>
      </c>
      <c r="B350" s="116" t="s">
        <v>1163</v>
      </c>
      <c r="C350" s="116" t="s">
        <v>119</v>
      </c>
      <c r="D350" s="116" t="s">
        <v>77</v>
      </c>
      <c r="E350" s="117"/>
      <c r="F350" s="116" t="s">
        <v>79</v>
      </c>
      <c r="G350" s="116" t="s">
        <v>1480</v>
      </c>
      <c r="H350" s="11" t="s">
        <v>90</v>
      </c>
      <c r="J350" s="11" t="s">
        <v>545</v>
      </c>
      <c r="K350" s="11"/>
      <c r="L350" s="11"/>
      <c r="M350" s="11"/>
      <c r="N350" s="6" t="s">
        <v>85</v>
      </c>
      <c r="O350" s="23"/>
      <c r="P350" s="23"/>
      <c r="Q350" s="6">
        <v>6.0</v>
      </c>
      <c r="R350" s="6">
        <v>8.0</v>
      </c>
      <c r="S350" s="6">
        <v>7.0</v>
      </c>
      <c r="T350" s="23"/>
      <c r="U350" s="23"/>
      <c r="V350" s="6"/>
      <c r="W350" s="6">
        <v>9.0</v>
      </c>
      <c r="X350" s="6">
        <v>8.0</v>
      </c>
      <c r="Y350" s="6">
        <v>10.0</v>
      </c>
      <c r="Z350" s="6">
        <v>8.0</v>
      </c>
      <c r="AA350" s="6"/>
      <c r="AB350" s="6">
        <v>10.0</v>
      </c>
      <c r="AC350" s="6">
        <v>10.0</v>
      </c>
      <c r="AD350" s="23"/>
      <c r="AE350" s="6">
        <v>9.0</v>
      </c>
      <c r="AF350" s="23"/>
      <c r="AG350" s="23"/>
      <c r="AH350" s="6">
        <v>10.0</v>
      </c>
      <c r="AI350" s="23"/>
      <c r="AJ350" s="23"/>
      <c r="AK350" s="6">
        <v>10.0</v>
      </c>
      <c r="AL350" s="23"/>
      <c r="AM350" s="6">
        <v>5.0</v>
      </c>
      <c r="AN350" s="6"/>
      <c r="AO350" s="6"/>
      <c r="AP350" s="6"/>
      <c r="AQ350" s="6"/>
      <c r="AR350" s="6"/>
      <c r="AS350" s="23"/>
      <c r="AT350" s="23"/>
      <c r="AU350" s="23"/>
      <c r="AV350" s="23"/>
      <c r="AW350" s="23"/>
      <c r="AX350" s="25">
        <v>10.0</v>
      </c>
      <c r="AY350" s="25">
        <f t="shared" si="1"/>
        <v>8.57</v>
      </c>
      <c r="AZ350" s="23"/>
      <c r="BA350" s="23">
        <f t="shared" si="5"/>
        <v>0</v>
      </c>
      <c r="BB350" s="6">
        <v>20.0</v>
      </c>
      <c r="BC350" s="6">
        <v>0.0</v>
      </c>
      <c r="BD350" s="23">
        <f t="shared" si="3"/>
        <v>20</v>
      </c>
      <c r="BE350" s="6" t="s">
        <v>92</v>
      </c>
      <c r="BF350" s="6" t="s">
        <v>55</v>
      </c>
      <c r="BG350" s="6" t="s">
        <v>55</v>
      </c>
      <c r="BH350" s="6" t="s">
        <v>55</v>
      </c>
      <c r="BI350" s="6" t="s">
        <v>55</v>
      </c>
      <c r="BJ350" s="93" t="s">
        <v>55</v>
      </c>
      <c r="BK350" s="6" t="s">
        <v>55</v>
      </c>
      <c r="BL350" s="23"/>
      <c r="BM350" s="23"/>
      <c r="BN350" s="42"/>
      <c r="BO350" s="42"/>
      <c r="BP350" s="42"/>
    </row>
    <row r="351">
      <c r="A351" s="11">
        <v>348.0</v>
      </c>
      <c r="B351" s="116" t="s">
        <v>390</v>
      </c>
      <c r="C351" s="116" t="s">
        <v>99</v>
      </c>
      <c r="D351" s="116" t="s">
        <v>461</v>
      </c>
      <c r="E351" s="117"/>
      <c r="F351" s="116" t="s">
        <v>96</v>
      </c>
      <c r="G351" s="116" t="s">
        <v>1480</v>
      </c>
      <c r="H351" s="11" t="s">
        <v>90</v>
      </c>
      <c r="J351" s="11" t="s">
        <v>545</v>
      </c>
      <c r="K351" s="11"/>
      <c r="L351" s="11"/>
      <c r="M351" s="11"/>
      <c r="N351" s="6" t="s">
        <v>85</v>
      </c>
      <c r="O351" s="23"/>
      <c r="P351" s="23"/>
      <c r="Q351" s="25">
        <v>9.0</v>
      </c>
      <c r="R351" s="25">
        <v>9.0</v>
      </c>
      <c r="S351" s="25">
        <v>9.0</v>
      </c>
      <c r="T351" s="25"/>
      <c r="U351" s="25"/>
      <c r="V351" s="25"/>
      <c r="W351" s="25">
        <v>9.0</v>
      </c>
      <c r="X351" s="25">
        <v>9.0</v>
      </c>
      <c r="Y351" s="25">
        <v>10.0</v>
      </c>
      <c r="Z351" s="25">
        <v>9.0</v>
      </c>
      <c r="AA351" s="25"/>
      <c r="AB351" s="25">
        <v>9.0</v>
      </c>
      <c r="AC351" s="25">
        <v>10.0</v>
      </c>
      <c r="AD351" s="25"/>
      <c r="AE351" s="25">
        <v>10.0</v>
      </c>
      <c r="AF351" s="25"/>
      <c r="AG351" s="25"/>
      <c r="AH351" s="25">
        <v>10.0</v>
      </c>
      <c r="AI351" s="25"/>
      <c r="AJ351" s="25"/>
      <c r="AK351" s="25">
        <v>10.0</v>
      </c>
      <c r="AL351" s="25"/>
      <c r="AM351" s="25">
        <v>5.0</v>
      </c>
      <c r="AN351" s="25"/>
      <c r="AO351" s="25"/>
      <c r="AP351" s="25"/>
      <c r="AQ351" s="25"/>
      <c r="AR351" s="6"/>
      <c r="AS351" s="25"/>
      <c r="AT351" s="25"/>
      <c r="AU351" s="25"/>
      <c r="AV351" s="25"/>
      <c r="AW351" s="25"/>
      <c r="AX351" s="25">
        <v>10.0</v>
      </c>
      <c r="AY351" s="25">
        <f t="shared" si="1"/>
        <v>9.14</v>
      </c>
      <c r="AZ351" s="23"/>
      <c r="BA351" s="23">
        <f t="shared" si="5"/>
        <v>0</v>
      </c>
      <c r="BB351" s="6">
        <v>9.0</v>
      </c>
      <c r="BC351" s="6">
        <v>0.0</v>
      </c>
      <c r="BD351" s="23">
        <f t="shared" si="3"/>
        <v>9</v>
      </c>
      <c r="BE351" s="6" t="s">
        <v>92</v>
      </c>
      <c r="BF351" s="6" t="s">
        <v>55</v>
      </c>
      <c r="BG351" s="6" t="s">
        <v>55</v>
      </c>
      <c r="BH351" s="6" t="s">
        <v>55</v>
      </c>
      <c r="BI351" s="6" t="s">
        <v>55</v>
      </c>
      <c r="BJ351" s="93" t="s">
        <v>55</v>
      </c>
      <c r="BK351" s="6" t="s">
        <v>55</v>
      </c>
      <c r="BL351" s="23"/>
      <c r="BM351" s="23"/>
      <c r="BN351" s="42"/>
      <c r="BO351" s="42"/>
      <c r="BP351" s="42"/>
    </row>
    <row r="352">
      <c r="A352" s="11">
        <v>349.0</v>
      </c>
      <c r="B352" s="116" t="s">
        <v>390</v>
      </c>
      <c r="C352" s="116" t="s">
        <v>244</v>
      </c>
      <c r="D352" s="116" t="s">
        <v>1166</v>
      </c>
      <c r="E352" s="118"/>
      <c r="F352" s="116" t="s">
        <v>96</v>
      </c>
      <c r="G352" s="116" t="s">
        <v>1480</v>
      </c>
      <c r="H352" s="11" t="s">
        <v>90</v>
      </c>
      <c r="J352" s="11" t="s">
        <v>545</v>
      </c>
      <c r="K352" s="11"/>
      <c r="L352" s="11"/>
      <c r="M352" s="11"/>
      <c r="N352" s="6" t="s">
        <v>85</v>
      </c>
      <c r="O352" s="6" t="s">
        <v>295</v>
      </c>
      <c r="P352" s="6"/>
      <c r="Q352" s="25">
        <v>8.0</v>
      </c>
      <c r="R352" s="25">
        <v>10.0</v>
      </c>
      <c r="S352" s="25">
        <v>10.0</v>
      </c>
      <c r="T352" s="25"/>
      <c r="U352" s="25"/>
      <c r="V352" s="25"/>
      <c r="W352" s="25">
        <v>10.0</v>
      </c>
      <c r="X352" s="25">
        <v>10.0</v>
      </c>
      <c r="Y352" s="25">
        <v>10.0</v>
      </c>
      <c r="Z352" s="25">
        <v>10.0</v>
      </c>
      <c r="AA352" s="25"/>
      <c r="AB352" s="25">
        <v>8.0</v>
      </c>
      <c r="AC352" s="25">
        <v>10.0</v>
      </c>
      <c r="AD352" s="25"/>
      <c r="AE352" s="25">
        <v>10.0</v>
      </c>
      <c r="AF352" s="25"/>
      <c r="AG352" s="25"/>
      <c r="AH352" s="25">
        <v>10.0</v>
      </c>
      <c r="AI352" s="25"/>
      <c r="AJ352" s="25"/>
      <c r="AK352" s="25">
        <v>10.0</v>
      </c>
      <c r="AL352" s="25"/>
      <c r="AM352" s="25">
        <v>9.0</v>
      </c>
      <c r="AN352" s="25"/>
      <c r="AO352" s="25"/>
      <c r="AP352" s="25"/>
      <c r="AQ352" s="25"/>
      <c r="AR352" s="6"/>
      <c r="AS352" s="25"/>
      <c r="AT352" s="25"/>
      <c r="AU352" s="25"/>
      <c r="AV352" s="25"/>
      <c r="AW352" s="25"/>
      <c r="AX352" s="25">
        <v>10.0</v>
      </c>
      <c r="AY352" s="25">
        <f t="shared" si="1"/>
        <v>9.64</v>
      </c>
      <c r="AZ352" s="23"/>
      <c r="BA352" s="23">
        <f t="shared" si="5"/>
        <v>0</v>
      </c>
      <c r="BB352" s="6">
        <v>5.0</v>
      </c>
      <c r="BC352" s="6">
        <v>0.0</v>
      </c>
      <c r="BD352" s="23">
        <f t="shared" si="3"/>
        <v>5</v>
      </c>
      <c r="BE352" s="6" t="s">
        <v>92</v>
      </c>
      <c r="BF352" s="6" t="s">
        <v>55</v>
      </c>
      <c r="BG352" s="6" t="s">
        <v>55</v>
      </c>
      <c r="BH352" s="6" t="s">
        <v>55</v>
      </c>
      <c r="BI352" s="6" t="s">
        <v>55</v>
      </c>
      <c r="BJ352" s="93" t="s">
        <v>55</v>
      </c>
      <c r="BK352" s="6" t="s">
        <v>55</v>
      </c>
      <c r="BL352" s="23"/>
      <c r="BM352" s="23"/>
      <c r="BN352" s="42"/>
      <c r="BO352" s="42"/>
      <c r="BP352" s="42"/>
    </row>
    <row r="353">
      <c r="A353" s="11">
        <v>350.0</v>
      </c>
      <c r="B353" s="116" t="s">
        <v>1170</v>
      </c>
      <c r="C353" s="116" t="s">
        <v>1171</v>
      </c>
      <c r="D353" s="116" t="s">
        <v>784</v>
      </c>
      <c r="E353" s="117"/>
      <c r="F353" s="116" t="s">
        <v>96</v>
      </c>
      <c r="G353" s="116" t="s">
        <v>1480</v>
      </c>
      <c r="H353" s="11" t="s">
        <v>90</v>
      </c>
      <c r="J353" s="11" t="s">
        <v>545</v>
      </c>
      <c r="K353" s="11"/>
      <c r="L353" s="11"/>
      <c r="M353" s="11"/>
      <c r="N353" s="6" t="s">
        <v>85</v>
      </c>
      <c r="O353" s="23"/>
      <c r="P353" s="23"/>
      <c r="Q353" s="6">
        <v>8.0</v>
      </c>
      <c r="R353" s="6">
        <v>10.0</v>
      </c>
      <c r="S353" s="6">
        <v>9.0</v>
      </c>
      <c r="T353" s="23"/>
      <c r="U353" s="23"/>
      <c r="V353" s="6"/>
      <c r="W353" s="6">
        <v>9.0</v>
      </c>
      <c r="X353" s="6">
        <v>8.0</v>
      </c>
      <c r="Y353" s="6">
        <v>10.0</v>
      </c>
      <c r="Z353" s="6">
        <v>9.0</v>
      </c>
      <c r="AA353" s="6"/>
      <c r="AB353" s="6">
        <v>7.0</v>
      </c>
      <c r="AC353" s="6">
        <v>10.0</v>
      </c>
      <c r="AD353" s="23"/>
      <c r="AE353" s="6">
        <v>10.0</v>
      </c>
      <c r="AF353" s="23"/>
      <c r="AG353" s="23"/>
      <c r="AH353" s="6">
        <v>10.0</v>
      </c>
      <c r="AI353" s="23"/>
      <c r="AJ353" s="23"/>
      <c r="AK353" s="6">
        <v>10.0</v>
      </c>
      <c r="AL353" s="23"/>
      <c r="AM353" s="6">
        <v>9.0</v>
      </c>
      <c r="AN353" s="6"/>
      <c r="AO353" s="6"/>
      <c r="AP353" s="6"/>
      <c r="AQ353" s="6"/>
      <c r="AR353" s="6"/>
      <c r="AS353" s="23"/>
      <c r="AT353" s="23"/>
      <c r="AU353" s="23"/>
      <c r="AV353" s="23"/>
      <c r="AW353" s="23"/>
      <c r="AX353" s="25">
        <v>10.0</v>
      </c>
      <c r="AY353" s="25">
        <f t="shared" si="1"/>
        <v>9.21</v>
      </c>
      <c r="AZ353" s="23"/>
      <c r="BA353" s="23">
        <f t="shared" si="5"/>
        <v>0</v>
      </c>
      <c r="BB353" s="6">
        <v>16.0</v>
      </c>
      <c r="BC353" s="6">
        <v>0.0</v>
      </c>
      <c r="BD353" s="23">
        <f t="shared" si="3"/>
        <v>16</v>
      </c>
      <c r="BE353" s="6" t="s">
        <v>92</v>
      </c>
      <c r="BF353" s="6" t="s">
        <v>55</v>
      </c>
      <c r="BG353" s="6" t="s">
        <v>55</v>
      </c>
      <c r="BH353" s="6" t="s">
        <v>55</v>
      </c>
      <c r="BI353" s="6" t="s">
        <v>55</v>
      </c>
      <c r="BJ353" s="93" t="s">
        <v>55</v>
      </c>
      <c r="BK353" s="6" t="s">
        <v>55</v>
      </c>
      <c r="BL353" s="23"/>
      <c r="BM353" s="23"/>
      <c r="BN353" s="42"/>
      <c r="BO353" s="42"/>
      <c r="BP353" s="42"/>
    </row>
    <row r="354">
      <c r="A354" s="11">
        <v>351.0</v>
      </c>
      <c r="B354" s="116" t="s">
        <v>1175</v>
      </c>
      <c r="C354" s="116" t="s">
        <v>78</v>
      </c>
      <c r="D354" s="118"/>
      <c r="E354" s="117"/>
      <c r="F354" s="116" t="s">
        <v>79</v>
      </c>
      <c r="G354" s="116" t="s">
        <v>1480</v>
      </c>
      <c r="H354" s="11" t="s">
        <v>90</v>
      </c>
      <c r="J354" s="11" t="s">
        <v>545</v>
      </c>
      <c r="K354" s="11"/>
      <c r="L354" s="11"/>
      <c r="M354" s="11"/>
      <c r="N354" s="6" t="s">
        <v>85</v>
      </c>
      <c r="O354" s="23"/>
      <c r="P354" s="23"/>
      <c r="Q354" s="6">
        <v>5.0</v>
      </c>
      <c r="R354" s="6">
        <v>10.0</v>
      </c>
      <c r="S354" s="6">
        <v>9.0</v>
      </c>
      <c r="T354" s="23"/>
      <c r="U354" s="23"/>
      <c r="V354" s="6"/>
      <c r="W354" s="6">
        <v>8.0</v>
      </c>
      <c r="X354" s="6">
        <v>8.0</v>
      </c>
      <c r="Y354" s="6">
        <v>9.0</v>
      </c>
      <c r="Z354" s="6">
        <v>9.0</v>
      </c>
      <c r="AA354" s="6"/>
      <c r="AB354" s="6">
        <v>5.0</v>
      </c>
      <c r="AC354" s="6">
        <v>8.0</v>
      </c>
      <c r="AD354" s="23"/>
      <c r="AE354" s="6">
        <v>8.0</v>
      </c>
      <c r="AF354" s="23"/>
      <c r="AG354" s="23"/>
      <c r="AH354" s="6">
        <v>10.0</v>
      </c>
      <c r="AI354" s="23"/>
      <c r="AJ354" s="23"/>
      <c r="AK354" s="6">
        <v>10.0</v>
      </c>
      <c r="AL354" s="23"/>
      <c r="AM354" s="6">
        <v>9.0</v>
      </c>
      <c r="AN354" s="6"/>
      <c r="AO354" s="6"/>
      <c r="AP354" s="6"/>
      <c r="AQ354" s="6"/>
      <c r="AR354" s="6"/>
      <c r="AS354" s="23"/>
      <c r="AT354" s="23"/>
      <c r="AU354" s="23"/>
      <c r="AV354" s="23"/>
      <c r="AW354" s="23"/>
      <c r="AX354" s="25">
        <v>10.0</v>
      </c>
      <c r="AY354" s="25">
        <f t="shared" si="1"/>
        <v>8.42</v>
      </c>
      <c r="AZ354" s="23"/>
      <c r="BA354" s="23">
        <f t="shared" si="5"/>
        <v>0</v>
      </c>
      <c r="BB354" s="6">
        <v>87.0</v>
      </c>
      <c r="BC354" s="6">
        <v>0.0</v>
      </c>
      <c r="BD354" s="23">
        <f t="shared" si="3"/>
        <v>87</v>
      </c>
      <c r="BE354" s="6" t="s">
        <v>92</v>
      </c>
      <c r="BF354" s="6" t="s">
        <v>55</v>
      </c>
      <c r="BG354" s="6" t="s">
        <v>55</v>
      </c>
      <c r="BH354" s="6" t="s">
        <v>55</v>
      </c>
      <c r="BI354" s="6" t="s">
        <v>55</v>
      </c>
      <c r="BJ354" s="93" t="s">
        <v>55</v>
      </c>
      <c r="BK354" s="6" t="s">
        <v>55</v>
      </c>
      <c r="BL354" s="23"/>
      <c r="BM354" s="23"/>
      <c r="BN354" s="42"/>
      <c r="BO354" s="42"/>
      <c r="BP354" s="42"/>
    </row>
    <row r="355">
      <c r="A355" s="11">
        <v>352.0</v>
      </c>
      <c r="B355" s="116" t="s">
        <v>1176</v>
      </c>
      <c r="C355" s="116" t="s">
        <v>1177</v>
      </c>
      <c r="D355" s="116" t="s">
        <v>259</v>
      </c>
      <c r="E355" s="117"/>
      <c r="F355" s="116" t="s">
        <v>96</v>
      </c>
      <c r="G355" s="116" t="s">
        <v>1480</v>
      </c>
      <c r="H355" s="11" t="s">
        <v>90</v>
      </c>
      <c r="J355" s="11" t="s">
        <v>545</v>
      </c>
      <c r="K355" s="11"/>
      <c r="L355" s="11"/>
      <c r="M355" s="11"/>
      <c r="N355" s="6" t="s">
        <v>85</v>
      </c>
      <c r="O355" s="23"/>
      <c r="P355" s="23"/>
      <c r="Q355" s="6">
        <v>9.0</v>
      </c>
      <c r="R355" s="6">
        <v>9.0</v>
      </c>
      <c r="S355" s="6">
        <v>10.0</v>
      </c>
      <c r="T355" s="23"/>
      <c r="U355" s="23"/>
      <c r="V355" s="6"/>
      <c r="W355" s="6">
        <v>6.0</v>
      </c>
      <c r="X355" s="6">
        <v>7.0</v>
      </c>
      <c r="Y355" s="6">
        <v>10.0</v>
      </c>
      <c r="Z355" s="6">
        <v>8.0</v>
      </c>
      <c r="AA355" s="23"/>
      <c r="AB355" s="6">
        <v>9.0</v>
      </c>
      <c r="AC355" s="6">
        <v>10.0</v>
      </c>
      <c r="AD355" s="23"/>
      <c r="AE355" s="6">
        <v>10.0</v>
      </c>
      <c r="AF355" s="23"/>
      <c r="AG355" s="23"/>
      <c r="AH355" s="6"/>
      <c r="AI355" s="23"/>
      <c r="AJ355" s="23"/>
      <c r="AK355" s="6">
        <v>10.0</v>
      </c>
      <c r="AL355" s="23"/>
      <c r="AM355" s="6">
        <v>5.0</v>
      </c>
      <c r="AN355" s="6"/>
      <c r="AO355" s="6"/>
      <c r="AP355" s="6"/>
      <c r="AQ355" s="6"/>
      <c r="AR355" s="6"/>
      <c r="AS355" s="23"/>
      <c r="AT355" s="23"/>
      <c r="AU355" s="23"/>
      <c r="AV355" s="23"/>
      <c r="AW355" s="23"/>
      <c r="AX355" s="25">
        <v>10.0</v>
      </c>
      <c r="AY355" s="25">
        <f t="shared" si="1"/>
        <v>8.69</v>
      </c>
      <c r="AZ355" s="23"/>
      <c r="BA355" s="23">
        <f t="shared" si="5"/>
        <v>0</v>
      </c>
      <c r="BB355" s="6">
        <v>30.0</v>
      </c>
      <c r="BC355" s="6">
        <v>0.0</v>
      </c>
      <c r="BD355" s="23">
        <f t="shared" si="3"/>
        <v>30</v>
      </c>
      <c r="BE355" s="6" t="s">
        <v>92</v>
      </c>
      <c r="BF355" s="6" t="s">
        <v>55</v>
      </c>
      <c r="BG355" s="6" t="s">
        <v>55</v>
      </c>
      <c r="BH355" s="6" t="s">
        <v>55</v>
      </c>
      <c r="BI355" s="6" t="s">
        <v>55</v>
      </c>
      <c r="BJ355" s="93" t="s">
        <v>55</v>
      </c>
      <c r="BK355" s="6" t="s">
        <v>55</v>
      </c>
      <c r="BL355" s="23"/>
      <c r="BM355" s="23"/>
      <c r="BN355" s="42"/>
      <c r="BO355" s="42"/>
      <c r="BP355" s="42"/>
    </row>
    <row r="356">
      <c r="A356" s="11">
        <v>353.0</v>
      </c>
      <c r="B356" s="116" t="s">
        <v>246</v>
      </c>
      <c r="C356" s="116" t="s">
        <v>143</v>
      </c>
      <c r="D356" s="118"/>
      <c r="E356" s="117"/>
      <c r="F356" s="116" t="s">
        <v>79</v>
      </c>
      <c r="G356" s="116" t="s">
        <v>1480</v>
      </c>
      <c r="H356" s="11" t="s">
        <v>90</v>
      </c>
      <c r="J356" s="11" t="s">
        <v>545</v>
      </c>
      <c r="K356" s="11"/>
      <c r="L356" s="11"/>
      <c r="M356" s="11"/>
      <c r="N356" s="6" t="s">
        <v>85</v>
      </c>
      <c r="O356" s="23"/>
      <c r="P356" s="23"/>
      <c r="Q356" s="6">
        <v>4.0</v>
      </c>
      <c r="R356" s="6">
        <v>8.0</v>
      </c>
      <c r="S356" s="6">
        <v>7.0</v>
      </c>
      <c r="T356" s="6"/>
      <c r="U356" s="23"/>
      <c r="V356" s="6"/>
      <c r="W356" s="6">
        <v>8.0</v>
      </c>
      <c r="X356" s="6">
        <v>7.0</v>
      </c>
      <c r="Y356" s="6">
        <v>8.0</v>
      </c>
      <c r="Z356" s="6">
        <v>7.0</v>
      </c>
      <c r="AA356" s="6"/>
      <c r="AB356" s="6">
        <v>5.0</v>
      </c>
      <c r="AC356" s="6">
        <v>9.0</v>
      </c>
      <c r="AD356" s="23"/>
      <c r="AE356" s="6">
        <v>8.0</v>
      </c>
      <c r="AF356" s="23"/>
      <c r="AG356" s="23"/>
      <c r="AH356" s="6">
        <v>10.0</v>
      </c>
      <c r="AI356" s="23"/>
      <c r="AJ356" s="23"/>
      <c r="AK356" s="6">
        <v>10.0</v>
      </c>
      <c r="AL356" s="23"/>
      <c r="AM356" s="6">
        <v>5.0</v>
      </c>
      <c r="AN356" s="6"/>
      <c r="AO356" s="6"/>
      <c r="AP356" s="6"/>
      <c r="AQ356" s="6"/>
      <c r="AR356" s="6"/>
      <c r="AS356" s="23"/>
      <c r="AT356" s="23"/>
      <c r="AU356" s="23"/>
      <c r="AV356" s="23"/>
      <c r="AW356" s="23"/>
      <c r="AX356" s="25">
        <v>10.0</v>
      </c>
      <c r="AY356" s="25" t="str">
        <f t="shared" si="1"/>
        <v/>
      </c>
      <c r="AZ356" s="23"/>
      <c r="BA356" s="23">
        <f t="shared" si="5"/>
        <v>1</v>
      </c>
      <c r="BB356" s="6">
        <v>36.0</v>
      </c>
      <c r="BC356" s="6">
        <v>9.0</v>
      </c>
      <c r="BD356" s="23">
        <f t="shared" si="3"/>
        <v>27</v>
      </c>
      <c r="BE356" s="6" t="s">
        <v>92</v>
      </c>
      <c r="BF356" s="6" t="s">
        <v>55</v>
      </c>
      <c r="BG356" s="6" t="s">
        <v>55</v>
      </c>
      <c r="BH356" s="6" t="s">
        <v>55</v>
      </c>
      <c r="BI356" s="6" t="s">
        <v>55</v>
      </c>
      <c r="BJ356" s="93" t="s">
        <v>92</v>
      </c>
      <c r="BK356" s="6" t="s">
        <v>55</v>
      </c>
      <c r="BL356" s="23"/>
      <c r="BM356" s="23"/>
      <c r="BN356" s="42"/>
      <c r="BO356" s="42"/>
      <c r="BP356" s="42"/>
    </row>
    <row r="357">
      <c r="A357" s="11">
        <v>354.0</v>
      </c>
      <c r="B357" s="116" t="s">
        <v>1183</v>
      </c>
      <c r="C357" s="116" t="s">
        <v>77</v>
      </c>
      <c r="D357" s="118"/>
      <c r="E357" s="117"/>
      <c r="F357" s="116" t="s">
        <v>79</v>
      </c>
      <c r="G357" s="116" t="s">
        <v>1480</v>
      </c>
      <c r="H357" s="11" t="s">
        <v>90</v>
      </c>
      <c r="J357" s="11" t="s">
        <v>545</v>
      </c>
      <c r="K357" s="11"/>
      <c r="L357" s="11"/>
      <c r="M357" s="11"/>
      <c r="N357" s="6" t="s">
        <v>85</v>
      </c>
      <c r="O357" s="23"/>
      <c r="P357" s="23"/>
      <c r="Q357" s="25">
        <v>4.0</v>
      </c>
      <c r="R357" s="25">
        <v>8.0</v>
      </c>
      <c r="S357" s="25">
        <v>5.0</v>
      </c>
      <c r="T357" s="25"/>
      <c r="U357" s="25"/>
      <c r="V357" s="25"/>
      <c r="W357" s="25">
        <v>5.0</v>
      </c>
      <c r="X357" s="25">
        <v>5.0</v>
      </c>
      <c r="Y357" s="25">
        <v>5.0</v>
      </c>
      <c r="Z357" s="25">
        <v>5.0</v>
      </c>
      <c r="AA357" s="25"/>
      <c r="AB357" s="25">
        <v>6.0</v>
      </c>
      <c r="AC357" s="25">
        <v>8.0</v>
      </c>
      <c r="AD357" s="25"/>
      <c r="AE357" s="25">
        <v>6.0</v>
      </c>
      <c r="AF357" s="25"/>
      <c r="AG357" s="25"/>
      <c r="AH357" s="25">
        <v>10.0</v>
      </c>
      <c r="AI357" s="25"/>
      <c r="AJ357" s="25"/>
      <c r="AK357" s="25">
        <v>10.0</v>
      </c>
      <c r="AL357" s="25"/>
      <c r="AM357" s="25">
        <v>4.0</v>
      </c>
      <c r="AN357" s="25"/>
      <c r="AO357" s="25"/>
      <c r="AP357" s="25"/>
      <c r="AQ357" s="25"/>
      <c r="AR357" s="6"/>
      <c r="AS357" s="25"/>
      <c r="AT357" s="25"/>
      <c r="AU357" s="25"/>
      <c r="AV357" s="25"/>
      <c r="AW357" s="25"/>
      <c r="AX357" s="25">
        <v>10.0</v>
      </c>
      <c r="AY357" s="25" t="str">
        <f t="shared" si="1"/>
        <v/>
      </c>
      <c r="AZ357" s="23"/>
      <c r="BA357" s="23">
        <f t="shared" si="5"/>
        <v>2</v>
      </c>
      <c r="BB357" s="6">
        <v>75.0</v>
      </c>
      <c r="BC357" s="6">
        <v>9.0</v>
      </c>
      <c r="BD357" s="23">
        <f t="shared" si="3"/>
        <v>66</v>
      </c>
      <c r="BE357" s="6" t="s">
        <v>92</v>
      </c>
      <c r="BF357" s="6" t="s">
        <v>55</v>
      </c>
      <c r="BG357" s="6" t="s">
        <v>55</v>
      </c>
      <c r="BH357" s="6" t="s">
        <v>55</v>
      </c>
      <c r="BI357" s="6" t="s">
        <v>55</v>
      </c>
      <c r="BJ357" s="93" t="s">
        <v>92</v>
      </c>
      <c r="BK357" s="6" t="s">
        <v>55</v>
      </c>
      <c r="BL357" s="23"/>
      <c r="BM357" s="23"/>
      <c r="BN357" s="42"/>
      <c r="BO357" s="42"/>
      <c r="BP357" s="42"/>
    </row>
    <row r="358">
      <c r="A358" s="11">
        <v>355.0</v>
      </c>
      <c r="B358" s="116" t="s">
        <v>1187</v>
      </c>
      <c r="C358" s="116" t="s">
        <v>107</v>
      </c>
      <c r="D358" s="116" t="s">
        <v>491</v>
      </c>
      <c r="E358" s="117"/>
      <c r="F358" s="116" t="s">
        <v>79</v>
      </c>
      <c r="G358" s="116" t="s">
        <v>1480</v>
      </c>
      <c r="H358" s="11" t="s">
        <v>90</v>
      </c>
      <c r="J358" s="11" t="s">
        <v>545</v>
      </c>
      <c r="K358" s="11"/>
      <c r="L358" s="11"/>
      <c r="M358" s="11"/>
      <c r="N358" s="6" t="s">
        <v>85</v>
      </c>
      <c r="O358" s="23"/>
      <c r="P358" s="23"/>
      <c r="Q358" s="6">
        <v>10.0</v>
      </c>
      <c r="R358" s="6">
        <v>10.0</v>
      </c>
      <c r="S358" s="6">
        <v>10.0</v>
      </c>
      <c r="T358" s="23"/>
      <c r="U358" s="23"/>
      <c r="V358" s="6"/>
      <c r="W358" s="6">
        <v>10.0</v>
      </c>
      <c r="X358" s="6">
        <v>10.0</v>
      </c>
      <c r="Y358" s="6">
        <v>10.0</v>
      </c>
      <c r="Z358" s="6">
        <v>10.0</v>
      </c>
      <c r="AA358" s="6"/>
      <c r="AB358" s="6">
        <v>10.0</v>
      </c>
      <c r="AC358" s="6">
        <v>10.0</v>
      </c>
      <c r="AD358" s="23"/>
      <c r="AE358" s="6">
        <v>10.0</v>
      </c>
      <c r="AF358" s="23"/>
      <c r="AG358" s="23"/>
      <c r="AH358" s="6">
        <v>10.0</v>
      </c>
      <c r="AI358" s="23"/>
      <c r="AJ358" s="23"/>
      <c r="AK358" s="6">
        <v>10.0</v>
      </c>
      <c r="AL358" s="23"/>
      <c r="AM358" s="6">
        <v>9.0</v>
      </c>
      <c r="AN358" s="6"/>
      <c r="AO358" s="6"/>
      <c r="AP358" s="6"/>
      <c r="AQ358" s="6"/>
      <c r="AR358" s="6"/>
      <c r="AS358" s="23"/>
      <c r="AT358" s="23"/>
      <c r="AU358" s="23"/>
      <c r="AV358" s="23"/>
      <c r="AW358" s="23"/>
      <c r="AX358" s="25">
        <v>10.0</v>
      </c>
      <c r="AY358" s="25">
        <f t="shared" si="1"/>
        <v>9.92</v>
      </c>
      <c r="AZ358" s="23"/>
      <c r="BA358" s="23">
        <f t="shared" si="5"/>
        <v>0</v>
      </c>
      <c r="BB358" s="6">
        <v>3.0</v>
      </c>
      <c r="BC358" s="6">
        <v>0.0</v>
      </c>
      <c r="BD358" s="23">
        <f t="shared" si="3"/>
        <v>3</v>
      </c>
      <c r="BE358" s="6" t="s">
        <v>92</v>
      </c>
      <c r="BF358" s="6" t="s">
        <v>55</v>
      </c>
      <c r="BG358" s="6" t="s">
        <v>55</v>
      </c>
      <c r="BH358" s="6" t="s">
        <v>55</v>
      </c>
      <c r="BI358" s="6" t="s">
        <v>55</v>
      </c>
      <c r="BJ358" s="93" t="s">
        <v>55</v>
      </c>
      <c r="BK358" s="6" t="s">
        <v>55</v>
      </c>
      <c r="BL358" s="23"/>
      <c r="BM358" s="23"/>
      <c r="BN358" s="42"/>
      <c r="BO358" s="42"/>
      <c r="BP358" s="42"/>
    </row>
    <row r="359">
      <c r="A359" s="11">
        <v>356.0</v>
      </c>
      <c r="B359" s="116" t="s">
        <v>1188</v>
      </c>
      <c r="C359" s="116" t="s">
        <v>119</v>
      </c>
      <c r="D359" s="116" t="s">
        <v>1189</v>
      </c>
      <c r="E359" s="117"/>
      <c r="F359" s="116" t="s">
        <v>79</v>
      </c>
      <c r="G359" s="116" t="s">
        <v>1480</v>
      </c>
      <c r="H359" s="11" t="s">
        <v>90</v>
      </c>
      <c r="J359" s="11" t="s">
        <v>545</v>
      </c>
      <c r="K359" s="11"/>
      <c r="L359" s="11"/>
      <c r="M359" s="11"/>
      <c r="N359" s="6" t="s">
        <v>85</v>
      </c>
      <c r="O359" s="23"/>
      <c r="P359" s="23"/>
      <c r="Q359" s="25">
        <v>6.0</v>
      </c>
      <c r="R359" s="25">
        <v>10.0</v>
      </c>
      <c r="S359" s="25">
        <v>10.0</v>
      </c>
      <c r="T359" s="25"/>
      <c r="U359" s="25"/>
      <c r="V359" s="25"/>
      <c r="W359" s="25">
        <v>7.0</v>
      </c>
      <c r="X359" s="25">
        <v>8.0</v>
      </c>
      <c r="Y359" s="25">
        <v>9.0</v>
      </c>
      <c r="Z359" s="25">
        <v>8.0</v>
      </c>
      <c r="AA359" s="25"/>
      <c r="AB359" s="25">
        <v>6.0</v>
      </c>
      <c r="AC359" s="25">
        <v>10.0</v>
      </c>
      <c r="AD359" s="25"/>
      <c r="AE359" s="25">
        <v>8.0</v>
      </c>
      <c r="AF359" s="25"/>
      <c r="AG359" s="25"/>
      <c r="AH359" s="25">
        <v>10.0</v>
      </c>
      <c r="AI359" s="25"/>
      <c r="AJ359" s="25"/>
      <c r="AK359" s="25">
        <v>10.0</v>
      </c>
      <c r="AL359" s="25"/>
      <c r="AM359" s="25">
        <v>5.0</v>
      </c>
      <c r="AN359" s="25"/>
      <c r="AO359" s="25"/>
      <c r="AP359" s="25"/>
      <c r="AQ359" s="25"/>
      <c r="AR359" s="6"/>
      <c r="AS359" s="25"/>
      <c r="AT359" s="25"/>
      <c r="AU359" s="25"/>
      <c r="AV359" s="25"/>
      <c r="AW359" s="25"/>
      <c r="AX359" s="25">
        <v>10.0</v>
      </c>
      <c r="AY359" s="25">
        <f t="shared" si="1"/>
        <v>8.35</v>
      </c>
      <c r="AZ359" s="23"/>
      <c r="BA359" s="23">
        <f t="shared" si="5"/>
        <v>0</v>
      </c>
      <c r="BB359" s="6">
        <v>14.0</v>
      </c>
      <c r="BC359" s="6">
        <v>0.0</v>
      </c>
      <c r="BD359" s="23">
        <f t="shared" si="3"/>
        <v>14</v>
      </c>
      <c r="BE359" s="6" t="s">
        <v>92</v>
      </c>
      <c r="BF359" s="6" t="s">
        <v>55</v>
      </c>
      <c r="BG359" s="6" t="s">
        <v>55</v>
      </c>
      <c r="BH359" s="6" t="s">
        <v>55</v>
      </c>
      <c r="BI359" s="6" t="s">
        <v>55</v>
      </c>
      <c r="BJ359" s="93" t="s">
        <v>55</v>
      </c>
      <c r="BK359" s="6" t="s">
        <v>55</v>
      </c>
      <c r="BL359" s="23"/>
      <c r="BM359" s="23"/>
      <c r="BN359" s="42"/>
      <c r="BO359" s="42"/>
      <c r="BP359" s="42"/>
    </row>
    <row r="360">
      <c r="A360" s="11">
        <v>357.0</v>
      </c>
      <c r="B360" s="116" t="s">
        <v>1164</v>
      </c>
      <c r="C360" s="116" t="s">
        <v>1197</v>
      </c>
      <c r="D360" s="116" t="s">
        <v>1198</v>
      </c>
      <c r="E360" s="117"/>
      <c r="F360" s="116" t="s">
        <v>79</v>
      </c>
      <c r="G360" s="116" t="s">
        <v>1480</v>
      </c>
      <c r="H360" s="11" t="s">
        <v>90</v>
      </c>
      <c r="J360" s="11" t="s">
        <v>545</v>
      </c>
      <c r="K360" s="11"/>
      <c r="L360" s="11"/>
      <c r="M360" s="11"/>
      <c r="N360" s="6" t="s">
        <v>85</v>
      </c>
      <c r="O360" s="23"/>
      <c r="P360" s="23"/>
      <c r="Q360" s="6">
        <v>5.0</v>
      </c>
      <c r="R360" s="6">
        <v>9.0</v>
      </c>
      <c r="S360" s="6">
        <v>6.0</v>
      </c>
      <c r="T360" s="23"/>
      <c r="U360" s="23"/>
      <c r="V360" s="6"/>
      <c r="W360" s="6">
        <v>8.0</v>
      </c>
      <c r="X360" s="6">
        <v>7.0</v>
      </c>
      <c r="Y360" s="6">
        <v>10.0</v>
      </c>
      <c r="Z360" s="6">
        <v>6.0</v>
      </c>
      <c r="AA360" s="6"/>
      <c r="AB360" s="6">
        <v>5.0</v>
      </c>
      <c r="AC360" s="6">
        <v>10.0</v>
      </c>
      <c r="AD360" s="23"/>
      <c r="AE360" s="6">
        <v>9.0</v>
      </c>
      <c r="AF360" s="23"/>
      <c r="AG360" s="23"/>
      <c r="AH360" s="6">
        <v>10.0</v>
      </c>
      <c r="AI360" s="23"/>
      <c r="AJ360" s="23"/>
      <c r="AK360" s="6">
        <v>10.0</v>
      </c>
      <c r="AL360" s="23"/>
      <c r="AM360" s="6">
        <v>8.0</v>
      </c>
      <c r="AN360" s="6"/>
      <c r="AO360" s="6"/>
      <c r="AP360" s="6"/>
      <c r="AQ360" s="6"/>
      <c r="AR360" s="6"/>
      <c r="AS360" s="23"/>
      <c r="AT360" s="23"/>
      <c r="AU360" s="23"/>
      <c r="AV360" s="23"/>
      <c r="AW360" s="23"/>
      <c r="AX360" s="25">
        <v>10.0</v>
      </c>
      <c r="AY360" s="25">
        <f t="shared" si="1"/>
        <v>8.07</v>
      </c>
      <c r="AZ360" s="23"/>
      <c r="BA360" s="23">
        <f t="shared" si="5"/>
        <v>0</v>
      </c>
      <c r="BB360" s="6">
        <v>52.0</v>
      </c>
      <c r="BC360" s="6">
        <v>9.0</v>
      </c>
      <c r="BD360" s="23">
        <f t="shared" si="3"/>
        <v>43</v>
      </c>
      <c r="BE360" s="6" t="s">
        <v>92</v>
      </c>
      <c r="BF360" s="6" t="s">
        <v>55</v>
      </c>
      <c r="BG360" s="6" t="s">
        <v>55</v>
      </c>
      <c r="BH360" s="6" t="s">
        <v>55</v>
      </c>
      <c r="BI360" s="6" t="s">
        <v>55</v>
      </c>
      <c r="BJ360" s="93" t="s">
        <v>55</v>
      </c>
      <c r="BK360" s="6" t="s">
        <v>55</v>
      </c>
      <c r="BL360" s="23"/>
      <c r="BM360" s="23"/>
      <c r="BN360" s="42"/>
      <c r="BO360" s="42"/>
      <c r="BP360" s="42"/>
    </row>
    <row r="361">
      <c r="A361" s="11">
        <v>358.0</v>
      </c>
      <c r="B361" s="116" t="s">
        <v>672</v>
      </c>
      <c r="C361" s="116" t="s">
        <v>521</v>
      </c>
      <c r="D361" s="116" t="s">
        <v>143</v>
      </c>
      <c r="E361" s="117"/>
      <c r="F361" s="116" t="s">
        <v>79</v>
      </c>
      <c r="G361" s="116" t="s">
        <v>1480</v>
      </c>
      <c r="H361" s="11" t="s">
        <v>90</v>
      </c>
      <c r="J361" s="11" t="s">
        <v>545</v>
      </c>
      <c r="K361" s="11"/>
      <c r="L361" s="11"/>
      <c r="M361" s="11"/>
      <c r="N361" s="6" t="s">
        <v>85</v>
      </c>
      <c r="O361" s="23"/>
      <c r="P361" s="23"/>
      <c r="Q361" s="6">
        <v>7.0</v>
      </c>
      <c r="R361" s="6">
        <v>10.0</v>
      </c>
      <c r="S361" s="6">
        <v>7.0</v>
      </c>
      <c r="T361" s="23"/>
      <c r="U361" s="23"/>
      <c r="V361" s="6"/>
      <c r="W361" s="6">
        <v>7.0</v>
      </c>
      <c r="X361" s="6">
        <v>7.0</v>
      </c>
      <c r="Y361" s="6">
        <v>9.0</v>
      </c>
      <c r="Z361" s="6">
        <v>8.0</v>
      </c>
      <c r="AA361" s="6"/>
      <c r="AB361" s="6">
        <v>7.0</v>
      </c>
      <c r="AC361" s="6">
        <v>8.0</v>
      </c>
      <c r="AD361" s="23"/>
      <c r="AE361" s="6">
        <v>8.0</v>
      </c>
      <c r="AF361" s="23"/>
      <c r="AG361" s="23"/>
      <c r="AH361" s="6">
        <v>10.0</v>
      </c>
      <c r="AI361" s="23"/>
      <c r="AJ361" s="23"/>
      <c r="AK361" s="6">
        <v>10.0</v>
      </c>
      <c r="AL361" s="23"/>
      <c r="AM361" s="6">
        <v>5.0</v>
      </c>
      <c r="AN361" s="6"/>
      <c r="AO361" s="6"/>
      <c r="AP361" s="6"/>
      <c r="AQ361" s="6"/>
      <c r="AR361" s="6"/>
      <c r="AS361" s="23"/>
      <c r="AT361" s="23"/>
      <c r="AU361" s="23"/>
      <c r="AV361" s="23"/>
      <c r="AW361" s="23"/>
      <c r="AX361" s="25">
        <v>10.0</v>
      </c>
      <c r="AY361" s="25">
        <f t="shared" si="1"/>
        <v>8.07</v>
      </c>
      <c r="AZ361" s="23"/>
      <c r="BA361" s="23">
        <f t="shared" si="5"/>
        <v>0</v>
      </c>
      <c r="BB361" s="6">
        <v>12.0</v>
      </c>
      <c r="BC361" s="6">
        <v>0.0</v>
      </c>
      <c r="BD361" s="23">
        <f t="shared" si="3"/>
        <v>12</v>
      </c>
      <c r="BE361" s="6" t="s">
        <v>92</v>
      </c>
      <c r="BF361" s="6" t="s">
        <v>55</v>
      </c>
      <c r="BG361" s="6" t="s">
        <v>55</v>
      </c>
      <c r="BH361" s="6" t="s">
        <v>55</v>
      </c>
      <c r="BI361" s="6" t="s">
        <v>55</v>
      </c>
      <c r="BJ361" s="93" t="s">
        <v>55</v>
      </c>
      <c r="BK361" s="6" t="s">
        <v>55</v>
      </c>
      <c r="BL361" s="23"/>
      <c r="BM361" s="23"/>
      <c r="BN361" s="42"/>
      <c r="BO361" s="42"/>
      <c r="BP361" s="42"/>
    </row>
    <row r="362">
      <c r="A362" s="11">
        <v>359.0</v>
      </c>
      <c r="B362" s="116" t="s">
        <v>1199</v>
      </c>
      <c r="C362" s="116" t="s">
        <v>213</v>
      </c>
      <c r="D362" s="116" t="s">
        <v>540</v>
      </c>
      <c r="E362" s="117"/>
      <c r="F362" s="116" t="s">
        <v>79</v>
      </c>
      <c r="G362" s="116" t="s">
        <v>1480</v>
      </c>
      <c r="H362" s="11" t="s">
        <v>90</v>
      </c>
      <c r="J362" s="11" t="s">
        <v>545</v>
      </c>
      <c r="K362" s="11"/>
      <c r="L362" s="11"/>
      <c r="M362" s="11"/>
      <c r="N362" s="6" t="s">
        <v>85</v>
      </c>
      <c r="O362" s="23"/>
      <c r="P362" s="23"/>
      <c r="Q362" s="6">
        <v>5.0</v>
      </c>
      <c r="R362" s="6">
        <v>8.0</v>
      </c>
      <c r="S362" s="6">
        <v>9.0</v>
      </c>
      <c r="T362" s="23"/>
      <c r="U362" s="23"/>
      <c r="V362" s="6"/>
      <c r="W362" s="6">
        <v>8.0</v>
      </c>
      <c r="X362" s="6">
        <v>9.0</v>
      </c>
      <c r="Y362" s="6">
        <v>6.0</v>
      </c>
      <c r="Z362" s="6">
        <v>5.0</v>
      </c>
      <c r="AA362" s="6"/>
      <c r="AB362" s="6">
        <v>8.0</v>
      </c>
      <c r="AC362" s="6">
        <v>10.0</v>
      </c>
      <c r="AD362" s="23"/>
      <c r="AE362" s="6">
        <v>10.0</v>
      </c>
      <c r="AF362" s="23"/>
      <c r="AG362" s="23"/>
      <c r="AH362" s="6">
        <v>10.0</v>
      </c>
      <c r="AI362" s="23"/>
      <c r="AJ362" s="23"/>
      <c r="AK362" s="6">
        <v>10.0</v>
      </c>
      <c r="AL362" s="23"/>
      <c r="AM362" s="6">
        <v>7.0</v>
      </c>
      <c r="AN362" s="6"/>
      <c r="AO362" s="6"/>
      <c r="AP362" s="6"/>
      <c r="AQ362" s="6"/>
      <c r="AR362" s="6"/>
      <c r="AS362" s="23"/>
      <c r="AT362" s="23"/>
      <c r="AU362" s="23"/>
      <c r="AV362" s="23"/>
      <c r="AW362" s="23"/>
      <c r="AX362" s="25">
        <v>10.0</v>
      </c>
      <c r="AY362" s="25">
        <f t="shared" si="1"/>
        <v>8.21</v>
      </c>
      <c r="AZ362" s="23"/>
      <c r="BA362" s="23">
        <f t="shared" si="5"/>
        <v>0</v>
      </c>
      <c r="BB362" s="6">
        <v>37.0</v>
      </c>
      <c r="BC362" s="6">
        <v>9.0</v>
      </c>
      <c r="BD362" s="23">
        <f t="shared" si="3"/>
        <v>28</v>
      </c>
      <c r="BE362" s="6" t="s">
        <v>92</v>
      </c>
      <c r="BF362" s="6" t="s">
        <v>55</v>
      </c>
      <c r="BG362" s="6" t="s">
        <v>55</v>
      </c>
      <c r="BH362" s="6" t="s">
        <v>55</v>
      </c>
      <c r="BI362" s="6" t="s">
        <v>55</v>
      </c>
      <c r="BJ362" s="93" t="s">
        <v>55</v>
      </c>
      <c r="BK362" s="6" t="s">
        <v>55</v>
      </c>
      <c r="BL362" s="23"/>
      <c r="BM362" s="23"/>
      <c r="BN362" s="42"/>
      <c r="BO362" s="42"/>
      <c r="BP362" s="42"/>
    </row>
    <row r="363">
      <c r="A363" s="11">
        <v>360.0</v>
      </c>
      <c r="B363" s="116" t="s">
        <v>1201</v>
      </c>
      <c r="C363" s="116" t="s">
        <v>147</v>
      </c>
      <c r="D363" s="116" t="s">
        <v>623</v>
      </c>
      <c r="E363" s="117"/>
      <c r="F363" s="116" t="s">
        <v>96</v>
      </c>
      <c r="G363" s="116" t="s">
        <v>1480</v>
      </c>
      <c r="H363" s="11" t="s">
        <v>90</v>
      </c>
      <c r="J363" s="11" t="s">
        <v>545</v>
      </c>
      <c r="K363" s="11"/>
      <c r="L363" s="11"/>
      <c r="M363" s="11"/>
      <c r="N363" s="6" t="s">
        <v>85</v>
      </c>
      <c r="O363" s="23"/>
      <c r="P363" s="23"/>
      <c r="Q363" s="6">
        <v>9.0</v>
      </c>
      <c r="R363" s="6">
        <v>9.0</v>
      </c>
      <c r="S363" s="6">
        <v>10.0</v>
      </c>
      <c r="T363" s="23"/>
      <c r="U363" s="23"/>
      <c r="V363" s="6"/>
      <c r="W363" s="6">
        <v>8.0</v>
      </c>
      <c r="X363" s="6">
        <v>9.0</v>
      </c>
      <c r="Y363" s="6">
        <v>10.0</v>
      </c>
      <c r="Z363" s="6">
        <v>9.0</v>
      </c>
      <c r="AA363" s="6"/>
      <c r="AB363" s="6">
        <v>10.0</v>
      </c>
      <c r="AC363" s="6">
        <v>10.0</v>
      </c>
      <c r="AD363" s="23"/>
      <c r="AE363" s="6">
        <v>10.0</v>
      </c>
      <c r="AF363" s="23"/>
      <c r="AG363" s="23"/>
      <c r="AH363" s="6"/>
      <c r="AI363" s="23"/>
      <c r="AJ363" s="23"/>
      <c r="AK363" s="6">
        <v>10.0</v>
      </c>
      <c r="AL363" s="23"/>
      <c r="AM363" s="6">
        <v>6.0</v>
      </c>
      <c r="AN363" s="6"/>
      <c r="AO363" s="6"/>
      <c r="AP363" s="6"/>
      <c r="AQ363" s="6"/>
      <c r="AR363" s="6"/>
      <c r="AS363" s="23"/>
      <c r="AT363" s="23"/>
      <c r="AU363" s="23"/>
      <c r="AV363" s="23"/>
      <c r="AW363" s="6"/>
      <c r="AX363" s="25">
        <v>10.0</v>
      </c>
      <c r="AY363" s="25">
        <f t="shared" si="1"/>
        <v>9.23</v>
      </c>
      <c r="AZ363" s="23"/>
      <c r="BA363" s="23">
        <f t="shared" si="5"/>
        <v>0</v>
      </c>
      <c r="BB363" s="6">
        <v>31.0</v>
      </c>
      <c r="BC363" s="6">
        <v>0.0</v>
      </c>
      <c r="BD363" s="23">
        <f t="shared" si="3"/>
        <v>31</v>
      </c>
      <c r="BE363" s="6" t="s">
        <v>92</v>
      </c>
      <c r="BF363" s="6" t="s">
        <v>55</v>
      </c>
      <c r="BG363" s="6" t="s">
        <v>55</v>
      </c>
      <c r="BH363" s="6" t="s">
        <v>55</v>
      </c>
      <c r="BI363" s="6" t="s">
        <v>55</v>
      </c>
      <c r="BJ363" s="93" t="s">
        <v>55</v>
      </c>
      <c r="BK363" s="6" t="s">
        <v>55</v>
      </c>
      <c r="BL363" s="23"/>
      <c r="BM363" s="23"/>
      <c r="BN363" s="42"/>
      <c r="BO363" s="42"/>
      <c r="BP363" s="42"/>
    </row>
    <row r="364">
      <c r="A364" s="11">
        <v>361.0</v>
      </c>
      <c r="B364" s="116" t="s">
        <v>1204</v>
      </c>
      <c r="C364" s="116" t="s">
        <v>78</v>
      </c>
      <c r="D364" s="116" t="s">
        <v>338</v>
      </c>
      <c r="E364" s="117"/>
      <c r="F364" s="116" t="s">
        <v>79</v>
      </c>
      <c r="G364" s="116" t="s">
        <v>1480</v>
      </c>
      <c r="H364" s="11" t="s">
        <v>90</v>
      </c>
      <c r="J364" s="11" t="s">
        <v>545</v>
      </c>
      <c r="K364" s="11"/>
      <c r="L364" s="11"/>
      <c r="M364" s="11"/>
      <c r="N364" s="6" t="s">
        <v>85</v>
      </c>
      <c r="O364" s="23"/>
      <c r="P364" s="23"/>
      <c r="Q364" s="6">
        <v>9.0</v>
      </c>
      <c r="R364" s="6">
        <v>10.0</v>
      </c>
      <c r="S364" s="6">
        <v>9.0</v>
      </c>
      <c r="T364" s="23"/>
      <c r="U364" s="23"/>
      <c r="V364" s="6"/>
      <c r="W364" s="6">
        <v>10.0</v>
      </c>
      <c r="X364" s="6">
        <v>10.0</v>
      </c>
      <c r="Y364" s="6">
        <v>10.0</v>
      </c>
      <c r="Z364" s="6">
        <v>9.0</v>
      </c>
      <c r="AA364" s="6"/>
      <c r="AB364" s="6">
        <v>10.0</v>
      </c>
      <c r="AC364" s="6">
        <v>10.0</v>
      </c>
      <c r="AD364" s="23"/>
      <c r="AE364" s="6">
        <v>10.0</v>
      </c>
      <c r="AF364" s="23"/>
      <c r="AG364" s="23"/>
      <c r="AH364" s="6">
        <v>10.0</v>
      </c>
      <c r="AI364" s="23"/>
      <c r="AJ364" s="23"/>
      <c r="AK364" s="6">
        <v>10.0</v>
      </c>
      <c r="AL364" s="23"/>
      <c r="AM364" s="6">
        <v>10.0</v>
      </c>
      <c r="AN364" s="6"/>
      <c r="AO364" s="6"/>
      <c r="AP364" s="6"/>
      <c r="AQ364" s="6"/>
      <c r="AR364" s="6"/>
      <c r="AS364" s="23"/>
      <c r="AT364" s="23"/>
      <c r="AU364" s="23"/>
      <c r="AV364" s="23"/>
      <c r="AW364" s="23"/>
      <c r="AX364" s="25">
        <v>10.0</v>
      </c>
      <c r="AY364" s="25">
        <f t="shared" si="1"/>
        <v>9.78</v>
      </c>
      <c r="AZ364" s="23"/>
      <c r="BA364" s="23">
        <f t="shared" si="5"/>
        <v>0</v>
      </c>
      <c r="BB364" s="6">
        <v>10.0</v>
      </c>
      <c r="BC364" s="6">
        <v>0.0</v>
      </c>
      <c r="BD364" s="23">
        <f t="shared" si="3"/>
        <v>10</v>
      </c>
      <c r="BE364" s="6" t="s">
        <v>92</v>
      </c>
      <c r="BF364" s="6" t="s">
        <v>55</v>
      </c>
      <c r="BG364" s="6" t="s">
        <v>55</v>
      </c>
      <c r="BH364" s="6" t="s">
        <v>55</v>
      </c>
      <c r="BI364" s="6" t="s">
        <v>55</v>
      </c>
      <c r="BJ364" s="93" t="s">
        <v>55</v>
      </c>
      <c r="BK364" s="6" t="s">
        <v>55</v>
      </c>
      <c r="BL364" s="23"/>
      <c r="BM364" s="23"/>
      <c r="BN364" s="42"/>
      <c r="BO364" s="42"/>
      <c r="BP364" s="42"/>
    </row>
    <row r="365">
      <c r="A365" s="11">
        <v>362.0</v>
      </c>
      <c r="B365" s="116" t="s">
        <v>1206</v>
      </c>
      <c r="C365" s="116" t="s">
        <v>259</v>
      </c>
      <c r="D365" s="116" t="s">
        <v>122</v>
      </c>
      <c r="E365" s="117"/>
      <c r="F365" s="116" t="s">
        <v>96</v>
      </c>
      <c r="G365" s="116" t="s">
        <v>1480</v>
      </c>
      <c r="H365" s="11" t="s">
        <v>90</v>
      </c>
      <c r="J365" s="11" t="s">
        <v>545</v>
      </c>
      <c r="K365" s="11"/>
      <c r="L365" s="11"/>
      <c r="M365" s="11"/>
      <c r="N365" s="6" t="s">
        <v>85</v>
      </c>
      <c r="O365" s="23"/>
      <c r="P365" s="23"/>
      <c r="Q365" s="6">
        <v>7.0</v>
      </c>
      <c r="R365" s="6">
        <v>10.0</v>
      </c>
      <c r="S365" s="6">
        <v>8.0</v>
      </c>
      <c r="T365" s="23"/>
      <c r="U365" s="23"/>
      <c r="V365" s="6"/>
      <c r="W365" s="6">
        <v>10.0</v>
      </c>
      <c r="X365" s="6">
        <v>9.0</v>
      </c>
      <c r="Y365" s="6">
        <v>10.0</v>
      </c>
      <c r="Z365" s="6">
        <v>10.0</v>
      </c>
      <c r="AA365" s="6"/>
      <c r="AB365" s="6">
        <v>5.0</v>
      </c>
      <c r="AC365" s="6">
        <v>9.0</v>
      </c>
      <c r="AD365" s="23"/>
      <c r="AE365" s="6">
        <v>10.0</v>
      </c>
      <c r="AF365" s="23"/>
      <c r="AG365" s="23"/>
      <c r="AH365" s="6">
        <v>10.0</v>
      </c>
      <c r="AI365" s="23"/>
      <c r="AJ365" s="23"/>
      <c r="AK365" s="6">
        <v>10.0</v>
      </c>
      <c r="AL365" s="23"/>
      <c r="AM365" s="6">
        <v>10.0</v>
      </c>
      <c r="AN365" s="6"/>
      <c r="AO365" s="6"/>
      <c r="AP365" s="6"/>
      <c r="AQ365" s="6"/>
      <c r="AR365" s="6"/>
      <c r="AS365" s="23"/>
      <c r="AT365" s="23"/>
      <c r="AU365" s="23"/>
      <c r="AV365" s="23"/>
      <c r="AW365" s="23"/>
      <c r="AX365" s="25">
        <v>10.0</v>
      </c>
      <c r="AY365" s="25">
        <f t="shared" si="1"/>
        <v>9.14</v>
      </c>
      <c r="AZ365" s="23"/>
      <c r="BA365" s="23">
        <f t="shared" si="5"/>
        <v>0</v>
      </c>
      <c r="BB365" s="6">
        <v>60.0</v>
      </c>
      <c r="BC365" s="6">
        <v>0.0</v>
      </c>
      <c r="BD365" s="23">
        <f t="shared" si="3"/>
        <v>60</v>
      </c>
      <c r="BE365" s="6" t="s">
        <v>92</v>
      </c>
      <c r="BF365" s="6" t="s">
        <v>55</v>
      </c>
      <c r="BG365" s="6" t="s">
        <v>55</v>
      </c>
      <c r="BH365" s="6" t="s">
        <v>55</v>
      </c>
      <c r="BI365" s="6" t="s">
        <v>55</v>
      </c>
      <c r="BJ365" s="93" t="s">
        <v>55</v>
      </c>
      <c r="BK365" s="6" t="s">
        <v>55</v>
      </c>
      <c r="BL365" s="23"/>
      <c r="BM365" s="23"/>
      <c r="BN365" s="42"/>
      <c r="BO365" s="42"/>
      <c r="BP365" s="42"/>
    </row>
    <row r="366">
      <c r="A366" s="11">
        <v>363.0</v>
      </c>
      <c r="B366" s="116" t="s">
        <v>1208</v>
      </c>
      <c r="C366" s="116" t="s">
        <v>151</v>
      </c>
      <c r="D366" s="116" t="s">
        <v>1004</v>
      </c>
      <c r="E366" s="117"/>
      <c r="F366" s="116" t="s">
        <v>96</v>
      </c>
      <c r="G366" s="116" t="s">
        <v>1480</v>
      </c>
      <c r="H366" s="11" t="s">
        <v>90</v>
      </c>
      <c r="J366" s="11" t="s">
        <v>545</v>
      </c>
      <c r="K366" s="11"/>
      <c r="L366" s="11"/>
      <c r="M366" s="11"/>
      <c r="N366" s="6" t="s">
        <v>85</v>
      </c>
      <c r="O366" s="23"/>
      <c r="P366" s="23"/>
      <c r="Q366" s="6">
        <v>8.0</v>
      </c>
      <c r="R366" s="6">
        <v>8.0</v>
      </c>
      <c r="S366" s="6">
        <v>8.0</v>
      </c>
      <c r="T366" s="23"/>
      <c r="U366" s="23"/>
      <c r="V366" s="6"/>
      <c r="W366" s="6">
        <v>8.0</v>
      </c>
      <c r="X366" s="6">
        <v>8.0</v>
      </c>
      <c r="Y366" s="6">
        <v>10.0</v>
      </c>
      <c r="Z366" s="6">
        <v>9.0</v>
      </c>
      <c r="AA366" s="6"/>
      <c r="AB366" s="6">
        <v>7.0</v>
      </c>
      <c r="AC366" s="6">
        <v>9.0</v>
      </c>
      <c r="AD366" s="23"/>
      <c r="AE366" s="6">
        <v>10.0</v>
      </c>
      <c r="AF366" s="23"/>
      <c r="AG366" s="23"/>
      <c r="AH366" s="6">
        <v>10.0</v>
      </c>
      <c r="AI366" s="23"/>
      <c r="AJ366" s="23"/>
      <c r="AK366" s="6">
        <v>10.0</v>
      </c>
      <c r="AL366" s="23"/>
      <c r="AM366" s="6">
        <v>6.0</v>
      </c>
      <c r="AN366" s="6"/>
      <c r="AO366" s="6"/>
      <c r="AP366" s="6"/>
      <c r="AQ366" s="6"/>
      <c r="AR366" s="6"/>
      <c r="AS366" s="23"/>
      <c r="AT366" s="23"/>
      <c r="AU366" s="23"/>
      <c r="AV366" s="23"/>
      <c r="AW366" s="23"/>
      <c r="AX366" s="25">
        <v>10.0</v>
      </c>
      <c r="AY366" s="25">
        <f t="shared" si="1"/>
        <v>8.64</v>
      </c>
      <c r="AZ366" s="23"/>
      <c r="BA366" s="23">
        <f t="shared" si="5"/>
        <v>0</v>
      </c>
      <c r="BB366" s="6">
        <v>35.0</v>
      </c>
      <c r="BC366" s="6">
        <v>0.0</v>
      </c>
      <c r="BD366" s="23">
        <f t="shared" si="3"/>
        <v>35</v>
      </c>
      <c r="BE366" s="6" t="s">
        <v>92</v>
      </c>
      <c r="BF366" s="6" t="s">
        <v>55</v>
      </c>
      <c r="BG366" s="6" t="s">
        <v>55</v>
      </c>
      <c r="BH366" s="6" t="s">
        <v>55</v>
      </c>
      <c r="BI366" s="6" t="s">
        <v>55</v>
      </c>
      <c r="BJ366" s="93" t="s">
        <v>55</v>
      </c>
      <c r="BK366" s="6" t="s">
        <v>55</v>
      </c>
      <c r="BL366" s="23"/>
      <c r="BM366" s="23"/>
      <c r="BN366" s="42"/>
      <c r="BO366" s="42"/>
      <c r="BP366" s="42"/>
    </row>
    <row r="367">
      <c r="A367" s="11">
        <v>364.0</v>
      </c>
      <c r="B367" s="116" t="s">
        <v>1210</v>
      </c>
      <c r="C367" s="116" t="s">
        <v>404</v>
      </c>
      <c r="D367" s="118"/>
      <c r="E367" s="117"/>
      <c r="F367" s="116" t="s">
        <v>96</v>
      </c>
      <c r="G367" s="116" t="s">
        <v>1480</v>
      </c>
      <c r="H367" s="11" t="s">
        <v>90</v>
      </c>
      <c r="J367" s="11" t="s">
        <v>545</v>
      </c>
      <c r="K367" s="11"/>
      <c r="L367" s="11"/>
      <c r="M367" s="11"/>
      <c r="N367" s="6" t="s">
        <v>85</v>
      </c>
      <c r="O367" s="23"/>
      <c r="P367" s="23"/>
      <c r="Q367" s="25">
        <v>8.0</v>
      </c>
      <c r="R367" s="25">
        <v>8.0</v>
      </c>
      <c r="S367" s="25">
        <v>8.0</v>
      </c>
      <c r="T367" s="25"/>
      <c r="U367" s="25"/>
      <c r="V367" s="25"/>
      <c r="W367" s="25">
        <v>7.0</v>
      </c>
      <c r="X367" s="25">
        <v>8.0</v>
      </c>
      <c r="Y367" s="25">
        <v>10.0</v>
      </c>
      <c r="Z367" s="25">
        <v>10.0</v>
      </c>
      <c r="AA367" s="25"/>
      <c r="AB367" s="25">
        <v>7.0</v>
      </c>
      <c r="AC367" s="25">
        <v>10.0</v>
      </c>
      <c r="AD367" s="25"/>
      <c r="AE367" s="25">
        <v>9.0</v>
      </c>
      <c r="AF367" s="25"/>
      <c r="AG367" s="25"/>
      <c r="AH367" s="25">
        <v>10.0</v>
      </c>
      <c r="AI367" s="25"/>
      <c r="AJ367" s="25"/>
      <c r="AK367" s="25">
        <v>10.0</v>
      </c>
      <c r="AL367" s="25"/>
      <c r="AM367" s="25">
        <v>4.0</v>
      </c>
      <c r="AN367" s="25"/>
      <c r="AO367" s="25"/>
      <c r="AP367" s="25"/>
      <c r="AQ367" s="25"/>
      <c r="AR367" s="6"/>
      <c r="AS367" s="25"/>
      <c r="AT367" s="25"/>
      <c r="AU367" s="25"/>
      <c r="AV367" s="25"/>
      <c r="AW367" s="25"/>
      <c r="AX367" s="25">
        <v>10.0</v>
      </c>
      <c r="AY367" s="25" t="str">
        <f t="shared" si="1"/>
        <v/>
      </c>
      <c r="AZ367" s="23"/>
      <c r="BA367" s="23">
        <f t="shared" si="5"/>
        <v>1</v>
      </c>
      <c r="BB367" s="6">
        <v>35.0</v>
      </c>
      <c r="BC367" s="6">
        <v>0.0</v>
      </c>
      <c r="BD367" s="23">
        <f t="shared" si="3"/>
        <v>35</v>
      </c>
      <c r="BE367" s="6" t="s">
        <v>92</v>
      </c>
      <c r="BF367" s="6" t="s">
        <v>55</v>
      </c>
      <c r="BG367" s="6" t="s">
        <v>55</v>
      </c>
      <c r="BH367" s="6" t="s">
        <v>55</v>
      </c>
      <c r="BI367" s="6" t="s">
        <v>55</v>
      </c>
      <c r="BJ367" s="93" t="s">
        <v>92</v>
      </c>
      <c r="BK367" s="6" t="s">
        <v>55</v>
      </c>
      <c r="BL367" s="23"/>
      <c r="BM367" s="23"/>
      <c r="BN367" s="42"/>
      <c r="BO367" s="42"/>
      <c r="BP367" s="42"/>
    </row>
    <row r="368">
      <c r="A368" s="11">
        <v>365.0</v>
      </c>
      <c r="B368" s="116" t="s">
        <v>1212</v>
      </c>
      <c r="C368" s="116" t="s">
        <v>1213</v>
      </c>
      <c r="D368" s="116" t="s">
        <v>716</v>
      </c>
      <c r="E368" s="117"/>
      <c r="F368" s="116" t="s">
        <v>79</v>
      </c>
      <c r="G368" s="116" t="s">
        <v>1480</v>
      </c>
      <c r="H368" s="11" t="s">
        <v>90</v>
      </c>
      <c r="J368" s="11" t="s">
        <v>545</v>
      </c>
      <c r="K368" s="11"/>
      <c r="L368" s="11"/>
      <c r="M368" s="11"/>
      <c r="N368" s="23"/>
      <c r="O368" s="23"/>
      <c r="P368" s="23"/>
      <c r="Q368" s="6">
        <v>6.0</v>
      </c>
      <c r="R368" s="6">
        <v>7.0</v>
      </c>
      <c r="S368" s="6">
        <v>6.0</v>
      </c>
      <c r="T368" s="23"/>
      <c r="U368" s="23"/>
      <c r="V368" s="6"/>
      <c r="W368" s="6">
        <v>7.0</v>
      </c>
      <c r="X368" s="6">
        <v>7.0</v>
      </c>
      <c r="Y368" s="6">
        <v>10.0</v>
      </c>
      <c r="Z368" s="6">
        <v>7.0</v>
      </c>
      <c r="AA368" s="6"/>
      <c r="AB368" s="6">
        <v>10.0</v>
      </c>
      <c r="AC368" s="6">
        <v>10.0</v>
      </c>
      <c r="AD368" s="23"/>
      <c r="AE368" s="6">
        <v>10.0</v>
      </c>
      <c r="AF368" s="23"/>
      <c r="AG368" s="23"/>
      <c r="AH368" s="6">
        <v>10.0</v>
      </c>
      <c r="AI368" s="23"/>
      <c r="AJ368" s="23"/>
      <c r="AK368" s="6">
        <v>10.0</v>
      </c>
      <c r="AL368" s="23"/>
      <c r="AM368" s="6">
        <v>6.0</v>
      </c>
      <c r="AN368" s="6"/>
      <c r="AO368" s="6"/>
      <c r="AP368" s="6"/>
      <c r="AQ368" s="6"/>
      <c r="AR368" s="6"/>
      <c r="AS368" s="23"/>
      <c r="AT368" s="23"/>
      <c r="AU368" s="23"/>
      <c r="AV368" s="23"/>
      <c r="AW368" s="23"/>
      <c r="AX368" s="25">
        <v>10.0</v>
      </c>
      <c r="AY368" s="25">
        <f t="shared" si="1"/>
        <v>8.28</v>
      </c>
      <c r="AZ368" s="23"/>
      <c r="BA368" s="23">
        <f t="shared" si="5"/>
        <v>0</v>
      </c>
      <c r="BB368" s="6">
        <v>19.0</v>
      </c>
      <c r="BC368" s="6">
        <v>9.0</v>
      </c>
      <c r="BD368" s="23">
        <f t="shared" si="3"/>
        <v>10</v>
      </c>
      <c r="BE368" s="6" t="s">
        <v>92</v>
      </c>
      <c r="BF368" s="6" t="s">
        <v>55</v>
      </c>
      <c r="BG368" s="6" t="s">
        <v>55</v>
      </c>
      <c r="BH368" s="6" t="s">
        <v>55</v>
      </c>
      <c r="BI368" s="6" t="s">
        <v>55</v>
      </c>
      <c r="BJ368" s="93" t="s">
        <v>55</v>
      </c>
      <c r="BK368" s="6" t="s">
        <v>55</v>
      </c>
      <c r="BL368" s="23"/>
      <c r="BM368" s="23"/>
      <c r="BN368" s="42"/>
      <c r="BO368" s="42"/>
      <c r="BP368" s="42"/>
    </row>
    <row r="369">
      <c r="A369" s="11">
        <v>366.0</v>
      </c>
      <c r="B369" s="116" t="s">
        <v>1215</v>
      </c>
      <c r="C369" s="116" t="s">
        <v>252</v>
      </c>
      <c r="D369" s="116" t="s">
        <v>224</v>
      </c>
      <c r="E369" s="117"/>
      <c r="F369" s="116" t="s">
        <v>96</v>
      </c>
      <c r="G369" s="116" t="s">
        <v>1520</v>
      </c>
      <c r="H369" s="11" t="s">
        <v>90</v>
      </c>
      <c r="J369" s="11" t="s">
        <v>545</v>
      </c>
      <c r="K369" s="11"/>
      <c r="L369" s="11"/>
      <c r="M369" s="11"/>
      <c r="N369" s="6" t="s">
        <v>85</v>
      </c>
      <c r="O369" s="23"/>
      <c r="P369" s="23"/>
      <c r="Q369" s="25">
        <v>10.0</v>
      </c>
      <c r="R369" s="25">
        <v>8.0</v>
      </c>
      <c r="S369" s="25">
        <v>9.0</v>
      </c>
      <c r="T369" s="25"/>
      <c r="U369" s="25"/>
      <c r="V369" s="25"/>
      <c r="W369" s="25">
        <v>8.0</v>
      </c>
      <c r="X369" s="25">
        <v>8.0</v>
      </c>
      <c r="Y369" s="25">
        <v>9.0</v>
      </c>
      <c r="Z369" s="25">
        <v>10.0</v>
      </c>
      <c r="AA369" s="25"/>
      <c r="AB369" s="25">
        <v>10.0</v>
      </c>
      <c r="AC369" s="25">
        <v>10.0</v>
      </c>
      <c r="AD369" s="25"/>
      <c r="AE369" s="25">
        <v>10.0</v>
      </c>
      <c r="AF369" s="25"/>
      <c r="AG369" s="25"/>
      <c r="AH369" s="25">
        <v>10.0</v>
      </c>
      <c r="AI369" s="25"/>
      <c r="AJ369" s="25"/>
      <c r="AK369" s="25"/>
      <c r="AL369" s="25"/>
      <c r="AM369" s="25"/>
      <c r="AN369" s="25">
        <v>10.0</v>
      </c>
      <c r="AO369" s="25"/>
      <c r="AP369" s="25"/>
      <c r="AQ369" s="25"/>
      <c r="AR369" s="6"/>
      <c r="AS369" s="25"/>
      <c r="AT369" s="25"/>
      <c r="AU369" s="25"/>
      <c r="AV369" s="25"/>
      <c r="AW369" s="25"/>
      <c r="AX369" s="25">
        <v>10.0</v>
      </c>
      <c r="AY369" s="25">
        <f t="shared" si="1"/>
        <v>9.38</v>
      </c>
      <c r="AZ369" s="23"/>
      <c r="BA369" s="23">
        <f t="shared" si="5"/>
        <v>0</v>
      </c>
      <c r="BB369" s="6">
        <v>10.0</v>
      </c>
      <c r="BC369" s="6">
        <v>2.0</v>
      </c>
      <c r="BD369" s="23">
        <f t="shared" si="3"/>
        <v>8</v>
      </c>
      <c r="BE369" s="6" t="s">
        <v>92</v>
      </c>
      <c r="BF369" s="6" t="s">
        <v>55</v>
      </c>
      <c r="BG369" s="6" t="s">
        <v>55</v>
      </c>
      <c r="BH369" s="6" t="s">
        <v>55</v>
      </c>
      <c r="BI369" s="6" t="s">
        <v>55</v>
      </c>
      <c r="BJ369" s="93" t="s">
        <v>92</v>
      </c>
      <c r="BK369" s="6" t="s">
        <v>55</v>
      </c>
      <c r="BL369" s="23"/>
      <c r="BM369" s="23"/>
      <c r="BN369" s="42"/>
      <c r="BO369" s="42"/>
      <c r="BP369" s="42"/>
    </row>
    <row r="370">
      <c r="A370" s="11">
        <v>367.0</v>
      </c>
      <c r="B370" s="116" t="s">
        <v>1217</v>
      </c>
      <c r="C370" s="116" t="s">
        <v>213</v>
      </c>
      <c r="D370" s="116" t="s">
        <v>167</v>
      </c>
      <c r="E370" s="117"/>
      <c r="F370" s="116" t="s">
        <v>79</v>
      </c>
      <c r="G370" s="116" t="s">
        <v>1520</v>
      </c>
      <c r="H370" s="11" t="s">
        <v>90</v>
      </c>
      <c r="J370" s="11" t="s">
        <v>545</v>
      </c>
      <c r="K370" s="11"/>
      <c r="L370" s="11"/>
      <c r="M370" s="11"/>
      <c r="N370" s="6" t="s">
        <v>85</v>
      </c>
      <c r="O370" s="23"/>
      <c r="P370" s="23"/>
      <c r="Q370" s="6">
        <v>10.0</v>
      </c>
      <c r="R370" s="6">
        <v>8.0</v>
      </c>
      <c r="S370" s="6">
        <v>6.0</v>
      </c>
      <c r="T370" s="23"/>
      <c r="U370" s="23"/>
      <c r="V370" s="6"/>
      <c r="W370" s="6">
        <v>6.0</v>
      </c>
      <c r="X370" s="6">
        <v>7.0</v>
      </c>
      <c r="Y370" s="6">
        <v>7.0</v>
      </c>
      <c r="Z370" s="6">
        <v>9.0</v>
      </c>
      <c r="AA370" s="6"/>
      <c r="AB370" s="6">
        <v>10.0</v>
      </c>
      <c r="AC370" s="6">
        <v>10.0</v>
      </c>
      <c r="AD370" s="23"/>
      <c r="AE370" s="6">
        <v>10.0</v>
      </c>
      <c r="AF370" s="23"/>
      <c r="AG370" s="23"/>
      <c r="AH370" s="6">
        <v>10.0</v>
      </c>
      <c r="AI370" s="23"/>
      <c r="AJ370" s="23"/>
      <c r="AK370" s="6"/>
      <c r="AL370" s="23"/>
      <c r="AM370" s="23"/>
      <c r="AN370" s="6">
        <v>9.0</v>
      </c>
      <c r="AO370" s="6"/>
      <c r="AP370" s="6"/>
      <c r="AQ370" s="6"/>
      <c r="AR370" s="6"/>
      <c r="AS370" s="23"/>
      <c r="AT370" s="23"/>
      <c r="AU370" s="23"/>
      <c r="AV370" s="23"/>
      <c r="AW370" s="23"/>
      <c r="AX370" s="25">
        <v>10.0</v>
      </c>
      <c r="AY370" s="25">
        <f t="shared" si="1"/>
        <v>8.61</v>
      </c>
      <c r="AZ370" s="23"/>
      <c r="BA370" s="23">
        <f t="shared" si="5"/>
        <v>0</v>
      </c>
      <c r="BB370" s="6">
        <v>23.0</v>
      </c>
      <c r="BC370" s="6">
        <v>6.0</v>
      </c>
      <c r="BD370" s="23">
        <f t="shared" si="3"/>
        <v>17</v>
      </c>
      <c r="BE370" s="6" t="s">
        <v>92</v>
      </c>
      <c r="BF370" s="6" t="s">
        <v>55</v>
      </c>
      <c r="BG370" s="6" t="s">
        <v>55</v>
      </c>
      <c r="BH370" s="6" t="s">
        <v>55</v>
      </c>
      <c r="BI370" s="6" t="s">
        <v>55</v>
      </c>
      <c r="BJ370" s="93" t="s">
        <v>92</v>
      </c>
      <c r="BK370" s="6" t="s">
        <v>55</v>
      </c>
      <c r="BL370" s="23"/>
      <c r="BM370" s="23"/>
      <c r="BN370" s="42"/>
      <c r="BO370" s="42"/>
      <c r="BP370" s="42"/>
    </row>
    <row r="371">
      <c r="A371" s="11">
        <v>368.0</v>
      </c>
      <c r="B371" s="116" t="s">
        <v>1219</v>
      </c>
      <c r="C371" s="116" t="s">
        <v>195</v>
      </c>
      <c r="D371" s="116" t="s">
        <v>404</v>
      </c>
      <c r="E371" s="116" t="s">
        <v>110</v>
      </c>
      <c r="F371" s="116" t="s">
        <v>96</v>
      </c>
      <c r="G371" s="116" t="s">
        <v>1520</v>
      </c>
      <c r="H371" s="11" t="s">
        <v>90</v>
      </c>
      <c r="J371" s="11" t="s">
        <v>545</v>
      </c>
      <c r="K371" s="11"/>
      <c r="L371" s="11"/>
      <c r="M371" s="11"/>
      <c r="N371" s="6" t="s">
        <v>85</v>
      </c>
      <c r="O371" s="23"/>
      <c r="P371" s="23"/>
      <c r="Q371" s="25">
        <v>10.0</v>
      </c>
      <c r="R371" s="25">
        <v>9.0</v>
      </c>
      <c r="S371" s="25">
        <v>9.0</v>
      </c>
      <c r="T371" s="25"/>
      <c r="U371" s="25"/>
      <c r="V371" s="25"/>
      <c r="W371" s="25">
        <v>8.0</v>
      </c>
      <c r="X371" s="25">
        <v>8.0</v>
      </c>
      <c r="Y371" s="25">
        <v>8.0</v>
      </c>
      <c r="Z371" s="25">
        <v>9.0</v>
      </c>
      <c r="AA371" s="25"/>
      <c r="AB371" s="25">
        <v>10.0</v>
      </c>
      <c r="AC371" s="25">
        <v>10.0</v>
      </c>
      <c r="AD371" s="25"/>
      <c r="AE371" s="25">
        <v>10.0</v>
      </c>
      <c r="AF371" s="25"/>
      <c r="AG371" s="25"/>
      <c r="AH371" s="25">
        <v>10.0</v>
      </c>
      <c r="AI371" s="25"/>
      <c r="AJ371" s="25"/>
      <c r="AK371" s="25">
        <v>10.0</v>
      </c>
      <c r="AL371" s="25"/>
      <c r="AM371" s="25"/>
      <c r="AN371" s="25">
        <v>10.0</v>
      </c>
      <c r="AO371" s="25"/>
      <c r="AP371" s="25"/>
      <c r="AQ371" s="25"/>
      <c r="AR371" s="6"/>
      <c r="AS371" s="25"/>
      <c r="AT371" s="25"/>
      <c r="AU371" s="25"/>
      <c r="AV371" s="25"/>
      <c r="AW371" s="25"/>
      <c r="AX371" s="25">
        <v>10.0</v>
      </c>
      <c r="AY371" s="25">
        <f t="shared" si="1"/>
        <v>9.35</v>
      </c>
      <c r="AZ371" s="23"/>
      <c r="BA371" s="23">
        <f t="shared" si="5"/>
        <v>0</v>
      </c>
      <c r="BB371" s="6">
        <v>15.0</v>
      </c>
      <c r="BC371" s="6">
        <v>4.0</v>
      </c>
      <c r="BD371" s="23">
        <f t="shared" si="3"/>
        <v>11</v>
      </c>
      <c r="BE371" s="6" t="s">
        <v>92</v>
      </c>
      <c r="BF371" s="6" t="s">
        <v>55</v>
      </c>
      <c r="BG371" s="6" t="s">
        <v>55</v>
      </c>
      <c r="BH371" s="6" t="s">
        <v>55</v>
      </c>
      <c r="BI371" s="6" t="s">
        <v>55</v>
      </c>
      <c r="BJ371" s="93" t="s">
        <v>92</v>
      </c>
      <c r="BK371" s="6" t="s">
        <v>55</v>
      </c>
      <c r="BL371" s="23"/>
      <c r="BM371" s="23"/>
      <c r="BN371" s="42"/>
      <c r="BO371" s="42"/>
      <c r="BP371" s="42"/>
    </row>
    <row r="372">
      <c r="A372" s="11">
        <v>369.0</v>
      </c>
      <c r="B372" s="116" t="s">
        <v>1220</v>
      </c>
      <c r="C372" s="116" t="s">
        <v>400</v>
      </c>
      <c r="D372" s="116" t="s">
        <v>1221</v>
      </c>
      <c r="E372" s="117"/>
      <c r="F372" s="116" t="s">
        <v>96</v>
      </c>
      <c r="G372" s="116" t="s">
        <v>1520</v>
      </c>
      <c r="H372" s="48" t="s">
        <v>90</v>
      </c>
      <c r="J372" s="11" t="s">
        <v>526</v>
      </c>
      <c r="K372" s="48" t="s">
        <v>84</v>
      </c>
      <c r="L372" s="49">
        <v>42979.0</v>
      </c>
      <c r="M372" s="52"/>
      <c r="N372" s="48" t="s">
        <v>85</v>
      </c>
      <c r="O372" s="48" t="s">
        <v>483</v>
      </c>
      <c r="P372" s="52"/>
      <c r="Q372" s="25">
        <v>10.0</v>
      </c>
      <c r="R372" s="25">
        <v>8.0</v>
      </c>
      <c r="S372" s="25">
        <v>10.0</v>
      </c>
      <c r="T372" s="25"/>
      <c r="U372" s="25"/>
      <c r="V372" s="25"/>
      <c r="W372" s="25">
        <v>7.0</v>
      </c>
      <c r="X372" s="25">
        <v>8.0</v>
      </c>
      <c r="Y372" s="25">
        <v>6.0</v>
      </c>
      <c r="Z372" s="25">
        <v>8.0</v>
      </c>
      <c r="AA372" s="25"/>
      <c r="AB372" s="25">
        <v>10.0</v>
      </c>
      <c r="AC372" s="25">
        <v>10.0</v>
      </c>
      <c r="AD372" s="25"/>
      <c r="AE372" s="25">
        <v>10.0</v>
      </c>
      <c r="AF372" s="25"/>
      <c r="AG372" s="25"/>
      <c r="AH372" s="25">
        <v>10.0</v>
      </c>
      <c r="AI372" s="25"/>
      <c r="AJ372" s="25"/>
      <c r="AK372" s="25">
        <v>10.0</v>
      </c>
      <c r="AL372" s="25"/>
      <c r="AM372" s="25"/>
      <c r="AN372" s="25">
        <v>10.0</v>
      </c>
      <c r="AO372" s="6"/>
      <c r="AP372" s="25"/>
      <c r="AQ372" s="25"/>
      <c r="AR372" s="25"/>
      <c r="AS372" s="25"/>
      <c r="AT372" s="25"/>
      <c r="AU372" s="21"/>
      <c r="AV372" s="21"/>
      <c r="AW372" s="21"/>
      <c r="AX372" s="25">
        <v>10.0</v>
      </c>
      <c r="AY372" s="25">
        <f t="shared" si="1"/>
        <v>9.07</v>
      </c>
      <c r="AZ372" s="23"/>
      <c r="BA372" s="23">
        <f t="shared" si="5"/>
        <v>0</v>
      </c>
      <c r="BB372" s="6">
        <v>2.0</v>
      </c>
      <c r="BC372" s="6">
        <v>1.0</v>
      </c>
      <c r="BD372" s="23">
        <f t="shared" si="3"/>
        <v>1</v>
      </c>
      <c r="BE372" s="6" t="s">
        <v>92</v>
      </c>
      <c r="BF372" s="6" t="s">
        <v>55</v>
      </c>
      <c r="BG372" s="6" t="s">
        <v>55</v>
      </c>
      <c r="BH372" s="6" t="s">
        <v>55</v>
      </c>
      <c r="BI372" s="6" t="s">
        <v>55</v>
      </c>
      <c r="BJ372" s="93" t="s">
        <v>92</v>
      </c>
      <c r="BK372" s="6" t="s">
        <v>55</v>
      </c>
      <c r="BL372" s="23"/>
      <c r="BM372" s="23"/>
      <c r="BN372" s="42"/>
      <c r="BO372" s="42"/>
      <c r="BP372" s="42"/>
    </row>
    <row r="373">
      <c r="A373" s="11">
        <v>370.0</v>
      </c>
      <c r="B373" s="116" t="s">
        <v>496</v>
      </c>
      <c r="C373" s="116" t="s">
        <v>259</v>
      </c>
      <c r="D373" s="116" t="s">
        <v>110</v>
      </c>
      <c r="E373" s="118"/>
      <c r="F373" s="116" t="s">
        <v>96</v>
      </c>
      <c r="G373" s="116" t="s">
        <v>1520</v>
      </c>
      <c r="H373" s="48" t="s">
        <v>90</v>
      </c>
      <c r="J373" s="11" t="s">
        <v>526</v>
      </c>
      <c r="K373" s="48" t="s">
        <v>84</v>
      </c>
      <c r="L373" s="49">
        <v>42979.0</v>
      </c>
      <c r="M373" s="52"/>
      <c r="N373" s="50"/>
      <c r="O373" s="50"/>
      <c r="P373" s="50"/>
      <c r="Q373" s="6">
        <v>10.0</v>
      </c>
      <c r="R373" s="6">
        <v>9.0</v>
      </c>
      <c r="S373" s="6">
        <v>10.0</v>
      </c>
      <c r="T373" s="6"/>
      <c r="U373" s="6"/>
      <c r="V373" s="6"/>
      <c r="W373" s="6">
        <v>10.0</v>
      </c>
      <c r="X373" s="6">
        <v>10.0</v>
      </c>
      <c r="Y373" s="6">
        <v>10.0</v>
      </c>
      <c r="Z373" s="6">
        <v>10.0</v>
      </c>
      <c r="AA373" s="23"/>
      <c r="AB373" s="6">
        <v>10.0</v>
      </c>
      <c r="AC373" s="6">
        <v>10.0</v>
      </c>
      <c r="AD373" s="23"/>
      <c r="AE373" s="6">
        <v>10.0</v>
      </c>
      <c r="AF373" s="6"/>
      <c r="AG373" s="23"/>
      <c r="AH373" s="6">
        <v>10.0</v>
      </c>
      <c r="AI373" s="6"/>
      <c r="AJ373" s="23"/>
      <c r="AK373" s="6">
        <v>10.0</v>
      </c>
      <c r="AL373" s="23"/>
      <c r="AM373" s="23"/>
      <c r="AN373" s="6">
        <v>10.0</v>
      </c>
      <c r="AO373" s="6"/>
      <c r="AP373" s="6"/>
      <c r="AQ373" s="6"/>
      <c r="AR373" s="6"/>
      <c r="AS373" s="6"/>
      <c r="AT373" s="6"/>
      <c r="AU373" s="21"/>
      <c r="AV373" s="21"/>
      <c r="AW373" s="21"/>
      <c r="AX373" s="25">
        <v>10.0</v>
      </c>
      <c r="AY373" s="25">
        <f t="shared" si="1"/>
        <v>9.92</v>
      </c>
      <c r="AZ373" s="23"/>
      <c r="BA373" s="23">
        <f t="shared" si="5"/>
        <v>0</v>
      </c>
      <c r="BB373" s="6">
        <v>7.0</v>
      </c>
      <c r="BC373" s="6">
        <v>1.0</v>
      </c>
      <c r="BD373" s="23">
        <f t="shared" si="3"/>
        <v>6</v>
      </c>
      <c r="BE373" s="6" t="s">
        <v>92</v>
      </c>
      <c r="BF373" s="6" t="s">
        <v>55</v>
      </c>
      <c r="BG373" s="6" t="s">
        <v>55</v>
      </c>
      <c r="BH373" s="6" t="s">
        <v>55</v>
      </c>
      <c r="BI373" s="6" t="s">
        <v>55</v>
      </c>
      <c r="BJ373" s="93" t="s">
        <v>92</v>
      </c>
      <c r="BK373" s="6" t="s">
        <v>55</v>
      </c>
      <c r="BL373" s="23"/>
      <c r="BM373" s="23"/>
      <c r="BN373" s="42"/>
      <c r="BO373" s="42"/>
      <c r="BP373" s="42"/>
    </row>
    <row r="374">
      <c r="A374" s="11">
        <v>371.0</v>
      </c>
      <c r="B374" s="116" t="s">
        <v>1225</v>
      </c>
      <c r="C374" s="116" t="s">
        <v>816</v>
      </c>
      <c r="D374" s="118"/>
      <c r="E374" s="117"/>
      <c r="F374" s="116" t="s">
        <v>96</v>
      </c>
      <c r="G374" s="116" t="s">
        <v>1520</v>
      </c>
      <c r="H374" s="48" t="s">
        <v>90</v>
      </c>
      <c r="J374" s="11" t="s">
        <v>526</v>
      </c>
      <c r="K374" s="48" t="s">
        <v>84</v>
      </c>
      <c r="L374" s="49">
        <v>42979.0</v>
      </c>
      <c r="M374" s="52"/>
      <c r="N374" s="50"/>
      <c r="O374" s="50"/>
      <c r="P374" s="50"/>
      <c r="Q374" s="25">
        <v>10.0</v>
      </c>
      <c r="R374" s="25">
        <v>8.0</v>
      </c>
      <c r="S374" s="25">
        <v>10.0</v>
      </c>
      <c r="T374" s="25"/>
      <c r="U374" s="25"/>
      <c r="V374" s="25"/>
      <c r="W374" s="25">
        <v>7.0</v>
      </c>
      <c r="X374" s="25">
        <v>7.0</v>
      </c>
      <c r="Y374" s="25">
        <v>10.0</v>
      </c>
      <c r="Z374" s="25">
        <v>9.0</v>
      </c>
      <c r="AA374" s="25"/>
      <c r="AB374" s="25">
        <v>10.0</v>
      </c>
      <c r="AC374" s="25">
        <v>10.0</v>
      </c>
      <c r="AD374" s="25"/>
      <c r="AE374" s="25">
        <v>9.0</v>
      </c>
      <c r="AF374" s="25"/>
      <c r="AG374" s="25"/>
      <c r="AH374" s="25">
        <v>10.0</v>
      </c>
      <c r="AI374" s="25"/>
      <c r="AJ374" s="25"/>
      <c r="AK374" s="25">
        <v>10.0</v>
      </c>
      <c r="AL374" s="25"/>
      <c r="AM374" s="25"/>
      <c r="AN374" s="25">
        <v>8.0</v>
      </c>
      <c r="AO374" s="6"/>
      <c r="AP374" s="25"/>
      <c r="AQ374" s="25"/>
      <c r="AR374" s="25"/>
      <c r="AS374" s="25"/>
      <c r="AT374" s="25"/>
      <c r="AU374" s="21"/>
      <c r="AV374" s="21"/>
      <c r="AW374" s="21"/>
      <c r="AX374" s="25">
        <v>10.0</v>
      </c>
      <c r="AY374" s="25">
        <f t="shared" si="1"/>
        <v>9.14</v>
      </c>
      <c r="AZ374" s="23"/>
      <c r="BA374" s="23">
        <f t="shared" si="5"/>
        <v>0</v>
      </c>
      <c r="BB374" s="6">
        <v>72.0</v>
      </c>
      <c r="BC374" s="6">
        <v>2.0</v>
      </c>
      <c r="BD374" s="23">
        <f t="shared" si="3"/>
        <v>70</v>
      </c>
      <c r="BE374" s="6" t="s">
        <v>92</v>
      </c>
      <c r="BF374" s="6" t="s">
        <v>55</v>
      </c>
      <c r="BG374" s="6" t="s">
        <v>55</v>
      </c>
      <c r="BH374" s="6" t="s">
        <v>55</v>
      </c>
      <c r="BI374" s="6" t="s">
        <v>55</v>
      </c>
      <c r="BJ374" s="93" t="s">
        <v>92</v>
      </c>
      <c r="BK374" s="6" t="s">
        <v>55</v>
      </c>
      <c r="BL374" s="23"/>
      <c r="BM374" s="23"/>
      <c r="BN374" s="42"/>
      <c r="BO374" s="42"/>
      <c r="BP374" s="42"/>
    </row>
    <row r="375">
      <c r="A375" s="11">
        <v>372.0</v>
      </c>
      <c r="B375" s="116" t="s">
        <v>804</v>
      </c>
      <c r="C375" s="116" t="s">
        <v>1227</v>
      </c>
      <c r="D375" s="116" t="s">
        <v>110</v>
      </c>
      <c r="E375" s="118"/>
      <c r="F375" s="116" t="s">
        <v>96</v>
      </c>
      <c r="G375" s="116" t="s">
        <v>1520</v>
      </c>
      <c r="H375" s="48" t="s">
        <v>90</v>
      </c>
      <c r="J375" s="11" t="s">
        <v>526</v>
      </c>
      <c r="K375" s="48" t="s">
        <v>84</v>
      </c>
      <c r="L375" s="49">
        <v>42979.0</v>
      </c>
      <c r="M375" s="52"/>
      <c r="N375" s="48" t="s">
        <v>85</v>
      </c>
      <c r="O375" s="50"/>
      <c r="P375" s="50"/>
      <c r="Q375" s="25">
        <v>7.0</v>
      </c>
      <c r="R375" s="25">
        <v>6.0</v>
      </c>
      <c r="S375" s="25">
        <v>7.0</v>
      </c>
      <c r="T375" s="25"/>
      <c r="U375" s="25"/>
      <c r="V375" s="25"/>
      <c r="W375" s="25">
        <v>4.0</v>
      </c>
      <c r="X375" s="25">
        <v>5.0</v>
      </c>
      <c r="Y375" s="25">
        <v>4.0</v>
      </c>
      <c r="Z375" s="25">
        <v>5.0</v>
      </c>
      <c r="AA375" s="25"/>
      <c r="AB375" s="25">
        <v>5.0</v>
      </c>
      <c r="AC375" s="25">
        <v>9.0</v>
      </c>
      <c r="AD375" s="25"/>
      <c r="AE375" s="25">
        <v>9.0</v>
      </c>
      <c r="AF375" s="25"/>
      <c r="AG375" s="25"/>
      <c r="AH375" s="25">
        <v>10.0</v>
      </c>
      <c r="AI375" s="25"/>
      <c r="AJ375" s="25"/>
      <c r="AK375" s="25">
        <v>10.0</v>
      </c>
      <c r="AL375" s="25"/>
      <c r="AM375" s="25"/>
      <c r="AN375" s="25">
        <v>7.0</v>
      </c>
      <c r="AO375" s="6"/>
      <c r="AP375" s="25"/>
      <c r="AQ375" s="25"/>
      <c r="AR375" s="25"/>
      <c r="AS375" s="25"/>
      <c r="AT375" s="25"/>
      <c r="AU375" s="21"/>
      <c r="AV375" s="21"/>
      <c r="AW375" s="21"/>
      <c r="AX375" s="25">
        <v>9.0</v>
      </c>
      <c r="AY375" s="25" t="str">
        <f t="shared" si="1"/>
        <v/>
      </c>
      <c r="AZ375" s="23"/>
      <c r="BA375" s="23">
        <f t="shared" si="5"/>
        <v>2</v>
      </c>
      <c r="BB375" s="6">
        <v>140.0</v>
      </c>
      <c r="BC375" s="6">
        <v>13.0</v>
      </c>
      <c r="BD375" s="23">
        <f t="shared" si="3"/>
        <v>127</v>
      </c>
      <c r="BE375" s="6" t="s">
        <v>92</v>
      </c>
      <c r="BF375" s="6" t="s">
        <v>55</v>
      </c>
      <c r="BG375" s="6" t="s">
        <v>55</v>
      </c>
      <c r="BH375" s="6" t="s">
        <v>55</v>
      </c>
      <c r="BI375" s="6" t="s">
        <v>55</v>
      </c>
      <c r="BJ375" s="93" t="s">
        <v>92</v>
      </c>
      <c r="BK375" s="6" t="s">
        <v>55</v>
      </c>
      <c r="BL375" s="23"/>
      <c r="BM375" s="23"/>
      <c r="BN375" s="42"/>
      <c r="BO375" s="42"/>
      <c r="BP375" s="42"/>
    </row>
    <row r="376">
      <c r="A376" s="11">
        <v>373.0</v>
      </c>
      <c r="B376" s="116" t="s">
        <v>755</v>
      </c>
      <c r="C376" s="116" t="s">
        <v>110</v>
      </c>
      <c r="D376" s="118"/>
      <c r="E376" s="117"/>
      <c r="F376" s="116" t="s">
        <v>96</v>
      </c>
      <c r="G376" s="116" t="s">
        <v>1520</v>
      </c>
      <c r="H376" s="48" t="s">
        <v>90</v>
      </c>
      <c r="J376" s="11" t="s">
        <v>526</v>
      </c>
      <c r="K376" s="48" t="s">
        <v>84</v>
      </c>
      <c r="L376" s="49">
        <v>42979.0</v>
      </c>
      <c r="M376" s="52"/>
      <c r="N376" s="48" t="s">
        <v>85</v>
      </c>
      <c r="O376" s="48" t="s">
        <v>483</v>
      </c>
      <c r="P376" s="52"/>
      <c r="Q376" s="25">
        <v>9.0</v>
      </c>
      <c r="R376" s="25">
        <v>5.0</v>
      </c>
      <c r="S376" s="25">
        <v>7.0</v>
      </c>
      <c r="T376" s="25"/>
      <c r="U376" s="25"/>
      <c r="V376" s="25"/>
      <c r="W376" s="25">
        <v>6.0</v>
      </c>
      <c r="X376" s="25">
        <v>6.0</v>
      </c>
      <c r="Y376" s="25">
        <v>7.0</v>
      </c>
      <c r="Z376" s="25">
        <v>7.0</v>
      </c>
      <c r="AA376" s="25"/>
      <c r="AB376" s="25">
        <v>10.0</v>
      </c>
      <c r="AC376" s="25">
        <v>10.0</v>
      </c>
      <c r="AD376" s="25"/>
      <c r="AE376" s="25">
        <v>9.0</v>
      </c>
      <c r="AF376" s="25"/>
      <c r="AG376" s="25"/>
      <c r="AH376" s="25">
        <v>10.0</v>
      </c>
      <c r="AI376" s="25"/>
      <c r="AJ376" s="25"/>
      <c r="AK376" s="25">
        <v>10.0</v>
      </c>
      <c r="AL376" s="25"/>
      <c r="AM376" s="25"/>
      <c r="AN376" s="25">
        <v>8.0</v>
      </c>
      <c r="AO376" s="6"/>
      <c r="AP376" s="25"/>
      <c r="AQ376" s="25"/>
      <c r="AR376" s="25"/>
      <c r="AS376" s="25"/>
      <c r="AT376" s="25"/>
      <c r="AU376" s="21"/>
      <c r="AV376" s="21"/>
      <c r="AW376" s="21"/>
      <c r="AX376" s="25">
        <v>10.0</v>
      </c>
      <c r="AY376" s="25">
        <f t="shared" si="1"/>
        <v>8.14</v>
      </c>
      <c r="AZ376" s="23"/>
      <c r="BA376" s="23">
        <f t="shared" si="5"/>
        <v>0</v>
      </c>
      <c r="BB376" s="6">
        <v>34.0</v>
      </c>
      <c r="BC376" s="6">
        <v>2.0</v>
      </c>
      <c r="BD376" s="23">
        <f t="shared" si="3"/>
        <v>32</v>
      </c>
      <c r="BE376" s="6" t="s">
        <v>92</v>
      </c>
      <c r="BF376" s="6" t="s">
        <v>55</v>
      </c>
      <c r="BG376" s="6" t="s">
        <v>55</v>
      </c>
      <c r="BH376" s="6" t="s">
        <v>55</v>
      </c>
      <c r="BI376" s="6" t="s">
        <v>55</v>
      </c>
      <c r="BJ376" s="93" t="s">
        <v>92</v>
      </c>
      <c r="BK376" s="6" t="s">
        <v>55</v>
      </c>
      <c r="BL376" s="23"/>
      <c r="BM376" s="23"/>
      <c r="BN376" s="42"/>
      <c r="BO376" s="42"/>
      <c r="BP376" s="42"/>
    </row>
    <row r="377">
      <c r="A377" s="11">
        <v>374.0</v>
      </c>
      <c r="B377" s="116" t="s">
        <v>1231</v>
      </c>
      <c r="C377" s="116" t="s">
        <v>151</v>
      </c>
      <c r="D377" s="116" t="s">
        <v>355</v>
      </c>
      <c r="E377" s="117"/>
      <c r="F377" s="116" t="s">
        <v>96</v>
      </c>
      <c r="G377" s="116" t="s">
        <v>1520</v>
      </c>
      <c r="H377" s="48" t="s">
        <v>90</v>
      </c>
      <c r="J377" s="11" t="s">
        <v>526</v>
      </c>
      <c r="K377" s="48" t="s">
        <v>84</v>
      </c>
      <c r="L377" s="49">
        <v>42979.0</v>
      </c>
      <c r="M377" s="52"/>
      <c r="N377" s="50"/>
      <c r="O377" s="50"/>
      <c r="P377" s="50"/>
      <c r="Q377" s="6">
        <v>8.0</v>
      </c>
      <c r="R377" s="6">
        <v>6.0</v>
      </c>
      <c r="S377" s="6">
        <v>10.0</v>
      </c>
      <c r="T377" s="6"/>
      <c r="U377" s="6"/>
      <c r="V377" s="6"/>
      <c r="W377" s="6">
        <v>7.0</v>
      </c>
      <c r="X377" s="6">
        <v>7.0</v>
      </c>
      <c r="Y377" s="6">
        <v>6.0</v>
      </c>
      <c r="Z377" s="6">
        <v>8.0</v>
      </c>
      <c r="AA377" s="23"/>
      <c r="AB377" s="6">
        <v>10.0</v>
      </c>
      <c r="AC377" s="6">
        <v>10.0</v>
      </c>
      <c r="AD377" s="23"/>
      <c r="AE377" s="6">
        <v>10.0</v>
      </c>
      <c r="AF377" s="6"/>
      <c r="AG377" s="23"/>
      <c r="AH377" s="6">
        <v>10.0</v>
      </c>
      <c r="AI377" s="6"/>
      <c r="AJ377" s="6"/>
      <c r="AK377" s="6">
        <v>10.0</v>
      </c>
      <c r="AL377" s="23"/>
      <c r="AM377" s="23"/>
      <c r="AN377" s="6">
        <v>9.0</v>
      </c>
      <c r="AO377" s="6"/>
      <c r="AP377" s="6"/>
      <c r="AQ377" s="6"/>
      <c r="AR377" s="6"/>
      <c r="AS377" s="6"/>
      <c r="AT377" s="6"/>
      <c r="AU377" s="21"/>
      <c r="AV377" s="21"/>
      <c r="AW377" s="21"/>
      <c r="AX377" s="25">
        <v>10.0</v>
      </c>
      <c r="AY377" s="25">
        <f t="shared" si="1"/>
        <v>8.64</v>
      </c>
      <c r="AZ377" s="23"/>
      <c r="BA377" s="23">
        <f t="shared" si="5"/>
        <v>0</v>
      </c>
      <c r="BB377" s="6">
        <v>9.0</v>
      </c>
      <c r="BC377" s="6">
        <v>1.0</v>
      </c>
      <c r="BD377" s="23">
        <f t="shared" si="3"/>
        <v>8</v>
      </c>
      <c r="BE377" s="6" t="s">
        <v>92</v>
      </c>
      <c r="BF377" s="6" t="s">
        <v>55</v>
      </c>
      <c r="BG377" s="6" t="s">
        <v>55</v>
      </c>
      <c r="BH377" s="6" t="s">
        <v>55</v>
      </c>
      <c r="BI377" s="6" t="s">
        <v>55</v>
      </c>
      <c r="BJ377" s="93" t="s">
        <v>92</v>
      </c>
      <c r="BK377" s="6" t="s">
        <v>55</v>
      </c>
      <c r="BL377" s="23"/>
      <c r="BM377" s="23"/>
      <c r="BN377" s="42"/>
      <c r="BO377" s="42"/>
      <c r="BP377" s="42"/>
    </row>
    <row r="378">
      <c r="A378" s="11">
        <v>375.0</v>
      </c>
      <c r="B378" s="116" t="s">
        <v>1233</v>
      </c>
      <c r="C378" s="116" t="s">
        <v>570</v>
      </c>
      <c r="D378" s="116" t="s">
        <v>1234</v>
      </c>
      <c r="E378" s="117"/>
      <c r="F378" s="116" t="s">
        <v>96</v>
      </c>
      <c r="G378" s="116" t="s">
        <v>1520</v>
      </c>
      <c r="H378" s="48" t="s">
        <v>90</v>
      </c>
      <c r="J378" s="11" t="s">
        <v>526</v>
      </c>
      <c r="K378" s="48" t="s">
        <v>84</v>
      </c>
      <c r="L378" s="49">
        <v>42979.0</v>
      </c>
      <c r="M378" s="52"/>
      <c r="N378" s="48" t="s">
        <v>85</v>
      </c>
      <c r="O378" s="50"/>
      <c r="P378" s="50"/>
      <c r="Q378" s="6">
        <v>8.0</v>
      </c>
      <c r="R378" s="6">
        <v>9.0</v>
      </c>
      <c r="S378" s="6">
        <v>9.0</v>
      </c>
      <c r="T378" s="6"/>
      <c r="U378" s="6"/>
      <c r="V378" s="6"/>
      <c r="W378" s="6">
        <v>7.0</v>
      </c>
      <c r="X378" s="6">
        <v>7.0</v>
      </c>
      <c r="Y378" s="6">
        <v>8.0</v>
      </c>
      <c r="Z378" s="6">
        <v>7.0</v>
      </c>
      <c r="AA378" s="23"/>
      <c r="AB378" s="6">
        <v>10.0</v>
      </c>
      <c r="AC378" s="6">
        <v>10.0</v>
      </c>
      <c r="AD378" s="23"/>
      <c r="AE378" s="6">
        <v>10.0</v>
      </c>
      <c r="AF378" s="6"/>
      <c r="AG378" s="23"/>
      <c r="AH378" s="6">
        <v>10.0</v>
      </c>
      <c r="AI378" s="6"/>
      <c r="AJ378" s="23"/>
      <c r="AK378" s="6">
        <v>10.0</v>
      </c>
      <c r="AL378" s="23"/>
      <c r="AM378" s="23"/>
      <c r="AN378" s="6">
        <v>9.0</v>
      </c>
      <c r="AO378" s="6"/>
      <c r="AP378" s="6"/>
      <c r="AQ378" s="6"/>
      <c r="AR378" s="6"/>
      <c r="AS378" s="6"/>
      <c r="AT378" s="6"/>
      <c r="AU378" s="21"/>
      <c r="AV378" s="21"/>
      <c r="AW378" s="21"/>
      <c r="AX378" s="25">
        <v>10.0</v>
      </c>
      <c r="AY378" s="25">
        <f t="shared" si="1"/>
        <v>8.85</v>
      </c>
      <c r="AZ378" s="23"/>
      <c r="BA378" s="23">
        <f t="shared" si="5"/>
        <v>0</v>
      </c>
      <c r="BB378" s="6">
        <v>3.0</v>
      </c>
      <c r="BC378" s="6">
        <v>1.0</v>
      </c>
      <c r="BD378" s="23">
        <f t="shared" si="3"/>
        <v>2</v>
      </c>
      <c r="BE378" s="6" t="s">
        <v>92</v>
      </c>
      <c r="BF378" s="6" t="s">
        <v>55</v>
      </c>
      <c r="BG378" s="6" t="s">
        <v>55</v>
      </c>
      <c r="BH378" s="6" t="s">
        <v>55</v>
      </c>
      <c r="BI378" s="6" t="s">
        <v>55</v>
      </c>
      <c r="BJ378" s="93" t="s">
        <v>92</v>
      </c>
      <c r="BK378" s="6" t="s">
        <v>55</v>
      </c>
      <c r="BL378" s="23"/>
      <c r="BM378" s="23"/>
      <c r="BN378" s="42"/>
      <c r="BO378" s="42"/>
      <c r="BP378" s="42"/>
    </row>
    <row r="379">
      <c r="A379" s="11">
        <v>376.0</v>
      </c>
      <c r="B379" s="116" t="s">
        <v>1238</v>
      </c>
      <c r="C379" s="116" t="s">
        <v>172</v>
      </c>
      <c r="D379" s="116" t="s">
        <v>596</v>
      </c>
      <c r="E379" s="117"/>
      <c r="F379" s="116" t="s">
        <v>79</v>
      </c>
      <c r="G379" s="116" t="s">
        <v>1520</v>
      </c>
      <c r="H379" s="48" t="s">
        <v>90</v>
      </c>
      <c r="J379" s="11" t="s">
        <v>526</v>
      </c>
      <c r="K379" s="48" t="s">
        <v>84</v>
      </c>
      <c r="L379" s="49">
        <v>42979.0</v>
      </c>
      <c r="M379" s="52"/>
      <c r="N379" s="50"/>
      <c r="O379" s="50"/>
      <c r="P379" s="50"/>
      <c r="Q379" s="6">
        <v>10.0</v>
      </c>
      <c r="R379" s="6">
        <v>10.0</v>
      </c>
      <c r="S379" s="6">
        <v>9.0</v>
      </c>
      <c r="T379" s="6"/>
      <c r="U379" s="6"/>
      <c r="V379" s="6"/>
      <c r="W379" s="6">
        <v>9.0</v>
      </c>
      <c r="X379" s="6">
        <v>10.0</v>
      </c>
      <c r="Y379" s="6">
        <v>9.0</v>
      </c>
      <c r="Z379" s="6">
        <v>10.0</v>
      </c>
      <c r="AA379" s="23"/>
      <c r="AB379" s="6">
        <v>10.0</v>
      </c>
      <c r="AC379" s="6">
        <v>10.0</v>
      </c>
      <c r="AD379" s="23"/>
      <c r="AE379" s="6">
        <v>10.0</v>
      </c>
      <c r="AF379" s="6"/>
      <c r="AG379" s="23"/>
      <c r="AH379" s="6">
        <v>10.0</v>
      </c>
      <c r="AI379" s="6"/>
      <c r="AJ379" s="23"/>
      <c r="AK379" s="6">
        <v>10.0</v>
      </c>
      <c r="AL379" s="23"/>
      <c r="AM379" s="23"/>
      <c r="AN379" s="6">
        <v>10.0</v>
      </c>
      <c r="AO379" s="6"/>
      <c r="AP379" s="6"/>
      <c r="AQ379" s="6"/>
      <c r="AR379" s="6"/>
      <c r="AS379" s="6"/>
      <c r="AT379" s="6"/>
      <c r="AU379" s="21"/>
      <c r="AV379" s="21"/>
      <c r="AW379" s="21"/>
      <c r="AX379" s="25">
        <v>10.0</v>
      </c>
      <c r="AY379" s="25">
        <f t="shared" si="1"/>
        <v>9.78</v>
      </c>
      <c r="AZ379" s="23"/>
      <c r="BA379" s="23">
        <f t="shared" si="5"/>
        <v>0</v>
      </c>
      <c r="BB379" s="6">
        <v>25.0</v>
      </c>
      <c r="BC379" s="6">
        <v>1.0</v>
      </c>
      <c r="BD379" s="23">
        <f t="shared" si="3"/>
        <v>24</v>
      </c>
      <c r="BE379" s="6" t="s">
        <v>92</v>
      </c>
      <c r="BF379" s="6" t="s">
        <v>55</v>
      </c>
      <c r="BG379" s="6" t="s">
        <v>55</v>
      </c>
      <c r="BH379" s="6" t="s">
        <v>55</v>
      </c>
      <c r="BI379" s="6" t="s">
        <v>55</v>
      </c>
      <c r="BJ379" s="93" t="s">
        <v>92</v>
      </c>
      <c r="BK379" s="6" t="s">
        <v>55</v>
      </c>
      <c r="BL379" s="23"/>
      <c r="BM379" s="23"/>
      <c r="BN379" s="42"/>
      <c r="BO379" s="42"/>
      <c r="BP379" s="42"/>
    </row>
    <row r="380">
      <c r="A380" s="11">
        <v>377.0</v>
      </c>
      <c r="B380" s="116" t="s">
        <v>1240</v>
      </c>
      <c r="C380" s="116" t="s">
        <v>357</v>
      </c>
      <c r="D380" s="118"/>
      <c r="E380" s="118"/>
      <c r="F380" s="116" t="s">
        <v>96</v>
      </c>
      <c r="G380" s="116" t="s">
        <v>1520</v>
      </c>
      <c r="H380" s="48" t="s">
        <v>90</v>
      </c>
      <c r="J380" s="11" t="s">
        <v>526</v>
      </c>
      <c r="K380" s="48" t="s">
        <v>84</v>
      </c>
      <c r="L380" s="49">
        <v>42979.0</v>
      </c>
      <c r="M380" s="52"/>
      <c r="N380" s="48" t="s">
        <v>85</v>
      </c>
      <c r="O380" s="50"/>
      <c r="P380" s="50"/>
      <c r="Q380" s="6">
        <v>9.0</v>
      </c>
      <c r="R380" s="6">
        <v>9.0</v>
      </c>
      <c r="S380" s="6">
        <v>9.0</v>
      </c>
      <c r="T380" s="6"/>
      <c r="U380" s="6"/>
      <c r="V380" s="6"/>
      <c r="W380" s="6">
        <v>8.0</v>
      </c>
      <c r="X380" s="6">
        <v>8.0</v>
      </c>
      <c r="Y380" s="6">
        <v>9.0</v>
      </c>
      <c r="Z380" s="6">
        <v>10.0</v>
      </c>
      <c r="AA380" s="23"/>
      <c r="AB380" s="6">
        <v>10.0</v>
      </c>
      <c r="AC380" s="6">
        <v>10.0</v>
      </c>
      <c r="AD380" s="23"/>
      <c r="AE380" s="6">
        <v>10.0</v>
      </c>
      <c r="AF380" s="6"/>
      <c r="AG380" s="23"/>
      <c r="AH380" s="6">
        <v>10.0</v>
      </c>
      <c r="AI380" s="6"/>
      <c r="AJ380" s="23"/>
      <c r="AK380" s="6">
        <v>10.0</v>
      </c>
      <c r="AL380" s="23"/>
      <c r="AM380" s="23"/>
      <c r="AN380" s="6">
        <v>9.0</v>
      </c>
      <c r="AO380" s="6"/>
      <c r="AP380" s="6"/>
      <c r="AQ380" s="6"/>
      <c r="AR380" s="6"/>
      <c r="AS380" s="6"/>
      <c r="AT380" s="6"/>
      <c r="AU380" s="21"/>
      <c r="AV380" s="21"/>
      <c r="AW380" s="21"/>
      <c r="AX380" s="25">
        <v>10.0</v>
      </c>
      <c r="AY380" s="25">
        <f t="shared" si="1"/>
        <v>9.35</v>
      </c>
      <c r="AZ380" s="23"/>
      <c r="BA380" s="23">
        <f t="shared" si="5"/>
        <v>0</v>
      </c>
      <c r="BB380" s="6">
        <v>10.0</v>
      </c>
      <c r="BC380" s="6">
        <v>2.0</v>
      </c>
      <c r="BD380" s="23">
        <f t="shared" si="3"/>
        <v>8</v>
      </c>
      <c r="BE380" s="6" t="s">
        <v>92</v>
      </c>
      <c r="BF380" s="6" t="s">
        <v>55</v>
      </c>
      <c r="BG380" s="6" t="s">
        <v>55</v>
      </c>
      <c r="BH380" s="6" t="s">
        <v>55</v>
      </c>
      <c r="BI380" s="6" t="s">
        <v>55</v>
      </c>
      <c r="BJ380" s="93" t="s">
        <v>92</v>
      </c>
      <c r="BK380" s="6" t="s">
        <v>55</v>
      </c>
      <c r="BL380" s="23"/>
      <c r="BM380" s="23"/>
      <c r="BN380" s="42"/>
      <c r="BO380" s="42"/>
      <c r="BP380" s="42"/>
    </row>
    <row r="381">
      <c r="A381" s="11">
        <v>378.0</v>
      </c>
      <c r="B381" s="116" t="s">
        <v>1241</v>
      </c>
      <c r="C381" s="116" t="s">
        <v>338</v>
      </c>
      <c r="D381" s="116" t="s">
        <v>76</v>
      </c>
      <c r="E381" s="117"/>
      <c r="F381" s="116" t="s">
        <v>79</v>
      </c>
      <c r="G381" s="116" t="s">
        <v>1520</v>
      </c>
      <c r="H381" s="48" t="s">
        <v>90</v>
      </c>
      <c r="J381" s="11" t="s">
        <v>526</v>
      </c>
      <c r="K381" s="48" t="s">
        <v>84</v>
      </c>
      <c r="L381" s="49">
        <v>42983.0</v>
      </c>
      <c r="M381" s="52"/>
      <c r="N381" s="48" t="s">
        <v>85</v>
      </c>
      <c r="O381" s="50"/>
      <c r="P381" s="50"/>
      <c r="Q381" s="6">
        <v>9.0</v>
      </c>
      <c r="R381" s="6">
        <v>9.0</v>
      </c>
      <c r="S381" s="6">
        <v>7.0</v>
      </c>
      <c r="T381" s="6"/>
      <c r="U381" s="6"/>
      <c r="V381" s="6"/>
      <c r="W381" s="6">
        <v>8.0</v>
      </c>
      <c r="X381" s="6">
        <v>8.0</v>
      </c>
      <c r="Y381" s="6">
        <v>7.0</v>
      </c>
      <c r="Z381" s="6">
        <v>8.0</v>
      </c>
      <c r="AA381" s="23"/>
      <c r="AB381" s="6">
        <v>9.0</v>
      </c>
      <c r="AC381" s="6">
        <v>10.0</v>
      </c>
      <c r="AD381" s="23"/>
      <c r="AE381" s="6">
        <v>9.0</v>
      </c>
      <c r="AF381" s="6"/>
      <c r="AG381" s="23"/>
      <c r="AH381" s="6">
        <v>10.0</v>
      </c>
      <c r="AI381" s="6"/>
      <c r="AJ381" s="23"/>
      <c r="AK381" s="6">
        <v>10.0</v>
      </c>
      <c r="AL381" s="23"/>
      <c r="AM381" s="23"/>
      <c r="AN381" s="6">
        <v>8.0</v>
      </c>
      <c r="AO381" s="6"/>
      <c r="AP381" s="6"/>
      <c r="AQ381" s="6"/>
      <c r="AR381" s="6"/>
      <c r="AS381" s="6"/>
      <c r="AT381" s="6"/>
      <c r="AU381" s="21"/>
      <c r="AV381" s="21"/>
      <c r="AW381" s="21"/>
      <c r="AX381" s="25">
        <v>10.0</v>
      </c>
      <c r="AY381" s="25">
        <f t="shared" si="1"/>
        <v>8.71</v>
      </c>
      <c r="AZ381" s="23"/>
      <c r="BA381" s="23">
        <f t="shared" si="5"/>
        <v>0</v>
      </c>
      <c r="BB381" s="6">
        <v>13.0</v>
      </c>
      <c r="BC381" s="6">
        <v>4.0</v>
      </c>
      <c r="BD381" s="23">
        <f t="shared" si="3"/>
        <v>9</v>
      </c>
      <c r="BE381" s="6" t="s">
        <v>92</v>
      </c>
      <c r="BF381" s="6" t="s">
        <v>55</v>
      </c>
      <c r="BG381" s="6" t="s">
        <v>55</v>
      </c>
      <c r="BH381" s="6" t="s">
        <v>55</v>
      </c>
      <c r="BI381" s="6" t="s">
        <v>55</v>
      </c>
      <c r="BJ381" s="93" t="s">
        <v>92</v>
      </c>
      <c r="BK381" s="6" t="s">
        <v>55</v>
      </c>
      <c r="BL381" s="23"/>
      <c r="BM381" s="23"/>
      <c r="BN381" s="42"/>
      <c r="BO381" s="42"/>
      <c r="BP381" s="42"/>
    </row>
    <row r="382">
      <c r="A382" s="11">
        <v>379.0</v>
      </c>
      <c r="B382" s="116" t="s">
        <v>1243</v>
      </c>
      <c r="C382" s="116" t="s">
        <v>1244</v>
      </c>
      <c r="D382" s="118"/>
      <c r="E382" s="117"/>
      <c r="F382" s="116" t="s">
        <v>79</v>
      </c>
      <c r="G382" s="116" t="s">
        <v>1520</v>
      </c>
      <c r="H382" s="48" t="s">
        <v>90</v>
      </c>
      <c r="J382" s="11" t="s">
        <v>526</v>
      </c>
      <c r="K382" s="48" t="s">
        <v>84</v>
      </c>
      <c r="L382" s="49">
        <v>42979.0</v>
      </c>
      <c r="M382" s="52"/>
      <c r="N382" s="48" t="s">
        <v>85</v>
      </c>
      <c r="O382" s="50"/>
      <c r="P382" s="50"/>
      <c r="Q382" s="6">
        <v>10.0</v>
      </c>
      <c r="R382" s="6">
        <v>8.0</v>
      </c>
      <c r="S382" s="6">
        <v>7.0</v>
      </c>
      <c r="T382" s="6"/>
      <c r="U382" s="6"/>
      <c r="V382" s="6"/>
      <c r="W382" s="6">
        <v>10.0</v>
      </c>
      <c r="X382" s="6">
        <v>10.0</v>
      </c>
      <c r="Y382" s="6">
        <v>9.0</v>
      </c>
      <c r="Z382" s="6">
        <v>8.0</v>
      </c>
      <c r="AA382" s="23"/>
      <c r="AB382" s="6">
        <v>10.0</v>
      </c>
      <c r="AC382" s="6">
        <v>10.0</v>
      </c>
      <c r="AD382" s="23"/>
      <c r="AE382" s="6">
        <v>10.0</v>
      </c>
      <c r="AF382" s="6"/>
      <c r="AG382" s="23"/>
      <c r="AH382" s="6">
        <v>10.0</v>
      </c>
      <c r="AI382" s="6"/>
      <c r="AJ382" s="23"/>
      <c r="AK382" s="6">
        <v>10.0</v>
      </c>
      <c r="AL382" s="23"/>
      <c r="AM382" s="23"/>
      <c r="AN382" s="6">
        <v>9.0</v>
      </c>
      <c r="AO382" s="6"/>
      <c r="AP382" s="6"/>
      <c r="AQ382" s="6"/>
      <c r="AR382" s="6"/>
      <c r="AS382" s="6"/>
      <c r="AT382" s="6"/>
      <c r="AU382" s="21"/>
      <c r="AV382" s="21"/>
      <c r="AW382" s="21"/>
      <c r="AX382" s="25">
        <v>10.0</v>
      </c>
      <c r="AY382" s="25">
        <f t="shared" si="1"/>
        <v>9.35</v>
      </c>
      <c r="AZ382" s="23"/>
      <c r="BA382" s="23">
        <f t="shared" si="5"/>
        <v>0</v>
      </c>
      <c r="BB382" s="6">
        <v>8.0</v>
      </c>
      <c r="BC382" s="6">
        <v>1.0</v>
      </c>
      <c r="BD382" s="23">
        <f t="shared" si="3"/>
        <v>7</v>
      </c>
      <c r="BE382" s="6" t="s">
        <v>92</v>
      </c>
      <c r="BF382" s="6" t="s">
        <v>55</v>
      </c>
      <c r="BG382" s="6" t="s">
        <v>55</v>
      </c>
      <c r="BH382" s="6" t="s">
        <v>55</v>
      </c>
      <c r="BI382" s="6" t="s">
        <v>55</v>
      </c>
      <c r="BJ382" s="93" t="s">
        <v>92</v>
      </c>
      <c r="BK382" s="6" t="s">
        <v>55</v>
      </c>
      <c r="BL382" s="23"/>
      <c r="BM382" s="23"/>
      <c r="BN382" s="42"/>
      <c r="BO382" s="42"/>
      <c r="BP382" s="42"/>
    </row>
    <row r="383">
      <c r="A383" s="11">
        <v>380.0</v>
      </c>
      <c r="B383" s="116" t="s">
        <v>1247</v>
      </c>
      <c r="C383" s="116" t="s">
        <v>110</v>
      </c>
      <c r="D383" s="116" t="s">
        <v>1248</v>
      </c>
      <c r="E383" s="117"/>
      <c r="F383" s="116" t="s">
        <v>96</v>
      </c>
      <c r="G383" s="116" t="s">
        <v>1520</v>
      </c>
      <c r="H383" s="48" t="s">
        <v>90</v>
      </c>
      <c r="J383" s="11" t="s">
        <v>526</v>
      </c>
      <c r="K383" s="48" t="s">
        <v>84</v>
      </c>
      <c r="L383" s="49">
        <v>42982.0</v>
      </c>
      <c r="M383" s="52"/>
      <c r="N383" s="48" t="s">
        <v>85</v>
      </c>
      <c r="O383" s="50"/>
      <c r="P383" s="50"/>
      <c r="Q383" s="25">
        <v>9.0</v>
      </c>
      <c r="R383" s="25">
        <v>8.0</v>
      </c>
      <c r="S383" s="25">
        <v>5.0</v>
      </c>
      <c r="T383" s="6"/>
      <c r="U383" s="25"/>
      <c r="V383" s="25"/>
      <c r="W383" s="25">
        <v>5.0</v>
      </c>
      <c r="X383" s="25">
        <v>6.0</v>
      </c>
      <c r="Y383" s="25">
        <v>4.0</v>
      </c>
      <c r="Z383" s="25">
        <v>7.0</v>
      </c>
      <c r="AA383" s="25"/>
      <c r="AB383" s="25">
        <v>5.0</v>
      </c>
      <c r="AC383" s="25">
        <v>7.0</v>
      </c>
      <c r="AD383" s="25"/>
      <c r="AE383" s="25">
        <v>10.0</v>
      </c>
      <c r="AF383" s="25"/>
      <c r="AG383" s="25"/>
      <c r="AH383" s="6"/>
      <c r="AI383" s="6"/>
      <c r="AJ383" s="23"/>
      <c r="AK383" s="6">
        <v>10.0</v>
      </c>
      <c r="AL383" s="23"/>
      <c r="AM383" s="23"/>
      <c r="AN383" s="6">
        <v>8.0</v>
      </c>
      <c r="AO383" s="6"/>
      <c r="AP383" s="6"/>
      <c r="AQ383" s="6"/>
      <c r="AR383" s="6"/>
      <c r="AS383" s="6"/>
      <c r="AT383" s="6"/>
      <c r="AU383" s="21"/>
      <c r="AV383" s="21"/>
      <c r="AW383" s="21"/>
      <c r="AX383" s="25">
        <v>9.0</v>
      </c>
      <c r="AY383" s="25" t="str">
        <f t="shared" si="1"/>
        <v/>
      </c>
      <c r="AZ383" s="23"/>
      <c r="BA383" s="23">
        <f t="shared" si="5"/>
        <v>1</v>
      </c>
      <c r="BB383" s="6">
        <v>112.0</v>
      </c>
      <c r="BC383" s="6">
        <v>14.0</v>
      </c>
      <c r="BD383" s="23">
        <f t="shared" si="3"/>
        <v>98</v>
      </c>
      <c r="BE383" s="6" t="s">
        <v>92</v>
      </c>
      <c r="BF383" s="6" t="s">
        <v>55</v>
      </c>
      <c r="BG383" s="6" t="s">
        <v>55</v>
      </c>
      <c r="BH383" s="6" t="s">
        <v>55</v>
      </c>
      <c r="BI383" s="6" t="s">
        <v>55</v>
      </c>
      <c r="BJ383" s="93" t="s">
        <v>92</v>
      </c>
      <c r="BK383" s="6" t="s">
        <v>55</v>
      </c>
      <c r="BL383" s="23"/>
      <c r="BM383" s="23"/>
      <c r="BN383" s="42"/>
      <c r="BO383" s="42"/>
      <c r="BP383" s="42"/>
    </row>
    <row r="384">
      <c r="A384" s="11">
        <v>381.0</v>
      </c>
      <c r="B384" s="116" t="s">
        <v>1250</v>
      </c>
      <c r="C384" s="116" t="s">
        <v>112</v>
      </c>
      <c r="D384" s="116" t="s">
        <v>110</v>
      </c>
      <c r="E384" s="116" t="s">
        <v>1251</v>
      </c>
      <c r="F384" s="116" t="s">
        <v>96</v>
      </c>
      <c r="G384" s="116" t="s">
        <v>1520</v>
      </c>
      <c r="H384" s="48" t="s">
        <v>90</v>
      </c>
      <c r="J384" s="11" t="s">
        <v>526</v>
      </c>
      <c r="K384" s="48" t="s">
        <v>84</v>
      </c>
      <c r="L384" s="49">
        <v>42979.0</v>
      </c>
      <c r="M384" s="52"/>
      <c r="N384" s="48" t="s">
        <v>85</v>
      </c>
      <c r="O384" s="50"/>
      <c r="P384" s="50"/>
      <c r="Q384" s="6">
        <v>9.0</v>
      </c>
      <c r="R384" s="6">
        <v>7.0</v>
      </c>
      <c r="S384" s="6">
        <v>7.0</v>
      </c>
      <c r="T384" s="6"/>
      <c r="U384" s="6"/>
      <c r="V384" s="6"/>
      <c r="W384" s="6">
        <v>7.0</v>
      </c>
      <c r="X384" s="6">
        <v>7.0</v>
      </c>
      <c r="Y384" s="6">
        <v>8.0</v>
      </c>
      <c r="Z384" s="6">
        <v>7.0</v>
      </c>
      <c r="AA384" s="23"/>
      <c r="AB384" s="6">
        <v>10.0</v>
      </c>
      <c r="AC384" s="6">
        <v>10.0</v>
      </c>
      <c r="AD384" s="23"/>
      <c r="AE384" s="6">
        <v>10.0</v>
      </c>
      <c r="AF384" s="23"/>
      <c r="AG384" s="23"/>
      <c r="AH384" s="6">
        <v>10.0</v>
      </c>
      <c r="AI384" s="6"/>
      <c r="AJ384" s="23"/>
      <c r="AK384" s="6">
        <v>10.0</v>
      </c>
      <c r="AL384" s="23"/>
      <c r="AM384" s="23"/>
      <c r="AN384" s="6">
        <v>9.0</v>
      </c>
      <c r="AO384" s="6"/>
      <c r="AP384" s="6"/>
      <c r="AQ384" s="6"/>
      <c r="AR384" s="6"/>
      <c r="AS384" s="6"/>
      <c r="AT384" s="6"/>
      <c r="AU384" s="21"/>
      <c r="AV384" s="21"/>
      <c r="AW384" s="21"/>
      <c r="AX384" s="25">
        <v>10.0</v>
      </c>
      <c r="AY384" s="25">
        <f t="shared" si="1"/>
        <v>8.64</v>
      </c>
      <c r="AZ384" s="23"/>
      <c r="BA384" s="23">
        <f t="shared" si="5"/>
        <v>0</v>
      </c>
      <c r="BB384" s="6">
        <v>29.0</v>
      </c>
      <c r="BC384" s="6">
        <v>5.0</v>
      </c>
      <c r="BD384" s="23">
        <f t="shared" si="3"/>
        <v>24</v>
      </c>
      <c r="BE384" s="6" t="s">
        <v>92</v>
      </c>
      <c r="BF384" s="6" t="s">
        <v>55</v>
      </c>
      <c r="BG384" s="6" t="s">
        <v>55</v>
      </c>
      <c r="BH384" s="6" t="s">
        <v>55</v>
      </c>
      <c r="BI384" s="6" t="s">
        <v>55</v>
      </c>
      <c r="BJ384" s="93" t="s">
        <v>92</v>
      </c>
      <c r="BK384" s="6" t="s">
        <v>55</v>
      </c>
      <c r="BL384" s="23"/>
      <c r="BM384" s="23"/>
      <c r="BN384" s="42"/>
      <c r="BO384" s="42"/>
      <c r="BP384" s="42"/>
    </row>
    <row r="385">
      <c r="A385" s="11">
        <v>382.0</v>
      </c>
      <c r="B385" s="116" t="s">
        <v>1253</v>
      </c>
      <c r="C385" s="116" t="s">
        <v>285</v>
      </c>
      <c r="D385" s="118"/>
      <c r="E385" s="117"/>
      <c r="F385" s="116" t="s">
        <v>96</v>
      </c>
      <c r="G385" s="116" t="s">
        <v>1520</v>
      </c>
      <c r="H385" s="48" t="s">
        <v>90</v>
      </c>
      <c r="J385" s="11" t="s">
        <v>526</v>
      </c>
      <c r="K385" s="48" t="s">
        <v>84</v>
      </c>
      <c r="L385" s="49">
        <v>42979.0</v>
      </c>
      <c r="M385" s="52"/>
      <c r="N385" s="48" t="s">
        <v>85</v>
      </c>
      <c r="O385" s="50"/>
      <c r="P385" s="50"/>
      <c r="Q385" s="6">
        <v>9.0</v>
      </c>
      <c r="R385" s="6">
        <v>9.0</v>
      </c>
      <c r="S385" s="6">
        <v>10.0</v>
      </c>
      <c r="T385" s="6"/>
      <c r="U385" s="6"/>
      <c r="V385" s="6"/>
      <c r="W385" s="6">
        <v>7.0</v>
      </c>
      <c r="X385" s="6">
        <v>8.0</v>
      </c>
      <c r="Y385" s="6">
        <v>7.0</v>
      </c>
      <c r="Z385" s="6">
        <v>10.0</v>
      </c>
      <c r="AA385" s="23"/>
      <c r="AB385" s="6">
        <v>10.0</v>
      </c>
      <c r="AC385" s="6">
        <v>10.0</v>
      </c>
      <c r="AD385" s="23"/>
      <c r="AE385" s="6">
        <v>10.0</v>
      </c>
      <c r="AF385" s="23"/>
      <c r="AG385" s="23"/>
      <c r="AH385" s="6">
        <v>10.0</v>
      </c>
      <c r="AI385" s="6"/>
      <c r="AJ385" s="23"/>
      <c r="AK385" s="6">
        <v>10.0</v>
      </c>
      <c r="AL385" s="23"/>
      <c r="AM385" s="23"/>
      <c r="AN385" s="6">
        <v>9.0</v>
      </c>
      <c r="AO385" s="6"/>
      <c r="AP385" s="6"/>
      <c r="AQ385" s="6"/>
      <c r="AR385" s="6"/>
      <c r="AS385" s="6"/>
      <c r="AT385" s="6"/>
      <c r="AU385" s="21"/>
      <c r="AV385" s="21"/>
      <c r="AW385" s="21"/>
      <c r="AX385" s="25">
        <v>10.0</v>
      </c>
      <c r="AY385" s="25">
        <f t="shared" si="1"/>
        <v>9.21</v>
      </c>
      <c r="AZ385" s="23"/>
      <c r="BA385" s="23">
        <f t="shared" si="5"/>
        <v>0</v>
      </c>
      <c r="BB385" s="6">
        <v>55.0</v>
      </c>
      <c r="BC385" s="6">
        <v>2.0</v>
      </c>
      <c r="BD385" s="23">
        <f t="shared" si="3"/>
        <v>53</v>
      </c>
      <c r="BE385" s="6" t="s">
        <v>92</v>
      </c>
      <c r="BF385" s="6" t="s">
        <v>55</v>
      </c>
      <c r="BG385" s="6" t="s">
        <v>55</v>
      </c>
      <c r="BH385" s="6" t="s">
        <v>55</v>
      </c>
      <c r="BI385" s="6" t="s">
        <v>55</v>
      </c>
      <c r="BJ385" s="93" t="s">
        <v>92</v>
      </c>
      <c r="BK385" s="6" t="s">
        <v>55</v>
      </c>
      <c r="BL385" s="23"/>
      <c r="BM385" s="23"/>
      <c r="BN385" s="42"/>
      <c r="BO385" s="42"/>
      <c r="BP385" s="42"/>
    </row>
    <row r="386">
      <c r="A386" s="11">
        <v>383.0</v>
      </c>
      <c r="B386" s="116" t="s">
        <v>1255</v>
      </c>
      <c r="C386" s="116" t="s">
        <v>1040</v>
      </c>
      <c r="D386" s="118"/>
      <c r="E386" s="117"/>
      <c r="F386" s="116" t="s">
        <v>79</v>
      </c>
      <c r="G386" s="116" t="s">
        <v>1520</v>
      </c>
      <c r="H386" s="48" t="s">
        <v>90</v>
      </c>
      <c r="J386" s="11" t="s">
        <v>526</v>
      </c>
      <c r="K386" s="48" t="s">
        <v>84</v>
      </c>
      <c r="L386" s="49">
        <v>42979.0</v>
      </c>
      <c r="M386" s="52"/>
      <c r="N386" s="48" t="s">
        <v>85</v>
      </c>
      <c r="O386" s="48" t="s">
        <v>483</v>
      </c>
      <c r="P386" s="52"/>
      <c r="Q386" s="25">
        <v>7.0</v>
      </c>
      <c r="R386" s="25">
        <v>7.0</v>
      </c>
      <c r="S386" s="25">
        <v>7.0</v>
      </c>
      <c r="T386" s="6"/>
      <c r="U386" s="25"/>
      <c r="V386" s="25"/>
      <c r="W386" s="25">
        <v>5.0</v>
      </c>
      <c r="X386" s="25">
        <v>6.0</v>
      </c>
      <c r="Y386" s="25">
        <v>6.0</v>
      </c>
      <c r="Z386" s="25">
        <v>8.0</v>
      </c>
      <c r="AA386" s="25"/>
      <c r="AB386" s="25">
        <v>6.0</v>
      </c>
      <c r="AC386" s="25">
        <v>9.0</v>
      </c>
      <c r="AD386" s="25"/>
      <c r="AE386" s="25">
        <v>8.0</v>
      </c>
      <c r="AF386" s="25"/>
      <c r="AG386" s="25"/>
      <c r="AH386" s="6">
        <v>10.0</v>
      </c>
      <c r="AI386" s="6"/>
      <c r="AJ386" s="23"/>
      <c r="AK386" s="6">
        <v>10.0</v>
      </c>
      <c r="AL386" s="23"/>
      <c r="AM386" s="23"/>
      <c r="AN386" s="6">
        <v>8.0</v>
      </c>
      <c r="AO386" s="6"/>
      <c r="AP386" s="6"/>
      <c r="AQ386" s="6"/>
      <c r="AR386" s="6"/>
      <c r="AS386" s="6"/>
      <c r="AT386" s="6"/>
      <c r="AU386" s="21"/>
      <c r="AV386" s="21"/>
      <c r="AW386" s="21"/>
      <c r="AX386" s="25">
        <v>10.0</v>
      </c>
      <c r="AY386" s="25">
        <f t="shared" si="1"/>
        <v>7.64</v>
      </c>
      <c r="AZ386" s="23"/>
      <c r="BA386" s="23">
        <f t="shared" si="5"/>
        <v>0</v>
      </c>
      <c r="BB386" s="6">
        <v>40.0</v>
      </c>
      <c r="BC386" s="6">
        <v>8.0</v>
      </c>
      <c r="BD386" s="23">
        <f t="shared" si="3"/>
        <v>32</v>
      </c>
      <c r="BE386" s="6" t="s">
        <v>92</v>
      </c>
      <c r="BF386" s="6" t="s">
        <v>55</v>
      </c>
      <c r="BG386" s="6" t="s">
        <v>55</v>
      </c>
      <c r="BH386" s="6" t="s">
        <v>55</v>
      </c>
      <c r="BI386" s="6" t="s">
        <v>55</v>
      </c>
      <c r="BJ386" s="93" t="s">
        <v>92</v>
      </c>
      <c r="BK386" s="6" t="s">
        <v>55</v>
      </c>
      <c r="BL386" s="23"/>
      <c r="BM386" s="23"/>
      <c r="BN386" s="42"/>
      <c r="BO386" s="42"/>
      <c r="BP386" s="42"/>
    </row>
    <row r="387">
      <c r="A387" s="11">
        <v>384.0</v>
      </c>
      <c r="B387" s="116" t="s">
        <v>1256</v>
      </c>
      <c r="C387" s="116" t="s">
        <v>270</v>
      </c>
      <c r="D387" s="118"/>
      <c r="E387" s="117"/>
      <c r="F387" s="116" t="s">
        <v>79</v>
      </c>
      <c r="G387" s="116" t="s">
        <v>1520</v>
      </c>
      <c r="H387" s="48" t="s">
        <v>90</v>
      </c>
      <c r="J387" s="11" t="s">
        <v>526</v>
      </c>
      <c r="K387" s="48" t="s">
        <v>84</v>
      </c>
      <c r="L387" s="49">
        <v>42979.0</v>
      </c>
      <c r="M387" s="52"/>
      <c r="N387" s="48" t="s">
        <v>85</v>
      </c>
      <c r="O387" s="50"/>
      <c r="P387" s="50"/>
      <c r="Q387" s="6">
        <v>9.0</v>
      </c>
      <c r="R387" s="6">
        <v>5.0</v>
      </c>
      <c r="S387" s="6">
        <v>7.0</v>
      </c>
      <c r="T387" s="6"/>
      <c r="U387" s="6"/>
      <c r="V387" s="6"/>
      <c r="W387" s="6">
        <v>5.0</v>
      </c>
      <c r="X387" s="6">
        <v>7.0</v>
      </c>
      <c r="Y387" s="6">
        <v>4.0</v>
      </c>
      <c r="Z387" s="6">
        <v>6.0</v>
      </c>
      <c r="AA387" s="23"/>
      <c r="AB387" s="6">
        <v>8.0</v>
      </c>
      <c r="AC387" s="6">
        <v>10.0</v>
      </c>
      <c r="AD387" s="23"/>
      <c r="AE387" s="6">
        <v>8.0</v>
      </c>
      <c r="AF387" s="23"/>
      <c r="AG387" s="23"/>
      <c r="AH387" s="6">
        <v>10.0</v>
      </c>
      <c r="AI387" s="6"/>
      <c r="AJ387" s="23"/>
      <c r="AK387" s="6">
        <v>10.0</v>
      </c>
      <c r="AL387" s="23"/>
      <c r="AM387" s="23"/>
      <c r="AN387" s="6">
        <v>7.0</v>
      </c>
      <c r="AO387" s="6"/>
      <c r="AP387" s="6"/>
      <c r="AQ387" s="6"/>
      <c r="AR387" s="6"/>
      <c r="AS387" s="6"/>
      <c r="AT387" s="6"/>
      <c r="AU387" s="21"/>
      <c r="AV387" s="21"/>
      <c r="AW387" s="21"/>
      <c r="AX387" s="25">
        <v>10.0</v>
      </c>
      <c r="AY387" s="25" t="str">
        <f t="shared" si="1"/>
        <v/>
      </c>
      <c r="AZ387" s="23"/>
      <c r="BA387" s="23">
        <f t="shared" si="5"/>
        <v>1</v>
      </c>
      <c r="BB387" s="6">
        <v>19.0</v>
      </c>
      <c r="BC387" s="6">
        <v>6.0</v>
      </c>
      <c r="BD387" s="23">
        <f t="shared" si="3"/>
        <v>13</v>
      </c>
      <c r="BE387" s="6" t="s">
        <v>92</v>
      </c>
      <c r="BF387" s="6" t="s">
        <v>55</v>
      </c>
      <c r="BG387" s="6" t="s">
        <v>55</v>
      </c>
      <c r="BH387" s="6" t="s">
        <v>55</v>
      </c>
      <c r="BI387" s="6" t="s">
        <v>55</v>
      </c>
      <c r="BJ387" s="93" t="s">
        <v>92</v>
      </c>
      <c r="BK387" s="6" t="s">
        <v>55</v>
      </c>
      <c r="BL387" s="23"/>
      <c r="BM387" s="23"/>
      <c r="BN387" s="42"/>
      <c r="BO387" s="42"/>
      <c r="BP387" s="42"/>
    </row>
    <row r="388">
      <c r="A388" s="11">
        <v>385.0</v>
      </c>
      <c r="B388" s="116" t="s">
        <v>1258</v>
      </c>
      <c r="C388" s="116" t="s">
        <v>149</v>
      </c>
      <c r="D388" s="116" t="s">
        <v>125</v>
      </c>
      <c r="E388" s="117"/>
      <c r="F388" s="116" t="s">
        <v>79</v>
      </c>
      <c r="G388" s="116" t="s">
        <v>1520</v>
      </c>
      <c r="H388" s="48" t="s">
        <v>90</v>
      </c>
      <c r="J388" s="11" t="s">
        <v>526</v>
      </c>
      <c r="K388" s="48" t="s">
        <v>84</v>
      </c>
      <c r="L388" s="49">
        <v>42979.0</v>
      </c>
      <c r="M388" s="52"/>
      <c r="N388" s="48" t="s">
        <v>85</v>
      </c>
      <c r="O388" s="50"/>
      <c r="P388" s="50"/>
      <c r="Q388" s="25">
        <v>10.0</v>
      </c>
      <c r="R388" s="25">
        <v>9.0</v>
      </c>
      <c r="S388" s="25">
        <v>10.0</v>
      </c>
      <c r="T388" s="6"/>
      <c r="U388" s="25"/>
      <c r="V388" s="25"/>
      <c r="W388" s="25">
        <v>10.0</v>
      </c>
      <c r="X388" s="25">
        <v>10.0</v>
      </c>
      <c r="Y388" s="25">
        <v>10.0</v>
      </c>
      <c r="Z388" s="25">
        <v>10.0</v>
      </c>
      <c r="AA388" s="25"/>
      <c r="AB388" s="25">
        <v>10.0</v>
      </c>
      <c r="AC388" s="25">
        <v>10.0</v>
      </c>
      <c r="AD388" s="25"/>
      <c r="AE388" s="25">
        <v>10.0</v>
      </c>
      <c r="AF388" s="25"/>
      <c r="AG388" s="25"/>
      <c r="AH388" s="6">
        <v>10.0</v>
      </c>
      <c r="AI388" s="6"/>
      <c r="AJ388" s="23"/>
      <c r="AK388" s="6">
        <v>10.0</v>
      </c>
      <c r="AL388" s="23"/>
      <c r="AM388" s="23"/>
      <c r="AN388" s="6">
        <v>10.0</v>
      </c>
      <c r="AO388" s="6"/>
      <c r="AP388" s="6"/>
      <c r="AQ388" s="6"/>
      <c r="AR388" s="6"/>
      <c r="AS388" s="6"/>
      <c r="AT388" s="6"/>
      <c r="AU388" s="21"/>
      <c r="AV388" s="21"/>
      <c r="AW388" s="21"/>
      <c r="AX388" s="25">
        <v>10.0</v>
      </c>
      <c r="AY388" s="25">
        <f t="shared" si="1"/>
        <v>9.92</v>
      </c>
      <c r="AZ388" s="23"/>
      <c r="BA388" s="23">
        <f t="shared" si="5"/>
        <v>0</v>
      </c>
      <c r="BB388" s="6">
        <v>16.0</v>
      </c>
      <c r="BC388" s="6">
        <v>2.0</v>
      </c>
      <c r="BD388" s="23">
        <f t="shared" si="3"/>
        <v>14</v>
      </c>
      <c r="BE388" s="6" t="s">
        <v>92</v>
      </c>
      <c r="BF388" s="6" t="s">
        <v>55</v>
      </c>
      <c r="BG388" s="6" t="s">
        <v>55</v>
      </c>
      <c r="BH388" s="6" t="s">
        <v>55</v>
      </c>
      <c r="BI388" s="6" t="s">
        <v>55</v>
      </c>
      <c r="BJ388" s="93" t="s">
        <v>92</v>
      </c>
      <c r="BK388" s="6" t="s">
        <v>55</v>
      </c>
      <c r="BL388" s="23"/>
      <c r="BM388" s="23"/>
      <c r="BN388" s="42"/>
      <c r="BO388" s="42"/>
      <c r="BP388" s="42"/>
    </row>
    <row r="389">
      <c r="A389" s="11">
        <v>386.0</v>
      </c>
      <c r="B389" s="116" t="s">
        <v>1261</v>
      </c>
      <c r="C389" s="116" t="s">
        <v>110</v>
      </c>
      <c r="D389" s="116" t="s">
        <v>896</v>
      </c>
      <c r="E389" s="117"/>
      <c r="F389" s="116" t="s">
        <v>96</v>
      </c>
      <c r="G389" s="116" t="s">
        <v>1520</v>
      </c>
      <c r="H389" s="48" t="s">
        <v>90</v>
      </c>
      <c r="J389" s="11" t="s">
        <v>526</v>
      </c>
      <c r="K389" s="48" t="s">
        <v>84</v>
      </c>
      <c r="L389" s="49">
        <v>42979.0</v>
      </c>
      <c r="M389" s="52"/>
      <c r="N389" s="48" t="s">
        <v>85</v>
      </c>
      <c r="O389" s="50"/>
      <c r="P389" s="50"/>
      <c r="Q389" s="25">
        <v>10.0</v>
      </c>
      <c r="R389" s="25">
        <v>5.0</v>
      </c>
      <c r="S389" s="25">
        <v>10.0</v>
      </c>
      <c r="T389" s="6"/>
      <c r="U389" s="25"/>
      <c r="V389" s="25"/>
      <c r="W389" s="25">
        <v>7.0</v>
      </c>
      <c r="X389" s="25">
        <v>8.0</v>
      </c>
      <c r="Y389" s="25">
        <v>7.0</v>
      </c>
      <c r="Z389" s="25">
        <v>8.0</v>
      </c>
      <c r="AA389" s="25"/>
      <c r="AB389" s="25">
        <v>10.0</v>
      </c>
      <c r="AC389" s="25">
        <v>10.0</v>
      </c>
      <c r="AD389" s="25"/>
      <c r="AE389" s="25">
        <v>10.0</v>
      </c>
      <c r="AF389" s="25"/>
      <c r="AG389" s="25"/>
      <c r="AH389" s="6">
        <v>10.0</v>
      </c>
      <c r="AI389" s="6"/>
      <c r="AJ389" s="23"/>
      <c r="AK389" s="6">
        <v>10.0</v>
      </c>
      <c r="AL389" s="23"/>
      <c r="AM389" s="23"/>
      <c r="AN389" s="6">
        <v>10.0</v>
      </c>
      <c r="AO389" s="6"/>
      <c r="AP389" s="6"/>
      <c r="AQ389" s="6"/>
      <c r="AR389" s="6"/>
      <c r="AS389" s="6"/>
      <c r="AT389" s="6"/>
      <c r="AU389" s="21"/>
      <c r="AV389" s="21"/>
      <c r="AW389" s="21"/>
      <c r="AX389" s="25">
        <v>10.0</v>
      </c>
      <c r="AY389" s="25">
        <f t="shared" si="1"/>
        <v>8.92</v>
      </c>
      <c r="AZ389" s="23"/>
      <c r="BA389" s="23">
        <f t="shared" si="5"/>
        <v>0</v>
      </c>
      <c r="BB389" s="6">
        <v>5.0</v>
      </c>
      <c r="BC389" s="6">
        <v>4.0</v>
      </c>
      <c r="BD389" s="23">
        <f t="shared" si="3"/>
        <v>1</v>
      </c>
      <c r="BE389" s="6" t="s">
        <v>92</v>
      </c>
      <c r="BF389" s="6" t="s">
        <v>55</v>
      </c>
      <c r="BG389" s="6" t="s">
        <v>55</v>
      </c>
      <c r="BH389" s="6" t="s">
        <v>55</v>
      </c>
      <c r="BI389" s="6" t="s">
        <v>55</v>
      </c>
      <c r="BJ389" s="93" t="s">
        <v>92</v>
      </c>
      <c r="BK389" s="6" t="s">
        <v>55</v>
      </c>
      <c r="BL389" s="23"/>
      <c r="BM389" s="23"/>
      <c r="BN389" s="42"/>
      <c r="BO389" s="42"/>
      <c r="BP389" s="42"/>
    </row>
    <row r="390">
      <c r="A390" s="11">
        <v>387.0</v>
      </c>
      <c r="B390" s="116" t="s">
        <v>708</v>
      </c>
      <c r="C390" s="116" t="s">
        <v>842</v>
      </c>
      <c r="D390" s="116" t="s">
        <v>209</v>
      </c>
      <c r="E390" s="117"/>
      <c r="F390" s="116" t="s">
        <v>96</v>
      </c>
      <c r="G390" s="116" t="s">
        <v>1520</v>
      </c>
      <c r="H390" s="48" t="s">
        <v>90</v>
      </c>
      <c r="J390" s="11" t="s">
        <v>526</v>
      </c>
      <c r="K390" s="48" t="s">
        <v>84</v>
      </c>
      <c r="L390" s="49">
        <v>42979.0</v>
      </c>
      <c r="M390" s="52"/>
      <c r="N390" s="48" t="s">
        <v>85</v>
      </c>
      <c r="O390" s="50"/>
      <c r="P390" s="50"/>
      <c r="Q390" s="6">
        <v>9.0</v>
      </c>
      <c r="R390" s="6">
        <v>8.0</v>
      </c>
      <c r="S390" s="6">
        <v>9.0</v>
      </c>
      <c r="T390" s="6"/>
      <c r="U390" s="6"/>
      <c r="V390" s="6"/>
      <c r="W390" s="6">
        <v>8.0</v>
      </c>
      <c r="X390" s="6">
        <v>8.0</v>
      </c>
      <c r="Y390" s="6">
        <v>7.0</v>
      </c>
      <c r="Z390" s="6">
        <v>9.0</v>
      </c>
      <c r="AA390" s="23"/>
      <c r="AB390" s="6">
        <v>10.0</v>
      </c>
      <c r="AC390" s="6">
        <v>10.0</v>
      </c>
      <c r="AD390" s="23"/>
      <c r="AE390" s="6">
        <v>10.0</v>
      </c>
      <c r="AF390" s="23"/>
      <c r="AG390" s="23"/>
      <c r="AH390" s="6">
        <v>10.0</v>
      </c>
      <c r="AI390" s="6"/>
      <c r="AJ390" s="23"/>
      <c r="AK390" s="6">
        <v>10.0</v>
      </c>
      <c r="AL390" s="23"/>
      <c r="AM390" s="23"/>
      <c r="AN390" s="6">
        <v>9.0</v>
      </c>
      <c r="AO390" s="6"/>
      <c r="AP390" s="6"/>
      <c r="AQ390" s="6"/>
      <c r="AR390" s="6"/>
      <c r="AS390" s="6"/>
      <c r="AT390" s="6"/>
      <c r="AU390" s="21"/>
      <c r="AV390" s="21"/>
      <c r="AW390" s="21"/>
      <c r="AX390" s="25">
        <v>10.0</v>
      </c>
      <c r="AY390" s="25">
        <f t="shared" si="1"/>
        <v>9.07</v>
      </c>
      <c r="AZ390" s="23"/>
      <c r="BA390" s="23">
        <f t="shared" si="5"/>
        <v>0</v>
      </c>
      <c r="BB390" s="6">
        <v>26.0</v>
      </c>
      <c r="BC390" s="6">
        <v>6.0</v>
      </c>
      <c r="BD390" s="23">
        <f t="shared" si="3"/>
        <v>20</v>
      </c>
      <c r="BE390" s="6" t="s">
        <v>92</v>
      </c>
      <c r="BF390" s="6" t="s">
        <v>55</v>
      </c>
      <c r="BG390" s="6" t="s">
        <v>55</v>
      </c>
      <c r="BH390" s="6" t="s">
        <v>55</v>
      </c>
      <c r="BI390" s="6" t="s">
        <v>55</v>
      </c>
      <c r="BJ390" s="93" t="s">
        <v>92</v>
      </c>
      <c r="BK390" s="6" t="s">
        <v>55</v>
      </c>
      <c r="BL390" s="23"/>
      <c r="BM390" s="23"/>
      <c r="BN390" s="42"/>
      <c r="BO390" s="42"/>
      <c r="BP390" s="42"/>
    </row>
    <row r="391">
      <c r="A391" s="11">
        <v>388.0</v>
      </c>
      <c r="B391" s="116" t="s">
        <v>960</v>
      </c>
      <c r="C391" s="116" t="s">
        <v>259</v>
      </c>
      <c r="D391" s="116" t="s">
        <v>591</v>
      </c>
      <c r="E391" s="117"/>
      <c r="F391" s="116" t="s">
        <v>96</v>
      </c>
      <c r="G391" s="116" t="s">
        <v>1520</v>
      </c>
      <c r="H391" s="48" t="s">
        <v>90</v>
      </c>
      <c r="J391" s="11" t="s">
        <v>526</v>
      </c>
      <c r="K391" s="48" t="s">
        <v>84</v>
      </c>
      <c r="L391" s="49">
        <v>42979.0</v>
      </c>
      <c r="M391" s="52"/>
      <c r="N391" s="48" t="s">
        <v>85</v>
      </c>
      <c r="O391" s="50"/>
      <c r="P391" s="50"/>
      <c r="Q391" s="25">
        <v>9.0</v>
      </c>
      <c r="R391" s="25">
        <v>9.0</v>
      </c>
      <c r="S391" s="25">
        <v>9.0</v>
      </c>
      <c r="T391" s="6"/>
      <c r="U391" s="25"/>
      <c r="V391" s="25"/>
      <c r="W391" s="25">
        <v>10.0</v>
      </c>
      <c r="X391" s="25">
        <v>9.0</v>
      </c>
      <c r="Y391" s="25">
        <v>9.0</v>
      </c>
      <c r="Z391" s="25">
        <v>8.0</v>
      </c>
      <c r="AA391" s="25"/>
      <c r="AB391" s="25">
        <v>10.0</v>
      </c>
      <c r="AC391" s="25">
        <v>10.0</v>
      </c>
      <c r="AD391" s="25"/>
      <c r="AE391" s="25">
        <v>10.0</v>
      </c>
      <c r="AF391" s="25"/>
      <c r="AG391" s="25"/>
      <c r="AH391" s="6">
        <v>10.0</v>
      </c>
      <c r="AI391" s="6"/>
      <c r="AJ391" s="23"/>
      <c r="AK391" s="6">
        <v>10.0</v>
      </c>
      <c r="AL391" s="23"/>
      <c r="AM391" s="23"/>
      <c r="AN391" s="6">
        <v>10.0</v>
      </c>
      <c r="AO391" s="6"/>
      <c r="AP391" s="6"/>
      <c r="AQ391" s="6"/>
      <c r="AR391" s="6"/>
      <c r="AS391" s="6"/>
      <c r="AT391" s="6"/>
      <c r="AU391" s="21"/>
      <c r="AV391" s="21"/>
      <c r="AW391" s="21"/>
      <c r="AX391" s="25">
        <v>10.0</v>
      </c>
      <c r="AY391" s="25">
        <f t="shared" si="1"/>
        <v>9.5</v>
      </c>
      <c r="AZ391" s="23"/>
      <c r="BA391" s="23">
        <f t="shared" si="5"/>
        <v>0</v>
      </c>
      <c r="BB391" s="6">
        <v>13.0</v>
      </c>
      <c r="BC391" s="6">
        <v>3.0</v>
      </c>
      <c r="BD391" s="23">
        <f t="shared" si="3"/>
        <v>10</v>
      </c>
      <c r="BE391" s="6" t="s">
        <v>92</v>
      </c>
      <c r="BF391" s="6" t="s">
        <v>55</v>
      </c>
      <c r="BG391" s="6" t="s">
        <v>55</v>
      </c>
      <c r="BH391" s="6" t="s">
        <v>55</v>
      </c>
      <c r="BI391" s="6" t="s">
        <v>55</v>
      </c>
      <c r="BJ391" s="93" t="s">
        <v>92</v>
      </c>
      <c r="BK391" s="6" t="s">
        <v>55</v>
      </c>
      <c r="BL391" s="23"/>
      <c r="BM391" s="23"/>
      <c r="BN391" s="42"/>
      <c r="BO391" s="42"/>
      <c r="BP391" s="42"/>
    </row>
    <row r="392">
      <c r="A392" s="11">
        <v>389.0</v>
      </c>
      <c r="B392" s="116" t="s">
        <v>1264</v>
      </c>
      <c r="C392" s="116" t="s">
        <v>694</v>
      </c>
      <c r="D392" s="116" t="s">
        <v>432</v>
      </c>
      <c r="E392" s="116" t="s">
        <v>1265</v>
      </c>
      <c r="F392" s="116" t="s">
        <v>79</v>
      </c>
      <c r="G392" s="116" t="s">
        <v>1520</v>
      </c>
      <c r="H392" s="48" t="s">
        <v>90</v>
      </c>
      <c r="J392" s="11" t="s">
        <v>526</v>
      </c>
      <c r="K392" s="48" t="s">
        <v>84</v>
      </c>
      <c r="L392" s="49">
        <v>42979.0</v>
      </c>
      <c r="M392" s="52"/>
      <c r="N392" s="48" t="s">
        <v>85</v>
      </c>
      <c r="O392" s="50"/>
      <c r="P392" s="50"/>
      <c r="Q392" s="25">
        <v>5.0</v>
      </c>
      <c r="R392" s="25">
        <v>5.0</v>
      </c>
      <c r="S392" s="25">
        <v>6.0</v>
      </c>
      <c r="T392" s="6"/>
      <c r="U392" s="25"/>
      <c r="V392" s="25"/>
      <c r="W392" s="25">
        <v>5.0</v>
      </c>
      <c r="X392" s="25">
        <v>6.0</v>
      </c>
      <c r="Y392" s="25">
        <v>5.0</v>
      </c>
      <c r="Z392" s="25">
        <v>6.0</v>
      </c>
      <c r="AA392" s="25"/>
      <c r="AB392" s="25">
        <v>5.0</v>
      </c>
      <c r="AC392" s="25">
        <v>9.0</v>
      </c>
      <c r="AD392" s="25"/>
      <c r="AE392" s="25">
        <v>6.0</v>
      </c>
      <c r="AF392" s="25"/>
      <c r="AG392" s="25"/>
      <c r="AH392" s="6">
        <v>10.0</v>
      </c>
      <c r="AI392" s="6"/>
      <c r="AJ392" s="23"/>
      <c r="AK392" s="6">
        <v>10.0</v>
      </c>
      <c r="AL392" s="23"/>
      <c r="AM392" s="23"/>
      <c r="AN392" s="6">
        <v>7.0</v>
      </c>
      <c r="AO392" s="6"/>
      <c r="AP392" s="6"/>
      <c r="AQ392" s="6"/>
      <c r="AR392" s="6"/>
      <c r="AS392" s="6"/>
      <c r="AT392" s="6"/>
      <c r="AU392" s="21"/>
      <c r="AV392" s="21"/>
      <c r="AW392" s="21"/>
      <c r="AX392" s="25">
        <v>10.0</v>
      </c>
      <c r="AY392" s="25">
        <f t="shared" si="1"/>
        <v>6.78</v>
      </c>
      <c r="AZ392" s="23"/>
      <c r="BA392" s="23">
        <f t="shared" si="5"/>
        <v>0</v>
      </c>
      <c r="BB392" s="6">
        <v>53.0</v>
      </c>
      <c r="BC392" s="6">
        <v>9.0</v>
      </c>
      <c r="BD392" s="23">
        <f t="shared" si="3"/>
        <v>44</v>
      </c>
      <c r="BE392" s="6" t="s">
        <v>92</v>
      </c>
      <c r="BF392" s="6" t="s">
        <v>55</v>
      </c>
      <c r="BG392" s="6" t="s">
        <v>55</v>
      </c>
      <c r="BH392" s="6" t="s">
        <v>55</v>
      </c>
      <c r="BI392" s="6" t="s">
        <v>55</v>
      </c>
      <c r="BJ392" s="93" t="s">
        <v>92</v>
      </c>
      <c r="BK392" s="6" t="s">
        <v>55</v>
      </c>
      <c r="BL392" s="23"/>
      <c r="BM392" s="23"/>
      <c r="BN392" s="42"/>
      <c r="BO392" s="42"/>
      <c r="BP392" s="42"/>
    </row>
    <row r="393">
      <c r="A393" s="11">
        <v>390.0</v>
      </c>
      <c r="B393" s="116" t="s">
        <v>1267</v>
      </c>
      <c r="C393" s="116" t="s">
        <v>515</v>
      </c>
      <c r="D393" s="116" t="s">
        <v>213</v>
      </c>
      <c r="E393" s="117"/>
      <c r="F393" s="116" t="s">
        <v>79</v>
      </c>
      <c r="G393" s="116" t="s">
        <v>1520</v>
      </c>
      <c r="H393" s="48" t="s">
        <v>90</v>
      </c>
      <c r="J393" s="11" t="s">
        <v>526</v>
      </c>
      <c r="K393" s="48" t="s">
        <v>84</v>
      </c>
      <c r="L393" s="49">
        <v>42979.0</v>
      </c>
      <c r="M393" s="52"/>
      <c r="N393" s="48" t="s">
        <v>85</v>
      </c>
      <c r="O393" s="50"/>
      <c r="P393" s="50"/>
      <c r="Q393" s="6">
        <v>7.0</v>
      </c>
      <c r="R393" s="6">
        <v>7.0</v>
      </c>
      <c r="S393" s="6">
        <v>10.0</v>
      </c>
      <c r="T393" s="6"/>
      <c r="U393" s="6"/>
      <c r="V393" s="6"/>
      <c r="W393" s="6">
        <v>5.0</v>
      </c>
      <c r="X393" s="6">
        <v>6.0</v>
      </c>
      <c r="Y393" s="6">
        <v>5.0</v>
      </c>
      <c r="Z393" s="6">
        <v>7.0</v>
      </c>
      <c r="AA393" s="23"/>
      <c r="AB393" s="6">
        <v>9.0</v>
      </c>
      <c r="AC393" s="6">
        <v>9.0</v>
      </c>
      <c r="AD393" s="23"/>
      <c r="AE393" s="6">
        <v>9.0</v>
      </c>
      <c r="AF393" s="23"/>
      <c r="AG393" s="23"/>
      <c r="AH393" s="6"/>
      <c r="AI393" s="6"/>
      <c r="AJ393" s="23"/>
      <c r="AK393" s="6">
        <v>10.0</v>
      </c>
      <c r="AL393" s="23"/>
      <c r="AM393" s="23"/>
      <c r="AN393" s="6">
        <v>9.0</v>
      </c>
      <c r="AO393" s="6"/>
      <c r="AP393" s="6"/>
      <c r="AQ393" s="6"/>
      <c r="AR393" s="6"/>
      <c r="AS393" s="6"/>
      <c r="AT393" s="6"/>
      <c r="AU393" s="21"/>
      <c r="AV393" s="21"/>
      <c r="AW393" s="21"/>
      <c r="AX393" s="25">
        <v>10.0</v>
      </c>
      <c r="AY393" s="25">
        <f t="shared" si="1"/>
        <v>7.92</v>
      </c>
      <c r="AZ393" s="23"/>
      <c r="BA393" s="23">
        <f t="shared" si="5"/>
        <v>0</v>
      </c>
      <c r="BB393" s="6">
        <v>7.0</v>
      </c>
      <c r="BC393" s="6">
        <v>4.0</v>
      </c>
      <c r="BD393" s="23">
        <f t="shared" si="3"/>
        <v>3</v>
      </c>
      <c r="BE393" s="6" t="s">
        <v>92</v>
      </c>
      <c r="BF393" s="6" t="s">
        <v>55</v>
      </c>
      <c r="BG393" s="6" t="s">
        <v>55</v>
      </c>
      <c r="BH393" s="6" t="s">
        <v>55</v>
      </c>
      <c r="BI393" s="6" t="s">
        <v>55</v>
      </c>
      <c r="BJ393" s="93" t="s">
        <v>92</v>
      </c>
      <c r="BK393" s="6" t="s">
        <v>55</v>
      </c>
      <c r="BL393" s="23"/>
      <c r="BM393" s="23"/>
      <c r="BN393" s="42"/>
      <c r="BO393" s="42"/>
      <c r="BP393" s="42"/>
    </row>
    <row r="394">
      <c r="A394" s="11">
        <v>391.0</v>
      </c>
      <c r="B394" s="116" t="s">
        <v>1269</v>
      </c>
      <c r="C394" s="116" t="s">
        <v>149</v>
      </c>
      <c r="D394" s="116" t="s">
        <v>143</v>
      </c>
      <c r="E394" s="117"/>
      <c r="F394" s="116" t="s">
        <v>79</v>
      </c>
      <c r="G394" s="116" t="s">
        <v>1520</v>
      </c>
      <c r="H394" s="48" t="s">
        <v>90</v>
      </c>
      <c r="J394" s="11" t="s">
        <v>526</v>
      </c>
      <c r="K394" s="48" t="s">
        <v>84</v>
      </c>
      <c r="L394" s="49">
        <v>42979.0</v>
      </c>
      <c r="M394" s="52"/>
      <c r="N394" s="48" t="s">
        <v>85</v>
      </c>
      <c r="O394" s="50"/>
      <c r="P394" s="50"/>
      <c r="Q394" s="6">
        <v>7.0</v>
      </c>
      <c r="R394" s="6">
        <v>7.0</v>
      </c>
      <c r="S394" s="6">
        <v>8.0</v>
      </c>
      <c r="T394" s="6"/>
      <c r="U394" s="6"/>
      <c r="V394" s="6"/>
      <c r="W394" s="6">
        <v>7.0</v>
      </c>
      <c r="X394" s="6">
        <v>8.0</v>
      </c>
      <c r="Y394" s="6">
        <v>7.0</v>
      </c>
      <c r="Z394" s="6">
        <v>7.0</v>
      </c>
      <c r="AA394" s="23"/>
      <c r="AB394" s="6">
        <v>8.0</v>
      </c>
      <c r="AC394" s="6">
        <v>10.0</v>
      </c>
      <c r="AD394" s="23"/>
      <c r="AE394" s="6">
        <v>6.0</v>
      </c>
      <c r="AF394" s="23"/>
      <c r="AG394" s="23"/>
      <c r="AH394" s="6">
        <v>10.0</v>
      </c>
      <c r="AI394" s="6"/>
      <c r="AJ394" s="23"/>
      <c r="AK394" s="6">
        <v>10.0</v>
      </c>
      <c r="AL394" s="23"/>
      <c r="AM394" s="23"/>
      <c r="AN394" s="6">
        <v>7.0</v>
      </c>
      <c r="AO394" s="6"/>
      <c r="AP394" s="6"/>
      <c r="AQ394" s="6"/>
      <c r="AR394" s="6"/>
      <c r="AS394" s="6"/>
      <c r="AT394" s="6"/>
      <c r="AU394" s="21"/>
      <c r="AV394" s="21"/>
      <c r="AW394" s="21"/>
      <c r="AX394" s="25">
        <v>10.0</v>
      </c>
      <c r="AY394" s="25">
        <f t="shared" si="1"/>
        <v>8</v>
      </c>
      <c r="AZ394" s="23"/>
      <c r="BA394" s="23">
        <f t="shared" si="5"/>
        <v>0</v>
      </c>
      <c r="BB394" s="6">
        <v>13.0</v>
      </c>
      <c r="BC394" s="6">
        <v>3.0</v>
      </c>
      <c r="BD394" s="23">
        <f t="shared" si="3"/>
        <v>10</v>
      </c>
      <c r="BE394" s="6" t="s">
        <v>92</v>
      </c>
      <c r="BF394" s="6" t="s">
        <v>55</v>
      </c>
      <c r="BG394" s="6" t="s">
        <v>55</v>
      </c>
      <c r="BH394" s="6" t="s">
        <v>55</v>
      </c>
      <c r="BI394" s="6" t="s">
        <v>55</v>
      </c>
      <c r="BJ394" s="93" t="s">
        <v>92</v>
      </c>
      <c r="BK394" s="6" t="s">
        <v>55</v>
      </c>
      <c r="BL394" s="23"/>
      <c r="BM394" s="23"/>
      <c r="BN394" s="42"/>
      <c r="BO394" s="42"/>
      <c r="BP394" s="42"/>
    </row>
    <row r="395">
      <c r="A395" s="11">
        <v>392.0</v>
      </c>
      <c r="B395" s="116" t="s">
        <v>1271</v>
      </c>
      <c r="C395" s="116" t="s">
        <v>78</v>
      </c>
      <c r="D395" s="118"/>
      <c r="E395" s="117"/>
      <c r="F395" s="116" t="s">
        <v>79</v>
      </c>
      <c r="G395" s="116" t="s">
        <v>1520</v>
      </c>
      <c r="H395" s="48" t="s">
        <v>90</v>
      </c>
      <c r="J395" s="11" t="s">
        <v>526</v>
      </c>
      <c r="K395" s="48" t="s">
        <v>84</v>
      </c>
      <c r="L395" s="49">
        <v>42979.0</v>
      </c>
      <c r="M395" s="52"/>
      <c r="N395" s="48" t="s">
        <v>85</v>
      </c>
      <c r="O395" s="50"/>
      <c r="P395" s="50"/>
      <c r="Q395" s="25">
        <v>8.0</v>
      </c>
      <c r="R395" s="25">
        <v>9.0</v>
      </c>
      <c r="S395" s="25">
        <v>9.0</v>
      </c>
      <c r="T395" s="6"/>
      <c r="U395" s="25"/>
      <c r="V395" s="25"/>
      <c r="W395" s="25">
        <v>5.0</v>
      </c>
      <c r="X395" s="25">
        <v>6.0</v>
      </c>
      <c r="Y395" s="25">
        <v>6.0</v>
      </c>
      <c r="Z395" s="25">
        <v>6.0</v>
      </c>
      <c r="AA395" s="25"/>
      <c r="AB395" s="25">
        <v>7.0</v>
      </c>
      <c r="AC395" s="25">
        <v>9.0</v>
      </c>
      <c r="AD395" s="25"/>
      <c r="AE395" s="25">
        <v>10.0</v>
      </c>
      <c r="AF395" s="25"/>
      <c r="AG395" s="25"/>
      <c r="AH395" s="6">
        <v>10.0</v>
      </c>
      <c r="AI395" s="6"/>
      <c r="AJ395" s="23"/>
      <c r="AK395" s="6">
        <v>10.0</v>
      </c>
      <c r="AL395" s="23"/>
      <c r="AM395" s="23"/>
      <c r="AN395" s="6">
        <v>7.0</v>
      </c>
      <c r="AO395" s="6"/>
      <c r="AP395" s="6"/>
      <c r="AQ395" s="6"/>
      <c r="AR395" s="6"/>
      <c r="AS395" s="6"/>
      <c r="AT395" s="6"/>
      <c r="AU395" s="21"/>
      <c r="AV395" s="21"/>
      <c r="AW395" s="21"/>
      <c r="AX395" s="25">
        <v>10.0</v>
      </c>
      <c r="AY395" s="25">
        <f t="shared" si="1"/>
        <v>8</v>
      </c>
      <c r="AZ395" s="23"/>
      <c r="BA395" s="23">
        <f t="shared" si="5"/>
        <v>0</v>
      </c>
      <c r="BB395" s="6">
        <v>20.0</v>
      </c>
      <c r="BC395" s="6">
        <v>7.0</v>
      </c>
      <c r="BD395" s="23">
        <f t="shared" si="3"/>
        <v>13</v>
      </c>
      <c r="BE395" s="6" t="s">
        <v>92</v>
      </c>
      <c r="BF395" s="6" t="s">
        <v>55</v>
      </c>
      <c r="BG395" s="6" t="s">
        <v>55</v>
      </c>
      <c r="BH395" s="6" t="s">
        <v>55</v>
      </c>
      <c r="BI395" s="6" t="s">
        <v>55</v>
      </c>
      <c r="BJ395" s="93" t="s">
        <v>92</v>
      </c>
      <c r="BK395" s="6" t="s">
        <v>55</v>
      </c>
      <c r="BL395" s="23"/>
      <c r="BM395" s="23"/>
      <c r="BN395" s="42"/>
      <c r="BO395" s="42"/>
      <c r="BP395" s="42"/>
    </row>
    <row r="396">
      <c r="A396" s="11">
        <v>393.0</v>
      </c>
      <c r="B396" s="116" t="s">
        <v>210</v>
      </c>
      <c r="C396" s="116" t="s">
        <v>1068</v>
      </c>
      <c r="D396" s="116" t="s">
        <v>446</v>
      </c>
      <c r="E396" s="118"/>
      <c r="F396" s="116" t="s">
        <v>96</v>
      </c>
      <c r="G396" s="116" t="s">
        <v>1520</v>
      </c>
      <c r="H396" s="48" t="s">
        <v>90</v>
      </c>
      <c r="J396" s="11" t="s">
        <v>526</v>
      </c>
      <c r="K396" s="48" t="s">
        <v>84</v>
      </c>
      <c r="L396" s="49">
        <v>42979.0</v>
      </c>
      <c r="M396" s="52"/>
      <c r="N396" s="48" t="s">
        <v>85</v>
      </c>
      <c r="O396" s="50"/>
      <c r="P396" s="50"/>
      <c r="Q396" s="6">
        <v>10.0</v>
      </c>
      <c r="R396" s="6">
        <v>9.0</v>
      </c>
      <c r="S396" s="6">
        <v>9.0</v>
      </c>
      <c r="T396" s="6"/>
      <c r="U396" s="6"/>
      <c r="V396" s="6"/>
      <c r="W396" s="6">
        <v>7.0</v>
      </c>
      <c r="X396" s="6">
        <v>8.0</v>
      </c>
      <c r="Y396" s="6">
        <v>9.0</v>
      </c>
      <c r="Z396" s="6">
        <v>9.0</v>
      </c>
      <c r="AA396" s="23"/>
      <c r="AB396" s="6">
        <v>10.0</v>
      </c>
      <c r="AC396" s="6">
        <v>10.0</v>
      </c>
      <c r="AD396" s="23"/>
      <c r="AE396" s="6">
        <v>10.0</v>
      </c>
      <c r="AF396" s="23"/>
      <c r="AG396" s="23"/>
      <c r="AH396" s="6">
        <v>10.0</v>
      </c>
      <c r="AI396" s="6"/>
      <c r="AJ396" s="23"/>
      <c r="AK396" s="6">
        <v>10.0</v>
      </c>
      <c r="AL396" s="23"/>
      <c r="AM396" s="23"/>
      <c r="AN396" s="6">
        <v>9.0</v>
      </c>
      <c r="AO396" s="6"/>
      <c r="AP396" s="6"/>
      <c r="AQ396" s="6"/>
      <c r="AR396" s="6"/>
      <c r="AS396" s="6"/>
      <c r="AT396" s="6"/>
      <c r="AU396" s="21"/>
      <c r="AV396" s="21"/>
      <c r="AW396" s="21"/>
      <c r="AX396" s="25">
        <v>10.0</v>
      </c>
      <c r="AY396" s="25">
        <f t="shared" si="1"/>
        <v>9.28</v>
      </c>
      <c r="AZ396" s="23"/>
      <c r="BA396" s="23">
        <f t="shared" si="5"/>
        <v>0</v>
      </c>
      <c r="BB396" s="6">
        <v>10.0</v>
      </c>
      <c r="BC396" s="6">
        <v>2.0</v>
      </c>
      <c r="BD396" s="23">
        <f t="shared" si="3"/>
        <v>8</v>
      </c>
      <c r="BE396" s="6" t="s">
        <v>92</v>
      </c>
      <c r="BF396" s="6" t="s">
        <v>55</v>
      </c>
      <c r="BG396" s="6" t="s">
        <v>55</v>
      </c>
      <c r="BH396" s="6" t="s">
        <v>55</v>
      </c>
      <c r="BI396" s="6" t="s">
        <v>55</v>
      </c>
      <c r="BJ396" s="93" t="s">
        <v>92</v>
      </c>
      <c r="BK396" s="6" t="s">
        <v>55</v>
      </c>
      <c r="BL396" s="23"/>
      <c r="BM396" s="23"/>
      <c r="BN396" s="42"/>
      <c r="BO396" s="42"/>
      <c r="BP396" s="42"/>
    </row>
    <row r="397">
      <c r="A397" s="11">
        <v>394.0</v>
      </c>
      <c r="B397" s="116" t="s">
        <v>1275</v>
      </c>
      <c r="C397" s="116" t="s">
        <v>119</v>
      </c>
      <c r="D397" s="116" t="s">
        <v>272</v>
      </c>
      <c r="E397" s="118"/>
      <c r="F397" s="116" t="s">
        <v>79</v>
      </c>
      <c r="G397" s="116" t="s">
        <v>1520</v>
      </c>
      <c r="H397" s="48" t="s">
        <v>90</v>
      </c>
      <c r="J397" s="11" t="s">
        <v>526</v>
      </c>
      <c r="K397" s="48" t="s">
        <v>84</v>
      </c>
      <c r="L397" s="49">
        <v>42979.0</v>
      </c>
      <c r="M397" s="52"/>
      <c r="N397" s="48" t="s">
        <v>85</v>
      </c>
      <c r="O397" s="50"/>
      <c r="P397" s="50"/>
      <c r="Q397" s="25">
        <v>6.0</v>
      </c>
      <c r="R397" s="25">
        <v>5.0</v>
      </c>
      <c r="S397" s="25">
        <v>6.0</v>
      </c>
      <c r="T397" s="6"/>
      <c r="U397" s="25"/>
      <c r="V397" s="25"/>
      <c r="W397" s="25">
        <v>5.0</v>
      </c>
      <c r="X397" s="25">
        <v>6.0</v>
      </c>
      <c r="Y397" s="25">
        <v>5.0</v>
      </c>
      <c r="Z397" s="25">
        <v>5.0</v>
      </c>
      <c r="AA397" s="25"/>
      <c r="AB397" s="25">
        <v>5.0</v>
      </c>
      <c r="AC397" s="25">
        <v>7.0</v>
      </c>
      <c r="AD397" s="25"/>
      <c r="AE397" s="25">
        <v>8.0</v>
      </c>
      <c r="AF397" s="25"/>
      <c r="AG397" s="25"/>
      <c r="AH397" s="6">
        <v>10.0</v>
      </c>
      <c r="AI397" s="6"/>
      <c r="AJ397" s="23"/>
      <c r="AK397" s="6">
        <v>10.0</v>
      </c>
      <c r="AL397" s="23"/>
      <c r="AM397" s="23"/>
      <c r="AN397" s="6">
        <v>9.0</v>
      </c>
      <c r="AO397" s="6"/>
      <c r="AP397" s="6"/>
      <c r="AQ397" s="6"/>
      <c r="AR397" s="6"/>
      <c r="AS397" s="6"/>
      <c r="AT397" s="6"/>
      <c r="AU397" s="21"/>
      <c r="AV397" s="21"/>
      <c r="AW397" s="21"/>
      <c r="AX397" s="25">
        <v>10.0</v>
      </c>
      <c r="AY397" s="25">
        <f t="shared" si="1"/>
        <v>6.92</v>
      </c>
      <c r="AZ397" s="23"/>
      <c r="BA397" s="23">
        <f t="shared" si="5"/>
        <v>0</v>
      </c>
      <c r="BB397" s="6">
        <v>70.0</v>
      </c>
      <c r="BC397" s="6">
        <v>9.0</v>
      </c>
      <c r="BD397" s="23">
        <f t="shared" si="3"/>
        <v>61</v>
      </c>
      <c r="BE397" s="6" t="s">
        <v>92</v>
      </c>
      <c r="BF397" s="6" t="s">
        <v>55</v>
      </c>
      <c r="BG397" s="6" t="s">
        <v>55</v>
      </c>
      <c r="BH397" s="6" t="s">
        <v>55</v>
      </c>
      <c r="BI397" s="6" t="s">
        <v>55</v>
      </c>
      <c r="BJ397" s="93" t="s">
        <v>92</v>
      </c>
      <c r="BK397" s="6" t="s">
        <v>55</v>
      </c>
      <c r="BL397" s="23"/>
      <c r="BM397" s="23"/>
      <c r="BN397" s="42"/>
      <c r="BO397" s="42"/>
      <c r="BP397" s="42"/>
    </row>
    <row r="398">
      <c r="A398" s="11">
        <v>395.0</v>
      </c>
      <c r="B398" s="116" t="s">
        <v>1277</v>
      </c>
      <c r="C398" s="116" t="s">
        <v>285</v>
      </c>
      <c r="D398" s="116" t="s">
        <v>1278</v>
      </c>
      <c r="E398" s="117"/>
      <c r="F398" s="116" t="s">
        <v>96</v>
      </c>
      <c r="G398" s="116" t="s">
        <v>1520</v>
      </c>
      <c r="H398" s="48" t="s">
        <v>90</v>
      </c>
      <c r="J398" s="11" t="s">
        <v>526</v>
      </c>
      <c r="K398" s="48" t="s">
        <v>84</v>
      </c>
      <c r="L398" s="49">
        <v>42979.0</v>
      </c>
      <c r="M398" s="52"/>
      <c r="N398" s="48" t="s">
        <v>85</v>
      </c>
      <c r="O398" s="50"/>
      <c r="P398" s="50"/>
      <c r="Q398" s="25">
        <v>9.0</v>
      </c>
      <c r="R398" s="25">
        <v>9.0</v>
      </c>
      <c r="S398" s="25">
        <v>9.0</v>
      </c>
      <c r="T398" s="6"/>
      <c r="U398" s="25"/>
      <c r="V398" s="25"/>
      <c r="W398" s="25">
        <v>7.0</v>
      </c>
      <c r="X398" s="25">
        <v>7.0</v>
      </c>
      <c r="Y398" s="25">
        <v>7.0</v>
      </c>
      <c r="Z398" s="25">
        <v>9.0</v>
      </c>
      <c r="AA398" s="25"/>
      <c r="AB398" s="25">
        <v>10.0</v>
      </c>
      <c r="AC398" s="25">
        <v>10.0</v>
      </c>
      <c r="AD398" s="25"/>
      <c r="AE398" s="25">
        <v>10.0</v>
      </c>
      <c r="AF398" s="25"/>
      <c r="AG398" s="25"/>
      <c r="AH398" s="6">
        <v>10.0</v>
      </c>
      <c r="AI398" s="6"/>
      <c r="AJ398" s="23"/>
      <c r="AK398" s="6">
        <v>10.0</v>
      </c>
      <c r="AL398" s="23"/>
      <c r="AM398" s="23"/>
      <c r="AN398" s="6">
        <v>9.0</v>
      </c>
      <c r="AO398" s="6"/>
      <c r="AP398" s="6"/>
      <c r="AQ398" s="6"/>
      <c r="AR398" s="6"/>
      <c r="AS398" s="6"/>
      <c r="AT398" s="6"/>
      <c r="AU398" s="21"/>
      <c r="AV398" s="21"/>
      <c r="AW398" s="21"/>
      <c r="AX398" s="25">
        <v>10.0</v>
      </c>
      <c r="AY398" s="25">
        <f t="shared" si="1"/>
        <v>9</v>
      </c>
      <c r="AZ398" s="23"/>
      <c r="BA398" s="23">
        <f t="shared" si="5"/>
        <v>0</v>
      </c>
      <c r="BB398" s="6">
        <v>1.0</v>
      </c>
      <c r="BC398" s="6">
        <v>1.0</v>
      </c>
      <c r="BD398" s="23">
        <f t="shared" si="3"/>
        <v>0</v>
      </c>
      <c r="BE398" s="6" t="s">
        <v>92</v>
      </c>
      <c r="BF398" s="6" t="s">
        <v>55</v>
      </c>
      <c r="BG398" s="6" t="s">
        <v>55</v>
      </c>
      <c r="BH398" s="6" t="s">
        <v>55</v>
      </c>
      <c r="BI398" s="6" t="s">
        <v>55</v>
      </c>
      <c r="BJ398" s="93" t="s">
        <v>92</v>
      </c>
      <c r="BK398" s="6" t="s">
        <v>55</v>
      </c>
      <c r="BL398" s="23"/>
      <c r="BM398" s="23"/>
      <c r="BN398" s="42"/>
      <c r="BO398" s="42"/>
      <c r="BP398" s="42"/>
    </row>
    <row r="399">
      <c r="A399" s="11">
        <v>396.0</v>
      </c>
      <c r="B399" s="116" t="s">
        <v>1281</v>
      </c>
      <c r="C399" s="116" t="s">
        <v>1282</v>
      </c>
      <c r="D399" s="118"/>
      <c r="E399" s="117"/>
      <c r="F399" s="116" t="s">
        <v>79</v>
      </c>
      <c r="G399" s="116" t="s">
        <v>1520</v>
      </c>
      <c r="H399" s="48" t="s">
        <v>90</v>
      </c>
      <c r="J399" s="11" t="s">
        <v>526</v>
      </c>
      <c r="K399" s="48" t="s">
        <v>84</v>
      </c>
      <c r="L399" s="49">
        <v>42983.0</v>
      </c>
      <c r="M399" s="52"/>
      <c r="N399" s="48" t="s">
        <v>85</v>
      </c>
      <c r="O399" s="50"/>
      <c r="P399" s="50"/>
      <c r="Q399" s="6">
        <v>8.0</v>
      </c>
      <c r="R399" s="6">
        <v>9.0</v>
      </c>
      <c r="S399" s="6">
        <v>9.0</v>
      </c>
      <c r="T399" s="6"/>
      <c r="U399" s="6"/>
      <c r="V399" s="6"/>
      <c r="W399" s="6">
        <v>8.0</v>
      </c>
      <c r="X399" s="6">
        <v>9.0</v>
      </c>
      <c r="Y399" s="6">
        <v>9.0</v>
      </c>
      <c r="Z399" s="6">
        <v>9.0</v>
      </c>
      <c r="AA399" s="23"/>
      <c r="AB399" s="6">
        <v>10.0</v>
      </c>
      <c r="AC399" s="6">
        <v>10.0</v>
      </c>
      <c r="AD399" s="23"/>
      <c r="AE399" s="6">
        <v>10.0</v>
      </c>
      <c r="AF399" s="23"/>
      <c r="AG399" s="23"/>
      <c r="AH399" s="6"/>
      <c r="AI399" s="6"/>
      <c r="AJ399" s="23"/>
      <c r="AK399" s="6">
        <v>10.0</v>
      </c>
      <c r="AL399" s="23"/>
      <c r="AM399" s="23"/>
      <c r="AN399" s="6">
        <v>9.0</v>
      </c>
      <c r="AO399" s="6"/>
      <c r="AP399" s="6"/>
      <c r="AQ399" s="6"/>
      <c r="AR399" s="6"/>
      <c r="AS399" s="6"/>
      <c r="AT399" s="6"/>
      <c r="AU399" s="21"/>
      <c r="AV399" s="21"/>
      <c r="AW399" s="21"/>
      <c r="AX399" s="25">
        <v>10.0</v>
      </c>
      <c r="AY399" s="25">
        <f t="shared" si="1"/>
        <v>9.23</v>
      </c>
      <c r="AZ399" s="23"/>
      <c r="BA399" s="23">
        <f t="shared" si="5"/>
        <v>0</v>
      </c>
      <c r="BB399" s="6">
        <v>29.0</v>
      </c>
      <c r="BC399" s="6">
        <v>6.0</v>
      </c>
      <c r="BD399" s="23">
        <f t="shared" si="3"/>
        <v>23</v>
      </c>
      <c r="BE399" s="6" t="s">
        <v>92</v>
      </c>
      <c r="BF399" s="6" t="s">
        <v>55</v>
      </c>
      <c r="BG399" s="6" t="s">
        <v>55</v>
      </c>
      <c r="BH399" s="6" t="s">
        <v>55</v>
      </c>
      <c r="BI399" s="6" t="s">
        <v>55</v>
      </c>
      <c r="BJ399" s="6" t="s">
        <v>92</v>
      </c>
      <c r="BK399" s="6" t="s">
        <v>55</v>
      </c>
      <c r="BL399" s="23"/>
      <c r="BM399" s="23"/>
      <c r="BN399" s="42"/>
      <c r="BO399" s="42"/>
      <c r="BP399" s="42"/>
    </row>
    <row r="400">
      <c r="A400" s="11">
        <v>397.0</v>
      </c>
      <c r="B400" s="116" t="s">
        <v>1283</v>
      </c>
      <c r="C400" s="116" t="s">
        <v>314</v>
      </c>
      <c r="D400" s="116" t="s">
        <v>372</v>
      </c>
      <c r="E400" s="118"/>
      <c r="F400" s="116" t="s">
        <v>96</v>
      </c>
      <c r="G400" s="116" t="s">
        <v>1547</v>
      </c>
      <c r="H400" s="48" t="s">
        <v>90</v>
      </c>
      <c r="J400" s="11" t="s">
        <v>526</v>
      </c>
      <c r="K400" s="48" t="s">
        <v>84</v>
      </c>
      <c r="L400" s="49">
        <v>42979.0</v>
      </c>
      <c r="M400" s="52"/>
      <c r="N400" s="48" t="s">
        <v>85</v>
      </c>
      <c r="O400" s="50"/>
      <c r="P400" s="50"/>
      <c r="Q400" s="6">
        <v>7.0</v>
      </c>
      <c r="R400" s="6">
        <v>7.0</v>
      </c>
      <c r="S400" s="6">
        <v>9.0</v>
      </c>
      <c r="T400" s="6"/>
      <c r="U400" s="6">
        <v>9.0</v>
      </c>
      <c r="V400" s="6">
        <v>10.0</v>
      </c>
      <c r="W400" s="23"/>
      <c r="X400" s="6"/>
      <c r="Y400" s="23"/>
      <c r="Z400" s="23"/>
      <c r="AA400" s="23"/>
      <c r="AB400" s="6">
        <v>7.0</v>
      </c>
      <c r="AC400" s="6">
        <v>8.0</v>
      </c>
      <c r="AD400" s="23"/>
      <c r="AE400" s="6">
        <v>9.0</v>
      </c>
      <c r="AF400" s="23"/>
      <c r="AG400" s="23"/>
      <c r="AH400" s="6">
        <v>10.0</v>
      </c>
      <c r="AI400" s="6">
        <v>10.0</v>
      </c>
      <c r="AJ400" s="23"/>
      <c r="AK400" s="6">
        <v>10.0</v>
      </c>
      <c r="AL400" s="23"/>
      <c r="AM400" s="23"/>
      <c r="AN400" s="6">
        <v>10.0</v>
      </c>
      <c r="AO400" s="6">
        <v>10.0</v>
      </c>
      <c r="AP400" s="6"/>
      <c r="AQ400" s="6">
        <v>10.0</v>
      </c>
      <c r="AR400" s="6">
        <v>10.0</v>
      </c>
      <c r="AS400" s="6">
        <v>9.0</v>
      </c>
      <c r="AT400" s="6">
        <v>10.0</v>
      </c>
      <c r="AU400" s="21"/>
      <c r="AV400" s="21"/>
      <c r="AW400" s="21"/>
      <c r="AX400" s="25">
        <v>10.0</v>
      </c>
      <c r="AY400" s="25">
        <f t="shared" si="1"/>
        <v>9.16</v>
      </c>
      <c r="AZ400" s="23"/>
      <c r="BA400" s="23">
        <f t="shared" si="5"/>
        <v>0</v>
      </c>
      <c r="BB400" s="6">
        <v>40.0</v>
      </c>
      <c r="BC400" s="6">
        <v>6.0</v>
      </c>
      <c r="BD400" s="23">
        <f t="shared" si="3"/>
        <v>34</v>
      </c>
      <c r="BE400" s="6" t="s">
        <v>92</v>
      </c>
      <c r="BF400" s="6" t="s">
        <v>55</v>
      </c>
      <c r="BG400" s="6" t="s">
        <v>55</v>
      </c>
      <c r="BH400" s="6" t="s">
        <v>55</v>
      </c>
      <c r="BI400" s="6" t="s">
        <v>55</v>
      </c>
      <c r="BJ400" s="6" t="s">
        <v>92</v>
      </c>
      <c r="BK400" s="6" t="s">
        <v>55</v>
      </c>
      <c r="BL400" s="23"/>
      <c r="BM400" s="23"/>
      <c r="BN400" s="42"/>
      <c r="BO400" s="42"/>
      <c r="BP400" s="42"/>
    </row>
    <row r="401">
      <c r="A401" s="11">
        <v>398.0</v>
      </c>
      <c r="B401" s="116" t="s">
        <v>1286</v>
      </c>
      <c r="C401" s="116" t="s">
        <v>395</v>
      </c>
      <c r="D401" s="116" t="s">
        <v>516</v>
      </c>
      <c r="E401" s="117"/>
      <c r="F401" s="116" t="s">
        <v>96</v>
      </c>
      <c r="G401" s="116" t="s">
        <v>1547</v>
      </c>
      <c r="H401" s="48" t="s">
        <v>90</v>
      </c>
      <c r="J401" s="11" t="s">
        <v>526</v>
      </c>
      <c r="K401" s="48" t="s">
        <v>84</v>
      </c>
      <c r="L401" s="49">
        <v>42979.0</v>
      </c>
      <c r="M401" s="52"/>
      <c r="N401" s="48" t="s">
        <v>85</v>
      </c>
      <c r="O401" s="50"/>
      <c r="P401" s="50"/>
      <c r="Q401" s="6">
        <v>9.0</v>
      </c>
      <c r="R401" s="6">
        <v>8.0</v>
      </c>
      <c r="S401" s="6">
        <v>9.0</v>
      </c>
      <c r="T401" s="6"/>
      <c r="U401" s="6">
        <v>10.0</v>
      </c>
      <c r="V401" s="6">
        <v>10.0</v>
      </c>
      <c r="W401" s="23"/>
      <c r="X401" s="6"/>
      <c r="Y401" s="23"/>
      <c r="Z401" s="23"/>
      <c r="AA401" s="23"/>
      <c r="AB401" s="6">
        <v>8.0</v>
      </c>
      <c r="AC401" s="6">
        <v>10.0</v>
      </c>
      <c r="AD401" s="23"/>
      <c r="AE401" s="6">
        <v>10.0</v>
      </c>
      <c r="AF401" s="23"/>
      <c r="AG401" s="23"/>
      <c r="AH401" s="6">
        <v>10.0</v>
      </c>
      <c r="AI401" s="6">
        <v>10.0</v>
      </c>
      <c r="AJ401" s="23"/>
      <c r="AK401" s="6">
        <v>10.0</v>
      </c>
      <c r="AL401" s="23"/>
      <c r="AM401" s="23"/>
      <c r="AN401" s="6">
        <v>10.0</v>
      </c>
      <c r="AO401" s="6">
        <v>10.0</v>
      </c>
      <c r="AP401" s="6"/>
      <c r="AQ401" s="6">
        <v>10.0</v>
      </c>
      <c r="AR401" s="6">
        <v>10.0</v>
      </c>
      <c r="AS401" s="6">
        <v>10.0</v>
      </c>
      <c r="AT401" s="6">
        <v>10.0</v>
      </c>
      <c r="AU401" s="21"/>
      <c r="AV401" s="21"/>
      <c r="AW401" s="21"/>
      <c r="AX401" s="25">
        <v>10.0</v>
      </c>
      <c r="AY401" s="25">
        <f t="shared" si="1"/>
        <v>9.66</v>
      </c>
      <c r="AZ401" s="23"/>
      <c r="BA401" s="23">
        <f t="shared" si="5"/>
        <v>0</v>
      </c>
      <c r="BB401" s="6">
        <v>15.0</v>
      </c>
      <c r="BC401" s="6">
        <v>3.0</v>
      </c>
      <c r="BD401" s="23">
        <f t="shared" si="3"/>
        <v>12</v>
      </c>
      <c r="BE401" s="6" t="s">
        <v>92</v>
      </c>
      <c r="BF401" s="6" t="s">
        <v>55</v>
      </c>
      <c r="BG401" s="6" t="s">
        <v>55</v>
      </c>
      <c r="BH401" s="6" t="s">
        <v>55</v>
      </c>
      <c r="BI401" s="6" t="s">
        <v>55</v>
      </c>
      <c r="BJ401" s="6" t="s">
        <v>92</v>
      </c>
      <c r="BK401" s="6" t="s">
        <v>55</v>
      </c>
      <c r="BL401" s="23"/>
      <c r="BM401" s="23"/>
      <c r="BN401" s="42"/>
      <c r="BO401" s="42"/>
      <c r="BP401" s="42"/>
    </row>
    <row r="402">
      <c r="A402" s="11">
        <v>399.0</v>
      </c>
      <c r="B402" s="116" t="s">
        <v>1288</v>
      </c>
      <c r="C402" s="116" t="s">
        <v>266</v>
      </c>
      <c r="D402" s="116" t="s">
        <v>412</v>
      </c>
      <c r="E402" s="117"/>
      <c r="F402" s="116" t="s">
        <v>96</v>
      </c>
      <c r="G402" s="116" t="s">
        <v>1547</v>
      </c>
      <c r="H402" s="48" t="s">
        <v>90</v>
      </c>
      <c r="J402" s="11" t="s">
        <v>526</v>
      </c>
      <c r="K402" s="48" t="s">
        <v>84</v>
      </c>
      <c r="L402" s="49">
        <v>42979.0</v>
      </c>
      <c r="M402" s="52"/>
      <c r="N402" s="50"/>
      <c r="O402" s="50"/>
      <c r="P402" s="50"/>
      <c r="Q402" s="25">
        <v>9.0</v>
      </c>
      <c r="R402" s="25">
        <v>9.0</v>
      </c>
      <c r="S402" s="25">
        <v>9.0</v>
      </c>
      <c r="T402" s="6"/>
      <c r="U402" s="25">
        <v>10.0</v>
      </c>
      <c r="V402" s="25">
        <v>10.0</v>
      </c>
      <c r="W402" s="25"/>
      <c r="X402" s="25"/>
      <c r="Y402" s="25"/>
      <c r="Z402" s="25"/>
      <c r="AA402" s="25"/>
      <c r="AB402" s="25">
        <v>8.0</v>
      </c>
      <c r="AC402" s="25">
        <v>10.0</v>
      </c>
      <c r="AD402" s="25"/>
      <c r="AE402" s="25">
        <v>10.0</v>
      </c>
      <c r="AF402" s="25"/>
      <c r="AG402" s="25"/>
      <c r="AH402" s="6">
        <v>10.0</v>
      </c>
      <c r="AI402" s="6">
        <v>10.0</v>
      </c>
      <c r="AJ402" s="23"/>
      <c r="AK402" s="6">
        <v>10.0</v>
      </c>
      <c r="AL402" s="23"/>
      <c r="AM402" s="23"/>
      <c r="AN402" s="6">
        <v>10.0</v>
      </c>
      <c r="AO402" s="6">
        <v>10.0</v>
      </c>
      <c r="AP402" s="6"/>
      <c r="AQ402" s="6">
        <v>10.0</v>
      </c>
      <c r="AR402" s="6">
        <v>10.0</v>
      </c>
      <c r="AS402" s="6">
        <v>10.0</v>
      </c>
      <c r="AT402" s="6">
        <v>10.0</v>
      </c>
      <c r="AU402" s="21"/>
      <c r="AV402" s="21"/>
      <c r="AW402" s="21"/>
      <c r="AX402" s="25">
        <v>10.0</v>
      </c>
      <c r="AY402" s="25">
        <f t="shared" si="1"/>
        <v>9.72</v>
      </c>
      <c r="AZ402" s="23"/>
      <c r="BA402" s="23">
        <f t="shared" si="5"/>
        <v>0</v>
      </c>
      <c r="BB402" s="6">
        <v>5.0</v>
      </c>
      <c r="BC402" s="6">
        <v>0.0</v>
      </c>
      <c r="BD402" s="23">
        <f t="shared" si="3"/>
        <v>5</v>
      </c>
      <c r="BE402" s="6" t="s">
        <v>92</v>
      </c>
      <c r="BF402" s="6" t="s">
        <v>55</v>
      </c>
      <c r="BG402" s="6" t="s">
        <v>55</v>
      </c>
      <c r="BH402" s="6" t="s">
        <v>55</v>
      </c>
      <c r="BI402" s="6" t="s">
        <v>55</v>
      </c>
      <c r="BJ402" s="6" t="s">
        <v>92</v>
      </c>
      <c r="BK402" s="6" t="s">
        <v>55</v>
      </c>
      <c r="BL402" s="23"/>
      <c r="BM402" s="23"/>
      <c r="BN402" s="42"/>
      <c r="BO402" s="42"/>
      <c r="BP402" s="42"/>
    </row>
    <row r="403">
      <c r="A403" s="11">
        <v>400.0</v>
      </c>
      <c r="B403" s="116" t="s">
        <v>1290</v>
      </c>
      <c r="C403" s="116" t="s">
        <v>345</v>
      </c>
      <c r="D403" s="118"/>
      <c r="E403" s="117"/>
      <c r="F403" s="116" t="s">
        <v>96</v>
      </c>
      <c r="G403" s="116" t="s">
        <v>1547</v>
      </c>
      <c r="H403" s="48" t="s">
        <v>90</v>
      </c>
      <c r="J403" s="11" t="s">
        <v>526</v>
      </c>
      <c r="K403" s="48" t="s">
        <v>84</v>
      </c>
      <c r="L403" s="49">
        <v>43005.0</v>
      </c>
      <c r="M403" s="52"/>
      <c r="N403" s="48" t="s">
        <v>85</v>
      </c>
      <c r="O403" s="48" t="s">
        <v>483</v>
      </c>
      <c r="P403" s="52"/>
      <c r="Q403" s="25">
        <v>10.0</v>
      </c>
      <c r="R403" s="25">
        <v>10.0</v>
      </c>
      <c r="S403" s="25">
        <v>10.0</v>
      </c>
      <c r="T403" s="25"/>
      <c r="U403" s="25">
        <v>10.0</v>
      </c>
      <c r="V403" s="25">
        <v>10.0</v>
      </c>
      <c r="W403" s="25"/>
      <c r="X403" s="25"/>
      <c r="Y403" s="25"/>
      <c r="Z403" s="25"/>
      <c r="AA403" s="25"/>
      <c r="AB403" s="25">
        <v>9.0</v>
      </c>
      <c r="AC403" s="25">
        <v>10.0</v>
      </c>
      <c r="AD403" s="25"/>
      <c r="AE403" s="25">
        <v>10.0</v>
      </c>
      <c r="AF403" s="25"/>
      <c r="AG403" s="25"/>
      <c r="AH403" s="25">
        <v>10.0</v>
      </c>
      <c r="AI403" s="25">
        <v>10.0</v>
      </c>
      <c r="AJ403" s="25"/>
      <c r="AK403" s="25">
        <v>10.0</v>
      </c>
      <c r="AL403" s="25"/>
      <c r="AM403" s="25"/>
      <c r="AN403" s="25">
        <v>10.0</v>
      </c>
      <c r="AO403" s="25">
        <v>10.0</v>
      </c>
      <c r="AP403" s="25"/>
      <c r="AQ403" s="25">
        <v>10.0</v>
      </c>
      <c r="AR403" s="6">
        <v>10.0</v>
      </c>
      <c r="AS403" s="25">
        <v>10.0</v>
      </c>
      <c r="AT403" s="25">
        <v>10.0</v>
      </c>
      <c r="AU403" s="25"/>
      <c r="AV403" s="25"/>
      <c r="AW403" s="25"/>
      <c r="AX403" s="25">
        <v>10.0</v>
      </c>
      <c r="AY403" s="25">
        <f t="shared" si="1"/>
        <v>9.94</v>
      </c>
      <c r="AZ403" s="23"/>
      <c r="BA403" s="23">
        <f t="shared" si="5"/>
        <v>0</v>
      </c>
      <c r="BB403" s="6">
        <v>14.0</v>
      </c>
      <c r="BC403" s="6">
        <v>0.0</v>
      </c>
      <c r="BD403" s="23">
        <f t="shared" si="3"/>
        <v>14</v>
      </c>
      <c r="BE403" s="6" t="s">
        <v>92</v>
      </c>
      <c r="BF403" s="6" t="s">
        <v>55</v>
      </c>
      <c r="BG403" s="6" t="s">
        <v>55</v>
      </c>
      <c r="BH403" s="6" t="s">
        <v>55</v>
      </c>
      <c r="BI403" s="6" t="s">
        <v>55</v>
      </c>
      <c r="BJ403" s="6" t="s">
        <v>92</v>
      </c>
      <c r="BK403" s="6" t="s">
        <v>55</v>
      </c>
      <c r="BL403" s="23"/>
      <c r="BM403" s="23"/>
      <c r="BN403" s="42"/>
      <c r="BO403" s="42"/>
      <c r="BP403" s="42"/>
    </row>
    <row r="404">
      <c r="A404" s="11">
        <v>401.0</v>
      </c>
      <c r="B404" s="116" t="s">
        <v>1292</v>
      </c>
      <c r="C404" s="116" t="s">
        <v>1293</v>
      </c>
      <c r="D404" s="116" t="s">
        <v>303</v>
      </c>
      <c r="E404" s="117"/>
      <c r="F404" s="116" t="s">
        <v>96</v>
      </c>
      <c r="G404" s="116" t="s">
        <v>1547</v>
      </c>
      <c r="H404" s="48" t="s">
        <v>90</v>
      </c>
      <c r="J404" s="11" t="s">
        <v>526</v>
      </c>
      <c r="K404" s="48" t="s">
        <v>84</v>
      </c>
      <c r="L404" s="49">
        <v>42979.0</v>
      </c>
      <c r="M404" s="52"/>
      <c r="N404" s="48" t="s">
        <v>85</v>
      </c>
      <c r="O404" s="50"/>
      <c r="P404" s="50"/>
      <c r="Q404" s="25">
        <v>10.0</v>
      </c>
      <c r="R404" s="25">
        <v>10.0</v>
      </c>
      <c r="S404" s="25">
        <v>10.0</v>
      </c>
      <c r="T404" s="25"/>
      <c r="U404" s="25">
        <v>10.0</v>
      </c>
      <c r="V404" s="25">
        <v>10.0</v>
      </c>
      <c r="W404" s="25"/>
      <c r="X404" s="25"/>
      <c r="Y404" s="25"/>
      <c r="Z404" s="25"/>
      <c r="AA404" s="25"/>
      <c r="AB404" s="25">
        <v>9.0</v>
      </c>
      <c r="AC404" s="25">
        <v>10.0</v>
      </c>
      <c r="AD404" s="25"/>
      <c r="AE404" s="25">
        <v>10.0</v>
      </c>
      <c r="AF404" s="25"/>
      <c r="AG404" s="25"/>
      <c r="AH404" s="25">
        <v>10.0</v>
      </c>
      <c r="AI404" s="25">
        <v>10.0</v>
      </c>
      <c r="AJ404" s="25"/>
      <c r="AK404" s="25">
        <v>10.0</v>
      </c>
      <c r="AL404" s="25"/>
      <c r="AM404" s="25"/>
      <c r="AN404" s="25">
        <v>10.0</v>
      </c>
      <c r="AO404" s="25">
        <v>10.0</v>
      </c>
      <c r="AP404" s="25"/>
      <c r="AQ404" s="25">
        <v>10.0</v>
      </c>
      <c r="AR404" s="6">
        <v>10.0</v>
      </c>
      <c r="AS404" s="25">
        <v>10.0</v>
      </c>
      <c r="AT404" s="25">
        <v>10.0</v>
      </c>
      <c r="AU404" s="25"/>
      <c r="AV404" s="25"/>
      <c r="AW404" s="25"/>
      <c r="AX404" s="25">
        <v>10.0</v>
      </c>
      <c r="AY404" s="25">
        <f t="shared" si="1"/>
        <v>9.94</v>
      </c>
      <c r="AZ404" s="23"/>
      <c r="BA404" s="23">
        <f t="shared" si="5"/>
        <v>0</v>
      </c>
      <c r="BB404" s="6">
        <v>6.0</v>
      </c>
      <c r="BC404" s="6">
        <v>0.0</v>
      </c>
      <c r="BD404" s="23">
        <f t="shared" si="3"/>
        <v>6</v>
      </c>
      <c r="BE404" s="6" t="s">
        <v>92</v>
      </c>
      <c r="BF404" s="6" t="s">
        <v>55</v>
      </c>
      <c r="BG404" s="6" t="s">
        <v>55</v>
      </c>
      <c r="BH404" s="6" t="s">
        <v>55</v>
      </c>
      <c r="BI404" s="6" t="s">
        <v>55</v>
      </c>
      <c r="BJ404" s="6" t="s">
        <v>92</v>
      </c>
      <c r="BK404" s="6" t="s">
        <v>55</v>
      </c>
      <c r="BL404" s="23"/>
      <c r="BM404" s="23"/>
      <c r="BN404" s="42"/>
      <c r="BO404" s="42"/>
      <c r="BP404" s="42"/>
    </row>
    <row r="405">
      <c r="A405" s="11">
        <v>402.0</v>
      </c>
      <c r="B405" s="116" t="s">
        <v>1297</v>
      </c>
      <c r="C405" s="116" t="s">
        <v>266</v>
      </c>
      <c r="D405" s="116" t="s">
        <v>314</v>
      </c>
      <c r="E405" s="117"/>
      <c r="F405" s="116" t="s">
        <v>96</v>
      </c>
      <c r="G405" s="116" t="s">
        <v>1547</v>
      </c>
      <c r="H405" s="48" t="s">
        <v>90</v>
      </c>
      <c r="J405" s="11" t="s">
        <v>526</v>
      </c>
      <c r="K405" s="48" t="s">
        <v>84</v>
      </c>
      <c r="L405" s="49">
        <v>42979.0</v>
      </c>
      <c r="M405" s="52"/>
      <c r="N405" s="48" t="s">
        <v>85</v>
      </c>
      <c r="O405" s="50"/>
      <c r="P405" s="50"/>
      <c r="Q405" s="25">
        <v>6.0</v>
      </c>
      <c r="R405" s="25">
        <v>8.0</v>
      </c>
      <c r="S405" s="25">
        <v>7.0</v>
      </c>
      <c r="T405" s="25"/>
      <c r="U405" s="25">
        <v>10.0</v>
      </c>
      <c r="V405" s="25">
        <v>10.0</v>
      </c>
      <c r="W405" s="25"/>
      <c r="X405" s="25"/>
      <c r="Y405" s="25"/>
      <c r="Z405" s="25"/>
      <c r="AA405" s="25"/>
      <c r="AB405" s="25">
        <v>7.0</v>
      </c>
      <c r="AC405" s="25">
        <v>10.0</v>
      </c>
      <c r="AD405" s="25"/>
      <c r="AE405" s="25">
        <v>10.0</v>
      </c>
      <c r="AF405" s="25"/>
      <c r="AG405" s="25"/>
      <c r="AH405" s="25">
        <v>10.0</v>
      </c>
      <c r="AI405" s="25">
        <v>10.0</v>
      </c>
      <c r="AJ405" s="25"/>
      <c r="AK405" s="25">
        <v>10.0</v>
      </c>
      <c r="AL405" s="25"/>
      <c r="AM405" s="25"/>
      <c r="AN405" s="25">
        <v>10.0</v>
      </c>
      <c r="AO405" s="25">
        <v>10.0</v>
      </c>
      <c r="AP405" s="25"/>
      <c r="AQ405" s="25">
        <v>10.0</v>
      </c>
      <c r="AR405" s="6">
        <v>9.0</v>
      </c>
      <c r="AS405" s="25">
        <v>10.0</v>
      </c>
      <c r="AT405" s="25">
        <v>10.0</v>
      </c>
      <c r="AU405" s="25"/>
      <c r="AV405" s="25"/>
      <c r="AW405" s="25"/>
      <c r="AX405" s="25">
        <v>10.0</v>
      </c>
      <c r="AY405" s="25">
        <f t="shared" si="1"/>
        <v>9.27</v>
      </c>
      <c r="AZ405" s="23"/>
      <c r="BA405" s="23">
        <f t="shared" si="5"/>
        <v>0</v>
      </c>
      <c r="BB405" s="6">
        <v>46.0</v>
      </c>
      <c r="BC405" s="6">
        <v>7.0</v>
      </c>
      <c r="BD405" s="23">
        <f t="shared" si="3"/>
        <v>39</v>
      </c>
      <c r="BE405" s="6" t="s">
        <v>92</v>
      </c>
      <c r="BF405" s="6" t="s">
        <v>55</v>
      </c>
      <c r="BG405" s="6" t="s">
        <v>55</v>
      </c>
      <c r="BH405" s="6" t="s">
        <v>55</v>
      </c>
      <c r="BI405" s="6" t="s">
        <v>55</v>
      </c>
      <c r="BJ405" s="6" t="s">
        <v>92</v>
      </c>
      <c r="BK405" s="6" t="s">
        <v>55</v>
      </c>
      <c r="BL405" s="23"/>
      <c r="BM405" s="23"/>
      <c r="BN405" s="42"/>
      <c r="BO405" s="42"/>
      <c r="BP405" s="42"/>
    </row>
    <row r="406">
      <c r="A406" s="11">
        <v>403.0</v>
      </c>
      <c r="B406" s="116" t="s">
        <v>1298</v>
      </c>
      <c r="C406" s="116" t="s">
        <v>224</v>
      </c>
      <c r="D406" s="118"/>
      <c r="E406" s="117"/>
      <c r="F406" s="116" t="s">
        <v>96</v>
      </c>
      <c r="G406" s="116" t="s">
        <v>1547</v>
      </c>
      <c r="H406" s="48" t="s">
        <v>90</v>
      </c>
      <c r="J406" s="11" t="s">
        <v>526</v>
      </c>
      <c r="K406" s="48" t="s">
        <v>84</v>
      </c>
      <c r="L406" s="49">
        <v>42979.0</v>
      </c>
      <c r="M406" s="52"/>
      <c r="N406" s="48" t="s">
        <v>85</v>
      </c>
      <c r="O406" s="50"/>
      <c r="P406" s="50"/>
      <c r="Q406" s="6">
        <v>9.0</v>
      </c>
      <c r="R406" s="6">
        <v>10.0</v>
      </c>
      <c r="S406" s="6">
        <v>9.0</v>
      </c>
      <c r="T406" s="23"/>
      <c r="U406" s="6">
        <v>10.0</v>
      </c>
      <c r="V406" s="6">
        <v>10.0</v>
      </c>
      <c r="W406" s="23"/>
      <c r="X406" s="6"/>
      <c r="Y406" s="23"/>
      <c r="Z406" s="23"/>
      <c r="AA406" s="23"/>
      <c r="AB406" s="6">
        <v>7.0</v>
      </c>
      <c r="AC406" s="6">
        <v>9.0</v>
      </c>
      <c r="AD406" s="23"/>
      <c r="AE406" s="6">
        <v>10.0</v>
      </c>
      <c r="AF406" s="23"/>
      <c r="AG406" s="23"/>
      <c r="AH406" s="6">
        <v>10.0</v>
      </c>
      <c r="AI406" s="6">
        <v>10.0</v>
      </c>
      <c r="AJ406" s="6"/>
      <c r="AK406" s="6">
        <v>10.0</v>
      </c>
      <c r="AL406" s="6"/>
      <c r="AM406" s="23"/>
      <c r="AN406" s="6">
        <v>10.0</v>
      </c>
      <c r="AO406" s="6">
        <v>10.0</v>
      </c>
      <c r="AP406" s="6"/>
      <c r="AQ406" s="6">
        <v>10.0</v>
      </c>
      <c r="AR406" s="6">
        <v>9.0</v>
      </c>
      <c r="AS406" s="6">
        <v>10.0</v>
      </c>
      <c r="AT406" s="6">
        <v>10.0</v>
      </c>
      <c r="AU406" s="6"/>
      <c r="AV406" s="25"/>
      <c r="AW406" s="23"/>
      <c r="AX406" s="25">
        <v>10.0</v>
      </c>
      <c r="AY406" s="25">
        <f t="shared" si="1"/>
        <v>9.61</v>
      </c>
      <c r="AZ406" s="23"/>
      <c r="BA406" s="23">
        <f t="shared" si="5"/>
        <v>0</v>
      </c>
      <c r="BB406" s="6">
        <v>15.0</v>
      </c>
      <c r="BC406" s="6">
        <v>3.0</v>
      </c>
      <c r="BD406" s="23">
        <f t="shared" si="3"/>
        <v>12</v>
      </c>
      <c r="BE406" s="6" t="s">
        <v>92</v>
      </c>
      <c r="BF406" s="6" t="s">
        <v>55</v>
      </c>
      <c r="BG406" s="6" t="s">
        <v>55</v>
      </c>
      <c r="BH406" s="6" t="s">
        <v>55</v>
      </c>
      <c r="BI406" s="6" t="s">
        <v>55</v>
      </c>
      <c r="BJ406" s="6" t="s">
        <v>92</v>
      </c>
      <c r="BK406" s="6" t="s">
        <v>55</v>
      </c>
      <c r="BL406" s="23"/>
      <c r="BM406" s="23"/>
      <c r="BN406" s="42"/>
      <c r="BO406" s="42"/>
      <c r="BP406" s="42"/>
    </row>
    <row r="407">
      <c r="A407" s="11">
        <v>404.0</v>
      </c>
      <c r="B407" s="116" t="s">
        <v>129</v>
      </c>
      <c r="C407" s="116" t="s">
        <v>220</v>
      </c>
      <c r="D407" s="116" t="s">
        <v>1300</v>
      </c>
      <c r="E407" s="118"/>
      <c r="F407" s="116" t="s">
        <v>96</v>
      </c>
      <c r="G407" s="116" t="s">
        <v>1547</v>
      </c>
      <c r="H407" s="48" t="s">
        <v>90</v>
      </c>
      <c r="J407" s="11" t="s">
        <v>526</v>
      </c>
      <c r="K407" s="48" t="s">
        <v>84</v>
      </c>
      <c r="L407" s="49">
        <v>42979.0</v>
      </c>
      <c r="M407" s="52"/>
      <c r="N407" s="48" t="s">
        <v>85</v>
      </c>
      <c r="O407" s="50"/>
      <c r="P407" s="50"/>
      <c r="Q407" s="25">
        <v>9.0</v>
      </c>
      <c r="R407" s="25">
        <v>6.0</v>
      </c>
      <c r="S407" s="25">
        <v>8.0</v>
      </c>
      <c r="T407" s="25"/>
      <c r="U407" s="25">
        <v>8.0</v>
      </c>
      <c r="V407" s="25">
        <v>10.0</v>
      </c>
      <c r="W407" s="25"/>
      <c r="X407" s="25"/>
      <c r="Y407" s="25"/>
      <c r="Z407" s="25"/>
      <c r="AA407" s="25"/>
      <c r="AB407" s="25">
        <v>8.0</v>
      </c>
      <c r="AC407" s="25">
        <v>10.0</v>
      </c>
      <c r="AD407" s="25"/>
      <c r="AE407" s="25">
        <v>9.0</v>
      </c>
      <c r="AF407" s="25"/>
      <c r="AG407" s="25"/>
      <c r="AH407" s="25">
        <v>10.0</v>
      </c>
      <c r="AI407" s="25">
        <v>10.0</v>
      </c>
      <c r="AJ407" s="25"/>
      <c r="AK407" s="25">
        <v>10.0</v>
      </c>
      <c r="AL407" s="25"/>
      <c r="AM407" s="25"/>
      <c r="AN407" s="25">
        <v>10.0</v>
      </c>
      <c r="AO407" s="25">
        <v>10.0</v>
      </c>
      <c r="AP407" s="25"/>
      <c r="AQ407" s="25">
        <v>10.0</v>
      </c>
      <c r="AR407" s="6">
        <v>10.0</v>
      </c>
      <c r="AS407" s="25">
        <v>10.0</v>
      </c>
      <c r="AT407" s="25">
        <v>10.0</v>
      </c>
      <c r="AU407" s="25"/>
      <c r="AV407" s="25"/>
      <c r="AW407" s="25"/>
      <c r="AX407" s="25">
        <v>10.0</v>
      </c>
      <c r="AY407" s="25">
        <f t="shared" si="1"/>
        <v>9.33</v>
      </c>
      <c r="AZ407" s="23"/>
      <c r="BA407" s="23">
        <f t="shared" si="5"/>
        <v>0</v>
      </c>
      <c r="BB407" s="6">
        <v>10.0</v>
      </c>
      <c r="BC407" s="6">
        <v>0.0</v>
      </c>
      <c r="BD407" s="23">
        <f t="shared" si="3"/>
        <v>10</v>
      </c>
      <c r="BE407" s="6" t="s">
        <v>92</v>
      </c>
      <c r="BF407" s="6" t="s">
        <v>55</v>
      </c>
      <c r="BG407" s="6" t="s">
        <v>55</v>
      </c>
      <c r="BH407" s="6" t="s">
        <v>55</v>
      </c>
      <c r="BI407" s="6" t="s">
        <v>55</v>
      </c>
      <c r="BJ407" s="6" t="s">
        <v>92</v>
      </c>
      <c r="BK407" s="6" t="s">
        <v>55</v>
      </c>
      <c r="BL407" s="23"/>
      <c r="BM407" s="23"/>
      <c r="BN407" s="42"/>
      <c r="BO407" s="42"/>
      <c r="BP407" s="42"/>
    </row>
    <row r="408">
      <c r="A408" s="11">
        <v>405.0</v>
      </c>
      <c r="B408" s="116" t="s">
        <v>304</v>
      </c>
      <c r="C408" s="116" t="s">
        <v>446</v>
      </c>
      <c r="D408" s="118"/>
      <c r="E408" s="117"/>
      <c r="F408" s="116" t="s">
        <v>96</v>
      </c>
      <c r="G408" s="116" t="s">
        <v>1547</v>
      </c>
      <c r="H408" s="48" t="s">
        <v>90</v>
      </c>
      <c r="J408" s="11" t="s">
        <v>526</v>
      </c>
      <c r="K408" s="48" t="s">
        <v>84</v>
      </c>
      <c r="L408" s="49">
        <v>42979.0</v>
      </c>
      <c r="M408" s="52"/>
      <c r="N408" s="48" t="s">
        <v>85</v>
      </c>
      <c r="O408" s="50"/>
      <c r="P408" s="50"/>
      <c r="Q408" s="25">
        <v>9.0</v>
      </c>
      <c r="R408" s="25">
        <v>7.0</v>
      </c>
      <c r="S408" s="25">
        <v>8.0</v>
      </c>
      <c r="T408" s="25"/>
      <c r="U408" s="25">
        <v>10.0</v>
      </c>
      <c r="V408" s="25">
        <v>10.0</v>
      </c>
      <c r="W408" s="25"/>
      <c r="X408" s="25"/>
      <c r="Y408" s="25"/>
      <c r="Z408" s="25"/>
      <c r="AA408" s="25"/>
      <c r="AB408" s="25">
        <v>7.0</v>
      </c>
      <c r="AC408" s="25">
        <v>10.0</v>
      </c>
      <c r="AD408" s="25"/>
      <c r="AE408" s="25">
        <v>10.0</v>
      </c>
      <c r="AF408" s="25"/>
      <c r="AG408" s="25"/>
      <c r="AH408" s="25">
        <v>10.0</v>
      </c>
      <c r="AI408" s="25">
        <v>10.0</v>
      </c>
      <c r="AJ408" s="25"/>
      <c r="AK408" s="25">
        <v>10.0</v>
      </c>
      <c r="AL408" s="25"/>
      <c r="AM408" s="25"/>
      <c r="AN408" s="25">
        <v>10.0</v>
      </c>
      <c r="AO408" s="25">
        <v>10.0</v>
      </c>
      <c r="AP408" s="25"/>
      <c r="AQ408" s="25">
        <v>10.0</v>
      </c>
      <c r="AR408" s="6">
        <v>10.0</v>
      </c>
      <c r="AS408" s="25">
        <v>10.0</v>
      </c>
      <c r="AT408" s="25">
        <v>10.0</v>
      </c>
      <c r="AU408" s="25"/>
      <c r="AV408" s="25"/>
      <c r="AW408" s="25"/>
      <c r="AX408" s="25">
        <v>10.0</v>
      </c>
      <c r="AY408" s="25">
        <f t="shared" si="1"/>
        <v>9.5</v>
      </c>
      <c r="AZ408" s="23"/>
      <c r="BA408" s="23">
        <f t="shared" si="5"/>
        <v>0</v>
      </c>
      <c r="BB408" s="6">
        <v>34.0</v>
      </c>
      <c r="BC408" s="6">
        <v>6.0</v>
      </c>
      <c r="BD408" s="23">
        <f t="shared" si="3"/>
        <v>28</v>
      </c>
      <c r="BE408" s="6" t="s">
        <v>92</v>
      </c>
      <c r="BF408" s="6" t="s">
        <v>55</v>
      </c>
      <c r="BG408" s="6" t="s">
        <v>55</v>
      </c>
      <c r="BH408" s="6" t="s">
        <v>55</v>
      </c>
      <c r="BI408" s="6" t="s">
        <v>55</v>
      </c>
      <c r="BJ408" s="6" t="s">
        <v>92</v>
      </c>
      <c r="BK408" s="6" t="s">
        <v>55</v>
      </c>
      <c r="BL408" s="23"/>
      <c r="BM408" s="23"/>
      <c r="BN408" s="42"/>
      <c r="BO408" s="42"/>
      <c r="BP408" s="42"/>
    </row>
    <row r="409">
      <c r="A409" s="11">
        <v>406.0</v>
      </c>
      <c r="B409" s="116" t="s">
        <v>1303</v>
      </c>
      <c r="C409" s="116" t="s">
        <v>784</v>
      </c>
      <c r="D409" s="116" t="s">
        <v>110</v>
      </c>
      <c r="E409" s="117"/>
      <c r="F409" s="116" t="s">
        <v>96</v>
      </c>
      <c r="G409" s="116" t="s">
        <v>1547</v>
      </c>
      <c r="H409" s="48" t="s">
        <v>90</v>
      </c>
      <c r="J409" s="11" t="s">
        <v>526</v>
      </c>
      <c r="K409" s="48" t="s">
        <v>84</v>
      </c>
      <c r="L409" s="49">
        <v>42979.0</v>
      </c>
      <c r="M409" s="52"/>
      <c r="N409" s="48" t="s">
        <v>85</v>
      </c>
      <c r="O409" s="50"/>
      <c r="P409" s="50"/>
      <c r="Q409" s="6">
        <v>9.0</v>
      </c>
      <c r="R409" s="6">
        <v>7.0</v>
      </c>
      <c r="S409" s="6">
        <v>8.0</v>
      </c>
      <c r="T409" s="23"/>
      <c r="U409" s="6">
        <v>10.0</v>
      </c>
      <c r="V409" s="6">
        <v>10.0</v>
      </c>
      <c r="W409" s="23"/>
      <c r="X409" s="23"/>
      <c r="Y409" s="23"/>
      <c r="Z409" s="23"/>
      <c r="AA409" s="23"/>
      <c r="AB409" s="6">
        <v>7.0</v>
      </c>
      <c r="AC409" s="6">
        <v>10.0</v>
      </c>
      <c r="AD409" s="23"/>
      <c r="AE409" s="6">
        <v>10.0</v>
      </c>
      <c r="AF409" s="23"/>
      <c r="AG409" s="23"/>
      <c r="AH409" s="6">
        <v>10.0</v>
      </c>
      <c r="AI409" s="6">
        <v>10.0</v>
      </c>
      <c r="AJ409" s="23"/>
      <c r="AK409" s="6">
        <v>10.0</v>
      </c>
      <c r="AL409" s="23"/>
      <c r="AM409" s="23"/>
      <c r="AN409" s="6">
        <v>10.0</v>
      </c>
      <c r="AO409" s="6">
        <v>10.0</v>
      </c>
      <c r="AP409" s="6"/>
      <c r="AQ409" s="6">
        <v>10.0</v>
      </c>
      <c r="AR409" s="6">
        <v>9.0</v>
      </c>
      <c r="AS409" s="6">
        <v>10.0</v>
      </c>
      <c r="AT409" s="6">
        <v>10.0</v>
      </c>
      <c r="AU409" s="6"/>
      <c r="AV409" s="25"/>
      <c r="AW409" s="23"/>
      <c r="AX409" s="25">
        <v>10.0</v>
      </c>
      <c r="AY409" s="25">
        <f t="shared" si="1"/>
        <v>9.44</v>
      </c>
      <c r="AZ409" s="23"/>
      <c r="BA409" s="23">
        <f t="shared" si="5"/>
        <v>0</v>
      </c>
      <c r="BB409" s="6">
        <v>18.0</v>
      </c>
      <c r="BC409" s="6">
        <v>5.0</v>
      </c>
      <c r="BD409" s="23">
        <f t="shared" si="3"/>
        <v>13</v>
      </c>
      <c r="BE409" s="6" t="s">
        <v>92</v>
      </c>
      <c r="BF409" s="6" t="s">
        <v>55</v>
      </c>
      <c r="BG409" s="6" t="s">
        <v>55</v>
      </c>
      <c r="BH409" s="6" t="s">
        <v>55</v>
      </c>
      <c r="BI409" s="6" t="s">
        <v>55</v>
      </c>
      <c r="BJ409" s="6" t="s">
        <v>92</v>
      </c>
      <c r="BK409" s="6" t="s">
        <v>55</v>
      </c>
      <c r="BL409" s="23"/>
      <c r="BM409" s="23"/>
      <c r="BN409" s="42"/>
      <c r="BO409" s="42"/>
      <c r="BP409" s="42"/>
    </row>
    <row r="410">
      <c r="A410" s="11">
        <v>407.0</v>
      </c>
      <c r="B410" s="116" t="s">
        <v>1304</v>
      </c>
      <c r="C410" s="116" t="s">
        <v>625</v>
      </c>
      <c r="D410" s="118"/>
      <c r="E410" s="117"/>
      <c r="F410" s="116" t="s">
        <v>96</v>
      </c>
      <c r="G410" s="116" t="s">
        <v>1547</v>
      </c>
      <c r="H410" s="48" t="s">
        <v>90</v>
      </c>
      <c r="J410" s="11" t="s">
        <v>526</v>
      </c>
      <c r="K410" s="48" t="s">
        <v>84</v>
      </c>
      <c r="L410" s="49">
        <v>42979.0</v>
      </c>
      <c r="M410" s="52"/>
      <c r="N410" s="48" t="s">
        <v>85</v>
      </c>
      <c r="O410" s="50"/>
      <c r="P410" s="50"/>
      <c r="Q410" s="6">
        <v>9.0</v>
      </c>
      <c r="R410" s="6">
        <v>10.0</v>
      </c>
      <c r="S410" s="6">
        <v>10.0</v>
      </c>
      <c r="T410" s="23"/>
      <c r="U410" s="6">
        <v>10.0</v>
      </c>
      <c r="V410" s="6">
        <v>10.0</v>
      </c>
      <c r="W410" s="23"/>
      <c r="X410" s="23"/>
      <c r="Y410" s="23"/>
      <c r="Z410" s="23"/>
      <c r="AA410" s="23"/>
      <c r="AB410" s="6">
        <v>8.0</v>
      </c>
      <c r="AC410" s="6">
        <v>10.0</v>
      </c>
      <c r="AD410" s="23"/>
      <c r="AE410" s="6">
        <v>10.0</v>
      </c>
      <c r="AF410" s="23"/>
      <c r="AG410" s="23"/>
      <c r="AH410" s="6">
        <v>10.0</v>
      </c>
      <c r="AI410" s="6">
        <v>10.0</v>
      </c>
      <c r="AJ410" s="23"/>
      <c r="AK410" s="6">
        <v>10.0</v>
      </c>
      <c r="AL410" s="6"/>
      <c r="AM410" s="23"/>
      <c r="AN410" s="6">
        <v>10.0</v>
      </c>
      <c r="AO410" s="6">
        <v>10.0</v>
      </c>
      <c r="AP410" s="6"/>
      <c r="AQ410" s="6">
        <v>10.0</v>
      </c>
      <c r="AR410" s="6">
        <v>10.0</v>
      </c>
      <c r="AS410" s="6">
        <v>10.0</v>
      </c>
      <c r="AT410" s="6">
        <v>10.0</v>
      </c>
      <c r="AU410" s="6"/>
      <c r="AV410" s="25"/>
      <c r="AW410" s="23"/>
      <c r="AX410" s="25">
        <v>10.0</v>
      </c>
      <c r="AY410" s="25">
        <f t="shared" si="1"/>
        <v>9.83</v>
      </c>
      <c r="AZ410" s="23"/>
      <c r="BA410" s="23">
        <f t="shared" si="5"/>
        <v>0</v>
      </c>
      <c r="BB410" s="6">
        <v>10.0</v>
      </c>
      <c r="BC410" s="6">
        <v>0.0</v>
      </c>
      <c r="BD410" s="23">
        <f t="shared" si="3"/>
        <v>10</v>
      </c>
      <c r="BE410" s="6" t="s">
        <v>92</v>
      </c>
      <c r="BF410" s="6" t="s">
        <v>55</v>
      </c>
      <c r="BG410" s="6" t="s">
        <v>55</v>
      </c>
      <c r="BH410" s="6" t="s">
        <v>55</v>
      </c>
      <c r="BI410" s="6" t="s">
        <v>55</v>
      </c>
      <c r="BJ410" s="6" t="s">
        <v>92</v>
      </c>
      <c r="BK410" s="6" t="s">
        <v>55</v>
      </c>
      <c r="BL410" s="23"/>
      <c r="BM410" s="23"/>
      <c r="BN410" s="42"/>
      <c r="BO410" s="42"/>
      <c r="BP410" s="42"/>
    </row>
    <row r="411">
      <c r="A411" s="11">
        <v>408.0</v>
      </c>
      <c r="B411" s="116" t="s">
        <v>1307</v>
      </c>
      <c r="C411" s="116" t="s">
        <v>1191</v>
      </c>
      <c r="D411" s="116" t="s">
        <v>355</v>
      </c>
      <c r="E411" s="117"/>
      <c r="F411" s="116" t="s">
        <v>96</v>
      </c>
      <c r="G411" s="116" t="s">
        <v>1547</v>
      </c>
      <c r="H411" s="48" t="s">
        <v>90</v>
      </c>
      <c r="J411" s="11" t="s">
        <v>526</v>
      </c>
      <c r="K411" s="48" t="s">
        <v>84</v>
      </c>
      <c r="L411" s="49">
        <v>42979.0</v>
      </c>
      <c r="M411" s="52"/>
      <c r="N411" s="48" t="s">
        <v>85</v>
      </c>
      <c r="O411" s="50"/>
      <c r="P411" s="50"/>
      <c r="Q411" s="25">
        <v>8.0</v>
      </c>
      <c r="R411" s="25">
        <v>7.0</v>
      </c>
      <c r="S411" s="25">
        <v>7.0</v>
      </c>
      <c r="T411" s="25"/>
      <c r="U411" s="25">
        <v>8.0</v>
      </c>
      <c r="V411" s="25">
        <v>9.0</v>
      </c>
      <c r="W411" s="25"/>
      <c r="X411" s="25"/>
      <c r="Y411" s="25"/>
      <c r="Z411" s="25"/>
      <c r="AA411" s="25"/>
      <c r="AB411" s="25">
        <v>8.0</v>
      </c>
      <c r="AC411" s="25">
        <v>8.0</v>
      </c>
      <c r="AD411" s="25"/>
      <c r="AE411" s="25">
        <v>9.0</v>
      </c>
      <c r="AF411" s="25"/>
      <c r="AG411" s="25"/>
      <c r="AH411" s="25">
        <v>10.0</v>
      </c>
      <c r="AI411" s="25">
        <v>10.0</v>
      </c>
      <c r="AJ411" s="25"/>
      <c r="AK411" s="25">
        <v>10.0</v>
      </c>
      <c r="AL411" s="25"/>
      <c r="AM411" s="25"/>
      <c r="AN411" s="25">
        <v>10.0</v>
      </c>
      <c r="AO411" s="25">
        <v>10.0</v>
      </c>
      <c r="AP411" s="25"/>
      <c r="AQ411" s="25">
        <v>10.0</v>
      </c>
      <c r="AR411" s="6">
        <v>8.0</v>
      </c>
      <c r="AS411" s="25">
        <v>10.0</v>
      </c>
      <c r="AT411" s="25">
        <v>10.0</v>
      </c>
      <c r="AU411" s="25"/>
      <c r="AV411" s="25"/>
      <c r="AW411" s="25"/>
      <c r="AX411" s="25">
        <v>10.0</v>
      </c>
      <c r="AY411" s="25">
        <f t="shared" si="1"/>
        <v>9</v>
      </c>
      <c r="AZ411" s="23"/>
      <c r="BA411" s="23">
        <f t="shared" si="5"/>
        <v>0</v>
      </c>
      <c r="BB411" s="6">
        <v>42.0</v>
      </c>
      <c r="BC411" s="6">
        <v>4.0</v>
      </c>
      <c r="BD411" s="23">
        <f t="shared" si="3"/>
        <v>38</v>
      </c>
      <c r="BE411" s="6" t="s">
        <v>92</v>
      </c>
      <c r="BF411" s="6" t="s">
        <v>55</v>
      </c>
      <c r="BG411" s="6" t="s">
        <v>55</v>
      </c>
      <c r="BH411" s="6" t="s">
        <v>55</v>
      </c>
      <c r="BI411" s="6" t="s">
        <v>55</v>
      </c>
      <c r="BJ411" s="6" t="s">
        <v>92</v>
      </c>
      <c r="BK411" s="6" t="s">
        <v>55</v>
      </c>
      <c r="BL411" s="23"/>
      <c r="BM411" s="23"/>
      <c r="BN411" s="42"/>
      <c r="BO411" s="42"/>
      <c r="BP411" s="42"/>
    </row>
    <row r="412">
      <c r="A412" s="11">
        <v>409.0</v>
      </c>
      <c r="B412" s="116" t="s">
        <v>1309</v>
      </c>
      <c r="C412" s="116" t="s">
        <v>235</v>
      </c>
      <c r="D412" s="116" t="s">
        <v>200</v>
      </c>
      <c r="E412" s="117"/>
      <c r="F412" s="116" t="s">
        <v>96</v>
      </c>
      <c r="G412" s="116" t="s">
        <v>1547</v>
      </c>
      <c r="H412" s="48" t="s">
        <v>90</v>
      </c>
      <c r="J412" s="11" t="s">
        <v>526</v>
      </c>
      <c r="K412" s="48" t="s">
        <v>84</v>
      </c>
      <c r="L412" s="49">
        <v>42979.0</v>
      </c>
      <c r="M412" s="52"/>
      <c r="N412" s="48" t="s">
        <v>85</v>
      </c>
      <c r="O412" s="50"/>
      <c r="P412" s="50"/>
      <c r="Q412" s="6">
        <v>10.0</v>
      </c>
      <c r="R412" s="6">
        <v>10.0</v>
      </c>
      <c r="S412" s="6">
        <v>10.0</v>
      </c>
      <c r="T412" s="23"/>
      <c r="U412" s="6">
        <v>10.0</v>
      </c>
      <c r="V412" s="6">
        <v>9.0</v>
      </c>
      <c r="W412" s="23"/>
      <c r="X412" s="23"/>
      <c r="Y412" s="23"/>
      <c r="Z412" s="23"/>
      <c r="AA412" s="23"/>
      <c r="AB412" s="6">
        <v>10.0</v>
      </c>
      <c r="AC412" s="6">
        <v>10.0</v>
      </c>
      <c r="AD412" s="23"/>
      <c r="AE412" s="6">
        <v>10.0</v>
      </c>
      <c r="AF412" s="23"/>
      <c r="AG412" s="23"/>
      <c r="AH412" s="6">
        <v>10.0</v>
      </c>
      <c r="AI412" s="6">
        <v>10.0</v>
      </c>
      <c r="AJ412" s="23"/>
      <c r="AK412" s="6">
        <v>10.0</v>
      </c>
      <c r="AL412" s="23"/>
      <c r="AM412" s="23"/>
      <c r="AN412" s="6">
        <v>10.0</v>
      </c>
      <c r="AO412" s="6">
        <v>10.0</v>
      </c>
      <c r="AP412" s="6"/>
      <c r="AQ412" s="6">
        <v>10.0</v>
      </c>
      <c r="AR412" s="6">
        <v>9.0</v>
      </c>
      <c r="AS412" s="6">
        <v>10.0</v>
      </c>
      <c r="AT412" s="6">
        <v>10.0</v>
      </c>
      <c r="AU412" s="6"/>
      <c r="AV412" s="25"/>
      <c r="AW412" s="23"/>
      <c r="AX412" s="25">
        <v>10.0</v>
      </c>
      <c r="AY412" s="25">
        <f t="shared" si="1"/>
        <v>9.88</v>
      </c>
      <c r="AZ412" s="23"/>
      <c r="BA412" s="23">
        <f t="shared" si="5"/>
        <v>0</v>
      </c>
      <c r="BB412" s="6">
        <v>22.0</v>
      </c>
      <c r="BC412" s="6">
        <v>0.0</v>
      </c>
      <c r="BD412" s="23">
        <f t="shared" si="3"/>
        <v>22</v>
      </c>
      <c r="BE412" s="6" t="s">
        <v>92</v>
      </c>
      <c r="BF412" s="6" t="s">
        <v>55</v>
      </c>
      <c r="BG412" s="6" t="s">
        <v>55</v>
      </c>
      <c r="BH412" s="6" t="s">
        <v>55</v>
      </c>
      <c r="BI412" s="6" t="s">
        <v>55</v>
      </c>
      <c r="BJ412" s="6" t="s">
        <v>92</v>
      </c>
      <c r="BK412" s="6" t="s">
        <v>55</v>
      </c>
      <c r="BL412" s="23"/>
      <c r="BM412" s="23"/>
      <c r="BN412" s="42"/>
      <c r="BO412" s="42"/>
      <c r="BP412" s="42"/>
    </row>
    <row r="413">
      <c r="A413" s="11">
        <v>410.0</v>
      </c>
      <c r="B413" s="116" t="s">
        <v>1310</v>
      </c>
      <c r="C413" s="116" t="s">
        <v>528</v>
      </c>
      <c r="D413" s="116" t="s">
        <v>140</v>
      </c>
      <c r="E413" s="117"/>
      <c r="F413" s="116" t="s">
        <v>96</v>
      </c>
      <c r="G413" s="116" t="s">
        <v>1547</v>
      </c>
      <c r="H413" s="48" t="s">
        <v>90</v>
      </c>
      <c r="J413" s="11" t="s">
        <v>526</v>
      </c>
      <c r="K413" s="48" t="s">
        <v>84</v>
      </c>
      <c r="L413" s="49">
        <v>42979.0</v>
      </c>
      <c r="M413" s="52"/>
      <c r="N413" s="48" t="s">
        <v>85</v>
      </c>
      <c r="O413" s="50"/>
      <c r="P413" s="50"/>
      <c r="Q413" s="25">
        <v>7.0</v>
      </c>
      <c r="R413" s="25">
        <v>8.0</v>
      </c>
      <c r="S413" s="25">
        <v>8.0</v>
      </c>
      <c r="T413" s="25"/>
      <c r="U413" s="25">
        <v>10.0</v>
      </c>
      <c r="V413" s="25">
        <v>9.0</v>
      </c>
      <c r="W413" s="25"/>
      <c r="X413" s="25"/>
      <c r="Y413" s="25"/>
      <c r="Z413" s="25"/>
      <c r="AA413" s="25"/>
      <c r="AB413" s="25">
        <v>7.0</v>
      </c>
      <c r="AC413" s="25">
        <v>10.0</v>
      </c>
      <c r="AD413" s="25"/>
      <c r="AE413" s="25">
        <v>10.0</v>
      </c>
      <c r="AF413" s="25"/>
      <c r="AG413" s="25"/>
      <c r="AH413" s="25">
        <v>10.0</v>
      </c>
      <c r="AI413" s="25">
        <v>10.0</v>
      </c>
      <c r="AJ413" s="25"/>
      <c r="AK413" s="25">
        <v>10.0</v>
      </c>
      <c r="AL413" s="25"/>
      <c r="AM413" s="25"/>
      <c r="AN413" s="25">
        <v>10.0</v>
      </c>
      <c r="AO413" s="25">
        <v>10.0</v>
      </c>
      <c r="AP413" s="25"/>
      <c r="AQ413" s="25">
        <v>10.0</v>
      </c>
      <c r="AR413" s="6">
        <v>9.0</v>
      </c>
      <c r="AS413" s="25">
        <v>10.0</v>
      </c>
      <c r="AT413" s="25">
        <v>10.0</v>
      </c>
      <c r="AU413" s="25"/>
      <c r="AV413" s="25"/>
      <c r="AW413" s="25"/>
      <c r="AX413" s="25">
        <v>10.0</v>
      </c>
      <c r="AY413" s="25">
        <f t="shared" si="1"/>
        <v>9.33</v>
      </c>
      <c r="AZ413" s="23"/>
      <c r="BA413" s="23">
        <f t="shared" si="5"/>
        <v>0</v>
      </c>
      <c r="BB413" s="6">
        <v>33.0</v>
      </c>
      <c r="BC413" s="6">
        <v>8.0</v>
      </c>
      <c r="BD413" s="23">
        <f t="shared" si="3"/>
        <v>25</v>
      </c>
      <c r="BE413" s="6" t="s">
        <v>92</v>
      </c>
      <c r="BF413" s="6" t="s">
        <v>55</v>
      </c>
      <c r="BG413" s="6" t="s">
        <v>55</v>
      </c>
      <c r="BH413" s="6" t="s">
        <v>55</v>
      </c>
      <c r="BI413" s="6" t="s">
        <v>55</v>
      </c>
      <c r="BJ413" s="6" t="s">
        <v>92</v>
      </c>
      <c r="BK413" s="6" t="s">
        <v>55</v>
      </c>
      <c r="BL413" s="23"/>
      <c r="BM413" s="23"/>
      <c r="BN413" s="42"/>
      <c r="BO413" s="42"/>
      <c r="BP413" s="42"/>
    </row>
    <row r="414">
      <c r="A414" s="11">
        <v>411.0</v>
      </c>
      <c r="B414" s="116" t="s">
        <v>1312</v>
      </c>
      <c r="C414" s="116" t="s">
        <v>784</v>
      </c>
      <c r="D414" s="116" t="s">
        <v>251</v>
      </c>
      <c r="E414" s="117"/>
      <c r="F414" s="116" t="s">
        <v>96</v>
      </c>
      <c r="G414" s="116" t="s">
        <v>1547</v>
      </c>
      <c r="H414" s="48" t="s">
        <v>90</v>
      </c>
      <c r="J414" s="11" t="s">
        <v>526</v>
      </c>
      <c r="K414" s="48" t="s">
        <v>84</v>
      </c>
      <c r="L414" s="49">
        <v>42979.0</v>
      </c>
      <c r="M414" s="52"/>
      <c r="N414" s="48" t="s">
        <v>85</v>
      </c>
      <c r="O414" s="50"/>
      <c r="P414" s="50"/>
      <c r="Q414" s="25">
        <v>10.0</v>
      </c>
      <c r="R414" s="25">
        <v>10.0</v>
      </c>
      <c r="S414" s="25">
        <v>9.0</v>
      </c>
      <c r="T414" s="25"/>
      <c r="U414" s="25">
        <v>10.0</v>
      </c>
      <c r="V414" s="25">
        <v>9.0</v>
      </c>
      <c r="W414" s="25"/>
      <c r="X414" s="25"/>
      <c r="Y414" s="25"/>
      <c r="Z414" s="25"/>
      <c r="AA414" s="25"/>
      <c r="AB414" s="25">
        <v>9.0</v>
      </c>
      <c r="AC414" s="25">
        <v>9.0</v>
      </c>
      <c r="AD414" s="25"/>
      <c r="AE414" s="25">
        <v>10.0</v>
      </c>
      <c r="AF414" s="25"/>
      <c r="AG414" s="25"/>
      <c r="AH414" s="25">
        <v>10.0</v>
      </c>
      <c r="AI414" s="25">
        <v>10.0</v>
      </c>
      <c r="AJ414" s="25"/>
      <c r="AK414" s="25">
        <v>10.0</v>
      </c>
      <c r="AL414" s="25"/>
      <c r="AM414" s="25"/>
      <c r="AN414" s="25">
        <v>10.0</v>
      </c>
      <c r="AO414" s="25">
        <v>10.0</v>
      </c>
      <c r="AP414" s="25"/>
      <c r="AQ414" s="25">
        <v>10.0</v>
      </c>
      <c r="AR414" s="6">
        <v>10.0</v>
      </c>
      <c r="AS414" s="25">
        <v>10.0</v>
      </c>
      <c r="AT414" s="25">
        <v>10.0</v>
      </c>
      <c r="AU414" s="25"/>
      <c r="AV414" s="25"/>
      <c r="AW414" s="25"/>
      <c r="AX414" s="25">
        <v>10.0</v>
      </c>
      <c r="AY414" s="25">
        <f t="shared" si="1"/>
        <v>9.77</v>
      </c>
      <c r="AZ414" s="23"/>
      <c r="BA414" s="23">
        <f t="shared" si="5"/>
        <v>0</v>
      </c>
      <c r="BB414" s="6">
        <v>35.0</v>
      </c>
      <c r="BC414" s="6">
        <v>0.0</v>
      </c>
      <c r="BD414" s="23">
        <f t="shared" si="3"/>
        <v>35</v>
      </c>
      <c r="BE414" s="6" t="s">
        <v>92</v>
      </c>
      <c r="BF414" s="6" t="s">
        <v>55</v>
      </c>
      <c r="BG414" s="6" t="s">
        <v>55</v>
      </c>
      <c r="BH414" s="6" t="s">
        <v>55</v>
      </c>
      <c r="BI414" s="6" t="s">
        <v>55</v>
      </c>
      <c r="BJ414" s="6" t="s">
        <v>92</v>
      </c>
      <c r="BK414" s="6" t="s">
        <v>55</v>
      </c>
      <c r="BL414" s="23"/>
      <c r="BM414" s="23"/>
      <c r="BN414" s="42"/>
      <c r="BO414" s="42"/>
      <c r="BP414" s="42"/>
    </row>
    <row r="415">
      <c r="A415" s="11">
        <v>412.0</v>
      </c>
      <c r="B415" s="116" t="s">
        <v>1315</v>
      </c>
      <c r="C415" s="116" t="s">
        <v>662</v>
      </c>
      <c r="D415" s="116" t="s">
        <v>209</v>
      </c>
      <c r="E415" s="117"/>
      <c r="F415" s="116" t="s">
        <v>96</v>
      </c>
      <c r="G415" s="116" t="s">
        <v>1547</v>
      </c>
      <c r="H415" s="48" t="s">
        <v>90</v>
      </c>
      <c r="J415" s="11" t="s">
        <v>526</v>
      </c>
      <c r="K415" s="48" t="s">
        <v>84</v>
      </c>
      <c r="L415" s="49">
        <v>42979.0</v>
      </c>
      <c r="M415" s="52"/>
      <c r="N415" s="48" t="s">
        <v>85</v>
      </c>
      <c r="O415" s="48" t="s">
        <v>483</v>
      </c>
      <c r="P415" s="52"/>
      <c r="Q415" s="6">
        <v>9.0</v>
      </c>
      <c r="R415" s="6">
        <v>8.0</v>
      </c>
      <c r="S415" s="6">
        <v>6.0</v>
      </c>
      <c r="T415" s="23"/>
      <c r="U415" s="6">
        <v>9.0</v>
      </c>
      <c r="V415" s="6">
        <v>10.0</v>
      </c>
      <c r="W415" s="23"/>
      <c r="X415" s="23"/>
      <c r="Y415" s="23"/>
      <c r="Z415" s="23"/>
      <c r="AA415" s="23"/>
      <c r="AB415" s="6">
        <v>9.0</v>
      </c>
      <c r="AC415" s="6">
        <v>7.0</v>
      </c>
      <c r="AD415" s="23"/>
      <c r="AE415" s="6">
        <v>10.0</v>
      </c>
      <c r="AF415" s="23"/>
      <c r="AG415" s="23"/>
      <c r="AH415" s="6">
        <v>10.0</v>
      </c>
      <c r="AI415" s="6">
        <v>10.0</v>
      </c>
      <c r="AJ415" s="23"/>
      <c r="AK415" s="6">
        <v>10.0</v>
      </c>
      <c r="AL415" s="23"/>
      <c r="AM415" s="23"/>
      <c r="AN415" s="6">
        <v>10.0</v>
      </c>
      <c r="AO415" s="6">
        <v>10.0</v>
      </c>
      <c r="AP415" s="6"/>
      <c r="AQ415" s="6">
        <v>10.0</v>
      </c>
      <c r="AR415" s="6">
        <v>9.0</v>
      </c>
      <c r="AS415" s="6">
        <v>10.0</v>
      </c>
      <c r="AT415" s="6">
        <v>10.0</v>
      </c>
      <c r="AU415" s="6"/>
      <c r="AV415" s="25"/>
      <c r="AW415" s="23"/>
      <c r="AX415" s="25">
        <v>10.0</v>
      </c>
      <c r="AY415" s="25">
        <f t="shared" si="1"/>
        <v>9.27</v>
      </c>
      <c r="AZ415" s="23"/>
      <c r="BA415" s="23">
        <f t="shared" si="5"/>
        <v>0</v>
      </c>
      <c r="BB415" s="6">
        <v>59.0</v>
      </c>
      <c r="BC415" s="6">
        <v>5.0</v>
      </c>
      <c r="BD415" s="23">
        <f t="shared" si="3"/>
        <v>54</v>
      </c>
      <c r="BE415" s="6" t="s">
        <v>92</v>
      </c>
      <c r="BF415" s="6" t="s">
        <v>55</v>
      </c>
      <c r="BG415" s="6" t="s">
        <v>55</v>
      </c>
      <c r="BH415" s="6" t="s">
        <v>55</v>
      </c>
      <c r="BI415" s="6" t="s">
        <v>55</v>
      </c>
      <c r="BJ415" s="6" t="s">
        <v>92</v>
      </c>
      <c r="BK415" s="6" t="s">
        <v>55</v>
      </c>
      <c r="BL415" s="23"/>
      <c r="BM415" s="23"/>
      <c r="BN415" s="42"/>
      <c r="BO415" s="42"/>
      <c r="BP415" s="42"/>
    </row>
    <row r="416">
      <c r="A416" s="11">
        <v>413.0</v>
      </c>
      <c r="B416" s="116" t="s">
        <v>1316</v>
      </c>
      <c r="C416" s="116" t="s">
        <v>404</v>
      </c>
      <c r="D416" s="116" t="s">
        <v>896</v>
      </c>
      <c r="E416" s="117"/>
      <c r="F416" s="116" t="s">
        <v>96</v>
      </c>
      <c r="G416" s="116" t="s">
        <v>1547</v>
      </c>
      <c r="H416" s="87" t="s">
        <v>90</v>
      </c>
      <c r="I416" s="3"/>
      <c r="J416" s="72"/>
      <c r="K416" s="87"/>
      <c r="L416" s="88"/>
      <c r="M416" s="89"/>
      <c r="N416" s="87"/>
      <c r="O416" s="90"/>
      <c r="P416" s="90"/>
      <c r="Q416" s="74">
        <v>9.0</v>
      </c>
      <c r="R416" s="74">
        <v>9.0</v>
      </c>
      <c r="S416" s="74">
        <v>9.0</v>
      </c>
      <c r="T416" s="74"/>
      <c r="U416" s="74">
        <v>10.0</v>
      </c>
      <c r="V416" s="74">
        <v>10.0</v>
      </c>
      <c r="W416" s="74"/>
      <c r="X416" s="74"/>
      <c r="Y416" s="74"/>
      <c r="Z416" s="74"/>
      <c r="AA416" s="74"/>
      <c r="AB416" s="74">
        <v>8.0</v>
      </c>
      <c r="AC416" s="74">
        <v>9.0</v>
      </c>
      <c r="AD416" s="74"/>
      <c r="AE416" s="74">
        <v>10.0</v>
      </c>
      <c r="AF416" s="74"/>
      <c r="AG416" s="74"/>
      <c r="AH416" s="74">
        <v>10.0</v>
      </c>
      <c r="AI416" s="74">
        <v>10.0</v>
      </c>
      <c r="AJ416" s="74"/>
      <c r="AK416" s="74">
        <v>10.0</v>
      </c>
      <c r="AL416" s="74"/>
      <c r="AM416" s="74"/>
      <c r="AN416" s="74">
        <v>10.0</v>
      </c>
      <c r="AO416" s="74">
        <v>10.0</v>
      </c>
      <c r="AP416" s="74"/>
      <c r="AQ416" s="74">
        <v>10.0</v>
      </c>
      <c r="AR416" s="60">
        <v>10.0</v>
      </c>
      <c r="AS416" s="74">
        <v>10.0</v>
      </c>
      <c r="AT416" s="74">
        <v>10.0</v>
      </c>
      <c r="AU416" s="74"/>
      <c r="AV416" s="74"/>
      <c r="AW416" s="74"/>
      <c r="AX416" s="25">
        <v>10.0</v>
      </c>
      <c r="AY416" s="25">
        <f t="shared" si="1"/>
        <v>9.66</v>
      </c>
      <c r="AZ416" s="61"/>
      <c r="BA416" s="23">
        <f t="shared" si="5"/>
        <v>0</v>
      </c>
      <c r="BB416" s="60">
        <v>36.0</v>
      </c>
      <c r="BC416" s="60">
        <v>5.0</v>
      </c>
      <c r="BD416" s="61">
        <f t="shared" si="3"/>
        <v>31</v>
      </c>
      <c r="BE416" s="60" t="s">
        <v>92</v>
      </c>
      <c r="BF416" s="60" t="s">
        <v>55</v>
      </c>
      <c r="BG416" s="60" t="s">
        <v>55</v>
      </c>
      <c r="BH416" s="60" t="s">
        <v>55</v>
      </c>
      <c r="BI416" s="60" t="s">
        <v>55</v>
      </c>
      <c r="BJ416" s="60" t="s">
        <v>92</v>
      </c>
      <c r="BK416" s="60" t="s">
        <v>55</v>
      </c>
      <c r="BL416" s="23"/>
      <c r="BM416" s="23"/>
      <c r="BN416" s="42"/>
      <c r="BO416" s="42"/>
      <c r="BP416" s="42"/>
    </row>
    <row r="417">
      <c r="A417" s="11">
        <v>414.0</v>
      </c>
      <c r="B417" s="116" t="s">
        <v>1317</v>
      </c>
      <c r="C417" s="116" t="s">
        <v>314</v>
      </c>
      <c r="D417" s="116" t="s">
        <v>140</v>
      </c>
      <c r="E417" s="117"/>
      <c r="F417" s="116" t="s">
        <v>96</v>
      </c>
      <c r="G417" s="116" t="s">
        <v>1547</v>
      </c>
      <c r="H417" s="48" t="s">
        <v>90</v>
      </c>
      <c r="J417" s="11" t="s">
        <v>526</v>
      </c>
      <c r="K417" s="48" t="s">
        <v>84</v>
      </c>
      <c r="L417" s="49">
        <v>42979.0</v>
      </c>
      <c r="M417" s="52"/>
      <c r="N417" s="48" t="s">
        <v>85</v>
      </c>
      <c r="O417" s="50"/>
      <c r="P417" s="50"/>
      <c r="Q417" s="25">
        <v>8.0</v>
      </c>
      <c r="R417" s="25">
        <v>10.0</v>
      </c>
      <c r="S417" s="25">
        <v>9.0</v>
      </c>
      <c r="T417" s="25"/>
      <c r="U417" s="25">
        <v>9.0</v>
      </c>
      <c r="V417" s="25">
        <v>9.0</v>
      </c>
      <c r="W417" s="25"/>
      <c r="X417" s="25"/>
      <c r="Y417" s="25"/>
      <c r="Z417" s="25"/>
      <c r="AA417" s="25"/>
      <c r="AB417" s="25">
        <v>8.0</v>
      </c>
      <c r="AC417" s="25">
        <v>9.0</v>
      </c>
      <c r="AD417" s="25"/>
      <c r="AE417" s="25">
        <v>10.0</v>
      </c>
      <c r="AF417" s="25"/>
      <c r="AG417" s="25"/>
      <c r="AH417" s="25">
        <v>10.0</v>
      </c>
      <c r="AI417" s="25">
        <v>10.0</v>
      </c>
      <c r="AJ417" s="25"/>
      <c r="AK417" s="25">
        <v>10.0</v>
      </c>
      <c r="AL417" s="25"/>
      <c r="AM417" s="25"/>
      <c r="AN417" s="25">
        <v>10.0</v>
      </c>
      <c r="AO417" s="25">
        <v>10.0</v>
      </c>
      <c r="AP417" s="25"/>
      <c r="AQ417" s="25">
        <v>10.0</v>
      </c>
      <c r="AR417" s="6">
        <v>9.0</v>
      </c>
      <c r="AS417" s="25">
        <v>10.0</v>
      </c>
      <c r="AT417" s="25">
        <v>10.0</v>
      </c>
      <c r="AU417" s="25"/>
      <c r="AV417" s="25"/>
      <c r="AW417" s="25"/>
      <c r="AX417" s="25">
        <v>10.0</v>
      </c>
      <c r="AY417" s="25">
        <f t="shared" si="1"/>
        <v>9.5</v>
      </c>
      <c r="AZ417" s="23"/>
      <c r="BA417" s="23">
        <f t="shared" si="5"/>
        <v>0</v>
      </c>
      <c r="BB417" s="6">
        <v>42.0</v>
      </c>
      <c r="BC417" s="6">
        <v>8.0</v>
      </c>
      <c r="BD417" s="23">
        <f t="shared" si="3"/>
        <v>34</v>
      </c>
      <c r="BE417" s="6" t="s">
        <v>92</v>
      </c>
      <c r="BF417" s="6" t="s">
        <v>55</v>
      </c>
      <c r="BG417" s="6" t="s">
        <v>55</v>
      </c>
      <c r="BH417" s="6" t="s">
        <v>55</v>
      </c>
      <c r="BI417" s="6" t="s">
        <v>55</v>
      </c>
      <c r="BJ417" s="6" t="s">
        <v>92</v>
      </c>
      <c r="BK417" s="6" t="s">
        <v>55</v>
      </c>
      <c r="BL417" s="23"/>
      <c r="BM417" s="23"/>
      <c r="BN417" s="42"/>
      <c r="BO417" s="42"/>
      <c r="BP417" s="42"/>
    </row>
    <row r="418">
      <c r="A418" s="11">
        <v>415.0</v>
      </c>
      <c r="B418" s="116" t="s">
        <v>1320</v>
      </c>
      <c r="C418" s="116" t="s">
        <v>1321</v>
      </c>
      <c r="D418" s="116" t="s">
        <v>1322</v>
      </c>
      <c r="E418" s="117"/>
      <c r="F418" s="116" t="s">
        <v>79</v>
      </c>
      <c r="G418" s="116" t="s">
        <v>1547</v>
      </c>
      <c r="H418" s="48" t="s">
        <v>90</v>
      </c>
      <c r="J418" s="11" t="s">
        <v>526</v>
      </c>
      <c r="K418" s="48" t="s">
        <v>84</v>
      </c>
      <c r="L418" s="49">
        <v>42979.0</v>
      </c>
      <c r="M418" s="52"/>
      <c r="N418" s="48" t="s">
        <v>85</v>
      </c>
      <c r="O418" s="50"/>
      <c r="P418" s="50"/>
      <c r="Q418" s="6">
        <v>5.0</v>
      </c>
      <c r="R418" s="6">
        <v>9.0</v>
      </c>
      <c r="S418" s="6">
        <v>10.0</v>
      </c>
      <c r="T418" s="23"/>
      <c r="U418" s="6">
        <v>9.0</v>
      </c>
      <c r="V418" s="6">
        <v>8.0</v>
      </c>
      <c r="W418" s="23"/>
      <c r="X418" s="23"/>
      <c r="Y418" s="23"/>
      <c r="Z418" s="23"/>
      <c r="AA418" s="23"/>
      <c r="AB418" s="6">
        <v>9.0</v>
      </c>
      <c r="AC418" s="6">
        <v>10.0</v>
      </c>
      <c r="AD418" s="23"/>
      <c r="AE418" s="6">
        <v>8.0</v>
      </c>
      <c r="AF418" s="23"/>
      <c r="AG418" s="23"/>
      <c r="AH418" s="6">
        <v>10.0</v>
      </c>
      <c r="AI418" s="6">
        <v>10.0</v>
      </c>
      <c r="AJ418" s="23"/>
      <c r="AK418" s="6">
        <v>10.0</v>
      </c>
      <c r="AL418" s="23"/>
      <c r="AM418" s="23"/>
      <c r="AN418" s="6">
        <v>10.0</v>
      </c>
      <c r="AO418" s="6">
        <v>10.0</v>
      </c>
      <c r="AP418" s="6"/>
      <c r="AQ418" s="6">
        <v>10.0</v>
      </c>
      <c r="AR418" s="6">
        <v>10.0</v>
      </c>
      <c r="AS418" s="6">
        <v>10.0</v>
      </c>
      <c r="AT418" s="6">
        <v>10.0</v>
      </c>
      <c r="AU418" s="6"/>
      <c r="AV418" s="25"/>
      <c r="AW418" s="23"/>
      <c r="AX418" s="25">
        <v>10.0</v>
      </c>
      <c r="AY418" s="25">
        <f t="shared" si="1"/>
        <v>9.33</v>
      </c>
      <c r="AZ418" s="23"/>
      <c r="BA418" s="23">
        <f t="shared" si="5"/>
        <v>0</v>
      </c>
      <c r="BB418" s="6">
        <v>59.0</v>
      </c>
      <c r="BC418" s="6">
        <v>8.0</v>
      </c>
      <c r="BD418" s="23">
        <f t="shared" si="3"/>
        <v>51</v>
      </c>
      <c r="BE418" s="6" t="s">
        <v>92</v>
      </c>
      <c r="BF418" s="6" t="s">
        <v>55</v>
      </c>
      <c r="BG418" s="6" t="s">
        <v>55</v>
      </c>
      <c r="BH418" s="6" t="s">
        <v>55</v>
      </c>
      <c r="BI418" s="6" t="s">
        <v>55</v>
      </c>
      <c r="BJ418" s="6" t="s">
        <v>92</v>
      </c>
      <c r="BK418" s="6" t="s">
        <v>55</v>
      </c>
      <c r="BL418" s="23"/>
      <c r="BM418" s="23"/>
      <c r="BN418" s="42"/>
      <c r="BO418" s="42"/>
      <c r="BP418" s="42"/>
    </row>
    <row r="419">
      <c r="A419" s="11">
        <v>416.0</v>
      </c>
      <c r="B419" s="116" t="s">
        <v>1276</v>
      </c>
      <c r="C419" s="116" t="s">
        <v>252</v>
      </c>
      <c r="D419" s="116" t="s">
        <v>341</v>
      </c>
      <c r="E419" s="117"/>
      <c r="F419" s="116" t="s">
        <v>96</v>
      </c>
      <c r="G419" s="116" t="s">
        <v>1547</v>
      </c>
      <c r="H419" s="48" t="s">
        <v>90</v>
      </c>
      <c r="J419" s="11" t="s">
        <v>526</v>
      </c>
      <c r="K419" s="48" t="s">
        <v>84</v>
      </c>
      <c r="L419" s="49">
        <v>42979.0</v>
      </c>
      <c r="M419" s="52"/>
      <c r="N419" s="48" t="s">
        <v>85</v>
      </c>
      <c r="O419" s="50"/>
      <c r="P419" s="50"/>
      <c r="Q419" s="6">
        <v>9.0</v>
      </c>
      <c r="R419" s="6">
        <v>8.0</v>
      </c>
      <c r="S419" s="6">
        <v>8.0</v>
      </c>
      <c r="T419" s="23"/>
      <c r="U419" s="6">
        <v>10.0</v>
      </c>
      <c r="V419" s="6">
        <v>10.0</v>
      </c>
      <c r="W419" s="23"/>
      <c r="X419" s="23"/>
      <c r="Y419" s="23"/>
      <c r="Z419" s="23"/>
      <c r="AA419" s="23"/>
      <c r="AB419" s="6">
        <v>8.0</v>
      </c>
      <c r="AC419" s="6">
        <v>10.0</v>
      </c>
      <c r="AD419" s="23"/>
      <c r="AE419" s="6">
        <v>8.0</v>
      </c>
      <c r="AF419" s="23"/>
      <c r="AG419" s="23"/>
      <c r="AH419" s="6">
        <v>10.0</v>
      </c>
      <c r="AI419" s="6">
        <v>10.0</v>
      </c>
      <c r="AJ419" s="23"/>
      <c r="AK419" s="6">
        <v>10.0</v>
      </c>
      <c r="AL419" s="23"/>
      <c r="AM419" s="23"/>
      <c r="AN419" s="6">
        <v>10.0</v>
      </c>
      <c r="AO419" s="6">
        <v>10.0</v>
      </c>
      <c r="AP419" s="6"/>
      <c r="AQ419" s="6">
        <v>10.0</v>
      </c>
      <c r="AR419" s="6">
        <v>10.0</v>
      </c>
      <c r="AS419" s="6">
        <v>10.0</v>
      </c>
      <c r="AT419" s="6">
        <v>10.0</v>
      </c>
      <c r="AU419" s="6"/>
      <c r="AV419" s="25"/>
      <c r="AW419" s="23"/>
      <c r="AX419" s="25">
        <v>10.0</v>
      </c>
      <c r="AY419" s="25">
        <f t="shared" si="1"/>
        <v>9.5</v>
      </c>
      <c r="AZ419" s="23"/>
      <c r="BA419" s="23">
        <f t="shared" si="5"/>
        <v>0</v>
      </c>
      <c r="BB419" s="6">
        <v>46.0</v>
      </c>
      <c r="BC419" s="6">
        <v>6.0</v>
      </c>
      <c r="BD419" s="23">
        <f t="shared" si="3"/>
        <v>40</v>
      </c>
      <c r="BE419" s="6" t="s">
        <v>92</v>
      </c>
      <c r="BF419" s="6" t="s">
        <v>55</v>
      </c>
      <c r="BG419" s="6" t="s">
        <v>55</v>
      </c>
      <c r="BH419" s="6" t="s">
        <v>55</v>
      </c>
      <c r="BI419" s="6" t="s">
        <v>55</v>
      </c>
      <c r="BJ419" s="6" t="s">
        <v>92</v>
      </c>
      <c r="BK419" s="6" t="s">
        <v>55</v>
      </c>
      <c r="BL419" s="23"/>
      <c r="BM419" s="23"/>
      <c r="BN419" s="42"/>
      <c r="BO419" s="42"/>
      <c r="BP419" s="42"/>
    </row>
    <row r="420">
      <c r="A420" s="11">
        <v>417.0</v>
      </c>
      <c r="B420" s="116" t="s">
        <v>1323</v>
      </c>
      <c r="C420" s="116" t="s">
        <v>172</v>
      </c>
      <c r="D420" s="116" t="s">
        <v>577</v>
      </c>
      <c r="E420" s="117"/>
      <c r="F420" s="116" t="s">
        <v>79</v>
      </c>
      <c r="G420" s="116" t="s">
        <v>1547</v>
      </c>
      <c r="H420" s="48" t="s">
        <v>90</v>
      </c>
      <c r="J420" s="11" t="s">
        <v>526</v>
      </c>
      <c r="K420" s="48" t="s">
        <v>84</v>
      </c>
      <c r="L420" s="49">
        <v>42979.0</v>
      </c>
      <c r="M420" s="52"/>
      <c r="N420" s="48" t="s">
        <v>85</v>
      </c>
      <c r="O420" s="50"/>
      <c r="P420" s="50"/>
      <c r="Q420" s="6">
        <v>8.0</v>
      </c>
      <c r="R420" s="6">
        <v>7.0</v>
      </c>
      <c r="S420" s="6">
        <v>8.0</v>
      </c>
      <c r="T420" s="23"/>
      <c r="U420" s="6">
        <v>10.0</v>
      </c>
      <c r="V420" s="6">
        <v>10.0</v>
      </c>
      <c r="W420" s="23"/>
      <c r="X420" s="23"/>
      <c r="Y420" s="23"/>
      <c r="Z420" s="23"/>
      <c r="AA420" s="23"/>
      <c r="AB420" s="6">
        <v>7.0</v>
      </c>
      <c r="AC420" s="6">
        <v>8.0</v>
      </c>
      <c r="AD420" s="23"/>
      <c r="AE420" s="6">
        <v>10.0</v>
      </c>
      <c r="AF420" s="23"/>
      <c r="AG420" s="23"/>
      <c r="AH420" s="6">
        <v>10.0</v>
      </c>
      <c r="AI420" s="6">
        <v>10.0</v>
      </c>
      <c r="AJ420" s="23"/>
      <c r="AK420" s="6">
        <v>10.0</v>
      </c>
      <c r="AL420" s="23"/>
      <c r="AM420" s="23"/>
      <c r="AN420" s="6">
        <v>10.0</v>
      </c>
      <c r="AO420" s="6">
        <v>10.0</v>
      </c>
      <c r="AP420" s="6"/>
      <c r="AQ420" s="6">
        <v>10.0</v>
      </c>
      <c r="AR420" s="6">
        <v>8.0</v>
      </c>
      <c r="AS420" s="6">
        <v>9.0</v>
      </c>
      <c r="AT420" s="6">
        <v>10.0</v>
      </c>
      <c r="AU420" s="6"/>
      <c r="AV420" s="25"/>
      <c r="AW420" s="23"/>
      <c r="AX420" s="25">
        <v>10.0</v>
      </c>
      <c r="AY420" s="25">
        <f t="shared" si="1"/>
        <v>9.16</v>
      </c>
      <c r="AZ420" s="23"/>
      <c r="BA420" s="23">
        <f t="shared" si="5"/>
        <v>0</v>
      </c>
      <c r="BB420" s="6">
        <v>17.0</v>
      </c>
      <c r="BC420" s="6">
        <v>0.0</v>
      </c>
      <c r="BD420" s="23">
        <f t="shared" si="3"/>
        <v>17</v>
      </c>
      <c r="BE420" s="6" t="s">
        <v>92</v>
      </c>
      <c r="BF420" s="6" t="s">
        <v>55</v>
      </c>
      <c r="BG420" s="6" t="s">
        <v>55</v>
      </c>
      <c r="BH420" s="6" t="s">
        <v>55</v>
      </c>
      <c r="BI420" s="6" t="s">
        <v>55</v>
      </c>
      <c r="BJ420" s="6" t="s">
        <v>92</v>
      </c>
      <c r="BK420" s="6" t="s">
        <v>55</v>
      </c>
      <c r="BL420" s="23"/>
      <c r="BM420" s="23"/>
      <c r="BN420" s="42"/>
      <c r="BO420" s="42"/>
      <c r="BP420" s="42"/>
    </row>
    <row r="421">
      <c r="A421" s="11">
        <v>418.0</v>
      </c>
      <c r="B421" s="116" t="s">
        <v>1324</v>
      </c>
      <c r="C421" s="116" t="s">
        <v>112</v>
      </c>
      <c r="D421" s="116" t="s">
        <v>110</v>
      </c>
      <c r="E421" s="116" t="s">
        <v>1325</v>
      </c>
      <c r="F421" s="116" t="s">
        <v>96</v>
      </c>
      <c r="G421" s="116" t="s">
        <v>1547</v>
      </c>
      <c r="H421" s="48" t="s">
        <v>90</v>
      </c>
      <c r="J421" s="11" t="s">
        <v>526</v>
      </c>
      <c r="K421" s="48" t="s">
        <v>84</v>
      </c>
      <c r="L421" s="49">
        <v>42979.0</v>
      </c>
      <c r="M421" s="52"/>
      <c r="N421" s="48" t="s">
        <v>85</v>
      </c>
      <c r="O421" s="50"/>
      <c r="P421" s="50"/>
      <c r="Q421" s="6">
        <v>9.0</v>
      </c>
      <c r="R421" s="6">
        <v>10.0</v>
      </c>
      <c r="S421" s="6">
        <v>9.0</v>
      </c>
      <c r="T421" s="23"/>
      <c r="U421" s="6">
        <v>9.0</v>
      </c>
      <c r="V421" s="6">
        <v>9.0</v>
      </c>
      <c r="W421" s="23"/>
      <c r="X421" s="23"/>
      <c r="Y421" s="23"/>
      <c r="Z421" s="23"/>
      <c r="AA421" s="23"/>
      <c r="AB421" s="6">
        <v>9.0</v>
      </c>
      <c r="AC421" s="6">
        <v>10.0</v>
      </c>
      <c r="AD421" s="23"/>
      <c r="AE421" s="6">
        <v>10.0</v>
      </c>
      <c r="AF421" s="23"/>
      <c r="AG421" s="23"/>
      <c r="AH421" s="6">
        <v>10.0</v>
      </c>
      <c r="AI421" s="6">
        <v>10.0</v>
      </c>
      <c r="AJ421" s="23"/>
      <c r="AK421" s="6">
        <v>10.0</v>
      </c>
      <c r="AL421" s="23"/>
      <c r="AM421" s="23"/>
      <c r="AN421" s="6">
        <v>10.0</v>
      </c>
      <c r="AO421" s="6">
        <v>10.0</v>
      </c>
      <c r="AP421" s="6"/>
      <c r="AQ421" s="6">
        <v>10.0</v>
      </c>
      <c r="AR421" s="6">
        <v>10.0</v>
      </c>
      <c r="AS421" s="6">
        <v>10.0</v>
      </c>
      <c r="AT421" s="6">
        <v>10.0</v>
      </c>
      <c r="AU421" s="6"/>
      <c r="AV421" s="25"/>
      <c r="AW421" s="23"/>
      <c r="AX421" s="25">
        <v>10.0</v>
      </c>
      <c r="AY421" s="25">
        <f t="shared" si="1"/>
        <v>9.72</v>
      </c>
      <c r="AZ421" s="23"/>
      <c r="BA421" s="23">
        <f t="shared" si="5"/>
        <v>0</v>
      </c>
      <c r="BB421" s="6">
        <v>6.0</v>
      </c>
      <c r="BC421" s="6">
        <v>0.0</v>
      </c>
      <c r="BD421" s="23">
        <f t="shared" si="3"/>
        <v>6</v>
      </c>
      <c r="BE421" s="6" t="s">
        <v>92</v>
      </c>
      <c r="BF421" s="6" t="s">
        <v>55</v>
      </c>
      <c r="BG421" s="6" t="s">
        <v>55</v>
      </c>
      <c r="BH421" s="6" t="s">
        <v>55</v>
      </c>
      <c r="BI421" s="6" t="s">
        <v>55</v>
      </c>
      <c r="BJ421" s="6" t="s">
        <v>92</v>
      </c>
      <c r="BK421" s="6" t="s">
        <v>55</v>
      </c>
      <c r="BL421" s="23"/>
      <c r="BM421" s="23"/>
      <c r="BN421" s="42"/>
      <c r="BO421" s="42"/>
      <c r="BP421" s="42"/>
    </row>
    <row r="422">
      <c r="A422" s="11">
        <v>419.0</v>
      </c>
      <c r="B422" s="116" t="s">
        <v>1100</v>
      </c>
      <c r="C422" s="116" t="s">
        <v>157</v>
      </c>
      <c r="D422" s="116" t="s">
        <v>1327</v>
      </c>
      <c r="E422" s="117"/>
      <c r="F422" s="116" t="s">
        <v>79</v>
      </c>
      <c r="G422" s="116" t="s">
        <v>1547</v>
      </c>
      <c r="H422" s="48" t="s">
        <v>90</v>
      </c>
      <c r="J422" s="11" t="s">
        <v>526</v>
      </c>
      <c r="K422" s="48" t="s">
        <v>84</v>
      </c>
      <c r="L422" s="49">
        <v>42979.0</v>
      </c>
      <c r="M422" s="52"/>
      <c r="N422" s="48" t="s">
        <v>85</v>
      </c>
      <c r="O422" s="50"/>
      <c r="P422" s="50"/>
      <c r="Q422" s="6">
        <v>7.0</v>
      </c>
      <c r="R422" s="6">
        <v>7.0</v>
      </c>
      <c r="S422" s="6">
        <v>7.0</v>
      </c>
      <c r="T422" s="23"/>
      <c r="U422" s="6">
        <v>8.0</v>
      </c>
      <c r="V422" s="6">
        <v>10.0</v>
      </c>
      <c r="W422" s="23"/>
      <c r="X422" s="23"/>
      <c r="Y422" s="23"/>
      <c r="Z422" s="23"/>
      <c r="AA422" s="23"/>
      <c r="AB422" s="6">
        <v>7.0</v>
      </c>
      <c r="AC422" s="6">
        <v>8.0</v>
      </c>
      <c r="AD422" s="23"/>
      <c r="AE422" s="6">
        <v>7.0</v>
      </c>
      <c r="AF422" s="23"/>
      <c r="AG422" s="23"/>
      <c r="AH422" s="6">
        <v>10.0</v>
      </c>
      <c r="AI422" s="6">
        <v>10.0</v>
      </c>
      <c r="AJ422" s="23"/>
      <c r="AK422" s="6">
        <v>10.0</v>
      </c>
      <c r="AL422" s="23"/>
      <c r="AM422" s="23"/>
      <c r="AN422" s="6">
        <v>10.0</v>
      </c>
      <c r="AO422" s="6">
        <v>10.0</v>
      </c>
      <c r="AP422" s="6"/>
      <c r="AQ422" s="6">
        <v>10.0</v>
      </c>
      <c r="AR422" s="6">
        <v>8.0</v>
      </c>
      <c r="AS422" s="6">
        <v>9.0</v>
      </c>
      <c r="AT422" s="6">
        <v>10.0</v>
      </c>
      <c r="AU422" s="6"/>
      <c r="AV422" s="25"/>
      <c r="AW422" s="23"/>
      <c r="AX422" s="25">
        <v>10.0</v>
      </c>
      <c r="AY422" s="25">
        <f t="shared" si="1"/>
        <v>8.77</v>
      </c>
      <c r="AZ422" s="23"/>
      <c r="BA422" s="23">
        <f t="shared" si="5"/>
        <v>0</v>
      </c>
      <c r="BB422" s="6">
        <v>43.0</v>
      </c>
      <c r="BC422" s="6">
        <v>6.0</v>
      </c>
      <c r="BD422" s="23">
        <f t="shared" si="3"/>
        <v>37</v>
      </c>
      <c r="BE422" s="6" t="s">
        <v>92</v>
      </c>
      <c r="BF422" s="6" t="s">
        <v>55</v>
      </c>
      <c r="BG422" s="6" t="s">
        <v>55</v>
      </c>
      <c r="BH422" s="6" t="s">
        <v>55</v>
      </c>
      <c r="BI422" s="6" t="s">
        <v>55</v>
      </c>
      <c r="BJ422" s="6" t="s">
        <v>92</v>
      </c>
      <c r="BK422" s="6" t="s">
        <v>55</v>
      </c>
      <c r="BL422" s="23"/>
      <c r="BM422" s="23"/>
      <c r="BN422" s="42"/>
      <c r="BO422" s="42"/>
      <c r="BP422" s="42"/>
    </row>
    <row r="423">
      <c r="A423" s="11">
        <v>420.0</v>
      </c>
      <c r="B423" s="116" t="s">
        <v>1329</v>
      </c>
      <c r="C423" s="116" t="s">
        <v>1330</v>
      </c>
      <c r="D423" s="118"/>
      <c r="E423" s="117"/>
      <c r="F423" s="116" t="s">
        <v>96</v>
      </c>
      <c r="G423" s="116" t="s">
        <v>1547</v>
      </c>
      <c r="H423" s="48" t="s">
        <v>90</v>
      </c>
      <c r="J423" s="11" t="s">
        <v>526</v>
      </c>
      <c r="K423" s="48" t="s">
        <v>84</v>
      </c>
      <c r="L423" s="49">
        <v>42979.0</v>
      </c>
      <c r="M423" s="52"/>
      <c r="N423" s="48" t="s">
        <v>85</v>
      </c>
      <c r="O423" s="50"/>
      <c r="P423" s="50"/>
      <c r="Q423" s="25">
        <v>10.0</v>
      </c>
      <c r="R423" s="25">
        <v>9.0</v>
      </c>
      <c r="S423" s="25">
        <v>9.0</v>
      </c>
      <c r="T423" s="25"/>
      <c r="U423" s="25">
        <v>10.0</v>
      </c>
      <c r="V423" s="25">
        <v>10.0</v>
      </c>
      <c r="W423" s="25"/>
      <c r="X423" s="25"/>
      <c r="Y423" s="25"/>
      <c r="Z423" s="25"/>
      <c r="AA423" s="25"/>
      <c r="AB423" s="25">
        <v>9.0</v>
      </c>
      <c r="AC423" s="25">
        <v>10.0</v>
      </c>
      <c r="AD423" s="25"/>
      <c r="AE423" s="25">
        <v>10.0</v>
      </c>
      <c r="AF423" s="25"/>
      <c r="AG423" s="25"/>
      <c r="AH423" s="6">
        <v>10.0</v>
      </c>
      <c r="AI423" s="6">
        <v>10.0</v>
      </c>
      <c r="AJ423" s="25"/>
      <c r="AK423" s="6">
        <v>10.0</v>
      </c>
      <c r="AL423" s="25"/>
      <c r="AM423" s="25"/>
      <c r="AN423" s="6">
        <v>10.0</v>
      </c>
      <c r="AO423" s="6">
        <v>10.0</v>
      </c>
      <c r="AP423" s="25"/>
      <c r="AQ423" s="6">
        <v>10.0</v>
      </c>
      <c r="AR423" s="6">
        <v>10.0</v>
      </c>
      <c r="AS423" s="25">
        <v>10.0</v>
      </c>
      <c r="AT423" s="6">
        <v>10.0</v>
      </c>
      <c r="AU423" s="25"/>
      <c r="AV423" s="25"/>
      <c r="AW423" s="25"/>
      <c r="AX423" s="25">
        <v>10.0</v>
      </c>
      <c r="AY423" s="25">
        <f t="shared" si="1"/>
        <v>9.83</v>
      </c>
      <c r="AZ423" s="23"/>
      <c r="BA423" s="23">
        <f t="shared" si="5"/>
        <v>0</v>
      </c>
      <c r="BB423" s="6">
        <v>63.0</v>
      </c>
      <c r="BC423" s="6">
        <v>7.0</v>
      </c>
      <c r="BD423" s="23">
        <f t="shared" si="3"/>
        <v>56</v>
      </c>
      <c r="BE423" s="6" t="s">
        <v>92</v>
      </c>
      <c r="BF423" s="6" t="s">
        <v>55</v>
      </c>
      <c r="BG423" s="6" t="s">
        <v>55</v>
      </c>
      <c r="BH423" s="6" t="s">
        <v>55</v>
      </c>
      <c r="BI423" s="6" t="s">
        <v>55</v>
      </c>
      <c r="BJ423" s="6" t="s">
        <v>92</v>
      </c>
      <c r="BK423" s="6" t="s">
        <v>55</v>
      </c>
      <c r="BL423" s="23"/>
      <c r="BM423" s="23"/>
      <c r="BN423" s="42"/>
      <c r="BO423" s="42"/>
      <c r="BP423" s="42"/>
    </row>
    <row r="424">
      <c r="A424" s="11">
        <v>421.0</v>
      </c>
      <c r="B424" s="116" t="s">
        <v>280</v>
      </c>
      <c r="C424" s="116" t="s">
        <v>446</v>
      </c>
      <c r="D424" s="118"/>
      <c r="E424" s="117"/>
      <c r="F424" s="116" t="s">
        <v>96</v>
      </c>
      <c r="G424" s="116" t="s">
        <v>1547</v>
      </c>
      <c r="H424" s="48" t="s">
        <v>90</v>
      </c>
      <c r="J424" s="11" t="s">
        <v>526</v>
      </c>
      <c r="K424" s="48" t="s">
        <v>84</v>
      </c>
      <c r="L424" s="49">
        <v>42979.0</v>
      </c>
      <c r="M424" s="52"/>
      <c r="N424" s="48" t="s">
        <v>85</v>
      </c>
      <c r="O424" s="50"/>
      <c r="P424" s="50"/>
      <c r="Q424" s="25">
        <v>8.0</v>
      </c>
      <c r="R424" s="25">
        <v>6.0</v>
      </c>
      <c r="S424" s="25">
        <v>8.0</v>
      </c>
      <c r="T424" s="25"/>
      <c r="U424" s="25">
        <v>9.0</v>
      </c>
      <c r="V424" s="25">
        <v>9.0</v>
      </c>
      <c r="W424" s="25"/>
      <c r="X424" s="25"/>
      <c r="Y424" s="25"/>
      <c r="Z424" s="25"/>
      <c r="AA424" s="25"/>
      <c r="AB424" s="25">
        <v>7.0</v>
      </c>
      <c r="AC424" s="25">
        <v>6.0</v>
      </c>
      <c r="AD424" s="25"/>
      <c r="AE424" s="25">
        <v>8.0</v>
      </c>
      <c r="AF424" s="25"/>
      <c r="AG424" s="25"/>
      <c r="AH424" s="6">
        <v>10.0</v>
      </c>
      <c r="AI424" s="6">
        <v>10.0</v>
      </c>
      <c r="AJ424" s="25"/>
      <c r="AK424" s="6">
        <v>10.0</v>
      </c>
      <c r="AL424" s="25"/>
      <c r="AM424" s="25"/>
      <c r="AN424" s="6">
        <v>10.0</v>
      </c>
      <c r="AO424" s="6">
        <v>10.0</v>
      </c>
      <c r="AP424" s="25"/>
      <c r="AQ424" s="6">
        <v>10.0</v>
      </c>
      <c r="AR424" s="6"/>
      <c r="AS424" s="25">
        <v>10.0</v>
      </c>
      <c r="AT424" s="6">
        <v>10.0</v>
      </c>
      <c r="AU424" s="25"/>
      <c r="AV424" s="25"/>
      <c r="AW424" s="25"/>
      <c r="AX424" s="25">
        <v>10.0</v>
      </c>
      <c r="AY424" s="25">
        <f t="shared" si="1"/>
        <v>8.88</v>
      </c>
      <c r="AZ424" s="23"/>
      <c r="BA424" s="23">
        <f t="shared" si="5"/>
        <v>0</v>
      </c>
      <c r="BB424" s="6">
        <v>13.0</v>
      </c>
      <c r="BC424" s="6">
        <v>0.0</v>
      </c>
      <c r="BD424" s="23">
        <f t="shared" si="3"/>
        <v>13</v>
      </c>
      <c r="BE424" s="6" t="s">
        <v>92</v>
      </c>
      <c r="BF424" s="6" t="s">
        <v>55</v>
      </c>
      <c r="BG424" s="6" t="s">
        <v>55</v>
      </c>
      <c r="BH424" s="6" t="s">
        <v>55</v>
      </c>
      <c r="BI424" s="6" t="s">
        <v>55</v>
      </c>
      <c r="BJ424" s="6" t="s">
        <v>92</v>
      </c>
      <c r="BK424" s="6" t="s">
        <v>55</v>
      </c>
      <c r="BL424" s="23"/>
      <c r="BM424" s="23"/>
      <c r="BN424" s="42"/>
      <c r="BO424" s="42"/>
      <c r="BP424" s="42"/>
    </row>
    <row r="425">
      <c r="A425" s="11">
        <v>422.0</v>
      </c>
      <c r="B425" s="116" t="s">
        <v>280</v>
      </c>
      <c r="C425" s="116" t="s">
        <v>341</v>
      </c>
      <c r="D425" s="118"/>
      <c r="E425" s="117"/>
      <c r="F425" s="116" t="s">
        <v>96</v>
      </c>
      <c r="G425" s="116" t="s">
        <v>1547</v>
      </c>
      <c r="H425" s="48" t="s">
        <v>90</v>
      </c>
      <c r="J425" s="11" t="s">
        <v>526</v>
      </c>
      <c r="K425" s="48" t="s">
        <v>84</v>
      </c>
      <c r="L425" s="49">
        <v>42979.0</v>
      </c>
      <c r="M425" s="52"/>
      <c r="N425" s="48" t="s">
        <v>85</v>
      </c>
      <c r="O425" s="50"/>
      <c r="P425" s="50"/>
      <c r="Q425" s="6"/>
      <c r="R425" s="6"/>
      <c r="S425" s="6"/>
      <c r="T425" s="23"/>
      <c r="U425" s="6"/>
      <c r="V425" s="6"/>
      <c r="W425" s="23"/>
      <c r="X425" s="23"/>
      <c r="Y425" s="23"/>
      <c r="Z425" s="23"/>
      <c r="AA425" s="23"/>
      <c r="AB425" s="6"/>
      <c r="AC425" s="6"/>
      <c r="AD425" s="23"/>
      <c r="AE425" s="6"/>
      <c r="AF425" s="23"/>
      <c r="AG425" s="23"/>
      <c r="AH425" s="6"/>
      <c r="AI425" s="6"/>
      <c r="AJ425" s="23"/>
      <c r="AK425" s="6"/>
      <c r="AL425" s="23"/>
      <c r="AM425" s="23"/>
      <c r="AN425" s="6"/>
      <c r="AO425" s="6"/>
      <c r="AP425" s="6"/>
      <c r="AQ425" s="6"/>
      <c r="AR425" s="6"/>
      <c r="AS425" s="25"/>
      <c r="AT425" s="6"/>
      <c r="AU425" s="6"/>
      <c r="AV425" s="25"/>
      <c r="AW425" s="23"/>
      <c r="AX425" s="25"/>
      <c r="AY425" s="25" t="str">
        <f t="shared" si="1"/>
        <v>#DIV/0!</v>
      </c>
      <c r="AZ425" s="23"/>
      <c r="BA425" s="23">
        <f t="shared" si="5"/>
        <v>0</v>
      </c>
      <c r="BB425" s="6"/>
      <c r="BC425" s="6"/>
      <c r="BD425" s="23">
        <f t="shared" si="3"/>
        <v>0</v>
      </c>
      <c r="BE425" s="6" t="s">
        <v>55</v>
      </c>
      <c r="BF425" s="6" t="s">
        <v>55</v>
      </c>
      <c r="BG425" s="6" t="s">
        <v>55</v>
      </c>
      <c r="BH425" s="6" t="s">
        <v>55</v>
      </c>
      <c r="BI425" s="6" t="s">
        <v>55</v>
      </c>
      <c r="BJ425" s="6" t="s">
        <v>55</v>
      </c>
      <c r="BK425" s="6" t="s">
        <v>55</v>
      </c>
      <c r="BL425" s="23"/>
      <c r="BM425" s="23"/>
      <c r="BN425" s="42"/>
      <c r="BO425" s="42"/>
      <c r="BP425" s="42"/>
    </row>
    <row r="426">
      <c r="A426" s="11">
        <v>423.0</v>
      </c>
      <c r="B426" s="116" t="s">
        <v>207</v>
      </c>
      <c r="C426" s="116" t="s">
        <v>259</v>
      </c>
      <c r="D426" s="116" t="s">
        <v>617</v>
      </c>
      <c r="E426" s="117"/>
      <c r="F426" s="116" t="s">
        <v>96</v>
      </c>
      <c r="G426" s="116" t="s">
        <v>1547</v>
      </c>
      <c r="H426" s="48" t="s">
        <v>90</v>
      </c>
      <c r="J426" s="11" t="s">
        <v>526</v>
      </c>
      <c r="K426" s="48" t="s">
        <v>84</v>
      </c>
      <c r="L426" s="49">
        <v>42979.0</v>
      </c>
      <c r="M426" s="52"/>
      <c r="N426" s="48" t="s">
        <v>85</v>
      </c>
      <c r="O426" s="50"/>
      <c r="P426" s="50"/>
      <c r="Q426" s="25">
        <v>10.0</v>
      </c>
      <c r="R426" s="25">
        <v>10.0</v>
      </c>
      <c r="S426" s="25">
        <v>8.0</v>
      </c>
      <c r="T426" s="25"/>
      <c r="U426" s="25">
        <v>10.0</v>
      </c>
      <c r="V426" s="25">
        <v>10.0</v>
      </c>
      <c r="W426" s="25"/>
      <c r="X426" s="25"/>
      <c r="Y426" s="25"/>
      <c r="Z426" s="25"/>
      <c r="AA426" s="25"/>
      <c r="AB426" s="25">
        <v>7.0</v>
      </c>
      <c r="AC426" s="25">
        <v>10.0</v>
      </c>
      <c r="AD426" s="25"/>
      <c r="AE426" s="25"/>
      <c r="AF426" s="25"/>
      <c r="AG426" s="25"/>
      <c r="AH426" s="6">
        <v>10.0</v>
      </c>
      <c r="AI426" s="6">
        <v>10.0</v>
      </c>
      <c r="AJ426" s="25"/>
      <c r="AK426" s="6">
        <v>10.0</v>
      </c>
      <c r="AL426" s="25"/>
      <c r="AM426" s="25"/>
      <c r="AN426" s="6">
        <v>10.0</v>
      </c>
      <c r="AO426" s="6">
        <v>10.0</v>
      </c>
      <c r="AP426" s="25"/>
      <c r="AQ426" s="6">
        <v>10.0</v>
      </c>
      <c r="AR426" s="6">
        <v>10.0</v>
      </c>
      <c r="AS426" s="25">
        <v>10.0</v>
      </c>
      <c r="AT426" s="6">
        <v>10.0</v>
      </c>
      <c r="AU426" s="25"/>
      <c r="AV426" s="25"/>
      <c r="AW426" s="25"/>
      <c r="AX426" s="25">
        <v>10.0</v>
      </c>
      <c r="AY426" s="25">
        <f t="shared" si="1"/>
        <v>9.7</v>
      </c>
      <c r="AZ426" s="23"/>
      <c r="BA426" s="23">
        <f t="shared" si="5"/>
        <v>0</v>
      </c>
      <c r="BB426" s="6">
        <v>38.0</v>
      </c>
      <c r="BC426" s="6">
        <v>8.0</v>
      </c>
      <c r="BD426" s="23">
        <f t="shared" si="3"/>
        <v>30</v>
      </c>
      <c r="BE426" s="6" t="s">
        <v>92</v>
      </c>
      <c r="BF426" s="6" t="s">
        <v>55</v>
      </c>
      <c r="BG426" s="6" t="s">
        <v>55</v>
      </c>
      <c r="BH426" s="6" t="s">
        <v>55</v>
      </c>
      <c r="BI426" s="6" t="s">
        <v>55</v>
      </c>
      <c r="BJ426" s="6" t="s">
        <v>92</v>
      </c>
      <c r="BK426" s="6" t="s">
        <v>55</v>
      </c>
      <c r="BL426" s="23"/>
      <c r="BM426" s="23"/>
      <c r="BN426" s="42"/>
      <c r="BO426" s="42"/>
      <c r="BP426" s="42"/>
    </row>
    <row r="427">
      <c r="A427" s="11">
        <v>424.0</v>
      </c>
      <c r="B427" s="116" t="s">
        <v>207</v>
      </c>
      <c r="C427" s="116" t="s">
        <v>252</v>
      </c>
      <c r="D427" s="118"/>
      <c r="E427" s="117"/>
      <c r="F427" s="116" t="s">
        <v>96</v>
      </c>
      <c r="G427" s="116" t="s">
        <v>1547</v>
      </c>
      <c r="H427" s="48" t="s">
        <v>90</v>
      </c>
      <c r="J427" s="11" t="s">
        <v>526</v>
      </c>
      <c r="K427" s="48" t="s">
        <v>84</v>
      </c>
      <c r="L427" s="49">
        <v>42987.0</v>
      </c>
      <c r="M427" s="52"/>
      <c r="N427" s="48" t="s">
        <v>85</v>
      </c>
      <c r="O427" s="48" t="s">
        <v>483</v>
      </c>
      <c r="P427" s="52"/>
      <c r="Q427" s="6">
        <v>9.0</v>
      </c>
      <c r="R427" s="6">
        <v>10.0</v>
      </c>
      <c r="S427" s="6">
        <v>7.0</v>
      </c>
      <c r="T427" s="23"/>
      <c r="U427" s="6">
        <v>10.0</v>
      </c>
      <c r="V427" s="6">
        <v>10.0</v>
      </c>
      <c r="W427" s="23"/>
      <c r="X427" s="23"/>
      <c r="Y427" s="23"/>
      <c r="Z427" s="23"/>
      <c r="AA427" s="23"/>
      <c r="AB427" s="6">
        <v>7.0</v>
      </c>
      <c r="AC427" s="6">
        <v>7.0</v>
      </c>
      <c r="AD427" s="23"/>
      <c r="AE427" s="6"/>
      <c r="AF427" s="23"/>
      <c r="AG427" s="23"/>
      <c r="AH427" s="6">
        <v>10.0</v>
      </c>
      <c r="AI427" s="6">
        <v>10.0</v>
      </c>
      <c r="AJ427" s="6"/>
      <c r="AK427" s="6">
        <v>10.0</v>
      </c>
      <c r="AL427" s="23"/>
      <c r="AM427" s="6"/>
      <c r="AN427" s="6">
        <v>10.0</v>
      </c>
      <c r="AO427" s="6">
        <v>10.0</v>
      </c>
      <c r="AP427" s="6"/>
      <c r="AQ427" s="6">
        <v>10.0</v>
      </c>
      <c r="AR427" s="6">
        <v>8.0</v>
      </c>
      <c r="AS427" s="25">
        <v>10.0</v>
      </c>
      <c r="AT427" s="6">
        <v>10.0</v>
      </c>
      <c r="AU427" s="6"/>
      <c r="AV427" s="25"/>
      <c r="AW427" s="23"/>
      <c r="AX427" s="25">
        <v>10.0</v>
      </c>
      <c r="AY427" s="25">
        <f t="shared" si="1"/>
        <v>9.29</v>
      </c>
      <c r="AZ427" s="23"/>
      <c r="BA427" s="23">
        <f t="shared" si="5"/>
        <v>0</v>
      </c>
      <c r="BB427" s="6">
        <v>21.0</v>
      </c>
      <c r="BC427" s="6">
        <v>0.0</v>
      </c>
      <c r="BD427" s="23">
        <f t="shared" si="3"/>
        <v>21</v>
      </c>
      <c r="BE427" s="6" t="s">
        <v>92</v>
      </c>
      <c r="BF427" s="6" t="s">
        <v>55</v>
      </c>
      <c r="BG427" s="6" t="s">
        <v>55</v>
      </c>
      <c r="BH427" s="6" t="s">
        <v>55</v>
      </c>
      <c r="BI427" s="6" t="s">
        <v>55</v>
      </c>
      <c r="BJ427" s="6" t="s">
        <v>92</v>
      </c>
      <c r="BK427" s="6" t="s">
        <v>55</v>
      </c>
      <c r="BL427" s="23"/>
      <c r="BM427" s="23"/>
      <c r="BN427" s="42"/>
      <c r="BO427" s="42"/>
      <c r="BP427" s="42"/>
    </row>
    <row r="428">
      <c r="A428" s="11">
        <v>425.0</v>
      </c>
      <c r="B428" s="116" t="s">
        <v>1228</v>
      </c>
      <c r="C428" s="116" t="s">
        <v>1335</v>
      </c>
      <c r="D428" s="116" t="s">
        <v>259</v>
      </c>
      <c r="E428" s="117"/>
      <c r="F428" s="116" t="s">
        <v>96</v>
      </c>
      <c r="G428" s="116" t="s">
        <v>1547</v>
      </c>
      <c r="H428" s="48" t="s">
        <v>90</v>
      </c>
      <c r="J428" s="11" t="s">
        <v>526</v>
      </c>
      <c r="K428" s="48" t="s">
        <v>84</v>
      </c>
      <c r="L428" s="49">
        <v>42979.0</v>
      </c>
      <c r="M428" s="52"/>
      <c r="N428" s="50"/>
      <c r="O428" s="50"/>
      <c r="P428" s="50"/>
      <c r="Q428" s="6">
        <v>9.0</v>
      </c>
      <c r="R428" s="6">
        <v>9.0</v>
      </c>
      <c r="S428" s="6">
        <v>8.0</v>
      </c>
      <c r="T428" s="23"/>
      <c r="U428" s="6">
        <v>9.0</v>
      </c>
      <c r="V428" s="6">
        <v>10.0</v>
      </c>
      <c r="W428" s="6"/>
      <c r="X428" s="6"/>
      <c r="Y428" s="6"/>
      <c r="Z428" s="6"/>
      <c r="AA428" s="23"/>
      <c r="AB428" s="6">
        <v>7.0</v>
      </c>
      <c r="AC428" s="6">
        <v>9.0</v>
      </c>
      <c r="AD428" s="23"/>
      <c r="AE428" s="6"/>
      <c r="AF428" s="23"/>
      <c r="AG428" s="6"/>
      <c r="AH428" s="6">
        <v>10.0</v>
      </c>
      <c r="AI428" s="6">
        <v>10.0</v>
      </c>
      <c r="AJ428" s="23"/>
      <c r="AK428" s="6">
        <v>10.0</v>
      </c>
      <c r="AL428" s="23"/>
      <c r="AM428" s="6"/>
      <c r="AN428" s="6">
        <v>10.0</v>
      </c>
      <c r="AO428" s="6">
        <v>10.0</v>
      </c>
      <c r="AP428" s="6"/>
      <c r="AQ428" s="6">
        <v>10.0</v>
      </c>
      <c r="AR428" s="6">
        <v>10.0</v>
      </c>
      <c r="AS428" s="25">
        <v>10.0</v>
      </c>
      <c r="AT428" s="6">
        <v>10.0</v>
      </c>
      <c r="AU428" s="6"/>
      <c r="AV428" s="25"/>
      <c r="AW428" s="23"/>
      <c r="AX428" s="25">
        <v>10.0</v>
      </c>
      <c r="AY428" s="25">
        <f t="shared" si="1"/>
        <v>9.47</v>
      </c>
      <c r="AZ428" s="23"/>
      <c r="BA428" s="23">
        <f t="shared" si="5"/>
        <v>0</v>
      </c>
      <c r="BB428" s="6">
        <v>23.0</v>
      </c>
      <c r="BC428" s="6">
        <v>0.0</v>
      </c>
      <c r="BD428" s="23">
        <f t="shared" si="3"/>
        <v>23</v>
      </c>
      <c r="BE428" s="6" t="s">
        <v>92</v>
      </c>
      <c r="BF428" s="6" t="s">
        <v>55</v>
      </c>
      <c r="BG428" s="6" t="s">
        <v>55</v>
      </c>
      <c r="BH428" s="6" t="s">
        <v>55</v>
      </c>
      <c r="BI428" s="6" t="s">
        <v>55</v>
      </c>
      <c r="BJ428" s="6" t="s">
        <v>92</v>
      </c>
      <c r="BK428" s="6" t="s">
        <v>55</v>
      </c>
      <c r="BL428" s="23"/>
      <c r="BM428" s="23"/>
      <c r="BN428" s="42"/>
      <c r="BO428" s="42"/>
      <c r="BP428" s="42"/>
    </row>
    <row r="429">
      <c r="A429" s="11">
        <v>426.0</v>
      </c>
      <c r="B429" s="116" t="s">
        <v>1338</v>
      </c>
      <c r="C429" s="116" t="s">
        <v>577</v>
      </c>
      <c r="D429" s="116" t="s">
        <v>75</v>
      </c>
      <c r="E429" s="117"/>
      <c r="F429" s="116" t="s">
        <v>79</v>
      </c>
      <c r="G429" s="116" t="s">
        <v>1547</v>
      </c>
      <c r="H429" s="48" t="s">
        <v>90</v>
      </c>
      <c r="J429" s="11" t="s">
        <v>526</v>
      </c>
      <c r="K429" s="48" t="s">
        <v>84</v>
      </c>
      <c r="L429" s="49">
        <v>42979.0</v>
      </c>
      <c r="M429" s="52"/>
      <c r="N429" s="48" t="s">
        <v>85</v>
      </c>
      <c r="O429" s="50"/>
      <c r="P429" s="50"/>
      <c r="Q429" s="25">
        <v>8.0</v>
      </c>
      <c r="R429" s="25">
        <v>10.0</v>
      </c>
      <c r="S429" s="25">
        <v>9.0</v>
      </c>
      <c r="T429" s="25"/>
      <c r="U429" s="25">
        <v>9.0</v>
      </c>
      <c r="V429" s="25">
        <v>10.0</v>
      </c>
      <c r="W429" s="25"/>
      <c r="X429" s="25"/>
      <c r="Y429" s="25"/>
      <c r="Z429" s="25"/>
      <c r="AA429" s="25"/>
      <c r="AB429" s="25">
        <v>8.0</v>
      </c>
      <c r="AC429" s="25">
        <v>10.0</v>
      </c>
      <c r="AD429" s="25"/>
      <c r="AE429" s="25"/>
      <c r="AF429" s="25"/>
      <c r="AG429" s="25"/>
      <c r="AH429" s="6">
        <v>10.0</v>
      </c>
      <c r="AI429" s="6">
        <v>10.0</v>
      </c>
      <c r="AJ429" s="25"/>
      <c r="AK429" s="6">
        <v>10.0</v>
      </c>
      <c r="AL429" s="25"/>
      <c r="AM429" s="25"/>
      <c r="AN429" s="6">
        <v>10.0</v>
      </c>
      <c r="AO429" s="6">
        <v>10.0</v>
      </c>
      <c r="AP429" s="25"/>
      <c r="AQ429" s="6">
        <v>10.0</v>
      </c>
      <c r="AR429" s="6">
        <v>9.0</v>
      </c>
      <c r="AS429" s="25">
        <v>10.0</v>
      </c>
      <c r="AT429" s="6">
        <v>10.0</v>
      </c>
      <c r="AU429" s="25"/>
      <c r="AV429" s="25"/>
      <c r="AW429" s="25"/>
      <c r="AX429" s="25">
        <v>10.0</v>
      </c>
      <c r="AY429" s="25">
        <f t="shared" si="1"/>
        <v>9.58</v>
      </c>
      <c r="AZ429" s="23"/>
      <c r="BA429" s="23">
        <f t="shared" si="5"/>
        <v>0</v>
      </c>
      <c r="BB429" s="6">
        <v>9.0</v>
      </c>
      <c r="BC429" s="6">
        <v>0.0</v>
      </c>
      <c r="BD429" s="23">
        <f t="shared" si="3"/>
        <v>9</v>
      </c>
      <c r="BE429" s="6" t="s">
        <v>92</v>
      </c>
      <c r="BF429" s="6" t="s">
        <v>55</v>
      </c>
      <c r="BG429" s="6" t="s">
        <v>55</v>
      </c>
      <c r="BH429" s="6" t="s">
        <v>55</v>
      </c>
      <c r="BI429" s="6" t="s">
        <v>55</v>
      </c>
      <c r="BJ429" s="6" t="s">
        <v>92</v>
      </c>
      <c r="BK429" s="6" t="s">
        <v>55</v>
      </c>
      <c r="BL429" s="23"/>
      <c r="BM429" s="23"/>
      <c r="BN429" s="42"/>
      <c r="BO429" s="42"/>
      <c r="BP429" s="42"/>
    </row>
    <row r="430">
      <c r="A430" s="11">
        <v>427.0</v>
      </c>
      <c r="B430" s="116" t="s">
        <v>1342</v>
      </c>
      <c r="C430" s="116" t="s">
        <v>274</v>
      </c>
      <c r="D430" s="116" t="s">
        <v>298</v>
      </c>
      <c r="E430" s="117"/>
      <c r="F430" s="116" t="s">
        <v>79</v>
      </c>
      <c r="G430" s="116" t="s">
        <v>1547</v>
      </c>
      <c r="H430" s="48" t="s">
        <v>90</v>
      </c>
      <c r="J430" s="11" t="s">
        <v>526</v>
      </c>
      <c r="K430" s="48" t="s">
        <v>84</v>
      </c>
      <c r="L430" s="51">
        <v>43053.0</v>
      </c>
      <c r="M430" s="52"/>
      <c r="N430" s="48" t="s">
        <v>85</v>
      </c>
      <c r="O430" s="48" t="s">
        <v>483</v>
      </c>
      <c r="P430" s="52"/>
      <c r="Q430" s="25">
        <v>6.0</v>
      </c>
      <c r="R430" s="25">
        <v>8.0</v>
      </c>
      <c r="S430" s="25">
        <v>7.0</v>
      </c>
      <c r="T430" s="25"/>
      <c r="U430" s="25">
        <v>9.0</v>
      </c>
      <c r="V430" s="25">
        <v>10.0</v>
      </c>
      <c r="W430" s="25"/>
      <c r="X430" s="25"/>
      <c r="Y430" s="25"/>
      <c r="Z430" s="25"/>
      <c r="AA430" s="25"/>
      <c r="AB430" s="25">
        <v>8.0</v>
      </c>
      <c r="AC430" s="25">
        <v>10.0</v>
      </c>
      <c r="AD430" s="25"/>
      <c r="AE430" s="25"/>
      <c r="AF430" s="25"/>
      <c r="AG430" s="25"/>
      <c r="AH430" s="6">
        <v>10.0</v>
      </c>
      <c r="AI430" s="6">
        <v>10.0</v>
      </c>
      <c r="AJ430" s="25"/>
      <c r="AK430" s="6">
        <v>10.0</v>
      </c>
      <c r="AL430" s="25"/>
      <c r="AM430" s="25"/>
      <c r="AN430" s="6">
        <v>10.0</v>
      </c>
      <c r="AO430" s="6">
        <v>10.0</v>
      </c>
      <c r="AP430" s="25"/>
      <c r="AQ430" s="6">
        <v>10.0</v>
      </c>
      <c r="AR430" s="6">
        <v>8.0</v>
      </c>
      <c r="AS430" s="25">
        <v>10.0</v>
      </c>
      <c r="AT430" s="6">
        <v>10.0</v>
      </c>
      <c r="AU430" s="25"/>
      <c r="AV430" s="25"/>
      <c r="AW430" s="25"/>
      <c r="AX430" s="25">
        <v>10.0</v>
      </c>
      <c r="AY430" s="25">
        <f t="shared" si="1"/>
        <v>9.17</v>
      </c>
      <c r="AZ430" s="23"/>
      <c r="BA430" s="23">
        <f t="shared" si="5"/>
        <v>0</v>
      </c>
      <c r="BB430" s="6">
        <v>53.0</v>
      </c>
      <c r="BC430" s="6">
        <v>8.0</v>
      </c>
      <c r="BD430" s="23">
        <f t="shared" si="3"/>
        <v>45</v>
      </c>
      <c r="BE430" s="6" t="s">
        <v>92</v>
      </c>
      <c r="BF430" s="6" t="s">
        <v>55</v>
      </c>
      <c r="BG430" s="6" t="s">
        <v>55</v>
      </c>
      <c r="BH430" s="6" t="s">
        <v>55</v>
      </c>
      <c r="BI430" s="6" t="s">
        <v>55</v>
      </c>
      <c r="BJ430" s="6" t="s">
        <v>92</v>
      </c>
      <c r="BK430" s="6" t="s">
        <v>55</v>
      </c>
      <c r="BL430" s="23"/>
      <c r="BM430" s="23"/>
      <c r="BN430" s="42"/>
      <c r="BO430" s="42"/>
      <c r="BP430" s="42"/>
    </row>
    <row r="431">
      <c r="A431" s="11">
        <v>428.0</v>
      </c>
      <c r="B431" s="116" t="s">
        <v>692</v>
      </c>
      <c r="C431" s="116" t="s">
        <v>252</v>
      </c>
      <c r="D431" s="116" t="s">
        <v>110</v>
      </c>
      <c r="E431" s="117"/>
      <c r="F431" s="116" t="s">
        <v>96</v>
      </c>
      <c r="G431" s="116" t="s">
        <v>1577</v>
      </c>
      <c r="H431" s="48" t="s">
        <v>90</v>
      </c>
      <c r="J431" s="11" t="s">
        <v>91</v>
      </c>
      <c r="K431" s="48" t="s">
        <v>84</v>
      </c>
      <c r="L431" s="49">
        <v>42979.0</v>
      </c>
      <c r="M431" s="52"/>
      <c r="N431" s="48" t="s">
        <v>85</v>
      </c>
      <c r="O431" s="48" t="s">
        <v>295</v>
      </c>
      <c r="P431" s="52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6"/>
      <c r="AS431" s="25"/>
      <c r="AT431" s="25"/>
      <c r="AU431" s="25"/>
      <c r="AV431" s="25"/>
      <c r="AW431" s="25"/>
      <c r="AX431" s="25">
        <v>10.0</v>
      </c>
      <c r="AY431" s="25">
        <f t="shared" si="1"/>
        <v>10</v>
      </c>
      <c r="AZ431" s="23"/>
      <c r="BA431" s="23">
        <f t="shared" si="5"/>
        <v>0</v>
      </c>
      <c r="BB431" s="6"/>
      <c r="BC431" s="6"/>
      <c r="BD431" s="23">
        <f t="shared" si="3"/>
        <v>0</v>
      </c>
      <c r="BE431" s="6" t="s">
        <v>92</v>
      </c>
      <c r="BF431" s="6" t="s">
        <v>55</v>
      </c>
      <c r="BG431" s="6" t="s">
        <v>55</v>
      </c>
      <c r="BH431" s="6" t="s">
        <v>55</v>
      </c>
      <c r="BI431" s="6" t="s">
        <v>55</v>
      </c>
      <c r="BJ431" s="6" t="s">
        <v>92</v>
      </c>
      <c r="BK431" s="6" t="s">
        <v>55</v>
      </c>
      <c r="BL431" s="23"/>
      <c r="BM431" s="23"/>
      <c r="BN431" s="42"/>
      <c r="BO431" s="42"/>
      <c r="BP431" s="42"/>
    </row>
    <row r="432">
      <c r="A432" s="11">
        <v>429.0</v>
      </c>
      <c r="B432" s="116" t="s">
        <v>1345</v>
      </c>
      <c r="C432" s="116" t="s">
        <v>577</v>
      </c>
      <c r="D432" s="116" t="s">
        <v>78</v>
      </c>
      <c r="E432" s="117"/>
      <c r="F432" s="116" t="s">
        <v>79</v>
      </c>
      <c r="G432" s="116" t="s">
        <v>1577</v>
      </c>
      <c r="H432" s="48" t="s">
        <v>90</v>
      </c>
      <c r="J432" s="11" t="s">
        <v>91</v>
      </c>
      <c r="K432" s="48" t="s">
        <v>84</v>
      </c>
      <c r="L432" s="49">
        <v>42979.0</v>
      </c>
      <c r="M432" s="52"/>
      <c r="N432" s="48" t="s">
        <v>85</v>
      </c>
      <c r="O432" s="48" t="s">
        <v>483</v>
      </c>
      <c r="P432" s="52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6"/>
      <c r="AS432" s="25"/>
      <c r="AT432" s="25"/>
      <c r="AU432" s="25"/>
      <c r="AV432" s="25"/>
      <c r="AW432" s="25"/>
      <c r="AX432" s="25">
        <v>10.0</v>
      </c>
      <c r="AY432" s="25">
        <f t="shared" si="1"/>
        <v>10</v>
      </c>
      <c r="AZ432" s="23"/>
      <c r="BA432" s="23">
        <f t="shared" si="5"/>
        <v>0</v>
      </c>
      <c r="BB432" s="6"/>
      <c r="BC432" s="6"/>
      <c r="BD432" s="23">
        <f t="shared" si="3"/>
        <v>0</v>
      </c>
      <c r="BE432" s="6" t="s">
        <v>92</v>
      </c>
      <c r="BF432" s="6" t="s">
        <v>55</v>
      </c>
      <c r="BG432" s="6" t="s">
        <v>55</v>
      </c>
      <c r="BH432" s="6" t="s">
        <v>55</v>
      </c>
      <c r="BI432" s="6" t="s">
        <v>55</v>
      </c>
      <c r="BJ432" s="6" t="s">
        <v>92</v>
      </c>
      <c r="BK432" s="6" t="s">
        <v>55</v>
      </c>
      <c r="BL432" s="23"/>
      <c r="BM432" s="23"/>
      <c r="BN432" s="42"/>
      <c r="BO432" s="42"/>
      <c r="BP432" s="42"/>
    </row>
    <row r="433">
      <c r="A433" s="11">
        <v>430.0</v>
      </c>
      <c r="B433" s="116" t="s">
        <v>1347</v>
      </c>
      <c r="C433" s="116" t="s">
        <v>774</v>
      </c>
      <c r="D433" s="116" t="s">
        <v>1348</v>
      </c>
      <c r="E433" s="117"/>
      <c r="F433" s="116" t="s">
        <v>96</v>
      </c>
      <c r="G433" s="116" t="s">
        <v>1577</v>
      </c>
      <c r="H433" s="48" t="s">
        <v>90</v>
      </c>
      <c r="J433" s="11" t="s">
        <v>91</v>
      </c>
      <c r="K433" s="48" t="s">
        <v>84</v>
      </c>
      <c r="L433" s="49">
        <v>42979.0</v>
      </c>
      <c r="M433" s="52"/>
      <c r="N433" s="48" t="s">
        <v>85</v>
      </c>
      <c r="O433" s="48" t="s">
        <v>483</v>
      </c>
      <c r="P433" s="52"/>
      <c r="Q433" s="25">
        <v>10.0</v>
      </c>
      <c r="R433" s="25">
        <v>10.0</v>
      </c>
      <c r="S433" s="25">
        <v>10.0</v>
      </c>
      <c r="T433" s="25"/>
      <c r="U433" s="25">
        <v>10.0</v>
      </c>
      <c r="V433" s="25">
        <v>10.0</v>
      </c>
      <c r="W433" s="25"/>
      <c r="X433" s="25"/>
      <c r="Y433" s="25"/>
      <c r="Z433" s="25"/>
      <c r="AA433" s="25"/>
      <c r="AB433" s="25">
        <v>10.0</v>
      </c>
      <c r="AC433" s="25">
        <v>10.0</v>
      </c>
      <c r="AD433" s="25"/>
      <c r="AE433" s="25">
        <v>10.0</v>
      </c>
      <c r="AF433" s="25">
        <v>10.0</v>
      </c>
      <c r="AG433" s="25"/>
      <c r="AH433" s="25">
        <v>10.0</v>
      </c>
      <c r="AI433" s="25">
        <v>10.0</v>
      </c>
      <c r="AJ433" s="25"/>
      <c r="AK433" s="25">
        <v>10.0</v>
      </c>
      <c r="AL433" s="25"/>
      <c r="AM433" s="25"/>
      <c r="AN433" s="25">
        <v>10.0</v>
      </c>
      <c r="AO433" s="25">
        <v>10.0</v>
      </c>
      <c r="AP433" s="25"/>
      <c r="AQ433" s="25">
        <v>10.0</v>
      </c>
      <c r="AR433" s="6">
        <v>10.0</v>
      </c>
      <c r="AS433" s="25">
        <v>10.0</v>
      </c>
      <c r="AT433" s="25"/>
      <c r="AU433" s="25"/>
      <c r="AV433" s="25"/>
      <c r="AW433" s="25"/>
      <c r="AX433" s="25">
        <v>10.0</v>
      </c>
      <c r="AY433" s="25">
        <f t="shared" si="1"/>
        <v>10</v>
      </c>
      <c r="AZ433" s="23"/>
      <c r="BA433" s="23">
        <f t="shared" si="5"/>
        <v>0</v>
      </c>
      <c r="BB433" s="6"/>
      <c r="BC433" s="6"/>
      <c r="BD433" s="23">
        <f t="shared" si="3"/>
        <v>0</v>
      </c>
      <c r="BE433" s="6" t="s">
        <v>92</v>
      </c>
      <c r="BF433" s="6" t="s">
        <v>55</v>
      </c>
      <c r="BG433" s="6" t="s">
        <v>55</v>
      </c>
      <c r="BH433" s="6" t="s">
        <v>55</v>
      </c>
      <c r="BI433" s="6" t="s">
        <v>55</v>
      </c>
      <c r="BJ433" s="6" t="s">
        <v>92</v>
      </c>
      <c r="BK433" s="6" t="s">
        <v>55</v>
      </c>
      <c r="BL433" s="23"/>
      <c r="BM433" s="23"/>
      <c r="BN433" s="42"/>
      <c r="BO433" s="42"/>
      <c r="BP433" s="42"/>
    </row>
    <row r="434">
      <c r="A434" s="11">
        <v>431.0</v>
      </c>
      <c r="B434" s="116" t="s">
        <v>1349</v>
      </c>
      <c r="C434" s="116" t="s">
        <v>145</v>
      </c>
      <c r="D434" s="116" t="s">
        <v>335</v>
      </c>
      <c r="E434" s="117"/>
      <c r="F434" s="116" t="s">
        <v>79</v>
      </c>
      <c r="G434" s="116" t="s">
        <v>1577</v>
      </c>
      <c r="H434" s="48" t="s">
        <v>90</v>
      </c>
      <c r="J434" s="11" t="s">
        <v>91</v>
      </c>
      <c r="K434" s="48" t="s">
        <v>84</v>
      </c>
      <c r="L434" s="49">
        <v>42979.0</v>
      </c>
      <c r="M434" s="52"/>
      <c r="N434" s="48" t="s">
        <v>85</v>
      </c>
      <c r="O434" s="48" t="s">
        <v>483</v>
      </c>
      <c r="P434" s="52"/>
      <c r="Q434" s="6"/>
      <c r="R434" s="6"/>
      <c r="S434" s="6"/>
      <c r="T434" s="23"/>
      <c r="U434" s="6"/>
      <c r="V434" s="6"/>
      <c r="W434" s="6"/>
      <c r="X434" s="6"/>
      <c r="Y434" s="6"/>
      <c r="Z434" s="6"/>
      <c r="AA434" s="23"/>
      <c r="AB434" s="6"/>
      <c r="AC434" s="6"/>
      <c r="AD434" s="23"/>
      <c r="AE434" s="6"/>
      <c r="AF434" s="23"/>
      <c r="AG434" s="6"/>
      <c r="AH434" s="6"/>
      <c r="AI434" s="6"/>
      <c r="AJ434" s="23"/>
      <c r="AK434" s="6"/>
      <c r="AL434" s="23"/>
      <c r="AM434" s="6"/>
      <c r="AN434" s="6"/>
      <c r="AO434" s="6"/>
      <c r="AP434" s="23"/>
      <c r="AQ434" s="6"/>
      <c r="AR434" s="6"/>
      <c r="AS434" s="6"/>
      <c r="AT434" s="6"/>
      <c r="AU434" s="23"/>
      <c r="AV434" s="23"/>
      <c r="AW434" s="23"/>
      <c r="AX434" s="25">
        <v>10.0</v>
      </c>
      <c r="AY434" s="25">
        <f t="shared" si="1"/>
        <v>10</v>
      </c>
      <c r="AZ434" s="23"/>
      <c r="BA434" s="23">
        <f t="shared" si="5"/>
        <v>0</v>
      </c>
      <c r="BB434" s="6"/>
      <c r="BC434" s="6"/>
      <c r="BD434" s="23">
        <f t="shared" si="3"/>
        <v>0</v>
      </c>
      <c r="BE434" s="6" t="s">
        <v>92</v>
      </c>
      <c r="BF434" s="6" t="s">
        <v>55</v>
      </c>
      <c r="BG434" s="6" t="s">
        <v>55</v>
      </c>
      <c r="BH434" s="6" t="s">
        <v>55</v>
      </c>
      <c r="BI434" s="6" t="s">
        <v>55</v>
      </c>
      <c r="BJ434" s="6" t="s">
        <v>92</v>
      </c>
      <c r="BK434" s="6" t="s">
        <v>55</v>
      </c>
      <c r="BL434" s="23"/>
      <c r="BM434" s="23"/>
      <c r="BN434" s="42"/>
      <c r="BO434" s="42"/>
      <c r="BP434" s="42"/>
    </row>
    <row r="435">
      <c r="A435" s="11">
        <v>432.0</v>
      </c>
      <c r="B435" s="116" t="s">
        <v>230</v>
      </c>
      <c r="C435" s="116" t="s">
        <v>101</v>
      </c>
      <c r="D435" s="116" t="s">
        <v>151</v>
      </c>
      <c r="E435" s="117"/>
      <c r="F435" s="116" t="s">
        <v>96</v>
      </c>
      <c r="G435" s="116" t="s">
        <v>1577</v>
      </c>
      <c r="H435" s="48" t="s">
        <v>90</v>
      </c>
      <c r="J435" s="11" t="s">
        <v>91</v>
      </c>
      <c r="K435" s="48" t="s">
        <v>84</v>
      </c>
      <c r="L435" s="49">
        <v>42979.0</v>
      </c>
      <c r="M435" s="52"/>
      <c r="N435" s="48" t="s">
        <v>85</v>
      </c>
      <c r="O435" s="48" t="s">
        <v>483</v>
      </c>
      <c r="P435" s="52"/>
      <c r="Q435" s="25">
        <v>10.0</v>
      </c>
      <c r="R435" s="25">
        <v>9.0</v>
      </c>
      <c r="S435" s="25">
        <v>10.0</v>
      </c>
      <c r="T435" s="25"/>
      <c r="U435" s="25">
        <v>10.0</v>
      </c>
      <c r="V435" s="25">
        <v>10.0</v>
      </c>
      <c r="W435" s="25"/>
      <c r="X435" s="25"/>
      <c r="Y435" s="25"/>
      <c r="Z435" s="25"/>
      <c r="AA435" s="25"/>
      <c r="AB435" s="25">
        <v>10.0</v>
      </c>
      <c r="AC435" s="25">
        <v>10.0</v>
      </c>
      <c r="AD435" s="25"/>
      <c r="AE435" s="25">
        <v>10.0</v>
      </c>
      <c r="AF435" s="25">
        <v>10.0</v>
      </c>
      <c r="AG435" s="25"/>
      <c r="AH435" s="25">
        <v>10.0</v>
      </c>
      <c r="AI435" s="25">
        <v>10.0</v>
      </c>
      <c r="AJ435" s="25"/>
      <c r="AK435" s="25">
        <v>10.0</v>
      </c>
      <c r="AL435" s="25"/>
      <c r="AM435" s="25"/>
      <c r="AN435" s="25">
        <v>10.0</v>
      </c>
      <c r="AO435" s="25">
        <v>10.0</v>
      </c>
      <c r="AP435" s="25"/>
      <c r="AQ435" s="25">
        <v>10.0</v>
      </c>
      <c r="AR435" s="6">
        <v>10.0</v>
      </c>
      <c r="AS435" s="25">
        <v>10.0</v>
      </c>
      <c r="AT435" s="25"/>
      <c r="AU435" s="25"/>
      <c r="AV435" s="25"/>
      <c r="AW435" s="25"/>
      <c r="AX435" s="25">
        <v>10.0</v>
      </c>
      <c r="AY435" s="25">
        <f t="shared" si="1"/>
        <v>9.94</v>
      </c>
      <c r="AZ435" s="23"/>
      <c r="BA435" s="23">
        <f t="shared" si="5"/>
        <v>0</v>
      </c>
      <c r="BB435" s="6"/>
      <c r="BC435" s="6"/>
      <c r="BD435" s="23">
        <f t="shared" si="3"/>
        <v>0</v>
      </c>
      <c r="BE435" s="6" t="s">
        <v>92</v>
      </c>
      <c r="BF435" s="6" t="s">
        <v>55</v>
      </c>
      <c r="BG435" s="6" t="s">
        <v>55</v>
      </c>
      <c r="BH435" s="6" t="s">
        <v>55</v>
      </c>
      <c r="BI435" s="6" t="s">
        <v>55</v>
      </c>
      <c r="BJ435" s="6" t="s">
        <v>92</v>
      </c>
      <c r="BK435" s="6" t="s">
        <v>55</v>
      </c>
      <c r="BL435" s="23"/>
      <c r="BM435" s="23"/>
      <c r="BN435" s="42"/>
      <c r="BO435" s="42"/>
      <c r="BP435" s="42"/>
    </row>
    <row r="436">
      <c r="A436" s="11">
        <v>433.0</v>
      </c>
      <c r="B436" s="116" t="s">
        <v>1354</v>
      </c>
      <c r="C436" s="116" t="s">
        <v>193</v>
      </c>
      <c r="D436" s="116" t="s">
        <v>259</v>
      </c>
      <c r="E436" s="117"/>
      <c r="F436" s="116" t="s">
        <v>96</v>
      </c>
      <c r="G436" s="116" t="s">
        <v>1577</v>
      </c>
      <c r="H436" s="48" t="s">
        <v>90</v>
      </c>
      <c r="J436" s="11" t="s">
        <v>91</v>
      </c>
      <c r="K436" s="48" t="s">
        <v>84</v>
      </c>
      <c r="L436" s="49">
        <v>42979.0</v>
      </c>
      <c r="M436" s="52"/>
      <c r="N436" s="48" t="s">
        <v>85</v>
      </c>
      <c r="O436" s="48" t="s">
        <v>483</v>
      </c>
      <c r="P436" s="52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6"/>
      <c r="AS436" s="25"/>
      <c r="AT436" s="25"/>
      <c r="AU436" s="25"/>
      <c r="AV436" s="25"/>
      <c r="AW436" s="25"/>
      <c r="AX436" s="25">
        <v>10.0</v>
      </c>
      <c r="AY436" s="25">
        <f t="shared" si="1"/>
        <v>10</v>
      </c>
      <c r="AZ436" s="23"/>
      <c r="BA436" s="23">
        <f t="shared" si="5"/>
        <v>0</v>
      </c>
      <c r="BB436" s="6"/>
      <c r="BC436" s="6"/>
      <c r="BD436" s="23">
        <f t="shared" si="3"/>
        <v>0</v>
      </c>
      <c r="BE436" s="6" t="s">
        <v>92</v>
      </c>
      <c r="BF436" s="6" t="s">
        <v>55</v>
      </c>
      <c r="BG436" s="6" t="s">
        <v>55</v>
      </c>
      <c r="BH436" s="6" t="s">
        <v>55</v>
      </c>
      <c r="BI436" s="6" t="s">
        <v>55</v>
      </c>
      <c r="BJ436" s="6" t="s">
        <v>92</v>
      </c>
      <c r="BK436" s="6" t="s">
        <v>55</v>
      </c>
      <c r="BL436" s="23"/>
      <c r="BM436" s="23"/>
      <c r="BN436" s="42"/>
      <c r="BO436" s="42"/>
      <c r="BP436" s="42"/>
    </row>
    <row r="437">
      <c r="A437" s="11">
        <v>434.0</v>
      </c>
      <c r="B437" s="116" t="s">
        <v>1356</v>
      </c>
      <c r="C437" s="116" t="s">
        <v>577</v>
      </c>
      <c r="D437" s="116" t="s">
        <v>1357</v>
      </c>
      <c r="E437" s="117"/>
      <c r="F437" s="116" t="s">
        <v>79</v>
      </c>
      <c r="G437" s="116" t="s">
        <v>1577</v>
      </c>
      <c r="H437" s="48" t="s">
        <v>90</v>
      </c>
      <c r="J437" s="11" t="s">
        <v>91</v>
      </c>
      <c r="K437" s="48" t="s">
        <v>84</v>
      </c>
      <c r="L437" s="49">
        <v>42979.0</v>
      </c>
      <c r="M437" s="52"/>
      <c r="N437" s="48" t="s">
        <v>85</v>
      </c>
      <c r="O437" s="48" t="s">
        <v>483</v>
      </c>
      <c r="P437" s="52"/>
      <c r="Q437" s="6"/>
      <c r="R437" s="6"/>
      <c r="S437" s="6"/>
      <c r="T437" s="23"/>
      <c r="U437" s="23"/>
      <c r="V437" s="23"/>
      <c r="W437" s="6"/>
      <c r="X437" s="6"/>
      <c r="Y437" s="6"/>
      <c r="Z437" s="6"/>
      <c r="AA437" s="6"/>
      <c r="AB437" s="6"/>
      <c r="AC437" s="6"/>
      <c r="AD437" s="23"/>
      <c r="AE437" s="23"/>
      <c r="AF437" s="23"/>
      <c r="AG437" s="6"/>
      <c r="AH437" s="6"/>
      <c r="AI437" s="23"/>
      <c r="AJ437" s="23"/>
      <c r="AK437" s="6"/>
      <c r="AL437" s="23"/>
      <c r="AM437" s="6"/>
      <c r="AN437" s="23"/>
      <c r="AO437" s="23"/>
      <c r="AP437" s="23"/>
      <c r="AQ437" s="23"/>
      <c r="AR437" s="6"/>
      <c r="AS437" s="23"/>
      <c r="AT437" s="23"/>
      <c r="AU437" s="23"/>
      <c r="AV437" s="23"/>
      <c r="AW437" s="23"/>
      <c r="AX437" s="25">
        <v>10.0</v>
      </c>
      <c r="AY437" s="25">
        <f t="shared" si="1"/>
        <v>10</v>
      </c>
      <c r="AZ437" s="23"/>
      <c r="BA437" s="23">
        <f t="shared" si="5"/>
        <v>0</v>
      </c>
      <c r="BB437" s="6"/>
      <c r="BC437" s="6"/>
      <c r="BD437" s="23">
        <f t="shared" si="3"/>
        <v>0</v>
      </c>
      <c r="BE437" s="6" t="s">
        <v>92</v>
      </c>
      <c r="BF437" s="6" t="s">
        <v>55</v>
      </c>
      <c r="BG437" s="6" t="s">
        <v>55</v>
      </c>
      <c r="BH437" s="6" t="s">
        <v>55</v>
      </c>
      <c r="BI437" s="6" t="s">
        <v>55</v>
      </c>
      <c r="BJ437" s="6" t="s">
        <v>92</v>
      </c>
      <c r="BK437" s="6" t="s">
        <v>55</v>
      </c>
      <c r="BL437" s="23"/>
      <c r="BM437" s="23"/>
      <c r="BN437" s="42"/>
      <c r="BO437" s="42"/>
      <c r="BP437" s="42"/>
    </row>
    <row r="438">
      <c r="A438" s="11">
        <v>435.0</v>
      </c>
      <c r="B438" s="116" t="s">
        <v>1359</v>
      </c>
      <c r="C438" s="116" t="s">
        <v>136</v>
      </c>
      <c r="D438" s="116" t="s">
        <v>235</v>
      </c>
      <c r="E438" s="117"/>
      <c r="F438" s="116" t="s">
        <v>96</v>
      </c>
      <c r="G438" s="116" t="s">
        <v>1577</v>
      </c>
      <c r="H438" s="48" t="s">
        <v>90</v>
      </c>
      <c r="J438" s="11" t="s">
        <v>91</v>
      </c>
      <c r="K438" s="48" t="s">
        <v>84</v>
      </c>
      <c r="L438" s="49">
        <v>42979.0</v>
      </c>
      <c r="M438" s="52"/>
      <c r="N438" s="48" t="s">
        <v>85</v>
      </c>
      <c r="O438" s="48" t="s">
        <v>483</v>
      </c>
      <c r="P438" s="52"/>
      <c r="Q438" s="6"/>
      <c r="R438" s="6"/>
      <c r="S438" s="6"/>
      <c r="T438" s="23"/>
      <c r="U438" s="23"/>
      <c r="V438" s="23"/>
      <c r="W438" s="6"/>
      <c r="X438" s="6"/>
      <c r="Y438" s="6"/>
      <c r="Z438" s="6"/>
      <c r="AA438" s="6"/>
      <c r="AB438" s="6"/>
      <c r="AC438" s="6"/>
      <c r="AD438" s="23"/>
      <c r="AE438" s="23"/>
      <c r="AF438" s="23"/>
      <c r="AG438" s="6"/>
      <c r="AH438" s="6"/>
      <c r="AI438" s="23"/>
      <c r="AJ438" s="23"/>
      <c r="AK438" s="6"/>
      <c r="AL438" s="23"/>
      <c r="AM438" s="6"/>
      <c r="AN438" s="23"/>
      <c r="AO438" s="23"/>
      <c r="AP438" s="23"/>
      <c r="AQ438" s="23"/>
      <c r="AR438" s="6"/>
      <c r="AS438" s="23"/>
      <c r="AT438" s="23"/>
      <c r="AU438" s="23"/>
      <c r="AV438" s="23"/>
      <c r="AW438" s="23"/>
      <c r="AX438" s="25">
        <v>10.0</v>
      </c>
      <c r="AY438" s="25">
        <f t="shared" si="1"/>
        <v>10</v>
      </c>
      <c r="AZ438" s="23"/>
      <c r="BA438" s="23">
        <f t="shared" si="5"/>
        <v>0</v>
      </c>
      <c r="BB438" s="6"/>
      <c r="BC438" s="6"/>
      <c r="BD438" s="23">
        <f t="shared" si="3"/>
        <v>0</v>
      </c>
      <c r="BE438" s="6" t="s">
        <v>92</v>
      </c>
      <c r="BF438" s="6" t="s">
        <v>55</v>
      </c>
      <c r="BG438" s="6" t="s">
        <v>55</v>
      </c>
      <c r="BH438" s="6" t="s">
        <v>55</v>
      </c>
      <c r="BI438" s="6" t="s">
        <v>55</v>
      </c>
      <c r="BJ438" s="6" t="s">
        <v>92</v>
      </c>
      <c r="BK438" s="6" t="s">
        <v>55</v>
      </c>
      <c r="BL438" s="23"/>
      <c r="BM438" s="23"/>
      <c r="BN438" s="42"/>
      <c r="BO438" s="42"/>
      <c r="BP438" s="42"/>
    </row>
    <row r="439">
      <c r="A439" s="11">
        <v>436.0</v>
      </c>
      <c r="B439" s="116" t="s">
        <v>1361</v>
      </c>
      <c r="C439" s="116" t="s">
        <v>132</v>
      </c>
      <c r="D439" s="118"/>
      <c r="E439" s="117"/>
      <c r="F439" s="116" t="s">
        <v>79</v>
      </c>
      <c r="G439" s="116" t="s">
        <v>1577</v>
      </c>
      <c r="H439" s="48" t="s">
        <v>90</v>
      </c>
      <c r="J439" s="11" t="s">
        <v>91</v>
      </c>
      <c r="K439" s="48" t="s">
        <v>84</v>
      </c>
      <c r="L439" s="49">
        <v>42979.0</v>
      </c>
      <c r="M439" s="52"/>
      <c r="N439" s="48" t="s">
        <v>85</v>
      </c>
      <c r="O439" s="48" t="s">
        <v>483</v>
      </c>
      <c r="P439" s="52"/>
      <c r="Q439" s="6"/>
      <c r="R439" s="6"/>
      <c r="S439" s="6"/>
      <c r="T439" s="23"/>
      <c r="U439" s="23"/>
      <c r="V439" s="23"/>
      <c r="W439" s="6"/>
      <c r="X439" s="6"/>
      <c r="Y439" s="6"/>
      <c r="Z439" s="6"/>
      <c r="AA439" s="6"/>
      <c r="AB439" s="6"/>
      <c r="AC439" s="6"/>
      <c r="AD439" s="23"/>
      <c r="AE439" s="23"/>
      <c r="AF439" s="23"/>
      <c r="AG439" s="6"/>
      <c r="AH439" s="6"/>
      <c r="AI439" s="23"/>
      <c r="AJ439" s="23"/>
      <c r="AK439" s="6"/>
      <c r="AL439" s="23"/>
      <c r="AM439" s="6"/>
      <c r="AN439" s="23"/>
      <c r="AO439" s="23"/>
      <c r="AP439" s="23"/>
      <c r="AQ439" s="23"/>
      <c r="AR439" s="6"/>
      <c r="AS439" s="23"/>
      <c r="AT439" s="23"/>
      <c r="AU439" s="23"/>
      <c r="AV439" s="23"/>
      <c r="AW439" s="23"/>
      <c r="AX439" s="25">
        <v>10.0</v>
      </c>
      <c r="AY439" s="25">
        <f t="shared" si="1"/>
        <v>10</v>
      </c>
      <c r="AZ439" s="23"/>
      <c r="BA439" s="23">
        <f t="shared" si="5"/>
        <v>0</v>
      </c>
      <c r="BB439" s="6"/>
      <c r="BC439" s="6"/>
      <c r="BD439" s="23">
        <f t="shared" si="3"/>
        <v>0</v>
      </c>
      <c r="BE439" s="6" t="s">
        <v>92</v>
      </c>
      <c r="BF439" s="6" t="s">
        <v>55</v>
      </c>
      <c r="BG439" s="6" t="s">
        <v>55</v>
      </c>
      <c r="BH439" s="6" t="s">
        <v>55</v>
      </c>
      <c r="BI439" s="6" t="s">
        <v>55</v>
      </c>
      <c r="BJ439" s="6" t="s">
        <v>92</v>
      </c>
      <c r="BK439" s="6" t="s">
        <v>55</v>
      </c>
      <c r="BL439" s="23"/>
      <c r="BM439" s="23"/>
      <c r="BN439" s="42"/>
      <c r="BO439" s="42"/>
      <c r="BP439" s="42"/>
    </row>
    <row r="440">
      <c r="A440" s="11">
        <v>437.0</v>
      </c>
      <c r="B440" s="116" t="s">
        <v>1363</v>
      </c>
      <c r="C440" s="116" t="s">
        <v>607</v>
      </c>
      <c r="D440" s="116" t="s">
        <v>1364</v>
      </c>
      <c r="E440" s="117"/>
      <c r="F440" s="116" t="s">
        <v>96</v>
      </c>
      <c r="G440" s="116" t="s">
        <v>1577</v>
      </c>
      <c r="H440" s="48" t="s">
        <v>90</v>
      </c>
      <c r="J440" s="11" t="s">
        <v>91</v>
      </c>
      <c r="K440" s="48" t="s">
        <v>84</v>
      </c>
      <c r="L440" s="49">
        <v>42979.0</v>
      </c>
      <c r="M440" s="52"/>
      <c r="N440" s="48" t="s">
        <v>85</v>
      </c>
      <c r="O440" s="48" t="s">
        <v>483</v>
      </c>
      <c r="P440" s="52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6"/>
      <c r="AH440" s="6"/>
      <c r="AI440" s="25"/>
      <c r="AJ440" s="25"/>
      <c r="AK440" s="25"/>
      <c r="AL440" s="25"/>
      <c r="AM440" s="25"/>
      <c r="AN440" s="25"/>
      <c r="AO440" s="25"/>
      <c r="AP440" s="25"/>
      <c r="AQ440" s="25"/>
      <c r="AR440" s="6"/>
      <c r="AS440" s="25"/>
      <c r="AT440" s="25"/>
      <c r="AU440" s="25"/>
      <c r="AV440" s="25"/>
      <c r="AW440" s="25"/>
      <c r="AX440" s="25">
        <v>10.0</v>
      </c>
      <c r="AY440" s="25">
        <f t="shared" si="1"/>
        <v>10</v>
      </c>
      <c r="AZ440" s="23"/>
      <c r="BA440" s="23">
        <f t="shared" si="5"/>
        <v>0</v>
      </c>
      <c r="BB440" s="6"/>
      <c r="BC440" s="6"/>
      <c r="BD440" s="23">
        <f t="shared" si="3"/>
        <v>0</v>
      </c>
      <c r="BE440" s="6" t="s">
        <v>92</v>
      </c>
      <c r="BF440" s="6" t="s">
        <v>55</v>
      </c>
      <c r="BG440" s="6" t="s">
        <v>55</v>
      </c>
      <c r="BH440" s="6" t="s">
        <v>55</v>
      </c>
      <c r="BI440" s="6" t="s">
        <v>55</v>
      </c>
      <c r="BJ440" s="6" t="s">
        <v>92</v>
      </c>
      <c r="BK440" s="6" t="s">
        <v>55</v>
      </c>
      <c r="BL440" s="23"/>
      <c r="BM440" s="23"/>
      <c r="BN440" s="42"/>
      <c r="BO440" s="42"/>
      <c r="BP440" s="42"/>
    </row>
    <row r="441">
      <c r="A441" s="11">
        <v>438.0</v>
      </c>
      <c r="B441" s="116" t="s">
        <v>1368</v>
      </c>
      <c r="C441" s="116" t="s">
        <v>102</v>
      </c>
      <c r="D441" s="118"/>
      <c r="E441" s="117"/>
      <c r="F441" s="116" t="s">
        <v>96</v>
      </c>
      <c r="G441" s="116" t="s">
        <v>1577</v>
      </c>
      <c r="H441" s="48" t="s">
        <v>90</v>
      </c>
      <c r="J441" s="11" t="s">
        <v>91</v>
      </c>
      <c r="K441" s="48" t="s">
        <v>84</v>
      </c>
      <c r="L441" s="49">
        <v>42979.0</v>
      </c>
      <c r="M441" s="52"/>
      <c r="N441" s="48" t="s">
        <v>85</v>
      </c>
      <c r="O441" s="48" t="s">
        <v>483</v>
      </c>
      <c r="P441" s="52"/>
      <c r="Q441" s="6"/>
      <c r="R441" s="6"/>
      <c r="S441" s="6"/>
      <c r="T441" s="23"/>
      <c r="U441" s="23"/>
      <c r="V441" s="23"/>
      <c r="W441" s="6"/>
      <c r="X441" s="6"/>
      <c r="Y441" s="6"/>
      <c r="Z441" s="6"/>
      <c r="AA441" s="6"/>
      <c r="AB441" s="6"/>
      <c r="AC441" s="6"/>
      <c r="AD441" s="23"/>
      <c r="AE441" s="23"/>
      <c r="AF441" s="23"/>
      <c r="AG441" s="6"/>
      <c r="AH441" s="6"/>
      <c r="AI441" s="23"/>
      <c r="AJ441" s="23"/>
      <c r="AK441" s="6"/>
      <c r="AL441" s="23"/>
      <c r="AM441" s="6"/>
      <c r="AN441" s="23"/>
      <c r="AO441" s="23"/>
      <c r="AP441" s="23"/>
      <c r="AQ441" s="23"/>
      <c r="AR441" s="6"/>
      <c r="AS441" s="23"/>
      <c r="AT441" s="23"/>
      <c r="AU441" s="23"/>
      <c r="AV441" s="23"/>
      <c r="AW441" s="23"/>
      <c r="AX441" s="25">
        <v>10.0</v>
      </c>
      <c r="AY441" s="25">
        <f t="shared" si="1"/>
        <v>10</v>
      </c>
      <c r="AZ441" s="23"/>
      <c r="BA441" s="23">
        <f t="shared" si="5"/>
        <v>0</v>
      </c>
      <c r="BD441" s="23">
        <f t="shared" si="3"/>
        <v>0</v>
      </c>
      <c r="BE441" s="6" t="s">
        <v>92</v>
      </c>
      <c r="BF441" s="6" t="s">
        <v>55</v>
      </c>
      <c r="BG441" s="6" t="s">
        <v>55</v>
      </c>
      <c r="BH441" s="6" t="s">
        <v>55</v>
      </c>
      <c r="BI441" s="6" t="s">
        <v>55</v>
      </c>
      <c r="BJ441" s="6" t="s">
        <v>92</v>
      </c>
      <c r="BK441" s="6" t="s">
        <v>55</v>
      </c>
      <c r="BL441" s="23"/>
      <c r="BM441" s="23"/>
      <c r="BN441" s="42"/>
      <c r="BO441" s="42"/>
      <c r="BP441" s="42"/>
    </row>
    <row r="442">
      <c r="A442" s="11">
        <v>439.0</v>
      </c>
      <c r="B442" s="116" t="s">
        <v>150</v>
      </c>
      <c r="C442" s="116" t="s">
        <v>107</v>
      </c>
      <c r="D442" s="116" t="s">
        <v>87</v>
      </c>
      <c r="E442" s="117"/>
      <c r="F442" s="116" t="s">
        <v>79</v>
      </c>
      <c r="G442" s="116" t="s">
        <v>1577</v>
      </c>
      <c r="H442" s="48" t="s">
        <v>90</v>
      </c>
      <c r="J442" s="11" t="s">
        <v>91</v>
      </c>
      <c r="K442" s="48" t="s">
        <v>84</v>
      </c>
      <c r="L442" s="49">
        <v>42979.0</v>
      </c>
      <c r="M442" s="52"/>
      <c r="N442" s="48" t="s">
        <v>85</v>
      </c>
      <c r="O442" s="48" t="s">
        <v>483</v>
      </c>
      <c r="P442" s="52"/>
      <c r="Q442" s="6"/>
      <c r="R442" s="6"/>
      <c r="S442" s="6"/>
      <c r="T442" s="23"/>
      <c r="U442" s="23"/>
      <c r="V442" s="23"/>
      <c r="W442" s="6"/>
      <c r="X442" s="6"/>
      <c r="Y442" s="6"/>
      <c r="Z442" s="6"/>
      <c r="AA442" s="6"/>
      <c r="AB442" s="6"/>
      <c r="AC442" s="6"/>
      <c r="AD442" s="23"/>
      <c r="AE442" s="23"/>
      <c r="AF442" s="23"/>
      <c r="AG442" s="6"/>
      <c r="AH442" s="6"/>
      <c r="AI442" s="23"/>
      <c r="AJ442" s="23"/>
      <c r="AK442" s="6"/>
      <c r="AL442" s="23"/>
      <c r="AM442" s="6"/>
      <c r="AN442" s="23"/>
      <c r="AO442" s="23"/>
      <c r="AP442" s="23"/>
      <c r="AQ442" s="23"/>
      <c r="AR442" s="6"/>
      <c r="AS442" s="23"/>
      <c r="AT442" s="23"/>
      <c r="AU442" s="23"/>
      <c r="AV442" s="23"/>
      <c r="AW442" s="23"/>
      <c r="AX442" s="25">
        <v>10.0</v>
      </c>
      <c r="AY442" s="25">
        <f t="shared" si="1"/>
        <v>10</v>
      </c>
      <c r="AZ442" s="23"/>
      <c r="BA442" s="23">
        <f t="shared" si="5"/>
        <v>0</v>
      </c>
      <c r="BB442" s="6"/>
      <c r="BC442" s="6"/>
      <c r="BD442" s="23">
        <f t="shared" si="3"/>
        <v>0</v>
      </c>
      <c r="BE442" s="6" t="s">
        <v>92</v>
      </c>
      <c r="BF442" s="6" t="s">
        <v>55</v>
      </c>
      <c r="BG442" s="6" t="s">
        <v>55</v>
      </c>
      <c r="BH442" s="6" t="s">
        <v>55</v>
      </c>
      <c r="BI442" s="6" t="s">
        <v>55</v>
      </c>
      <c r="BJ442" s="6" t="s">
        <v>92</v>
      </c>
      <c r="BK442" s="6" t="s">
        <v>55</v>
      </c>
      <c r="BL442" s="23"/>
      <c r="BM442" s="23"/>
      <c r="BN442" s="42"/>
      <c r="BO442" s="42"/>
      <c r="BP442" s="42"/>
    </row>
    <row r="443">
      <c r="A443" s="11">
        <v>440.0</v>
      </c>
      <c r="B443" s="116" t="s">
        <v>813</v>
      </c>
      <c r="C443" s="116" t="s">
        <v>662</v>
      </c>
      <c r="D443" s="116" t="s">
        <v>395</v>
      </c>
      <c r="E443" s="117"/>
      <c r="F443" s="116" t="s">
        <v>96</v>
      </c>
      <c r="G443" s="116" t="s">
        <v>1577</v>
      </c>
      <c r="H443" s="48" t="s">
        <v>90</v>
      </c>
      <c r="J443" s="11" t="s">
        <v>91</v>
      </c>
      <c r="K443" s="48" t="s">
        <v>84</v>
      </c>
      <c r="L443" s="49">
        <v>42979.0</v>
      </c>
      <c r="M443" s="52"/>
      <c r="N443" s="48" t="s">
        <v>85</v>
      </c>
      <c r="O443" s="48" t="s">
        <v>483</v>
      </c>
      <c r="P443" s="52"/>
      <c r="Q443" s="25">
        <v>10.0</v>
      </c>
      <c r="R443" s="25">
        <v>10.0</v>
      </c>
      <c r="S443" s="25">
        <v>10.0</v>
      </c>
      <c r="T443" s="25"/>
      <c r="U443" s="25">
        <v>10.0</v>
      </c>
      <c r="V443" s="25">
        <v>10.0</v>
      </c>
      <c r="W443" s="25"/>
      <c r="X443" s="25"/>
      <c r="Y443" s="25"/>
      <c r="Z443" s="25"/>
      <c r="AA443" s="25"/>
      <c r="AB443" s="25">
        <v>10.0</v>
      </c>
      <c r="AC443" s="25">
        <v>10.0</v>
      </c>
      <c r="AD443" s="25"/>
      <c r="AE443" s="25">
        <v>10.0</v>
      </c>
      <c r="AF443" s="25">
        <v>10.0</v>
      </c>
      <c r="AG443" s="6"/>
      <c r="AH443" s="6">
        <v>10.0</v>
      </c>
      <c r="AI443" s="25">
        <v>10.0</v>
      </c>
      <c r="AJ443" s="25"/>
      <c r="AK443" s="25">
        <v>10.0</v>
      </c>
      <c r="AL443" s="25"/>
      <c r="AM443" s="25"/>
      <c r="AN443" s="25">
        <v>10.0</v>
      </c>
      <c r="AO443" s="25">
        <v>10.0</v>
      </c>
      <c r="AP443" s="25"/>
      <c r="AQ443" s="25">
        <v>10.0</v>
      </c>
      <c r="AR443" s="6">
        <v>10.0</v>
      </c>
      <c r="AS443" s="25">
        <v>10.0</v>
      </c>
      <c r="AT443" s="25"/>
      <c r="AU443" s="25"/>
      <c r="AV443" s="25"/>
      <c r="AW443" s="25"/>
      <c r="AX443" s="25">
        <v>10.0</v>
      </c>
      <c r="AY443" s="25">
        <f t="shared" si="1"/>
        <v>10</v>
      </c>
      <c r="AZ443" s="23"/>
      <c r="BA443" s="23">
        <f t="shared" si="5"/>
        <v>0</v>
      </c>
      <c r="BB443" s="6"/>
      <c r="BC443" s="6"/>
      <c r="BD443" s="23">
        <f t="shared" si="3"/>
        <v>0</v>
      </c>
      <c r="BE443" s="6" t="s">
        <v>92</v>
      </c>
      <c r="BF443" s="6" t="s">
        <v>55</v>
      </c>
      <c r="BG443" s="6" t="s">
        <v>55</v>
      </c>
      <c r="BH443" s="6" t="s">
        <v>55</v>
      </c>
      <c r="BI443" s="6" t="s">
        <v>55</v>
      </c>
      <c r="BJ443" s="6" t="s">
        <v>92</v>
      </c>
      <c r="BK443" s="6" t="s">
        <v>55</v>
      </c>
      <c r="BL443" s="23"/>
      <c r="BM443" s="23"/>
      <c r="BN443" s="42"/>
      <c r="BO443" s="42"/>
      <c r="BP443" s="42"/>
    </row>
    <row r="444">
      <c r="A444" s="11">
        <v>441.0</v>
      </c>
      <c r="B444" s="116" t="s">
        <v>1373</v>
      </c>
      <c r="C444" s="116" t="s">
        <v>211</v>
      </c>
      <c r="D444" s="116" t="s">
        <v>200</v>
      </c>
      <c r="E444" s="117"/>
      <c r="F444" s="116" t="s">
        <v>96</v>
      </c>
      <c r="G444" s="116" t="s">
        <v>1577</v>
      </c>
      <c r="H444" s="48" t="s">
        <v>90</v>
      </c>
      <c r="J444" s="11" t="s">
        <v>91</v>
      </c>
      <c r="K444" s="48" t="s">
        <v>84</v>
      </c>
      <c r="L444" s="49">
        <v>42979.0</v>
      </c>
      <c r="M444" s="52"/>
      <c r="N444" s="48" t="s">
        <v>85</v>
      </c>
      <c r="O444" s="48" t="s">
        <v>295</v>
      </c>
      <c r="P444" s="52"/>
      <c r="Q444" s="6"/>
      <c r="R444" s="6"/>
      <c r="S444" s="6"/>
      <c r="T444" s="23"/>
      <c r="U444" s="23"/>
      <c r="V444" s="23"/>
      <c r="W444" s="6"/>
      <c r="X444" s="6"/>
      <c r="Y444" s="6"/>
      <c r="Z444" s="6"/>
      <c r="AA444" s="6"/>
      <c r="AB444" s="6"/>
      <c r="AC444" s="6"/>
      <c r="AD444" s="23"/>
      <c r="AE444" s="23"/>
      <c r="AF444" s="23"/>
      <c r="AG444" s="6"/>
      <c r="AH444" s="6"/>
      <c r="AI444" s="23"/>
      <c r="AJ444" s="23"/>
      <c r="AK444" s="6"/>
      <c r="AL444" s="23"/>
      <c r="AM444" s="6"/>
      <c r="AN444" s="23"/>
      <c r="AO444" s="23"/>
      <c r="AP444" s="23"/>
      <c r="AQ444" s="23"/>
      <c r="AR444" s="6"/>
      <c r="AS444" s="23"/>
      <c r="AT444" s="23"/>
      <c r="AU444" s="23"/>
      <c r="AV444" s="23"/>
      <c r="AW444" s="23"/>
      <c r="AX444" s="25">
        <v>10.0</v>
      </c>
      <c r="AY444" s="25">
        <f t="shared" si="1"/>
        <v>10</v>
      </c>
      <c r="AZ444" s="23"/>
      <c r="BA444" s="23">
        <f t="shared" si="5"/>
        <v>0</v>
      </c>
      <c r="BB444" s="6"/>
      <c r="BC444" s="6"/>
      <c r="BD444" s="23">
        <f t="shared" si="3"/>
        <v>0</v>
      </c>
      <c r="BE444" s="6" t="s">
        <v>92</v>
      </c>
      <c r="BF444" s="6" t="s">
        <v>55</v>
      </c>
      <c r="BG444" s="6" t="s">
        <v>55</v>
      </c>
      <c r="BH444" s="6" t="s">
        <v>55</v>
      </c>
      <c r="BI444" s="6" t="s">
        <v>55</v>
      </c>
      <c r="BJ444" s="6" t="s">
        <v>92</v>
      </c>
      <c r="BK444" s="6" t="s">
        <v>55</v>
      </c>
      <c r="BL444" s="23"/>
      <c r="BM444" s="23"/>
      <c r="BN444" s="42"/>
      <c r="BO444" s="42"/>
      <c r="BP444" s="42"/>
    </row>
    <row r="445">
      <c r="A445" s="11">
        <v>442.0</v>
      </c>
      <c r="B445" s="116" t="s">
        <v>1375</v>
      </c>
      <c r="C445" s="116" t="s">
        <v>573</v>
      </c>
      <c r="D445" s="116" t="s">
        <v>87</v>
      </c>
      <c r="E445" s="117"/>
      <c r="F445" s="116" t="s">
        <v>79</v>
      </c>
      <c r="G445" s="116" t="s">
        <v>1577</v>
      </c>
      <c r="H445" s="48" t="s">
        <v>90</v>
      </c>
      <c r="J445" s="11" t="s">
        <v>91</v>
      </c>
      <c r="K445" s="48" t="s">
        <v>84</v>
      </c>
      <c r="L445" s="49">
        <v>42979.0</v>
      </c>
      <c r="M445" s="52"/>
      <c r="N445" s="48" t="s">
        <v>85</v>
      </c>
      <c r="O445" s="48" t="s">
        <v>483</v>
      </c>
      <c r="P445" s="52"/>
      <c r="Q445" s="6"/>
      <c r="R445" s="6"/>
      <c r="S445" s="6"/>
      <c r="T445" s="23"/>
      <c r="U445" s="23"/>
      <c r="V445" s="23"/>
      <c r="W445" s="6"/>
      <c r="X445" s="6"/>
      <c r="Y445" s="6"/>
      <c r="Z445" s="6"/>
      <c r="AA445" s="23"/>
      <c r="AB445" s="6"/>
      <c r="AC445" s="6"/>
      <c r="AD445" s="23"/>
      <c r="AE445" s="23"/>
      <c r="AF445" s="23"/>
      <c r="AG445" s="6"/>
      <c r="AH445" s="6"/>
      <c r="AI445" s="23"/>
      <c r="AJ445" s="23"/>
      <c r="AK445" s="6"/>
      <c r="AL445" s="23"/>
      <c r="AM445" s="6"/>
      <c r="AN445" s="23"/>
      <c r="AO445" s="23"/>
      <c r="AP445" s="23"/>
      <c r="AQ445" s="23"/>
      <c r="AR445" s="6"/>
      <c r="AS445" s="23"/>
      <c r="AT445" s="23"/>
      <c r="AU445" s="23"/>
      <c r="AV445" s="23"/>
      <c r="AW445" s="23"/>
      <c r="AX445" s="25">
        <v>10.0</v>
      </c>
      <c r="AY445" s="25">
        <f t="shared" si="1"/>
        <v>10</v>
      </c>
      <c r="AZ445" s="23"/>
      <c r="BA445" s="23">
        <f t="shared" si="5"/>
        <v>0</v>
      </c>
      <c r="BB445" s="6"/>
      <c r="BC445" s="6"/>
      <c r="BD445" s="23">
        <f t="shared" si="3"/>
        <v>0</v>
      </c>
      <c r="BE445" s="6" t="s">
        <v>92</v>
      </c>
      <c r="BF445" s="6" t="s">
        <v>55</v>
      </c>
      <c r="BG445" s="6" t="s">
        <v>55</v>
      </c>
      <c r="BH445" s="6" t="s">
        <v>55</v>
      </c>
      <c r="BI445" s="6" t="s">
        <v>55</v>
      </c>
      <c r="BJ445" s="6" t="s">
        <v>92</v>
      </c>
      <c r="BK445" s="6" t="s">
        <v>55</v>
      </c>
      <c r="BL445" s="23"/>
      <c r="BM445" s="23"/>
      <c r="BN445" s="42"/>
      <c r="BO445" s="42"/>
      <c r="BP445" s="42"/>
    </row>
    <row r="446">
      <c r="A446" s="11">
        <v>443.0</v>
      </c>
      <c r="B446" s="116" t="s">
        <v>1376</v>
      </c>
      <c r="C446" s="116" t="s">
        <v>1377</v>
      </c>
      <c r="D446" s="118"/>
      <c r="E446" s="117"/>
      <c r="F446" s="116" t="s">
        <v>96</v>
      </c>
      <c r="G446" s="116" t="s">
        <v>1577</v>
      </c>
      <c r="H446" s="48" t="s">
        <v>90</v>
      </c>
      <c r="J446" s="11" t="s">
        <v>91</v>
      </c>
      <c r="K446" s="48" t="s">
        <v>84</v>
      </c>
      <c r="L446" s="49">
        <v>42979.0</v>
      </c>
      <c r="M446" s="52"/>
      <c r="N446" s="48" t="s">
        <v>85</v>
      </c>
      <c r="O446" s="48" t="s">
        <v>295</v>
      </c>
      <c r="P446" s="52"/>
      <c r="Q446" s="6">
        <v>10.0</v>
      </c>
      <c r="R446" s="6">
        <v>10.0</v>
      </c>
      <c r="S446" s="6">
        <v>10.0</v>
      </c>
      <c r="T446" s="23"/>
      <c r="U446" s="6">
        <v>10.0</v>
      </c>
      <c r="V446" s="6">
        <v>10.0</v>
      </c>
      <c r="W446" s="6"/>
      <c r="X446" s="6"/>
      <c r="Y446" s="6"/>
      <c r="Z446" s="6"/>
      <c r="AA446" s="6"/>
      <c r="AB446" s="6">
        <v>10.0</v>
      </c>
      <c r="AC446" s="6">
        <v>10.0</v>
      </c>
      <c r="AD446" s="23"/>
      <c r="AE446" s="6">
        <v>10.0</v>
      </c>
      <c r="AF446" s="6">
        <v>10.0</v>
      </c>
      <c r="AG446" s="6"/>
      <c r="AH446" s="6">
        <v>10.0</v>
      </c>
      <c r="AI446" s="6">
        <v>10.0</v>
      </c>
      <c r="AJ446" s="23"/>
      <c r="AK446" s="6">
        <v>10.0</v>
      </c>
      <c r="AL446" s="23"/>
      <c r="AM446" s="6"/>
      <c r="AN446" s="6">
        <v>10.0</v>
      </c>
      <c r="AO446" s="6">
        <v>10.0</v>
      </c>
      <c r="AP446" s="23"/>
      <c r="AQ446" s="6">
        <v>10.0</v>
      </c>
      <c r="AR446" s="6">
        <v>10.0</v>
      </c>
      <c r="AS446" s="6">
        <v>10.0</v>
      </c>
      <c r="AT446" s="23"/>
      <c r="AU446" s="23"/>
      <c r="AV446" s="23"/>
      <c r="AW446" s="23"/>
      <c r="AX446" s="25">
        <v>10.0</v>
      </c>
      <c r="AY446" s="25">
        <f t="shared" si="1"/>
        <v>10</v>
      </c>
      <c r="AZ446" s="23"/>
      <c r="BA446" s="23">
        <f t="shared" si="5"/>
        <v>0</v>
      </c>
      <c r="BB446" s="6"/>
      <c r="BC446" s="6"/>
      <c r="BD446" s="23">
        <f t="shared" si="3"/>
        <v>0</v>
      </c>
      <c r="BE446" s="6" t="s">
        <v>92</v>
      </c>
      <c r="BF446" s="6" t="s">
        <v>55</v>
      </c>
      <c r="BG446" s="6" t="s">
        <v>55</v>
      </c>
      <c r="BH446" s="6" t="s">
        <v>55</v>
      </c>
      <c r="BI446" s="6" t="s">
        <v>55</v>
      </c>
      <c r="BJ446" s="6" t="s">
        <v>92</v>
      </c>
      <c r="BK446" s="6" t="s">
        <v>55</v>
      </c>
      <c r="BL446" s="23"/>
      <c r="BM446" s="23"/>
      <c r="BN446" s="42"/>
      <c r="BO446" s="42"/>
      <c r="BP446" s="42"/>
    </row>
    <row r="447">
      <c r="A447" s="11">
        <v>444.0</v>
      </c>
      <c r="B447" s="116" t="s">
        <v>1378</v>
      </c>
      <c r="C447" s="116" t="s">
        <v>1379</v>
      </c>
      <c r="D447" s="116" t="s">
        <v>122</v>
      </c>
      <c r="E447" s="117"/>
      <c r="F447" s="116" t="s">
        <v>96</v>
      </c>
      <c r="G447" s="116" t="s">
        <v>1577</v>
      </c>
      <c r="H447" s="48" t="s">
        <v>90</v>
      </c>
      <c r="J447" s="11" t="s">
        <v>91</v>
      </c>
      <c r="K447" s="48" t="s">
        <v>84</v>
      </c>
      <c r="L447" s="49">
        <v>42979.0</v>
      </c>
      <c r="M447" s="52"/>
      <c r="N447" s="48" t="s">
        <v>85</v>
      </c>
      <c r="O447" s="48" t="s">
        <v>483</v>
      </c>
      <c r="P447" s="52"/>
      <c r="Q447" s="6"/>
      <c r="R447" s="6"/>
      <c r="S447" s="6"/>
      <c r="T447" s="23"/>
      <c r="U447" s="23"/>
      <c r="V447" s="23"/>
      <c r="W447" s="6"/>
      <c r="X447" s="6"/>
      <c r="Y447" s="6"/>
      <c r="Z447" s="6"/>
      <c r="AA447" s="6"/>
      <c r="AB447" s="6"/>
      <c r="AC447" s="6"/>
      <c r="AD447" s="23"/>
      <c r="AE447" s="23"/>
      <c r="AF447" s="23"/>
      <c r="AG447" s="6"/>
      <c r="AH447" s="6"/>
      <c r="AI447" s="23"/>
      <c r="AJ447" s="23"/>
      <c r="AK447" s="6"/>
      <c r="AL447" s="23"/>
      <c r="AM447" s="6"/>
      <c r="AN447" s="23"/>
      <c r="AO447" s="23"/>
      <c r="AP447" s="23"/>
      <c r="AQ447" s="23"/>
      <c r="AR447" s="6"/>
      <c r="AS447" s="23"/>
      <c r="AT447" s="23"/>
      <c r="AU447" s="23"/>
      <c r="AV447" s="23"/>
      <c r="AW447" s="23"/>
      <c r="AX447" s="25">
        <v>10.0</v>
      </c>
      <c r="AY447" s="25">
        <f t="shared" si="1"/>
        <v>10</v>
      </c>
      <c r="AZ447" s="23"/>
      <c r="BA447" s="23">
        <f t="shared" si="5"/>
        <v>0</v>
      </c>
      <c r="BB447" s="6"/>
      <c r="BC447" s="6"/>
      <c r="BD447" s="23">
        <f t="shared" si="3"/>
        <v>0</v>
      </c>
      <c r="BE447" s="6" t="s">
        <v>92</v>
      </c>
      <c r="BF447" s="6" t="s">
        <v>55</v>
      </c>
      <c r="BG447" s="6" t="s">
        <v>55</v>
      </c>
      <c r="BH447" s="6" t="s">
        <v>55</v>
      </c>
      <c r="BI447" s="6" t="s">
        <v>55</v>
      </c>
      <c r="BJ447" s="6" t="s">
        <v>92</v>
      </c>
      <c r="BK447" s="6" t="s">
        <v>55</v>
      </c>
      <c r="BL447" s="23"/>
      <c r="BM447" s="23"/>
      <c r="BN447" s="42"/>
      <c r="BO447" s="42"/>
      <c r="BP447" s="42"/>
    </row>
    <row r="448">
      <c r="A448" s="11">
        <v>445.0</v>
      </c>
      <c r="B448" s="116" t="s">
        <v>155</v>
      </c>
      <c r="C448" s="116" t="s">
        <v>404</v>
      </c>
      <c r="D448" s="116" t="s">
        <v>385</v>
      </c>
      <c r="E448" s="117"/>
      <c r="F448" s="116" t="s">
        <v>96</v>
      </c>
      <c r="G448" s="116" t="s">
        <v>1577</v>
      </c>
      <c r="H448" s="48" t="s">
        <v>90</v>
      </c>
      <c r="J448" s="11" t="s">
        <v>91</v>
      </c>
      <c r="K448" s="48" t="s">
        <v>84</v>
      </c>
      <c r="L448" s="49">
        <v>42979.0</v>
      </c>
      <c r="M448" s="52"/>
      <c r="N448" s="48" t="s">
        <v>85</v>
      </c>
      <c r="O448" s="48" t="s">
        <v>483</v>
      </c>
      <c r="P448" s="52"/>
      <c r="Q448" s="6"/>
      <c r="R448" s="6"/>
      <c r="S448" s="6"/>
      <c r="T448" s="6"/>
      <c r="U448" s="23"/>
      <c r="V448" s="23"/>
      <c r="W448" s="6"/>
      <c r="X448" s="6"/>
      <c r="Y448" s="6"/>
      <c r="Z448" s="6"/>
      <c r="AA448" s="6"/>
      <c r="AB448" s="6"/>
      <c r="AC448" s="6"/>
      <c r="AD448" s="23"/>
      <c r="AE448" s="23"/>
      <c r="AF448" s="23"/>
      <c r="AG448" s="6"/>
      <c r="AH448" s="6"/>
      <c r="AI448" s="23"/>
      <c r="AJ448" s="23"/>
      <c r="AK448" s="6"/>
      <c r="AL448" s="23"/>
      <c r="AM448" s="6"/>
      <c r="AN448" s="23"/>
      <c r="AO448" s="23"/>
      <c r="AP448" s="23"/>
      <c r="AQ448" s="23"/>
      <c r="AR448" s="6"/>
      <c r="AS448" s="23"/>
      <c r="AT448" s="23"/>
      <c r="AU448" s="23"/>
      <c r="AV448" s="23"/>
      <c r="AW448" s="23"/>
      <c r="AX448" s="25">
        <v>10.0</v>
      </c>
      <c r="AY448" s="25">
        <f t="shared" si="1"/>
        <v>10</v>
      </c>
      <c r="AZ448" s="23"/>
      <c r="BA448" s="23">
        <f t="shared" si="5"/>
        <v>0</v>
      </c>
      <c r="BB448" s="6"/>
      <c r="BC448" s="6"/>
      <c r="BD448" s="23">
        <f t="shared" si="3"/>
        <v>0</v>
      </c>
      <c r="BE448" s="6" t="s">
        <v>92</v>
      </c>
      <c r="BF448" s="6" t="s">
        <v>55</v>
      </c>
      <c r="BG448" s="6" t="s">
        <v>55</v>
      </c>
      <c r="BH448" s="6" t="s">
        <v>55</v>
      </c>
      <c r="BI448" s="6" t="s">
        <v>55</v>
      </c>
      <c r="BJ448" s="6" t="s">
        <v>92</v>
      </c>
      <c r="BK448" s="6" t="s">
        <v>55</v>
      </c>
      <c r="BL448" s="23"/>
      <c r="BM448" s="23"/>
      <c r="BN448" s="42"/>
      <c r="BO448" s="42"/>
      <c r="BP448" s="42"/>
    </row>
    <row r="449">
      <c r="A449" s="11">
        <v>446.0</v>
      </c>
      <c r="B449" s="116" t="s">
        <v>267</v>
      </c>
      <c r="C449" s="116" t="s">
        <v>310</v>
      </c>
      <c r="D449" s="116" t="s">
        <v>200</v>
      </c>
      <c r="E449" s="117"/>
      <c r="F449" s="116" t="s">
        <v>96</v>
      </c>
      <c r="G449" s="116" t="s">
        <v>1577</v>
      </c>
      <c r="H449" s="48" t="s">
        <v>90</v>
      </c>
      <c r="J449" s="11" t="s">
        <v>91</v>
      </c>
      <c r="K449" s="48" t="s">
        <v>84</v>
      </c>
      <c r="L449" s="49">
        <v>42979.0</v>
      </c>
      <c r="M449" s="52"/>
      <c r="N449" s="48" t="s">
        <v>85</v>
      </c>
      <c r="O449" s="48" t="s">
        <v>295</v>
      </c>
      <c r="P449" s="50"/>
      <c r="Q449" s="6"/>
      <c r="R449" s="6"/>
      <c r="S449" s="6"/>
      <c r="T449" s="23"/>
      <c r="U449" s="23"/>
      <c r="V449" s="23"/>
      <c r="W449" s="6"/>
      <c r="X449" s="6"/>
      <c r="Y449" s="6"/>
      <c r="Z449" s="6"/>
      <c r="AA449" s="6"/>
      <c r="AB449" s="6"/>
      <c r="AC449" s="6"/>
      <c r="AD449" s="23"/>
      <c r="AE449" s="23"/>
      <c r="AF449" s="23"/>
      <c r="AG449" s="6"/>
      <c r="AH449" s="6"/>
      <c r="AI449" s="23"/>
      <c r="AJ449" s="23"/>
      <c r="AK449" s="6"/>
      <c r="AL449" s="23"/>
      <c r="AM449" s="6"/>
      <c r="AN449" s="23"/>
      <c r="AO449" s="23"/>
      <c r="AP449" s="23"/>
      <c r="AQ449" s="23"/>
      <c r="AR449" s="6"/>
      <c r="AS449" s="23"/>
      <c r="AT449" s="23"/>
      <c r="AU449" s="23"/>
      <c r="AV449" s="23"/>
      <c r="AW449" s="23"/>
      <c r="AX449" s="25">
        <v>10.0</v>
      </c>
      <c r="AY449" s="25">
        <f t="shared" si="1"/>
        <v>10</v>
      </c>
      <c r="AZ449" s="23"/>
      <c r="BA449" s="23">
        <f t="shared" si="5"/>
        <v>0</v>
      </c>
      <c r="BB449" s="6"/>
      <c r="BC449" s="6"/>
      <c r="BD449" s="23">
        <f t="shared" si="3"/>
        <v>0</v>
      </c>
      <c r="BE449" s="6" t="s">
        <v>92</v>
      </c>
      <c r="BF449" s="6" t="s">
        <v>55</v>
      </c>
      <c r="BG449" s="6" t="s">
        <v>55</v>
      </c>
      <c r="BH449" s="6" t="s">
        <v>55</v>
      </c>
      <c r="BI449" s="6" t="s">
        <v>55</v>
      </c>
      <c r="BJ449" s="6" t="s">
        <v>92</v>
      </c>
      <c r="BK449" s="6" t="s">
        <v>55</v>
      </c>
      <c r="BL449" s="23"/>
      <c r="BM449" s="23"/>
      <c r="BN449" s="42"/>
      <c r="BO449" s="42"/>
      <c r="BP449" s="42"/>
    </row>
    <row r="450">
      <c r="A450" s="11">
        <v>447.0</v>
      </c>
      <c r="B450" s="116" t="s">
        <v>1383</v>
      </c>
      <c r="C450" s="116" t="s">
        <v>113</v>
      </c>
      <c r="D450" s="118"/>
      <c r="E450" s="117"/>
      <c r="F450" s="116" t="s">
        <v>96</v>
      </c>
      <c r="G450" s="116" t="s">
        <v>1577</v>
      </c>
      <c r="H450" s="48" t="s">
        <v>90</v>
      </c>
      <c r="J450" s="11" t="s">
        <v>91</v>
      </c>
      <c r="K450" s="48" t="s">
        <v>84</v>
      </c>
      <c r="L450" s="49">
        <v>42979.0</v>
      </c>
      <c r="M450" s="52"/>
      <c r="N450" s="52"/>
      <c r="O450" s="52"/>
      <c r="P450" s="52"/>
      <c r="Q450" s="6"/>
      <c r="R450" s="6"/>
      <c r="S450" s="6"/>
      <c r="T450" s="23"/>
      <c r="U450" s="23"/>
      <c r="V450" s="23"/>
      <c r="W450" s="6"/>
      <c r="X450" s="6"/>
      <c r="Y450" s="6"/>
      <c r="Z450" s="6"/>
      <c r="AA450" s="6"/>
      <c r="AB450" s="6"/>
      <c r="AC450" s="6"/>
      <c r="AD450" s="23"/>
      <c r="AE450" s="23"/>
      <c r="AF450" s="23"/>
      <c r="AG450" s="6"/>
      <c r="AH450" s="6"/>
      <c r="AI450" s="23"/>
      <c r="AJ450" s="23"/>
      <c r="AK450" s="6"/>
      <c r="AL450" s="23"/>
      <c r="AM450" s="6"/>
      <c r="AN450" s="23"/>
      <c r="AO450" s="23"/>
      <c r="AP450" s="23"/>
      <c r="AQ450" s="23"/>
      <c r="AR450" s="6"/>
      <c r="AS450" s="23"/>
      <c r="AT450" s="23"/>
      <c r="AU450" s="23"/>
      <c r="AV450" s="23"/>
      <c r="AW450" s="23"/>
      <c r="AX450" s="25">
        <v>10.0</v>
      </c>
      <c r="AY450" s="25">
        <f t="shared" si="1"/>
        <v>10</v>
      </c>
      <c r="AZ450" s="23"/>
      <c r="BA450" s="23">
        <f t="shared" si="5"/>
        <v>0</v>
      </c>
      <c r="BB450" s="6"/>
      <c r="BC450" s="6"/>
      <c r="BD450" s="23">
        <f t="shared" si="3"/>
        <v>0</v>
      </c>
      <c r="BE450" s="6" t="s">
        <v>92</v>
      </c>
      <c r="BF450" s="6" t="s">
        <v>55</v>
      </c>
      <c r="BG450" s="6" t="s">
        <v>55</v>
      </c>
      <c r="BH450" s="6" t="s">
        <v>55</v>
      </c>
      <c r="BI450" s="6" t="s">
        <v>55</v>
      </c>
      <c r="BJ450" s="6" t="s">
        <v>92</v>
      </c>
      <c r="BK450" s="6" t="s">
        <v>55</v>
      </c>
      <c r="BL450" s="23"/>
      <c r="BM450" s="23"/>
      <c r="BN450" s="42"/>
      <c r="BO450" s="42"/>
      <c r="BP450" s="42"/>
    </row>
    <row r="451">
      <c r="A451" s="11">
        <v>448.0</v>
      </c>
      <c r="B451" s="116" t="s">
        <v>1385</v>
      </c>
      <c r="C451" s="116" t="s">
        <v>265</v>
      </c>
      <c r="D451" s="116" t="s">
        <v>1386</v>
      </c>
      <c r="E451" s="117"/>
      <c r="F451" s="116" t="s">
        <v>96</v>
      </c>
      <c r="G451" s="116" t="s">
        <v>1577</v>
      </c>
      <c r="H451" s="48" t="s">
        <v>90</v>
      </c>
      <c r="J451" s="11" t="s">
        <v>91</v>
      </c>
      <c r="K451" s="48" t="s">
        <v>84</v>
      </c>
      <c r="L451" s="49">
        <v>42979.0</v>
      </c>
      <c r="M451" s="52"/>
      <c r="N451" s="48" t="s">
        <v>85</v>
      </c>
      <c r="O451" s="48" t="s">
        <v>483</v>
      </c>
      <c r="P451" s="52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6"/>
      <c r="AH451" s="6"/>
      <c r="AI451" s="25"/>
      <c r="AJ451" s="25"/>
      <c r="AK451" s="25"/>
      <c r="AL451" s="25"/>
      <c r="AM451" s="25"/>
      <c r="AN451" s="25"/>
      <c r="AO451" s="25"/>
      <c r="AP451" s="25"/>
      <c r="AQ451" s="25"/>
      <c r="AR451" s="6"/>
      <c r="AS451" s="25"/>
      <c r="AT451" s="25"/>
      <c r="AU451" s="25"/>
      <c r="AV451" s="25"/>
      <c r="AW451" s="25"/>
      <c r="AX451" s="25">
        <v>10.0</v>
      </c>
      <c r="AY451" s="25">
        <f t="shared" si="1"/>
        <v>10</v>
      </c>
      <c r="AZ451" s="23"/>
      <c r="BA451" s="23">
        <f t="shared" si="5"/>
        <v>0</v>
      </c>
      <c r="BB451" s="6"/>
      <c r="BC451" s="6"/>
      <c r="BD451" s="23">
        <f t="shared" si="3"/>
        <v>0</v>
      </c>
      <c r="BE451" s="6" t="s">
        <v>92</v>
      </c>
      <c r="BF451" s="6" t="s">
        <v>55</v>
      </c>
      <c r="BG451" s="6" t="s">
        <v>55</v>
      </c>
      <c r="BH451" s="6" t="s">
        <v>55</v>
      </c>
      <c r="BI451" s="6" t="s">
        <v>55</v>
      </c>
      <c r="BJ451" s="6" t="s">
        <v>92</v>
      </c>
      <c r="BK451" s="6" t="s">
        <v>55</v>
      </c>
      <c r="BL451" s="23"/>
      <c r="BM451" s="23"/>
      <c r="BN451" s="42"/>
      <c r="BO451" s="42"/>
      <c r="BP451" s="42"/>
    </row>
    <row r="452">
      <c r="A452" s="11">
        <v>449.0</v>
      </c>
      <c r="B452" s="116" t="s">
        <v>1388</v>
      </c>
      <c r="C452" s="116" t="s">
        <v>278</v>
      </c>
      <c r="D452" s="116" t="s">
        <v>1389</v>
      </c>
      <c r="E452" s="117"/>
      <c r="F452" s="116" t="s">
        <v>96</v>
      </c>
      <c r="G452" s="116" t="s">
        <v>1577</v>
      </c>
      <c r="H452" s="48" t="s">
        <v>90</v>
      </c>
      <c r="J452" s="11" t="s">
        <v>91</v>
      </c>
      <c r="K452" s="48" t="s">
        <v>84</v>
      </c>
      <c r="L452" s="49">
        <v>42979.0</v>
      </c>
      <c r="M452" s="52"/>
      <c r="N452" s="48" t="s">
        <v>85</v>
      </c>
      <c r="O452" s="48" t="s">
        <v>295</v>
      </c>
      <c r="P452" s="52"/>
      <c r="Q452" s="6"/>
      <c r="R452" s="6"/>
      <c r="S452" s="6"/>
      <c r="T452" s="23"/>
      <c r="U452" s="23"/>
      <c r="V452" s="23"/>
      <c r="W452" s="6"/>
      <c r="X452" s="6"/>
      <c r="Y452" s="6"/>
      <c r="Z452" s="6"/>
      <c r="AA452" s="23"/>
      <c r="AB452" s="6"/>
      <c r="AC452" s="6"/>
      <c r="AD452" s="23"/>
      <c r="AE452" s="23"/>
      <c r="AF452" s="23"/>
      <c r="AG452" s="6"/>
      <c r="AH452" s="6"/>
      <c r="AI452" s="23"/>
      <c r="AJ452" s="23"/>
      <c r="AK452" s="6"/>
      <c r="AL452" s="23"/>
      <c r="AM452" s="6"/>
      <c r="AN452" s="23"/>
      <c r="AO452" s="23"/>
      <c r="AP452" s="23"/>
      <c r="AQ452" s="23"/>
      <c r="AR452" s="6"/>
      <c r="AS452" s="23"/>
      <c r="AT452" s="23"/>
      <c r="AU452" s="23"/>
      <c r="AV452" s="23"/>
      <c r="AW452" s="23"/>
      <c r="AX452" s="25">
        <v>10.0</v>
      </c>
      <c r="AY452" s="25">
        <f t="shared" si="1"/>
        <v>10</v>
      </c>
      <c r="AZ452" s="23"/>
      <c r="BA452" s="23">
        <f t="shared" si="5"/>
        <v>0</v>
      </c>
      <c r="BB452" s="6"/>
      <c r="BC452" s="6"/>
      <c r="BD452" s="23">
        <f t="shared" si="3"/>
        <v>0</v>
      </c>
      <c r="BE452" s="6" t="s">
        <v>92</v>
      </c>
      <c r="BF452" s="6" t="s">
        <v>55</v>
      </c>
      <c r="BG452" s="6" t="s">
        <v>55</v>
      </c>
      <c r="BH452" s="6" t="s">
        <v>55</v>
      </c>
      <c r="BI452" s="6" t="s">
        <v>55</v>
      </c>
      <c r="BJ452" s="6" t="s">
        <v>92</v>
      </c>
      <c r="BK452" s="6" t="s">
        <v>55</v>
      </c>
      <c r="BL452" s="23"/>
      <c r="BM452" s="23"/>
      <c r="BN452" s="42"/>
      <c r="BO452" s="42"/>
      <c r="BP452" s="42"/>
    </row>
    <row r="453">
      <c r="A453" s="11">
        <v>450.0</v>
      </c>
      <c r="B453" s="116" t="s">
        <v>1391</v>
      </c>
      <c r="C453" s="116" t="s">
        <v>214</v>
      </c>
      <c r="D453" s="118"/>
      <c r="E453" s="117"/>
      <c r="F453" s="116" t="s">
        <v>79</v>
      </c>
      <c r="G453" s="116" t="s">
        <v>1577</v>
      </c>
      <c r="H453" s="48" t="s">
        <v>90</v>
      </c>
      <c r="J453" s="11" t="s">
        <v>91</v>
      </c>
      <c r="K453" s="48" t="s">
        <v>84</v>
      </c>
      <c r="L453" s="49">
        <v>42979.0</v>
      </c>
      <c r="M453" s="52"/>
      <c r="N453" s="48" t="s">
        <v>85</v>
      </c>
      <c r="O453" s="48" t="s">
        <v>483</v>
      </c>
      <c r="P453" s="52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6"/>
      <c r="AH453" s="6"/>
      <c r="AI453" s="25"/>
      <c r="AJ453" s="25"/>
      <c r="AK453" s="25"/>
      <c r="AL453" s="25"/>
      <c r="AM453" s="25"/>
      <c r="AN453" s="25"/>
      <c r="AO453" s="25"/>
      <c r="AP453" s="25"/>
      <c r="AQ453" s="25"/>
      <c r="AR453" s="6"/>
      <c r="AS453" s="25"/>
      <c r="AT453" s="25"/>
      <c r="AU453" s="25"/>
      <c r="AV453" s="25"/>
      <c r="AW453" s="25"/>
      <c r="AX453" s="25">
        <v>10.0</v>
      </c>
      <c r="AY453" s="25">
        <f t="shared" si="1"/>
        <v>10</v>
      </c>
      <c r="AZ453" s="23"/>
      <c r="BA453" s="23">
        <f t="shared" si="5"/>
        <v>0</v>
      </c>
      <c r="BB453" s="6"/>
      <c r="BC453" s="6"/>
      <c r="BD453" s="23">
        <f t="shared" si="3"/>
        <v>0</v>
      </c>
      <c r="BE453" s="6" t="s">
        <v>92</v>
      </c>
      <c r="BF453" s="6" t="s">
        <v>55</v>
      </c>
      <c r="BG453" s="6" t="s">
        <v>55</v>
      </c>
      <c r="BH453" s="6" t="s">
        <v>55</v>
      </c>
      <c r="BI453" s="6" t="s">
        <v>55</v>
      </c>
      <c r="BJ453" s="6" t="s">
        <v>92</v>
      </c>
      <c r="BK453" s="6" t="s">
        <v>55</v>
      </c>
      <c r="BL453" s="23"/>
      <c r="BM453" s="23"/>
      <c r="BN453" s="42"/>
      <c r="BO453" s="42"/>
      <c r="BP453" s="42"/>
    </row>
    <row r="454">
      <c r="A454" s="11">
        <v>451.0</v>
      </c>
      <c r="B454" s="116" t="s">
        <v>241</v>
      </c>
      <c r="C454" s="116" t="s">
        <v>77</v>
      </c>
      <c r="D454" s="116" t="s">
        <v>456</v>
      </c>
      <c r="E454" s="117"/>
      <c r="F454" s="116" t="s">
        <v>79</v>
      </c>
      <c r="G454" s="116" t="s">
        <v>1577</v>
      </c>
      <c r="H454" s="48" t="s">
        <v>90</v>
      </c>
      <c r="J454" s="11" t="s">
        <v>91</v>
      </c>
      <c r="K454" s="48" t="s">
        <v>84</v>
      </c>
      <c r="L454" s="49">
        <v>42979.0</v>
      </c>
      <c r="M454" s="52"/>
      <c r="N454" s="48" t="s">
        <v>85</v>
      </c>
      <c r="O454" s="48" t="s">
        <v>483</v>
      </c>
      <c r="P454" s="52"/>
      <c r="Q454" s="6"/>
      <c r="R454" s="6"/>
      <c r="S454" s="6"/>
      <c r="T454" s="23"/>
      <c r="U454" s="23"/>
      <c r="V454" s="23"/>
      <c r="W454" s="6"/>
      <c r="X454" s="6"/>
      <c r="Y454" s="6"/>
      <c r="Z454" s="6"/>
      <c r="AA454" s="23"/>
      <c r="AB454" s="6"/>
      <c r="AC454" s="6"/>
      <c r="AD454" s="23"/>
      <c r="AE454" s="23"/>
      <c r="AF454" s="23"/>
      <c r="AG454" s="6"/>
      <c r="AH454" s="6"/>
      <c r="AI454" s="23"/>
      <c r="AJ454" s="23"/>
      <c r="AK454" s="6"/>
      <c r="AL454" s="23"/>
      <c r="AM454" s="6"/>
      <c r="AN454" s="23"/>
      <c r="AO454" s="23"/>
      <c r="AP454" s="23"/>
      <c r="AQ454" s="23"/>
      <c r="AR454" s="6"/>
      <c r="AS454" s="23"/>
      <c r="AT454" s="23"/>
      <c r="AU454" s="23"/>
      <c r="AV454" s="23"/>
      <c r="AW454" s="23"/>
      <c r="AX454" s="25">
        <v>10.0</v>
      </c>
      <c r="AY454" s="25">
        <f t="shared" si="1"/>
        <v>10</v>
      </c>
      <c r="AZ454" s="23"/>
      <c r="BA454" s="23">
        <f t="shared" si="5"/>
        <v>0</v>
      </c>
      <c r="BB454" s="6"/>
      <c r="BC454" s="6"/>
      <c r="BD454" s="23">
        <f t="shared" si="3"/>
        <v>0</v>
      </c>
      <c r="BE454" s="6" t="s">
        <v>92</v>
      </c>
      <c r="BF454" s="6" t="s">
        <v>55</v>
      </c>
      <c r="BG454" s="6" t="s">
        <v>55</v>
      </c>
      <c r="BH454" s="6" t="s">
        <v>55</v>
      </c>
      <c r="BI454" s="6" t="s">
        <v>55</v>
      </c>
      <c r="BJ454" s="6" t="s">
        <v>92</v>
      </c>
      <c r="BK454" s="6" t="s">
        <v>55</v>
      </c>
      <c r="BL454" s="23"/>
      <c r="BM454" s="23"/>
      <c r="BN454" s="42"/>
      <c r="BO454" s="42"/>
      <c r="BP454" s="42"/>
    </row>
    <row r="455">
      <c r="A455" s="11">
        <v>452.0</v>
      </c>
      <c r="B455" s="116" t="s">
        <v>164</v>
      </c>
      <c r="C455" s="116" t="s">
        <v>303</v>
      </c>
      <c r="D455" s="116" t="s">
        <v>888</v>
      </c>
      <c r="E455" s="117"/>
      <c r="F455" s="116" t="s">
        <v>96</v>
      </c>
      <c r="G455" s="116" t="s">
        <v>1577</v>
      </c>
      <c r="H455" s="48" t="s">
        <v>90</v>
      </c>
      <c r="J455" s="11" t="s">
        <v>91</v>
      </c>
      <c r="K455" s="48" t="s">
        <v>84</v>
      </c>
      <c r="L455" s="49">
        <v>42979.0</v>
      </c>
      <c r="M455" s="52"/>
      <c r="N455" s="48" t="s">
        <v>85</v>
      </c>
      <c r="O455" s="48" t="s">
        <v>483</v>
      </c>
      <c r="P455" s="52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6"/>
      <c r="AH455" s="6"/>
      <c r="AI455" s="25"/>
      <c r="AJ455" s="25"/>
      <c r="AK455" s="25"/>
      <c r="AL455" s="25"/>
      <c r="AM455" s="25"/>
      <c r="AN455" s="25"/>
      <c r="AO455" s="25"/>
      <c r="AP455" s="25"/>
      <c r="AQ455" s="25"/>
      <c r="AR455" s="6"/>
      <c r="AS455" s="25"/>
      <c r="AT455" s="25"/>
      <c r="AU455" s="25"/>
      <c r="AV455" s="25"/>
      <c r="AW455" s="25"/>
      <c r="AX455" s="25">
        <v>10.0</v>
      </c>
      <c r="AY455" s="25">
        <f t="shared" si="1"/>
        <v>10</v>
      </c>
      <c r="AZ455" s="23"/>
      <c r="BA455" s="23">
        <f t="shared" si="5"/>
        <v>0</v>
      </c>
      <c r="BB455" s="6"/>
      <c r="BC455" s="6"/>
      <c r="BD455" s="23">
        <f t="shared" si="3"/>
        <v>0</v>
      </c>
      <c r="BE455" s="6" t="s">
        <v>92</v>
      </c>
      <c r="BF455" s="6" t="s">
        <v>55</v>
      </c>
      <c r="BG455" s="6" t="s">
        <v>55</v>
      </c>
      <c r="BH455" s="6" t="s">
        <v>55</v>
      </c>
      <c r="BI455" s="6" t="s">
        <v>55</v>
      </c>
      <c r="BJ455" s="6" t="s">
        <v>92</v>
      </c>
      <c r="BK455" s="6" t="s">
        <v>55</v>
      </c>
      <c r="BL455" s="23"/>
      <c r="BM455" s="23"/>
      <c r="BN455" s="42"/>
      <c r="BO455" s="42"/>
      <c r="BP455" s="42"/>
    </row>
    <row r="456">
      <c r="A456" s="11">
        <v>453.0</v>
      </c>
      <c r="B456" s="116" t="s">
        <v>1395</v>
      </c>
      <c r="C456" s="116" t="s">
        <v>78</v>
      </c>
      <c r="D456" s="116" t="s">
        <v>596</v>
      </c>
      <c r="E456" s="117"/>
      <c r="F456" s="116" t="s">
        <v>79</v>
      </c>
      <c r="G456" s="116" t="s">
        <v>1577</v>
      </c>
      <c r="H456" s="48" t="s">
        <v>90</v>
      </c>
      <c r="J456" s="11" t="s">
        <v>91</v>
      </c>
      <c r="K456" s="48" t="s">
        <v>84</v>
      </c>
      <c r="L456" s="49">
        <v>42979.0</v>
      </c>
      <c r="M456" s="52"/>
      <c r="N456" s="48" t="s">
        <v>85</v>
      </c>
      <c r="O456" s="48" t="s">
        <v>483</v>
      </c>
      <c r="P456" s="52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6"/>
      <c r="AH456" s="6"/>
      <c r="AI456" s="25"/>
      <c r="AJ456" s="25"/>
      <c r="AK456" s="25"/>
      <c r="AL456" s="25"/>
      <c r="AM456" s="25"/>
      <c r="AN456" s="25"/>
      <c r="AO456" s="25"/>
      <c r="AP456" s="25"/>
      <c r="AQ456" s="25"/>
      <c r="AR456" s="6"/>
      <c r="AS456" s="25"/>
      <c r="AT456" s="25"/>
      <c r="AU456" s="25"/>
      <c r="AV456" s="25"/>
      <c r="AW456" s="25"/>
      <c r="AX456" s="25">
        <v>10.0</v>
      </c>
      <c r="AY456" s="25">
        <f t="shared" si="1"/>
        <v>10</v>
      </c>
      <c r="AZ456" s="23"/>
      <c r="BA456" s="23">
        <f t="shared" si="5"/>
        <v>0</v>
      </c>
      <c r="BB456" s="6"/>
      <c r="BC456" s="6"/>
      <c r="BD456" s="23">
        <f t="shared" si="3"/>
        <v>0</v>
      </c>
      <c r="BE456" s="6" t="s">
        <v>92</v>
      </c>
      <c r="BF456" s="6" t="s">
        <v>55</v>
      </c>
      <c r="BG456" s="6" t="s">
        <v>55</v>
      </c>
      <c r="BH456" s="6" t="s">
        <v>55</v>
      </c>
      <c r="BI456" s="6" t="s">
        <v>55</v>
      </c>
      <c r="BJ456" s="6" t="s">
        <v>92</v>
      </c>
      <c r="BK456" s="6" t="s">
        <v>55</v>
      </c>
      <c r="BL456" s="23"/>
      <c r="BM456" s="23"/>
      <c r="BN456" s="42"/>
      <c r="BO456" s="42"/>
      <c r="BP456" s="42"/>
    </row>
    <row r="457">
      <c r="A457" s="11">
        <v>454.0</v>
      </c>
      <c r="B457" s="116" t="s">
        <v>1398</v>
      </c>
      <c r="C457" s="116" t="s">
        <v>623</v>
      </c>
      <c r="D457" s="118"/>
      <c r="E457" s="117"/>
      <c r="F457" s="116" t="s">
        <v>96</v>
      </c>
      <c r="G457" s="116" t="s">
        <v>1577</v>
      </c>
      <c r="H457" s="48" t="s">
        <v>90</v>
      </c>
      <c r="J457" s="11" t="s">
        <v>91</v>
      </c>
      <c r="K457" s="48" t="s">
        <v>84</v>
      </c>
      <c r="L457" s="49">
        <v>42979.0</v>
      </c>
      <c r="M457" s="52"/>
      <c r="N457" s="48" t="s">
        <v>85</v>
      </c>
      <c r="O457" s="48" t="s">
        <v>483</v>
      </c>
      <c r="P457" s="52"/>
      <c r="Q457" s="6"/>
      <c r="R457" s="6"/>
      <c r="S457" s="6"/>
      <c r="T457" s="23"/>
      <c r="U457" s="23"/>
      <c r="V457" s="23"/>
      <c r="W457" s="6"/>
      <c r="X457" s="6"/>
      <c r="Y457" s="6"/>
      <c r="Z457" s="6"/>
      <c r="AA457" s="23"/>
      <c r="AB457" s="6"/>
      <c r="AC457" s="6"/>
      <c r="AD457" s="23"/>
      <c r="AE457" s="23"/>
      <c r="AF457" s="23"/>
      <c r="AG457" s="6"/>
      <c r="AH457" s="6"/>
      <c r="AI457" s="23"/>
      <c r="AJ457" s="23"/>
      <c r="AK457" s="6"/>
      <c r="AL457" s="23"/>
      <c r="AM457" s="6"/>
      <c r="AN457" s="23"/>
      <c r="AO457" s="23"/>
      <c r="AP457" s="23"/>
      <c r="AQ457" s="23"/>
      <c r="AR457" s="6"/>
      <c r="AS457" s="23"/>
      <c r="AT457" s="23"/>
      <c r="AU457" s="23"/>
      <c r="AV457" s="23"/>
      <c r="AW457" s="23"/>
      <c r="AX457" s="25">
        <v>10.0</v>
      </c>
      <c r="AY457" s="25">
        <f t="shared" si="1"/>
        <v>10</v>
      </c>
      <c r="AZ457" s="23"/>
      <c r="BA457" s="23">
        <f t="shared" si="5"/>
        <v>0</v>
      </c>
      <c r="BB457" s="6"/>
      <c r="BC457" s="6"/>
      <c r="BD457" s="23">
        <f t="shared" si="3"/>
        <v>0</v>
      </c>
      <c r="BE457" s="6" t="s">
        <v>92</v>
      </c>
      <c r="BF457" s="6" t="s">
        <v>55</v>
      </c>
      <c r="BG457" s="6" t="s">
        <v>55</v>
      </c>
      <c r="BH457" s="6" t="s">
        <v>55</v>
      </c>
      <c r="BI457" s="6" t="s">
        <v>55</v>
      </c>
      <c r="BJ457" s="6" t="s">
        <v>92</v>
      </c>
      <c r="BK457" s="6" t="s">
        <v>55</v>
      </c>
      <c r="BL457" s="23"/>
      <c r="BM457" s="23"/>
      <c r="BN457" s="42"/>
      <c r="BO457" s="42"/>
      <c r="BP457" s="42"/>
    </row>
    <row r="458">
      <c r="A458" s="11">
        <v>455.0</v>
      </c>
      <c r="B458" s="116" t="s">
        <v>1192</v>
      </c>
      <c r="C458" s="116" t="s">
        <v>535</v>
      </c>
      <c r="D458" s="116" t="s">
        <v>1193</v>
      </c>
      <c r="E458" s="116" t="s">
        <v>1194</v>
      </c>
      <c r="F458" s="116" t="s">
        <v>79</v>
      </c>
      <c r="G458" s="116" t="s">
        <v>1577</v>
      </c>
      <c r="H458" s="48" t="s">
        <v>90</v>
      </c>
      <c r="J458" s="11" t="s">
        <v>91</v>
      </c>
      <c r="K458" s="48" t="s">
        <v>84</v>
      </c>
      <c r="L458" s="49">
        <v>42979.0</v>
      </c>
      <c r="M458" s="52"/>
      <c r="N458" s="48" t="s">
        <v>85</v>
      </c>
      <c r="O458" s="48" t="s">
        <v>295</v>
      </c>
      <c r="P458" s="52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6"/>
      <c r="AH458" s="6"/>
      <c r="AI458" s="25"/>
      <c r="AJ458" s="25"/>
      <c r="AK458" s="25"/>
      <c r="AL458" s="25"/>
      <c r="AM458" s="25"/>
      <c r="AN458" s="25"/>
      <c r="AO458" s="25"/>
      <c r="AP458" s="25"/>
      <c r="AQ458" s="25"/>
      <c r="AR458" s="6"/>
      <c r="AS458" s="25"/>
      <c r="AT458" s="25"/>
      <c r="AU458" s="25"/>
      <c r="AV458" s="25"/>
      <c r="AW458" s="25"/>
      <c r="AX458" s="25">
        <v>10.0</v>
      </c>
      <c r="AY458" s="25">
        <f t="shared" si="1"/>
        <v>10</v>
      </c>
      <c r="AZ458" s="23"/>
      <c r="BA458" s="23">
        <f t="shared" si="5"/>
        <v>0</v>
      </c>
      <c r="BB458" s="6"/>
      <c r="BC458" s="6"/>
      <c r="BD458" s="23">
        <f t="shared" si="3"/>
        <v>0</v>
      </c>
      <c r="BE458" s="6" t="s">
        <v>92</v>
      </c>
      <c r="BF458" s="6" t="s">
        <v>55</v>
      </c>
      <c r="BG458" s="6" t="s">
        <v>55</v>
      </c>
      <c r="BH458" s="6" t="s">
        <v>55</v>
      </c>
      <c r="BI458" s="6" t="s">
        <v>55</v>
      </c>
      <c r="BJ458" s="6" t="s">
        <v>92</v>
      </c>
      <c r="BK458" s="6" t="s">
        <v>55</v>
      </c>
      <c r="BL458" s="23"/>
      <c r="BM458" s="23"/>
      <c r="BN458" s="42"/>
      <c r="BO458" s="42"/>
      <c r="BP458" s="42"/>
    </row>
    <row r="459">
      <c r="A459" s="11">
        <v>456.0</v>
      </c>
      <c r="B459" s="116" t="s">
        <v>1400</v>
      </c>
      <c r="C459" s="116" t="s">
        <v>369</v>
      </c>
      <c r="D459" s="118"/>
      <c r="E459" s="117"/>
      <c r="F459" s="116" t="s">
        <v>96</v>
      </c>
      <c r="G459" s="116" t="s">
        <v>1577</v>
      </c>
      <c r="H459" s="48" t="s">
        <v>90</v>
      </c>
      <c r="J459" s="11" t="s">
        <v>91</v>
      </c>
      <c r="K459" s="48" t="s">
        <v>84</v>
      </c>
      <c r="L459" s="49">
        <v>42979.0</v>
      </c>
      <c r="M459" s="52"/>
      <c r="N459" s="48" t="s">
        <v>85</v>
      </c>
      <c r="O459" s="48" t="s">
        <v>483</v>
      </c>
      <c r="P459" s="52"/>
      <c r="Q459" s="6">
        <v>10.0</v>
      </c>
      <c r="R459" s="6">
        <v>10.0</v>
      </c>
      <c r="S459" s="6">
        <v>10.0</v>
      </c>
      <c r="T459" s="23"/>
      <c r="U459" s="6">
        <v>10.0</v>
      </c>
      <c r="V459" s="6">
        <v>10.0</v>
      </c>
      <c r="W459" s="6"/>
      <c r="X459" s="6"/>
      <c r="Y459" s="6"/>
      <c r="Z459" s="6"/>
      <c r="AA459" s="23"/>
      <c r="AB459" s="6">
        <v>10.0</v>
      </c>
      <c r="AC459" s="6">
        <v>10.0</v>
      </c>
      <c r="AD459" s="23"/>
      <c r="AE459" s="6">
        <v>10.0</v>
      </c>
      <c r="AF459" s="6">
        <v>10.0</v>
      </c>
      <c r="AG459" s="6"/>
      <c r="AH459" s="6">
        <v>10.0</v>
      </c>
      <c r="AI459" s="6">
        <v>10.0</v>
      </c>
      <c r="AJ459" s="23"/>
      <c r="AK459" s="6">
        <v>10.0</v>
      </c>
      <c r="AL459" s="23"/>
      <c r="AM459" s="6"/>
      <c r="AN459" s="6">
        <v>10.0</v>
      </c>
      <c r="AO459" s="6">
        <v>10.0</v>
      </c>
      <c r="AP459" s="23"/>
      <c r="AQ459" s="6">
        <v>10.0</v>
      </c>
      <c r="AR459" s="6">
        <v>10.0</v>
      </c>
      <c r="AS459" s="6">
        <v>10.0</v>
      </c>
      <c r="AT459" s="23"/>
      <c r="AU459" s="23"/>
      <c r="AV459" s="23"/>
      <c r="AW459" s="23"/>
      <c r="AX459" s="25">
        <v>10.0</v>
      </c>
      <c r="AY459" s="25">
        <f t="shared" si="1"/>
        <v>10</v>
      </c>
      <c r="AZ459" s="23"/>
      <c r="BA459" s="23">
        <f t="shared" si="5"/>
        <v>0</v>
      </c>
      <c r="BB459" s="6"/>
      <c r="BC459" s="6"/>
      <c r="BD459" s="23">
        <f t="shared" si="3"/>
        <v>0</v>
      </c>
      <c r="BE459" s="6" t="s">
        <v>92</v>
      </c>
      <c r="BF459" s="6" t="s">
        <v>55</v>
      </c>
      <c r="BG459" s="6" t="s">
        <v>55</v>
      </c>
      <c r="BH459" s="6" t="s">
        <v>55</v>
      </c>
      <c r="BI459" s="6" t="s">
        <v>55</v>
      </c>
      <c r="BJ459" s="6" t="s">
        <v>92</v>
      </c>
      <c r="BK459" s="6" t="s">
        <v>55</v>
      </c>
      <c r="BL459" s="23"/>
      <c r="BM459" s="23"/>
      <c r="BN459" s="42"/>
      <c r="BO459" s="42"/>
      <c r="BP459" s="42"/>
    </row>
    <row r="460">
      <c r="A460" s="11">
        <v>457.0</v>
      </c>
      <c r="B460" s="116" t="s">
        <v>1402</v>
      </c>
      <c r="C460" s="116" t="s">
        <v>355</v>
      </c>
      <c r="D460" s="118"/>
      <c r="E460" s="117"/>
      <c r="F460" s="116" t="s">
        <v>96</v>
      </c>
      <c r="G460" s="116" t="s">
        <v>1577</v>
      </c>
      <c r="H460" s="48" t="s">
        <v>90</v>
      </c>
      <c r="J460" s="11" t="s">
        <v>91</v>
      </c>
      <c r="K460" s="48" t="s">
        <v>84</v>
      </c>
      <c r="L460" s="49">
        <v>42979.0</v>
      </c>
      <c r="M460" s="52"/>
      <c r="N460" s="48" t="s">
        <v>85</v>
      </c>
      <c r="O460" s="48" t="s">
        <v>483</v>
      </c>
      <c r="P460" s="52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6"/>
      <c r="AS460" s="25"/>
      <c r="AT460" s="25"/>
      <c r="AU460" s="25"/>
      <c r="AV460" s="25"/>
      <c r="AW460" s="25"/>
      <c r="AX460" s="25">
        <v>10.0</v>
      </c>
      <c r="AY460" s="25">
        <f t="shared" si="1"/>
        <v>10</v>
      </c>
      <c r="AZ460" s="23"/>
      <c r="BA460" s="23">
        <f t="shared" si="5"/>
        <v>0</v>
      </c>
      <c r="BB460" s="6"/>
      <c r="BC460" s="6"/>
      <c r="BD460" s="23">
        <f t="shared" si="3"/>
        <v>0</v>
      </c>
      <c r="BE460" s="6" t="s">
        <v>92</v>
      </c>
      <c r="BF460" s="6" t="s">
        <v>55</v>
      </c>
      <c r="BG460" s="6" t="s">
        <v>55</v>
      </c>
      <c r="BH460" s="6" t="s">
        <v>55</v>
      </c>
      <c r="BI460" s="6" t="s">
        <v>55</v>
      </c>
      <c r="BJ460" s="6" t="s">
        <v>92</v>
      </c>
      <c r="BK460" s="6" t="s">
        <v>55</v>
      </c>
      <c r="BL460" s="23"/>
      <c r="BM460" s="23"/>
      <c r="BN460" s="42"/>
      <c r="BO460" s="42"/>
      <c r="BP460" s="42"/>
    </row>
    <row r="461">
      <c r="A461" s="11">
        <v>458.0</v>
      </c>
      <c r="B461" s="116" t="s">
        <v>1405</v>
      </c>
      <c r="C461" s="116" t="s">
        <v>113</v>
      </c>
      <c r="D461" s="116" t="s">
        <v>266</v>
      </c>
      <c r="E461" s="117"/>
      <c r="F461" s="116" t="s">
        <v>96</v>
      </c>
      <c r="G461" s="116" t="s">
        <v>1577</v>
      </c>
      <c r="H461" s="48" t="s">
        <v>90</v>
      </c>
      <c r="J461" s="11" t="s">
        <v>91</v>
      </c>
      <c r="K461" s="48" t="s">
        <v>84</v>
      </c>
      <c r="L461" s="49">
        <v>42979.0</v>
      </c>
      <c r="M461" s="52"/>
      <c r="N461" s="48" t="s">
        <v>85</v>
      </c>
      <c r="O461" s="48" t="s">
        <v>483</v>
      </c>
      <c r="P461" s="52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6"/>
      <c r="AS461" s="25"/>
      <c r="AT461" s="25"/>
      <c r="AU461" s="25"/>
      <c r="AV461" s="25"/>
      <c r="AW461" s="25"/>
      <c r="AX461" s="25">
        <v>10.0</v>
      </c>
      <c r="AY461" s="25">
        <f t="shared" si="1"/>
        <v>10</v>
      </c>
      <c r="AZ461" s="23"/>
      <c r="BA461" s="23">
        <f t="shared" si="5"/>
        <v>0</v>
      </c>
      <c r="BB461" s="6"/>
      <c r="BC461" s="6"/>
      <c r="BD461" s="23">
        <f t="shared" si="3"/>
        <v>0</v>
      </c>
      <c r="BE461" s="6" t="s">
        <v>92</v>
      </c>
      <c r="BF461" s="6" t="s">
        <v>55</v>
      </c>
      <c r="BG461" s="6" t="s">
        <v>55</v>
      </c>
      <c r="BH461" s="6" t="s">
        <v>55</v>
      </c>
      <c r="BI461" s="6" t="s">
        <v>55</v>
      </c>
      <c r="BJ461" s="6" t="s">
        <v>92</v>
      </c>
      <c r="BK461" s="6" t="s">
        <v>55</v>
      </c>
      <c r="BL461" s="23"/>
      <c r="BM461" s="23"/>
      <c r="BN461" s="42"/>
      <c r="BO461" s="42"/>
      <c r="BP461" s="42"/>
    </row>
    <row r="462">
      <c r="A462" s="11">
        <v>459.0</v>
      </c>
      <c r="B462" s="116" t="s">
        <v>1408</v>
      </c>
      <c r="C462" s="116" t="s">
        <v>735</v>
      </c>
      <c r="D462" s="116" t="s">
        <v>1409</v>
      </c>
      <c r="E462" s="117"/>
      <c r="F462" s="116" t="s">
        <v>96</v>
      </c>
      <c r="G462" s="116" t="s">
        <v>1577</v>
      </c>
      <c r="H462" s="48" t="s">
        <v>90</v>
      </c>
      <c r="J462" s="11" t="s">
        <v>91</v>
      </c>
      <c r="K462" s="48" t="s">
        <v>84</v>
      </c>
      <c r="L462" s="49">
        <v>42979.0</v>
      </c>
      <c r="M462" s="52"/>
      <c r="N462" s="48" t="s">
        <v>85</v>
      </c>
      <c r="O462" s="48" t="s">
        <v>295</v>
      </c>
      <c r="P462" s="52"/>
      <c r="Q462" s="6"/>
      <c r="R462" s="6"/>
      <c r="S462" s="6"/>
      <c r="T462" s="23"/>
      <c r="U462" s="23"/>
      <c r="V462" s="23"/>
      <c r="W462" s="6"/>
      <c r="X462" s="6"/>
      <c r="Y462" s="6"/>
      <c r="Z462" s="6"/>
      <c r="AA462" s="6"/>
      <c r="AB462" s="6"/>
      <c r="AC462" s="6"/>
      <c r="AD462" s="23"/>
      <c r="AE462" s="23"/>
      <c r="AF462" s="23"/>
      <c r="AG462" s="25"/>
      <c r="AH462" s="25"/>
      <c r="AI462" s="23"/>
      <c r="AJ462" s="23"/>
      <c r="AK462" s="25"/>
      <c r="AL462" s="23"/>
      <c r="AM462" s="6"/>
      <c r="AN462" s="23"/>
      <c r="AO462" s="23"/>
      <c r="AP462" s="23"/>
      <c r="AQ462" s="23"/>
      <c r="AR462" s="6"/>
      <c r="AS462" s="23"/>
      <c r="AT462" s="23"/>
      <c r="AU462" s="23"/>
      <c r="AV462" s="23"/>
      <c r="AW462" s="23"/>
      <c r="AX462" s="25">
        <v>10.0</v>
      </c>
      <c r="AY462" s="25">
        <f t="shared" si="1"/>
        <v>10</v>
      </c>
      <c r="AZ462" s="23"/>
      <c r="BA462" s="23">
        <f t="shared" si="5"/>
        <v>0</v>
      </c>
      <c r="BB462" s="6"/>
      <c r="BC462" s="6"/>
      <c r="BD462" s="23">
        <f t="shared" si="3"/>
        <v>0</v>
      </c>
      <c r="BE462" s="6" t="s">
        <v>92</v>
      </c>
      <c r="BF462" s="6" t="s">
        <v>55</v>
      </c>
      <c r="BG462" s="6" t="s">
        <v>55</v>
      </c>
      <c r="BH462" s="6" t="s">
        <v>55</v>
      </c>
      <c r="BI462" s="6" t="s">
        <v>55</v>
      </c>
      <c r="BJ462" s="6" t="s">
        <v>92</v>
      </c>
      <c r="BK462" s="6" t="s">
        <v>55</v>
      </c>
      <c r="BL462" s="23"/>
      <c r="BM462" s="23"/>
      <c r="BN462" s="42"/>
      <c r="BO462" s="42"/>
      <c r="BP462" s="42"/>
    </row>
    <row r="463">
      <c r="A463" s="11">
        <v>460.0</v>
      </c>
      <c r="B463" s="116" t="s">
        <v>941</v>
      </c>
      <c r="C463" s="116" t="s">
        <v>528</v>
      </c>
      <c r="D463" s="116" t="s">
        <v>662</v>
      </c>
      <c r="E463" s="117"/>
      <c r="F463" s="116" t="s">
        <v>96</v>
      </c>
      <c r="G463" s="116" t="s">
        <v>1607</v>
      </c>
      <c r="H463" s="48" t="s">
        <v>90</v>
      </c>
      <c r="J463" s="11" t="s">
        <v>91</v>
      </c>
      <c r="K463" s="48" t="s">
        <v>84</v>
      </c>
      <c r="L463" s="49">
        <v>42979.0</v>
      </c>
      <c r="M463" s="52"/>
      <c r="N463" s="48" t="s">
        <v>85</v>
      </c>
      <c r="O463" s="48" t="s">
        <v>483</v>
      </c>
      <c r="P463" s="52"/>
      <c r="Q463" s="6">
        <v>9.0</v>
      </c>
      <c r="R463" s="6">
        <v>10.0</v>
      </c>
      <c r="S463" s="6">
        <v>9.0</v>
      </c>
      <c r="T463" s="23"/>
      <c r="U463" s="23"/>
      <c r="V463" s="23"/>
      <c r="W463" s="6">
        <v>8.0</v>
      </c>
      <c r="X463" s="6">
        <v>10.0</v>
      </c>
      <c r="Y463" s="6">
        <v>10.0</v>
      </c>
      <c r="Z463" s="6">
        <v>10.0</v>
      </c>
      <c r="AA463" s="23"/>
      <c r="AB463" s="6">
        <v>10.0</v>
      </c>
      <c r="AC463" s="6">
        <v>10.0</v>
      </c>
      <c r="AD463" s="23"/>
      <c r="AE463" s="23"/>
      <c r="AF463" s="23"/>
      <c r="AG463" s="25">
        <v>10.0</v>
      </c>
      <c r="AH463" s="25">
        <v>10.0</v>
      </c>
      <c r="AI463" s="23"/>
      <c r="AJ463" s="23"/>
      <c r="AK463" s="25">
        <v>10.0</v>
      </c>
      <c r="AL463" s="23"/>
      <c r="AM463" s="6">
        <v>10.0</v>
      </c>
      <c r="AN463" s="23"/>
      <c r="AO463" s="23"/>
      <c r="AP463" s="23"/>
      <c r="AQ463" s="23"/>
      <c r="AR463" s="6"/>
      <c r="AS463" s="23"/>
      <c r="AT463" s="23"/>
      <c r="AU463" s="23"/>
      <c r="AV463" s="23"/>
      <c r="AW463" s="23"/>
      <c r="AX463" s="25">
        <v>10.0</v>
      </c>
      <c r="AY463" s="25">
        <f t="shared" si="1"/>
        <v>9.71</v>
      </c>
      <c r="AZ463" s="23"/>
      <c r="BA463" s="23">
        <f t="shared" si="5"/>
        <v>0</v>
      </c>
      <c r="BB463" s="6">
        <v>12.0</v>
      </c>
      <c r="BC463" s="6">
        <v>6.0</v>
      </c>
      <c r="BD463" s="23">
        <f t="shared" si="3"/>
        <v>6</v>
      </c>
      <c r="BE463" s="6" t="s">
        <v>92</v>
      </c>
      <c r="BF463" s="6" t="s">
        <v>55</v>
      </c>
      <c r="BG463" s="6" t="s">
        <v>55</v>
      </c>
      <c r="BH463" s="6" t="s">
        <v>55</v>
      </c>
      <c r="BI463" s="6" t="s">
        <v>55</v>
      </c>
      <c r="BJ463" s="6" t="s">
        <v>92</v>
      </c>
      <c r="BK463" s="6" t="s">
        <v>55</v>
      </c>
      <c r="BL463" s="23"/>
      <c r="BM463" s="23"/>
      <c r="BN463" s="42"/>
      <c r="BO463" s="42"/>
      <c r="BP463" s="42"/>
    </row>
    <row r="464">
      <c r="A464" s="11">
        <v>461.0</v>
      </c>
      <c r="B464" s="116" t="s">
        <v>1412</v>
      </c>
      <c r="C464" s="116" t="s">
        <v>173</v>
      </c>
      <c r="D464" s="116" t="s">
        <v>77</v>
      </c>
      <c r="E464" s="117"/>
      <c r="F464" s="116" t="s">
        <v>79</v>
      </c>
      <c r="G464" s="116" t="s">
        <v>1607</v>
      </c>
      <c r="H464" s="48" t="s">
        <v>90</v>
      </c>
      <c r="J464" s="11" t="s">
        <v>91</v>
      </c>
      <c r="K464" s="48" t="s">
        <v>84</v>
      </c>
      <c r="L464" s="49">
        <v>42979.0</v>
      </c>
      <c r="M464" s="52"/>
      <c r="N464" s="48" t="s">
        <v>85</v>
      </c>
      <c r="O464" s="48" t="s">
        <v>295</v>
      </c>
      <c r="P464" s="52"/>
      <c r="Q464" s="6">
        <v>8.0</v>
      </c>
      <c r="R464" s="6">
        <v>8.0</v>
      </c>
      <c r="S464" s="6">
        <v>6.0</v>
      </c>
      <c r="T464" s="23"/>
      <c r="U464" s="23"/>
      <c r="V464" s="23"/>
      <c r="W464" s="6">
        <v>8.0</v>
      </c>
      <c r="X464" s="6">
        <v>7.0</v>
      </c>
      <c r="Y464" s="6">
        <v>10.0</v>
      </c>
      <c r="Z464" s="6">
        <v>9.0</v>
      </c>
      <c r="AA464" s="23"/>
      <c r="AB464" s="6">
        <v>7.0</v>
      </c>
      <c r="AC464" s="6">
        <v>9.0</v>
      </c>
      <c r="AD464" s="23"/>
      <c r="AE464" s="23"/>
      <c r="AF464" s="23"/>
      <c r="AG464" s="25">
        <v>8.0</v>
      </c>
      <c r="AH464" s="25">
        <v>10.0</v>
      </c>
      <c r="AI464" s="23"/>
      <c r="AJ464" s="23"/>
      <c r="AK464" s="25">
        <v>10.0</v>
      </c>
      <c r="AL464" s="23"/>
      <c r="AM464" s="6">
        <v>10.0</v>
      </c>
      <c r="AN464" s="23"/>
      <c r="AO464" s="23"/>
      <c r="AP464" s="23"/>
      <c r="AQ464" s="23"/>
      <c r="AR464" s="6"/>
      <c r="AS464" s="23"/>
      <c r="AT464" s="23"/>
      <c r="AU464" s="23"/>
      <c r="AV464" s="23"/>
      <c r="AW464" s="23"/>
      <c r="AX464" s="25">
        <v>10.0</v>
      </c>
      <c r="AY464" s="25">
        <f t="shared" si="1"/>
        <v>8.57</v>
      </c>
      <c r="AZ464" s="23"/>
      <c r="BA464" s="23">
        <f t="shared" si="5"/>
        <v>0</v>
      </c>
      <c r="BB464" s="6">
        <v>13.0</v>
      </c>
      <c r="BC464" s="6">
        <v>5.0</v>
      </c>
      <c r="BD464" s="23">
        <f t="shared" si="3"/>
        <v>8</v>
      </c>
      <c r="BE464" s="6" t="s">
        <v>92</v>
      </c>
      <c r="BF464" s="6" t="s">
        <v>55</v>
      </c>
      <c r="BG464" s="6" t="s">
        <v>55</v>
      </c>
      <c r="BH464" s="6" t="s">
        <v>55</v>
      </c>
      <c r="BI464" s="6" t="s">
        <v>55</v>
      </c>
      <c r="BJ464" s="6" t="s">
        <v>92</v>
      </c>
      <c r="BK464" s="6" t="s">
        <v>55</v>
      </c>
      <c r="BL464" s="23"/>
      <c r="BM464" s="23"/>
      <c r="BN464" s="42"/>
      <c r="BO464" s="42"/>
      <c r="BP464" s="42"/>
    </row>
    <row r="465">
      <c r="A465" s="11">
        <v>462.0</v>
      </c>
      <c r="B465" s="116" t="s">
        <v>1415</v>
      </c>
      <c r="C465" s="116" t="s">
        <v>395</v>
      </c>
      <c r="D465" s="118"/>
      <c r="E465" s="117"/>
      <c r="F465" s="116" t="s">
        <v>96</v>
      </c>
      <c r="G465" s="116" t="s">
        <v>1607</v>
      </c>
      <c r="H465" s="48" t="s">
        <v>90</v>
      </c>
      <c r="J465" s="11" t="s">
        <v>91</v>
      </c>
      <c r="K465" s="48" t="s">
        <v>84</v>
      </c>
      <c r="L465" s="49">
        <v>42979.0</v>
      </c>
      <c r="M465" s="52"/>
      <c r="N465" s="48" t="s">
        <v>85</v>
      </c>
      <c r="O465" s="48" t="s">
        <v>483</v>
      </c>
      <c r="P465" s="52"/>
      <c r="Q465" s="25">
        <v>9.0</v>
      </c>
      <c r="R465" s="25">
        <v>10.0</v>
      </c>
      <c r="S465" s="25">
        <v>9.0</v>
      </c>
      <c r="T465" s="25"/>
      <c r="U465" s="25"/>
      <c r="V465" s="25"/>
      <c r="W465" s="25">
        <v>8.0</v>
      </c>
      <c r="X465" s="25">
        <v>8.0</v>
      </c>
      <c r="Y465" s="25">
        <v>10.0</v>
      </c>
      <c r="Z465" s="25">
        <v>10.0</v>
      </c>
      <c r="AA465" s="25"/>
      <c r="AB465" s="25">
        <v>8.0</v>
      </c>
      <c r="AC465" s="25">
        <v>10.0</v>
      </c>
      <c r="AD465" s="25"/>
      <c r="AE465" s="25"/>
      <c r="AF465" s="25"/>
      <c r="AG465" s="25">
        <v>7.0</v>
      </c>
      <c r="AH465" s="25">
        <v>10.0</v>
      </c>
      <c r="AI465" s="25"/>
      <c r="AJ465" s="25"/>
      <c r="AK465" s="25">
        <v>10.0</v>
      </c>
      <c r="AL465" s="25"/>
      <c r="AM465" s="25">
        <v>10.0</v>
      </c>
      <c r="AN465" s="25"/>
      <c r="AO465" s="25"/>
      <c r="AP465" s="25"/>
      <c r="AQ465" s="25"/>
      <c r="AR465" s="6"/>
      <c r="AS465" s="25"/>
      <c r="AT465" s="25"/>
      <c r="AU465" s="25"/>
      <c r="AV465" s="25"/>
      <c r="AW465" s="25"/>
      <c r="AX465" s="25">
        <v>10.0</v>
      </c>
      <c r="AY465" s="25">
        <f t="shared" si="1"/>
        <v>9.21</v>
      </c>
      <c r="AZ465" s="23"/>
      <c r="BA465" s="23">
        <f t="shared" si="5"/>
        <v>0</v>
      </c>
      <c r="BB465" s="6">
        <v>31.0</v>
      </c>
      <c r="BC465" s="6">
        <v>4.0</v>
      </c>
      <c r="BD465" s="23">
        <f t="shared" si="3"/>
        <v>27</v>
      </c>
      <c r="BE465" s="6" t="s">
        <v>92</v>
      </c>
      <c r="BF465" s="6" t="s">
        <v>55</v>
      </c>
      <c r="BG465" s="6" t="s">
        <v>55</v>
      </c>
      <c r="BH465" s="6" t="s">
        <v>55</v>
      </c>
      <c r="BI465" s="6" t="s">
        <v>55</v>
      </c>
      <c r="BJ465" s="6" t="s">
        <v>92</v>
      </c>
      <c r="BK465" s="6" t="s">
        <v>55</v>
      </c>
      <c r="BL465" s="23"/>
      <c r="BM465" s="23"/>
      <c r="BN465" s="42"/>
      <c r="BO465" s="42"/>
      <c r="BP465" s="42"/>
    </row>
    <row r="466">
      <c r="A466" s="11">
        <v>463.0</v>
      </c>
      <c r="B466" s="116" t="s">
        <v>1417</v>
      </c>
      <c r="C466" s="116" t="s">
        <v>1044</v>
      </c>
      <c r="D466" s="116" t="s">
        <v>525</v>
      </c>
      <c r="E466" s="117"/>
      <c r="F466" s="116" t="s">
        <v>96</v>
      </c>
      <c r="G466" s="116" t="s">
        <v>1607</v>
      </c>
      <c r="H466" s="48" t="s">
        <v>90</v>
      </c>
      <c r="J466" s="11" t="s">
        <v>91</v>
      </c>
      <c r="K466" s="48" t="s">
        <v>84</v>
      </c>
      <c r="L466" s="49">
        <v>42979.0</v>
      </c>
      <c r="M466" s="52"/>
      <c r="N466" s="48" t="s">
        <v>85</v>
      </c>
      <c r="O466" s="48" t="s">
        <v>483</v>
      </c>
      <c r="P466" s="52"/>
      <c r="Q466" s="25">
        <v>8.0</v>
      </c>
      <c r="R466" s="25">
        <v>7.0</v>
      </c>
      <c r="S466" s="25">
        <v>10.0</v>
      </c>
      <c r="T466" s="25"/>
      <c r="U466" s="25"/>
      <c r="V466" s="25"/>
      <c r="W466" s="25">
        <v>7.0</v>
      </c>
      <c r="X466" s="25">
        <v>5.0</v>
      </c>
      <c r="Y466" s="25">
        <v>10.0</v>
      </c>
      <c r="Z466" s="25">
        <v>7.0</v>
      </c>
      <c r="AA466" s="25"/>
      <c r="AB466" s="25">
        <v>9.0</v>
      </c>
      <c r="AC466" s="25">
        <v>10.0</v>
      </c>
      <c r="AD466" s="25"/>
      <c r="AE466" s="25"/>
      <c r="AF466" s="25"/>
      <c r="AG466" s="25">
        <v>9.0</v>
      </c>
      <c r="AH466" s="25">
        <v>10.0</v>
      </c>
      <c r="AI466" s="25"/>
      <c r="AJ466" s="25"/>
      <c r="AK466" s="25">
        <v>10.0</v>
      </c>
      <c r="AL466" s="25"/>
      <c r="AM466" s="25">
        <v>9.0</v>
      </c>
      <c r="AN466" s="25"/>
      <c r="AO466" s="25"/>
      <c r="AP466" s="25"/>
      <c r="AQ466" s="25"/>
      <c r="AR466" s="6"/>
      <c r="AS466" s="25"/>
      <c r="AT466" s="25"/>
      <c r="AU466" s="25"/>
      <c r="AV466" s="25"/>
      <c r="AW466" s="25"/>
      <c r="AX466" s="25">
        <v>10.0</v>
      </c>
      <c r="AY466" s="25">
        <f t="shared" si="1"/>
        <v>8.64</v>
      </c>
      <c r="AZ466" s="23"/>
      <c r="BA466" s="23">
        <f t="shared" si="5"/>
        <v>0</v>
      </c>
      <c r="BB466" s="6">
        <v>43.0</v>
      </c>
      <c r="BC466" s="6">
        <v>6.0</v>
      </c>
      <c r="BD466" s="23">
        <f t="shared" si="3"/>
        <v>37</v>
      </c>
      <c r="BE466" s="6" t="s">
        <v>92</v>
      </c>
      <c r="BF466" s="6" t="s">
        <v>55</v>
      </c>
      <c r="BG466" s="6" t="s">
        <v>55</v>
      </c>
      <c r="BH466" s="6" t="s">
        <v>55</v>
      </c>
      <c r="BI466" s="6" t="s">
        <v>55</v>
      </c>
      <c r="BJ466" s="6" t="s">
        <v>92</v>
      </c>
      <c r="BK466" s="6" t="s">
        <v>55</v>
      </c>
      <c r="BL466" s="23"/>
      <c r="BM466" s="23"/>
      <c r="BN466" s="42"/>
      <c r="BO466" s="42"/>
      <c r="BP466" s="42"/>
    </row>
    <row r="467">
      <c r="A467" s="11">
        <v>464.0</v>
      </c>
      <c r="B467" s="116" t="s">
        <v>227</v>
      </c>
      <c r="C467" s="116" t="s">
        <v>395</v>
      </c>
      <c r="D467" s="116" t="s">
        <v>102</v>
      </c>
      <c r="E467" s="117"/>
      <c r="F467" s="116" t="s">
        <v>96</v>
      </c>
      <c r="G467" s="116" t="s">
        <v>1607</v>
      </c>
      <c r="H467" s="48" t="s">
        <v>90</v>
      </c>
      <c r="J467" s="11" t="s">
        <v>91</v>
      </c>
      <c r="K467" s="48" t="s">
        <v>84</v>
      </c>
      <c r="L467" s="49">
        <v>42979.0</v>
      </c>
      <c r="M467" s="52"/>
      <c r="N467" s="48" t="s">
        <v>85</v>
      </c>
      <c r="O467" s="48" t="s">
        <v>483</v>
      </c>
      <c r="P467" s="52"/>
      <c r="Q467" s="6">
        <v>9.0</v>
      </c>
      <c r="R467" s="6">
        <v>9.0</v>
      </c>
      <c r="S467" s="6">
        <v>10.0</v>
      </c>
      <c r="T467" s="23"/>
      <c r="U467" s="23"/>
      <c r="V467" s="23"/>
      <c r="W467" s="6">
        <v>8.0</v>
      </c>
      <c r="X467" s="6">
        <v>6.0</v>
      </c>
      <c r="Y467" s="6">
        <v>10.0</v>
      </c>
      <c r="Z467" s="6">
        <v>10.0</v>
      </c>
      <c r="AA467" s="23"/>
      <c r="AB467" s="6">
        <v>10.0</v>
      </c>
      <c r="AC467" s="6">
        <v>10.0</v>
      </c>
      <c r="AD467" s="23"/>
      <c r="AE467" s="23"/>
      <c r="AF467" s="23"/>
      <c r="AG467" s="25">
        <v>10.0</v>
      </c>
      <c r="AH467" s="25">
        <v>10.0</v>
      </c>
      <c r="AI467" s="23"/>
      <c r="AJ467" s="23"/>
      <c r="AK467" s="25">
        <v>10.0</v>
      </c>
      <c r="AL467" s="23"/>
      <c r="AM467" s="6">
        <v>10.0</v>
      </c>
      <c r="AN467" s="23"/>
      <c r="AO467" s="23"/>
      <c r="AP467" s="23"/>
      <c r="AQ467" s="23"/>
      <c r="AR467" s="6"/>
      <c r="AS467" s="23"/>
      <c r="AT467" s="23"/>
      <c r="AU467" s="23"/>
      <c r="AV467" s="23"/>
      <c r="AW467" s="23"/>
      <c r="AX467" s="25">
        <v>10.0</v>
      </c>
      <c r="AY467" s="25">
        <f t="shared" si="1"/>
        <v>9.42</v>
      </c>
      <c r="AZ467" s="23"/>
      <c r="BA467" s="23">
        <f t="shared" si="5"/>
        <v>0</v>
      </c>
      <c r="BB467" s="6">
        <v>9.0</v>
      </c>
      <c r="BC467" s="6">
        <v>4.0</v>
      </c>
      <c r="BD467" s="23">
        <f t="shared" si="3"/>
        <v>5</v>
      </c>
      <c r="BE467" s="6" t="s">
        <v>92</v>
      </c>
      <c r="BF467" s="6" t="s">
        <v>55</v>
      </c>
      <c r="BG467" s="6" t="s">
        <v>55</v>
      </c>
      <c r="BH467" s="6" t="s">
        <v>55</v>
      </c>
      <c r="BI467" s="6" t="s">
        <v>55</v>
      </c>
      <c r="BJ467" s="6" t="s">
        <v>92</v>
      </c>
      <c r="BK467" s="6" t="s">
        <v>55</v>
      </c>
      <c r="BL467" s="23"/>
      <c r="BM467" s="23"/>
      <c r="BN467" s="42"/>
      <c r="BO467" s="42"/>
      <c r="BP467" s="42"/>
    </row>
    <row r="468">
      <c r="A468" s="11">
        <v>465.0</v>
      </c>
      <c r="B468" s="116" t="s">
        <v>1420</v>
      </c>
      <c r="C468" s="116" t="s">
        <v>521</v>
      </c>
      <c r="D468" s="116" t="s">
        <v>77</v>
      </c>
      <c r="E468" s="117"/>
      <c r="F468" s="116" t="s">
        <v>79</v>
      </c>
      <c r="G468" s="116" t="s">
        <v>1607</v>
      </c>
      <c r="H468" s="48" t="s">
        <v>90</v>
      </c>
      <c r="J468" s="11" t="s">
        <v>91</v>
      </c>
      <c r="K468" s="48" t="s">
        <v>84</v>
      </c>
      <c r="L468" s="49">
        <v>42979.0</v>
      </c>
      <c r="M468" s="52"/>
      <c r="N468" s="48" t="s">
        <v>85</v>
      </c>
      <c r="O468" s="48" t="s">
        <v>295</v>
      </c>
      <c r="P468" s="52"/>
      <c r="Q468" s="6">
        <v>8.0</v>
      </c>
      <c r="R468" s="6">
        <v>9.0</v>
      </c>
      <c r="S468" s="6">
        <v>6.0</v>
      </c>
      <c r="T468" s="23"/>
      <c r="U468" s="23"/>
      <c r="V468" s="23"/>
      <c r="W468" s="6">
        <v>7.0</v>
      </c>
      <c r="X468" s="6">
        <v>8.0</v>
      </c>
      <c r="Y468" s="6">
        <v>10.0</v>
      </c>
      <c r="Z468" s="6">
        <v>9.0</v>
      </c>
      <c r="AA468" s="23"/>
      <c r="AB468" s="6">
        <v>8.0</v>
      </c>
      <c r="AC468" s="6">
        <v>8.0</v>
      </c>
      <c r="AD468" s="23"/>
      <c r="AE468" s="23"/>
      <c r="AF468" s="23"/>
      <c r="AG468" s="25">
        <v>10.0</v>
      </c>
      <c r="AH468" s="25">
        <v>10.0</v>
      </c>
      <c r="AI468" s="23"/>
      <c r="AJ468" s="23"/>
      <c r="AK468" s="25">
        <v>10.0</v>
      </c>
      <c r="AL468" s="23"/>
      <c r="AM468" s="6">
        <v>10.0</v>
      </c>
      <c r="AN468" s="23"/>
      <c r="AO468" s="23"/>
      <c r="AP468" s="23"/>
      <c r="AQ468" s="23"/>
      <c r="AR468" s="6"/>
      <c r="AS468" s="23"/>
      <c r="AT468" s="23"/>
      <c r="AU468" s="23"/>
      <c r="AV468" s="23"/>
      <c r="AW468" s="23"/>
      <c r="AX468" s="25">
        <v>10.0</v>
      </c>
      <c r="AY468" s="25">
        <f t="shared" si="1"/>
        <v>8.78</v>
      </c>
      <c r="AZ468" s="23"/>
      <c r="BA468" s="23">
        <f t="shared" si="5"/>
        <v>0</v>
      </c>
      <c r="BB468" s="6">
        <v>31.0</v>
      </c>
      <c r="BC468" s="6">
        <v>9.0</v>
      </c>
      <c r="BD468" s="23">
        <f t="shared" si="3"/>
        <v>22</v>
      </c>
      <c r="BE468" s="6" t="s">
        <v>92</v>
      </c>
      <c r="BF468" s="6" t="s">
        <v>55</v>
      </c>
      <c r="BG468" s="6" t="s">
        <v>55</v>
      </c>
      <c r="BH468" s="6" t="s">
        <v>55</v>
      </c>
      <c r="BI468" s="6" t="s">
        <v>55</v>
      </c>
      <c r="BJ468" s="6" t="s">
        <v>92</v>
      </c>
      <c r="BK468" s="6" t="s">
        <v>55</v>
      </c>
      <c r="BL468" s="23"/>
      <c r="BM468" s="23"/>
      <c r="BN468" s="42"/>
      <c r="BO468" s="42"/>
      <c r="BP468" s="42"/>
    </row>
    <row r="469">
      <c r="A469" s="11">
        <v>466.0</v>
      </c>
      <c r="B469" s="116" t="s">
        <v>1424</v>
      </c>
      <c r="C469" s="116" t="s">
        <v>577</v>
      </c>
      <c r="D469" s="116" t="s">
        <v>298</v>
      </c>
      <c r="E469" s="117"/>
      <c r="F469" s="116" t="s">
        <v>79</v>
      </c>
      <c r="G469" s="116" t="s">
        <v>1607</v>
      </c>
      <c r="H469" s="48" t="s">
        <v>90</v>
      </c>
      <c r="J469" s="11" t="s">
        <v>91</v>
      </c>
      <c r="K469" s="48" t="s">
        <v>84</v>
      </c>
      <c r="L469" s="49">
        <v>42979.0</v>
      </c>
      <c r="M469" s="52"/>
      <c r="N469" s="48" t="s">
        <v>85</v>
      </c>
      <c r="O469" s="48" t="s">
        <v>483</v>
      </c>
      <c r="P469" s="52"/>
      <c r="Q469" s="6">
        <v>9.0</v>
      </c>
      <c r="R469" s="6">
        <v>10.0</v>
      </c>
      <c r="S469" s="6">
        <v>10.0</v>
      </c>
      <c r="T469" s="23"/>
      <c r="U469" s="23"/>
      <c r="V469" s="23"/>
      <c r="W469" s="6">
        <v>9.0</v>
      </c>
      <c r="X469" s="6">
        <v>8.0</v>
      </c>
      <c r="Y469" s="6">
        <v>10.0</v>
      </c>
      <c r="Z469" s="6">
        <v>10.0</v>
      </c>
      <c r="AA469" s="23"/>
      <c r="AB469" s="6">
        <v>10.0</v>
      </c>
      <c r="AC469" s="6">
        <v>9.0</v>
      </c>
      <c r="AD469" s="23"/>
      <c r="AE469" s="23"/>
      <c r="AF469" s="23"/>
      <c r="AG469" s="25">
        <v>10.0</v>
      </c>
      <c r="AH469" s="25">
        <v>10.0</v>
      </c>
      <c r="AI469" s="23"/>
      <c r="AJ469" s="23"/>
      <c r="AK469" s="25">
        <v>10.0</v>
      </c>
      <c r="AL469" s="23"/>
      <c r="AM469" s="6">
        <v>10.0</v>
      </c>
      <c r="AN469" s="23"/>
      <c r="AO469" s="23"/>
      <c r="AP469" s="23"/>
      <c r="AQ469" s="23"/>
      <c r="AR469" s="6"/>
      <c r="AS469" s="23"/>
      <c r="AT469" s="23"/>
      <c r="AU469" s="23"/>
      <c r="AV469" s="23"/>
      <c r="AW469" s="23"/>
      <c r="AX469" s="25">
        <v>10.0</v>
      </c>
      <c r="AY469" s="25">
        <f t="shared" si="1"/>
        <v>9.64</v>
      </c>
      <c r="AZ469" s="23"/>
      <c r="BA469" s="23">
        <f t="shared" si="5"/>
        <v>0</v>
      </c>
      <c r="BB469" s="6">
        <v>2.0</v>
      </c>
      <c r="BC469" s="6">
        <v>0.0</v>
      </c>
      <c r="BD469" s="23">
        <f t="shared" si="3"/>
        <v>2</v>
      </c>
      <c r="BE469" s="6" t="s">
        <v>92</v>
      </c>
      <c r="BF469" s="6" t="s">
        <v>55</v>
      </c>
      <c r="BG469" s="6" t="s">
        <v>55</v>
      </c>
      <c r="BH469" s="6" t="s">
        <v>55</v>
      </c>
      <c r="BI469" s="6" t="s">
        <v>55</v>
      </c>
      <c r="BJ469" s="6" t="s">
        <v>92</v>
      </c>
      <c r="BK469" s="6" t="s">
        <v>55</v>
      </c>
      <c r="BL469" s="23"/>
      <c r="BM469" s="23"/>
      <c r="BN469" s="42"/>
      <c r="BO469" s="42"/>
      <c r="BP469" s="42"/>
    </row>
    <row r="470">
      <c r="A470" s="11">
        <v>467.0</v>
      </c>
      <c r="B470" s="116" t="s">
        <v>1426</v>
      </c>
      <c r="C470" s="116" t="s">
        <v>298</v>
      </c>
      <c r="D470" s="116" t="s">
        <v>709</v>
      </c>
      <c r="E470" s="117"/>
      <c r="F470" s="116" t="s">
        <v>79</v>
      </c>
      <c r="G470" s="116" t="s">
        <v>1607</v>
      </c>
      <c r="H470" s="48" t="s">
        <v>90</v>
      </c>
      <c r="J470" s="11" t="s">
        <v>91</v>
      </c>
      <c r="K470" s="48" t="s">
        <v>84</v>
      </c>
      <c r="L470" s="49">
        <v>42979.0</v>
      </c>
      <c r="M470" s="52"/>
      <c r="N470" s="48" t="s">
        <v>85</v>
      </c>
      <c r="O470" s="48" t="s">
        <v>483</v>
      </c>
      <c r="P470" s="52"/>
      <c r="Q470" s="25">
        <v>8.0</v>
      </c>
      <c r="R470" s="25">
        <v>8.0</v>
      </c>
      <c r="S470" s="25">
        <v>10.0</v>
      </c>
      <c r="T470" s="25"/>
      <c r="U470" s="25"/>
      <c r="V470" s="25"/>
      <c r="W470" s="25">
        <v>8.0</v>
      </c>
      <c r="X470" s="25">
        <v>8.0</v>
      </c>
      <c r="Y470" s="25">
        <v>10.0</v>
      </c>
      <c r="Z470" s="25">
        <v>10.0</v>
      </c>
      <c r="AA470" s="25"/>
      <c r="AB470" s="25">
        <v>10.0</v>
      </c>
      <c r="AC470" s="25">
        <v>10.0</v>
      </c>
      <c r="AD470" s="25"/>
      <c r="AE470" s="25"/>
      <c r="AF470" s="25"/>
      <c r="AG470" s="25">
        <v>10.0</v>
      </c>
      <c r="AH470" s="25">
        <v>10.0</v>
      </c>
      <c r="AI470" s="25"/>
      <c r="AJ470" s="25"/>
      <c r="AK470" s="25">
        <v>10.0</v>
      </c>
      <c r="AL470" s="25"/>
      <c r="AM470" s="25">
        <v>10.0</v>
      </c>
      <c r="AN470" s="25"/>
      <c r="AO470" s="25"/>
      <c r="AP470" s="25"/>
      <c r="AQ470" s="25"/>
      <c r="AR470" s="6"/>
      <c r="AS470" s="25"/>
      <c r="AT470" s="25"/>
      <c r="AU470" s="25"/>
      <c r="AV470" s="25"/>
      <c r="AW470" s="25"/>
      <c r="AX470" s="25">
        <v>10.0</v>
      </c>
      <c r="AY470" s="25">
        <f t="shared" si="1"/>
        <v>9.42</v>
      </c>
      <c r="AZ470" s="23"/>
      <c r="BA470" s="23">
        <f t="shared" si="5"/>
        <v>0</v>
      </c>
      <c r="BB470" s="6">
        <v>32.0</v>
      </c>
      <c r="BC470" s="6">
        <v>0.0</v>
      </c>
      <c r="BD470" s="23">
        <f t="shared" si="3"/>
        <v>32</v>
      </c>
      <c r="BE470" s="6" t="s">
        <v>92</v>
      </c>
      <c r="BF470" s="6" t="s">
        <v>55</v>
      </c>
      <c r="BG470" s="6" t="s">
        <v>55</v>
      </c>
      <c r="BH470" s="6" t="s">
        <v>55</v>
      </c>
      <c r="BI470" s="6" t="s">
        <v>55</v>
      </c>
      <c r="BJ470" s="6" t="s">
        <v>92</v>
      </c>
      <c r="BK470" s="6" t="s">
        <v>55</v>
      </c>
      <c r="BL470" s="23"/>
      <c r="BM470" s="23"/>
      <c r="BN470" s="42"/>
      <c r="BO470" s="42"/>
      <c r="BP470" s="42"/>
    </row>
    <row r="471">
      <c r="A471" s="11">
        <v>468.0</v>
      </c>
      <c r="B471" s="116" t="s">
        <v>1113</v>
      </c>
      <c r="C471" s="116" t="s">
        <v>107</v>
      </c>
      <c r="D471" s="116" t="s">
        <v>338</v>
      </c>
      <c r="E471" s="117"/>
      <c r="F471" s="116" t="s">
        <v>79</v>
      </c>
      <c r="G471" s="116" t="s">
        <v>1607</v>
      </c>
      <c r="H471" s="48" t="s">
        <v>90</v>
      </c>
      <c r="J471" s="11" t="s">
        <v>91</v>
      </c>
      <c r="K471" s="48" t="s">
        <v>84</v>
      </c>
      <c r="L471" s="49">
        <v>42979.0</v>
      </c>
      <c r="M471" s="52"/>
      <c r="N471" s="48" t="s">
        <v>85</v>
      </c>
      <c r="O471" s="48" t="s">
        <v>295</v>
      </c>
      <c r="P471" s="52"/>
      <c r="Q471" s="25">
        <v>9.0</v>
      </c>
      <c r="R471" s="25">
        <v>9.0</v>
      </c>
      <c r="S471" s="25">
        <v>10.0</v>
      </c>
      <c r="T471" s="25"/>
      <c r="U471" s="25"/>
      <c r="V471" s="25"/>
      <c r="W471" s="25">
        <v>8.0</v>
      </c>
      <c r="X471" s="25">
        <v>7.0</v>
      </c>
      <c r="Y471" s="25">
        <v>10.0</v>
      </c>
      <c r="Z471" s="25">
        <v>10.0</v>
      </c>
      <c r="AA471" s="25"/>
      <c r="AB471" s="25">
        <v>8.0</v>
      </c>
      <c r="AC471" s="25">
        <v>9.0</v>
      </c>
      <c r="AD471" s="25"/>
      <c r="AE471" s="25"/>
      <c r="AF471" s="25"/>
      <c r="AG471" s="25">
        <v>9.0</v>
      </c>
      <c r="AH471" s="25">
        <v>10.0</v>
      </c>
      <c r="AI471" s="25"/>
      <c r="AJ471" s="25"/>
      <c r="AK471" s="25">
        <v>10.0</v>
      </c>
      <c r="AL471" s="25"/>
      <c r="AM471" s="25">
        <v>10.0</v>
      </c>
      <c r="AN471" s="25"/>
      <c r="AO471" s="25"/>
      <c r="AP471" s="25"/>
      <c r="AQ471" s="25"/>
      <c r="AR471" s="6"/>
      <c r="AS471" s="25"/>
      <c r="AT471" s="25"/>
      <c r="AU471" s="25"/>
      <c r="AV471" s="25"/>
      <c r="AW471" s="25"/>
      <c r="AX471" s="25">
        <v>10.0</v>
      </c>
      <c r="AY471" s="25">
        <f t="shared" si="1"/>
        <v>9.21</v>
      </c>
      <c r="AZ471" s="23"/>
      <c r="BA471" s="23">
        <f t="shared" si="5"/>
        <v>0</v>
      </c>
      <c r="BB471" s="6">
        <v>12.0</v>
      </c>
      <c r="BC471" s="6">
        <v>0.0</v>
      </c>
      <c r="BD471" s="23">
        <f t="shared" si="3"/>
        <v>12</v>
      </c>
      <c r="BE471" s="6" t="s">
        <v>92</v>
      </c>
      <c r="BF471" s="6" t="s">
        <v>55</v>
      </c>
      <c r="BG471" s="6" t="s">
        <v>55</v>
      </c>
      <c r="BH471" s="6" t="s">
        <v>55</v>
      </c>
      <c r="BI471" s="6" t="s">
        <v>55</v>
      </c>
      <c r="BJ471" s="6" t="s">
        <v>92</v>
      </c>
      <c r="BK471" s="6" t="s">
        <v>55</v>
      </c>
      <c r="BL471" s="23"/>
      <c r="BM471" s="23"/>
      <c r="BN471" s="42"/>
      <c r="BO471" s="42"/>
      <c r="BP471" s="42"/>
    </row>
    <row r="472">
      <c r="A472" s="11">
        <v>469.0</v>
      </c>
      <c r="B472" s="116" t="s">
        <v>1428</v>
      </c>
      <c r="C472" s="116" t="s">
        <v>623</v>
      </c>
      <c r="D472" s="116" t="s">
        <v>1401</v>
      </c>
      <c r="E472" s="117"/>
      <c r="F472" s="116" t="s">
        <v>96</v>
      </c>
      <c r="G472" s="116" t="s">
        <v>1607</v>
      </c>
      <c r="H472" s="48" t="s">
        <v>90</v>
      </c>
      <c r="J472" s="11" t="s">
        <v>91</v>
      </c>
      <c r="K472" s="48" t="s">
        <v>84</v>
      </c>
      <c r="L472" s="49">
        <v>42979.0</v>
      </c>
      <c r="M472" s="52"/>
      <c r="N472" s="48" t="s">
        <v>85</v>
      </c>
      <c r="O472" s="48" t="s">
        <v>483</v>
      </c>
      <c r="P472" s="52"/>
      <c r="Q472" s="25">
        <v>9.0</v>
      </c>
      <c r="R472" s="25">
        <v>9.0</v>
      </c>
      <c r="S472" s="25">
        <v>9.0</v>
      </c>
      <c r="T472" s="25"/>
      <c r="U472" s="25"/>
      <c r="V472" s="25"/>
      <c r="W472" s="25">
        <v>9.0</v>
      </c>
      <c r="X472" s="25">
        <v>8.0</v>
      </c>
      <c r="Y472" s="25">
        <v>10.0</v>
      </c>
      <c r="Z472" s="25">
        <v>9.0</v>
      </c>
      <c r="AA472" s="25"/>
      <c r="AB472" s="25">
        <v>6.0</v>
      </c>
      <c r="AC472" s="25">
        <v>10.0</v>
      </c>
      <c r="AD472" s="25"/>
      <c r="AE472" s="25"/>
      <c r="AF472" s="25"/>
      <c r="AG472" s="25">
        <v>8.0</v>
      </c>
      <c r="AH472" s="25">
        <v>10.0</v>
      </c>
      <c r="AI472" s="25"/>
      <c r="AJ472" s="25"/>
      <c r="AK472" s="25">
        <v>10.0</v>
      </c>
      <c r="AL472" s="25"/>
      <c r="AM472" s="25">
        <v>10.0</v>
      </c>
      <c r="AN472" s="25"/>
      <c r="AO472" s="25"/>
      <c r="AP472" s="25"/>
      <c r="AQ472" s="25"/>
      <c r="AR472" s="6"/>
      <c r="AS472" s="25"/>
      <c r="AT472" s="25"/>
      <c r="AU472" s="25"/>
      <c r="AV472" s="25"/>
      <c r="AW472" s="25"/>
      <c r="AX472" s="25">
        <v>10.0</v>
      </c>
      <c r="AY472" s="25">
        <f t="shared" si="1"/>
        <v>9.07</v>
      </c>
      <c r="AZ472" s="23"/>
      <c r="BA472" s="23">
        <f t="shared" si="5"/>
        <v>0</v>
      </c>
      <c r="BB472" s="6">
        <v>37.0</v>
      </c>
      <c r="BC472" s="6">
        <v>6.0</v>
      </c>
      <c r="BD472" s="23">
        <f t="shared" si="3"/>
        <v>31</v>
      </c>
      <c r="BE472" s="6" t="s">
        <v>92</v>
      </c>
      <c r="BF472" s="6" t="s">
        <v>55</v>
      </c>
      <c r="BG472" s="6" t="s">
        <v>55</v>
      </c>
      <c r="BH472" s="6" t="s">
        <v>55</v>
      </c>
      <c r="BI472" s="6" t="s">
        <v>55</v>
      </c>
      <c r="BJ472" s="6" t="s">
        <v>92</v>
      </c>
      <c r="BK472" s="6" t="s">
        <v>55</v>
      </c>
      <c r="BL472" s="23"/>
      <c r="BM472" s="23"/>
      <c r="BN472" s="42"/>
      <c r="BO472" s="42"/>
      <c r="BP472" s="42"/>
    </row>
    <row r="473">
      <c r="A473" s="11">
        <v>470.0</v>
      </c>
      <c r="B473" s="116" t="s">
        <v>1430</v>
      </c>
      <c r="C473" s="116" t="s">
        <v>577</v>
      </c>
      <c r="D473" s="116" t="s">
        <v>1431</v>
      </c>
      <c r="E473" s="117"/>
      <c r="F473" s="116" t="s">
        <v>79</v>
      </c>
      <c r="G473" s="116" t="s">
        <v>1607</v>
      </c>
      <c r="H473" s="48" t="s">
        <v>90</v>
      </c>
      <c r="J473" s="11" t="s">
        <v>91</v>
      </c>
      <c r="K473" s="48" t="s">
        <v>84</v>
      </c>
      <c r="L473" s="49">
        <v>42979.0</v>
      </c>
      <c r="M473" s="52"/>
      <c r="N473" s="48" t="s">
        <v>85</v>
      </c>
      <c r="O473" s="48" t="s">
        <v>483</v>
      </c>
      <c r="P473" s="52"/>
      <c r="Q473" s="6">
        <v>9.0</v>
      </c>
      <c r="R473" s="6">
        <v>10.0</v>
      </c>
      <c r="S473" s="6">
        <v>10.0</v>
      </c>
      <c r="T473" s="23"/>
      <c r="U473" s="23"/>
      <c r="V473" s="23"/>
      <c r="W473" s="6">
        <v>10.0</v>
      </c>
      <c r="X473" s="6">
        <v>8.0</v>
      </c>
      <c r="Y473" s="6">
        <v>10.0</v>
      </c>
      <c r="Z473" s="6">
        <v>10.0</v>
      </c>
      <c r="AA473" s="23"/>
      <c r="AB473" s="6">
        <v>10.0</v>
      </c>
      <c r="AC473" s="6">
        <v>9.0</v>
      </c>
      <c r="AD473" s="23"/>
      <c r="AE473" s="23"/>
      <c r="AF473" s="23"/>
      <c r="AG473" s="25">
        <v>9.0</v>
      </c>
      <c r="AH473" s="25">
        <v>10.0</v>
      </c>
      <c r="AI473" s="23"/>
      <c r="AJ473" s="23"/>
      <c r="AK473" s="25">
        <v>10.0</v>
      </c>
      <c r="AL473" s="23"/>
      <c r="AM473" s="6">
        <v>10.0</v>
      </c>
      <c r="AN473" s="23"/>
      <c r="AO473" s="23"/>
      <c r="AP473" s="23"/>
      <c r="AQ473" s="23"/>
      <c r="AR473" s="6"/>
      <c r="AS473" s="23"/>
      <c r="AT473" s="23"/>
      <c r="AU473" s="23"/>
      <c r="AV473" s="23"/>
      <c r="AW473" s="23"/>
      <c r="AX473" s="25">
        <v>10.0</v>
      </c>
      <c r="AY473" s="25">
        <f t="shared" si="1"/>
        <v>9.64</v>
      </c>
      <c r="AZ473" s="23"/>
      <c r="BA473" s="23">
        <f t="shared" si="5"/>
        <v>0</v>
      </c>
      <c r="BB473" s="6">
        <v>3.0</v>
      </c>
      <c r="BC473" s="6">
        <v>0.0</v>
      </c>
      <c r="BD473" s="23">
        <f t="shared" si="3"/>
        <v>3</v>
      </c>
      <c r="BE473" s="6" t="s">
        <v>92</v>
      </c>
      <c r="BF473" s="6" t="s">
        <v>55</v>
      </c>
      <c r="BG473" s="6" t="s">
        <v>55</v>
      </c>
      <c r="BH473" s="6" t="s">
        <v>55</v>
      </c>
      <c r="BI473" s="6" t="s">
        <v>55</v>
      </c>
      <c r="BJ473" s="6" t="s">
        <v>92</v>
      </c>
      <c r="BK473" s="6" t="s">
        <v>55</v>
      </c>
      <c r="BL473" s="23"/>
      <c r="BM473" s="23"/>
      <c r="BN473" s="42"/>
      <c r="BO473" s="42"/>
      <c r="BP473" s="42"/>
    </row>
    <row r="474">
      <c r="A474" s="11">
        <v>471.0</v>
      </c>
      <c r="B474" s="116" t="s">
        <v>1432</v>
      </c>
      <c r="C474" s="116" t="s">
        <v>1433</v>
      </c>
      <c r="D474" s="116" t="s">
        <v>1434</v>
      </c>
      <c r="E474" s="118"/>
      <c r="F474" s="116" t="s">
        <v>96</v>
      </c>
      <c r="G474" s="116" t="s">
        <v>1607</v>
      </c>
      <c r="H474" s="48" t="s">
        <v>90</v>
      </c>
      <c r="J474" s="11" t="s">
        <v>91</v>
      </c>
      <c r="K474" s="48" t="s">
        <v>84</v>
      </c>
      <c r="L474" s="49">
        <v>42979.0</v>
      </c>
      <c r="M474" s="52"/>
      <c r="N474" s="48" t="s">
        <v>85</v>
      </c>
      <c r="O474" s="48" t="s">
        <v>483</v>
      </c>
      <c r="P474" s="52"/>
      <c r="Q474" s="25">
        <v>8.0</v>
      </c>
      <c r="R474" s="25">
        <v>7.0</v>
      </c>
      <c r="S474" s="25">
        <v>7.0</v>
      </c>
      <c r="T474" s="25"/>
      <c r="U474" s="25"/>
      <c r="V474" s="25"/>
      <c r="W474" s="25">
        <v>6.0</v>
      </c>
      <c r="X474" s="25">
        <v>8.0</v>
      </c>
      <c r="Y474" s="25">
        <v>10.0</v>
      </c>
      <c r="Z474" s="25">
        <v>9.0</v>
      </c>
      <c r="AA474" s="25"/>
      <c r="AB474" s="25">
        <v>9.0</v>
      </c>
      <c r="AC474" s="25">
        <v>10.0</v>
      </c>
      <c r="AD474" s="25"/>
      <c r="AE474" s="25"/>
      <c r="AF474" s="25"/>
      <c r="AG474" s="25">
        <v>9.0</v>
      </c>
      <c r="AH474" s="25">
        <v>10.0</v>
      </c>
      <c r="AI474" s="25"/>
      <c r="AJ474" s="25"/>
      <c r="AK474" s="25">
        <v>10.0</v>
      </c>
      <c r="AL474" s="25"/>
      <c r="AM474" s="25">
        <v>9.0</v>
      </c>
      <c r="AN474" s="25"/>
      <c r="AO474" s="25"/>
      <c r="AP474" s="25"/>
      <c r="AQ474" s="25"/>
      <c r="AR474" s="6"/>
      <c r="AS474" s="25"/>
      <c r="AT474" s="25"/>
      <c r="AU474" s="25"/>
      <c r="AV474" s="25"/>
      <c r="AW474" s="25"/>
      <c r="AX474" s="25">
        <v>10.0</v>
      </c>
      <c r="AY474" s="25">
        <f t="shared" si="1"/>
        <v>8.71</v>
      </c>
      <c r="AZ474" s="23"/>
      <c r="BA474" s="23">
        <f t="shared" si="5"/>
        <v>0</v>
      </c>
      <c r="BB474" s="6">
        <v>18.0</v>
      </c>
      <c r="BC474" s="6">
        <v>6.0</v>
      </c>
      <c r="BD474" s="23">
        <f t="shared" si="3"/>
        <v>12</v>
      </c>
      <c r="BE474" s="6" t="s">
        <v>92</v>
      </c>
      <c r="BF474" s="6" t="s">
        <v>55</v>
      </c>
      <c r="BG474" s="6" t="s">
        <v>55</v>
      </c>
      <c r="BH474" s="6" t="s">
        <v>55</v>
      </c>
      <c r="BI474" s="6" t="s">
        <v>55</v>
      </c>
      <c r="BJ474" s="6" t="s">
        <v>92</v>
      </c>
      <c r="BK474" s="6" t="s">
        <v>55</v>
      </c>
      <c r="BL474" s="23"/>
      <c r="BM474" s="23"/>
      <c r="BN474" s="42"/>
      <c r="BO474" s="42"/>
      <c r="BP474" s="42"/>
    </row>
    <row r="475">
      <c r="A475" s="11">
        <v>472.0</v>
      </c>
      <c r="B475" s="116" t="s">
        <v>1435</v>
      </c>
      <c r="C475" s="116" t="s">
        <v>252</v>
      </c>
      <c r="D475" s="116" t="s">
        <v>310</v>
      </c>
      <c r="E475" s="117"/>
      <c r="F475" s="116" t="s">
        <v>96</v>
      </c>
      <c r="G475" s="116" t="s">
        <v>1607</v>
      </c>
      <c r="H475" s="48" t="s">
        <v>90</v>
      </c>
      <c r="J475" s="11" t="s">
        <v>91</v>
      </c>
      <c r="K475" s="48" t="s">
        <v>84</v>
      </c>
      <c r="L475" s="49">
        <v>42979.0</v>
      </c>
      <c r="M475" s="52"/>
      <c r="N475" s="48" t="s">
        <v>85</v>
      </c>
      <c r="O475" s="48" t="s">
        <v>483</v>
      </c>
      <c r="P475" s="52"/>
      <c r="Q475" s="25">
        <v>10.0</v>
      </c>
      <c r="R475" s="25">
        <v>10.0</v>
      </c>
      <c r="S475" s="25">
        <v>10.0</v>
      </c>
      <c r="T475" s="25"/>
      <c r="U475" s="25"/>
      <c r="V475" s="25"/>
      <c r="W475" s="25">
        <v>10.0</v>
      </c>
      <c r="X475" s="25">
        <v>10.0</v>
      </c>
      <c r="Y475" s="25">
        <v>10.0</v>
      </c>
      <c r="Z475" s="25">
        <v>10.0</v>
      </c>
      <c r="AA475" s="25"/>
      <c r="AB475" s="25">
        <v>10.0</v>
      </c>
      <c r="AC475" s="25">
        <v>10.0</v>
      </c>
      <c r="AD475" s="25"/>
      <c r="AE475" s="25"/>
      <c r="AF475" s="25"/>
      <c r="AG475" s="25">
        <v>10.0</v>
      </c>
      <c r="AH475" s="25">
        <v>10.0</v>
      </c>
      <c r="AI475" s="25"/>
      <c r="AJ475" s="25"/>
      <c r="AK475" s="25">
        <v>10.0</v>
      </c>
      <c r="AL475" s="25"/>
      <c r="AM475" s="25">
        <v>10.0</v>
      </c>
      <c r="AN475" s="25"/>
      <c r="AO475" s="25"/>
      <c r="AP475" s="25"/>
      <c r="AQ475" s="25"/>
      <c r="AR475" s="6"/>
      <c r="AS475" s="25"/>
      <c r="AT475" s="25"/>
      <c r="AU475" s="25"/>
      <c r="AV475" s="25"/>
      <c r="AW475" s="25"/>
      <c r="AX475" s="25">
        <v>10.0</v>
      </c>
      <c r="AY475" s="25">
        <f t="shared" si="1"/>
        <v>10</v>
      </c>
      <c r="AZ475" s="23"/>
      <c r="BA475" s="23">
        <f t="shared" si="5"/>
        <v>0</v>
      </c>
      <c r="BB475" s="6">
        <v>0.0</v>
      </c>
      <c r="BC475" s="6">
        <v>0.0</v>
      </c>
      <c r="BD475" s="23">
        <f t="shared" si="3"/>
        <v>0</v>
      </c>
      <c r="BE475" s="6" t="s">
        <v>92</v>
      </c>
      <c r="BF475" s="6" t="s">
        <v>55</v>
      </c>
      <c r="BG475" s="6" t="s">
        <v>55</v>
      </c>
      <c r="BH475" s="6" t="s">
        <v>55</v>
      </c>
      <c r="BI475" s="6" t="s">
        <v>55</v>
      </c>
      <c r="BJ475" s="6" t="s">
        <v>92</v>
      </c>
      <c r="BK475" s="6" t="s">
        <v>55</v>
      </c>
      <c r="BL475" s="23"/>
      <c r="BM475" s="23"/>
      <c r="BN475" s="42"/>
      <c r="BO475" s="42"/>
      <c r="BP475" s="42"/>
    </row>
    <row r="476">
      <c r="A476" s="11">
        <v>473.0</v>
      </c>
      <c r="B476" s="116" t="s">
        <v>1436</v>
      </c>
      <c r="C476" s="116" t="s">
        <v>78</v>
      </c>
      <c r="D476" s="116" t="s">
        <v>1437</v>
      </c>
      <c r="E476" s="117"/>
      <c r="F476" s="116" t="s">
        <v>79</v>
      </c>
      <c r="G476" s="116" t="s">
        <v>1607</v>
      </c>
      <c r="H476" s="48" t="s">
        <v>90</v>
      </c>
      <c r="J476" s="11" t="s">
        <v>91</v>
      </c>
      <c r="K476" s="48" t="s">
        <v>84</v>
      </c>
      <c r="L476" s="49">
        <v>42979.0</v>
      </c>
      <c r="M476" s="52"/>
      <c r="N476" s="48" t="s">
        <v>85</v>
      </c>
      <c r="O476" s="48" t="s">
        <v>295</v>
      </c>
      <c r="P476" s="52"/>
      <c r="Q476" s="25">
        <v>9.0</v>
      </c>
      <c r="R476" s="25">
        <v>10.0</v>
      </c>
      <c r="S476" s="25">
        <v>9.0</v>
      </c>
      <c r="T476" s="25"/>
      <c r="U476" s="25"/>
      <c r="V476" s="25"/>
      <c r="W476" s="25">
        <v>9.0</v>
      </c>
      <c r="X476" s="25">
        <v>10.0</v>
      </c>
      <c r="Y476" s="25">
        <v>10.0</v>
      </c>
      <c r="Z476" s="25">
        <v>10.0</v>
      </c>
      <c r="AA476" s="25"/>
      <c r="AB476" s="25">
        <v>10.0</v>
      </c>
      <c r="AC476" s="25">
        <v>10.0</v>
      </c>
      <c r="AD476" s="25"/>
      <c r="AE476" s="25"/>
      <c r="AF476" s="25"/>
      <c r="AG476" s="25">
        <v>10.0</v>
      </c>
      <c r="AH476" s="25">
        <v>10.0</v>
      </c>
      <c r="AI476" s="25"/>
      <c r="AJ476" s="25"/>
      <c r="AK476" s="25">
        <v>10.0</v>
      </c>
      <c r="AL476" s="25"/>
      <c r="AM476" s="25">
        <v>10.0</v>
      </c>
      <c r="AN476" s="25"/>
      <c r="AO476" s="25"/>
      <c r="AP476" s="25"/>
      <c r="AQ476" s="25"/>
      <c r="AR476" s="6"/>
      <c r="AS476" s="25"/>
      <c r="AT476" s="25"/>
      <c r="AU476" s="25"/>
      <c r="AV476" s="25"/>
      <c r="AW476" s="25"/>
      <c r="AX476" s="25">
        <v>10.0</v>
      </c>
      <c r="AY476" s="25">
        <f t="shared" si="1"/>
        <v>9.78</v>
      </c>
      <c r="AZ476" s="23"/>
      <c r="BA476" s="23">
        <f t="shared" si="5"/>
        <v>0</v>
      </c>
      <c r="BB476" s="6">
        <v>26.0</v>
      </c>
      <c r="BC476" s="6">
        <v>0.0</v>
      </c>
      <c r="BD476" s="23">
        <f t="shared" si="3"/>
        <v>26</v>
      </c>
      <c r="BE476" s="6" t="s">
        <v>92</v>
      </c>
      <c r="BF476" s="6" t="s">
        <v>55</v>
      </c>
      <c r="BG476" s="6" t="s">
        <v>55</v>
      </c>
      <c r="BH476" s="6" t="s">
        <v>55</v>
      </c>
      <c r="BI476" s="6" t="s">
        <v>55</v>
      </c>
      <c r="BJ476" s="6" t="s">
        <v>92</v>
      </c>
      <c r="BK476" s="6" t="s">
        <v>55</v>
      </c>
      <c r="BL476" s="23"/>
      <c r="BM476" s="23"/>
      <c r="BN476" s="42"/>
      <c r="BO476" s="42"/>
      <c r="BP476" s="42"/>
    </row>
    <row r="477">
      <c r="A477" s="11">
        <v>474.0</v>
      </c>
      <c r="B477" s="116" t="s">
        <v>1439</v>
      </c>
      <c r="C477" s="116" t="s">
        <v>125</v>
      </c>
      <c r="D477" s="116" t="s">
        <v>1440</v>
      </c>
      <c r="E477" s="118"/>
      <c r="F477" s="116" t="s">
        <v>79</v>
      </c>
      <c r="G477" s="116" t="s">
        <v>1607</v>
      </c>
      <c r="H477" s="48" t="s">
        <v>90</v>
      </c>
      <c r="J477" s="11" t="s">
        <v>91</v>
      </c>
      <c r="K477" s="48" t="s">
        <v>84</v>
      </c>
      <c r="L477" s="49">
        <v>42979.0</v>
      </c>
      <c r="M477" s="52"/>
      <c r="N477" s="48" t="s">
        <v>85</v>
      </c>
      <c r="O477" s="48" t="s">
        <v>483</v>
      </c>
      <c r="P477" s="52"/>
      <c r="Q477" s="25">
        <v>9.0</v>
      </c>
      <c r="R477" s="25">
        <v>10.0</v>
      </c>
      <c r="S477" s="25">
        <v>10.0</v>
      </c>
      <c r="T477" s="25"/>
      <c r="U477" s="25"/>
      <c r="V477" s="25"/>
      <c r="W477" s="25">
        <v>10.0</v>
      </c>
      <c r="X477" s="25">
        <v>8.0</v>
      </c>
      <c r="Y477" s="25">
        <v>10.0</v>
      </c>
      <c r="Z477" s="25">
        <v>10.0</v>
      </c>
      <c r="AA477" s="25"/>
      <c r="AB477" s="25">
        <v>10.0</v>
      </c>
      <c r="AC477" s="25">
        <v>10.0</v>
      </c>
      <c r="AD477" s="25"/>
      <c r="AE477" s="25"/>
      <c r="AF477" s="25"/>
      <c r="AG477" s="25">
        <v>10.0</v>
      </c>
      <c r="AH477" s="25">
        <v>10.0</v>
      </c>
      <c r="AI477" s="25"/>
      <c r="AJ477" s="25"/>
      <c r="AK477" s="25">
        <v>10.0</v>
      </c>
      <c r="AL477" s="25"/>
      <c r="AM477" s="25">
        <v>10.0</v>
      </c>
      <c r="AN477" s="25"/>
      <c r="AO477" s="25"/>
      <c r="AP477" s="25"/>
      <c r="AQ477" s="25"/>
      <c r="AR477" s="6"/>
      <c r="AS477" s="25"/>
      <c r="AT477" s="25"/>
      <c r="AU477" s="25"/>
      <c r="AV477" s="25"/>
      <c r="AW477" s="25"/>
      <c r="AX477" s="25">
        <v>10.0</v>
      </c>
      <c r="AY477" s="25">
        <f t="shared" si="1"/>
        <v>9.78</v>
      </c>
      <c r="AZ477" s="23"/>
      <c r="BA477" s="23">
        <f t="shared" si="5"/>
        <v>0</v>
      </c>
      <c r="BB477" s="6">
        <v>12.0</v>
      </c>
      <c r="BC477" s="6">
        <v>0.0</v>
      </c>
      <c r="BD477" s="23">
        <f t="shared" si="3"/>
        <v>12</v>
      </c>
      <c r="BE477" s="6" t="s">
        <v>92</v>
      </c>
      <c r="BF477" s="6" t="s">
        <v>55</v>
      </c>
      <c r="BG477" s="6" t="s">
        <v>55</v>
      </c>
      <c r="BH477" s="6" t="s">
        <v>55</v>
      </c>
      <c r="BI477" s="6" t="s">
        <v>55</v>
      </c>
      <c r="BJ477" s="6" t="s">
        <v>92</v>
      </c>
      <c r="BK477" s="6" t="s">
        <v>55</v>
      </c>
      <c r="BL477" s="23"/>
      <c r="BM477" s="23"/>
      <c r="BN477" s="42"/>
      <c r="BO477" s="42"/>
      <c r="BP477" s="42"/>
    </row>
    <row r="478">
      <c r="A478" s="11">
        <v>475.0</v>
      </c>
      <c r="B478" s="116" t="s">
        <v>2030</v>
      </c>
      <c r="C478" s="116" t="s">
        <v>125</v>
      </c>
      <c r="D478" s="116" t="s">
        <v>338</v>
      </c>
      <c r="E478" s="117"/>
      <c r="F478" s="116" t="s">
        <v>79</v>
      </c>
      <c r="G478" s="116" t="s">
        <v>1607</v>
      </c>
      <c r="H478" s="48" t="s">
        <v>90</v>
      </c>
      <c r="J478" s="11" t="s">
        <v>91</v>
      </c>
      <c r="K478" s="48" t="s">
        <v>84</v>
      </c>
      <c r="L478" s="49">
        <v>42979.0</v>
      </c>
      <c r="M478" s="52"/>
      <c r="N478" s="48" t="s">
        <v>85</v>
      </c>
      <c r="O478" s="48" t="s">
        <v>295</v>
      </c>
      <c r="P478" s="52"/>
      <c r="Q478" s="6">
        <v>6.0</v>
      </c>
      <c r="R478" s="6">
        <v>8.0</v>
      </c>
      <c r="S478" s="6">
        <v>6.0</v>
      </c>
      <c r="T478" s="23"/>
      <c r="U478" s="23"/>
      <c r="V478" s="23"/>
      <c r="W478" s="6">
        <v>8.0</v>
      </c>
      <c r="X478" s="6">
        <v>6.0</v>
      </c>
      <c r="Y478" s="6">
        <v>10.0</v>
      </c>
      <c r="Z478" s="6">
        <v>10.0</v>
      </c>
      <c r="AA478" s="23"/>
      <c r="AB478" s="6">
        <v>10.0</v>
      </c>
      <c r="AC478" s="6">
        <v>10.0</v>
      </c>
      <c r="AD478" s="23"/>
      <c r="AE478" s="23"/>
      <c r="AF478" s="23"/>
      <c r="AG478" s="25">
        <v>9.0</v>
      </c>
      <c r="AH478" s="25">
        <v>10.0</v>
      </c>
      <c r="AI478" s="23"/>
      <c r="AJ478" s="23"/>
      <c r="AK478" s="25">
        <v>10.0</v>
      </c>
      <c r="AL478" s="23"/>
      <c r="AM478" s="6">
        <v>10.0</v>
      </c>
      <c r="AN478" s="23"/>
      <c r="AO478" s="23"/>
      <c r="AP478" s="23"/>
      <c r="AQ478" s="23"/>
      <c r="AR478" s="6"/>
      <c r="AS478" s="23"/>
      <c r="AT478" s="23"/>
      <c r="AU478" s="23"/>
      <c r="AV478" s="23"/>
      <c r="AW478" s="23"/>
      <c r="AX478" s="25">
        <v>10.0</v>
      </c>
      <c r="AY478" s="25">
        <f t="shared" si="1"/>
        <v>8.78</v>
      </c>
      <c r="AZ478" s="23"/>
      <c r="BA478" s="23">
        <f t="shared" si="5"/>
        <v>0</v>
      </c>
      <c r="BB478" s="6">
        <v>16.0</v>
      </c>
      <c r="BC478" s="6">
        <v>8.0</v>
      </c>
      <c r="BD478" s="23">
        <f t="shared" si="3"/>
        <v>8</v>
      </c>
      <c r="BE478" s="6" t="s">
        <v>92</v>
      </c>
      <c r="BF478" s="6" t="s">
        <v>55</v>
      </c>
      <c r="BG478" s="6" t="s">
        <v>55</v>
      </c>
      <c r="BH478" s="6" t="s">
        <v>55</v>
      </c>
      <c r="BI478" s="6" t="s">
        <v>92</v>
      </c>
      <c r="BJ478" s="6" t="s">
        <v>92</v>
      </c>
      <c r="BK478" s="6" t="s">
        <v>55</v>
      </c>
      <c r="BL478" s="23"/>
      <c r="BM478" s="23"/>
      <c r="BN478" s="42"/>
      <c r="BO478" s="42"/>
      <c r="BP478" s="42"/>
    </row>
    <row r="479">
      <c r="A479" s="11">
        <v>476.0</v>
      </c>
      <c r="B479" s="116" t="s">
        <v>1442</v>
      </c>
      <c r="C479" s="116" t="s">
        <v>87</v>
      </c>
      <c r="D479" s="116" t="s">
        <v>78</v>
      </c>
      <c r="E479" s="117"/>
      <c r="F479" s="116" t="s">
        <v>79</v>
      </c>
      <c r="G479" s="116" t="s">
        <v>1607</v>
      </c>
      <c r="H479" s="48" t="s">
        <v>90</v>
      </c>
      <c r="J479" s="11" t="s">
        <v>91</v>
      </c>
      <c r="K479" s="48" t="s">
        <v>84</v>
      </c>
      <c r="L479" s="49">
        <v>42979.0</v>
      </c>
      <c r="M479" s="52"/>
      <c r="N479" s="48" t="s">
        <v>85</v>
      </c>
      <c r="O479" s="48" t="s">
        <v>295</v>
      </c>
      <c r="P479" s="52"/>
      <c r="Q479" s="25">
        <v>9.0</v>
      </c>
      <c r="R479" s="25">
        <v>7.0</v>
      </c>
      <c r="S479" s="25">
        <v>8.0</v>
      </c>
      <c r="T479" s="25"/>
      <c r="U479" s="25"/>
      <c r="V479" s="25"/>
      <c r="W479" s="25">
        <v>10.0</v>
      </c>
      <c r="X479" s="25">
        <v>10.0</v>
      </c>
      <c r="Y479" s="25">
        <v>10.0</v>
      </c>
      <c r="Z479" s="25">
        <v>9.0</v>
      </c>
      <c r="AA479" s="25"/>
      <c r="AB479" s="25">
        <v>10.0</v>
      </c>
      <c r="AC479" s="25">
        <v>10.0</v>
      </c>
      <c r="AD479" s="25"/>
      <c r="AE479" s="25"/>
      <c r="AF479" s="25"/>
      <c r="AG479" s="25">
        <v>10.0</v>
      </c>
      <c r="AH479" s="25">
        <v>10.0</v>
      </c>
      <c r="AI479" s="25"/>
      <c r="AJ479" s="25"/>
      <c r="AK479" s="25">
        <v>10.0</v>
      </c>
      <c r="AL479" s="25"/>
      <c r="AM479" s="25">
        <v>10.0</v>
      </c>
      <c r="AN479" s="25"/>
      <c r="AO479" s="25"/>
      <c r="AP479" s="25"/>
      <c r="AQ479" s="25"/>
      <c r="AR479" s="6"/>
      <c r="AS479" s="25"/>
      <c r="AT479" s="25"/>
      <c r="AU479" s="25"/>
      <c r="AV479" s="25"/>
      <c r="AW479" s="25"/>
      <c r="AX479" s="25">
        <v>10.0</v>
      </c>
      <c r="AY479" s="25">
        <f t="shared" si="1"/>
        <v>9.5</v>
      </c>
      <c r="AZ479" s="23"/>
      <c r="BA479" s="23">
        <f t="shared" si="5"/>
        <v>0</v>
      </c>
      <c r="BB479" s="6">
        <v>15.0</v>
      </c>
      <c r="BC479" s="6">
        <v>7.0</v>
      </c>
      <c r="BD479" s="23">
        <f t="shared" si="3"/>
        <v>8</v>
      </c>
      <c r="BE479" s="6" t="s">
        <v>92</v>
      </c>
      <c r="BF479" s="6" t="s">
        <v>55</v>
      </c>
      <c r="BG479" s="6" t="s">
        <v>55</v>
      </c>
      <c r="BH479" s="6" t="s">
        <v>55</v>
      </c>
      <c r="BI479" s="6" t="s">
        <v>55</v>
      </c>
      <c r="BJ479" s="6" t="s">
        <v>92</v>
      </c>
      <c r="BK479" s="6" t="s">
        <v>55</v>
      </c>
      <c r="BL479" s="23"/>
      <c r="BM479" s="23"/>
      <c r="BN479" s="42"/>
      <c r="BO479" s="42"/>
      <c r="BP479" s="42"/>
    </row>
    <row r="480">
      <c r="A480" s="11">
        <v>477.0</v>
      </c>
      <c r="B480" s="116" t="s">
        <v>1443</v>
      </c>
      <c r="C480" s="116" t="s">
        <v>77</v>
      </c>
      <c r="D480" s="116" t="s">
        <v>1444</v>
      </c>
      <c r="E480" s="117"/>
      <c r="F480" s="116" t="s">
        <v>79</v>
      </c>
      <c r="G480" s="116" t="s">
        <v>1607</v>
      </c>
      <c r="H480" s="48" t="s">
        <v>90</v>
      </c>
      <c r="J480" s="11" t="s">
        <v>91</v>
      </c>
      <c r="K480" s="48" t="s">
        <v>84</v>
      </c>
      <c r="L480" s="49">
        <v>42979.0</v>
      </c>
      <c r="M480" s="52"/>
      <c r="N480" s="48" t="s">
        <v>85</v>
      </c>
      <c r="O480" s="48" t="s">
        <v>483</v>
      </c>
      <c r="P480" s="52"/>
      <c r="Q480" s="25">
        <v>9.0</v>
      </c>
      <c r="R480" s="25">
        <v>9.0</v>
      </c>
      <c r="S480" s="25">
        <v>7.0</v>
      </c>
      <c r="T480" s="25"/>
      <c r="U480" s="25"/>
      <c r="V480" s="25"/>
      <c r="W480" s="25">
        <v>9.0</v>
      </c>
      <c r="X480" s="25">
        <v>8.0</v>
      </c>
      <c r="Y480" s="25">
        <v>10.0</v>
      </c>
      <c r="Z480" s="25">
        <v>10.0</v>
      </c>
      <c r="AA480" s="25"/>
      <c r="AB480" s="25">
        <v>10.0</v>
      </c>
      <c r="AC480" s="25">
        <v>10.0</v>
      </c>
      <c r="AD480" s="25"/>
      <c r="AE480" s="25"/>
      <c r="AF480" s="25"/>
      <c r="AG480" s="25">
        <v>9.0</v>
      </c>
      <c r="AH480" s="25">
        <v>10.0</v>
      </c>
      <c r="AI480" s="25"/>
      <c r="AJ480" s="25"/>
      <c r="AK480" s="25">
        <v>10.0</v>
      </c>
      <c r="AL480" s="25"/>
      <c r="AM480" s="25">
        <v>10.0</v>
      </c>
      <c r="AN480" s="25"/>
      <c r="AO480" s="25"/>
      <c r="AP480" s="25"/>
      <c r="AQ480" s="25"/>
      <c r="AR480" s="6"/>
      <c r="AS480" s="25"/>
      <c r="AT480" s="25"/>
      <c r="AU480" s="25"/>
      <c r="AV480" s="25"/>
      <c r="AW480" s="25"/>
      <c r="AX480" s="25">
        <v>10.0</v>
      </c>
      <c r="AY480" s="25">
        <f t="shared" si="1"/>
        <v>9.35</v>
      </c>
      <c r="AZ480" s="23"/>
      <c r="BA480" s="23">
        <f t="shared" si="5"/>
        <v>0</v>
      </c>
      <c r="BB480" s="6">
        <v>34.0</v>
      </c>
      <c r="BC480" s="6">
        <v>6.0</v>
      </c>
      <c r="BD480" s="23">
        <f t="shared" si="3"/>
        <v>28</v>
      </c>
      <c r="BE480" s="6" t="s">
        <v>92</v>
      </c>
      <c r="BF480" s="6" t="s">
        <v>55</v>
      </c>
      <c r="BG480" s="6" t="s">
        <v>55</v>
      </c>
      <c r="BH480" s="6" t="s">
        <v>55</v>
      </c>
      <c r="BI480" s="6" t="s">
        <v>55</v>
      </c>
      <c r="BJ480" s="6" t="s">
        <v>92</v>
      </c>
      <c r="BK480" s="6" t="s">
        <v>55</v>
      </c>
      <c r="BL480" s="23"/>
      <c r="BM480" s="23"/>
      <c r="BN480" s="42"/>
      <c r="BO480" s="42"/>
      <c r="BP480" s="42"/>
    </row>
    <row r="481">
      <c r="A481" s="11">
        <v>478.0</v>
      </c>
      <c r="B481" s="116" t="s">
        <v>1445</v>
      </c>
      <c r="C481" s="116" t="s">
        <v>173</v>
      </c>
      <c r="D481" s="116" t="s">
        <v>76</v>
      </c>
      <c r="E481" s="117"/>
      <c r="F481" s="116" t="s">
        <v>79</v>
      </c>
      <c r="G481" s="116" t="s">
        <v>1607</v>
      </c>
      <c r="H481" s="48" t="s">
        <v>90</v>
      </c>
      <c r="J481" s="11" t="s">
        <v>91</v>
      </c>
      <c r="K481" s="48" t="s">
        <v>84</v>
      </c>
      <c r="L481" s="49">
        <v>42979.0</v>
      </c>
      <c r="M481" s="52"/>
      <c r="N481" s="48" t="s">
        <v>85</v>
      </c>
      <c r="O481" s="48" t="s">
        <v>295</v>
      </c>
      <c r="P481" s="52"/>
      <c r="Q481" s="25">
        <v>8.0</v>
      </c>
      <c r="R481" s="25">
        <v>10.0</v>
      </c>
      <c r="S481" s="25">
        <v>7.0</v>
      </c>
      <c r="T481" s="25"/>
      <c r="U481" s="25"/>
      <c r="V481" s="25"/>
      <c r="W481" s="25">
        <v>8.0</v>
      </c>
      <c r="X481" s="25">
        <v>9.0</v>
      </c>
      <c r="Y481" s="25">
        <v>9.0</v>
      </c>
      <c r="Z481" s="25">
        <v>9.0</v>
      </c>
      <c r="AA481" s="25"/>
      <c r="AB481" s="25">
        <v>10.0</v>
      </c>
      <c r="AC481" s="25">
        <v>10.0</v>
      </c>
      <c r="AD481" s="25"/>
      <c r="AE481" s="25"/>
      <c r="AF481" s="25"/>
      <c r="AG481" s="25">
        <v>9.0</v>
      </c>
      <c r="AH481" s="25">
        <v>10.0</v>
      </c>
      <c r="AI481" s="25"/>
      <c r="AJ481" s="25"/>
      <c r="AK481" s="25">
        <v>10.0</v>
      </c>
      <c r="AL481" s="25"/>
      <c r="AM481" s="25">
        <v>10.0</v>
      </c>
      <c r="AN481" s="25"/>
      <c r="AO481" s="25"/>
      <c r="AP481" s="25"/>
      <c r="AQ481" s="25"/>
      <c r="AR481" s="6"/>
      <c r="AS481" s="25"/>
      <c r="AT481" s="25"/>
      <c r="AU481" s="25"/>
      <c r="AV481" s="25"/>
      <c r="AW481" s="25"/>
      <c r="AX481" s="25">
        <v>10.0</v>
      </c>
      <c r="AY481" s="25">
        <f t="shared" si="1"/>
        <v>9.21</v>
      </c>
      <c r="AZ481" s="23"/>
      <c r="BA481" s="23">
        <f t="shared" si="5"/>
        <v>0</v>
      </c>
      <c r="BB481" s="6">
        <v>7.0</v>
      </c>
      <c r="BC481" s="6">
        <v>4.0</v>
      </c>
      <c r="BD481" s="23">
        <f t="shared" si="3"/>
        <v>3</v>
      </c>
      <c r="BE481" s="6" t="s">
        <v>92</v>
      </c>
      <c r="BF481" s="6" t="s">
        <v>55</v>
      </c>
      <c r="BG481" s="6" t="s">
        <v>55</v>
      </c>
      <c r="BH481" s="6" t="s">
        <v>55</v>
      </c>
      <c r="BI481" s="6" t="s">
        <v>55</v>
      </c>
      <c r="BJ481" s="6" t="s">
        <v>92</v>
      </c>
      <c r="BK481" s="6" t="s">
        <v>55</v>
      </c>
      <c r="BL481" s="23"/>
      <c r="BM481" s="23"/>
      <c r="BN481" s="42"/>
      <c r="BO481" s="42"/>
      <c r="BP481" s="42"/>
    </row>
    <row r="482">
      <c r="A482" s="11">
        <v>479.0</v>
      </c>
      <c r="B482" s="116" t="s">
        <v>1331</v>
      </c>
      <c r="C482" s="116" t="s">
        <v>87</v>
      </c>
      <c r="D482" s="118"/>
      <c r="E482" s="117"/>
      <c r="F482" s="116" t="s">
        <v>79</v>
      </c>
      <c r="G482" s="116" t="s">
        <v>1607</v>
      </c>
      <c r="H482" s="48" t="s">
        <v>90</v>
      </c>
      <c r="J482" s="11" t="s">
        <v>91</v>
      </c>
      <c r="K482" s="48" t="s">
        <v>84</v>
      </c>
      <c r="L482" s="49">
        <v>42979.0</v>
      </c>
      <c r="M482" s="52"/>
      <c r="N482" s="48" t="s">
        <v>85</v>
      </c>
      <c r="O482" s="48" t="s">
        <v>295</v>
      </c>
      <c r="P482" s="52"/>
      <c r="Q482" s="25">
        <v>8.0</v>
      </c>
      <c r="R482" s="25">
        <v>10.0</v>
      </c>
      <c r="S482" s="25">
        <v>10.0</v>
      </c>
      <c r="T482" s="25"/>
      <c r="U482" s="25"/>
      <c r="V482" s="25"/>
      <c r="W482" s="25">
        <v>7.0</v>
      </c>
      <c r="X482" s="25">
        <v>6.0</v>
      </c>
      <c r="Y482" s="25">
        <v>10.0</v>
      </c>
      <c r="Z482" s="25">
        <v>9.0</v>
      </c>
      <c r="AA482" s="25"/>
      <c r="AB482" s="25">
        <v>7.0</v>
      </c>
      <c r="AC482" s="25">
        <v>9.0</v>
      </c>
      <c r="AD482" s="25"/>
      <c r="AE482" s="25"/>
      <c r="AF482" s="25"/>
      <c r="AG482" s="25">
        <v>9.0</v>
      </c>
      <c r="AH482" s="25">
        <v>10.0</v>
      </c>
      <c r="AI482" s="25"/>
      <c r="AJ482" s="25"/>
      <c r="AK482" s="25">
        <v>10.0</v>
      </c>
      <c r="AL482" s="25"/>
      <c r="AM482" s="25">
        <v>10.0</v>
      </c>
      <c r="AN482" s="25"/>
      <c r="AO482" s="25"/>
      <c r="AP482" s="25"/>
      <c r="AQ482" s="25"/>
      <c r="AR482" s="6"/>
      <c r="AS482" s="25"/>
      <c r="AT482" s="25"/>
      <c r="AU482" s="25"/>
      <c r="AV482" s="25"/>
      <c r="AW482" s="25"/>
      <c r="AX482" s="25">
        <v>10.0</v>
      </c>
      <c r="AY482" s="25">
        <f t="shared" si="1"/>
        <v>8.92</v>
      </c>
      <c r="AZ482" s="23"/>
      <c r="BA482" s="23">
        <f t="shared" si="5"/>
        <v>0</v>
      </c>
      <c r="BB482" s="6">
        <v>17.0</v>
      </c>
      <c r="BC482" s="6">
        <v>2.0</v>
      </c>
      <c r="BD482" s="23">
        <f t="shared" si="3"/>
        <v>15</v>
      </c>
      <c r="BE482" s="6" t="s">
        <v>92</v>
      </c>
      <c r="BF482" s="6" t="s">
        <v>55</v>
      </c>
      <c r="BG482" s="6" t="s">
        <v>55</v>
      </c>
      <c r="BH482" s="6" t="s">
        <v>55</v>
      </c>
      <c r="BI482" s="6" t="s">
        <v>55</v>
      </c>
      <c r="BJ482" s="6" t="s">
        <v>92</v>
      </c>
      <c r="BK482" s="6" t="s">
        <v>55</v>
      </c>
      <c r="BL482" s="23"/>
      <c r="BM482" s="23"/>
      <c r="BN482" s="42"/>
      <c r="BO482" s="42"/>
      <c r="BP482" s="42"/>
    </row>
    <row r="483">
      <c r="A483" s="11">
        <v>480.0</v>
      </c>
      <c r="B483" s="116" t="s">
        <v>1450</v>
      </c>
      <c r="C483" s="116" t="s">
        <v>270</v>
      </c>
      <c r="D483" s="116" t="s">
        <v>335</v>
      </c>
      <c r="E483" s="117"/>
      <c r="F483" s="116" t="s">
        <v>79</v>
      </c>
      <c r="G483" s="116" t="s">
        <v>1607</v>
      </c>
      <c r="H483" s="48" t="s">
        <v>90</v>
      </c>
      <c r="J483" s="11" t="s">
        <v>545</v>
      </c>
      <c r="K483" s="48" t="s">
        <v>84</v>
      </c>
      <c r="L483" s="49">
        <v>42979.0</v>
      </c>
      <c r="M483" s="52"/>
      <c r="N483" s="48" t="s">
        <v>85</v>
      </c>
      <c r="O483" s="48" t="s">
        <v>483</v>
      </c>
      <c r="P483" s="52"/>
      <c r="Q483" s="6">
        <v>8.0</v>
      </c>
      <c r="R483" s="6">
        <v>6.0</v>
      </c>
      <c r="S483" s="6">
        <v>9.0</v>
      </c>
      <c r="T483" s="6"/>
      <c r="U483" s="6"/>
      <c r="V483" s="6"/>
      <c r="W483" s="6">
        <v>8.0</v>
      </c>
      <c r="X483" s="6">
        <v>6.0</v>
      </c>
      <c r="Y483" s="6">
        <v>10.0</v>
      </c>
      <c r="Z483" s="6">
        <v>9.0</v>
      </c>
      <c r="AA483" s="23"/>
      <c r="AB483" s="6">
        <v>5.0</v>
      </c>
      <c r="AC483" s="6">
        <v>10.0</v>
      </c>
      <c r="AD483" s="23"/>
      <c r="AE483" s="23"/>
      <c r="AF483" s="6"/>
      <c r="AG483" s="6">
        <v>7.0</v>
      </c>
      <c r="AH483" s="6">
        <v>10.0</v>
      </c>
      <c r="AI483" s="23"/>
      <c r="AJ483" s="23"/>
      <c r="AK483" s="6">
        <v>10.0</v>
      </c>
      <c r="AL483" s="23"/>
      <c r="AM483" s="6">
        <v>9.0</v>
      </c>
      <c r="AN483" s="6"/>
      <c r="AO483" s="23"/>
      <c r="AP483" s="23"/>
      <c r="AQ483" s="23"/>
      <c r="AR483" s="6"/>
      <c r="AS483" s="23"/>
      <c r="AT483" s="23"/>
      <c r="AU483" s="23"/>
      <c r="AV483" s="23"/>
      <c r="AW483" s="23"/>
      <c r="AX483" s="25">
        <v>10.0</v>
      </c>
      <c r="AY483" s="25">
        <f t="shared" si="1"/>
        <v>8.35</v>
      </c>
      <c r="AZ483" s="23"/>
      <c r="BA483" s="23">
        <f t="shared" si="5"/>
        <v>0</v>
      </c>
      <c r="BB483" s="6">
        <v>37.0</v>
      </c>
      <c r="BC483" s="6">
        <v>9.0</v>
      </c>
      <c r="BD483" s="23">
        <f t="shared" si="3"/>
        <v>28</v>
      </c>
      <c r="BE483" s="6" t="s">
        <v>92</v>
      </c>
      <c r="BF483" s="6" t="s">
        <v>55</v>
      </c>
      <c r="BG483" s="6" t="s">
        <v>55</v>
      </c>
      <c r="BH483" s="6" t="s">
        <v>55</v>
      </c>
      <c r="BI483" s="6" t="s">
        <v>55</v>
      </c>
      <c r="BJ483" s="6" t="s">
        <v>92</v>
      </c>
      <c r="BK483" s="6" t="s">
        <v>55</v>
      </c>
      <c r="BL483" s="23"/>
      <c r="BM483" s="23"/>
      <c r="BN483" s="42"/>
      <c r="BO483" s="42"/>
      <c r="BP483" s="42"/>
    </row>
    <row r="484">
      <c r="A484" s="11">
        <v>481.0</v>
      </c>
      <c r="B484" s="116" t="s">
        <v>1451</v>
      </c>
      <c r="C484" s="116" t="s">
        <v>412</v>
      </c>
      <c r="D484" s="118"/>
      <c r="E484" s="117"/>
      <c r="F484" s="116" t="s">
        <v>96</v>
      </c>
      <c r="G484" s="116" t="s">
        <v>1607</v>
      </c>
      <c r="H484" s="48" t="s">
        <v>90</v>
      </c>
      <c r="J484" s="11" t="s">
        <v>545</v>
      </c>
      <c r="K484" s="48" t="s">
        <v>84</v>
      </c>
      <c r="L484" s="49">
        <v>42979.0</v>
      </c>
      <c r="M484" s="52"/>
      <c r="N484" s="48" t="s">
        <v>85</v>
      </c>
      <c r="O484" s="48" t="s">
        <v>295</v>
      </c>
      <c r="P484" s="52"/>
      <c r="Q484" s="25">
        <v>9.0</v>
      </c>
      <c r="R484" s="25">
        <v>10.0</v>
      </c>
      <c r="S484" s="25">
        <v>7.0</v>
      </c>
      <c r="T484" s="25"/>
      <c r="U484" s="25"/>
      <c r="V484" s="25"/>
      <c r="W484" s="25">
        <v>9.0</v>
      </c>
      <c r="X484" s="25">
        <v>10.0</v>
      </c>
      <c r="Y484" s="25">
        <v>10.0</v>
      </c>
      <c r="Z484" s="25">
        <v>10.0</v>
      </c>
      <c r="AA484" s="25"/>
      <c r="AB484" s="25">
        <v>10.0</v>
      </c>
      <c r="AC484" s="25">
        <v>10.0</v>
      </c>
      <c r="AD484" s="25"/>
      <c r="AE484" s="25"/>
      <c r="AF484" s="25"/>
      <c r="AG484" s="6">
        <v>7.0</v>
      </c>
      <c r="AH484" s="25">
        <v>10.0</v>
      </c>
      <c r="AI484" s="25"/>
      <c r="AJ484" s="25"/>
      <c r="AK484" s="25">
        <v>10.0</v>
      </c>
      <c r="AL484" s="25"/>
      <c r="AM484" s="25">
        <v>10.0</v>
      </c>
      <c r="AN484" s="25"/>
      <c r="AO484" s="25"/>
      <c r="AP484" s="25"/>
      <c r="AQ484" s="25"/>
      <c r="AR484" s="6"/>
      <c r="AS484" s="25"/>
      <c r="AT484" s="25"/>
      <c r="AU484" s="25"/>
      <c r="AV484" s="25"/>
      <c r="AW484" s="25"/>
      <c r="AX484" s="25">
        <v>10.0</v>
      </c>
      <c r="AY484" s="25">
        <f t="shared" si="1"/>
        <v>9.42</v>
      </c>
      <c r="AZ484" s="23"/>
      <c r="BA484" s="23">
        <f t="shared" si="5"/>
        <v>0</v>
      </c>
      <c r="BB484" s="6">
        <v>1.0</v>
      </c>
      <c r="BC484" s="6">
        <v>0.0</v>
      </c>
      <c r="BD484" s="23">
        <f t="shared" si="3"/>
        <v>1</v>
      </c>
      <c r="BE484" s="6" t="s">
        <v>92</v>
      </c>
      <c r="BF484" s="6" t="s">
        <v>55</v>
      </c>
      <c r="BG484" s="6" t="s">
        <v>55</v>
      </c>
      <c r="BH484" s="6" t="s">
        <v>55</v>
      </c>
      <c r="BI484" s="6" t="s">
        <v>55</v>
      </c>
      <c r="BJ484" s="6" t="s">
        <v>92</v>
      </c>
      <c r="BK484" s="6" t="s">
        <v>55</v>
      </c>
      <c r="BL484" s="23"/>
      <c r="BM484" s="23"/>
      <c r="BN484" s="42"/>
      <c r="BO484" s="42"/>
      <c r="BP484" s="42"/>
    </row>
    <row r="485">
      <c r="A485" s="11">
        <v>482.0</v>
      </c>
      <c r="B485" s="116" t="s">
        <v>1454</v>
      </c>
      <c r="C485" s="116" t="s">
        <v>192</v>
      </c>
      <c r="D485" s="116" t="s">
        <v>112</v>
      </c>
      <c r="E485" s="117"/>
      <c r="F485" s="116" t="s">
        <v>96</v>
      </c>
      <c r="G485" s="116" t="s">
        <v>1607</v>
      </c>
      <c r="H485" s="48" t="s">
        <v>90</v>
      </c>
      <c r="J485" s="11" t="s">
        <v>545</v>
      </c>
      <c r="K485" s="48" t="s">
        <v>84</v>
      </c>
      <c r="L485" s="49">
        <v>42979.0</v>
      </c>
      <c r="M485" s="52"/>
      <c r="N485" s="48" t="s">
        <v>85</v>
      </c>
      <c r="O485" s="48" t="s">
        <v>295</v>
      </c>
      <c r="P485" s="52"/>
      <c r="Q485" s="6">
        <v>9.0</v>
      </c>
      <c r="R485" s="6">
        <v>10.0</v>
      </c>
      <c r="S485" s="6">
        <v>9.0</v>
      </c>
      <c r="T485" s="23"/>
      <c r="U485" s="23"/>
      <c r="V485" s="23"/>
      <c r="W485" s="6">
        <v>10.0</v>
      </c>
      <c r="X485" s="6">
        <v>10.0</v>
      </c>
      <c r="Y485" s="6">
        <v>10.0</v>
      </c>
      <c r="Z485" s="6">
        <v>10.0</v>
      </c>
      <c r="AA485" s="23"/>
      <c r="AB485" s="6">
        <v>10.0</v>
      </c>
      <c r="AC485" s="6">
        <v>10.0</v>
      </c>
      <c r="AD485" s="23"/>
      <c r="AE485" s="23"/>
      <c r="AF485" s="6"/>
      <c r="AG485" s="6">
        <v>10.0</v>
      </c>
      <c r="AH485" s="6">
        <v>10.0</v>
      </c>
      <c r="AI485" s="23"/>
      <c r="AJ485" s="23"/>
      <c r="AK485" s="6">
        <v>10.0</v>
      </c>
      <c r="AL485" s="23"/>
      <c r="AM485" s="6">
        <v>10.0</v>
      </c>
      <c r="AN485" s="6"/>
      <c r="AO485" s="23"/>
      <c r="AP485" s="23"/>
      <c r="AQ485" s="23"/>
      <c r="AR485" s="6"/>
      <c r="AS485" s="23"/>
      <c r="AT485" s="23"/>
      <c r="AU485" s="23"/>
      <c r="AV485" s="23"/>
      <c r="AW485" s="23"/>
      <c r="AX485" s="25">
        <v>10.0</v>
      </c>
      <c r="AY485" s="25">
        <f t="shared" si="1"/>
        <v>9.85</v>
      </c>
      <c r="AZ485" s="23"/>
      <c r="BA485" s="23">
        <f t="shared" si="5"/>
        <v>0</v>
      </c>
      <c r="BB485" s="6">
        <v>7.0</v>
      </c>
      <c r="BC485" s="6">
        <v>0.0</v>
      </c>
      <c r="BD485" s="23">
        <f t="shared" si="3"/>
        <v>7</v>
      </c>
      <c r="BE485" s="6" t="s">
        <v>92</v>
      </c>
      <c r="BF485" s="6" t="s">
        <v>55</v>
      </c>
      <c r="BG485" s="6" t="s">
        <v>55</v>
      </c>
      <c r="BH485" s="6" t="s">
        <v>55</v>
      </c>
      <c r="BI485" s="6" t="s">
        <v>55</v>
      </c>
      <c r="BJ485" s="6" t="s">
        <v>92</v>
      </c>
      <c r="BK485" s="6" t="s">
        <v>55</v>
      </c>
      <c r="BL485" s="23"/>
      <c r="BM485" s="23"/>
      <c r="BN485" s="42"/>
      <c r="BO485" s="42"/>
      <c r="BP485" s="42"/>
    </row>
    <row r="486">
      <c r="A486" s="11">
        <v>483.0</v>
      </c>
      <c r="B486" s="116" t="s">
        <v>1459</v>
      </c>
      <c r="C486" s="116" t="s">
        <v>213</v>
      </c>
      <c r="D486" s="116" t="s">
        <v>1460</v>
      </c>
      <c r="E486" s="117"/>
      <c r="F486" s="116" t="s">
        <v>79</v>
      </c>
      <c r="G486" s="116" t="s">
        <v>1607</v>
      </c>
      <c r="H486" s="48" t="s">
        <v>90</v>
      </c>
      <c r="J486" s="11" t="s">
        <v>545</v>
      </c>
      <c r="K486" s="48" t="s">
        <v>84</v>
      </c>
      <c r="L486" s="49">
        <v>42979.0</v>
      </c>
      <c r="M486" s="52"/>
      <c r="N486" s="48" t="s">
        <v>85</v>
      </c>
      <c r="O486" s="48" t="s">
        <v>295</v>
      </c>
      <c r="P486" s="52"/>
      <c r="Q486" s="6">
        <v>7.0</v>
      </c>
      <c r="R486" s="6">
        <v>7.0</v>
      </c>
      <c r="S486" s="6">
        <v>5.0</v>
      </c>
      <c r="T486" s="23"/>
      <c r="U486" s="23"/>
      <c r="V486" s="23"/>
      <c r="W486" s="6">
        <v>7.0</v>
      </c>
      <c r="X486" s="6">
        <v>7.0</v>
      </c>
      <c r="Y486" s="6">
        <v>10.0</v>
      </c>
      <c r="Z486" s="6">
        <v>9.0</v>
      </c>
      <c r="AA486" s="23"/>
      <c r="AB486" s="6">
        <v>6.0</v>
      </c>
      <c r="AC486" s="6">
        <v>8.0</v>
      </c>
      <c r="AD486" s="23"/>
      <c r="AE486" s="23"/>
      <c r="AF486" s="6"/>
      <c r="AG486" s="6">
        <v>8.0</v>
      </c>
      <c r="AH486" s="6">
        <v>10.0</v>
      </c>
      <c r="AI486" s="23"/>
      <c r="AJ486" s="23"/>
      <c r="AK486" s="6">
        <v>10.0</v>
      </c>
      <c r="AL486" s="23"/>
      <c r="AM486" s="6">
        <v>9.0</v>
      </c>
      <c r="AN486" s="6"/>
      <c r="AO486" s="23"/>
      <c r="AP486" s="23"/>
      <c r="AQ486" s="23"/>
      <c r="AR486" s="6"/>
      <c r="AS486" s="23"/>
      <c r="AT486" s="23"/>
      <c r="AU486" s="23"/>
      <c r="AV486" s="23"/>
      <c r="AW486" s="23"/>
      <c r="AX486" s="25">
        <v>10.0</v>
      </c>
      <c r="AY486" s="25">
        <f t="shared" si="1"/>
        <v>8.07</v>
      </c>
      <c r="AZ486" s="23"/>
      <c r="BA486" s="23">
        <f t="shared" si="5"/>
        <v>0</v>
      </c>
      <c r="BB486" s="6">
        <v>23.0</v>
      </c>
      <c r="BC486" s="6">
        <v>8.0</v>
      </c>
      <c r="BD486" s="23">
        <f t="shared" si="3"/>
        <v>15</v>
      </c>
      <c r="BE486" s="6" t="s">
        <v>92</v>
      </c>
      <c r="BF486" s="6" t="s">
        <v>55</v>
      </c>
      <c r="BG486" s="6" t="s">
        <v>55</v>
      </c>
      <c r="BH486" s="6" t="s">
        <v>55</v>
      </c>
      <c r="BI486" s="6" t="s">
        <v>55</v>
      </c>
      <c r="BJ486" s="6" t="s">
        <v>92</v>
      </c>
      <c r="BK486" s="6" t="s">
        <v>55</v>
      </c>
      <c r="BL486" s="23"/>
      <c r="BM486" s="23"/>
      <c r="BN486" s="42"/>
      <c r="BO486" s="42"/>
      <c r="BP486" s="42"/>
    </row>
    <row r="487">
      <c r="A487" s="11">
        <v>484.0</v>
      </c>
      <c r="B487" s="116" t="s">
        <v>436</v>
      </c>
      <c r="C487" s="116" t="s">
        <v>338</v>
      </c>
      <c r="D487" s="116" t="s">
        <v>746</v>
      </c>
      <c r="E487" s="117"/>
      <c r="F487" s="116" t="s">
        <v>79</v>
      </c>
      <c r="G487" s="116" t="s">
        <v>1607</v>
      </c>
      <c r="H487" s="48" t="s">
        <v>90</v>
      </c>
      <c r="J487" s="11" t="s">
        <v>545</v>
      </c>
      <c r="K487" s="48" t="s">
        <v>84</v>
      </c>
      <c r="L487" s="49">
        <v>42979.0</v>
      </c>
      <c r="M487" s="52"/>
      <c r="N487" s="48" t="s">
        <v>85</v>
      </c>
      <c r="O487" s="48" t="s">
        <v>295</v>
      </c>
      <c r="P487" s="50"/>
      <c r="Q487" s="25">
        <v>9.0</v>
      </c>
      <c r="R487" s="25">
        <v>10.0</v>
      </c>
      <c r="S487" s="25">
        <v>8.0</v>
      </c>
      <c r="T487" s="25"/>
      <c r="U487" s="25"/>
      <c r="V487" s="25"/>
      <c r="W487" s="25">
        <v>7.0</v>
      </c>
      <c r="X487" s="25">
        <v>7.0</v>
      </c>
      <c r="Y487" s="25">
        <v>10.0</v>
      </c>
      <c r="Z487" s="25">
        <v>9.0</v>
      </c>
      <c r="AA487" s="25"/>
      <c r="AB487" s="25">
        <v>10.0</v>
      </c>
      <c r="AC487" s="25">
        <v>9.0</v>
      </c>
      <c r="AD487" s="25"/>
      <c r="AE487" s="25"/>
      <c r="AF487" s="25"/>
      <c r="AG487" s="6">
        <v>10.0</v>
      </c>
      <c r="AH487" s="25">
        <v>10.0</v>
      </c>
      <c r="AI487" s="25"/>
      <c r="AJ487" s="25"/>
      <c r="AK487" s="25">
        <v>10.0</v>
      </c>
      <c r="AL487" s="25"/>
      <c r="AM487" s="25">
        <v>10.0</v>
      </c>
      <c r="AN487" s="25"/>
      <c r="AO487" s="25"/>
      <c r="AP487" s="25"/>
      <c r="AQ487" s="25"/>
      <c r="AR487" s="6"/>
      <c r="AS487" s="25"/>
      <c r="AT487" s="25"/>
      <c r="AU487" s="25"/>
      <c r="AV487" s="25"/>
      <c r="AW487" s="25"/>
      <c r="AX487" s="25">
        <v>10.0</v>
      </c>
      <c r="AY487" s="25">
        <f t="shared" si="1"/>
        <v>9.21</v>
      </c>
      <c r="AZ487" s="23"/>
      <c r="BA487" s="23">
        <f t="shared" si="5"/>
        <v>0</v>
      </c>
      <c r="BB487" s="6">
        <v>7.0</v>
      </c>
      <c r="BC487" s="6">
        <v>4.0</v>
      </c>
      <c r="BD487" s="23">
        <f t="shared" si="3"/>
        <v>3</v>
      </c>
      <c r="BE487" s="6" t="s">
        <v>92</v>
      </c>
      <c r="BF487" s="6" t="s">
        <v>55</v>
      </c>
      <c r="BG487" s="6" t="s">
        <v>55</v>
      </c>
      <c r="BH487" s="6" t="s">
        <v>55</v>
      </c>
      <c r="BI487" s="6" t="s">
        <v>55</v>
      </c>
      <c r="BJ487" s="6" t="s">
        <v>92</v>
      </c>
      <c r="BK487" s="6" t="s">
        <v>55</v>
      </c>
      <c r="BL487" s="23"/>
      <c r="BM487" s="23"/>
      <c r="BN487" s="42"/>
      <c r="BO487" s="42"/>
      <c r="BP487" s="42"/>
    </row>
    <row r="488">
      <c r="A488" s="11">
        <v>485.0</v>
      </c>
      <c r="B488" s="116" t="s">
        <v>1463</v>
      </c>
      <c r="C488" s="116" t="s">
        <v>656</v>
      </c>
      <c r="D488" s="116" t="s">
        <v>662</v>
      </c>
      <c r="E488" s="117"/>
      <c r="F488" s="116" t="s">
        <v>96</v>
      </c>
      <c r="G488" s="116" t="s">
        <v>1607</v>
      </c>
      <c r="H488" s="48" t="s">
        <v>90</v>
      </c>
      <c r="J488" s="11" t="s">
        <v>545</v>
      </c>
      <c r="K488" s="48" t="s">
        <v>84</v>
      </c>
      <c r="L488" s="49">
        <v>42979.0</v>
      </c>
      <c r="M488" s="52"/>
      <c r="N488" s="52"/>
      <c r="O488" s="52"/>
      <c r="P488" s="52"/>
      <c r="Q488" s="25">
        <v>9.0</v>
      </c>
      <c r="R488" s="25">
        <v>10.0</v>
      </c>
      <c r="S488" s="25">
        <v>8.0</v>
      </c>
      <c r="T488" s="25"/>
      <c r="U488" s="25"/>
      <c r="V488" s="25"/>
      <c r="W488" s="25">
        <v>9.0</v>
      </c>
      <c r="X488" s="25">
        <v>10.0</v>
      </c>
      <c r="Y488" s="25">
        <v>10.0</v>
      </c>
      <c r="Z488" s="25">
        <v>10.0</v>
      </c>
      <c r="AA488" s="25"/>
      <c r="AB488" s="25">
        <v>10.0</v>
      </c>
      <c r="AC488" s="25">
        <v>10.0</v>
      </c>
      <c r="AD488" s="25"/>
      <c r="AE488" s="25"/>
      <c r="AF488" s="25"/>
      <c r="AG488" s="6">
        <v>10.0</v>
      </c>
      <c r="AH488" s="25">
        <v>10.0</v>
      </c>
      <c r="AI488" s="25"/>
      <c r="AJ488" s="25"/>
      <c r="AK488" s="25">
        <v>10.0</v>
      </c>
      <c r="AL488" s="25"/>
      <c r="AM488" s="25">
        <v>10.0</v>
      </c>
      <c r="AN488" s="25"/>
      <c r="AO488" s="25"/>
      <c r="AP488" s="25"/>
      <c r="AQ488" s="25"/>
      <c r="AR488" s="6"/>
      <c r="AS488" s="25"/>
      <c r="AT488" s="25"/>
      <c r="AU488" s="25"/>
      <c r="AV488" s="25"/>
      <c r="AW488" s="25"/>
      <c r="AX488" s="25">
        <v>10.0</v>
      </c>
      <c r="AY488" s="25">
        <f t="shared" si="1"/>
        <v>9.71</v>
      </c>
      <c r="AZ488" s="23"/>
      <c r="BA488" s="23">
        <f t="shared" si="5"/>
        <v>0</v>
      </c>
      <c r="BB488" s="6">
        <v>6.0</v>
      </c>
      <c r="BC488" s="6">
        <v>0.0</v>
      </c>
      <c r="BD488" s="23">
        <f t="shared" si="3"/>
        <v>6</v>
      </c>
      <c r="BE488" s="6" t="s">
        <v>92</v>
      </c>
      <c r="BF488" s="6" t="s">
        <v>55</v>
      </c>
      <c r="BG488" s="6" t="s">
        <v>55</v>
      </c>
      <c r="BH488" s="6" t="s">
        <v>55</v>
      </c>
      <c r="BI488" s="6" t="s">
        <v>55</v>
      </c>
      <c r="BJ488" s="6" t="s">
        <v>92</v>
      </c>
      <c r="BK488" s="6" t="s">
        <v>55</v>
      </c>
      <c r="BL488" s="23"/>
      <c r="BM488" s="23"/>
      <c r="BN488" s="42"/>
      <c r="BO488" s="42"/>
      <c r="BP488" s="42"/>
    </row>
    <row r="489">
      <c r="A489" s="11">
        <v>486.0</v>
      </c>
      <c r="B489" s="116" t="s">
        <v>960</v>
      </c>
      <c r="C489" s="116" t="s">
        <v>557</v>
      </c>
      <c r="D489" s="116" t="s">
        <v>1464</v>
      </c>
      <c r="E489" s="117"/>
      <c r="F489" s="116" t="s">
        <v>79</v>
      </c>
      <c r="G489" s="116" t="s">
        <v>1607</v>
      </c>
      <c r="H489" s="48" t="s">
        <v>90</v>
      </c>
      <c r="J489" s="11" t="s">
        <v>545</v>
      </c>
      <c r="K489" s="48" t="s">
        <v>84</v>
      </c>
      <c r="L489" s="49">
        <v>42979.0</v>
      </c>
      <c r="M489" s="52"/>
      <c r="N489" s="48" t="s">
        <v>85</v>
      </c>
      <c r="O489" s="48" t="s">
        <v>483</v>
      </c>
      <c r="P489" s="52"/>
      <c r="Q489" s="25">
        <v>8.0</v>
      </c>
      <c r="R489" s="25">
        <v>9.0</v>
      </c>
      <c r="S489" s="25">
        <v>5.0</v>
      </c>
      <c r="T489" s="25"/>
      <c r="U489" s="25"/>
      <c r="V489" s="25"/>
      <c r="W489" s="25">
        <v>5.0</v>
      </c>
      <c r="X489" s="25">
        <v>8.0</v>
      </c>
      <c r="Y489" s="25">
        <v>10.0</v>
      </c>
      <c r="Z489" s="25">
        <v>9.0</v>
      </c>
      <c r="AA489" s="25"/>
      <c r="AB489" s="25">
        <v>8.0</v>
      </c>
      <c r="AC489" s="25">
        <v>9.0</v>
      </c>
      <c r="AD489" s="25"/>
      <c r="AE489" s="25"/>
      <c r="AF489" s="25"/>
      <c r="AG489" s="6">
        <v>9.0</v>
      </c>
      <c r="AH489" s="25">
        <v>10.0</v>
      </c>
      <c r="AI489" s="25"/>
      <c r="AJ489" s="25"/>
      <c r="AK489" s="25">
        <v>10.0</v>
      </c>
      <c r="AL489" s="25"/>
      <c r="AM489" s="25">
        <v>10.0</v>
      </c>
      <c r="AN489" s="25"/>
      <c r="AO489" s="25"/>
      <c r="AP489" s="25"/>
      <c r="AQ489" s="25"/>
      <c r="AR489" s="6"/>
      <c r="AS489" s="25"/>
      <c r="AT489" s="25"/>
      <c r="AU489" s="25"/>
      <c r="AV489" s="25"/>
      <c r="AW489" s="25"/>
      <c r="AX489" s="25">
        <v>10.0</v>
      </c>
      <c r="AY489" s="25">
        <f t="shared" si="1"/>
        <v>8.57</v>
      </c>
      <c r="AZ489" s="23"/>
      <c r="BA489" s="23">
        <f t="shared" si="5"/>
        <v>0</v>
      </c>
      <c r="BB489" s="6">
        <v>39.0</v>
      </c>
      <c r="BC489" s="6">
        <v>9.0</v>
      </c>
      <c r="BD489" s="23">
        <f t="shared" si="3"/>
        <v>30</v>
      </c>
      <c r="BE489" s="6" t="s">
        <v>92</v>
      </c>
      <c r="BF489" s="6" t="s">
        <v>55</v>
      </c>
      <c r="BG489" s="6" t="s">
        <v>55</v>
      </c>
      <c r="BH489" s="6" t="s">
        <v>55</v>
      </c>
      <c r="BI489" s="6" t="s">
        <v>55</v>
      </c>
      <c r="BJ489" s="6" t="s">
        <v>92</v>
      </c>
      <c r="BK489" s="6" t="s">
        <v>55</v>
      </c>
      <c r="BL489" s="23"/>
      <c r="BM489" s="23"/>
      <c r="BN489" s="42"/>
      <c r="BO489" s="42"/>
      <c r="BP489" s="42"/>
    </row>
    <row r="490">
      <c r="A490" s="11">
        <v>487.0</v>
      </c>
      <c r="B490" s="116" t="s">
        <v>1466</v>
      </c>
      <c r="C490" s="116" t="s">
        <v>911</v>
      </c>
      <c r="D490" s="116" t="s">
        <v>1467</v>
      </c>
      <c r="E490" s="117"/>
      <c r="F490" s="116" t="s">
        <v>79</v>
      </c>
      <c r="G490" s="116" t="s">
        <v>1607</v>
      </c>
      <c r="H490" s="48" t="s">
        <v>90</v>
      </c>
      <c r="J490" s="11" t="s">
        <v>545</v>
      </c>
      <c r="K490" s="48" t="s">
        <v>84</v>
      </c>
      <c r="L490" s="49">
        <v>42979.0</v>
      </c>
      <c r="M490" s="52"/>
      <c r="N490" s="48" t="s">
        <v>85</v>
      </c>
      <c r="O490" s="48" t="s">
        <v>483</v>
      </c>
      <c r="P490" s="52"/>
      <c r="Q490" s="25">
        <v>9.0</v>
      </c>
      <c r="R490" s="25">
        <v>10.0</v>
      </c>
      <c r="S490" s="25">
        <v>9.0</v>
      </c>
      <c r="T490" s="25"/>
      <c r="U490" s="25"/>
      <c r="V490" s="25"/>
      <c r="W490" s="25">
        <v>7.0</v>
      </c>
      <c r="X490" s="25">
        <v>8.0</v>
      </c>
      <c r="Y490" s="25">
        <v>10.0</v>
      </c>
      <c r="Z490" s="25">
        <v>10.0</v>
      </c>
      <c r="AA490" s="25"/>
      <c r="AB490" s="25">
        <v>9.0</v>
      </c>
      <c r="AC490" s="25">
        <v>10.0</v>
      </c>
      <c r="AD490" s="25"/>
      <c r="AE490" s="25"/>
      <c r="AF490" s="25"/>
      <c r="AG490" s="6">
        <v>8.0</v>
      </c>
      <c r="AH490" s="25">
        <v>10.0</v>
      </c>
      <c r="AI490" s="25"/>
      <c r="AJ490" s="25"/>
      <c r="AK490" s="25">
        <v>10.0</v>
      </c>
      <c r="AL490" s="25"/>
      <c r="AM490" s="25">
        <v>10.0</v>
      </c>
      <c r="AN490" s="25"/>
      <c r="AO490" s="25"/>
      <c r="AP490" s="25"/>
      <c r="AQ490" s="25"/>
      <c r="AR490" s="6"/>
      <c r="AS490" s="25"/>
      <c r="AT490" s="25"/>
      <c r="AU490" s="25"/>
      <c r="AV490" s="25"/>
      <c r="AW490" s="25"/>
      <c r="AX490" s="25">
        <v>10.0</v>
      </c>
      <c r="AY490" s="25">
        <f t="shared" si="1"/>
        <v>9.28</v>
      </c>
      <c r="AZ490" s="23"/>
      <c r="BA490" s="23">
        <f t="shared" si="5"/>
        <v>0</v>
      </c>
      <c r="BB490" s="6">
        <v>24.0</v>
      </c>
      <c r="BC490" s="6">
        <v>9.0</v>
      </c>
      <c r="BD490" s="23">
        <f t="shared" si="3"/>
        <v>15</v>
      </c>
      <c r="BE490" s="6" t="s">
        <v>92</v>
      </c>
      <c r="BF490" s="6" t="s">
        <v>55</v>
      </c>
      <c r="BG490" s="6" t="s">
        <v>55</v>
      </c>
      <c r="BH490" s="6" t="s">
        <v>55</v>
      </c>
      <c r="BI490" s="6" t="s">
        <v>55</v>
      </c>
      <c r="BJ490" s="6" t="s">
        <v>92</v>
      </c>
      <c r="BK490" s="6" t="s">
        <v>55</v>
      </c>
      <c r="BL490" s="23"/>
      <c r="BM490" s="23"/>
      <c r="BN490" s="42"/>
      <c r="BO490" s="42"/>
      <c r="BP490" s="42"/>
    </row>
    <row r="491">
      <c r="A491" s="11">
        <v>488.0</v>
      </c>
      <c r="B491" s="116" t="s">
        <v>455</v>
      </c>
      <c r="C491" s="116" t="s">
        <v>925</v>
      </c>
      <c r="D491" s="116" t="s">
        <v>192</v>
      </c>
      <c r="E491" s="117"/>
      <c r="F491" s="116" t="s">
        <v>96</v>
      </c>
      <c r="G491" s="116" t="s">
        <v>1607</v>
      </c>
      <c r="H491" s="48" t="s">
        <v>90</v>
      </c>
      <c r="J491" s="11" t="s">
        <v>545</v>
      </c>
      <c r="K491" s="48" t="s">
        <v>84</v>
      </c>
      <c r="L491" s="49">
        <v>42979.0</v>
      </c>
      <c r="M491" s="52"/>
      <c r="N491" s="48" t="s">
        <v>85</v>
      </c>
      <c r="O491" s="48" t="s">
        <v>295</v>
      </c>
      <c r="P491" s="52"/>
      <c r="Q491" s="25">
        <v>9.0</v>
      </c>
      <c r="R491" s="25">
        <v>9.0</v>
      </c>
      <c r="S491" s="25">
        <v>9.0</v>
      </c>
      <c r="T491" s="25"/>
      <c r="U491" s="25"/>
      <c r="V491" s="25"/>
      <c r="W491" s="25">
        <v>9.0</v>
      </c>
      <c r="X491" s="25">
        <v>10.0</v>
      </c>
      <c r="Y491" s="25">
        <v>10.0</v>
      </c>
      <c r="Z491" s="25">
        <v>10.0</v>
      </c>
      <c r="AA491" s="25"/>
      <c r="AB491" s="25">
        <v>10.0</v>
      </c>
      <c r="AC491" s="25">
        <v>10.0</v>
      </c>
      <c r="AD491" s="25"/>
      <c r="AE491" s="25"/>
      <c r="AF491" s="25"/>
      <c r="AG491" s="6">
        <v>9.0</v>
      </c>
      <c r="AH491" s="25">
        <v>10.0</v>
      </c>
      <c r="AI491" s="25"/>
      <c r="AJ491" s="25"/>
      <c r="AK491" s="25">
        <v>10.0</v>
      </c>
      <c r="AL491" s="25"/>
      <c r="AM491" s="25">
        <v>10.0</v>
      </c>
      <c r="AN491" s="25"/>
      <c r="AO491" s="25"/>
      <c r="AP491" s="25"/>
      <c r="AQ491" s="25"/>
      <c r="AR491" s="6"/>
      <c r="AS491" s="25"/>
      <c r="AT491" s="25"/>
      <c r="AU491" s="25"/>
      <c r="AV491" s="25"/>
      <c r="AW491" s="25"/>
      <c r="AX491" s="25">
        <v>10.0</v>
      </c>
      <c r="AY491" s="25">
        <f t="shared" si="1"/>
        <v>9.64</v>
      </c>
      <c r="AZ491" s="23"/>
      <c r="BA491" s="23">
        <f t="shared" si="5"/>
        <v>0</v>
      </c>
      <c r="BB491" s="6">
        <v>4.0</v>
      </c>
      <c r="BC491" s="6">
        <v>0.0</v>
      </c>
      <c r="BD491" s="23">
        <f t="shared" si="3"/>
        <v>4</v>
      </c>
      <c r="BE491" s="6" t="s">
        <v>92</v>
      </c>
      <c r="BF491" s="6" t="s">
        <v>55</v>
      </c>
      <c r="BG491" s="6" t="s">
        <v>55</v>
      </c>
      <c r="BH491" s="6" t="s">
        <v>55</v>
      </c>
      <c r="BI491" s="6" t="s">
        <v>55</v>
      </c>
      <c r="BJ491" s="6" t="s">
        <v>92</v>
      </c>
      <c r="BK491" s="6" t="s">
        <v>55</v>
      </c>
      <c r="BL491" s="23"/>
      <c r="BM491" s="23"/>
      <c r="BN491" s="42"/>
      <c r="BO491" s="42"/>
      <c r="BP491" s="42"/>
    </row>
    <row r="492">
      <c r="A492" s="11">
        <v>489.0</v>
      </c>
      <c r="B492" s="116" t="s">
        <v>1472</v>
      </c>
      <c r="C492" s="116" t="s">
        <v>744</v>
      </c>
      <c r="D492" s="118"/>
      <c r="E492" s="117"/>
      <c r="F492" s="116" t="s">
        <v>96</v>
      </c>
      <c r="G492" s="116" t="s">
        <v>1607</v>
      </c>
      <c r="H492" s="48" t="s">
        <v>90</v>
      </c>
      <c r="J492" s="11" t="s">
        <v>545</v>
      </c>
      <c r="K492" s="48" t="s">
        <v>84</v>
      </c>
      <c r="L492" s="49">
        <v>42979.0</v>
      </c>
      <c r="M492" s="52"/>
      <c r="N492" s="48" t="s">
        <v>85</v>
      </c>
      <c r="O492" s="48" t="s">
        <v>295</v>
      </c>
      <c r="P492" s="52"/>
      <c r="Q492" s="6">
        <v>8.0</v>
      </c>
      <c r="R492" s="6">
        <v>9.0</v>
      </c>
      <c r="S492" s="6">
        <v>8.0</v>
      </c>
      <c r="T492" s="23"/>
      <c r="U492" s="23"/>
      <c r="V492" s="23"/>
      <c r="W492" s="6">
        <v>10.0</v>
      </c>
      <c r="X492" s="6">
        <v>8.0</v>
      </c>
      <c r="Y492" s="6">
        <v>10.0</v>
      </c>
      <c r="Z492" s="6">
        <v>9.0</v>
      </c>
      <c r="AA492" s="23"/>
      <c r="AB492" s="6">
        <v>10.0</v>
      </c>
      <c r="AC492" s="6">
        <v>10.0</v>
      </c>
      <c r="AD492" s="23"/>
      <c r="AE492" s="23"/>
      <c r="AF492" s="6"/>
      <c r="AG492" s="6">
        <v>9.0</v>
      </c>
      <c r="AH492" s="6">
        <v>10.0</v>
      </c>
      <c r="AI492" s="23"/>
      <c r="AJ492" s="23"/>
      <c r="AK492" s="6">
        <v>10.0</v>
      </c>
      <c r="AL492" s="23"/>
      <c r="AM492" s="6">
        <v>10.0</v>
      </c>
      <c r="AN492" s="6"/>
      <c r="AO492" s="23"/>
      <c r="AP492" s="23"/>
      <c r="AQ492" s="23"/>
      <c r="AR492" s="6"/>
      <c r="AS492" s="23"/>
      <c r="AT492" s="23"/>
      <c r="AU492" s="23"/>
      <c r="AV492" s="23"/>
      <c r="AW492" s="23"/>
      <c r="AX492" s="25">
        <v>10.0</v>
      </c>
      <c r="AY492" s="25">
        <f t="shared" si="1"/>
        <v>9.35</v>
      </c>
      <c r="AZ492" s="23"/>
      <c r="BA492" s="23">
        <f t="shared" si="5"/>
        <v>0</v>
      </c>
      <c r="BB492" s="6">
        <v>21.0</v>
      </c>
      <c r="BC492" s="6">
        <v>6.0</v>
      </c>
      <c r="BD492" s="23">
        <f t="shared" si="3"/>
        <v>15</v>
      </c>
      <c r="BE492" s="6" t="s">
        <v>92</v>
      </c>
      <c r="BF492" s="6" t="s">
        <v>55</v>
      </c>
      <c r="BG492" s="6" t="s">
        <v>55</v>
      </c>
      <c r="BH492" s="6" t="s">
        <v>55</v>
      </c>
      <c r="BI492" s="6" t="s">
        <v>55</v>
      </c>
      <c r="BJ492" s="6" t="s">
        <v>92</v>
      </c>
      <c r="BK492" s="6" t="s">
        <v>55</v>
      </c>
      <c r="BL492" s="23"/>
      <c r="BM492" s="23"/>
      <c r="BN492" s="42"/>
      <c r="BO492" s="42"/>
      <c r="BP492" s="42"/>
    </row>
    <row r="493">
      <c r="A493" s="11">
        <v>490.0</v>
      </c>
      <c r="B493" s="116" t="s">
        <v>1208</v>
      </c>
      <c r="C493" s="116" t="s">
        <v>611</v>
      </c>
      <c r="D493" s="116" t="s">
        <v>77</v>
      </c>
      <c r="E493" s="117"/>
      <c r="F493" s="116" t="s">
        <v>79</v>
      </c>
      <c r="G493" s="116" t="s">
        <v>1607</v>
      </c>
      <c r="H493" s="48" t="s">
        <v>90</v>
      </c>
      <c r="J493" s="11" t="s">
        <v>545</v>
      </c>
      <c r="K493" s="48" t="s">
        <v>84</v>
      </c>
      <c r="L493" s="49">
        <v>42979.0</v>
      </c>
      <c r="M493" s="52"/>
      <c r="N493" s="48" t="s">
        <v>85</v>
      </c>
      <c r="O493" s="48" t="s">
        <v>483</v>
      </c>
      <c r="P493" s="52"/>
      <c r="Q493" s="6">
        <v>7.0</v>
      </c>
      <c r="R493" s="6">
        <v>8.0</v>
      </c>
      <c r="S493" s="6">
        <v>9.0</v>
      </c>
      <c r="T493" s="23"/>
      <c r="U493" s="23"/>
      <c r="V493" s="23"/>
      <c r="W493" s="6">
        <v>6.0</v>
      </c>
      <c r="X493" s="6">
        <v>7.0</v>
      </c>
      <c r="Y493" s="6">
        <v>10.0</v>
      </c>
      <c r="Z493" s="6">
        <v>7.0</v>
      </c>
      <c r="AA493" s="23"/>
      <c r="AB493" s="6">
        <v>10.0</v>
      </c>
      <c r="AC493" s="6">
        <v>10.0</v>
      </c>
      <c r="AD493" s="23"/>
      <c r="AE493" s="23"/>
      <c r="AF493" s="6"/>
      <c r="AG493" s="6">
        <v>9.0</v>
      </c>
      <c r="AH493" s="6">
        <v>10.0</v>
      </c>
      <c r="AI493" s="23"/>
      <c r="AJ493" s="23"/>
      <c r="AK493" s="6">
        <v>10.0</v>
      </c>
      <c r="AL493" s="23"/>
      <c r="AM493" s="6">
        <v>10.0</v>
      </c>
      <c r="AN493" s="6"/>
      <c r="AO493" s="23"/>
      <c r="AP493" s="23"/>
      <c r="AQ493" s="23"/>
      <c r="AR493" s="6"/>
      <c r="AS493" s="23"/>
      <c r="AT493" s="23"/>
      <c r="AU493" s="23"/>
      <c r="AV493" s="23"/>
      <c r="AW493" s="23"/>
      <c r="AX493" s="25">
        <v>10.0</v>
      </c>
      <c r="AY493" s="25">
        <f t="shared" si="1"/>
        <v>8.78</v>
      </c>
      <c r="AZ493" s="23"/>
      <c r="BA493" s="23">
        <f t="shared" si="5"/>
        <v>0</v>
      </c>
      <c r="BB493" s="6">
        <v>2.0</v>
      </c>
      <c r="BC493" s="6">
        <v>0.0</v>
      </c>
      <c r="BD493" s="23">
        <f t="shared" si="3"/>
        <v>2</v>
      </c>
      <c r="BE493" s="6" t="s">
        <v>92</v>
      </c>
      <c r="BF493" s="6" t="s">
        <v>55</v>
      </c>
      <c r="BG493" s="6" t="s">
        <v>55</v>
      </c>
      <c r="BH493" s="6" t="s">
        <v>55</v>
      </c>
      <c r="BI493" s="6" t="s">
        <v>55</v>
      </c>
      <c r="BJ493" s="6" t="s">
        <v>92</v>
      </c>
      <c r="BK493" s="6" t="s">
        <v>55</v>
      </c>
      <c r="BL493" s="23"/>
      <c r="BM493" s="23"/>
      <c r="BN493" s="42"/>
      <c r="BO493" s="42"/>
      <c r="BP493" s="42"/>
    </row>
    <row r="494">
      <c r="A494" s="11">
        <v>491.0</v>
      </c>
      <c r="B494" s="116" t="s">
        <v>301</v>
      </c>
      <c r="C494" s="116" t="s">
        <v>768</v>
      </c>
      <c r="D494" s="116" t="s">
        <v>78</v>
      </c>
      <c r="E494" s="118"/>
      <c r="F494" s="116" t="s">
        <v>79</v>
      </c>
      <c r="G494" s="116" t="s">
        <v>1607</v>
      </c>
      <c r="H494" s="48" t="s">
        <v>90</v>
      </c>
      <c r="J494" s="11" t="s">
        <v>545</v>
      </c>
      <c r="K494" s="48" t="s">
        <v>84</v>
      </c>
      <c r="L494" s="49">
        <v>42979.0</v>
      </c>
      <c r="M494" s="52"/>
      <c r="N494" s="48" t="s">
        <v>85</v>
      </c>
      <c r="O494" s="48" t="s">
        <v>483</v>
      </c>
      <c r="P494" s="52"/>
      <c r="Q494" s="6">
        <v>9.0</v>
      </c>
      <c r="R494" s="6">
        <v>8.0</v>
      </c>
      <c r="S494" s="6">
        <v>10.0</v>
      </c>
      <c r="T494" s="23"/>
      <c r="U494" s="23"/>
      <c r="V494" s="23"/>
      <c r="W494" s="6">
        <v>9.0</v>
      </c>
      <c r="X494" s="6">
        <v>9.0</v>
      </c>
      <c r="Y494" s="6">
        <v>10.0</v>
      </c>
      <c r="Z494" s="6">
        <v>10.0</v>
      </c>
      <c r="AA494" s="23"/>
      <c r="AB494" s="6">
        <v>10.0</v>
      </c>
      <c r="AC494" s="6">
        <v>10.0</v>
      </c>
      <c r="AD494" s="23"/>
      <c r="AE494" s="23"/>
      <c r="AF494" s="6"/>
      <c r="AG494" s="6">
        <v>9.0</v>
      </c>
      <c r="AH494" s="6">
        <v>10.0</v>
      </c>
      <c r="AI494" s="23"/>
      <c r="AJ494" s="23"/>
      <c r="AK494" s="6">
        <v>10.0</v>
      </c>
      <c r="AL494" s="23"/>
      <c r="AM494" s="6">
        <v>10.0</v>
      </c>
      <c r="AN494" s="6"/>
      <c r="AO494" s="23"/>
      <c r="AP494" s="23"/>
      <c r="AQ494" s="23"/>
      <c r="AR494" s="6"/>
      <c r="AS494" s="23"/>
      <c r="AT494" s="23"/>
      <c r="AU494" s="23"/>
      <c r="AV494" s="23"/>
      <c r="AW494" s="23"/>
      <c r="AX494" s="6">
        <v>10.0</v>
      </c>
      <c r="AY494" s="25">
        <f t="shared" si="1"/>
        <v>9.57</v>
      </c>
      <c r="AZ494" s="23"/>
      <c r="BA494" s="23">
        <f t="shared" si="5"/>
        <v>0</v>
      </c>
      <c r="BB494" s="6">
        <v>15.0</v>
      </c>
      <c r="BC494" s="6">
        <v>5.0</v>
      </c>
      <c r="BD494" s="23">
        <f t="shared" si="3"/>
        <v>10</v>
      </c>
      <c r="BE494" s="6" t="s">
        <v>92</v>
      </c>
      <c r="BF494" s="6" t="s">
        <v>55</v>
      </c>
      <c r="BG494" s="6" t="s">
        <v>55</v>
      </c>
      <c r="BH494" s="6" t="s">
        <v>55</v>
      </c>
      <c r="BI494" s="6" t="s">
        <v>55</v>
      </c>
      <c r="BJ494" s="6" t="s">
        <v>92</v>
      </c>
      <c r="BK494" s="6" t="s">
        <v>55</v>
      </c>
      <c r="BL494" s="23"/>
      <c r="BM494" s="23"/>
      <c r="BN494" s="42"/>
      <c r="BO494" s="42"/>
      <c r="BP494" s="42"/>
    </row>
    <row r="495">
      <c r="A495" s="11">
        <v>492.0</v>
      </c>
      <c r="B495" s="116" t="s">
        <v>1477</v>
      </c>
      <c r="C495" s="116" t="s">
        <v>617</v>
      </c>
      <c r="D495" s="116" t="s">
        <v>151</v>
      </c>
      <c r="E495" s="118"/>
      <c r="F495" s="116" t="s">
        <v>96</v>
      </c>
      <c r="G495" s="116" t="s">
        <v>1607</v>
      </c>
      <c r="H495" s="48" t="s">
        <v>90</v>
      </c>
      <c r="J495" s="11" t="s">
        <v>545</v>
      </c>
      <c r="K495" s="48" t="s">
        <v>84</v>
      </c>
      <c r="L495" s="49">
        <v>42979.0</v>
      </c>
      <c r="M495" s="52"/>
      <c r="N495" s="48" t="s">
        <v>85</v>
      </c>
      <c r="O495" s="48" t="s">
        <v>483</v>
      </c>
      <c r="P495" s="52"/>
      <c r="Q495" s="6">
        <v>9.0</v>
      </c>
      <c r="R495" s="6">
        <v>9.0</v>
      </c>
      <c r="S495" s="6">
        <v>10.0</v>
      </c>
      <c r="T495" s="23"/>
      <c r="U495" s="23"/>
      <c r="V495" s="23"/>
      <c r="W495" s="6">
        <v>9.0</v>
      </c>
      <c r="X495" s="6">
        <v>8.0</v>
      </c>
      <c r="Y495" s="6">
        <v>10.0</v>
      </c>
      <c r="Z495" s="6">
        <v>10.0</v>
      </c>
      <c r="AA495" s="23"/>
      <c r="AB495" s="6">
        <v>10.0</v>
      </c>
      <c r="AC495" s="6">
        <v>10.0</v>
      </c>
      <c r="AD495" s="23"/>
      <c r="AE495" s="23"/>
      <c r="AF495" s="6"/>
      <c r="AG495" s="6">
        <v>10.0</v>
      </c>
      <c r="AH495" s="6">
        <v>10.0</v>
      </c>
      <c r="AI495" s="23"/>
      <c r="AJ495" s="23"/>
      <c r="AK495" s="6">
        <v>10.0</v>
      </c>
      <c r="AL495" s="23"/>
      <c r="AM495" s="6">
        <v>9.0</v>
      </c>
      <c r="AN495" s="6"/>
      <c r="AO495" s="23"/>
      <c r="AP495" s="23"/>
      <c r="AQ495" s="23"/>
      <c r="AR495" s="6"/>
      <c r="AS495" s="23"/>
      <c r="AT495" s="23"/>
      <c r="AU495" s="23"/>
      <c r="AV495" s="23"/>
      <c r="AW495" s="23"/>
      <c r="AX495" s="6">
        <v>10.0</v>
      </c>
      <c r="AY495" s="25">
        <f t="shared" si="1"/>
        <v>9.57</v>
      </c>
      <c r="AZ495" s="23"/>
      <c r="BA495" s="23">
        <f t="shared" si="5"/>
        <v>0</v>
      </c>
      <c r="BB495" s="6">
        <v>9.0</v>
      </c>
      <c r="BC495" s="6">
        <v>0.0</v>
      </c>
      <c r="BD495" s="23">
        <f t="shared" si="3"/>
        <v>9</v>
      </c>
      <c r="BE495" s="6" t="s">
        <v>92</v>
      </c>
      <c r="BF495" s="6" t="s">
        <v>55</v>
      </c>
      <c r="BG495" s="6" t="s">
        <v>55</v>
      </c>
      <c r="BH495" s="6" t="s">
        <v>55</v>
      </c>
      <c r="BI495" s="6" t="s">
        <v>55</v>
      </c>
      <c r="BJ495" s="6" t="s">
        <v>92</v>
      </c>
      <c r="BK495" s="6" t="s">
        <v>55</v>
      </c>
      <c r="BL495" s="23"/>
      <c r="BM495" s="23"/>
      <c r="BN495" s="42"/>
      <c r="BO495" s="42"/>
      <c r="BP495" s="42"/>
    </row>
    <row r="496">
      <c r="A496" s="11">
        <v>493.0</v>
      </c>
      <c r="B496" s="116" t="s">
        <v>1479</v>
      </c>
      <c r="C496" s="116" t="s">
        <v>107</v>
      </c>
      <c r="D496" s="118"/>
      <c r="E496" s="117"/>
      <c r="F496" s="116" t="s">
        <v>79</v>
      </c>
      <c r="G496" s="116" t="s">
        <v>1631</v>
      </c>
      <c r="H496" s="48" t="s">
        <v>90</v>
      </c>
      <c r="J496" s="11" t="s">
        <v>545</v>
      </c>
      <c r="K496" s="48" t="s">
        <v>84</v>
      </c>
      <c r="L496" s="49">
        <v>42979.0</v>
      </c>
      <c r="M496" s="52"/>
      <c r="N496" s="48" t="s">
        <v>85</v>
      </c>
      <c r="O496" s="48" t="s">
        <v>483</v>
      </c>
      <c r="P496" s="52"/>
      <c r="Q496" s="6">
        <v>7.0</v>
      </c>
      <c r="R496" s="6">
        <v>9.0</v>
      </c>
      <c r="S496" s="6">
        <v>10.0</v>
      </c>
      <c r="T496" s="6"/>
      <c r="U496" s="23"/>
      <c r="V496" s="23"/>
      <c r="W496" s="6">
        <v>8.0</v>
      </c>
      <c r="X496" s="6">
        <v>9.0</v>
      </c>
      <c r="Y496" s="6">
        <v>8.0</v>
      </c>
      <c r="Z496" s="6">
        <v>9.0</v>
      </c>
      <c r="AA496" s="23"/>
      <c r="AB496" s="6">
        <v>8.0</v>
      </c>
      <c r="AC496" s="6">
        <v>8.0</v>
      </c>
      <c r="AD496" s="23"/>
      <c r="AE496" s="23"/>
      <c r="AF496" s="6"/>
      <c r="AG496" s="6">
        <v>10.0</v>
      </c>
      <c r="AH496" s="6">
        <v>10.0</v>
      </c>
      <c r="AI496" s="23"/>
      <c r="AJ496" s="23"/>
      <c r="AK496" s="6">
        <v>10.0</v>
      </c>
      <c r="AL496" s="23"/>
      <c r="AM496" s="6">
        <v>10.0</v>
      </c>
      <c r="AN496" s="6"/>
      <c r="AO496" s="23"/>
      <c r="AP496" s="23"/>
      <c r="AQ496" s="23"/>
      <c r="AR496" s="6"/>
      <c r="AS496" s="23"/>
      <c r="AT496" s="23"/>
      <c r="AU496" s="23"/>
      <c r="AV496" s="23"/>
      <c r="AW496" s="23"/>
      <c r="AX496" s="6">
        <v>10.0</v>
      </c>
      <c r="AY496" s="25">
        <f t="shared" si="1"/>
        <v>9</v>
      </c>
      <c r="AZ496" s="23"/>
      <c r="BA496" s="23">
        <f t="shared" si="5"/>
        <v>0</v>
      </c>
      <c r="BB496" s="6">
        <v>15.0</v>
      </c>
      <c r="BC496" s="6">
        <v>2.0</v>
      </c>
      <c r="BD496" s="23">
        <f t="shared" si="3"/>
        <v>13</v>
      </c>
      <c r="BE496" s="6" t="s">
        <v>92</v>
      </c>
      <c r="BF496" s="6" t="s">
        <v>55</v>
      </c>
      <c r="BG496" s="6" t="s">
        <v>55</v>
      </c>
      <c r="BH496" s="6" t="s">
        <v>55</v>
      </c>
      <c r="BI496" s="6" t="s">
        <v>55</v>
      </c>
      <c r="BJ496" s="6" t="s">
        <v>92</v>
      </c>
      <c r="BK496" s="6" t="s">
        <v>55</v>
      </c>
      <c r="BL496" s="23"/>
      <c r="BM496" s="23"/>
      <c r="BN496" s="42"/>
      <c r="BO496" s="42"/>
      <c r="BP496" s="42"/>
    </row>
    <row r="497">
      <c r="A497" s="11">
        <v>494.0</v>
      </c>
      <c r="B497" s="116" t="s">
        <v>1481</v>
      </c>
      <c r="C497" s="116" t="s">
        <v>1482</v>
      </c>
      <c r="D497" s="116" t="s">
        <v>145</v>
      </c>
      <c r="E497" s="117"/>
      <c r="F497" s="116" t="s">
        <v>79</v>
      </c>
      <c r="G497" s="116" t="s">
        <v>1631</v>
      </c>
      <c r="H497" s="48" t="s">
        <v>90</v>
      </c>
      <c r="J497" s="11" t="s">
        <v>545</v>
      </c>
      <c r="K497" s="48" t="s">
        <v>84</v>
      </c>
      <c r="L497" s="49">
        <v>42979.0</v>
      </c>
      <c r="M497" s="52"/>
      <c r="N497" s="48" t="s">
        <v>85</v>
      </c>
      <c r="O497" s="48" t="s">
        <v>483</v>
      </c>
      <c r="P497" s="52"/>
      <c r="Q497" s="6">
        <v>6.0</v>
      </c>
      <c r="R497" s="6">
        <v>9.0</v>
      </c>
      <c r="S497" s="6">
        <v>6.0</v>
      </c>
      <c r="T497" s="23"/>
      <c r="U497" s="23"/>
      <c r="V497" s="23"/>
      <c r="W497" s="6">
        <v>5.0</v>
      </c>
      <c r="X497" s="6">
        <v>6.0</v>
      </c>
      <c r="Y497" s="6">
        <v>5.0</v>
      </c>
      <c r="Z497" s="6">
        <v>8.0</v>
      </c>
      <c r="AA497" s="23"/>
      <c r="AB497" s="6">
        <v>5.0</v>
      </c>
      <c r="AC497" s="6">
        <v>10.0</v>
      </c>
      <c r="AD497" s="23"/>
      <c r="AE497" s="23"/>
      <c r="AF497" s="6"/>
      <c r="AG497" s="6">
        <v>7.0</v>
      </c>
      <c r="AH497" s="6">
        <v>10.0</v>
      </c>
      <c r="AI497" s="23"/>
      <c r="AJ497" s="23"/>
      <c r="AK497" s="6">
        <v>10.0</v>
      </c>
      <c r="AL497" s="23"/>
      <c r="AM497" s="6">
        <v>9.0</v>
      </c>
      <c r="AN497" s="6"/>
      <c r="AO497" s="23"/>
      <c r="AP497" s="23"/>
      <c r="AQ497" s="23"/>
      <c r="AR497" s="6"/>
      <c r="AS497" s="23"/>
      <c r="AT497" s="23"/>
      <c r="AU497" s="23"/>
      <c r="AV497" s="23"/>
      <c r="AW497" s="23"/>
      <c r="AX497" s="6">
        <v>10.0</v>
      </c>
      <c r="AY497" s="25">
        <f t="shared" si="1"/>
        <v>7.57</v>
      </c>
      <c r="AZ497" s="23"/>
      <c r="BA497" s="23">
        <f t="shared" si="5"/>
        <v>0</v>
      </c>
      <c r="BB497" s="6">
        <v>53.0</v>
      </c>
      <c r="BC497" s="6">
        <v>10.0</v>
      </c>
      <c r="BD497" s="23">
        <f t="shared" si="3"/>
        <v>43</v>
      </c>
      <c r="BE497" s="6" t="s">
        <v>92</v>
      </c>
      <c r="BF497" s="6" t="s">
        <v>55</v>
      </c>
      <c r="BG497" s="6" t="s">
        <v>55</v>
      </c>
      <c r="BH497" s="6" t="s">
        <v>55</v>
      </c>
      <c r="BI497" s="6" t="s">
        <v>55</v>
      </c>
      <c r="BJ497" s="6" t="s">
        <v>92</v>
      </c>
      <c r="BK497" s="6" t="s">
        <v>55</v>
      </c>
      <c r="BL497" s="23"/>
      <c r="BM497" s="23"/>
      <c r="BN497" s="42"/>
      <c r="BO497" s="42"/>
      <c r="BP497" s="42"/>
    </row>
    <row r="498">
      <c r="A498" s="11">
        <v>495.0</v>
      </c>
      <c r="B498" s="116" t="s">
        <v>1483</v>
      </c>
      <c r="C498" s="116" t="s">
        <v>77</v>
      </c>
      <c r="D498" s="116" t="s">
        <v>558</v>
      </c>
      <c r="E498" s="117"/>
      <c r="F498" s="116" t="s">
        <v>79</v>
      </c>
      <c r="G498" s="116" t="s">
        <v>1631</v>
      </c>
      <c r="H498" s="48" t="s">
        <v>90</v>
      </c>
      <c r="J498" s="11" t="s">
        <v>545</v>
      </c>
      <c r="K498" s="48" t="s">
        <v>84</v>
      </c>
      <c r="L498" s="49">
        <v>42979.0</v>
      </c>
      <c r="M498" s="52"/>
      <c r="N498" s="48" t="s">
        <v>85</v>
      </c>
      <c r="O498" s="48" t="s">
        <v>483</v>
      </c>
      <c r="P498" s="52"/>
      <c r="Q498" s="6">
        <v>5.0</v>
      </c>
      <c r="R498" s="6">
        <v>7.0</v>
      </c>
      <c r="S498" s="6">
        <v>7.0</v>
      </c>
      <c r="T498" s="23"/>
      <c r="U498" s="23"/>
      <c r="V498" s="23"/>
      <c r="W498" s="6">
        <v>3.0</v>
      </c>
      <c r="X498" s="6">
        <v>6.0</v>
      </c>
      <c r="Y498" s="6">
        <v>5.0</v>
      </c>
      <c r="Z498" s="6">
        <v>6.0</v>
      </c>
      <c r="AA498" s="23"/>
      <c r="AB498" s="6">
        <v>4.0</v>
      </c>
      <c r="AC498" s="6">
        <v>9.0</v>
      </c>
      <c r="AD498" s="23"/>
      <c r="AE498" s="23"/>
      <c r="AF498" s="6"/>
      <c r="AG498" s="6">
        <v>6.0</v>
      </c>
      <c r="AH498" s="6">
        <v>10.0</v>
      </c>
      <c r="AI498" s="23"/>
      <c r="AJ498" s="23"/>
      <c r="AK498" s="6">
        <v>10.0</v>
      </c>
      <c r="AL498" s="23"/>
      <c r="AM498" s="6">
        <v>9.0</v>
      </c>
      <c r="AN498" s="6"/>
      <c r="AO498" s="23"/>
      <c r="AP498" s="23"/>
      <c r="AQ498" s="23"/>
      <c r="AR498" s="6"/>
      <c r="AS498" s="23"/>
      <c r="AT498" s="23"/>
      <c r="AU498" s="23"/>
      <c r="AV498" s="23"/>
      <c r="AW498" s="23"/>
      <c r="AX498" s="6">
        <v>8.0</v>
      </c>
      <c r="AY498" s="25" t="str">
        <f t="shared" si="1"/>
        <v/>
      </c>
      <c r="AZ498" s="23"/>
      <c r="BA498" s="23">
        <f t="shared" si="5"/>
        <v>2</v>
      </c>
      <c r="BB498" s="6">
        <v>60.0</v>
      </c>
      <c r="BC498" s="6">
        <v>37.0</v>
      </c>
      <c r="BD498" s="23">
        <f t="shared" si="3"/>
        <v>23</v>
      </c>
      <c r="BE498" s="6" t="s">
        <v>92</v>
      </c>
      <c r="BF498" s="6" t="s">
        <v>55</v>
      </c>
      <c r="BG498" s="6" t="s">
        <v>55</v>
      </c>
      <c r="BH498" s="6" t="s">
        <v>55</v>
      </c>
      <c r="BI498" s="6" t="s">
        <v>55</v>
      </c>
      <c r="BJ498" s="6" t="s">
        <v>92</v>
      </c>
      <c r="BK498" s="6" t="s">
        <v>55</v>
      </c>
      <c r="BL498" s="23"/>
      <c r="BM498" s="23"/>
      <c r="BN498" s="42"/>
      <c r="BO498" s="42"/>
      <c r="BP498" s="42"/>
    </row>
    <row r="499">
      <c r="A499" s="11">
        <v>496.0</v>
      </c>
      <c r="B499" s="116" t="s">
        <v>1485</v>
      </c>
      <c r="C499" s="116" t="s">
        <v>1486</v>
      </c>
      <c r="D499" s="116" t="s">
        <v>404</v>
      </c>
      <c r="E499" s="117"/>
      <c r="F499" s="116" t="s">
        <v>96</v>
      </c>
      <c r="G499" s="116" t="s">
        <v>1631</v>
      </c>
      <c r="H499" s="48" t="s">
        <v>90</v>
      </c>
      <c r="J499" s="11" t="s">
        <v>545</v>
      </c>
      <c r="K499" s="48" t="s">
        <v>84</v>
      </c>
      <c r="L499" s="49">
        <v>42979.0</v>
      </c>
      <c r="M499" s="52"/>
      <c r="N499" s="48" t="s">
        <v>85</v>
      </c>
      <c r="O499" s="48" t="s">
        <v>483</v>
      </c>
      <c r="P499" s="52"/>
      <c r="Q499" s="6">
        <v>6.0</v>
      </c>
      <c r="R499" s="6">
        <v>6.0</v>
      </c>
      <c r="S499" s="6">
        <v>5.0</v>
      </c>
      <c r="T499" s="23"/>
      <c r="U499" s="23"/>
      <c r="V499" s="23"/>
      <c r="W499" s="6">
        <v>4.0</v>
      </c>
      <c r="X499" s="6">
        <v>6.0</v>
      </c>
      <c r="Y499" s="6">
        <v>5.0</v>
      </c>
      <c r="Z499" s="6">
        <v>6.0</v>
      </c>
      <c r="AA499" s="23"/>
      <c r="AB499" s="6">
        <v>5.0</v>
      </c>
      <c r="AC499" s="6">
        <v>10.0</v>
      </c>
      <c r="AD499" s="23"/>
      <c r="AE499" s="23"/>
      <c r="AF499" s="6"/>
      <c r="AG499" s="6">
        <v>6.0</v>
      </c>
      <c r="AH499" s="6">
        <v>10.0</v>
      </c>
      <c r="AI499" s="23"/>
      <c r="AJ499" s="23"/>
      <c r="AK499" s="6">
        <v>10.0</v>
      </c>
      <c r="AL499" s="23"/>
      <c r="AM499" s="6">
        <v>9.0</v>
      </c>
      <c r="AN499" s="6"/>
      <c r="AO499" s="23"/>
      <c r="AP499" s="23"/>
      <c r="AQ499" s="23"/>
      <c r="AR499" s="6"/>
      <c r="AS499" s="23"/>
      <c r="AT499" s="23"/>
      <c r="AU499" s="23"/>
      <c r="AV499" s="23"/>
      <c r="AW499" s="23"/>
      <c r="AX499" s="6">
        <v>9.0</v>
      </c>
      <c r="AY499" s="25" t="str">
        <f t="shared" si="1"/>
        <v/>
      </c>
      <c r="AZ499" s="23"/>
      <c r="BA499" s="23">
        <f t="shared" si="5"/>
        <v>1</v>
      </c>
      <c r="BB499" s="71">
        <v>47.0</v>
      </c>
      <c r="BC499" s="6">
        <v>22.0</v>
      </c>
      <c r="BD499" s="23">
        <f t="shared" si="3"/>
        <v>25</v>
      </c>
      <c r="BE499" s="6" t="s">
        <v>92</v>
      </c>
      <c r="BF499" s="6" t="s">
        <v>55</v>
      </c>
      <c r="BG499" s="6" t="s">
        <v>55</v>
      </c>
      <c r="BH499" s="6" t="s">
        <v>55</v>
      </c>
      <c r="BI499" s="6" t="s">
        <v>55</v>
      </c>
      <c r="BJ499" s="6" t="s">
        <v>92</v>
      </c>
      <c r="BK499" s="6" t="s">
        <v>55</v>
      </c>
      <c r="BL499" s="23"/>
      <c r="BM499" s="23"/>
      <c r="BN499" s="42"/>
      <c r="BO499" s="42"/>
      <c r="BP499" s="42"/>
    </row>
    <row r="500">
      <c r="A500" s="11">
        <v>497.0</v>
      </c>
      <c r="B500" s="116" t="s">
        <v>1488</v>
      </c>
      <c r="C500" s="116" t="s">
        <v>214</v>
      </c>
      <c r="D500" s="116" t="s">
        <v>77</v>
      </c>
      <c r="E500" s="117"/>
      <c r="F500" s="116" t="s">
        <v>79</v>
      </c>
      <c r="G500" s="116" t="s">
        <v>1631</v>
      </c>
      <c r="H500" s="48" t="s">
        <v>90</v>
      </c>
      <c r="J500" s="11" t="s">
        <v>545</v>
      </c>
      <c r="K500" s="48" t="s">
        <v>84</v>
      </c>
      <c r="L500" s="49">
        <v>42979.0</v>
      </c>
      <c r="M500" s="52"/>
      <c r="N500" s="48" t="s">
        <v>85</v>
      </c>
      <c r="O500" s="48" t="s">
        <v>295</v>
      </c>
      <c r="P500" s="52"/>
      <c r="Q500" s="25">
        <v>8.0</v>
      </c>
      <c r="R500" s="25">
        <v>8.0</v>
      </c>
      <c r="S500" s="25">
        <v>10.0</v>
      </c>
      <c r="T500" s="25"/>
      <c r="U500" s="25"/>
      <c r="V500" s="25"/>
      <c r="W500" s="70">
        <v>6.0</v>
      </c>
      <c r="X500" s="25">
        <v>8.0</v>
      </c>
      <c r="Y500" s="25">
        <v>7.0</v>
      </c>
      <c r="Z500" s="25">
        <v>8.0</v>
      </c>
      <c r="AA500" s="25"/>
      <c r="AB500" s="25">
        <v>10.0</v>
      </c>
      <c r="AC500" s="25">
        <v>10.0</v>
      </c>
      <c r="AD500" s="25"/>
      <c r="AE500" s="25"/>
      <c r="AF500" s="25"/>
      <c r="AG500" s="6">
        <v>10.0</v>
      </c>
      <c r="AH500" s="25">
        <v>10.0</v>
      </c>
      <c r="AI500" s="25"/>
      <c r="AJ500" s="25"/>
      <c r="AK500" s="25">
        <v>10.0</v>
      </c>
      <c r="AL500" s="25"/>
      <c r="AM500" s="25">
        <v>10.0</v>
      </c>
      <c r="AN500" s="25"/>
      <c r="AO500" s="25"/>
      <c r="AP500" s="25"/>
      <c r="AQ500" s="25"/>
      <c r="AR500" s="6"/>
      <c r="AS500" s="25"/>
      <c r="AT500" s="25"/>
      <c r="AU500" s="25"/>
      <c r="AV500" s="25"/>
      <c r="AW500" s="25"/>
      <c r="AX500" s="6">
        <v>10.0</v>
      </c>
      <c r="AY500" s="25">
        <f t="shared" si="1"/>
        <v>8.92</v>
      </c>
      <c r="AZ500" s="23"/>
      <c r="BA500" s="23">
        <f t="shared" si="5"/>
        <v>0</v>
      </c>
      <c r="BB500" s="6">
        <v>8.0</v>
      </c>
      <c r="BC500" s="6">
        <v>3.0</v>
      </c>
      <c r="BD500" s="23">
        <f t="shared" si="3"/>
        <v>5</v>
      </c>
      <c r="BE500" s="6" t="s">
        <v>92</v>
      </c>
      <c r="BF500" s="6" t="s">
        <v>55</v>
      </c>
      <c r="BG500" s="6" t="s">
        <v>55</v>
      </c>
      <c r="BH500" s="6" t="s">
        <v>55</v>
      </c>
      <c r="BI500" s="6" t="s">
        <v>55</v>
      </c>
      <c r="BJ500" s="6" t="s">
        <v>92</v>
      </c>
      <c r="BK500" s="6" t="s">
        <v>55</v>
      </c>
      <c r="BL500" s="23"/>
      <c r="BM500" s="23"/>
      <c r="BN500" s="42"/>
      <c r="BO500" s="42"/>
      <c r="BP500" s="42"/>
    </row>
    <row r="501">
      <c r="A501" s="11">
        <v>498.0</v>
      </c>
      <c r="B501" s="116" t="s">
        <v>1489</v>
      </c>
      <c r="C501" s="116" t="s">
        <v>244</v>
      </c>
      <c r="D501" s="116" t="s">
        <v>1490</v>
      </c>
      <c r="E501" s="117"/>
      <c r="F501" s="116" t="s">
        <v>96</v>
      </c>
      <c r="G501" s="116" t="s">
        <v>1631</v>
      </c>
      <c r="H501" s="48" t="s">
        <v>90</v>
      </c>
      <c r="J501" s="11" t="s">
        <v>545</v>
      </c>
      <c r="K501" s="48" t="s">
        <v>84</v>
      </c>
      <c r="L501" s="49">
        <v>42979.0</v>
      </c>
      <c r="M501" s="52"/>
      <c r="N501" s="48" t="s">
        <v>85</v>
      </c>
      <c r="O501" s="48" t="s">
        <v>483</v>
      </c>
      <c r="P501" s="52"/>
      <c r="Q501" s="25">
        <v>7.0</v>
      </c>
      <c r="R501" s="25">
        <v>7.0</v>
      </c>
      <c r="S501" s="25">
        <v>5.0</v>
      </c>
      <c r="T501" s="25"/>
      <c r="U501" s="25"/>
      <c r="V501" s="25"/>
      <c r="W501" s="25">
        <v>5.0</v>
      </c>
      <c r="X501" s="25">
        <v>8.0</v>
      </c>
      <c r="Y501" s="25">
        <v>5.0</v>
      </c>
      <c r="Z501" s="25">
        <v>5.0</v>
      </c>
      <c r="AA501" s="25"/>
      <c r="AB501" s="70">
        <v>4.0</v>
      </c>
      <c r="AC501" s="25">
        <v>7.0</v>
      </c>
      <c r="AD501" s="25"/>
      <c r="AE501" s="25"/>
      <c r="AF501" s="25"/>
      <c r="AG501" s="71">
        <v>6.0</v>
      </c>
      <c r="AH501" s="25">
        <v>10.0</v>
      </c>
      <c r="AI501" s="25"/>
      <c r="AJ501" s="25"/>
      <c r="AK501" s="25">
        <v>10.0</v>
      </c>
      <c r="AL501" s="25"/>
      <c r="AM501" s="25">
        <v>9.0</v>
      </c>
      <c r="AN501" s="25"/>
      <c r="AO501" s="25"/>
      <c r="AP501" s="25"/>
      <c r="AQ501" s="25"/>
      <c r="AR501" s="6"/>
      <c r="AS501" s="25"/>
      <c r="AT501" s="25"/>
      <c r="AU501" s="25"/>
      <c r="AV501" s="25"/>
      <c r="AW501" s="25"/>
      <c r="AX501" s="6">
        <v>8.0</v>
      </c>
      <c r="AY501" s="25" t="str">
        <f t="shared" si="1"/>
        <v/>
      </c>
      <c r="AZ501" s="23"/>
      <c r="BA501" s="23">
        <f t="shared" si="5"/>
        <v>1</v>
      </c>
      <c r="BB501" s="6">
        <v>71.0</v>
      </c>
      <c r="BC501" s="6">
        <v>38.0</v>
      </c>
      <c r="BD501" s="23">
        <f t="shared" si="3"/>
        <v>33</v>
      </c>
      <c r="BE501" s="6" t="s">
        <v>92</v>
      </c>
      <c r="BF501" s="6" t="s">
        <v>55</v>
      </c>
      <c r="BG501" s="6" t="s">
        <v>55</v>
      </c>
      <c r="BH501" s="6" t="s">
        <v>55</v>
      </c>
      <c r="BI501" s="6" t="s">
        <v>55</v>
      </c>
      <c r="BJ501" s="6" t="s">
        <v>92</v>
      </c>
      <c r="BK501" s="6" t="s">
        <v>55</v>
      </c>
      <c r="BL501" s="23"/>
      <c r="BM501" s="23"/>
      <c r="BN501" s="42"/>
      <c r="BO501" s="42"/>
      <c r="BP501" s="42"/>
    </row>
    <row r="502">
      <c r="A502" s="11">
        <v>499.0</v>
      </c>
      <c r="B502" s="116" t="s">
        <v>1491</v>
      </c>
      <c r="C502" s="116" t="s">
        <v>270</v>
      </c>
      <c r="D502" s="116" t="s">
        <v>214</v>
      </c>
      <c r="E502" s="117"/>
      <c r="F502" s="116" t="s">
        <v>79</v>
      </c>
      <c r="G502" s="116" t="s">
        <v>1631</v>
      </c>
      <c r="H502" s="48" t="s">
        <v>90</v>
      </c>
      <c r="J502" s="11" t="s">
        <v>545</v>
      </c>
      <c r="K502" s="48" t="s">
        <v>84</v>
      </c>
      <c r="L502" s="49">
        <v>42979.0</v>
      </c>
      <c r="M502" s="52"/>
      <c r="N502" s="48" t="s">
        <v>85</v>
      </c>
      <c r="O502" s="48" t="s">
        <v>483</v>
      </c>
      <c r="P502" s="52"/>
      <c r="Q502" s="25">
        <v>7.0</v>
      </c>
      <c r="R502" s="25">
        <v>7.0</v>
      </c>
      <c r="S502" s="25">
        <v>9.0</v>
      </c>
      <c r="T502" s="25"/>
      <c r="U502" s="25"/>
      <c r="V502" s="25"/>
      <c r="W502" s="25">
        <v>5.0</v>
      </c>
      <c r="X502" s="25">
        <v>7.0</v>
      </c>
      <c r="Y502" s="25">
        <v>5.0</v>
      </c>
      <c r="Z502" s="25">
        <v>9.0</v>
      </c>
      <c r="AA502" s="25"/>
      <c r="AB502" s="25">
        <v>5.0</v>
      </c>
      <c r="AC502" s="25">
        <v>10.0</v>
      </c>
      <c r="AD502" s="25"/>
      <c r="AE502" s="25"/>
      <c r="AF502" s="25"/>
      <c r="AG502" s="6">
        <v>7.0</v>
      </c>
      <c r="AH502" s="25">
        <v>10.0</v>
      </c>
      <c r="AI502" s="25"/>
      <c r="AJ502" s="25"/>
      <c r="AK502" s="25">
        <v>10.0</v>
      </c>
      <c r="AL502" s="25"/>
      <c r="AM502" s="25">
        <v>9.0</v>
      </c>
      <c r="AN502" s="25"/>
      <c r="AO502" s="25"/>
      <c r="AP502" s="25"/>
      <c r="AQ502" s="25"/>
      <c r="AR502" s="6"/>
      <c r="AS502" s="25"/>
      <c r="AT502" s="25"/>
      <c r="AU502" s="25"/>
      <c r="AV502" s="25"/>
      <c r="AW502" s="25"/>
      <c r="AX502" s="6">
        <v>10.0</v>
      </c>
      <c r="AY502" s="25">
        <f t="shared" si="1"/>
        <v>7.85</v>
      </c>
      <c r="AZ502" s="23"/>
      <c r="BA502" s="23">
        <f t="shared" si="5"/>
        <v>0</v>
      </c>
      <c r="BB502" s="6">
        <v>31.0</v>
      </c>
      <c r="BC502" s="6">
        <v>10.0</v>
      </c>
      <c r="BD502" s="23">
        <f t="shared" si="3"/>
        <v>21</v>
      </c>
      <c r="BE502" s="6" t="s">
        <v>92</v>
      </c>
      <c r="BF502" s="6" t="s">
        <v>55</v>
      </c>
      <c r="BG502" s="6" t="s">
        <v>55</v>
      </c>
      <c r="BH502" s="6" t="s">
        <v>55</v>
      </c>
      <c r="BI502" s="6" t="s">
        <v>55</v>
      </c>
      <c r="BJ502" s="6" t="s">
        <v>92</v>
      </c>
      <c r="BK502" s="6" t="s">
        <v>55</v>
      </c>
      <c r="BL502" s="23"/>
      <c r="BM502" s="23"/>
      <c r="BN502" s="42"/>
      <c r="BO502" s="42"/>
      <c r="BP502" s="42"/>
    </row>
    <row r="503">
      <c r="A503" s="11">
        <v>500.0</v>
      </c>
      <c r="B503" s="116" t="s">
        <v>750</v>
      </c>
      <c r="C503" s="116" t="s">
        <v>142</v>
      </c>
      <c r="D503" s="116" t="s">
        <v>77</v>
      </c>
      <c r="E503" s="117"/>
      <c r="F503" s="116" t="s">
        <v>79</v>
      </c>
      <c r="G503" s="116" t="s">
        <v>1631</v>
      </c>
      <c r="H503" s="48" t="s">
        <v>90</v>
      </c>
      <c r="J503" s="11" t="s">
        <v>545</v>
      </c>
      <c r="K503" s="48" t="s">
        <v>84</v>
      </c>
      <c r="L503" s="49">
        <v>42979.0</v>
      </c>
      <c r="M503" s="52"/>
      <c r="N503" s="48" t="s">
        <v>85</v>
      </c>
      <c r="O503" s="48" t="s">
        <v>483</v>
      </c>
      <c r="P503" s="52"/>
      <c r="Q503" s="25">
        <v>5.0</v>
      </c>
      <c r="R503" s="25">
        <v>6.0</v>
      </c>
      <c r="S503" s="25">
        <v>8.0</v>
      </c>
      <c r="T503" s="25"/>
      <c r="U503" s="25"/>
      <c r="V503" s="25"/>
      <c r="W503" s="25">
        <v>5.0</v>
      </c>
      <c r="X503" s="25">
        <v>6.0</v>
      </c>
      <c r="Y503" s="25">
        <v>5.0</v>
      </c>
      <c r="Z503" s="25">
        <v>6.0</v>
      </c>
      <c r="AA503" s="25"/>
      <c r="AB503" s="25">
        <v>5.0</v>
      </c>
      <c r="AC503" s="70">
        <v>7.0</v>
      </c>
      <c r="AD503" s="25"/>
      <c r="AE503" s="25"/>
      <c r="AF503" s="25"/>
      <c r="AG503" s="6">
        <v>9.0</v>
      </c>
      <c r="AH503" s="25">
        <v>10.0</v>
      </c>
      <c r="AI503" s="25"/>
      <c r="AJ503" s="25"/>
      <c r="AK503" s="25">
        <v>10.0</v>
      </c>
      <c r="AL503" s="25"/>
      <c r="AM503" s="25">
        <v>9.0</v>
      </c>
      <c r="AN503" s="25"/>
      <c r="AO503" s="25"/>
      <c r="AP503" s="25"/>
      <c r="AQ503" s="25"/>
      <c r="AR503" s="6"/>
      <c r="AS503" s="25"/>
      <c r="AT503" s="25"/>
      <c r="AU503" s="25"/>
      <c r="AV503" s="25"/>
      <c r="AW503" s="25"/>
      <c r="AX503" s="6">
        <v>10.0</v>
      </c>
      <c r="AY503" s="25">
        <f t="shared" si="1"/>
        <v>7.21</v>
      </c>
      <c r="AZ503" s="23"/>
      <c r="BA503" s="23">
        <f t="shared" si="5"/>
        <v>0</v>
      </c>
      <c r="BB503" s="6">
        <v>103.0</v>
      </c>
      <c r="BC503" s="6">
        <v>7.0</v>
      </c>
      <c r="BD503" s="23">
        <f t="shared" si="3"/>
        <v>96</v>
      </c>
      <c r="BE503" s="6" t="s">
        <v>92</v>
      </c>
      <c r="BF503" s="6" t="s">
        <v>55</v>
      </c>
      <c r="BG503" s="6" t="s">
        <v>55</v>
      </c>
      <c r="BH503" s="6" t="s">
        <v>55</v>
      </c>
      <c r="BI503" s="6" t="s">
        <v>92</v>
      </c>
      <c r="BJ503" s="6" t="s">
        <v>92</v>
      </c>
      <c r="BK503" s="6" t="s">
        <v>55</v>
      </c>
      <c r="BL503" s="23"/>
      <c r="BM503" s="23"/>
      <c r="BN503" s="42"/>
      <c r="BO503" s="42"/>
      <c r="BP503" s="42"/>
    </row>
    <row r="504">
      <c r="A504" s="11">
        <v>501.0</v>
      </c>
      <c r="B504" s="116" t="s">
        <v>1493</v>
      </c>
      <c r="C504" s="116" t="s">
        <v>1494</v>
      </c>
      <c r="D504" s="116" t="s">
        <v>1490</v>
      </c>
      <c r="E504" s="117"/>
      <c r="F504" s="116" t="s">
        <v>96</v>
      </c>
      <c r="G504" s="116" t="s">
        <v>1631</v>
      </c>
      <c r="H504" s="48" t="s">
        <v>90</v>
      </c>
      <c r="J504" s="11" t="s">
        <v>545</v>
      </c>
      <c r="K504" s="48" t="s">
        <v>84</v>
      </c>
      <c r="L504" s="49">
        <v>42979.0</v>
      </c>
      <c r="M504" s="52"/>
      <c r="N504" s="48" t="s">
        <v>85</v>
      </c>
      <c r="O504" s="48" t="s">
        <v>483</v>
      </c>
      <c r="P504" s="52"/>
      <c r="Q504" s="25">
        <v>9.0</v>
      </c>
      <c r="R504" s="25">
        <v>9.0</v>
      </c>
      <c r="S504" s="25">
        <v>9.0</v>
      </c>
      <c r="T504" s="25"/>
      <c r="U504" s="25"/>
      <c r="V504" s="25"/>
      <c r="W504" s="25">
        <v>5.0</v>
      </c>
      <c r="X504" s="25">
        <v>7.0</v>
      </c>
      <c r="Y504" s="25">
        <v>7.0</v>
      </c>
      <c r="Z504" s="70">
        <v>7.0</v>
      </c>
      <c r="AA504" s="25"/>
      <c r="AB504" s="25">
        <v>6.0</v>
      </c>
      <c r="AC504" s="25">
        <v>9.0</v>
      </c>
      <c r="AD504" s="25"/>
      <c r="AE504" s="25"/>
      <c r="AF504" s="25"/>
      <c r="AG504" s="71">
        <v>7.0</v>
      </c>
      <c r="AH504" s="25"/>
      <c r="AI504" s="25"/>
      <c r="AJ504" s="25"/>
      <c r="AK504" s="25">
        <v>10.0</v>
      </c>
      <c r="AL504" s="25"/>
      <c r="AM504" s="25">
        <v>9.0</v>
      </c>
      <c r="AN504" s="25"/>
      <c r="AO504" s="25"/>
      <c r="AP504" s="25"/>
      <c r="AQ504" s="25"/>
      <c r="AR504" s="6"/>
      <c r="AS504" s="25"/>
      <c r="AT504" s="25"/>
      <c r="AU504" s="25"/>
      <c r="AV504" s="25"/>
      <c r="AW504" s="25"/>
      <c r="AX504" s="6">
        <v>10.0</v>
      </c>
      <c r="AY504" s="25">
        <f t="shared" si="1"/>
        <v>8</v>
      </c>
      <c r="AZ504" s="23"/>
      <c r="BA504" s="23">
        <f t="shared" si="5"/>
        <v>0</v>
      </c>
      <c r="BB504" s="6">
        <v>37.0</v>
      </c>
      <c r="BC504" s="6">
        <v>9.0</v>
      </c>
      <c r="BD504" s="23">
        <f t="shared" si="3"/>
        <v>28</v>
      </c>
      <c r="BE504" s="6" t="s">
        <v>92</v>
      </c>
      <c r="BF504" s="6" t="s">
        <v>55</v>
      </c>
      <c r="BG504" s="6" t="s">
        <v>55</v>
      </c>
      <c r="BH504" s="6" t="s">
        <v>55</v>
      </c>
      <c r="BI504" s="6" t="s">
        <v>55</v>
      </c>
      <c r="BJ504" s="6" t="s">
        <v>92</v>
      </c>
      <c r="BK504" s="6" t="s">
        <v>55</v>
      </c>
      <c r="BL504" s="23"/>
      <c r="BM504" s="23"/>
      <c r="BN504" s="42"/>
      <c r="BO504" s="42"/>
      <c r="BP504" s="42"/>
    </row>
    <row r="505">
      <c r="A505" s="11">
        <v>502.0</v>
      </c>
      <c r="B505" s="116" t="s">
        <v>1496</v>
      </c>
      <c r="C505" s="116" t="s">
        <v>149</v>
      </c>
      <c r="D505" s="116" t="s">
        <v>145</v>
      </c>
      <c r="E505" s="117"/>
      <c r="F505" s="116" t="s">
        <v>79</v>
      </c>
      <c r="G505" s="116" t="s">
        <v>1631</v>
      </c>
      <c r="H505" s="48" t="s">
        <v>90</v>
      </c>
      <c r="J505" s="11" t="s">
        <v>545</v>
      </c>
      <c r="K505" s="48" t="s">
        <v>84</v>
      </c>
      <c r="L505" s="49">
        <v>42979.0</v>
      </c>
      <c r="M505" s="52"/>
      <c r="N505" s="48" t="s">
        <v>85</v>
      </c>
      <c r="O505" s="48" t="s">
        <v>295</v>
      </c>
      <c r="P505" s="52"/>
      <c r="Q505" s="25">
        <v>7.0</v>
      </c>
      <c r="R505" s="25">
        <v>7.0</v>
      </c>
      <c r="S505" s="25">
        <v>7.0</v>
      </c>
      <c r="T505" s="25"/>
      <c r="U505" s="25"/>
      <c r="V505" s="25"/>
      <c r="W505" s="25">
        <v>7.0</v>
      </c>
      <c r="X505" s="25">
        <v>7.0</v>
      </c>
      <c r="Y505" s="25">
        <v>8.0</v>
      </c>
      <c r="Z505" s="25">
        <v>9.0</v>
      </c>
      <c r="AA505" s="25"/>
      <c r="AB505" s="25">
        <v>8.0</v>
      </c>
      <c r="AC505" s="25">
        <v>10.0</v>
      </c>
      <c r="AD505" s="25"/>
      <c r="AE505" s="25"/>
      <c r="AF505" s="25"/>
      <c r="AG505" s="6">
        <v>10.0</v>
      </c>
      <c r="AH505" s="25">
        <v>9.0</v>
      </c>
      <c r="AI505" s="25"/>
      <c r="AJ505" s="25"/>
      <c r="AK505" s="25">
        <v>10.0</v>
      </c>
      <c r="AL505" s="25"/>
      <c r="AM505" s="25">
        <v>10.0</v>
      </c>
      <c r="AN505" s="25"/>
      <c r="AO505" s="25"/>
      <c r="AP505" s="25"/>
      <c r="AQ505" s="25"/>
      <c r="AR505" s="6"/>
      <c r="AS505" s="25"/>
      <c r="AT505" s="25"/>
      <c r="AU505" s="25"/>
      <c r="AV505" s="25"/>
      <c r="AW505" s="25"/>
      <c r="AX505" s="6">
        <v>10.0</v>
      </c>
      <c r="AY505" s="25">
        <f t="shared" si="1"/>
        <v>8.5</v>
      </c>
      <c r="AZ505" s="23"/>
      <c r="BA505" s="23">
        <f t="shared" si="5"/>
        <v>0</v>
      </c>
      <c r="BB505" s="6">
        <v>22.0</v>
      </c>
      <c r="BC505" s="6">
        <v>6.0</v>
      </c>
      <c r="BD505" s="23">
        <f t="shared" si="3"/>
        <v>16</v>
      </c>
      <c r="BE505" s="6" t="s">
        <v>92</v>
      </c>
      <c r="BF505" s="6" t="s">
        <v>55</v>
      </c>
      <c r="BG505" s="6" t="s">
        <v>55</v>
      </c>
      <c r="BH505" s="6" t="s">
        <v>55</v>
      </c>
      <c r="BI505" s="6" t="s">
        <v>55</v>
      </c>
      <c r="BJ505" s="6" t="s">
        <v>92</v>
      </c>
      <c r="BK505" s="6" t="s">
        <v>55</v>
      </c>
      <c r="BL505" s="23"/>
      <c r="BM505" s="23"/>
      <c r="BN505" s="42"/>
      <c r="BO505" s="42"/>
      <c r="BP505" s="42"/>
    </row>
    <row r="506">
      <c r="A506" s="11">
        <v>503.0</v>
      </c>
      <c r="B506" s="116" t="s">
        <v>585</v>
      </c>
      <c r="C506" s="116" t="s">
        <v>261</v>
      </c>
      <c r="D506" s="118"/>
      <c r="E506" s="117"/>
      <c r="F506" s="116" t="s">
        <v>96</v>
      </c>
      <c r="G506" s="116" t="s">
        <v>1631</v>
      </c>
      <c r="H506" s="48" t="s">
        <v>90</v>
      </c>
      <c r="J506" s="11" t="s">
        <v>545</v>
      </c>
      <c r="K506" s="48" t="s">
        <v>84</v>
      </c>
      <c r="L506" s="49">
        <v>42979.0</v>
      </c>
      <c r="M506" s="52"/>
      <c r="N506" s="48" t="s">
        <v>85</v>
      </c>
      <c r="O506" s="48" t="s">
        <v>483</v>
      </c>
      <c r="P506" s="52"/>
      <c r="Q506" s="6">
        <v>8.0</v>
      </c>
      <c r="R506" s="6">
        <v>9.0</v>
      </c>
      <c r="S506" s="6">
        <v>8.0</v>
      </c>
      <c r="T506" s="23"/>
      <c r="U506" s="23"/>
      <c r="V506" s="23"/>
      <c r="W506" s="6">
        <v>8.0</v>
      </c>
      <c r="X506" s="6">
        <v>8.0</v>
      </c>
      <c r="Y506" s="6">
        <v>10.0</v>
      </c>
      <c r="Z506" s="6">
        <v>9.0</v>
      </c>
      <c r="AA506" s="23"/>
      <c r="AB506" s="6">
        <v>7.0</v>
      </c>
      <c r="AC506" s="6">
        <v>10.0</v>
      </c>
      <c r="AD506" s="23"/>
      <c r="AE506" s="23"/>
      <c r="AF506" s="6"/>
      <c r="AG506" s="6">
        <v>7.0</v>
      </c>
      <c r="AH506" s="6">
        <v>10.0</v>
      </c>
      <c r="AI506" s="23"/>
      <c r="AJ506" s="23"/>
      <c r="AK506" s="6">
        <v>10.0</v>
      </c>
      <c r="AL506" s="23"/>
      <c r="AM506" s="6">
        <v>10.0</v>
      </c>
      <c r="AN506" s="6"/>
      <c r="AO506" s="23"/>
      <c r="AP506" s="23"/>
      <c r="AQ506" s="23"/>
      <c r="AR506" s="6"/>
      <c r="AS506" s="23"/>
      <c r="AT506" s="23"/>
      <c r="AU506" s="23"/>
      <c r="AV506" s="23"/>
      <c r="AW506" s="23"/>
      <c r="AX506" s="6">
        <v>10.0</v>
      </c>
      <c r="AY506" s="25">
        <f t="shared" si="1"/>
        <v>8.85</v>
      </c>
      <c r="AZ506" s="23"/>
      <c r="BA506" s="23">
        <f t="shared" si="5"/>
        <v>0</v>
      </c>
      <c r="BB506" s="6">
        <v>11.0</v>
      </c>
      <c r="BC506" s="6">
        <v>4.0</v>
      </c>
      <c r="BD506" s="23">
        <f t="shared" si="3"/>
        <v>7</v>
      </c>
      <c r="BE506" s="6" t="s">
        <v>92</v>
      </c>
      <c r="BF506" s="6" t="s">
        <v>55</v>
      </c>
      <c r="BG506" s="6" t="s">
        <v>55</v>
      </c>
      <c r="BH506" s="6" t="s">
        <v>55</v>
      </c>
      <c r="BI506" s="6" t="s">
        <v>55</v>
      </c>
      <c r="BJ506" s="6" t="s">
        <v>92</v>
      </c>
      <c r="BK506" s="6" t="s">
        <v>55</v>
      </c>
      <c r="BL506" s="23"/>
      <c r="BM506" s="23"/>
      <c r="BN506" s="42"/>
      <c r="BO506" s="42"/>
      <c r="BP506" s="42"/>
    </row>
    <row r="507">
      <c r="A507" s="11">
        <v>504.0</v>
      </c>
      <c r="B507" s="116" t="s">
        <v>2078</v>
      </c>
      <c r="C507" s="116" t="s">
        <v>203</v>
      </c>
      <c r="D507" s="116" t="s">
        <v>254</v>
      </c>
      <c r="E507" s="117"/>
      <c r="F507" s="116" t="s">
        <v>96</v>
      </c>
      <c r="G507" s="116" t="s">
        <v>1631</v>
      </c>
      <c r="H507" s="48" t="s">
        <v>90</v>
      </c>
      <c r="J507" s="11" t="s">
        <v>545</v>
      </c>
      <c r="K507" s="48" t="s">
        <v>84</v>
      </c>
      <c r="L507" s="49">
        <v>42979.0</v>
      </c>
      <c r="M507" s="52"/>
      <c r="N507" s="48" t="s">
        <v>483</v>
      </c>
      <c r="O507" s="48" t="s">
        <v>85</v>
      </c>
      <c r="P507" s="52"/>
      <c r="Q507" s="6">
        <v>8.0</v>
      </c>
      <c r="R507" s="6">
        <v>8.0</v>
      </c>
      <c r="S507" s="6">
        <v>8.0</v>
      </c>
      <c r="T507" s="23"/>
      <c r="U507" s="23"/>
      <c r="V507" s="23"/>
      <c r="W507" s="6">
        <v>9.0</v>
      </c>
      <c r="X507" s="6">
        <v>9.0</v>
      </c>
      <c r="Y507" s="6">
        <v>9.0</v>
      </c>
      <c r="Z507" s="6">
        <v>8.0</v>
      </c>
      <c r="AA507" s="23"/>
      <c r="AB507" s="6">
        <v>6.0</v>
      </c>
      <c r="AC507" s="6">
        <v>10.0</v>
      </c>
      <c r="AD507" s="23"/>
      <c r="AE507" s="23"/>
      <c r="AF507" s="23"/>
      <c r="AG507" s="6">
        <v>9.0</v>
      </c>
      <c r="AH507" s="6">
        <v>10.0</v>
      </c>
      <c r="AI507" s="23"/>
      <c r="AJ507" s="23"/>
      <c r="AK507" s="6">
        <v>10.0</v>
      </c>
      <c r="AL507" s="23"/>
      <c r="AM507" s="6">
        <v>10.0</v>
      </c>
      <c r="AN507" s="6"/>
      <c r="AO507" s="23"/>
      <c r="AP507" s="23"/>
      <c r="AQ507" s="23"/>
      <c r="AR507" s="6"/>
      <c r="AS507" s="23"/>
      <c r="AT507" s="23"/>
      <c r="AU507" s="23"/>
      <c r="AV507" s="23"/>
      <c r="AW507" s="23"/>
      <c r="AX507" s="6">
        <v>10.0</v>
      </c>
      <c r="AY507" s="25">
        <f t="shared" si="1"/>
        <v>8.85</v>
      </c>
      <c r="AZ507" s="23"/>
      <c r="BA507" s="23">
        <f t="shared" si="5"/>
        <v>0</v>
      </c>
      <c r="BB507" s="6">
        <v>53.0</v>
      </c>
      <c r="BC507" s="6">
        <v>10.0</v>
      </c>
      <c r="BD507" s="23">
        <f t="shared" si="3"/>
        <v>43</v>
      </c>
      <c r="BE507" s="6" t="s">
        <v>92</v>
      </c>
      <c r="BF507" s="6" t="s">
        <v>55</v>
      </c>
      <c r="BG507" s="6" t="s">
        <v>55</v>
      </c>
      <c r="BH507" s="6" t="s">
        <v>55</v>
      </c>
      <c r="BI507" s="6" t="s">
        <v>55</v>
      </c>
      <c r="BJ507" s="6" t="s">
        <v>92</v>
      </c>
      <c r="BK507" s="6" t="s">
        <v>55</v>
      </c>
      <c r="BL507" s="23"/>
      <c r="BM507" s="23"/>
      <c r="BN507" s="42"/>
      <c r="BO507" s="42"/>
      <c r="BP507" s="42"/>
    </row>
    <row r="508">
      <c r="A508" s="11">
        <v>505.0</v>
      </c>
      <c r="B508" s="116" t="s">
        <v>1449</v>
      </c>
      <c r="C508" s="116" t="s">
        <v>77</v>
      </c>
      <c r="D508" s="116" t="s">
        <v>125</v>
      </c>
      <c r="E508" s="117"/>
      <c r="F508" s="116" t="s">
        <v>79</v>
      </c>
      <c r="G508" s="116" t="s">
        <v>1631</v>
      </c>
      <c r="H508" s="48" t="s">
        <v>90</v>
      </c>
      <c r="J508" s="11" t="s">
        <v>545</v>
      </c>
      <c r="K508" s="48" t="s">
        <v>84</v>
      </c>
      <c r="L508" s="49">
        <v>42979.0</v>
      </c>
      <c r="M508" s="52"/>
      <c r="N508" s="48" t="s">
        <v>85</v>
      </c>
      <c r="O508" s="48" t="s">
        <v>295</v>
      </c>
      <c r="P508" s="52"/>
      <c r="Q508" s="6">
        <v>10.0</v>
      </c>
      <c r="R508" s="6">
        <v>10.0</v>
      </c>
      <c r="S508" s="6">
        <v>10.0</v>
      </c>
      <c r="T508" s="23"/>
      <c r="U508" s="23"/>
      <c r="V508" s="23"/>
      <c r="W508" s="6">
        <v>9.0</v>
      </c>
      <c r="X508" s="6">
        <v>10.0</v>
      </c>
      <c r="Y508" s="6">
        <v>10.0</v>
      </c>
      <c r="Z508" s="6">
        <v>10.0</v>
      </c>
      <c r="AA508" s="23"/>
      <c r="AB508" s="6">
        <v>10.0</v>
      </c>
      <c r="AC508" s="6">
        <v>10.0</v>
      </c>
      <c r="AD508" s="23"/>
      <c r="AE508" s="23"/>
      <c r="AF508" s="23"/>
      <c r="AG508" s="6">
        <v>10.0</v>
      </c>
      <c r="AH508" s="6">
        <v>10.0</v>
      </c>
      <c r="AI508" s="23"/>
      <c r="AJ508" s="23"/>
      <c r="AK508" s="6">
        <v>10.0</v>
      </c>
      <c r="AL508" s="23"/>
      <c r="AM508" s="6">
        <v>10.0</v>
      </c>
      <c r="AN508" s="6"/>
      <c r="AO508" s="23"/>
      <c r="AP508" s="23"/>
      <c r="AQ508" s="23"/>
      <c r="AR508" s="6"/>
      <c r="AS508" s="23"/>
      <c r="AT508" s="23"/>
      <c r="AU508" s="23"/>
      <c r="AV508" s="23"/>
      <c r="AW508" s="23"/>
      <c r="AX508" s="6">
        <v>10.0</v>
      </c>
      <c r="AY508" s="25">
        <f t="shared" si="1"/>
        <v>9.92</v>
      </c>
      <c r="AZ508" s="23"/>
      <c r="BA508" s="23">
        <f t="shared" si="5"/>
        <v>0</v>
      </c>
      <c r="BB508" s="6">
        <v>15.0</v>
      </c>
      <c r="BC508" s="6">
        <v>2.0</v>
      </c>
      <c r="BD508" s="23">
        <f t="shared" si="3"/>
        <v>13</v>
      </c>
      <c r="BE508" s="6" t="s">
        <v>92</v>
      </c>
      <c r="BF508" s="6" t="s">
        <v>55</v>
      </c>
      <c r="BG508" s="6" t="s">
        <v>55</v>
      </c>
      <c r="BH508" s="6" t="s">
        <v>55</v>
      </c>
      <c r="BI508" s="6" t="s">
        <v>55</v>
      </c>
      <c r="BJ508" s="6" t="s">
        <v>92</v>
      </c>
      <c r="BK508" s="6" t="s">
        <v>55</v>
      </c>
      <c r="BL508" s="23"/>
      <c r="BM508" s="23"/>
      <c r="BN508" s="42"/>
      <c r="BO508" s="42"/>
      <c r="BP508" s="42"/>
    </row>
    <row r="509">
      <c r="A509" s="11">
        <v>506.0</v>
      </c>
      <c r="B509" s="116" t="s">
        <v>1500</v>
      </c>
      <c r="C509" s="116" t="s">
        <v>1501</v>
      </c>
      <c r="D509" s="118"/>
      <c r="E509" s="117"/>
      <c r="F509" s="116" t="s">
        <v>79</v>
      </c>
      <c r="G509" s="116" t="s">
        <v>1631</v>
      </c>
      <c r="H509" s="48" t="s">
        <v>90</v>
      </c>
      <c r="J509" s="11" t="s">
        <v>545</v>
      </c>
      <c r="K509" s="48" t="s">
        <v>84</v>
      </c>
      <c r="L509" s="49">
        <v>42979.0</v>
      </c>
      <c r="M509" s="52"/>
      <c r="N509" s="48" t="s">
        <v>85</v>
      </c>
      <c r="O509" s="48" t="s">
        <v>295</v>
      </c>
      <c r="P509" s="52"/>
      <c r="Q509" s="25">
        <v>5.0</v>
      </c>
      <c r="R509" s="25">
        <v>8.0</v>
      </c>
      <c r="S509" s="25">
        <v>10.0</v>
      </c>
      <c r="T509" s="25"/>
      <c r="U509" s="25"/>
      <c r="V509" s="25"/>
      <c r="W509" s="25">
        <v>4.0</v>
      </c>
      <c r="X509" s="25">
        <v>8.0</v>
      </c>
      <c r="Y509" s="25">
        <v>7.0</v>
      </c>
      <c r="Z509" s="25">
        <v>8.0</v>
      </c>
      <c r="AA509" s="25"/>
      <c r="AB509" s="25">
        <v>5.0</v>
      </c>
      <c r="AC509" s="25">
        <v>8.0</v>
      </c>
      <c r="AD509" s="25"/>
      <c r="AE509" s="25"/>
      <c r="AF509" s="25"/>
      <c r="AG509" s="25">
        <v>6.0</v>
      </c>
      <c r="AH509" s="25">
        <v>10.0</v>
      </c>
      <c r="AI509" s="25"/>
      <c r="AJ509" s="25"/>
      <c r="AK509" s="25">
        <v>10.0</v>
      </c>
      <c r="AL509" s="25"/>
      <c r="AM509" s="25">
        <v>9.0</v>
      </c>
      <c r="AN509" s="25"/>
      <c r="AO509" s="25"/>
      <c r="AP509" s="25"/>
      <c r="AQ509" s="25"/>
      <c r="AR509" s="6"/>
      <c r="AS509" s="25"/>
      <c r="AT509" s="25"/>
      <c r="AU509" s="25"/>
      <c r="AV509" s="25"/>
      <c r="AW509" s="25"/>
      <c r="AX509" s="6">
        <v>9.0</v>
      </c>
      <c r="AY509" s="25" t="str">
        <f t="shared" si="1"/>
        <v/>
      </c>
      <c r="AZ509" s="23"/>
      <c r="BA509" s="23">
        <f t="shared" si="5"/>
        <v>1</v>
      </c>
      <c r="BB509" s="6">
        <v>35.0</v>
      </c>
      <c r="BC509" s="6">
        <v>28.0</v>
      </c>
      <c r="BD509" s="23">
        <f t="shared" si="3"/>
        <v>7</v>
      </c>
      <c r="BE509" s="6" t="s">
        <v>92</v>
      </c>
      <c r="BF509" s="6" t="s">
        <v>55</v>
      </c>
      <c r="BG509" s="6" t="s">
        <v>55</v>
      </c>
      <c r="BH509" s="6" t="s">
        <v>55</v>
      </c>
      <c r="BI509" s="6" t="s">
        <v>55</v>
      </c>
      <c r="BJ509" s="6" t="s">
        <v>92</v>
      </c>
      <c r="BK509" s="6" t="s">
        <v>55</v>
      </c>
      <c r="BL509" s="23"/>
      <c r="BM509" s="23"/>
      <c r="BN509" s="42"/>
      <c r="BO509" s="42"/>
      <c r="BP509" s="42"/>
    </row>
    <row r="510">
      <c r="A510" s="11">
        <v>507.0</v>
      </c>
      <c r="B510" s="116" t="s">
        <v>1502</v>
      </c>
      <c r="C510" s="116" t="s">
        <v>476</v>
      </c>
      <c r="D510" s="118"/>
      <c r="E510" s="117"/>
      <c r="F510" s="116" t="s">
        <v>96</v>
      </c>
      <c r="G510" s="116" t="s">
        <v>1631</v>
      </c>
      <c r="H510" s="48" t="s">
        <v>90</v>
      </c>
      <c r="J510" s="11" t="s">
        <v>545</v>
      </c>
      <c r="K510" s="48" t="s">
        <v>84</v>
      </c>
      <c r="L510" s="49">
        <v>42979.0</v>
      </c>
      <c r="M510" s="52"/>
      <c r="N510" s="48" t="s">
        <v>85</v>
      </c>
      <c r="O510" s="48" t="s">
        <v>295</v>
      </c>
      <c r="P510" s="52"/>
      <c r="Q510" s="25">
        <v>9.0</v>
      </c>
      <c r="R510" s="25">
        <v>10.0</v>
      </c>
      <c r="S510" s="25">
        <v>10.0</v>
      </c>
      <c r="T510" s="25"/>
      <c r="U510" s="25"/>
      <c r="V510" s="25"/>
      <c r="W510" s="25">
        <v>9.0</v>
      </c>
      <c r="X510" s="25">
        <v>10.0</v>
      </c>
      <c r="Y510" s="25">
        <v>8.0</v>
      </c>
      <c r="Z510" s="25">
        <v>9.0</v>
      </c>
      <c r="AA510" s="25"/>
      <c r="AB510" s="25">
        <v>8.0</v>
      </c>
      <c r="AC510" s="25">
        <v>10.0</v>
      </c>
      <c r="AD510" s="25"/>
      <c r="AE510" s="25"/>
      <c r="AF510" s="25"/>
      <c r="AG510" s="25">
        <v>10.0</v>
      </c>
      <c r="AH510" s="25">
        <v>10.0</v>
      </c>
      <c r="AI510" s="25"/>
      <c r="AJ510" s="25"/>
      <c r="AK510" s="25">
        <v>10.0</v>
      </c>
      <c r="AL510" s="25"/>
      <c r="AM510" s="25">
        <v>10.0</v>
      </c>
      <c r="AN510" s="25"/>
      <c r="AO510" s="25"/>
      <c r="AP510" s="25"/>
      <c r="AQ510" s="25"/>
      <c r="AR510" s="6"/>
      <c r="AS510" s="25"/>
      <c r="AT510" s="25"/>
      <c r="AU510" s="25"/>
      <c r="AV510" s="25"/>
      <c r="AW510" s="25"/>
      <c r="AX510" s="6">
        <v>10.0</v>
      </c>
      <c r="AY510" s="25">
        <f t="shared" si="1"/>
        <v>9.5</v>
      </c>
      <c r="AZ510" s="23"/>
      <c r="BA510" s="23">
        <f t="shared" si="5"/>
        <v>0</v>
      </c>
      <c r="BB510" s="6">
        <v>13.0</v>
      </c>
      <c r="BC510" s="6">
        <v>6.0</v>
      </c>
      <c r="BD510" s="23">
        <f t="shared" si="3"/>
        <v>7</v>
      </c>
      <c r="BE510" s="6" t="s">
        <v>92</v>
      </c>
      <c r="BF510" s="6" t="s">
        <v>55</v>
      </c>
      <c r="BG510" s="6" t="s">
        <v>55</v>
      </c>
      <c r="BH510" s="6" t="s">
        <v>55</v>
      </c>
      <c r="BI510" s="6" t="s">
        <v>55</v>
      </c>
      <c r="BJ510" s="6" t="s">
        <v>92</v>
      </c>
      <c r="BK510" s="6" t="s">
        <v>55</v>
      </c>
      <c r="BL510" s="23"/>
      <c r="BM510" s="23"/>
      <c r="BN510" s="42"/>
      <c r="BO510" s="42"/>
      <c r="BP510" s="42"/>
    </row>
    <row r="511">
      <c r="A511" s="11">
        <v>508.0</v>
      </c>
      <c r="B511" s="116" t="s">
        <v>201</v>
      </c>
      <c r="C511" s="116" t="s">
        <v>132</v>
      </c>
      <c r="D511" s="118"/>
      <c r="E511" s="117"/>
      <c r="F511" s="116" t="s">
        <v>79</v>
      </c>
      <c r="G511" s="116" t="s">
        <v>1631</v>
      </c>
      <c r="H511" s="48" t="s">
        <v>90</v>
      </c>
      <c r="J511" s="11" t="s">
        <v>526</v>
      </c>
      <c r="K511" s="48" t="s">
        <v>84</v>
      </c>
      <c r="L511" s="49">
        <v>42979.0</v>
      </c>
      <c r="M511" s="52"/>
      <c r="N511" s="48" t="s">
        <v>85</v>
      </c>
      <c r="O511" s="48" t="s">
        <v>295</v>
      </c>
      <c r="P511" s="52"/>
      <c r="Q511" s="25">
        <v>6.0</v>
      </c>
      <c r="R511" s="25">
        <v>8.0</v>
      </c>
      <c r="S511" s="25">
        <v>8.0</v>
      </c>
      <c r="T511" s="25"/>
      <c r="U511" s="25"/>
      <c r="V511" s="25"/>
      <c r="W511" s="25">
        <v>6.0</v>
      </c>
      <c r="X511" s="25">
        <v>7.0</v>
      </c>
      <c r="Y511" s="25">
        <v>7.0</v>
      </c>
      <c r="Z511" s="25">
        <v>8.0</v>
      </c>
      <c r="AA511" s="25"/>
      <c r="AB511" s="25">
        <v>7.0</v>
      </c>
      <c r="AC511" s="25">
        <v>10.0</v>
      </c>
      <c r="AD511" s="25"/>
      <c r="AE511" s="25"/>
      <c r="AF511" s="25"/>
      <c r="AG511" s="25">
        <v>7.0</v>
      </c>
      <c r="AH511" s="25">
        <v>10.0</v>
      </c>
      <c r="AI511" s="25"/>
      <c r="AJ511" s="25"/>
      <c r="AK511" s="25">
        <v>10.0</v>
      </c>
      <c r="AL511" s="25"/>
      <c r="AM511" s="25">
        <v>9.0</v>
      </c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6">
        <v>10.0</v>
      </c>
      <c r="AY511" s="25">
        <f t="shared" si="1"/>
        <v>8.07</v>
      </c>
      <c r="AZ511" s="23"/>
      <c r="BA511" s="23">
        <f t="shared" si="5"/>
        <v>0</v>
      </c>
      <c r="BB511" s="6">
        <v>20.0</v>
      </c>
      <c r="BC511" s="6">
        <v>9.0</v>
      </c>
      <c r="BD511" s="23">
        <f t="shared" si="3"/>
        <v>11</v>
      </c>
      <c r="BE511" s="6" t="s">
        <v>92</v>
      </c>
      <c r="BF511" s="6" t="s">
        <v>55</v>
      </c>
      <c r="BG511" s="6" t="s">
        <v>55</v>
      </c>
      <c r="BH511" s="6" t="s">
        <v>55</v>
      </c>
      <c r="BI511" s="6" t="s">
        <v>55</v>
      </c>
      <c r="BJ511" s="6" t="s">
        <v>92</v>
      </c>
      <c r="BK511" s="6" t="s">
        <v>55</v>
      </c>
      <c r="BL511" s="23"/>
      <c r="BM511" s="23"/>
      <c r="BN511" s="42"/>
      <c r="BO511" s="42"/>
      <c r="BP511" s="42"/>
    </row>
    <row r="512">
      <c r="A512" s="11">
        <v>509.0</v>
      </c>
      <c r="B512" s="116" t="s">
        <v>2081</v>
      </c>
      <c r="C512" s="116" t="s">
        <v>259</v>
      </c>
      <c r="D512" s="116" t="s">
        <v>1505</v>
      </c>
      <c r="E512" s="116" t="s">
        <v>266</v>
      </c>
      <c r="F512" s="116" t="s">
        <v>96</v>
      </c>
      <c r="G512" s="116" t="s">
        <v>1631</v>
      </c>
      <c r="H512" s="48" t="s">
        <v>90</v>
      </c>
      <c r="J512" s="11" t="s">
        <v>526</v>
      </c>
      <c r="K512" s="48" t="s">
        <v>84</v>
      </c>
      <c r="L512" s="49">
        <v>42979.0</v>
      </c>
      <c r="M512" s="52"/>
      <c r="N512" s="48" t="s">
        <v>85</v>
      </c>
      <c r="O512" s="48" t="s">
        <v>295</v>
      </c>
      <c r="P512" s="52"/>
      <c r="Q512" s="25">
        <v>10.0</v>
      </c>
      <c r="R512" s="25">
        <v>10.0</v>
      </c>
      <c r="S512" s="25">
        <v>9.0</v>
      </c>
      <c r="T512" s="25"/>
      <c r="U512" s="25"/>
      <c r="V512" s="25"/>
      <c r="W512" s="25">
        <v>8.0</v>
      </c>
      <c r="X512" s="25">
        <v>10.0</v>
      </c>
      <c r="Y512" s="25">
        <v>10.0</v>
      </c>
      <c r="Z512" s="25">
        <v>10.0</v>
      </c>
      <c r="AA512" s="25"/>
      <c r="AB512" s="25">
        <v>8.0</v>
      </c>
      <c r="AC512" s="25">
        <v>10.0</v>
      </c>
      <c r="AD512" s="25"/>
      <c r="AE512" s="25"/>
      <c r="AF512" s="25"/>
      <c r="AG512" s="25">
        <v>9.0</v>
      </c>
      <c r="AH512" s="25">
        <v>10.0</v>
      </c>
      <c r="AI512" s="25"/>
      <c r="AJ512" s="25"/>
      <c r="AK512" s="25">
        <v>10.0</v>
      </c>
      <c r="AL512" s="25"/>
      <c r="AM512" s="25">
        <v>10.0</v>
      </c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6">
        <v>10.0</v>
      </c>
      <c r="AY512" s="25">
        <f t="shared" si="1"/>
        <v>9.57</v>
      </c>
      <c r="AZ512" s="23"/>
      <c r="BA512" s="23">
        <f t="shared" si="5"/>
        <v>0</v>
      </c>
      <c r="BB512" s="6">
        <v>26.0</v>
      </c>
      <c r="BC512" s="6">
        <v>10.0</v>
      </c>
      <c r="BD512" s="23">
        <f t="shared" si="3"/>
        <v>16</v>
      </c>
      <c r="BE512" s="6" t="s">
        <v>92</v>
      </c>
      <c r="BF512" s="6" t="s">
        <v>55</v>
      </c>
      <c r="BG512" s="6" t="s">
        <v>55</v>
      </c>
      <c r="BH512" s="6" t="s">
        <v>55</v>
      </c>
      <c r="BI512" s="6" t="s">
        <v>55</v>
      </c>
      <c r="BJ512" s="6" t="s">
        <v>92</v>
      </c>
      <c r="BK512" s="6" t="s">
        <v>55</v>
      </c>
      <c r="BL512" s="23"/>
      <c r="BM512" s="23"/>
      <c r="BN512" s="42"/>
      <c r="BO512" s="42"/>
      <c r="BP512" s="42"/>
    </row>
    <row r="513">
      <c r="A513" s="11">
        <v>510.0</v>
      </c>
      <c r="B513" s="116" t="s">
        <v>1507</v>
      </c>
      <c r="C513" s="116" t="s">
        <v>711</v>
      </c>
      <c r="D513" s="116" t="s">
        <v>1508</v>
      </c>
      <c r="E513" s="118"/>
      <c r="F513" s="116" t="s">
        <v>79</v>
      </c>
      <c r="G513" s="116" t="s">
        <v>1631</v>
      </c>
      <c r="H513" s="48" t="s">
        <v>90</v>
      </c>
      <c r="J513" s="11" t="s">
        <v>526</v>
      </c>
      <c r="K513" s="48" t="s">
        <v>84</v>
      </c>
      <c r="L513" s="49">
        <v>42979.0</v>
      </c>
      <c r="M513" s="52"/>
      <c r="N513" s="48" t="s">
        <v>85</v>
      </c>
      <c r="O513" s="48" t="s">
        <v>483</v>
      </c>
      <c r="P513" s="52"/>
      <c r="Q513" s="6">
        <v>7.0</v>
      </c>
      <c r="R513" s="6">
        <v>8.0</v>
      </c>
      <c r="S513" s="6">
        <v>9.0</v>
      </c>
      <c r="T513" s="25"/>
      <c r="U513" s="6"/>
      <c r="V513" s="6"/>
      <c r="W513" s="6">
        <v>8.0</v>
      </c>
      <c r="X513" s="6">
        <v>9.0</v>
      </c>
      <c r="Y513" s="6">
        <v>10.0</v>
      </c>
      <c r="Z513" s="6">
        <v>10.0</v>
      </c>
      <c r="AA513" s="23"/>
      <c r="AB513" s="6">
        <v>5.0</v>
      </c>
      <c r="AC513" s="6">
        <v>9.0</v>
      </c>
      <c r="AD513" s="23"/>
      <c r="AE513" s="23"/>
      <c r="AF513" s="23"/>
      <c r="AG513" s="25">
        <v>7.0</v>
      </c>
      <c r="AH513" s="25">
        <v>10.0</v>
      </c>
      <c r="AI513" s="25"/>
      <c r="AJ513" s="25"/>
      <c r="AK513" s="25">
        <v>10.0</v>
      </c>
      <c r="AL513" s="25"/>
      <c r="AM513" s="25">
        <v>10.0</v>
      </c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6">
        <v>10.0</v>
      </c>
      <c r="AY513" s="25">
        <f t="shared" si="1"/>
        <v>8.71</v>
      </c>
      <c r="AZ513" s="23"/>
      <c r="BA513" s="23">
        <f t="shared" si="5"/>
        <v>0</v>
      </c>
      <c r="BB513" s="6">
        <v>28.0</v>
      </c>
      <c r="BC513" s="6">
        <v>9.0</v>
      </c>
      <c r="BD513" s="23">
        <f t="shared" si="3"/>
        <v>19</v>
      </c>
      <c r="BE513" s="6" t="s">
        <v>92</v>
      </c>
      <c r="BF513" s="6" t="s">
        <v>55</v>
      </c>
      <c r="BG513" s="6" t="s">
        <v>55</v>
      </c>
      <c r="BH513" s="6" t="s">
        <v>55</v>
      </c>
      <c r="BI513" s="6" t="s">
        <v>55</v>
      </c>
      <c r="BJ513" s="6" t="s">
        <v>92</v>
      </c>
      <c r="BK513" s="6" t="s">
        <v>55</v>
      </c>
      <c r="BL513" s="23"/>
      <c r="BM513" s="23"/>
      <c r="BN513" s="42"/>
      <c r="BO513" s="42"/>
      <c r="BP513" s="42"/>
    </row>
    <row r="514">
      <c r="A514" s="11">
        <v>511.0</v>
      </c>
      <c r="B514" s="116" t="s">
        <v>1097</v>
      </c>
      <c r="C514" s="116" t="s">
        <v>515</v>
      </c>
      <c r="D514" s="116" t="s">
        <v>77</v>
      </c>
      <c r="E514" s="117"/>
      <c r="F514" s="116" t="s">
        <v>79</v>
      </c>
      <c r="G514" s="116" t="s">
        <v>1631</v>
      </c>
      <c r="H514" s="48" t="s">
        <v>90</v>
      </c>
      <c r="J514" s="11" t="s">
        <v>526</v>
      </c>
      <c r="K514" s="48" t="s">
        <v>84</v>
      </c>
      <c r="L514" s="49">
        <v>42979.0</v>
      </c>
      <c r="M514" s="52"/>
      <c r="N514" s="48" t="s">
        <v>85</v>
      </c>
      <c r="O514" s="48" t="s">
        <v>483</v>
      </c>
      <c r="P514" s="52"/>
      <c r="Q514" s="6">
        <v>6.0</v>
      </c>
      <c r="R514" s="6">
        <v>6.0</v>
      </c>
      <c r="S514" s="6">
        <v>6.0</v>
      </c>
      <c r="T514" s="25"/>
      <c r="U514" s="6"/>
      <c r="V514" s="6"/>
      <c r="W514" s="6">
        <v>5.0</v>
      </c>
      <c r="X514" s="6">
        <v>8.0</v>
      </c>
      <c r="Y514" s="6">
        <v>6.0</v>
      </c>
      <c r="Z514" s="6">
        <v>8.0</v>
      </c>
      <c r="AA514" s="23"/>
      <c r="AB514" s="6">
        <v>5.0</v>
      </c>
      <c r="AC514" s="6">
        <v>9.0</v>
      </c>
      <c r="AD514" s="23"/>
      <c r="AE514" s="23"/>
      <c r="AF514" s="23"/>
      <c r="AG514" s="25">
        <v>9.0</v>
      </c>
      <c r="AH514" s="25">
        <v>10.0</v>
      </c>
      <c r="AI514" s="25"/>
      <c r="AJ514" s="25"/>
      <c r="AK514" s="25">
        <v>10.0</v>
      </c>
      <c r="AL514" s="25"/>
      <c r="AM514" s="25">
        <v>9.0</v>
      </c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6">
        <v>10.0</v>
      </c>
      <c r="AY514" s="25">
        <f t="shared" si="1"/>
        <v>7.64</v>
      </c>
      <c r="AZ514" s="23"/>
      <c r="BA514" s="23">
        <f t="shared" si="5"/>
        <v>0</v>
      </c>
      <c r="BB514" s="6">
        <v>37.0</v>
      </c>
      <c r="BC514" s="6">
        <v>2.0</v>
      </c>
      <c r="BD514" s="23">
        <f t="shared" si="3"/>
        <v>35</v>
      </c>
      <c r="BE514" s="6" t="s">
        <v>92</v>
      </c>
      <c r="BF514" s="6" t="s">
        <v>55</v>
      </c>
      <c r="BG514" s="6" t="s">
        <v>55</v>
      </c>
      <c r="BH514" s="6" t="s">
        <v>55</v>
      </c>
      <c r="BI514" s="6" t="s">
        <v>55</v>
      </c>
      <c r="BJ514" s="6" t="s">
        <v>92</v>
      </c>
      <c r="BK514" s="6" t="s">
        <v>55</v>
      </c>
      <c r="BL514" s="23"/>
      <c r="BM514" s="23"/>
      <c r="BN514" s="42"/>
      <c r="BO514" s="42"/>
      <c r="BP514" s="42"/>
    </row>
    <row r="515">
      <c r="A515" s="11">
        <v>512.0</v>
      </c>
      <c r="B515" s="116" t="s">
        <v>844</v>
      </c>
      <c r="C515" s="116" t="s">
        <v>911</v>
      </c>
      <c r="D515" s="116" t="s">
        <v>125</v>
      </c>
      <c r="E515" s="118"/>
      <c r="F515" s="116" t="s">
        <v>79</v>
      </c>
      <c r="G515" s="116" t="s">
        <v>1631</v>
      </c>
      <c r="H515" s="48" t="s">
        <v>90</v>
      </c>
      <c r="J515" s="11" t="s">
        <v>526</v>
      </c>
      <c r="K515" s="48" t="s">
        <v>84</v>
      </c>
      <c r="L515" s="49">
        <v>42979.0</v>
      </c>
      <c r="M515" s="52"/>
      <c r="N515" s="48" t="s">
        <v>85</v>
      </c>
      <c r="O515" s="48" t="s">
        <v>483</v>
      </c>
      <c r="P515" s="52"/>
      <c r="Q515" s="6">
        <v>8.0</v>
      </c>
      <c r="R515" s="6">
        <v>8.0</v>
      </c>
      <c r="S515" s="6">
        <v>10.0</v>
      </c>
      <c r="T515" s="25"/>
      <c r="U515" s="6"/>
      <c r="V515" s="6"/>
      <c r="W515" s="6">
        <v>6.0</v>
      </c>
      <c r="X515" s="6">
        <v>7.0</v>
      </c>
      <c r="Y515" s="6">
        <v>7.0</v>
      </c>
      <c r="Z515" s="6">
        <v>8.0</v>
      </c>
      <c r="AA515" s="23"/>
      <c r="AB515" s="6">
        <v>10.0</v>
      </c>
      <c r="AC515" s="6">
        <v>10.0</v>
      </c>
      <c r="AD515" s="23"/>
      <c r="AE515" s="23"/>
      <c r="AF515" s="23"/>
      <c r="AG515" s="25">
        <v>9.0</v>
      </c>
      <c r="AH515" s="25">
        <v>10.0</v>
      </c>
      <c r="AI515" s="25"/>
      <c r="AJ515" s="25"/>
      <c r="AK515" s="25">
        <v>10.0</v>
      </c>
      <c r="AL515" s="25"/>
      <c r="AM515" s="25">
        <v>10.0</v>
      </c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6">
        <v>10.0</v>
      </c>
      <c r="AY515" s="25">
        <f t="shared" si="1"/>
        <v>8.78</v>
      </c>
      <c r="AZ515" s="23"/>
      <c r="BA515" s="23">
        <f t="shared" si="5"/>
        <v>0</v>
      </c>
      <c r="BB515" s="6">
        <v>14.0</v>
      </c>
      <c r="BC515" s="6">
        <v>2.0</v>
      </c>
      <c r="BD515" s="23">
        <f t="shared" si="3"/>
        <v>12</v>
      </c>
      <c r="BE515" s="6" t="s">
        <v>92</v>
      </c>
      <c r="BF515" s="6" t="s">
        <v>55</v>
      </c>
      <c r="BG515" s="6" t="s">
        <v>55</v>
      </c>
      <c r="BH515" s="6" t="s">
        <v>55</v>
      </c>
      <c r="BI515" s="6" t="s">
        <v>55</v>
      </c>
      <c r="BJ515" s="6" t="s">
        <v>92</v>
      </c>
      <c r="BK515" s="6" t="s">
        <v>55</v>
      </c>
      <c r="BL515" s="23"/>
      <c r="BM515" s="23"/>
      <c r="BN515" s="42"/>
      <c r="BO515" s="42"/>
      <c r="BP515" s="42"/>
    </row>
    <row r="516">
      <c r="A516" s="11">
        <v>513.0</v>
      </c>
      <c r="B516" s="116" t="s">
        <v>167</v>
      </c>
      <c r="C516" s="116" t="s">
        <v>1510</v>
      </c>
      <c r="D516" s="116" t="s">
        <v>77</v>
      </c>
      <c r="E516" s="118"/>
      <c r="F516" s="116" t="s">
        <v>79</v>
      </c>
      <c r="G516" s="116" t="s">
        <v>1631</v>
      </c>
      <c r="H516" s="48" t="s">
        <v>90</v>
      </c>
      <c r="J516" s="11" t="s">
        <v>526</v>
      </c>
      <c r="K516" s="48" t="s">
        <v>84</v>
      </c>
      <c r="L516" s="49">
        <v>42979.0</v>
      </c>
      <c r="M516" s="52"/>
      <c r="N516" s="48" t="s">
        <v>85</v>
      </c>
      <c r="O516" s="48" t="s">
        <v>295</v>
      </c>
      <c r="P516" s="52"/>
      <c r="Q516" s="25">
        <v>5.0</v>
      </c>
      <c r="R516" s="25">
        <v>7.0</v>
      </c>
      <c r="S516" s="25">
        <v>5.0</v>
      </c>
      <c r="T516" s="25"/>
      <c r="U516" s="25"/>
      <c r="V516" s="25"/>
      <c r="W516" s="25">
        <v>4.0</v>
      </c>
      <c r="X516" s="25">
        <v>6.0</v>
      </c>
      <c r="Y516" s="25">
        <v>5.0</v>
      </c>
      <c r="Z516" s="25">
        <v>6.0</v>
      </c>
      <c r="AA516" s="25"/>
      <c r="AB516" s="25">
        <v>5.0</v>
      </c>
      <c r="AC516" s="25">
        <v>6.0</v>
      </c>
      <c r="AD516" s="25"/>
      <c r="AE516" s="25"/>
      <c r="AF516" s="25"/>
      <c r="AG516" s="25">
        <v>6.0</v>
      </c>
      <c r="AH516" s="25">
        <v>10.0</v>
      </c>
      <c r="AI516" s="25"/>
      <c r="AJ516" s="25"/>
      <c r="AK516" s="25">
        <v>10.0</v>
      </c>
      <c r="AL516" s="25"/>
      <c r="AM516" s="25">
        <v>9.0</v>
      </c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6">
        <v>10.0</v>
      </c>
      <c r="AY516" s="25" t="str">
        <f t="shared" si="1"/>
        <v/>
      </c>
      <c r="AZ516" s="23"/>
      <c r="BA516" s="23">
        <f t="shared" si="5"/>
        <v>1</v>
      </c>
      <c r="BB516" s="6">
        <v>32.0</v>
      </c>
      <c r="BC516" s="6">
        <v>12.0</v>
      </c>
      <c r="BD516" s="23">
        <f t="shared" si="3"/>
        <v>20</v>
      </c>
      <c r="BE516" s="6" t="s">
        <v>92</v>
      </c>
      <c r="BF516" s="6" t="s">
        <v>55</v>
      </c>
      <c r="BG516" s="6" t="s">
        <v>55</v>
      </c>
      <c r="BH516" s="6" t="s">
        <v>55</v>
      </c>
      <c r="BI516" s="6" t="s">
        <v>55</v>
      </c>
      <c r="BJ516" s="6" t="s">
        <v>92</v>
      </c>
      <c r="BK516" s="6" t="s">
        <v>55</v>
      </c>
      <c r="BL516" s="23"/>
      <c r="BM516" s="23"/>
      <c r="BN516" s="42"/>
      <c r="BO516" s="42"/>
      <c r="BP516" s="42"/>
    </row>
    <row r="517">
      <c r="A517" s="11">
        <v>514.0</v>
      </c>
      <c r="B517" s="116" t="s">
        <v>477</v>
      </c>
      <c r="C517" s="116" t="s">
        <v>143</v>
      </c>
      <c r="D517" s="116" t="s">
        <v>78</v>
      </c>
      <c r="E517" s="117"/>
      <c r="F517" s="116" t="s">
        <v>79</v>
      </c>
      <c r="G517" s="116" t="s">
        <v>1631</v>
      </c>
      <c r="H517" s="48" t="s">
        <v>90</v>
      </c>
      <c r="J517" s="11" t="s">
        <v>526</v>
      </c>
      <c r="K517" s="48" t="s">
        <v>84</v>
      </c>
      <c r="L517" s="49">
        <v>42979.0</v>
      </c>
      <c r="M517" s="52"/>
      <c r="N517" s="48" t="s">
        <v>85</v>
      </c>
      <c r="O517" s="48" t="s">
        <v>483</v>
      </c>
      <c r="P517" s="52"/>
      <c r="Q517" s="25">
        <v>8.0</v>
      </c>
      <c r="R517" s="25">
        <v>8.0</v>
      </c>
      <c r="S517" s="25">
        <v>8.0</v>
      </c>
      <c r="T517" s="25"/>
      <c r="U517" s="25"/>
      <c r="V517" s="25"/>
      <c r="W517" s="25">
        <v>9.0</v>
      </c>
      <c r="X517" s="25">
        <v>10.0</v>
      </c>
      <c r="Y517" s="25">
        <v>9.0</v>
      </c>
      <c r="Z517" s="25">
        <v>8.0</v>
      </c>
      <c r="AA517" s="25"/>
      <c r="AB517" s="25">
        <v>9.0</v>
      </c>
      <c r="AC517" s="25">
        <v>9.0</v>
      </c>
      <c r="AD517" s="25"/>
      <c r="AE517" s="25"/>
      <c r="AF517" s="25"/>
      <c r="AG517" s="25">
        <v>7.0</v>
      </c>
      <c r="AH517" s="70">
        <v>10.0</v>
      </c>
      <c r="AI517" s="25"/>
      <c r="AJ517" s="25"/>
      <c r="AK517" s="25">
        <v>10.0</v>
      </c>
      <c r="AL517" s="25"/>
      <c r="AM517" s="25">
        <v>9.0</v>
      </c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>
        <v>10.0</v>
      </c>
      <c r="AY517" s="25">
        <f t="shared" si="1"/>
        <v>8.85</v>
      </c>
      <c r="AZ517" s="23"/>
      <c r="BA517" s="23">
        <f t="shared" si="5"/>
        <v>0</v>
      </c>
      <c r="BB517" s="6">
        <v>24.0</v>
      </c>
      <c r="BC517" s="6">
        <v>9.0</v>
      </c>
      <c r="BD517" s="23">
        <f t="shared" si="3"/>
        <v>15</v>
      </c>
      <c r="BE517" s="6" t="s">
        <v>92</v>
      </c>
      <c r="BF517" s="6" t="s">
        <v>55</v>
      </c>
      <c r="BG517" s="6" t="s">
        <v>55</v>
      </c>
      <c r="BH517" s="6" t="s">
        <v>55</v>
      </c>
      <c r="BI517" s="6" t="s">
        <v>55</v>
      </c>
      <c r="BJ517" s="6" t="s">
        <v>92</v>
      </c>
      <c r="BK517" s="6" t="s">
        <v>55</v>
      </c>
      <c r="BL517" s="23"/>
      <c r="BM517" s="23"/>
      <c r="BN517" s="42"/>
      <c r="BO517" s="42"/>
      <c r="BP517" s="42"/>
    </row>
    <row r="518">
      <c r="A518" s="11">
        <v>515.0</v>
      </c>
      <c r="B518" s="116" t="s">
        <v>1515</v>
      </c>
      <c r="C518" s="116" t="s">
        <v>143</v>
      </c>
      <c r="D518" s="116" t="s">
        <v>386</v>
      </c>
      <c r="E518" s="117"/>
      <c r="F518" s="116" t="s">
        <v>79</v>
      </c>
      <c r="G518" s="116" t="s">
        <v>1631</v>
      </c>
      <c r="H518" s="48" t="s">
        <v>90</v>
      </c>
      <c r="J518" s="11" t="s">
        <v>526</v>
      </c>
      <c r="K518" s="48" t="s">
        <v>84</v>
      </c>
      <c r="L518" s="49">
        <v>42979.0</v>
      </c>
      <c r="M518" s="52"/>
      <c r="N518" s="48" t="s">
        <v>85</v>
      </c>
      <c r="O518" s="48" t="s">
        <v>483</v>
      </c>
      <c r="P518" s="50"/>
      <c r="Q518" s="6">
        <v>6.0</v>
      </c>
      <c r="R518" s="6">
        <v>6.0</v>
      </c>
      <c r="S518" s="6">
        <v>5.0</v>
      </c>
      <c r="T518" s="25"/>
      <c r="U518" s="6"/>
      <c r="V518" s="6"/>
      <c r="W518" s="6">
        <v>4.0</v>
      </c>
      <c r="X518" s="6">
        <v>5.0</v>
      </c>
      <c r="Y518" s="6">
        <v>9.0</v>
      </c>
      <c r="Z518" s="6">
        <v>9.0</v>
      </c>
      <c r="AA518" s="23"/>
      <c r="AB518" s="6">
        <v>4.0</v>
      </c>
      <c r="AC518" s="6">
        <v>8.0</v>
      </c>
      <c r="AD518" s="23"/>
      <c r="AE518" s="23"/>
      <c r="AF518" s="23"/>
      <c r="AG518" s="25">
        <v>7.0</v>
      </c>
      <c r="AH518" s="25">
        <v>10.0</v>
      </c>
      <c r="AI518" s="25"/>
      <c r="AJ518" s="25"/>
      <c r="AK518" s="25">
        <v>10.0</v>
      </c>
      <c r="AL518" s="25"/>
      <c r="AM518" s="25">
        <v>9.0</v>
      </c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>
        <v>10.0</v>
      </c>
      <c r="AY518" s="25" t="str">
        <f t="shared" si="1"/>
        <v/>
      </c>
      <c r="AZ518" s="23"/>
      <c r="BA518" s="23">
        <f t="shared" si="5"/>
        <v>2</v>
      </c>
      <c r="BB518" s="6">
        <v>41.0</v>
      </c>
      <c r="BC518" s="6">
        <v>11.0</v>
      </c>
      <c r="BD518" s="23">
        <f t="shared" si="3"/>
        <v>30</v>
      </c>
      <c r="BE518" s="6" t="s">
        <v>92</v>
      </c>
      <c r="BF518" s="6" t="s">
        <v>55</v>
      </c>
      <c r="BG518" s="6" t="s">
        <v>55</v>
      </c>
      <c r="BH518" s="6" t="s">
        <v>55</v>
      </c>
      <c r="BI518" s="6" t="s">
        <v>55</v>
      </c>
      <c r="BJ518" s="6" t="s">
        <v>92</v>
      </c>
      <c r="BK518" s="6" t="s">
        <v>55</v>
      </c>
      <c r="BL518" s="23"/>
      <c r="BM518" s="23"/>
      <c r="BN518" s="42"/>
      <c r="BO518" s="42"/>
      <c r="BP518" s="42"/>
    </row>
    <row r="519">
      <c r="A519" s="11">
        <v>516.0</v>
      </c>
      <c r="B519" s="116" t="s">
        <v>924</v>
      </c>
      <c r="C519" s="116" t="s">
        <v>145</v>
      </c>
      <c r="D519" s="116" t="s">
        <v>451</v>
      </c>
      <c r="E519" s="117"/>
      <c r="F519" s="116" t="s">
        <v>79</v>
      </c>
      <c r="G519" s="116" t="s">
        <v>1631</v>
      </c>
      <c r="H519" s="48" t="s">
        <v>90</v>
      </c>
      <c r="J519" s="11" t="s">
        <v>526</v>
      </c>
      <c r="K519" s="48" t="s">
        <v>84</v>
      </c>
      <c r="L519" s="49">
        <v>42979.0</v>
      </c>
      <c r="M519" s="52"/>
      <c r="N519" s="52"/>
      <c r="O519" s="52"/>
      <c r="P519" s="52"/>
      <c r="Q519" s="25">
        <v>5.0</v>
      </c>
      <c r="R519" s="25">
        <v>6.0</v>
      </c>
      <c r="S519" s="25">
        <v>8.0</v>
      </c>
      <c r="T519" s="25"/>
      <c r="U519" s="25"/>
      <c r="V519" s="25"/>
      <c r="W519" s="25">
        <v>5.0</v>
      </c>
      <c r="X519" s="25">
        <v>7.0</v>
      </c>
      <c r="Y519" s="25">
        <v>8.0</v>
      </c>
      <c r="Z519" s="25">
        <v>6.0</v>
      </c>
      <c r="AA519" s="25"/>
      <c r="AB519" s="25">
        <v>4.0</v>
      </c>
      <c r="AC519" s="25">
        <v>8.0</v>
      </c>
      <c r="AD519" s="25"/>
      <c r="AE519" s="25"/>
      <c r="AF519" s="25"/>
      <c r="AG519" s="25">
        <v>8.0</v>
      </c>
      <c r="AH519" s="25">
        <v>10.0</v>
      </c>
      <c r="AI519" s="25"/>
      <c r="AJ519" s="25"/>
      <c r="AK519" s="25">
        <v>10.0</v>
      </c>
      <c r="AL519" s="25"/>
      <c r="AM519" s="25">
        <v>9.0</v>
      </c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>
        <v>10.0</v>
      </c>
      <c r="AY519" s="25" t="str">
        <f t="shared" si="1"/>
        <v/>
      </c>
      <c r="AZ519" s="23"/>
      <c r="BA519" s="23">
        <f t="shared" si="5"/>
        <v>1</v>
      </c>
      <c r="BB519" s="6">
        <v>21.0</v>
      </c>
      <c r="BC519" s="6">
        <v>9.0</v>
      </c>
      <c r="BD519" s="23">
        <f t="shared" si="3"/>
        <v>12</v>
      </c>
      <c r="BE519" s="6" t="s">
        <v>92</v>
      </c>
      <c r="BF519" s="6" t="s">
        <v>55</v>
      </c>
      <c r="BG519" s="6" t="s">
        <v>55</v>
      </c>
      <c r="BH519" s="6" t="s">
        <v>55</v>
      </c>
      <c r="BI519" s="6" t="s">
        <v>55</v>
      </c>
      <c r="BJ519" s="6" t="s">
        <v>92</v>
      </c>
      <c r="BK519" s="6" t="s">
        <v>55</v>
      </c>
      <c r="BL519" s="23"/>
      <c r="BM519" s="23"/>
      <c r="BN519" s="42"/>
      <c r="BO519" s="42"/>
      <c r="BP519" s="42"/>
    </row>
    <row r="520">
      <c r="A520" s="11">
        <v>517.0</v>
      </c>
      <c r="B520" s="116" t="s">
        <v>1516</v>
      </c>
      <c r="C520" s="116" t="s">
        <v>236</v>
      </c>
      <c r="D520" s="116" t="s">
        <v>925</v>
      </c>
      <c r="E520" s="118"/>
      <c r="F520" s="116" t="s">
        <v>96</v>
      </c>
      <c r="G520" s="116" t="s">
        <v>1631</v>
      </c>
      <c r="H520" s="48" t="s">
        <v>90</v>
      </c>
      <c r="J520" s="11" t="s">
        <v>526</v>
      </c>
      <c r="K520" s="48" t="s">
        <v>84</v>
      </c>
      <c r="L520" s="49">
        <v>42979.0</v>
      </c>
      <c r="M520" s="52"/>
      <c r="N520" s="48" t="s">
        <v>85</v>
      </c>
      <c r="O520" s="48" t="s">
        <v>295</v>
      </c>
      <c r="P520" s="52"/>
      <c r="Q520" s="25">
        <v>10.0</v>
      </c>
      <c r="R520" s="25">
        <v>10.0</v>
      </c>
      <c r="S520" s="25">
        <v>9.0</v>
      </c>
      <c r="T520" s="25"/>
      <c r="U520" s="25"/>
      <c r="V520" s="25"/>
      <c r="W520" s="25">
        <v>9.0</v>
      </c>
      <c r="X520" s="25">
        <v>9.0</v>
      </c>
      <c r="Y520" s="25">
        <v>10.0</v>
      </c>
      <c r="Z520" s="25">
        <v>10.0</v>
      </c>
      <c r="AA520" s="25"/>
      <c r="AB520" s="25">
        <v>8.0</v>
      </c>
      <c r="AC520" s="25">
        <v>10.0</v>
      </c>
      <c r="AD520" s="25"/>
      <c r="AE520" s="25"/>
      <c r="AF520" s="25"/>
      <c r="AG520" s="25">
        <v>10.0</v>
      </c>
      <c r="AH520" s="25">
        <v>10.0</v>
      </c>
      <c r="AI520" s="25"/>
      <c r="AJ520" s="25"/>
      <c r="AK520" s="25">
        <v>10.0</v>
      </c>
      <c r="AL520" s="25"/>
      <c r="AM520" s="25">
        <v>10.0</v>
      </c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>
        <v>10.0</v>
      </c>
      <c r="AY520" s="25">
        <f t="shared" si="1"/>
        <v>9.64</v>
      </c>
      <c r="AZ520" s="23"/>
      <c r="BA520" s="23">
        <f t="shared" si="5"/>
        <v>0</v>
      </c>
      <c r="BB520" s="6">
        <v>17.0</v>
      </c>
      <c r="BC520" s="6">
        <v>4.0</v>
      </c>
      <c r="BD520" s="23">
        <f t="shared" si="3"/>
        <v>13</v>
      </c>
      <c r="BE520" s="6" t="s">
        <v>92</v>
      </c>
      <c r="BF520" s="6" t="s">
        <v>55</v>
      </c>
      <c r="BG520" s="6" t="s">
        <v>55</v>
      </c>
      <c r="BH520" s="6" t="s">
        <v>55</v>
      </c>
      <c r="BI520" s="6" t="s">
        <v>55</v>
      </c>
      <c r="BJ520" s="6" t="s">
        <v>92</v>
      </c>
      <c r="BK520" s="6" t="s">
        <v>55</v>
      </c>
      <c r="BL520" s="23"/>
      <c r="BM520" s="23"/>
      <c r="BN520" s="42"/>
      <c r="BO520" s="42"/>
      <c r="BP520" s="42"/>
    </row>
    <row r="521">
      <c r="A521" s="11">
        <v>518.0</v>
      </c>
      <c r="B521" s="116" t="s">
        <v>1281</v>
      </c>
      <c r="C521" s="116" t="s">
        <v>1517</v>
      </c>
      <c r="D521" s="118"/>
      <c r="E521" s="117"/>
      <c r="F521" s="116" t="s">
        <v>79</v>
      </c>
      <c r="G521" s="116" t="s">
        <v>1631</v>
      </c>
      <c r="H521" s="48" t="s">
        <v>90</v>
      </c>
      <c r="J521" s="11" t="s">
        <v>526</v>
      </c>
      <c r="K521" s="48" t="s">
        <v>84</v>
      </c>
      <c r="L521" s="49">
        <v>42979.0</v>
      </c>
      <c r="M521" s="52"/>
      <c r="N521" s="48" t="s">
        <v>85</v>
      </c>
      <c r="O521" s="48" t="s">
        <v>483</v>
      </c>
      <c r="P521" s="52"/>
      <c r="Q521" s="6">
        <v>7.0</v>
      </c>
      <c r="R521" s="6">
        <v>9.0</v>
      </c>
      <c r="S521" s="6">
        <v>10.0</v>
      </c>
      <c r="T521" s="25"/>
      <c r="U521" s="6"/>
      <c r="V521" s="6"/>
      <c r="W521" s="6">
        <v>7.0</v>
      </c>
      <c r="X521" s="6">
        <v>8.0</v>
      </c>
      <c r="Y521" s="6">
        <v>10.0</v>
      </c>
      <c r="Z521" s="6">
        <v>10.0</v>
      </c>
      <c r="AA521" s="23"/>
      <c r="AB521" s="6">
        <v>10.0</v>
      </c>
      <c r="AC521" s="6">
        <v>10.0</v>
      </c>
      <c r="AD521" s="23"/>
      <c r="AE521" s="23"/>
      <c r="AF521" s="23"/>
      <c r="AG521" s="25">
        <v>9.0</v>
      </c>
      <c r="AH521" s="25"/>
      <c r="AI521" s="25"/>
      <c r="AJ521" s="25"/>
      <c r="AK521" s="70">
        <v>10.0</v>
      </c>
      <c r="AL521" s="25"/>
      <c r="AM521" s="25">
        <v>10.0</v>
      </c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>
        <v>10.0</v>
      </c>
      <c r="AY521" s="25">
        <f t="shared" si="1"/>
        <v>9.23</v>
      </c>
      <c r="AZ521" s="23"/>
      <c r="BA521" s="23">
        <f t="shared" si="5"/>
        <v>0</v>
      </c>
      <c r="BB521" s="6">
        <v>13.0</v>
      </c>
      <c r="BC521" s="6">
        <v>5.0</v>
      </c>
      <c r="BD521" s="23">
        <f t="shared" si="3"/>
        <v>8</v>
      </c>
      <c r="BE521" s="6" t="s">
        <v>92</v>
      </c>
      <c r="BF521" s="6" t="s">
        <v>55</v>
      </c>
      <c r="BG521" s="6" t="s">
        <v>55</v>
      </c>
      <c r="BH521" s="6" t="s">
        <v>55</v>
      </c>
      <c r="BI521" s="6" t="s">
        <v>55</v>
      </c>
      <c r="BJ521" s="6" t="s">
        <v>92</v>
      </c>
      <c r="BK521" s="6" t="s">
        <v>55</v>
      </c>
      <c r="BL521" s="23"/>
      <c r="BM521" s="23"/>
      <c r="BN521" s="42"/>
      <c r="BO521" s="42"/>
      <c r="BP521" s="42"/>
    </row>
    <row r="522">
      <c r="A522" s="11">
        <v>519.0</v>
      </c>
      <c r="B522" s="116" t="s">
        <v>1518</v>
      </c>
      <c r="C522" s="116" t="s">
        <v>78</v>
      </c>
      <c r="D522" s="116" t="s">
        <v>269</v>
      </c>
      <c r="E522" s="117"/>
      <c r="F522" s="116" t="s">
        <v>79</v>
      </c>
      <c r="G522" s="116" t="s">
        <v>1631</v>
      </c>
      <c r="H522" s="48" t="s">
        <v>90</v>
      </c>
      <c r="J522" s="11" t="s">
        <v>526</v>
      </c>
      <c r="K522" s="48" t="s">
        <v>84</v>
      </c>
      <c r="L522" s="49">
        <v>42979.0</v>
      </c>
      <c r="M522" s="52"/>
      <c r="N522" s="48" t="s">
        <v>85</v>
      </c>
      <c r="O522" s="48" t="s">
        <v>483</v>
      </c>
      <c r="P522" s="52"/>
      <c r="Q522" s="6">
        <v>7.0</v>
      </c>
      <c r="R522" s="6">
        <v>9.0</v>
      </c>
      <c r="S522" s="6">
        <v>9.0</v>
      </c>
      <c r="T522" s="25"/>
      <c r="U522" s="6"/>
      <c r="V522" s="6"/>
      <c r="W522" s="6">
        <v>6.0</v>
      </c>
      <c r="X522" s="6">
        <v>8.0</v>
      </c>
      <c r="Y522" s="6">
        <v>6.0</v>
      </c>
      <c r="Z522" s="6">
        <v>9.0</v>
      </c>
      <c r="AA522" s="23"/>
      <c r="AB522" s="6">
        <v>6.0</v>
      </c>
      <c r="AC522" s="6">
        <v>9.0</v>
      </c>
      <c r="AD522" s="23"/>
      <c r="AE522" s="23"/>
      <c r="AF522" s="23"/>
      <c r="AG522" s="25">
        <v>7.0</v>
      </c>
      <c r="AH522" s="25">
        <v>10.0</v>
      </c>
      <c r="AI522" s="25"/>
      <c r="AJ522" s="25"/>
      <c r="AK522" s="25">
        <v>10.0</v>
      </c>
      <c r="AL522" s="25"/>
      <c r="AM522" s="25">
        <v>10.0</v>
      </c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>
        <v>10.0</v>
      </c>
      <c r="AY522" s="25">
        <f t="shared" si="1"/>
        <v>8.28</v>
      </c>
      <c r="AZ522" s="23"/>
      <c r="BA522" s="23">
        <f t="shared" si="5"/>
        <v>0</v>
      </c>
      <c r="BB522" s="6">
        <v>20.0</v>
      </c>
      <c r="BC522" s="6">
        <v>3.0</v>
      </c>
      <c r="BD522" s="23">
        <f t="shared" si="3"/>
        <v>17</v>
      </c>
      <c r="BE522" s="6" t="s">
        <v>92</v>
      </c>
      <c r="BF522" s="6" t="s">
        <v>55</v>
      </c>
      <c r="BG522" s="6" t="s">
        <v>55</v>
      </c>
      <c r="BH522" s="6" t="s">
        <v>55</v>
      </c>
      <c r="BI522" s="6" t="s">
        <v>55</v>
      </c>
      <c r="BJ522" s="6" t="s">
        <v>92</v>
      </c>
      <c r="BK522" s="6" t="s">
        <v>55</v>
      </c>
      <c r="BL522" s="23"/>
      <c r="BM522" s="23"/>
      <c r="BN522" s="42"/>
      <c r="BO522" s="42"/>
      <c r="BP522" s="42"/>
    </row>
    <row r="523">
      <c r="A523" s="11">
        <v>520.0</v>
      </c>
      <c r="B523" s="116" t="s">
        <v>1519</v>
      </c>
      <c r="C523" s="116" t="s">
        <v>78</v>
      </c>
      <c r="D523" s="116" t="s">
        <v>206</v>
      </c>
      <c r="E523" s="117"/>
      <c r="F523" s="116" t="s">
        <v>79</v>
      </c>
      <c r="G523" s="116" t="s">
        <v>1661</v>
      </c>
      <c r="H523" s="48" t="s">
        <v>90</v>
      </c>
      <c r="J523" s="11" t="s">
        <v>526</v>
      </c>
      <c r="K523" s="48" t="s">
        <v>84</v>
      </c>
      <c r="L523" s="49">
        <v>42979.0</v>
      </c>
      <c r="M523" s="52"/>
      <c r="N523" s="48" t="s">
        <v>85</v>
      </c>
      <c r="O523" s="48" t="s">
        <v>483</v>
      </c>
      <c r="P523" s="52"/>
      <c r="Q523" s="6">
        <v>5.0</v>
      </c>
      <c r="R523" s="6">
        <v>6.0</v>
      </c>
      <c r="S523" s="6">
        <v>10.0</v>
      </c>
      <c r="T523" s="25"/>
      <c r="U523" s="6"/>
      <c r="V523" s="6"/>
      <c r="W523" s="6">
        <v>5.0</v>
      </c>
      <c r="X523" s="6">
        <v>8.0</v>
      </c>
      <c r="Y523" s="6">
        <v>8.0</v>
      </c>
      <c r="Z523" s="6">
        <v>7.0</v>
      </c>
      <c r="AA523" s="23"/>
      <c r="AB523" s="6">
        <v>5.0</v>
      </c>
      <c r="AC523" s="6">
        <v>10.0</v>
      </c>
      <c r="AD523" s="23"/>
      <c r="AE523" s="23"/>
      <c r="AF523" s="23"/>
      <c r="AG523" s="25">
        <v>10.0</v>
      </c>
      <c r="AH523" s="25">
        <v>10.0</v>
      </c>
      <c r="AI523" s="25"/>
      <c r="AJ523" s="25"/>
      <c r="AK523" s="25">
        <v>10.0</v>
      </c>
      <c r="AL523" s="25"/>
      <c r="AM523" s="25"/>
      <c r="AN523" s="25">
        <v>10.0</v>
      </c>
      <c r="AO523" s="25"/>
      <c r="AP523" s="25"/>
      <c r="AQ523" s="25"/>
      <c r="AR523" s="25"/>
      <c r="AS523" s="25"/>
      <c r="AT523" s="25"/>
      <c r="AU523" s="25"/>
      <c r="AV523" s="25"/>
      <c r="AW523" s="25"/>
      <c r="AX523" s="25">
        <v>10.0</v>
      </c>
      <c r="AY523" s="25">
        <f t="shared" si="1"/>
        <v>8.14</v>
      </c>
      <c r="AZ523" s="23"/>
      <c r="BA523" s="23">
        <f t="shared" si="5"/>
        <v>0</v>
      </c>
      <c r="BB523" s="6"/>
      <c r="BC523" s="6"/>
      <c r="BD523" s="23">
        <f t="shared" si="3"/>
        <v>0</v>
      </c>
      <c r="BE523" s="6" t="s">
        <v>92</v>
      </c>
      <c r="BF523" s="6" t="s">
        <v>55</v>
      </c>
      <c r="BG523" s="6" t="s">
        <v>55</v>
      </c>
      <c r="BH523" s="6" t="s">
        <v>55</v>
      </c>
      <c r="BI523" s="6" t="s">
        <v>55</v>
      </c>
      <c r="BJ523" s="6" t="s">
        <v>92</v>
      </c>
      <c r="BK523" s="6" t="s">
        <v>55</v>
      </c>
      <c r="BL523" s="23"/>
      <c r="BM523" s="23"/>
      <c r="BN523" s="42"/>
      <c r="BO523" s="42"/>
      <c r="BP523" s="42"/>
    </row>
    <row r="524">
      <c r="A524" s="11">
        <v>521.0</v>
      </c>
      <c r="B524" s="116" t="s">
        <v>1521</v>
      </c>
      <c r="C524" s="116" t="s">
        <v>816</v>
      </c>
      <c r="D524" s="116" t="s">
        <v>1522</v>
      </c>
      <c r="E524" s="117"/>
      <c r="F524" s="116" t="s">
        <v>96</v>
      </c>
      <c r="G524" s="116" t="s">
        <v>1661</v>
      </c>
      <c r="H524" s="48" t="s">
        <v>90</v>
      </c>
      <c r="J524" s="11" t="s">
        <v>526</v>
      </c>
      <c r="K524" s="48" t="s">
        <v>84</v>
      </c>
      <c r="L524" s="49">
        <v>42979.0</v>
      </c>
      <c r="M524" s="52"/>
      <c r="N524" s="48" t="s">
        <v>85</v>
      </c>
      <c r="O524" s="48" t="s">
        <v>483</v>
      </c>
      <c r="P524" s="52"/>
      <c r="Q524" s="6">
        <v>10.0</v>
      </c>
      <c r="R524" s="6">
        <v>10.0</v>
      </c>
      <c r="S524" s="6">
        <v>10.0</v>
      </c>
      <c r="T524" s="25"/>
      <c r="U524" s="6"/>
      <c r="V524" s="6"/>
      <c r="W524" s="6">
        <v>10.0</v>
      </c>
      <c r="X524" s="6">
        <v>10.0</v>
      </c>
      <c r="Y524" s="6">
        <v>10.0</v>
      </c>
      <c r="Z524" s="6">
        <v>10.0</v>
      </c>
      <c r="AA524" s="23"/>
      <c r="AB524" s="6">
        <v>10.0</v>
      </c>
      <c r="AC524" s="6">
        <v>10.0</v>
      </c>
      <c r="AD524" s="23"/>
      <c r="AE524" s="23"/>
      <c r="AF524" s="23"/>
      <c r="AG524" s="25">
        <v>10.0</v>
      </c>
      <c r="AH524" s="25">
        <v>10.0</v>
      </c>
      <c r="AI524" s="25"/>
      <c r="AJ524" s="25"/>
      <c r="AK524" s="25">
        <v>10.0</v>
      </c>
      <c r="AL524" s="25"/>
      <c r="AM524" s="25"/>
      <c r="AN524" s="25">
        <v>10.0</v>
      </c>
      <c r="AO524" s="25"/>
      <c r="AP524" s="25"/>
      <c r="AQ524" s="25"/>
      <c r="AR524" s="25"/>
      <c r="AS524" s="25"/>
      <c r="AT524" s="25"/>
      <c r="AU524" s="25"/>
      <c r="AV524" s="25"/>
      <c r="AW524" s="25"/>
      <c r="AX524" s="25">
        <v>10.0</v>
      </c>
      <c r="AY524" s="25">
        <f t="shared" si="1"/>
        <v>10</v>
      </c>
      <c r="AZ524" s="23"/>
      <c r="BA524" s="23">
        <f t="shared" si="5"/>
        <v>0</v>
      </c>
      <c r="BB524" s="6"/>
      <c r="BC524" s="6"/>
      <c r="BD524" s="23">
        <f t="shared" si="3"/>
        <v>0</v>
      </c>
      <c r="BE524" s="6" t="s">
        <v>92</v>
      </c>
      <c r="BF524" s="6" t="s">
        <v>55</v>
      </c>
      <c r="BG524" s="6" t="s">
        <v>55</v>
      </c>
      <c r="BH524" s="6" t="s">
        <v>55</v>
      </c>
      <c r="BI524" s="6" t="s">
        <v>55</v>
      </c>
      <c r="BJ524" s="6" t="s">
        <v>92</v>
      </c>
      <c r="BK524" s="6" t="s">
        <v>55</v>
      </c>
      <c r="BL524" s="23"/>
      <c r="BM524" s="23"/>
      <c r="BN524" s="42"/>
      <c r="BO524" s="42"/>
      <c r="BP524" s="42"/>
    </row>
    <row r="525">
      <c r="A525" s="11">
        <v>522.0</v>
      </c>
      <c r="B525" s="116" t="s">
        <v>517</v>
      </c>
      <c r="C525" s="116" t="s">
        <v>157</v>
      </c>
      <c r="D525" s="118"/>
      <c r="E525" s="117"/>
      <c r="F525" s="116" t="s">
        <v>79</v>
      </c>
      <c r="G525" s="116" t="s">
        <v>1661</v>
      </c>
      <c r="H525" s="48" t="s">
        <v>90</v>
      </c>
      <c r="J525" s="11" t="s">
        <v>526</v>
      </c>
      <c r="K525" s="48" t="s">
        <v>84</v>
      </c>
      <c r="L525" s="49">
        <v>42979.0</v>
      </c>
      <c r="M525" s="52"/>
      <c r="N525" s="48" t="s">
        <v>85</v>
      </c>
      <c r="O525" s="48" t="s">
        <v>483</v>
      </c>
      <c r="P525" s="52"/>
      <c r="Q525" s="6">
        <v>9.0</v>
      </c>
      <c r="R525" s="6">
        <v>10.0</v>
      </c>
      <c r="S525" s="6">
        <v>10.0</v>
      </c>
      <c r="T525" s="25"/>
      <c r="U525" s="6"/>
      <c r="V525" s="6"/>
      <c r="W525" s="6">
        <v>10.0</v>
      </c>
      <c r="X525" s="6">
        <v>9.0</v>
      </c>
      <c r="Y525" s="6">
        <v>10.0</v>
      </c>
      <c r="Z525" s="6">
        <v>10.0</v>
      </c>
      <c r="AA525" s="23"/>
      <c r="AB525" s="6">
        <v>10.0</v>
      </c>
      <c r="AC525" s="6">
        <v>10.0</v>
      </c>
      <c r="AD525" s="23"/>
      <c r="AE525" s="23"/>
      <c r="AF525" s="23"/>
      <c r="AG525" s="25">
        <v>10.0</v>
      </c>
      <c r="AH525" s="25">
        <v>10.0</v>
      </c>
      <c r="AI525" s="25"/>
      <c r="AJ525" s="25"/>
      <c r="AK525" s="25">
        <v>10.0</v>
      </c>
      <c r="AL525" s="25"/>
      <c r="AM525" s="25"/>
      <c r="AN525" s="25">
        <v>10.0</v>
      </c>
      <c r="AO525" s="25"/>
      <c r="AP525" s="25"/>
      <c r="AQ525" s="25"/>
      <c r="AR525" s="25"/>
      <c r="AS525" s="25"/>
      <c r="AT525" s="25"/>
      <c r="AU525" s="25"/>
      <c r="AV525" s="25"/>
      <c r="AW525" s="25"/>
      <c r="AX525" s="25">
        <v>10.0</v>
      </c>
      <c r="AY525" s="25">
        <f t="shared" si="1"/>
        <v>9.85</v>
      </c>
      <c r="AZ525" s="23"/>
      <c r="BA525" s="23">
        <f t="shared" si="5"/>
        <v>0</v>
      </c>
      <c r="BB525" s="6"/>
      <c r="BC525" s="6"/>
      <c r="BD525" s="23">
        <f t="shared" si="3"/>
        <v>0</v>
      </c>
      <c r="BE525" s="6" t="s">
        <v>92</v>
      </c>
      <c r="BF525" s="6" t="s">
        <v>55</v>
      </c>
      <c r="BG525" s="6" t="s">
        <v>55</v>
      </c>
      <c r="BH525" s="6" t="s">
        <v>55</v>
      </c>
      <c r="BI525" s="6" t="s">
        <v>55</v>
      </c>
      <c r="BJ525" s="6" t="s">
        <v>92</v>
      </c>
      <c r="BK525" s="6" t="s">
        <v>55</v>
      </c>
      <c r="BL525" s="23"/>
      <c r="BM525" s="23"/>
      <c r="BN525" s="42"/>
      <c r="BO525" s="42"/>
      <c r="BP525" s="42"/>
    </row>
    <row r="526">
      <c r="A526" s="11">
        <v>523.0</v>
      </c>
      <c r="B526" s="116" t="s">
        <v>1523</v>
      </c>
      <c r="C526" s="116" t="s">
        <v>101</v>
      </c>
      <c r="D526" s="116" t="s">
        <v>623</v>
      </c>
      <c r="E526" s="117"/>
      <c r="F526" s="116" t="s">
        <v>96</v>
      </c>
      <c r="G526" s="116" t="s">
        <v>1661</v>
      </c>
      <c r="H526" s="48" t="s">
        <v>90</v>
      </c>
      <c r="J526" s="11" t="s">
        <v>526</v>
      </c>
      <c r="K526" s="48" t="s">
        <v>84</v>
      </c>
      <c r="L526" s="49">
        <v>42979.0</v>
      </c>
      <c r="M526" s="52"/>
      <c r="N526" s="48" t="s">
        <v>85</v>
      </c>
      <c r="O526" s="48" t="s">
        <v>483</v>
      </c>
      <c r="P526" s="52"/>
      <c r="Q526" s="25">
        <v>10.0</v>
      </c>
      <c r="R526" s="25">
        <v>8.0</v>
      </c>
      <c r="S526" s="25">
        <v>10.0</v>
      </c>
      <c r="T526" s="25"/>
      <c r="U526" s="25"/>
      <c r="V526" s="25"/>
      <c r="W526" s="25">
        <v>9.0</v>
      </c>
      <c r="X526" s="25">
        <v>10.0</v>
      </c>
      <c r="Y526" s="25">
        <v>9.0</v>
      </c>
      <c r="Z526" s="25">
        <v>10.0</v>
      </c>
      <c r="AA526" s="25"/>
      <c r="AB526" s="25">
        <v>10.0</v>
      </c>
      <c r="AC526" s="25">
        <v>10.0</v>
      </c>
      <c r="AD526" s="25"/>
      <c r="AE526" s="25"/>
      <c r="AF526" s="25"/>
      <c r="AG526" s="25">
        <v>10.0</v>
      </c>
      <c r="AH526" s="25">
        <v>10.0</v>
      </c>
      <c r="AI526" s="25"/>
      <c r="AJ526" s="25"/>
      <c r="AK526" s="25">
        <v>10.0</v>
      </c>
      <c r="AL526" s="25"/>
      <c r="AM526" s="25"/>
      <c r="AN526" s="25">
        <v>10.0</v>
      </c>
      <c r="AO526" s="25"/>
      <c r="AP526" s="25"/>
      <c r="AQ526" s="25"/>
      <c r="AR526" s="25"/>
      <c r="AS526" s="25"/>
      <c r="AT526" s="25"/>
      <c r="AU526" s="25"/>
      <c r="AV526" s="25"/>
      <c r="AW526" s="25"/>
      <c r="AX526" s="25">
        <v>10.0</v>
      </c>
      <c r="AY526" s="25">
        <f t="shared" si="1"/>
        <v>9.71</v>
      </c>
      <c r="AZ526" s="23"/>
      <c r="BA526" s="23">
        <f t="shared" si="5"/>
        <v>0</v>
      </c>
      <c r="BB526" s="6"/>
      <c r="BC526" s="6"/>
      <c r="BD526" s="23">
        <f t="shared" si="3"/>
        <v>0</v>
      </c>
      <c r="BE526" s="6" t="s">
        <v>92</v>
      </c>
      <c r="BF526" s="6" t="s">
        <v>55</v>
      </c>
      <c r="BG526" s="6" t="s">
        <v>55</v>
      </c>
      <c r="BH526" s="6" t="s">
        <v>55</v>
      </c>
      <c r="BI526" s="6" t="s">
        <v>55</v>
      </c>
      <c r="BJ526" s="6" t="s">
        <v>92</v>
      </c>
      <c r="BK526" s="6" t="s">
        <v>55</v>
      </c>
      <c r="BL526" s="23"/>
      <c r="BM526" s="23"/>
      <c r="BN526" s="42"/>
      <c r="BO526" s="42"/>
      <c r="BP526" s="42"/>
    </row>
    <row r="527">
      <c r="A527" s="11">
        <v>524.0</v>
      </c>
      <c r="B527" s="116" t="s">
        <v>2086</v>
      </c>
      <c r="C527" s="116" t="s">
        <v>784</v>
      </c>
      <c r="D527" s="116" t="s">
        <v>235</v>
      </c>
      <c r="E527" s="117"/>
      <c r="F527" s="116" t="s">
        <v>96</v>
      </c>
      <c r="G527" s="116" t="s">
        <v>1661</v>
      </c>
      <c r="H527" s="48" t="s">
        <v>90</v>
      </c>
      <c r="J527" s="11" t="s">
        <v>526</v>
      </c>
      <c r="K527" s="48" t="s">
        <v>84</v>
      </c>
      <c r="L527" s="49">
        <v>42979.0</v>
      </c>
      <c r="M527" s="52"/>
      <c r="N527" s="48" t="s">
        <v>85</v>
      </c>
      <c r="O527" s="48" t="s">
        <v>295</v>
      </c>
      <c r="P527" s="52"/>
      <c r="Q527" s="25">
        <v>9.0</v>
      </c>
      <c r="R527" s="25">
        <v>9.0</v>
      </c>
      <c r="S527" s="25">
        <v>10.0</v>
      </c>
      <c r="T527" s="25"/>
      <c r="U527" s="25"/>
      <c r="V527" s="25"/>
      <c r="W527" s="25">
        <v>9.0</v>
      </c>
      <c r="X527" s="25">
        <v>7.0</v>
      </c>
      <c r="Y527" s="25">
        <v>10.0</v>
      </c>
      <c r="Z527" s="25">
        <v>9.0</v>
      </c>
      <c r="AA527" s="25"/>
      <c r="AB527" s="25">
        <v>10.0</v>
      </c>
      <c r="AC527" s="25">
        <v>9.0</v>
      </c>
      <c r="AD527" s="25"/>
      <c r="AE527" s="25"/>
      <c r="AF527" s="25"/>
      <c r="AG527" s="25">
        <v>8.0</v>
      </c>
      <c r="AH527" s="25">
        <v>10.0</v>
      </c>
      <c r="AI527" s="25"/>
      <c r="AJ527" s="25"/>
      <c r="AK527" s="25">
        <v>10.0</v>
      </c>
      <c r="AL527" s="25"/>
      <c r="AM527" s="25"/>
      <c r="AN527" s="25">
        <v>10.0</v>
      </c>
      <c r="AO527" s="25"/>
      <c r="AP527" s="25"/>
      <c r="AQ527" s="25"/>
      <c r="AR527" s="25"/>
      <c r="AS527" s="25"/>
      <c r="AT527" s="25"/>
      <c r="AU527" s="25"/>
      <c r="AV527" s="25"/>
      <c r="AW527" s="25"/>
      <c r="AX527" s="25">
        <v>10.0</v>
      </c>
      <c r="AY527" s="25">
        <f t="shared" si="1"/>
        <v>9.28</v>
      </c>
      <c r="AZ527" s="23"/>
      <c r="BA527" s="23">
        <f t="shared" si="5"/>
        <v>0</v>
      </c>
      <c r="BB527" s="6"/>
      <c r="BC527" s="6"/>
      <c r="BD527" s="23">
        <f t="shared" si="3"/>
        <v>0</v>
      </c>
      <c r="BE527" s="6" t="s">
        <v>92</v>
      </c>
      <c r="BF527" s="6" t="s">
        <v>55</v>
      </c>
      <c r="BG527" s="6" t="s">
        <v>55</v>
      </c>
      <c r="BH527" s="6" t="s">
        <v>55</v>
      </c>
      <c r="BI527" s="6" t="s">
        <v>55</v>
      </c>
      <c r="BJ527" s="6" t="s">
        <v>92</v>
      </c>
      <c r="BK527" s="6" t="s">
        <v>55</v>
      </c>
      <c r="BL527" s="23"/>
      <c r="BM527" s="23"/>
      <c r="BN527" s="42"/>
      <c r="BO527" s="42"/>
      <c r="BP527" s="42"/>
    </row>
    <row r="528">
      <c r="A528" s="11">
        <v>525.0</v>
      </c>
      <c r="B528" s="116" t="s">
        <v>1524</v>
      </c>
      <c r="C528" s="116" t="s">
        <v>300</v>
      </c>
      <c r="D528" s="116" t="s">
        <v>589</v>
      </c>
      <c r="E528" s="117"/>
      <c r="F528" s="116" t="s">
        <v>96</v>
      </c>
      <c r="G528" s="116" t="s">
        <v>1661</v>
      </c>
      <c r="H528" s="48" t="s">
        <v>90</v>
      </c>
      <c r="J528" s="11" t="s">
        <v>526</v>
      </c>
      <c r="K528" s="48" t="s">
        <v>84</v>
      </c>
      <c r="L528" s="49">
        <v>42979.0</v>
      </c>
      <c r="M528" s="52"/>
      <c r="N528" s="48" t="s">
        <v>85</v>
      </c>
      <c r="O528" s="48" t="s">
        <v>295</v>
      </c>
      <c r="P528" s="52"/>
      <c r="Q528" s="25">
        <v>9.0</v>
      </c>
      <c r="R528" s="25">
        <v>9.0</v>
      </c>
      <c r="S528" s="25">
        <v>9.0</v>
      </c>
      <c r="T528" s="25"/>
      <c r="U528" s="25"/>
      <c r="V528" s="25"/>
      <c r="W528" s="25">
        <v>7.0</v>
      </c>
      <c r="X528" s="25">
        <v>8.0</v>
      </c>
      <c r="Y528" s="25">
        <v>7.0</v>
      </c>
      <c r="Z528" s="25">
        <v>10.0</v>
      </c>
      <c r="AA528" s="25"/>
      <c r="AB528" s="25">
        <v>10.0</v>
      </c>
      <c r="AC528" s="25">
        <v>9.0</v>
      </c>
      <c r="AD528" s="25"/>
      <c r="AE528" s="25"/>
      <c r="AF528" s="25"/>
      <c r="AG528" s="25">
        <v>9.0</v>
      </c>
      <c r="AH528" s="25">
        <v>10.0</v>
      </c>
      <c r="AI528" s="25"/>
      <c r="AJ528" s="25"/>
      <c r="AK528" s="25">
        <v>10.0</v>
      </c>
      <c r="AL528" s="25"/>
      <c r="AM528" s="25"/>
      <c r="AN528" s="25">
        <v>10.0</v>
      </c>
      <c r="AO528" s="25"/>
      <c r="AP528" s="25"/>
      <c r="AQ528" s="25"/>
      <c r="AR528" s="25"/>
      <c r="AS528" s="25"/>
      <c r="AT528" s="25"/>
      <c r="AU528" s="25"/>
      <c r="AV528" s="25"/>
      <c r="AW528" s="25"/>
      <c r="AX528" s="25">
        <v>10.0</v>
      </c>
      <c r="AY528" s="25">
        <f t="shared" si="1"/>
        <v>9.07</v>
      </c>
      <c r="AZ528" s="23"/>
      <c r="BA528" s="23">
        <f t="shared" si="5"/>
        <v>0</v>
      </c>
      <c r="BB528" s="6"/>
      <c r="BC528" s="6"/>
      <c r="BD528" s="23">
        <f t="shared" si="3"/>
        <v>0</v>
      </c>
      <c r="BE528" s="6" t="s">
        <v>92</v>
      </c>
      <c r="BF528" s="6" t="s">
        <v>55</v>
      </c>
      <c r="BG528" s="6" t="s">
        <v>55</v>
      </c>
      <c r="BH528" s="6" t="s">
        <v>55</v>
      </c>
      <c r="BI528" s="6" t="s">
        <v>55</v>
      </c>
      <c r="BJ528" s="6" t="s">
        <v>92</v>
      </c>
      <c r="BK528" s="6" t="s">
        <v>55</v>
      </c>
      <c r="BL528" s="23"/>
      <c r="BM528" s="23"/>
      <c r="BN528" s="42"/>
      <c r="BO528" s="42"/>
      <c r="BP528" s="42"/>
    </row>
    <row r="529">
      <c r="A529" s="11">
        <v>526.0</v>
      </c>
      <c r="B529" s="116" t="s">
        <v>682</v>
      </c>
      <c r="C529" s="116" t="s">
        <v>259</v>
      </c>
      <c r="D529" s="116" t="s">
        <v>933</v>
      </c>
      <c r="E529" s="117"/>
      <c r="F529" s="116" t="s">
        <v>96</v>
      </c>
      <c r="G529" s="116" t="s">
        <v>1661</v>
      </c>
      <c r="H529" s="48" t="s">
        <v>90</v>
      </c>
      <c r="J529" s="11" t="s">
        <v>526</v>
      </c>
      <c r="K529" s="48" t="s">
        <v>84</v>
      </c>
      <c r="L529" s="49">
        <v>42979.0</v>
      </c>
      <c r="M529" s="52"/>
      <c r="N529" s="48" t="s">
        <v>85</v>
      </c>
      <c r="O529" s="48" t="s">
        <v>483</v>
      </c>
      <c r="P529" s="52"/>
      <c r="Q529" s="25">
        <v>9.0</v>
      </c>
      <c r="R529" s="25">
        <v>9.0</v>
      </c>
      <c r="S529" s="25">
        <v>9.0</v>
      </c>
      <c r="T529" s="25"/>
      <c r="U529" s="25"/>
      <c r="V529" s="25"/>
      <c r="W529" s="25">
        <v>7.0</v>
      </c>
      <c r="X529" s="25">
        <v>9.0</v>
      </c>
      <c r="Y529" s="25">
        <v>8.0</v>
      </c>
      <c r="Z529" s="25">
        <v>10.0</v>
      </c>
      <c r="AA529" s="25"/>
      <c r="AB529" s="25">
        <v>10.0</v>
      </c>
      <c r="AC529" s="25">
        <v>10.0</v>
      </c>
      <c r="AD529" s="25"/>
      <c r="AE529" s="25"/>
      <c r="AF529" s="25"/>
      <c r="AG529" s="25">
        <v>10.0</v>
      </c>
      <c r="AH529" s="25">
        <v>10.0</v>
      </c>
      <c r="AI529" s="25"/>
      <c r="AJ529" s="25"/>
      <c r="AK529" s="25">
        <v>10.0</v>
      </c>
      <c r="AL529" s="25"/>
      <c r="AM529" s="25"/>
      <c r="AN529" s="25">
        <v>10.0</v>
      </c>
      <c r="AO529" s="25"/>
      <c r="AP529" s="25"/>
      <c r="AQ529" s="25"/>
      <c r="AR529" s="25"/>
      <c r="AS529" s="25"/>
      <c r="AT529" s="25"/>
      <c r="AU529" s="25"/>
      <c r="AV529" s="25"/>
      <c r="AW529" s="25"/>
      <c r="AX529" s="25">
        <v>10.0</v>
      </c>
      <c r="AY529" s="25">
        <f t="shared" si="1"/>
        <v>9.35</v>
      </c>
      <c r="AZ529" s="23"/>
      <c r="BA529" s="23">
        <f t="shared" si="5"/>
        <v>0</v>
      </c>
      <c r="BB529" s="6"/>
      <c r="BC529" s="6"/>
      <c r="BD529" s="23">
        <f t="shared" si="3"/>
        <v>0</v>
      </c>
      <c r="BE529" s="6" t="s">
        <v>92</v>
      </c>
      <c r="BF529" s="6" t="s">
        <v>55</v>
      </c>
      <c r="BG529" s="6" t="s">
        <v>55</v>
      </c>
      <c r="BH529" s="6" t="s">
        <v>55</v>
      </c>
      <c r="BI529" s="6" t="s">
        <v>55</v>
      </c>
      <c r="BJ529" s="6" t="s">
        <v>92</v>
      </c>
      <c r="BK529" s="6" t="s">
        <v>55</v>
      </c>
      <c r="BL529" s="23"/>
      <c r="BM529" s="23"/>
      <c r="BN529" s="42"/>
      <c r="BO529" s="42"/>
      <c r="BP529" s="42"/>
    </row>
    <row r="530">
      <c r="A530" s="11">
        <v>527.0</v>
      </c>
      <c r="B530" s="116" t="s">
        <v>1525</v>
      </c>
      <c r="C530" s="116" t="s">
        <v>149</v>
      </c>
      <c r="D530" s="116" t="s">
        <v>87</v>
      </c>
      <c r="E530" s="117"/>
      <c r="F530" s="116" t="s">
        <v>79</v>
      </c>
      <c r="G530" s="116" t="s">
        <v>1661</v>
      </c>
      <c r="H530" s="48" t="s">
        <v>90</v>
      </c>
      <c r="J530" s="11" t="s">
        <v>526</v>
      </c>
      <c r="K530" s="48" t="s">
        <v>84</v>
      </c>
      <c r="L530" s="49">
        <v>42979.0</v>
      </c>
      <c r="M530" s="52"/>
      <c r="N530" s="48" t="s">
        <v>85</v>
      </c>
      <c r="O530" s="48" t="s">
        <v>483</v>
      </c>
      <c r="P530" s="52"/>
      <c r="Q530" s="25">
        <v>9.0</v>
      </c>
      <c r="R530" s="25">
        <v>10.0</v>
      </c>
      <c r="S530" s="25">
        <v>10.0</v>
      </c>
      <c r="T530" s="25"/>
      <c r="U530" s="25"/>
      <c r="V530" s="25"/>
      <c r="W530" s="25">
        <v>9.0</v>
      </c>
      <c r="X530" s="25">
        <v>8.0</v>
      </c>
      <c r="Y530" s="25">
        <v>10.0</v>
      </c>
      <c r="Z530" s="25">
        <v>9.0</v>
      </c>
      <c r="AA530" s="25"/>
      <c r="AB530" s="25">
        <v>10.0</v>
      </c>
      <c r="AC530" s="25">
        <v>10.0</v>
      </c>
      <c r="AD530" s="25"/>
      <c r="AE530" s="25"/>
      <c r="AF530" s="25"/>
      <c r="AG530" s="25">
        <v>10.0</v>
      </c>
      <c r="AH530" s="25">
        <v>10.0</v>
      </c>
      <c r="AI530" s="25"/>
      <c r="AJ530" s="25"/>
      <c r="AK530" s="25">
        <v>10.0</v>
      </c>
      <c r="AL530" s="25"/>
      <c r="AM530" s="25"/>
      <c r="AN530" s="25">
        <v>10.0</v>
      </c>
      <c r="AO530" s="25"/>
      <c r="AP530" s="25"/>
      <c r="AQ530" s="25"/>
      <c r="AR530" s="25"/>
      <c r="AS530" s="25"/>
      <c r="AT530" s="25"/>
      <c r="AU530" s="25"/>
      <c r="AV530" s="25"/>
      <c r="AW530" s="25"/>
      <c r="AX530" s="25">
        <v>10.0</v>
      </c>
      <c r="AY530" s="25">
        <f t="shared" si="1"/>
        <v>9.64</v>
      </c>
      <c r="AZ530" s="23"/>
      <c r="BA530" s="23">
        <f t="shared" si="5"/>
        <v>0</v>
      </c>
      <c r="BB530" s="6"/>
      <c r="BC530" s="6"/>
      <c r="BD530" s="23">
        <f t="shared" si="3"/>
        <v>0</v>
      </c>
      <c r="BE530" s="6" t="s">
        <v>92</v>
      </c>
      <c r="BF530" s="6" t="s">
        <v>55</v>
      </c>
      <c r="BG530" s="6" t="s">
        <v>55</v>
      </c>
      <c r="BH530" s="6" t="s">
        <v>55</v>
      </c>
      <c r="BI530" s="6" t="s">
        <v>55</v>
      </c>
      <c r="BJ530" s="6" t="s">
        <v>92</v>
      </c>
      <c r="BK530" s="6" t="s">
        <v>55</v>
      </c>
      <c r="BL530" s="23"/>
      <c r="BM530" s="23"/>
      <c r="BN530" s="42"/>
      <c r="BO530" s="42"/>
      <c r="BP530" s="42"/>
    </row>
    <row r="531">
      <c r="A531" s="11">
        <v>528.0</v>
      </c>
      <c r="B531" s="116" t="s">
        <v>1526</v>
      </c>
      <c r="C531" s="116" t="s">
        <v>145</v>
      </c>
      <c r="D531" s="116" t="s">
        <v>782</v>
      </c>
      <c r="E531" s="117"/>
      <c r="F531" s="116" t="s">
        <v>79</v>
      </c>
      <c r="G531" s="116" t="s">
        <v>1661</v>
      </c>
      <c r="H531" s="48" t="s">
        <v>90</v>
      </c>
      <c r="J531" s="11" t="s">
        <v>526</v>
      </c>
      <c r="K531" s="48" t="s">
        <v>84</v>
      </c>
      <c r="L531" s="49">
        <v>42979.0</v>
      </c>
      <c r="M531" s="52"/>
      <c r="N531" s="48" t="s">
        <v>85</v>
      </c>
      <c r="O531" s="48" t="s">
        <v>295</v>
      </c>
      <c r="P531" s="52"/>
      <c r="Q531" s="6">
        <v>9.0</v>
      </c>
      <c r="R531" s="6">
        <v>9.0</v>
      </c>
      <c r="S531" s="6">
        <v>10.0</v>
      </c>
      <c r="T531" s="25"/>
      <c r="U531" s="6"/>
      <c r="V531" s="6"/>
      <c r="W531" s="6">
        <v>9.0</v>
      </c>
      <c r="X531" s="6">
        <v>9.0</v>
      </c>
      <c r="Y531" s="6">
        <v>8.0</v>
      </c>
      <c r="Z531" s="6">
        <v>10.0</v>
      </c>
      <c r="AA531" s="23"/>
      <c r="AB531" s="6">
        <v>10.0</v>
      </c>
      <c r="AC531" s="6">
        <v>10.0</v>
      </c>
      <c r="AD531" s="23"/>
      <c r="AE531" s="23"/>
      <c r="AF531" s="23"/>
      <c r="AG531" s="25">
        <v>10.0</v>
      </c>
      <c r="AH531" s="25">
        <v>10.0</v>
      </c>
      <c r="AI531" s="25"/>
      <c r="AJ531" s="25"/>
      <c r="AK531" s="25">
        <v>10.0</v>
      </c>
      <c r="AL531" s="25"/>
      <c r="AM531" s="25"/>
      <c r="AN531" s="25">
        <v>10.0</v>
      </c>
      <c r="AO531" s="25"/>
      <c r="AP531" s="25"/>
      <c r="AQ531" s="25"/>
      <c r="AR531" s="25"/>
      <c r="AS531" s="25"/>
      <c r="AT531" s="25"/>
      <c r="AU531" s="25"/>
      <c r="AV531" s="25"/>
      <c r="AW531" s="25"/>
      <c r="AX531" s="25">
        <v>10.0</v>
      </c>
      <c r="AY531" s="25">
        <f t="shared" si="1"/>
        <v>9.57</v>
      </c>
      <c r="AZ531" s="23"/>
      <c r="BA531" s="23">
        <f t="shared" si="5"/>
        <v>0</v>
      </c>
      <c r="BB531" s="6"/>
      <c r="BC531" s="6"/>
      <c r="BD531" s="23">
        <f t="shared" si="3"/>
        <v>0</v>
      </c>
      <c r="BE531" s="6" t="s">
        <v>92</v>
      </c>
      <c r="BF531" s="6" t="s">
        <v>55</v>
      </c>
      <c r="BG531" s="6" t="s">
        <v>55</v>
      </c>
      <c r="BH531" s="6" t="s">
        <v>55</v>
      </c>
      <c r="BI531" s="6" t="s">
        <v>55</v>
      </c>
      <c r="BJ531" s="6" t="s">
        <v>92</v>
      </c>
      <c r="BK531" s="6" t="s">
        <v>55</v>
      </c>
      <c r="BL531" s="23"/>
      <c r="BM531" s="23"/>
      <c r="BN531" s="42"/>
      <c r="BO531" s="42"/>
      <c r="BP531" s="42"/>
    </row>
    <row r="532">
      <c r="A532" s="11">
        <v>529.0</v>
      </c>
      <c r="B532" s="116" t="s">
        <v>499</v>
      </c>
      <c r="C532" s="116" t="s">
        <v>623</v>
      </c>
      <c r="D532" s="116" t="s">
        <v>252</v>
      </c>
      <c r="E532" s="117"/>
      <c r="F532" s="116" t="s">
        <v>96</v>
      </c>
      <c r="G532" s="116" t="s">
        <v>1661</v>
      </c>
      <c r="H532" s="48" t="s">
        <v>90</v>
      </c>
      <c r="J532" s="11" t="s">
        <v>526</v>
      </c>
      <c r="K532" s="48" t="s">
        <v>84</v>
      </c>
      <c r="L532" s="49">
        <v>42979.0</v>
      </c>
      <c r="M532" s="52"/>
      <c r="N532" s="48" t="s">
        <v>85</v>
      </c>
      <c r="O532" s="48" t="s">
        <v>483</v>
      </c>
      <c r="P532" s="52"/>
      <c r="Q532" s="25">
        <v>8.0</v>
      </c>
      <c r="R532" s="25">
        <v>8.0</v>
      </c>
      <c r="S532" s="25">
        <v>8.0</v>
      </c>
      <c r="T532" s="25"/>
      <c r="U532" s="25"/>
      <c r="V532" s="25"/>
      <c r="W532" s="25">
        <v>8.0</v>
      </c>
      <c r="X532" s="25">
        <v>9.0</v>
      </c>
      <c r="Y532" s="25">
        <v>7.0</v>
      </c>
      <c r="Z532" s="25">
        <v>9.0</v>
      </c>
      <c r="AA532" s="25"/>
      <c r="AB532" s="25">
        <v>5.0</v>
      </c>
      <c r="AC532" s="25">
        <v>10.0</v>
      </c>
      <c r="AD532" s="25"/>
      <c r="AE532" s="25"/>
      <c r="AF532" s="25"/>
      <c r="AG532" s="25">
        <v>10.0</v>
      </c>
      <c r="AH532" s="25">
        <v>10.0</v>
      </c>
      <c r="AI532" s="25"/>
      <c r="AJ532" s="25"/>
      <c r="AK532" s="25">
        <v>10.0</v>
      </c>
      <c r="AL532" s="25"/>
      <c r="AM532" s="25"/>
      <c r="AN532" s="25">
        <v>10.0</v>
      </c>
      <c r="AO532" s="25"/>
      <c r="AP532" s="25"/>
      <c r="AQ532" s="25"/>
      <c r="AR532" s="25"/>
      <c r="AS532" s="25"/>
      <c r="AT532" s="25"/>
      <c r="AU532" s="25"/>
      <c r="AV532" s="25"/>
      <c r="AW532" s="25"/>
      <c r="AX532" s="25">
        <v>10.0</v>
      </c>
      <c r="AY532" s="25">
        <f t="shared" si="1"/>
        <v>8.71</v>
      </c>
      <c r="AZ532" s="23"/>
      <c r="BA532" s="23">
        <f t="shared" si="5"/>
        <v>0</v>
      </c>
      <c r="BB532" s="6"/>
      <c r="BC532" s="6"/>
      <c r="BD532" s="23">
        <f t="shared" si="3"/>
        <v>0</v>
      </c>
      <c r="BE532" s="6" t="s">
        <v>92</v>
      </c>
      <c r="BF532" s="6" t="s">
        <v>55</v>
      </c>
      <c r="BG532" s="6" t="s">
        <v>55</v>
      </c>
      <c r="BH532" s="6" t="s">
        <v>55</v>
      </c>
      <c r="BI532" s="6" t="s">
        <v>55</v>
      </c>
      <c r="BJ532" s="6" t="s">
        <v>92</v>
      </c>
      <c r="BK532" s="6" t="s">
        <v>55</v>
      </c>
      <c r="BL532" s="23"/>
      <c r="BM532" s="23"/>
      <c r="BN532" s="42"/>
      <c r="BO532" s="42"/>
      <c r="BP532" s="42"/>
    </row>
    <row r="533">
      <c r="A533" s="11">
        <v>530.0</v>
      </c>
      <c r="B533" s="116" t="s">
        <v>1528</v>
      </c>
      <c r="C533" s="116" t="s">
        <v>962</v>
      </c>
      <c r="D533" s="118"/>
      <c r="E533" s="117"/>
      <c r="F533" s="116" t="s">
        <v>96</v>
      </c>
      <c r="G533" s="116" t="s">
        <v>1661</v>
      </c>
      <c r="H533" s="48" t="s">
        <v>90</v>
      </c>
      <c r="J533" s="11" t="s">
        <v>526</v>
      </c>
      <c r="K533" s="48" t="s">
        <v>84</v>
      </c>
      <c r="L533" s="49">
        <v>42979.0</v>
      </c>
      <c r="M533" s="52"/>
      <c r="N533" s="48" t="s">
        <v>85</v>
      </c>
      <c r="O533" s="48" t="s">
        <v>483</v>
      </c>
      <c r="P533" s="52"/>
      <c r="Q533" s="6">
        <v>10.0</v>
      </c>
      <c r="R533" s="6">
        <v>10.0</v>
      </c>
      <c r="S533" s="6">
        <v>10.0</v>
      </c>
      <c r="T533" s="25"/>
      <c r="U533" s="6"/>
      <c r="V533" s="6"/>
      <c r="W533" s="6">
        <v>10.0</v>
      </c>
      <c r="X533" s="6">
        <v>10.0</v>
      </c>
      <c r="Y533" s="6">
        <v>10.0</v>
      </c>
      <c r="Z533" s="6">
        <v>10.0</v>
      </c>
      <c r="AA533" s="23"/>
      <c r="AB533" s="6">
        <v>10.0</v>
      </c>
      <c r="AC533" s="6">
        <v>10.0</v>
      </c>
      <c r="AD533" s="23"/>
      <c r="AE533" s="23"/>
      <c r="AF533" s="23"/>
      <c r="AG533" s="25">
        <v>10.0</v>
      </c>
      <c r="AH533" s="25">
        <v>10.0</v>
      </c>
      <c r="AI533" s="25"/>
      <c r="AJ533" s="25"/>
      <c r="AK533" s="25">
        <v>10.0</v>
      </c>
      <c r="AL533" s="25"/>
      <c r="AM533" s="25"/>
      <c r="AN533" s="25">
        <v>10.0</v>
      </c>
      <c r="AO533" s="25"/>
      <c r="AP533" s="25"/>
      <c r="AQ533" s="25"/>
      <c r="AR533" s="25"/>
      <c r="AS533" s="25"/>
      <c r="AT533" s="25"/>
      <c r="AU533" s="25"/>
      <c r="AV533" s="25"/>
      <c r="AW533" s="25"/>
      <c r="AX533" s="25">
        <v>10.0</v>
      </c>
      <c r="AY533" s="25">
        <f t="shared" si="1"/>
        <v>10</v>
      </c>
      <c r="AZ533" s="23"/>
      <c r="BA533" s="23">
        <f t="shared" si="5"/>
        <v>0</v>
      </c>
      <c r="BB533" s="6"/>
      <c r="BC533" s="6"/>
      <c r="BD533" s="23">
        <f t="shared" si="3"/>
        <v>0</v>
      </c>
      <c r="BE533" s="6" t="s">
        <v>92</v>
      </c>
      <c r="BF533" s="6" t="s">
        <v>55</v>
      </c>
      <c r="BG533" s="6" t="s">
        <v>55</v>
      </c>
      <c r="BH533" s="6" t="s">
        <v>55</v>
      </c>
      <c r="BI533" s="6" t="s">
        <v>55</v>
      </c>
      <c r="BJ533" s="6" t="s">
        <v>92</v>
      </c>
      <c r="BK533" s="6" t="s">
        <v>55</v>
      </c>
      <c r="BL533" s="23"/>
      <c r="BM533" s="23"/>
      <c r="BN533" s="42"/>
      <c r="BO533" s="42"/>
      <c r="BP533" s="42"/>
    </row>
    <row r="534">
      <c r="A534" s="11">
        <v>531.0</v>
      </c>
      <c r="B534" s="116" t="s">
        <v>1529</v>
      </c>
      <c r="C534" s="116" t="s">
        <v>254</v>
      </c>
      <c r="D534" s="118"/>
      <c r="E534" s="117"/>
      <c r="F534" s="116" t="s">
        <v>96</v>
      </c>
      <c r="G534" s="116" t="s">
        <v>1661</v>
      </c>
      <c r="H534" s="48" t="s">
        <v>90</v>
      </c>
      <c r="J534" s="11" t="s">
        <v>526</v>
      </c>
      <c r="K534" s="48" t="s">
        <v>84</v>
      </c>
      <c r="L534" s="49">
        <v>42979.0</v>
      </c>
      <c r="M534" s="52"/>
      <c r="N534" s="48" t="s">
        <v>85</v>
      </c>
      <c r="O534" s="48" t="s">
        <v>295</v>
      </c>
      <c r="P534" s="52"/>
      <c r="Q534" s="6">
        <v>9.0</v>
      </c>
      <c r="R534" s="6">
        <v>10.0</v>
      </c>
      <c r="S534" s="6">
        <v>10.0</v>
      </c>
      <c r="T534" s="25"/>
      <c r="U534" s="6"/>
      <c r="V534" s="6"/>
      <c r="W534" s="6">
        <v>9.0</v>
      </c>
      <c r="X534" s="6">
        <v>10.0</v>
      </c>
      <c r="Y534" s="6">
        <v>10.0</v>
      </c>
      <c r="Z534" s="6">
        <v>10.0</v>
      </c>
      <c r="AA534" s="23"/>
      <c r="AB534" s="6">
        <v>10.0</v>
      </c>
      <c r="AC534" s="6">
        <v>10.0</v>
      </c>
      <c r="AD534" s="23"/>
      <c r="AE534" s="23"/>
      <c r="AF534" s="23"/>
      <c r="AG534" s="25">
        <v>10.0</v>
      </c>
      <c r="AH534" s="25">
        <v>10.0</v>
      </c>
      <c r="AI534" s="25"/>
      <c r="AJ534" s="25"/>
      <c r="AK534" s="25">
        <v>10.0</v>
      </c>
      <c r="AL534" s="25"/>
      <c r="AM534" s="25"/>
      <c r="AN534" s="25">
        <v>10.0</v>
      </c>
      <c r="AO534" s="25"/>
      <c r="AP534" s="25"/>
      <c r="AQ534" s="25"/>
      <c r="AR534" s="25"/>
      <c r="AS534" s="25"/>
      <c r="AT534" s="25"/>
      <c r="AU534" s="25"/>
      <c r="AV534" s="25"/>
      <c r="AW534" s="25"/>
      <c r="AX534" s="25">
        <v>10.0</v>
      </c>
      <c r="AY534" s="25">
        <f t="shared" si="1"/>
        <v>9.85</v>
      </c>
      <c r="AZ534" s="23"/>
      <c r="BA534" s="23">
        <f t="shared" si="5"/>
        <v>0</v>
      </c>
      <c r="BB534" s="6"/>
      <c r="BC534" s="6"/>
      <c r="BD534" s="23">
        <f t="shared" si="3"/>
        <v>0</v>
      </c>
      <c r="BE534" s="6" t="s">
        <v>92</v>
      </c>
      <c r="BF534" s="6" t="s">
        <v>55</v>
      </c>
      <c r="BG534" s="6" t="s">
        <v>55</v>
      </c>
      <c r="BH534" s="6" t="s">
        <v>55</v>
      </c>
      <c r="BI534" s="6" t="s">
        <v>55</v>
      </c>
      <c r="BJ534" s="6" t="s">
        <v>92</v>
      </c>
      <c r="BK534" s="6" t="s">
        <v>55</v>
      </c>
      <c r="BL534" s="23"/>
      <c r="BM534" s="23"/>
      <c r="BN534" s="42"/>
      <c r="BO534" s="42"/>
      <c r="BP534" s="42"/>
    </row>
    <row r="535">
      <c r="A535" s="11">
        <v>532.0</v>
      </c>
      <c r="B535" s="116" t="s">
        <v>1530</v>
      </c>
      <c r="C535" s="116" t="s">
        <v>172</v>
      </c>
      <c r="D535" s="118"/>
      <c r="E535" s="117"/>
      <c r="F535" s="116" t="s">
        <v>79</v>
      </c>
      <c r="G535" s="116" t="s">
        <v>1661</v>
      </c>
      <c r="H535" s="48" t="s">
        <v>90</v>
      </c>
      <c r="J535" s="11" t="s">
        <v>526</v>
      </c>
      <c r="K535" s="48" t="s">
        <v>84</v>
      </c>
      <c r="L535" s="49">
        <v>42979.0</v>
      </c>
      <c r="M535" s="52"/>
      <c r="N535" s="48" t="s">
        <v>85</v>
      </c>
      <c r="O535" s="48" t="s">
        <v>483</v>
      </c>
      <c r="P535" s="52"/>
      <c r="Q535" s="25">
        <v>8.0</v>
      </c>
      <c r="R535" s="25">
        <v>10.0</v>
      </c>
      <c r="S535" s="25">
        <v>8.0</v>
      </c>
      <c r="T535" s="25"/>
      <c r="U535" s="25"/>
      <c r="V535" s="25"/>
      <c r="W535" s="25">
        <v>6.0</v>
      </c>
      <c r="X535" s="25">
        <v>7.0</v>
      </c>
      <c r="Y535" s="25">
        <v>10.0</v>
      </c>
      <c r="Z535" s="25">
        <v>10.0</v>
      </c>
      <c r="AA535" s="25"/>
      <c r="AB535" s="25">
        <v>8.0</v>
      </c>
      <c r="AC535" s="25">
        <v>9.0</v>
      </c>
      <c r="AD535" s="25"/>
      <c r="AE535" s="25"/>
      <c r="AF535" s="25"/>
      <c r="AG535" s="25">
        <v>10.0</v>
      </c>
      <c r="AH535" s="25">
        <v>10.0</v>
      </c>
      <c r="AI535" s="25"/>
      <c r="AJ535" s="25"/>
      <c r="AK535" s="25"/>
      <c r="AL535" s="25"/>
      <c r="AM535" s="25"/>
      <c r="AN535" s="25">
        <v>10.0</v>
      </c>
      <c r="AO535" s="25"/>
      <c r="AP535" s="25"/>
      <c r="AQ535" s="25"/>
      <c r="AR535" s="25"/>
      <c r="AS535" s="25"/>
      <c r="AT535" s="25"/>
      <c r="AU535" s="25"/>
      <c r="AV535" s="25"/>
      <c r="AW535" s="25"/>
      <c r="AX535" s="25">
        <v>10.0</v>
      </c>
      <c r="AY535" s="25">
        <f t="shared" si="1"/>
        <v>8.92</v>
      </c>
      <c r="AZ535" s="23"/>
      <c r="BA535" s="23">
        <f t="shared" si="5"/>
        <v>0</v>
      </c>
      <c r="BB535" s="6"/>
      <c r="BC535" s="6"/>
      <c r="BD535" s="23">
        <f t="shared" si="3"/>
        <v>0</v>
      </c>
      <c r="BE535" s="6" t="s">
        <v>92</v>
      </c>
      <c r="BF535" s="6" t="s">
        <v>55</v>
      </c>
      <c r="BG535" s="6" t="s">
        <v>55</v>
      </c>
      <c r="BH535" s="6" t="s">
        <v>55</v>
      </c>
      <c r="BI535" s="6" t="s">
        <v>55</v>
      </c>
      <c r="BJ535" s="6" t="s">
        <v>92</v>
      </c>
      <c r="BK535" s="6" t="s">
        <v>55</v>
      </c>
      <c r="BL535" s="23"/>
      <c r="BM535" s="23"/>
      <c r="BN535" s="42"/>
      <c r="BO535" s="42"/>
      <c r="BP535" s="42"/>
    </row>
    <row r="536">
      <c r="A536" s="11">
        <v>533.0</v>
      </c>
      <c r="B536" s="116" t="s">
        <v>1532</v>
      </c>
      <c r="C536" s="116" t="s">
        <v>1533</v>
      </c>
      <c r="D536" s="118"/>
      <c r="E536" s="117"/>
      <c r="F536" s="116" t="s">
        <v>96</v>
      </c>
      <c r="G536" s="116" t="s">
        <v>1661</v>
      </c>
      <c r="H536" s="48" t="s">
        <v>90</v>
      </c>
      <c r="J536" s="11" t="s">
        <v>526</v>
      </c>
      <c r="K536" s="48" t="s">
        <v>84</v>
      </c>
      <c r="L536" s="49">
        <v>42979.0</v>
      </c>
      <c r="M536" s="52"/>
      <c r="N536" s="48" t="s">
        <v>85</v>
      </c>
      <c r="O536" s="48" t="s">
        <v>483</v>
      </c>
      <c r="P536" s="52"/>
      <c r="Q536" s="25">
        <v>10.0</v>
      </c>
      <c r="R536" s="25">
        <v>9.0</v>
      </c>
      <c r="S536" s="25">
        <v>10.0</v>
      </c>
      <c r="T536" s="25"/>
      <c r="U536" s="25"/>
      <c r="V536" s="25"/>
      <c r="W536" s="25">
        <v>9.0</v>
      </c>
      <c r="X536" s="25">
        <v>10.0</v>
      </c>
      <c r="Y536" s="25">
        <v>9.0</v>
      </c>
      <c r="Z536" s="25">
        <v>10.0</v>
      </c>
      <c r="AA536" s="25"/>
      <c r="AB536" s="25">
        <v>10.0</v>
      </c>
      <c r="AC536" s="25">
        <v>10.0</v>
      </c>
      <c r="AD536" s="25"/>
      <c r="AE536" s="25"/>
      <c r="AF536" s="25"/>
      <c r="AG536" s="25">
        <v>10.0</v>
      </c>
      <c r="AH536" s="25">
        <v>10.0</v>
      </c>
      <c r="AI536" s="25"/>
      <c r="AJ536" s="25"/>
      <c r="AK536" s="25">
        <v>10.0</v>
      </c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>
        <v>10.0</v>
      </c>
      <c r="AY536" s="25">
        <f t="shared" si="1"/>
        <v>9.76</v>
      </c>
      <c r="AZ536" s="23"/>
      <c r="BA536" s="23">
        <f t="shared" si="5"/>
        <v>0</v>
      </c>
      <c r="BB536" s="6"/>
      <c r="BC536" s="6"/>
      <c r="BD536" s="23">
        <f t="shared" si="3"/>
        <v>0</v>
      </c>
      <c r="BE536" s="6" t="s">
        <v>92</v>
      </c>
      <c r="BF536" s="6" t="s">
        <v>55</v>
      </c>
      <c r="BG536" s="6" t="s">
        <v>55</v>
      </c>
      <c r="BH536" s="6" t="s">
        <v>55</v>
      </c>
      <c r="BI536" s="6" t="s">
        <v>55</v>
      </c>
      <c r="BJ536" s="6" t="s">
        <v>92</v>
      </c>
      <c r="BK536" s="6" t="s">
        <v>55</v>
      </c>
      <c r="BL536" s="23"/>
      <c r="BM536" s="23"/>
      <c r="BN536" s="42"/>
      <c r="BO536" s="42"/>
      <c r="BP536" s="42"/>
    </row>
    <row r="537">
      <c r="A537" s="11">
        <v>534.0</v>
      </c>
      <c r="B537" s="116" t="s">
        <v>1534</v>
      </c>
      <c r="C537" s="116" t="s">
        <v>274</v>
      </c>
      <c r="D537" s="116" t="s">
        <v>78</v>
      </c>
      <c r="E537" s="117"/>
      <c r="F537" s="116" t="s">
        <v>79</v>
      </c>
      <c r="G537" s="116" t="s">
        <v>1661</v>
      </c>
      <c r="H537" s="48" t="s">
        <v>90</v>
      </c>
      <c r="J537" s="11" t="s">
        <v>526</v>
      </c>
      <c r="K537" s="48" t="s">
        <v>84</v>
      </c>
      <c r="L537" s="49">
        <v>42979.0</v>
      </c>
      <c r="M537" s="52"/>
      <c r="N537" s="48" t="s">
        <v>85</v>
      </c>
      <c r="O537" s="48" t="s">
        <v>295</v>
      </c>
      <c r="P537" s="52"/>
      <c r="Q537" s="6">
        <v>8.0</v>
      </c>
      <c r="R537" s="6">
        <v>10.0</v>
      </c>
      <c r="S537" s="6">
        <v>9.0</v>
      </c>
      <c r="T537" s="25"/>
      <c r="U537" s="6"/>
      <c r="V537" s="6"/>
      <c r="W537" s="6">
        <v>6.0</v>
      </c>
      <c r="X537" s="6">
        <v>8.0</v>
      </c>
      <c r="Y537" s="6">
        <v>7.0</v>
      </c>
      <c r="Z537" s="6">
        <v>8.0</v>
      </c>
      <c r="AA537" s="23"/>
      <c r="AB537" s="6">
        <v>10.0</v>
      </c>
      <c r="AC537" s="6">
        <v>10.0</v>
      </c>
      <c r="AD537" s="23"/>
      <c r="AE537" s="23"/>
      <c r="AF537" s="23"/>
      <c r="AG537" s="25">
        <v>10.0</v>
      </c>
      <c r="AH537" s="25">
        <v>10.0</v>
      </c>
      <c r="AI537" s="25"/>
      <c r="AJ537" s="25"/>
      <c r="AK537" s="25">
        <v>10.0</v>
      </c>
      <c r="AL537" s="25"/>
      <c r="AM537" s="25"/>
      <c r="AN537" s="25">
        <v>10.0</v>
      </c>
      <c r="AO537" s="25"/>
      <c r="AP537" s="25"/>
      <c r="AQ537" s="25"/>
      <c r="AR537" s="25"/>
      <c r="AS537" s="25"/>
      <c r="AT537" s="25"/>
      <c r="AU537" s="25"/>
      <c r="AV537" s="25"/>
      <c r="AW537" s="25"/>
      <c r="AX537" s="25">
        <v>10.0</v>
      </c>
      <c r="AY537" s="25">
        <f t="shared" si="1"/>
        <v>9</v>
      </c>
      <c r="AZ537" s="23"/>
      <c r="BA537" s="23">
        <f t="shared" si="5"/>
        <v>0</v>
      </c>
      <c r="BB537" s="6"/>
      <c r="BC537" s="6"/>
      <c r="BD537" s="23">
        <f t="shared" si="3"/>
        <v>0</v>
      </c>
      <c r="BE537" s="6" t="s">
        <v>92</v>
      </c>
      <c r="BF537" s="6" t="s">
        <v>55</v>
      </c>
      <c r="BG537" s="6" t="s">
        <v>55</v>
      </c>
      <c r="BH537" s="6" t="s">
        <v>55</v>
      </c>
      <c r="BI537" s="6" t="s">
        <v>55</v>
      </c>
      <c r="BJ537" s="6" t="s">
        <v>92</v>
      </c>
      <c r="BK537" s="6" t="s">
        <v>55</v>
      </c>
      <c r="BL537" s="23"/>
      <c r="BM537" s="23"/>
      <c r="BN537" s="42"/>
      <c r="BO537" s="42"/>
      <c r="BP537" s="42"/>
    </row>
    <row r="538">
      <c r="A538" s="11">
        <v>535.0</v>
      </c>
      <c r="B538" s="116" t="s">
        <v>1535</v>
      </c>
      <c r="C538" s="116" t="s">
        <v>265</v>
      </c>
      <c r="D538" s="116" t="s">
        <v>404</v>
      </c>
      <c r="E538" s="117"/>
      <c r="F538" s="116" t="s">
        <v>96</v>
      </c>
      <c r="G538" s="116" t="s">
        <v>1661</v>
      </c>
      <c r="H538" s="48" t="s">
        <v>90</v>
      </c>
      <c r="J538" s="11" t="s">
        <v>526</v>
      </c>
      <c r="K538" s="48" t="s">
        <v>84</v>
      </c>
      <c r="L538" s="49">
        <v>42979.0</v>
      </c>
      <c r="M538" s="52"/>
      <c r="N538" s="48" t="s">
        <v>85</v>
      </c>
      <c r="O538" s="48" t="s">
        <v>295</v>
      </c>
      <c r="P538" s="52"/>
      <c r="Q538" s="6">
        <v>10.0</v>
      </c>
      <c r="R538" s="6">
        <v>10.0</v>
      </c>
      <c r="S538" s="6">
        <v>10.0</v>
      </c>
      <c r="T538" s="25"/>
      <c r="U538" s="6"/>
      <c r="V538" s="6"/>
      <c r="W538" s="6">
        <v>10.0</v>
      </c>
      <c r="X538" s="6">
        <v>9.0</v>
      </c>
      <c r="Y538" s="6">
        <v>10.0</v>
      </c>
      <c r="Z538" s="6">
        <v>10.0</v>
      </c>
      <c r="AA538" s="23"/>
      <c r="AB538" s="6">
        <v>10.0</v>
      </c>
      <c r="AC538" s="6">
        <v>10.0</v>
      </c>
      <c r="AD538" s="23"/>
      <c r="AE538" s="23"/>
      <c r="AF538" s="23"/>
      <c r="AG538" s="25">
        <v>10.0</v>
      </c>
      <c r="AH538" s="25">
        <v>10.0</v>
      </c>
      <c r="AI538" s="25"/>
      <c r="AJ538" s="25"/>
      <c r="AK538" s="25">
        <v>10.0</v>
      </c>
      <c r="AL538" s="25"/>
      <c r="AM538" s="25"/>
      <c r="AN538" s="25">
        <v>10.0</v>
      </c>
      <c r="AO538" s="25"/>
      <c r="AP538" s="25"/>
      <c r="AQ538" s="25"/>
      <c r="AR538" s="25"/>
      <c r="AS538" s="25"/>
      <c r="AT538" s="25"/>
      <c r="AU538" s="25"/>
      <c r="AV538" s="25"/>
      <c r="AW538" s="25"/>
      <c r="AX538" s="25">
        <v>10.0</v>
      </c>
      <c r="AY538" s="25">
        <f t="shared" si="1"/>
        <v>9.92</v>
      </c>
      <c r="AZ538" s="23"/>
      <c r="BA538" s="23">
        <f t="shared" si="5"/>
        <v>0</v>
      </c>
      <c r="BB538" s="6"/>
      <c r="BC538" s="6"/>
      <c r="BD538" s="23">
        <f t="shared" si="3"/>
        <v>0</v>
      </c>
      <c r="BE538" s="6" t="s">
        <v>92</v>
      </c>
      <c r="BF538" s="6" t="s">
        <v>55</v>
      </c>
      <c r="BG538" s="6" t="s">
        <v>55</v>
      </c>
      <c r="BH538" s="6" t="s">
        <v>55</v>
      </c>
      <c r="BI538" s="6" t="s">
        <v>55</v>
      </c>
      <c r="BJ538" s="6" t="s">
        <v>92</v>
      </c>
      <c r="BK538" s="6" t="s">
        <v>55</v>
      </c>
      <c r="BL538" s="23"/>
      <c r="BM538" s="23"/>
      <c r="BN538" s="42"/>
      <c r="BO538" s="42"/>
      <c r="BP538" s="42"/>
    </row>
    <row r="539">
      <c r="A539" s="11">
        <v>536.0</v>
      </c>
      <c r="B539" s="116" t="s">
        <v>1536</v>
      </c>
      <c r="C539" s="116" t="s">
        <v>1044</v>
      </c>
      <c r="D539" s="116" t="s">
        <v>110</v>
      </c>
      <c r="E539" s="117"/>
      <c r="F539" s="116" t="s">
        <v>96</v>
      </c>
      <c r="G539" s="116" t="s">
        <v>1661</v>
      </c>
      <c r="H539" s="48" t="s">
        <v>90</v>
      </c>
      <c r="J539" s="11" t="s">
        <v>526</v>
      </c>
      <c r="K539" s="48" t="s">
        <v>84</v>
      </c>
      <c r="L539" s="49">
        <v>42979.0</v>
      </c>
      <c r="M539" s="52"/>
      <c r="N539" s="48" t="s">
        <v>85</v>
      </c>
      <c r="O539" s="48" t="s">
        <v>483</v>
      </c>
      <c r="P539" s="52"/>
      <c r="Q539" s="25">
        <v>9.0</v>
      </c>
      <c r="R539" s="25">
        <v>10.0</v>
      </c>
      <c r="S539" s="25">
        <v>10.0</v>
      </c>
      <c r="T539" s="25"/>
      <c r="U539" s="25"/>
      <c r="V539" s="25"/>
      <c r="W539" s="25">
        <v>10.0</v>
      </c>
      <c r="X539" s="25">
        <v>9.0</v>
      </c>
      <c r="Y539" s="25">
        <v>10.0</v>
      </c>
      <c r="Z539" s="25">
        <v>10.0</v>
      </c>
      <c r="AA539" s="25"/>
      <c r="AB539" s="25">
        <v>10.0</v>
      </c>
      <c r="AC539" s="25">
        <v>10.0</v>
      </c>
      <c r="AD539" s="25"/>
      <c r="AE539" s="25"/>
      <c r="AF539" s="25"/>
      <c r="AG539" s="25">
        <v>9.0</v>
      </c>
      <c r="AH539" s="25">
        <v>10.0</v>
      </c>
      <c r="AI539" s="25"/>
      <c r="AJ539" s="25"/>
      <c r="AK539" s="25"/>
      <c r="AL539" s="25"/>
      <c r="AM539" s="25"/>
      <c r="AN539" s="25">
        <v>10.0</v>
      </c>
      <c r="AO539" s="25"/>
      <c r="AP539" s="25"/>
      <c r="AQ539" s="25"/>
      <c r="AR539" s="25"/>
      <c r="AS539" s="25"/>
      <c r="AT539" s="25"/>
      <c r="AU539" s="25"/>
      <c r="AV539" s="25"/>
      <c r="AW539" s="25"/>
      <c r="AX539" s="25">
        <v>10.0</v>
      </c>
      <c r="AY539" s="25">
        <f t="shared" si="1"/>
        <v>9.76</v>
      </c>
      <c r="AZ539" s="23"/>
      <c r="BA539" s="23">
        <f t="shared" si="5"/>
        <v>0</v>
      </c>
      <c r="BB539" s="6"/>
      <c r="BC539" s="6"/>
      <c r="BD539" s="23">
        <f t="shared" si="3"/>
        <v>0</v>
      </c>
      <c r="BE539" s="6" t="s">
        <v>92</v>
      </c>
      <c r="BF539" s="6" t="s">
        <v>55</v>
      </c>
      <c r="BG539" s="6" t="s">
        <v>55</v>
      </c>
      <c r="BH539" s="6" t="s">
        <v>55</v>
      </c>
      <c r="BI539" s="6" t="s">
        <v>55</v>
      </c>
      <c r="BJ539" s="6" t="s">
        <v>92</v>
      </c>
      <c r="BK539" s="6" t="s">
        <v>55</v>
      </c>
      <c r="BL539" s="23"/>
      <c r="BM539" s="23"/>
      <c r="BN539" s="42"/>
      <c r="BO539" s="42"/>
      <c r="BP539" s="42"/>
    </row>
    <row r="540">
      <c r="A540" s="11">
        <v>537.0</v>
      </c>
      <c r="B540" s="116" t="s">
        <v>634</v>
      </c>
      <c r="C540" s="116" t="s">
        <v>355</v>
      </c>
      <c r="D540" s="118"/>
      <c r="E540" s="117"/>
      <c r="F540" s="116" t="s">
        <v>96</v>
      </c>
      <c r="G540" s="116" t="s">
        <v>1661</v>
      </c>
      <c r="H540" s="48" t="s">
        <v>90</v>
      </c>
      <c r="J540" s="11" t="s">
        <v>526</v>
      </c>
      <c r="K540" s="48" t="s">
        <v>84</v>
      </c>
      <c r="L540" s="49">
        <v>42979.0</v>
      </c>
      <c r="M540" s="52"/>
      <c r="N540" s="48" t="s">
        <v>85</v>
      </c>
      <c r="O540" s="48" t="s">
        <v>483</v>
      </c>
      <c r="P540" s="52"/>
      <c r="Q540" s="25">
        <v>9.0</v>
      </c>
      <c r="R540" s="25">
        <v>10.0</v>
      </c>
      <c r="S540" s="25">
        <v>10.0</v>
      </c>
      <c r="T540" s="25"/>
      <c r="U540" s="25"/>
      <c r="V540" s="25"/>
      <c r="W540" s="25">
        <v>9.0</v>
      </c>
      <c r="X540" s="25">
        <v>10.0</v>
      </c>
      <c r="Y540" s="25">
        <v>10.0</v>
      </c>
      <c r="Z540" s="25">
        <v>10.0</v>
      </c>
      <c r="AA540" s="25"/>
      <c r="AB540" s="25">
        <v>10.0</v>
      </c>
      <c r="AC540" s="25">
        <v>10.0</v>
      </c>
      <c r="AD540" s="25"/>
      <c r="AE540" s="25"/>
      <c r="AF540" s="25"/>
      <c r="AG540" s="25">
        <v>10.0</v>
      </c>
      <c r="AH540" s="25">
        <v>10.0</v>
      </c>
      <c r="AI540" s="25"/>
      <c r="AJ540" s="25"/>
      <c r="AK540" s="25">
        <v>10.0</v>
      </c>
      <c r="AL540" s="25"/>
      <c r="AM540" s="25"/>
      <c r="AN540" s="25">
        <v>10.0</v>
      </c>
      <c r="AO540" s="25"/>
      <c r="AP540" s="25"/>
      <c r="AQ540" s="25"/>
      <c r="AR540" s="25"/>
      <c r="AS540" s="25"/>
      <c r="AT540" s="25"/>
      <c r="AU540" s="25"/>
      <c r="AV540" s="25"/>
      <c r="AW540" s="25"/>
      <c r="AX540" s="25">
        <v>10.0</v>
      </c>
      <c r="AY540" s="25">
        <f t="shared" si="1"/>
        <v>9.85</v>
      </c>
      <c r="AZ540" s="23"/>
      <c r="BA540" s="23">
        <f t="shared" si="5"/>
        <v>0</v>
      </c>
      <c r="BB540" s="6"/>
      <c r="BC540" s="6"/>
      <c r="BD540" s="23">
        <f t="shared" si="3"/>
        <v>0</v>
      </c>
      <c r="BE540" s="6" t="s">
        <v>92</v>
      </c>
      <c r="BF540" s="6" t="s">
        <v>55</v>
      </c>
      <c r="BG540" s="6" t="s">
        <v>55</v>
      </c>
      <c r="BH540" s="6" t="s">
        <v>55</v>
      </c>
      <c r="BI540" s="6" t="s">
        <v>55</v>
      </c>
      <c r="BJ540" s="6" t="s">
        <v>92</v>
      </c>
      <c r="BK540" s="6" t="s">
        <v>55</v>
      </c>
      <c r="BL540" s="23"/>
      <c r="BM540" s="23"/>
      <c r="BN540" s="42"/>
      <c r="BO540" s="42"/>
      <c r="BP540" s="42"/>
    </row>
    <row r="541">
      <c r="A541" s="11">
        <v>538.0</v>
      </c>
      <c r="B541" s="116" t="s">
        <v>1537</v>
      </c>
      <c r="C541" s="116" t="s">
        <v>101</v>
      </c>
      <c r="D541" s="116" t="s">
        <v>252</v>
      </c>
      <c r="E541" s="117"/>
      <c r="F541" s="116" t="s">
        <v>96</v>
      </c>
      <c r="G541" s="116" t="s">
        <v>1661</v>
      </c>
      <c r="H541" s="48" t="s">
        <v>90</v>
      </c>
      <c r="J541" s="11" t="s">
        <v>526</v>
      </c>
      <c r="K541" s="48" t="s">
        <v>84</v>
      </c>
      <c r="L541" s="49">
        <v>42979.0</v>
      </c>
      <c r="M541" s="52"/>
      <c r="N541" s="48" t="s">
        <v>85</v>
      </c>
      <c r="O541" s="48" t="s">
        <v>483</v>
      </c>
      <c r="P541" s="52"/>
      <c r="Q541" s="6">
        <v>10.0</v>
      </c>
      <c r="R541" s="6">
        <v>9.0</v>
      </c>
      <c r="S541" s="6">
        <v>8.0</v>
      </c>
      <c r="T541" s="6"/>
      <c r="U541" s="6"/>
      <c r="V541" s="6"/>
      <c r="W541" s="6">
        <v>9.0</v>
      </c>
      <c r="X541" s="6">
        <v>10.0</v>
      </c>
      <c r="Y541" s="6">
        <v>9.0</v>
      </c>
      <c r="Z541" s="6">
        <v>9.0</v>
      </c>
      <c r="AA541" s="23"/>
      <c r="AB541" s="6">
        <v>7.0</v>
      </c>
      <c r="AC541" s="6">
        <v>10.0</v>
      </c>
      <c r="AD541" s="23"/>
      <c r="AE541" s="23"/>
      <c r="AF541" s="23"/>
      <c r="AG541" s="6">
        <v>10.0</v>
      </c>
      <c r="AH541" s="6">
        <v>10.0</v>
      </c>
      <c r="AI541" s="6"/>
      <c r="AJ541" s="23"/>
      <c r="AK541" s="6">
        <v>10.0</v>
      </c>
      <c r="AL541" s="23"/>
      <c r="AM541" s="23"/>
      <c r="AN541" s="6">
        <v>10.0</v>
      </c>
      <c r="AO541" s="6"/>
      <c r="AP541" s="6"/>
      <c r="AQ541" s="6"/>
      <c r="AR541" s="6"/>
      <c r="AS541" s="6"/>
      <c r="AT541" s="6"/>
      <c r="AU541" s="23"/>
      <c r="AV541" s="23"/>
      <c r="AW541" s="23"/>
      <c r="AX541" s="6">
        <v>10.0</v>
      </c>
      <c r="AY541" s="25">
        <f t="shared" si="1"/>
        <v>9.35</v>
      </c>
      <c r="AZ541" s="23"/>
      <c r="BA541" s="23">
        <f t="shared" si="5"/>
        <v>0</v>
      </c>
      <c r="BB541" s="6"/>
      <c r="BC541" s="6"/>
      <c r="BD541" s="23">
        <f t="shared" si="3"/>
        <v>0</v>
      </c>
      <c r="BE541" s="6" t="s">
        <v>92</v>
      </c>
      <c r="BF541" s="6" t="s">
        <v>55</v>
      </c>
      <c r="BG541" s="6" t="s">
        <v>55</v>
      </c>
      <c r="BH541" s="6" t="s">
        <v>55</v>
      </c>
      <c r="BI541" s="6" t="s">
        <v>55</v>
      </c>
      <c r="BJ541" s="6" t="s">
        <v>92</v>
      </c>
      <c r="BK541" s="6" t="s">
        <v>55</v>
      </c>
      <c r="BL541" s="23"/>
      <c r="BM541" s="23"/>
      <c r="BN541" s="42"/>
      <c r="BO541" s="42"/>
      <c r="BP541" s="42"/>
    </row>
    <row r="542">
      <c r="A542" s="11">
        <v>539.0</v>
      </c>
      <c r="B542" s="116" t="s">
        <v>1538</v>
      </c>
      <c r="C542" s="116" t="s">
        <v>1539</v>
      </c>
      <c r="D542" s="116" t="s">
        <v>1540</v>
      </c>
      <c r="E542" s="116" t="s">
        <v>224</v>
      </c>
      <c r="F542" s="116" t="s">
        <v>96</v>
      </c>
      <c r="G542" s="116" t="s">
        <v>1661</v>
      </c>
      <c r="H542" s="48" t="s">
        <v>90</v>
      </c>
      <c r="J542" s="11" t="s">
        <v>526</v>
      </c>
      <c r="K542" s="48" t="s">
        <v>84</v>
      </c>
      <c r="L542" s="49">
        <v>42979.0</v>
      </c>
      <c r="M542" s="52"/>
      <c r="N542" s="48" t="s">
        <v>85</v>
      </c>
      <c r="O542" s="48" t="s">
        <v>295</v>
      </c>
      <c r="P542" s="52"/>
      <c r="Q542" s="25">
        <v>10.0</v>
      </c>
      <c r="R542" s="25">
        <v>10.0</v>
      </c>
      <c r="S542" s="25">
        <v>10.0</v>
      </c>
      <c r="T542" s="25"/>
      <c r="U542" s="25"/>
      <c r="V542" s="25"/>
      <c r="W542" s="25">
        <v>9.0</v>
      </c>
      <c r="X542" s="25">
        <v>10.0</v>
      </c>
      <c r="Y542" s="25">
        <v>10.0</v>
      </c>
      <c r="Z542" s="25">
        <v>10.0</v>
      </c>
      <c r="AA542" s="25"/>
      <c r="AB542" s="25">
        <v>10.0</v>
      </c>
      <c r="AC542" s="25">
        <v>10.0</v>
      </c>
      <c r="AD542" s="25"/>
      <c r="AE542" s="25"/>
      <c r="AF542" s="25"/>
      <c r="AG542" s="6">
        <v>10.0</v>
      </c>
      <c r="AH542" s="6">
        <v>10.0</v>
      </c>
      <c r="AI542" s="6"/>
      <c r="AJ542" s="23"/>
      <c r="AK542" s="6">
        <v>10.0</v>
      </c>
      <c r="AL542" s="25"/>
      <c r="AM542" s="25"/>
      <c r="AN542" s="25">
        <v>10.0</v>
      </c>
      <c r="AO542" s="25"/>
      <c r="AP542" s="25"/>
      <c r="AQ542" s="25"/>
      <c r="AR542" s="25"/>
      <c r="AS542" s="25"/>
      <c r="AT542" s="25"/>
      <c r="AU542" s="25"/>
      <c r="AV542" s="25"/>
      <c r="AW542" s="25"/>
      <c r="AX542" s="6">
        <v>10.0</v>
      </c>
      <c r="AY542" s="25">
        <f t="shared" si="1"/>
        <v>9.92</v>
      </c>
      <c r="AZ542" s="23"/>
      <c r="BA542" s="23">
        <f t="shared" si="5"/>
        <v>0</v>
      </c>
      <c r="BB542" s="6"/>
      <c r="BC542" s="6"/>
      <c r="BD542" s="23">
        <f t="shared" si="3"/>
        <v>0</v>
      </c>
      <c r="BE542" s="6" t="s">
        <v>92</v>
      </c>
      <c r="BF542" s="6" t="s">
        <v>55</v>
      </c>
      <c r="BG542" s="6" t="s">
        <v>55</v>
      </c>
      <c r="BH542" s="6" t="s">
        <v>55</v>
      </c>
      <c r="BI542" s="6" t="s">
        <v>55</v>
      </c>
      <c r="BJ542" s="6" t="s">
        <v>92</v>
      </c>
      <c r="BK542" s="6" t="s">
        <v>55</v>
      </c>
      <c r="BL542" s="23"/>
      <c r="BM542" s="23"/>
      <c r="BN542" s="42"/>
      <c r="BO542" s="42"/>
      <c r="BP542" s="42"/>
    </row>
    <row r="543">
      <c r="A543" s="11">
        <v>540.0</v>
      </c>
      <c r="B543" s="116" t="s">
        <v>436</v>
      </c>
      <c r="C543" s="116" t="s">
        <v>76</v>
      </c>
      <c r="D543" s="116" t="s">
        <v>78</v>
      </c>
      <c r="E543" s="117"/>
      <c r="F543" s="116" t="s">
        <v>79</v>
      </c>
      <c r="G543" s="116" t="s">
        <v>1661</v>
      </c>
      <c r="H543" s="48" t="s">
        <v>90</v>
      </c>
      <c r="J543" s="11" t="s">
        <v>526</v>
      </c>
      <c r="K543" s="48" t="s">
        <v>84</v>
      </c>
      <c r="L543" s="49">
        <v>42979.0</v>
      </c>
      <c r="M543" s="52"/>
      <c r="N543" s="48" t="s">
        <v>85</v>
      </c>
      <c r="O543" s="48" t="s">
        <v>483</v>
      </c>
      <c r="P543" s="52"/>
      <c r="Q543" s="25">
        <v>7.0</v>
      </c>
      <c r="R543" s="25">
        <v>9.0</v>
      </c>
      <c r="S543" s="25">
        <v>9.0</v>
      </c>
      <c r="T543" s="25"/>
      <c r="U543" s="25"/>
      <c r="V543" s="25"/>
      <c r="W543" s="25">
        <v>7.0</v>
      </c>
      <c r="X543" s="25">
        <v>8.0</v>
      </c>
      <c r="Y543" s="25">
        <v>9.0</v>
      </c>
      <c r="Z543" s="25">
        <v>9.0</v>
      </c>
      <c r="AA543" s="25"/>
      <c r="AB543" s="25">
        <v>10.0</v>
      </c>
      <c r="AC543" s="25">
        <v>10.0</v>
      </c>
      <c r="AD543" s="25"/>
      <c r="AE543" s="25"/>
      <c r="AF543" s="25"/>
      <c r="AG543" s="6">
        <v>10.0</v>
      </c>
      <c r="AH543" s="6">
        <v>10.0</v>
      </c>
      <c r="AI543" s="6"/>
      <c r="AJ543" s="23"/>
      <c r="AK543" s="6">
        <v>10.0</v>
      </c>
      <c r="AL543" s="25"/>
      <c r="AM543" s="25"/>
      <c r="AN543" s="25">
        <v>10.0</v>
      </c>
      <c r="AO543" s="25"/>
      <c r="AP543" s="25"/>
      <c r="AQ543" s="25"/>
      <c r="AR543" s="25"/>
      <c r="AS543" s="25"/>
      <c r="AT543" s="25"/>
      <c r="AU543" s="25"/>
      <c r="AV543" s="25"/>
      <c r="AW543" s="25"/>
      <c r="AX543" s="6">
        <v>10.0</v>
      </c>
      <c r="AY543" s="25">
        <f t="shared" si="1"/>
        <v>9.14</v>
      </c>
      <c r="AZ543" s="23"/>
      <c r="BA543" s="23">
        <f t="shared" si="5"/>
        <v>0</v>
      </c>
      <c r="BB543" s="6"/>
      <c r="BC543" s="6"/>
      <c r="BD543" s="23">
        <f t="shared" si="3"/>
        <v>0</v>
      </c>
      <c r="BE543" s="6" t="s">
        <v>92</v>
      </c>
      <c r="BF543" s="6" t="s">
        <v>55</v>
      </c>
      <c r="BG543" s="6" t="s">
        <v>55</v>
      </c>
      <c r="BH543" s="6" t="s">
        <v>55</v>
      </c>
      <c r="BI543" s="6" t="s">
        <v>55</v>
      </c>
      <c r="BJ543" s="6" t="s">
        <v>92</v>
      </c>
      <c r="BK543" s="6" t="s">
        <v>55</v>
      </c>
      <c r="BL543" s="23"/>
      <c r="BM543" s="23"/>
      <c r="BN543" s="42"/>
      <c r="BO543" s="42"/>
      <c r="BP543" s="42"/>
    </row>
    <row r="544">
      <c r="A544" s="11">
        <v>541.0</v>
      </c>
      <c r="B544" s="116" t="s">
        <v>1541</v>
      </c>
      <c r="C544" s="116" t="s">
        <v>125</v>
      </c>
      <c r="D544" s="116" t="s">
        <v>149</v>
      </c>
      <c r="E544" s="117"/>
      <c r="F544" s="116" t="s">
        <v>79</v>
      </c>
      <c r="G544" s="116" t="s">
        <v>1661</v>
      </c>
      <c r="H544" s="48" t="s">
        <v>90</v>
      </c>
      <c r="J544" s="11" t="s">
        <v>526</v>
      </c>
      <c r="K544" s="48" t="s">
        <v>84</v>
      </c>
      <c r="L544" s="49">
        <v>42979.0</v>
      </c>
      <c r="M544" s="52"/>
      <c r="N544" s="48" t="s">
        <v>85</v>
      </c>
      <c r="O544" s="48" t="s">
        <v>295</v>
      </c>
      <c r="P544" s="52"/>
      <c r="Q544" s="25">
        <v>8.0</v>
      </c>
      <c r="R544" s="25">
        <v>8.0</v>
      </c>
      <c r="S544" s="25">
        <v>10.0</v>
      </c>
      <c r="T544" s="25"/>
      <c r="U544" s="25"/>
      <c r="V544" s="25"/>
      <c r="W544" s="25">
        <v>5.0</v>
      </c>
      <c r="X544" s="25">
        <v>8.0</v>
      </c>
      <c r="Y544" s="25">
        <v>9.0</v>
      </c>
      <c r="Z544" s="25">
        <v>9.0</v>
      </c>
      <c r="AA544" s="25"/>
      <c r="AB544" s="25">
        <v>5.0</v>
      </c>
      <c r="AC544" s="25">
        <v>10.0</v>
      </c>
      <c r="AD544" s="25"/>
      <c r="AE544" s="25"/>
      <c r="AF544" s="25"/>
      <c r="AG544" s="6">
        <v>9.0</v>
      </c>
      <c r="AH544" s="6">
        <v>10.0</v>
      </c>
      <c r="AI544" s="6"/>
      <c r="AJ544" s="23"/>
      <c r="AK544" s="6">
        <v>10.0</v>
      </c>
      <c r="AL544" s="25"/>
      <c r="AM544" s="25"/>
      <c r="AN544" s="25">
        <v>10.0</v>
      </c>
      <c r="AO544" s="25"/>
      <c r="AP544" s="25"/>
      <c r="AQ544" s="25"/>
      <c r="AR544" s="25"/>
      <c r="AS544" s="25"/>
      <c r="AT544" s="25"/>
      <c r="AU544" s="25"/>
      <c r="AV544" s="25"/>
      <c r="AW544" s="25"/>
      <c r="AX544" s="6"/>
      <c r="AY544" s="25">
        <f t="shared" si="1"/>
        <v>8.53</v>
      </c>
      <c r="AZ544" s="23"/>
      <c r="BA544" s="23">
        <f t="shared" si="5"/>
        <v>0</v>
      </c>
      <c r="BB544" s="6"/>
      <c r="BC544" s="6"/>
      <c r="BD544" s="23">
        <f t="shared" si="3"/>
        <v>0</v>
      </c>
      <c r="BE544" s="6" t="s">
        <v>92</v>
      </c>
      <c r="BF544" s="6" t="s">
        <v>55</v>
      </c>
      <c r="BG544" s="6" t="s">
        <v>55</v>
      </c>
      <c r="BH544" s="6" t="s">
        <v>55</v>
      </c>
      <c r="BI544" s="6" t="s">
        <v>55</v>
      </c>
      <c r="BJ544" s="6" t="s">
        <v>92</v>
      </c>
      <c r="BK544" s="6" t="s">
        <v>55</v>
      </c>
      <c r="BL544" s="23"/>
      <c r="BM544" s="23"/>
      <c r="BN544" s="42"/>
      <c r="BO544" s="42"/>
      <c r="BP544" s="42"/>
    </row>
    <row r="545">
      <c r="A545" s="11">
        <v>542.0</v>
      </c>
      <c r="B545" s="116" t="s">
        <v>1542</v>
      </c>
      <c r="C545" s="116" t="s">
        <v>151</v>
      </c>
      <c r="D545" s="116" t="s">
        <v>1543</v>
      </c>
      <c r="E545" s="118"/>
      <c r="F545" s="116" t="s">
        <v>96</v>
      </c>
      <c r="G545" s="116" t="s">
        <v>1661</v>
      </c>
      <c r="H545" s="48" t="s">
        <v>90</v>
      </c>
      <c r="J545" s="11" t="s">
        <v>526</v>
      </c>
      <c r="K545" s="48" t="s">
        <v>84</v>
      </c>
      <c r="L545" s="49">
        <v>42979.0</v>
      </c>
      <c r="M545" s="52"/>
      <c r="N545" s="48" t="s">
        <v>85</v>
      </c>
      <c r="O545" s="48" t="s">
        <v>483</v>
      </c>
      <c r="P545" s="52"/>
      <c r="Q545" s="25">
        <v>9.0</v>
      </c>
      <c r="R545" s="25">
        <v>10.0</v>
      </c>
      <c r="S545" s="25">
        <v>10.0</v>
      </c>
      <c r="T545" s="25"/>
      <c r="U545" s="25"/>
      <c r="V545" s="25"/>
      <c r="W545" s="25">
        <v>7.0</v>
      </c>
      <c r="X545" s="25">
        <v>9.0</v>
      </c>
      <c r="Y545" s="25">
        <v>8.0</v>
      </c>
      <c r="Z545" s="25">
        <v>10.0</v>
      </c>
      <c r="AA545" s="25"/>
      <c r="AB545" s="25">
        <v>10.0</v>
      </c>
      <c r="AC545" s="25">
        <v>10.0</v>
      </c>
      <c r="AD545" s="25"/>
      <c r="AE545" s="25"/>
      <c r="AF545" s="25"/>
      <c r="AG545" s="6">
        <v>10.0</v>
      </c>
      <c r="AH545" s="6">
        <v>10.0</v>
      </c>
      <c r="AI545" s="6"/>
      <c r="AJ545" s="23"/>
      <c r="AK545" s="6">
        <v>10.0</v>
      </c>
      <c r="AL545" s="25"/>
      <c r="AM545" s="25"/>
      <c r="AN545" s="25">
        <v>10.0</v>
      </c>
      <c r="AO545" s="25"/>
      <c r="AP545" s="25"/>
      <c r="AQ545" s="25"/>
      <c r="AR545" s="25"/>
      <c r="AS545" s="25"/>
      <c r="AT545" s="25"/>
      <c r="AU545" s="25"/>
      <c r="AV545" s="25"/>
      <c r="AW545" s="25"/>
      <c r="AX545" s="6">
        <v>10.0</v>
      </c>
      <c r="AY545" s="25">
        <f t="shared" si="1"/>
        <v>9.5</v>
      </c>
      <c r="AZ545" s="23"/>
      <c r="BA545" s="23">
        <f t="shared" si="5"/>
        <v>0</v>
      </c>
      <c r="BB545" s="6"/>
      <c r="BC545" s="6"/>
      <c r="BD545" s="23">
        <f t="shared" si="3"/>
        <v>0</v>
      </c>
      <c r="BE545" s="6" t="s">
        <v>92</v>
      </c>
      <c r="BF545" s="6" t="s">
        <v>55</v>
      </c>
      <c r="BG545" s="6" t="s">
        <v>55</v>
      </c>
      <c r="BH545" s="6" t="s">
        <v>55</v>
      </c>
      <c r="BI545" s="6" t="s">
        <v>55</v>
      </c>
      <c r="BJ545" s="6" t="s">
        <v>92</v>
      </c>
      <c r="BK545" s="6" t="s">
        <v>55</v>
      </c>
      <c r="BL545" s="23"/>
      <c r="BM545" s="23"/>
      <c r="BN545" s="42"/>
      <c r="BO545" s="42"/>
      <c r="BP545" s="42"/>
    </row>
    <row r="546">
      <c r="A546" s="11">
        <v>543.0</v>
      </c>
      <c r="B546" s="116" t="s">
        <v>1544</v>
      </c>
      <c r="C546" s="116" t="s">
        <v>338</v>
      </c>
      <c r="D546" s="116" t="s">
        <v>782</v>
      </c>
      <c r="E546" s="117"/>
      <c r="F546" s="116" t="s">
        <v>79</v>
      </c>
      <c r="G546" s="116" t="s">
        <v>1661</v>
      </c>
      <c r="H546" s="48" t="s">
        <v>90</v>
      </c>
      <c r="J546" s="11" t="s">
        <v>526</v>
      </c>
      <c r="K546" s="48" t="s">
        <v>84</v>
      </c>
      <c r="L546" s="49">
        <v>42979.0</v>
      </c>
      <c r="M546" s="52"/>
      <c r="N546" s="48" t="s">
        <v>85</v>
      </c>
      <c r="O546" s="48" t="s">
        <v>295</v>
      </c>
      <c r="P546" s="52"/>
      <c r="Q546" s="6">
        <v>10.0</v>
      </c>
      <c r="R546" s="6">
        <v>10.0</v>
      </c>
      <c r="S546" s="6">
        <v>10.0</v>
      </c>
      <c r="T546" s="6"/>
      <c r="U546" s="25"/>
      <c r="V546" s="6"/>
      <c r="W546" s="6">
        <v>9.0</v>
      </c>
      <c r="X546" s="6">
        <v>9.0</v>
      </c>
      <c r="Y546" s="6">
        <v>10.0</v>
      </c>
      <c r="Z546" s="6">
        <v>10.0</v>
      </c>
      <c r="AA546" s="23"/>
      <c r="AB546" s="6">
        <v>10.0</v>
      </c>
      <c r="AC546" s="6">
        <v>9.0</v>
      </c>
      <c r="AD546" s="23"/>
      <c r="AE546" s="23"/>
      <c r="AF546" s="23"/>
      <c r="AG546" s="6">
        <v>10.0</v>
      </c>
      <c r="AH546" s="6">
        <v>10.0</v>
      </c>
      <c r="AI546" s="6"/>
      <c r="AJ546" s="23"/>
      <c r="AK546" s="6">
        <v>10.0</v>
      </c>
      <c r="AL546" s="23"/>
      <c r="AM546" s="23"/>
      <c r="AN546" s="6">
        <v>10.0</v>
      </c>
      <c r="AO546" s="23"/>
      <c r="AP546" s="23"/>
      <c r="AQ546" s="25"/>
      <c r="AR546" s="25"/>
      <c r="AS546" s="6"/>
      <c r="AT546" s="23"/>
      <c r="AU546" s="23"/>
      <c r="AV546" s="23"/>
      <c r="AW546" s="23"/>
      <c r="AX546" s="6">
        <v>10.0</v>
      </c>
      <c r="AY546" s="25">
        <f t="shared" si="1"/>
        <v>9.78</v>
      </c>
      <c r="AZ546" s="23"/>
      <c r="BA546" s="23">
        <f t="shared" si="5"/>
        <v>0</v>
      </c>
      <c r="BB546" s="6"/>
      <c r="BC546" s="6"/>
      <c r="BD546" s="23">
        <f t="shared" si="3"/>
        <v>0</v>
      </c>
      <c r="BE546" s="6" t="s">
        <v>92</v>
      </c>
      <c r="BF546" s="6" t="s">
        <v>55</v>
      </c>
      <c r="BG546" s="6" t="s">
        <v>55</v>
      </c>
      <c r="BH546" s="6" t="s">
        <v>55</v>
      </c>
      <c r="BI546" s="6" t="s">
        <v>55</v>
      </c>
      <c r="BJ546" s="6" t="s">
        <v>92</v>
      </c>
      <c r="BK546" s="6" t="s">
        <v>55</v>
      </c>
      <c r="BL546" s="23"/>
      <c r="BM546" s="23"/>
      <c r="BN546" s="42"/>
      <c r="BO546" s="42"/>
      <c r="BP546" s="42"/>
    </row>
    <row r="547">
      <c r="A547" s="11">
        <v>544.0</v>
      </c>
      <c r="B547" s="116" t="s">
        <v>1228</v>
      </c>
      <c r="C547" s="116" t="s">
        <v>78</v>
      </c>
      <c r="D547" s="116" t="s">
        <v>77</v>
      </c>
      <c r="E547" s="117"/>
      <c r="F547" s="116" t="s">
        <v>79</v>
      </c>
      <c r="G547" s="116" t="s">
        <v>1661</v>
      </c>
      <c r="H547" s="48" t="s">
        <v>90</v>
      </c>
      <c r="J547" s="11" t="s">
        <v>526</v>
      </c>
      <c r="K547" s="48" t="s">
        <v>84</v>
      </c>
      <c r="L547" s="49">
        <v>42979.0</v>
      </c>
      <c r="M547" s="52"/>
      <c r="N547" s="48" t="s">
        <v>85</v>
      </c>
      <c r="O547" s="48" t="s">
        <v>483</v>
      </c>
      <c r="P547" s="52"/>
      <c r="Q547" s="6">
        <v>10.0</v>
      </c>
      <c r="R547" s="6">
        <v>10.0</v>
      </c>
      <c r="S547" s="6">
        <v>10.0</v>
      </c>
      <c r="T547" s="6"/>
      <c r="U547" s="25"/>
      <c r="V547" s="6"/>
      <c r="W547" s="6">
        <v>10.0</v>
      </c>
      <c r="X547" s="6">
        <v>10.0</v>
      </c>
      <c r="Y547" s="6">
        <v>10.0</v>
      </c>
      <c r="Z547" s="6">
        <v>10.0</v>
      </c>
      <c r="AA547" s="23"/>
      <c r="AB547" s="6">
        <v>10.0</v>
      </c>
      <c r="AC547" s="6">
        <v>10.0</v>
      </c>
      <c r="AD547" s="23"/>
      <c r="AE547" s="23"/>
      <c r="AF547" s="23"/>
      <c r="AG547" s="6">
        <v>10.0</v>
      </c>
      <c r="AH547" s="6">
        <v>10.0</v>
      </c>
      <c r="AI547" s="6"/>
      <c r="AJ547" s="23"/>
      <c r="AK547" s="6">
        <v>10.0</v>
      </c>
      <c r="AL547" s="23"/>
      <c r="AM547" s="23"/>
      <c r="AN547" s="6">
        <v>10.0</v>
      </c>
      <c r="AO547" s="23"/>
      <c r="AP547" s="23"/>
      <c r="AQ547" s="25"/>
      <c r="AR547" s="25"/>
      <c r="AS547" s="6"/>
      <c r="AT547" s="23"/>
      <c r="AU547" s="23"/>
      <c r="AV547" s="23"/>
      <c r="AW547" s="23"/>
      <c r="AX547" s="6">
        <v>10.0</v>
      </c>
      <c r="AY547" s="25">
        <f t="shared" si="1"/>
        <v>10</v>
      </c>
      <c r="AZ547" s="23"/>
      <c r="BA547" s="23">
        <f t="shared" si="5"/>
        <v>0</v>
      </c>
      <c r="BB547" s="6"/>
      <c r="BC547" s="6"/>
      <c r="BD547" s="23">
        <f t="shared" si="3"/>
        <v>0</v>
      </c>
      <c r="BE547" s="6" t="s">
        <v>92</v>
      </c>
      <c r="BF547" s="6" t="s">
        <v>55</v>
      </c>
      <c r="BG547" s="6" t="s">
        <v>55</v>
      </c>
      <c r="BH547" s="6" t="s">
        <v>55</v>
      </c>
      <c r="BI547" s="6" t="s">
        <v>55</v>
      </c>
      <c r="BJ547" s="6" t="s">
        <v>92</v>
      </c>
      <c r="BK547" s="6" t="s">
        <v>55</v>
      </c>
      <c r="BL547" s="23"/>
      <c r="BM547" s="23"/>
      <c r="BN547" s="42"/>
      <c r="BO547" s="42"/>
      <c r="BP547" s="42"/>
    </row>
    <row r="548">
      <c r="A548" s="11">
        <v>545.0</v>
      </c>
      <c r="B548" s="116" t="s">
        <v>1208</v>
      </c>
      <c r="C548" s="116" t="s">
        <v>101</v>
      </c>
      <c r="D548" s="116" t="s">
        <v>735</v>
      </c>
      <c r="E548" s="117"/>
      <c r="F548" s="116" t="s">
        <v>96</v>
      </c>
      <c r="G548" s="116" t="s">
        <v>1661</v>
      </c>
      <c r="H548" s="48" t="s">
        <v>90</v>
      </c>
      <c r="J548" s="11" t="s">
        <v>526</v>
      </c>
      <c r="K548" s="48" t="s">
        <v>84</v>
      </c>
      <c r="L548" s="49">
        <v>42979.0</v>
      </c>
      <c r="M548" s="52"/>
      <c r="N548" s="48" t="s">
        <v>85</v>
      </c>
      <c r="O548" s="48" t="s">
        <v>483</v>
      </c>
      <c r="P548" s="52"/>
      <c r="Q548" s="25">
        <v>10.0</v>
      </c>
      <c r="R548" s="25">
        <v>9.0</v>
      </c>
      <c r="S548" s="25">
        <v>9.0</v>
      </c>
      <c r="T548" s="25"/>
      <c r="U548" s="25"/>
      <c r="V548" s="25"/>
      <c r="W548" s="25">
        <v>7.0</v>
      </c>
      <c r="X548" s="25">
        <v>7.0</v>
      </c>
      <c r="Y548" s="25">
        <v>7.0</v>
      </c>
      <c r="Z548" s="25">
        <v>10.0</v>
      </c>
      <c r="AA548" s="25"/>
      <c r="AB548" s="25">
        <v>9.0</v>
      </c>
      <c r="AC548" s="25">
        <v>10.0</v>
      </c>
      <c r="AD548" s="25"/>
      <c r="AE548" s="25"/>
      <c r="AF548" s="25"/>
      <c r="AG548" s="6">
        <v>10.0</v>
      </c>
      <c r="AH548" s="6">
        <v>10.0</v>
      </c>
      <c r="AI548" s="6"/>
      <c r="AJ548" s="23"/>
      <c r="AK548" s="6">
        <v>10.0</v>
      </c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6">
        <v>10.0</v>
      </c>
      <c r="AY548" s="25">
        <f t="shared" si="1"/>
        <v>9.07</v>
      </c>
      <c r="AZ548" s="23"/>
      <c r="BA548" s="23">
        <f t="shared" si="5"/>
        <v>0</v>
      </c>
      <c r="BB548" s="6"/>
      <c r="BC548" s="6"/>
      <c r="BD548" s="23">
        <f t="shared" si="3"/>
        <v>0</v>
      </c>
      <c r="BE548" s="6" t="s">
        <v>92</v>
      </c>
      <c r="BF548" s="6" t="s">
        <v>55</v>
      </c>
      <c r="BG548" s="6" t="s">
        <v>55</v>
      </c>
      <c r="BH548" s="6" t="s">
        <v>55</v>
      </c>
      <c r="BI548" s="6" t="s">
        <v>55</v>
      </c>
      <c r="BJ548" s="6" t="s">
        <v>92</v>
      </c>
      <c r="BK548" s="6" t="s">
        <v>55</v>
      </c>
      <c r="BL548" s="23"/>
      <c r="BM548" s="23"/>
      <c r="BN548" s="42"/>
      <c r="BO548" s="42"/>
      <c r="BP548" s="42"/>
    </row>
    <row r="549">
      <c r="A549" s="11">
        <v>546.0</v>
      </c>
      <c r="B549" s="116" t="s">
        <v>1545</v>
      </c>
      <c r="C549" s="116" t="s">
        <v>122</v>
      </c>
      <c r="D549" s="116" t="s">
        <v>193</v>
      </c>
      <c r="E549" s="117"/>
      <c r="F549" s="116" t="s">
        <v>96</v>
      </c>
      <c r="G549" s="116" t="s">
        <v>1661</v>
      </c>
      <c r="H549" s="48" t="s">
        <v>90</v>
      </c>
      <c r="J549" s="11" t="s">
        <v>526</v>
      </c>
      <c r="K549" s="48" t="s">
        <v>84</v>
      </c>
      <c r="L549" s="49">
        <v>42979.0</v>
      </c>
      <c r="M549" s="52"/>
      <c r="N549" s="48" t="s">
        <v>85</v>
      </c>
      <c r="O549" s="48" t="s">
        <v>483</v>
      </c>
      <c r="P549" s="52"/>
      <c r="Q549" s="6">
        <v>9.0</v>
      </c>
      <c r="R549" s="6">
        <v>9.0</v>
      </c>
      <c r="S549" s="6">
        <v>10.0</v>
      </c>
      <c r="T549" s="23"/>
      <c r="U549" s="25"/>
      <c r="V549" s="6"/>
      <c r="W549" s="6">
        <v>6.0</v>
      </c>
      <c r="X549" s="6">
        <v>7.0</v>
      </c>
      <c r="Y549" s="6">
        <v>6.0</v>
      </c>
      <c r="Z549" s="6">
        <v>9.0</v>
      </c>
      <c r="AA549" s="6"/>
      <c r="AB549" s="6">
        <v>5.0</v>
      </c>
      <c r="AC549" s="6">
        <v>10.0</v>
      </c>
      <c r="AD549" s="23"/>
      <c r="AE549" s="23"/>
      <c r="AF549" s="23"/>
      <c r="AG549" s="6">
        <v>10.0</v>
      </c>
      <c r="AH549" s="6">
        <v>10.0</v>
      </c>
      <c r="AI549" s="6"/>
      <c r="AJ549" s="23"/>
      <c r="AK549" s="6">
        <v>10.0</v>
      </c>
      <c r="AL549" s="23"/>
      <c r="AM549" s="23"/>
      <c r="AN549" s="6"/>
      <c r="AO549" s="23"/>
      <c r="AP549" s="23"/>
      <c r="AQ549" s="25"/>
      <c r="AR549" s="25"/>
      <c r="AS549" s="6"/>
      <c r="AT549" s="23"/>
      <c r="AU549" s="23"/>
      <c r="AV549" s="23"/>
      <c r="AW549" s="23"/>
      <c r="AX549" s="6">
        <v>10.0</v>
      </c>
      <c r="AY549" s="25">
        <f t="shared" si="1"/>
        <v>8.53</v>
      </c>
      <c r="AZ549" s="23"/>
      <c r="BA549" s="23">
        <f t="shared" si="5"/>
        <v>0</v>
      </c>
      <c r="BB549" s="6"/>
      <c r="BC549" s="6"/>
      <c r="BD549" s="23">
        <f t="shared" si="3"/>
        <v>0</v>
      </c>
      <c r="BE549" s="6" t="s">
        <v>92</v>
      </c>
      <c r="BF549" s="6" t="s">
        <v>55</v>
      </c>
      <c r="BG549" s="6" t="s">
        <v>55</v>
      </c>
      <c r="BH549" s="6" t="s">
        <v>55</v>
      </c>
      <c r="BI549" s="6" t="s">
        <v>55</v>
      </c>
      <c r="BJ549" s="6" t="s">
        <v>92</v>
      </c>
      <c r="BK549" s="6" t="s">
        <v>55</v>
      </c>
      <c r="BL549" s="23"/>
      <c r="BM549" s="23"/>
      <c r="BN549" s="42"/>
      <c r="BO549" s="42"/>
      <c r="BP549" s="42"/>
    </row>
    <row r="550">
      <c r="A550" s="11">
        <v>547.0</v>
      </c>
      <c r="B550" s="116" t="s">
        <v>1546</v>
      </c>
      <c r="C550" s="116" t="s">
        <v>193</v>
      </c>
      <c r="D550" s="118"/>
      <c r="E550" s="117"/>
      <c r="F550" s="116" t="s">
        <v>96</v>
      </c>
      <c r="G550" s="116" t="s">
        <v>1690</v>
      </c>
      <c r="H550" s="48" t="s">
        <v>90</v>
      </c>
      <c r="J550" s="11" t="s">
        <v>526</v>
      </c>
      <c r="K550" s="48" t="s">
        <v>84</v>
      </c>
      <c r="L550" s="49">
        <v>42979.0</v>
      </c>
      <c r="M550" s="52"/>
      <c r="N550" s="48" t="s">
        <v>85</v>
      </c>
      <c r="O550" s="48" t="s">
        <v>483</v>
      </c>
      <c r="P550" s="52"/>
      <c r="Q550" s="6">
        <v>8.0</v>
      </c>
      <c r="R550" s="6">
        <v>8.0</v>
      </c>
      <c r="S550" s="6">
        <v>7.0</v>
      </c>
      <c r="T550" s="23"/>
      <c r="U550" s="25">
        <v>9.0</v>
      </c>
      <c r="V550" s="6">
        <v>8.0</v>
      </c>
      <c r="W550" s="23"/>
      <c r="X550" s="23"/>
      <c r="Y550" s="23"/>
      <c r="Z550" s="23"/>
      <c r="AA550" s="23"/>
      <c r="AB550" s="6">
        <v>6.0</v>
      </c>
      <c r="AC550" s="6">
        <v>5.0</v>
      </c>
      <c r="AD550" s="23"/>
      <c r="AE550" s="23"/>
      <c r="AF550" s="23"/>
      <c r="AG550" s="6">
        <v>10.0</v>
      </c>
      <c r="AH550" s="6">
        <v>10.0</v>
      </c>
      <c r="AI550" s="6">
        <v>10.0</v>
      </c>
      <c r="AJ550" s="23"/>
      <c r="AK550" s="6">
        <v>10.0</v>
      </c>
      <c r="AL550" s="23"/>
      <c r="AM550" s="23"/>
      <c r="AN550" s="6">
        <v>10.0</v>
      </c>
      <c r="AO550" s="23"/>
      <c r="AP550" s="23"/>
      <c r="AQ550" s="25">
        <v>10.0</v>
      </c>
      <c r="AR550" s="25">
        <v>10.0</v>
      </c>
      <c r="AS550" s="6">
        <v>10.0</v>
      </c>
      <c r="AT550" s="6">
        <v>9.0</v>
      </c>
      <c r="AU550" s="23"/>
      <c r="AV550" s="23"/>
      <c r="AW550" s="23"/>
      <c r="AX550" s="6">
        <v>10.0</v>
      </c>
      <c r="AY550" s="25">
        <f t="shared" si="1"/>
        <v>8.82</v>
      </c>
      <c r="AZ550" s="23"/>
      <c r="BA550" s="23">
        <f t="shared" si="5"/>
        <v>0</v>
      </c>
      <c r="BB550" s="6">
        <v>75.0</v>
      </c>
      <c r="BC550" s="6">
        <v>5.0</v>
      </c>
      <c r="BD550" s="23">
        <f t="shared" si="3"/>
        <v>70</v>
      </c>
      <c r="BE550" s="6" t="s">
        <v>92</v>
      </c>
      <c r="BF550" s="6" t="s">
        <v>55</v>
      </c>
      <c r="BG550" s="6" t="s">
        <v>55</v>
      </c>
      <c r="BH550" s="6" t="s">
        <v>55</v>
      </c>
      <c r="BI550" s="6" t="s">
        <v>55</v>
      </c>
      <c r="BJ550" s="6" t="s">
        <v>92</v>
      </c>
      <c r="BK550" s="6" t="s">
        <v>55</v>
      </c>
      <c r="BL550" s="23"/>
      <c r="BM550" s="23"/>
      <c r="BN550" s="42"/>
      <c r="BO550" s="42"/>
      <c r="BP550" s="42"/>
    </row>
    <row r="551">
      <c r="A551" s="11">
        <v>548.0</v>
      </c>
      <c r="B551" s="116" t="s">
        <v>1548</v>
      </c>
      <c r="C551" s="116" t="s">
        <v>404</v>
      </c>
      <c r="D551" s="116" t="s">
        <v>134</v>
      </c>
      <c r="E551" s="116" t="s">
        <v>254</v>
      </c>
      <c r="F551" s="116" t="s">
        <v>96</v>
      </c>
      <c r="G551" s="116" t="s">
        <v>1690</v>
      </c>
      <c r="H551" s="48" t="s">
        <v>90</v>
      </c>
      <c r="J551" s="11" t="s">
        <v>526</v>
      </c>
      <c r="K551" s="48" t="s">
        <v>84</v>
      </c>
      <c r="L551" s="49">
        <v>42979.0</v>
      </c>
      <c r="M551" s="52"/>
      <c r="N551" s="48" t="s">
        <v>85</v>
      </c>
      <c r="O551" s="48" t="s">
        <v>295</v>
      </c>
      <c r="P551" s="52"/>
      <c r="Q551" s="25">
        <v>9.0</v>
      </c>
      <c r="R551" s="25">
        <v>10.0</v>
      </c>
      <c r="S551" s="25">
        <v>8.0</v>
      </c>
      <c r="T551" s="25"/>
      <c r="U551" s="25">
        <v>9.0</v>
      </c>
      <c r="V551" s="25">
        <v>10.0</v>
      </c>
      <c r="W551" s="25"/>
      <c r="X551" s="25"/>
      <c r="Y551" s="25"/>
      <c r="Z551" s="25"/>
      <c r="AA551" s="25"/>
      <c r="AB551" s="25">
        <v>7.0</v>
      </c>
      <c r="AC551" s="25">
        <v>7.0</v>
      </c>
      <c r="AD551" s="25"/>
      <c r="AE551" s="25"/>
      <c r="AF551" s="25"/>
      <c r="AG551" s="6">
        <v>9.0</v>
      </c>
      <c r="AH551" s="6">
        <v>10.0</v>
      </c>
      <c r="AI551" s="6">
        <v>10.0</v>
      </c>
      <c r="AJ551" s="23"/>
      <c r="AK551" s="6">
        <v>10.0</v>
      </c>
      <c r="AL551" s="25"/>
      <c r="AM551" s="25"/>
      <c r="AN551" s="25">
        <v>10.0</v>
      </c>
      <c r="AO551" s="25"/>
      <c r="AP551" s="25"/>
      <c r="AQ551" s="25">
        <v>10.0</v>
      </c>
      <c r="AR551" s="25">
        <v>10.0</v>
      </c>
      <c r="AS551" s="25">
        <v>10.0</v>
      </c>
      <c r="AT551" s="25">
        <v>9.0</v>
      </c>
      <c r="AU551" s="25"/>
      <c r="AV551" s="25"/>
      <c r="AW551" s="25"/>
      <c r="AX551" s="6">
        <v>10.0</v>
      </c>
      <c r="AY551" s="25">
        <f t="shared" si="1"/>
        <v>9.29</v>
      </c>
      <c r="AZ551" s="23"/>
      <c r="BA551" s="23">
        <f t="shared" si="5"/>
        <v>0</v>
      </c>
      <c r="BB551" s="6">
        <v>56.0</v>
      </c>
      <c r="BC551" s="6">
        <v>0.0</v>
      </c>
      <c r="BD551" s="23">
        <f t="shared" si="3"/>
        <v>56</v>
      </c>
      <c r="BE551" s="6" t="s">
        <v>92</v>
      </c>
      <c r="BF551" s="6" t="s">
        <v>55</v>
      </c>
      <c r="BG551" s="6" t="s">
        <v>55</v>
      </c>
      <c r="BH551" s="6" t="s">
        <v>55</v>
      </c>
      <c r="BI551" s="6" t="s">
        <v>55</v>
      </c>
      <c r="BJ551" s="6" t="s">
        <v>92</v>
      </c>
      <c r="BK551" s="6" t="s">
        <v>55</v>
      </c>
      <c r="BL551" s="23"/>
      <c r="BM551" s="23"/>
      <c r="BN551" s="42"/>
      <c r="BO551" s="42"/>
      <c r="BP551" s="42"/>
    </row>
    <row r="552">
      <c r="A552" s="11">
        <v>549.0</v>
      </c>
      <c r="B552" s="116" t="s">
        <v>1549</v>
      </c>
      <c r="C552" s="116" t="s">
        <v>259</v>
      </c>
      <c r="D552" s="118"/>
      <c r="E552" s="118"/>
      <c r="F552" s="116" t="s">
        <v>96</v>
      </c>
      <c r="G552" s="116" t="s">
        <v>1690</v>
      </c>
      <c r="H552" s="48" t="s">
        <v>90</v>
      </c>
      <c r="J552" s="11" t="s">
        <v>526</v>
      </c>
      <c r="K552" s="48" t="s">
        <v>84</v>
      </c>
      <c r="L552" s="49">
        <v>42989.0</v>
      </c>
      <c r="M552" s="52"/>
      <c r="N552" s="48" t="s">
        <v>85</v>
      </c>
      <c r="O552" s="48" t="s">
        <v>483</v>
      </c>
      <c r="P552" s="52"/>
      <c r="Q552" s="6">
        <v>9.0</v>
      </c>
      <c r="R552" s="6">
        <v>9.0</v>
      </c>
      <c r="S552" s="6">
        <v>9.0</v>
      </c>
      <c r="T552" s="23"/>
      <c r="U552" s="25">
        <v>10.0</v>
      </c>
      <c r="V552" s="6">
        <v>10.0</v>
      </c>
      <c r="W552" s="23"/>
      <c r="X552" s="23"/>
      <c r="Y552" s="23"/>
      <c r="Z552" s="23"/>
      <c r="AA552" s="23"/>
      <c r="AB552" s="6">
        <v>9.0</v>
      </c>
      <c r="AC552" s="6">
        <v>9.0</v>
      </c>
      <c r="AD552" s="23"/>
      <c r="AE552" s="23"/>
      <c r="AF552" s="23"/>
      <c r="AG552" s="6">
        <v>9.0</v>
      </c>
      <c r="AH552" s="6">
        <v>10.0</v>
      </c>
      <c r="AI552" s="6">
        <v>10.0</v>
      </c>
      <c r="AJ552" s="23"/>
      <c r="AK552" s="6">
        <v>10.0</v>
      </c>
      <c r="AL552" s="23"/>
      <c r="AM552" s="23"/>
      <c r="AN552" s="6">
        <v>10.0</v>
      </c>
      <c r="AO552" s="23"/>
      <c r="AP552" s="23"/>
      <c r="AQ552" s="25">
        <v>9.0</v>
      </c>
      <c r="AR552" s="25">
        <v>10.0</v>
      </c>
      <c r="AS552" s="6">
        <v>10.0</v>
      </c>
      <c r="AT552" s="6">
        <v>10.0</v>
      </c>
      <c r="AU552" s="23"/>
      <c r="AV552" s="23"/>
      <c r="AW552" s="23"/>
      <c r="AX552" s="6">
        <v>10.0</v>
      </c>
      <c r="AY552" s="25">
        <f t="shared" si="1"/>
        <v>9.58</v>
      </c>
      <c r="AZ552" s="23"/>
      <c r="BA552" s="23">
        <f t="shared" si="5"/>
        <v>0</v>
      </c>
      <c r="BB552" s="6">
        <v>18.0</v>
      </c>
      <c r="BC552" s="6">
        <v>2.0</v>
      </c>
      <c r="BD552" s="23">
        <f t="shared" si="3"/>
        <v>16</v>
      </c>
      <c r="BE552" s="6" t="s">
        <v>92</v>
      </c>
      <c r="BF552" s="6" t="s">
        <v>55</v>
      </c>
      <c r="BG552" s="6" t="s">
        <v>55</v>
      </c>
      <c r="BH552" s="6" t="s">
        <v>55</v>
      </c>
      <c r="BI552" s="6" t="s">
        <v>55</v>
      </c>
      <c r="BJ552" s="6" t="s">
        <v>92</v>
      </c>
      <c r="BK552" s="6" t="s">
        <v>55</v>
      </c>
      <c r="BL552" s="23"/>
      <c r="BM552" s="23"/>
      <c r="BN552" s="42"/>
      <c r="BO552" s="42"/>
      <c r="BP552" s="42"/>
    </row>
    <row r="553">
      <c r="A553" s="11">
        <v>550.0</v>
      </c>
      <c r="B553" s="116" t="s">
        <v>1489</v>
      </c>
      <c r="C553" s="116" t="s">
        <v>427</v>
      </c>
      <c r="D553" s="116" t="s">
        <v>173</v>
      </c>
      <c r="E553" s="118"/>
      <c r="F553" s="116" t="s">
        <v>79</v>
      </c>
      <c r="G553" s="116" t="s">
        <v>1690</v>
      </c>
      <c r="H553" s="48" t="s">
        <v>90</v>
      </c>
      <c r="J553" s="11" t="s">
        <v>526</v>
      </c>
      <c r="K553" s="48" t="s">
        <v>84</v>
      </c>
      <c r="L553" s="49">
        <v>42979.0</v>
      </c>
      <c r="M553" s="52"/>
      <c r="N553" s="48" t="s">
        <v>85</v>
      </c>
      <c r="O553" s="48" t="s">
        <v>483</v>
      </c>
      <c r="P553" s="52"/>
      <c r="Q553" s="25">
        <v>7.0</v>
      </c>
      <c r="R553" s="25">
        <v>9.0</v>
      </c>
      <c r="S553" s="25">
        <v>7.0</v>
      </c>
      <c r="T553" s="25"/>
      <c r="U553" s="25">
        <v>9.0</v>
      </c>
      <c r="V553" s="25">
        <v>10.0</v>
      </c>
      <c r="W553" s="25"/>
      <c r="X553" s="25"/>
      <c r="Y553" s="25"/>
      <c r="Z553" s="25"/>
      <c r="AA553" s="25"/>
      <c r="AB553" s="25">
        <v>7.0</v>
      </c>
      <c r="AC553" s="25">
        <v>7.0</v>
      </c>
      <c r="AD553" s="25"/>
      <c r="AE553" s="25"/>
      <c r="AF553" s="25"/>
      <c r="AG553" s="6">
        <v>8.0</v>
      </c>
      <c r="AH553" s="6">
        <v>10.0</v>
      </c>
      <c r="AI553" s="6">
        <v>10.0</v>
      </c>
      <c r="AJ553" s="23"/>
      <c r="AK553" s="6">
        <v>10.0</v>
      </c>
      <c r="AL553" s="25"/>
      <c r="AM553" s="25"/>
      <c r="AN553" s="25">
        <v>10.0</v>
      </c>
      <c r="AO553" s="25"/>
      <c r="AP553" s="25"/>
      <c r="AQ553" s="25">
        <v>9.0</v>
      </c>
      <c r="AR553" s="25">
        <v>10.0</v>
      </c>
      <c r="AS553" s="25">
        <v>10.0</v>
      </c>
      <c r="AT553" s="25">
        <v>10.0</v>
      </c>
      <c r="AU553" s="25"/>
      <c r="AV553" s="25"/>
      <c r="AW553" s="25"/>
      <c r="AX553" s="6">
        <v>10.0</v>
      </c>
      <c r="AY553" s="25">
        <f t="shared" si="1"/>
        <v>9</v>
      </c>
      <c r="AZ553" s="23"/>
      <c r="BA553" s="23">
        <f t="shared" si="5"/>
        <v>0</v>
      </c>
      <c r="BB553" s="6">
        <v>27.0</v>
      </c>
      <c r="BC553" s="6">
        <v>4.0</v>
      </c>
      <c r="BD553" s="23">
        <f t="shared" si="3"/>
        <v>23</v>
      </c>
      <c r="BE553" s="6" t="s">
        <v>92</v>
      </c>
      <c r="BF553" s="6" t="s">
        <v>55</v>
      </c>
      <c r="BG553" s="6" t="s">
        <v>55</v>
      </c>
      <c r="BH553" s="6" t="s">
        <v>55</v>
      </c>
      <c r="BI553" s="6" t="s">
        <v>55</v>
      </c>
      <c r="BJ553" s="6" t="s">
        <v>92</v>
      </c>
      <c r="BK553" s="6" t="s">
        <v>55</v>
      </c>
      <c r="BL553" s="23"/>
      <c r="BM553" s="23"/>
      <c r="BN553" s="42"/>
      <c r="BO553" s="42"/>
      <c r="BP553" s="42"/>
    </row>
    <row r="554">
      <c r="A554" s="11">
        <v>551.0</v>
      </c>
      <c r="B554" s="116" t="s">
        <v>370</v>
      </c>
      <c r="C554" s="116" t="s">
        <v>77</v>
      </c>
      <c r="D554" s="116" t="s">
        <v>2087</v>
      </c>
      <c r="E554" s="118"/>
      <c r="F554" s="116" t="s">
        <v>79</v>
      </c>
      <c r="G554" s="116" t="s">
        <v>1690</v>
      </c>
      <c r="H554" s="48" t="s">
        <v>90</v>
      </c>
      <c r="J554" s="11" t="s">
        <v>526</v>
      </c>
      <c r="K554" s="48" t="s">
        <v>84</v>
      </c>
      <c r="L554" s="49">
        <v>42979.0</v>
      </c>
      <c r="M554" s="52"/>
      <c r="N554" s="48" t="s">
        <v>85</v>
      </c>
      <c r="O554" s="48" t="s">
        <v>295</v>
      </c>
      <c r="P554" s="52"/>
      <c r="Q554" s="25">
        <v>7.0</v>
      </c>
      <c r="R554" s="25">
        <v>9.0</v>
      </c>
      <c r="S554" s="25">
        <v>8.0</v>
      </c>
      <c r="T554" s="25"/>
      <c r="U554" s="25">
        <v>8.0</v>
      </c>
      <c r="V554" s="25">
        <v>10.0</v>
      </c>
      <c r="W554" s="25"/>
      <c r="X554" s="25"/>
      <c r="Y554" s="25"/>
      <c r="Z554" s="25"/>
      <c r="AA554" s="25"/>
      <c r="AB554" s="25">
        <v>6.0</v>
      </c>
      <c r="AC554" s="25">
        <v>9.0</v>
      </c>
      <c r="AD554" s="25"/>
      <c r="AE554" s="25"/>
      <c r="AF554" s="25"/>
      <c r="AG554" s="6">
        <v>8.0</v>
      </c>
      <c r="AH554" s="6">
        <v>10.0</v>
      </c>
      <c r="AI554" s="6">
        <v>10.0</v>
      </c>
      <c r="AJ554" s="23"/>
      <c r="AK554" s="6">
        <v>10.0</v>
      </c>
      <c r="AL554" s="25"/>
      <c r="AM554" s="25"/>
      <c r="AN554" s="25">
        <v>10.0</v>
      </c>
      <c r="AO554" s="25"/>
      <c r="AP554" s="25"/>
      <c r="AQ554" s="25">
        <v>10.0</v>
      </c>
      <c r="AR554" s="25">
        <v>10.0</v>
      </c>
      <c r="AS554" s="25">
        <v>10.0</v>
      </c>
      <c r="AT554" s="25">
        <v>9.0</v>
      </c>
      <c r="AU554" s="25"/>
      <c r="AV554" s="25"/>
      <c r="AW554" s="25"/>
      <c r="AX554" s="6">
        <v>10.0</v>
      </c>
      <c r="AY554" s="25">
        <f t="shared" si="1"/>
        <v>9.05</v>
      </c>
      <c r="AZ554" s="23"/>
      <c r="BA554" s="23">
        <f t="shared" si="5"/>
        <v>0</v>
      </c>
      <c r="BB554" s="6">
        <v>35.0</v>
      </c>
      <c r="BC554" s="6">
        <v>0.0</v>
      </c>
      <c r="BD554" s="23">
        <f t="shared" si="3"/>
        <v>35</v>
      </c>
      <c r="BE554" s="6" t="s">
        <v>92</v>
      </c>
      <c r="BF554" s="6" t="s">
        <v>55</v>
      </c>
      <c r="BG554" s="6" t="s">
        <v>55</v>
      </c>
      <c r="BH554" s="6" t="s">
        <v>55</v>
      </c>
      <c r="BI554" s="6" t="s">
        <v>55</v>
      </c>
      <c r="BJ554" s="6" t="s">
        <v>92</v>
      </c>
      <c r="BK554" s="6" t="s">
        <v>55</v>
      </c>
      <c r="BL554" s="23"/>
      <c r="BM554" s="23"/>
      <c r="BN554" s="42"/>
      <c r="BO554" s="42"/>
      <c r="BP554" s="42"/>
    </row>
    <row r="555">
      <c r="A555" s="11">
        <v>552.0</v>
      </c>
      <c r="B555" s="116" t="s">
        <v>370</v>
      </c>
      <c r="C555" s="116" t="s">
        <v>200</v>
      </c>
      <c r="D555" s="116" t="s">
        <v>252</v>
      </c>
      <c r="E555" s="117"/>
      <c r="F555" s="116" t="s">
        <v>96</v>
      </c>
      <c r="G555" s="116" t="s">
        <v>1690</v>
      </c>
      <c r="H555" s="48" t="s">
        <v>90</v>
      </c>
      <c r="J555" s="11" t="s">
        <v>526</v>
      </c>
      <c r="K555" s="48" t="s">
        <v>84</v>
      </c>
      <c r="L555" s="49">
        <v>42979.0</v>
      </c>
      <c r="M555" s="52"/>
      <c r="N555" s="48" t="s">
        <v>85</v>
      </c>
      <c r="O555" s="48" t="s">
        <v>295</v>
      </c>
      <c r="P555" s="52"/>
      <c r="Q555" s="6">
        <v>7.0</v>
      </c>
      <c r="R555" s="6">
        <v>7.0</v>
      </c>
      <c r="S555" s="6">
        <v>9.0</v>
      </c>
      <c r="T555" s="23"/>
      <c r="U555" s="25">
        <v>7.0</v>
      </c>
      <c r="V555" s="6">
        <v>9.0</v>
      </c>
      <c r="W555" s="23"/>
      <c r="X555" s="23"/>
      <c r="Y555" s="23"/>
      <c r="Z555" s="23"/>
      <c r="AA555" s="23"/>
      <c r="AB555" s="6">
        <v>6.0</v>
      </c>
      <c r="AC555" s="6">
        <v>7.0</v>
      </c>
      <c r="AD555" s="23"/>
      <c r="AE555" s="23"/>
      <c r="AF555" s="23"/>
      <c r="AG555" s="6">
        <v>9.0</v>
      </c>
      <c r="AH555" s="6">
        <v>10.0</v>
      </c>
      <c r="AI555" s="6">
        <v>10.0</v>
      </c>
      <c r="AJ555" s="23"/>
      <c r="AK555" s="6">
        <v>10.0</v>
      </c>
      <c r="AL555" s="23"/>
      <c r="AM555" s="23"/>
      <c r="AN555" s="6">
        <v>10.0</v>
      </c>
      <c r="AO555" s="23"/>
      <c r="AP555" s="23"/>
      <c r="AQ555" s="25">
        <v>10.0</v>
      </c>
      <c r="AR555" s="25">
        <v>10.0</v>
      </c>
      <c r="AS555" s="6">
        <v>10.0</v>
      </c>
      <c r="AT555" s="6">
        <v>9.0</v>
      </c>
      <c r="AU555" s="23"/>
      <c r="AV555" s="23"/>
      <c r="AW555" s="23"/>
      <c r="AX555" s="6">
        <v>10.0</v>
      </c>
      <c r="AY555" s="25">
        <f t="shared" si="1"/>
        <v>8.82</v>
      </c>
      <c r="AZ555" s="23"/>
      <c r="BA555" s="23">
        <f t="shared" si="5"/>
        <v>0</v>
      </c>
      <c r="BB555" s="6">
        <v>28.0</v>
      </c>
      <c r="BC555" s="6">
        <v>2.0</v>
      </c>
      <c r="BD555" s="23">
        <f t="shared" si="3"/>
        <v>26</v>
      </c>
      <c r="BE555" s="6" t="s">
        <v>92</v>
      </c>
      <c r="BF555" s="6" t="s">
        <v>55</v>
      </c>
      <c r="BG555" s="6" t="s">
        <v>55</v>
      </c>
      <c r="BH555" s="6" t="s">
        <v>55</v>
      </c>
      <c r="BI555" s="6" t="s">
        <v>55</v>
      </c>
      <c r="BJ555" s="6" t="s">
        <v>92</v>
      </c>
      <c r="BK555" s="6" t="s">
        <v>55</v>
      </c>
      <c r="BL555" s="23"/>
      <c r="BM555" s="23"/>
      <c r="BN555" s="42"/>
      <c r="BO555" s="42"/>
      <c r="BP555" s="42"/>
    </row>
    <row r="556">
      <c r="A556" s="11">
        <v>553.0</v>
      </c>
      <c r="B556" s="116" t="s">
        <v>1550</v>
      </c>
      <c r="C556" s="116" t="s">
        <v>278</v>
      </c>
      <c r="D556" s="116" t="s">
        <v>457</v>
      </c>
      <c r="E556" s="117"/>
      <c r="F556" s="116" t="s">
        <v>96</v>
      </c>
      <c r="G556" s="116" t="s">
        <v>1690</v>
      </c>
      <c r="H556" s="48" t="s">
        <v>90</v>
      </c>
      <c r="J556" s="11" t="s">
        <v>526</v>
      </c>
      <c r="K556" s="48" t="s">
        <v>84</v>
      </c>
      <c r="L556" s="49">
        <v>42979.0</v>
      </c>
      <c r="M556" s="52"/>
      <c r="N556" s="48" t="s">
        <v>85</v>
      </c>
      <c r="O556" s="48" t="s">
        <v>483</v>
      </c>
      <c r="P556" s="52"/>
      <c r="Q556" s="6">
        <v>8.0</v>
      </c>
      <c r="R556" s="6">
        <v>8.0</v>
      </c>
      <c r="S556" s="6">
        <v>8.0</v>
      </c>
      <c r="T556" s="23"/>
      <c r="U556" s="25">
        <v>9.0</v>
      </c>
      <c r="V556" s="6">
        <v>10.0</v>
      </c>
      <c r="W556" s="23"/>
      <c r="X556" s="23"/>
      <c r="Y556" s="23"/>
      <c r="Z556" s="23"/>
      <c r="AA556" s="23"/>
      <c r="AB556" s="6">
        <v>6.0</v>
      </c>
      <c r="AC556" s="6">
        <v>9.0</v>
      </c>
      <c r="AD556" s="23"/>
      <c r="AE556" s="23"/>
      <c r="AF556" s="23"/>
      <c r="AG556" s="6">
        <v>9.0</v>
      </c>
      <c r="AH556" s="6">
        <v>10.0</v>
      </c>
      <c r="AI556" s="6">
        <v>10.0</v>
      </c>
      <c r="AJ556" s="23"/>
      <c r="AK556" s="6">
        <v>10.0</v>
      </c>
      <c r="AL556" s="23"/>
      <c r="AM556" s="23"/>
      <c r="AN556" s="6">
        <v>10.0</v>
      </c>
      <c r="AO556" s="23"/>
      <c r="AP556" s="23"/>
      <c r="AQ556" s="25">
        <v>9.0</v>
      </c>
      <c r="AR556" s="25">
        <v>10.0</v>
      </c>
      <c r="AS556" s="6">
        <v>10.0</v>
      </c>
      <c r="AT556" s="6">
        <v>10.0</v>
      </c>
      <c r="AU556" s="23"/>
      <c r="AV556" s="23"/>
      <c r="AW556" s="23"/>
      <c r="AX556" s="6">
        <v>10.0</v>
      </c>
      <c r="AY556" s="25">
        <f t="shared" si="1"/>
        <v>9.17</v>
      </c>
      <c r="AZ556" s="23"/>
      <c r="BA556" s="23">
        <f t="shared" si="5"/>
        <v>0</v>
      </c>
      <c r="BB556" s="6">
        <v>17.0</v>
      </c>
      <c r="BC556" s="6">
        <v>1.0</v>
      </c>
      <c r="BD556" s="23">
        <f t="shared" si="3"/>
        <v>16</v>
      </c>
      <c r="BE556" s="6" t="s">
        <v>92</v>
      </c>
      <c r="BF556" s="6" t="s">
        <v>55</v>
      </c>
      <c r="BG556" s="6" t="s">
        <v>55</v>
      </c>
      <c r="BH556" s="6" t="s">
        <v>55</v>
      </c>
      <c r="BI556" s="6" t="s">
        <v>55</v>
      </c>
      <c r="BJ556" s="6" t="s">
        <v>92</v>
      </c>
      <c r="BK556" s="6" t="s">
        <v>55</v>
      </c>
      <c r="BL556" s="23"/>
      <c r="BM556" s="23"/>
      <c r="BN556" s="42"/>
      <c r="BO556" s="42"/>
      <c r="BP556" s="42"/>
    </row>
    <row r="557">
      <c r="A557" s="11">
        <v>554.0</v>
      </c>
      <c r="B557" s="116" t="s">
        <v>1551</v>
      </c>
      <c r="C557" s="116" t="s">
        <v>461</v>
      </c>
      <c r="D557" s="118"/>
      <c r="E557" s="117"/>
      <c r="F557" s="116" t="s">
        <v>96</v>
      </c>
      <c r="G557" s="116" t="s">
        <v>1690</v>
      </c>
      <c r="H557" s="48" t="s">
        <v>90</v>
      </c>
      <c r="J557" s="11" t="s">
        <v>526</v>
      </c>
      <c r="K557" s="48" t="s">
        <v>84</v>
      </c>
      <c r="L557" s="49">
        <v>42979.0</v>
      </c>
      <c r="M557" s="52"/>
      <c r="N557" s="48" t="s">
        <v>85</v>
      </c>
      <c r="O557" s="48" t="s">
        <v>295</v>
      </c>
      <c r="P557" s="52"/>
      <c r="Q557" s="6">
        <v>8.0</v>
      </c>
      <c r="R557" s="6">
        <v>7.0</v>
      </c>
      <c r="S557" s="6">
        <v>9.0</v>
      </c>
      <c r="T557" s="23"/>
      <c r="U557" s="25">
        <v>9.0</v>
      </c>
      <c r="V557" s="6">
        <v>10.0</v>
      </c>
      <c r="W557" s="23"/>
      <c r="X557" s="23"/>
      <c r="Y557" s="23"/>
      <c r="Z557" s="23"/>
      <c r="AA557" s="23"/>
      <c r="AB557" s="6">
        <v>5.0</v>
      </c>
      <c r="AC557" s="6">
        <v>8.0</v>
      </c>
      <c r="AD557" s="23"/>
      <c r="AE557" s="23"/>
      <c r="AF557" s="23"/>
      <c r="AG557" s="6">
        <v>8.0</v>
      </c>
      <c r="AH557" s="6">
        <v>10.0</v>
      </c>
      <c r="AI557" s="6">
        <v>10.0</v>
      </c>
      <c r="AJ557" s="23"/>
      <c r="AK557" s="6">
        <v>10.0</v>
      </c>
      <c r="AL557" s="23"/>
      <c r="AM557" s="23"/>
      <c r="AN557" s="6">
        <v>10.0</v>
      </c>
      <c r="AO557" s="23"/>
      <c r="AP557" s="23"/>
      <c r="AQ557" s="25">
        <v>10.0</v>
      </c>
      <c r="AR557" s="25">
        <v>10.0</v>
      </c>
      <c r="AS557" s="6">
        <v>10.0</v>
      </c>
      <c r="AT557" s="6">
        <v>9.0</v>
      </c>
      <c r="AU557" s="23"/>
      <c r="AV557" s="23"/>
      <c r="AW557" s="23"/>
      <c r="AX557" s="6">
        <v>10.0</v>
      </c>
      <c r="AY557" s="25">
        <f t="shared" si="1"/>
        <v>9</v>
      </c>
      <c r="AZ557" s="23"/>
      <c r="BA557" s="23">
        <f t="shared" si="5"/>
        <v>0</v>
      </c>
      <c r="BB557" s="6">
        <v>49.0</v>
      </c>
      <c r="BC557" s="6">
        <v>8.0</v>
      </c>
      <c r="BD557" s="23">
        <f t="shared" si="3"/>
        <v>41</v>
      </c>
      <c r="BE557" s="6" t="s">
        <v>92</v>
      </c>
      <c r="BF557" s="6" t="s">
        <v>55</v>
      </c>
      <c r="BG557" s="6" t="s">
        <v>55</v>
      </c>
      <c r="BH557" s="6" t="s">
        <v>55</v>
      </c>
      <c r="BI557" s="6" t="s">
        <v>55</v>
      </c>
      <c r="BJ557" s="6" t="s">
        <v>92</v>
      </c>
      <c r="BK557" s="6" t="s">
        <v>55</v>
      </c>
      <c r="BL557" s="23"/>
      <c r="BM557" s="23"/>
      <c r="BN557" s="42"/>
      <c r="BO557" s="42"/>
      <c r="BP557" s="42"/>
    </row>
    <row r="558">
      <c r="A558" s="11">
        <v>555.0</v>
      </c>
      <c r="B558" s="116" t="s">
        <v>2088</v>
      </c>
      <c r="C558" s="116" t="s">
        <v>213</v>
      </c>
      <c r="D558" s="116" t="s">
        <v>298</v>
      </c>
      <c r="E558" s="117"/>
      <c r="F558" s="116" t="s">
        <v>79</v>
      </c>
      <c r="G558" s="116" t="s">
        <v>1690</v>
      </c>
      <c r="H558" s="48" t="s">
        <v>90</v>
      </c>
      <c r="J558" s="11" t="s">
        <v>526</v>
      </c>
      <c r="K558" s="48" t="s">
        <v>84</v>
      </c>
      <c r="L558" s="49">
        <v>42979.0</v>
      </c>
      <c r="M558" s="52"/>
      <c r="N558" s="48" t="s">
        <v>85</v>
      </c>
      <c r="O558" s="48" t="s">
        <v>295</v>
      </c>
      <c r="P558" s="52"/>
      <c r="Q558" s="6">
        <v>7.0</v>
      </c>
      <c r="R558" s="6">
        <v>6.0</v>
      </c>
      <c r="S558" s="6">
        <v>7.0</v>
      </c>
      <c r="T558" s="23"/>
      <c r="U558" s="25">
        <v>8.0</v>
      </c>
      <c r="V558" s="6">
        <v>9.0</v>
      </c>
      <c r="W558" s="23"/>
      <c r="X558" s="23"/>
      <c r="Y558" s="23"/>
      <c r="Z558" s="23"/>
      <c r="AA558" s="23"/>
      <c r="AB558" s="6">
        <v>5.0</v>
      </c>
      <c r="AC558" s="6">
        <v>9.0</v>
      </c>
      <c r="AD558" s="23"/>
      <c r="AE558" s="23"/>
      <c r="AF558" s="23"/>
      <c r="AG558" s="6">
        <v>8.0</v>
      </c>
      <c r="AH558" s="6">
        <v>10.0</v>
      </c>
      <c r="AI558" s="6">
        <v>10.0</v>
      </c>
      <c r="AJ558" s="23"/>
      <c r="AK558" s="6">
        <v>10.0</v>
      </c>
      <c r="AL558" s="23"/>
      <c r="AM558" s="23"/>
      <c r="AN558" s="6">
        <v>10.0</v>
      </c>
      <c r="AO558" s="23"/>
      <c r="AP558" s="23"/>
      <c r="AQ558" s="25">
        <v>9.0</v>
      </c>
      <c r="AR558" s="25">
        <v>10.0</v>
      </c>
      <c r="AS558" s="6">
        <v>10.0</v>
      </c>
      <c r="AT558" s="6">
        <v>9.0</v>
      </c>
      <c r="AU558" s="23"/>
      <c r="AV558" s="23"/>
      <c r="AW558" s="23"/>
      <c r="AX558" s="6">
        <v>10.0</v>
      </c>
      <c r="AY558" s="25">
        <f t="shared" si="1"/>
        <v>8.64</v>
      </c>
      <c r="AZ558" s="23"/>
      <c r="BA558" s="23">
        <f t="shared" si="5"/>
        <v>0</v>
      </c>
      <c r="BB558" s="6">
        <v>66.0</v>
      </c>
      <c r="BC558" s="6">
        <v>1.0</v>
      </c>
      <c r="BD558" s="23">
        <f t="shared" si="3"/>
        <v>65</v>
      </c>
      <c r="BE558" s="6" t="s">
        <v>92</v>
      </c>
      <c r="BF558" s="6" t="s">
        <v>55</v>
      </c>
      <c r="BG558" s="6" t="s">
        <v>55</v>
      </c>
      <c r="BH558" s="6" t="s">
        <v>55</v>
      </c>
      <c r="BI558" s="6" t="s">
        <v>55</v>
      </c>
      <c r="BJ558" s="6" t="s">
        <v>92</v>
      </c>
      <c r="BK558" s="6" t="s">
        <v>55</v>
      </c>
      <c r="BL558" s="23"/>
      <c r="BM558" s="23"/>
      <c r="BN558" s="42"/>
      <c r="BO558" s="42"/>
      <c r="BP558" s="42"/>
    </row>
    <row r="559">
      <c r="A559" s="11">
        <v>556.0</v>
      </c>
      <c r="B559" s="116" t="s">
        <v>1552</v>
      </c>
      <c r="C559" s="116" t="s">
        <v>259</v>
      </c>
      <c r="D559" s="116" t="s">
        <v>266</v>
      </c>
      <c r="E559" s="117"/>
      <c r="F559" s="116" t="s">
        <v>96</v>
      </c>
      <c r="G559" s="116" t="s">
        <v>1690</v>
      </c>
      <c r="H559" s="48" t="s">
        <v>90</v>
      </c>
      <c r="J559" s="11" t="s">
        <v>526</v>
      </c>
      <c r="K559" s="48" t="s">
        <v>84</v>
      </c>
      <c r="L559" s="49">
        <v>42979.0</v>
      </c>
      <c r="M559" s="52"/>
      <c r="N559" s="48" t="s">
        <v>85</v>
      </c>
      <c r="O559" s="48" t="s">
        <v>295</v>
      </c>
      <c r="P559" s="52"/>
      <c r="Q559" s="25">
        <v>9.0</v>
      </c>
      <c r="R559" s="25">
        <v>9.0</v>
      </c>
      <c r="S559" s="25">
        <v>10.0</v>
      </c>
      <c r="T559" s="25"/>
      <c r="U559" s="25">
        <v>10.0</v>
      </c>
      <c r="V559" s="25">
        <v>10.0</v>
      </c>
      <c r="W559" s="25"/>
      <c r="X559" s="25"/>
      <c r="Y559" s="25"/>
      <c r="Z559" s="25"/>
      <c r="AA559" s="25"/>
      <c r="AB559" s="25">
        <v>9.0</v>
      </c>
      <c r="AC559" s="25">
        <v>10.0</v>
      </c>
      <c r="AD559" s="25"/>
      <c r="AE559" s="25"/>
      <c r="AF559" s="25"/>
      <c r="AG559" s="6">
        <v>10.0</v>
      </c>
      <c r="AH559" s="6">
        <v>10.0</v>
      </c>
      <c r="AI559" s="6">
        <v>10.0</v>
      </c>
      <c r="AJ559" s="23"/>
      <c r="AK559" s="6">
        <v>10.0</v>
      </c>
      <c r="AL559" s="25"/>
      <c r="AM559" s="25"/>
      <c r="AN559" s="25">
        <v>10.0</v>
      </c>
      <c r="AO559" s="25"/>
      <c r="AP559" s="25"/>
      <c r="AQ559" s="25">
        <v>10.0</v>
      </c>
      <c r="AR559" s="25">
        <v>10.0</v>
      </c>
      <c r="AS559" s="25">
        <v>10.0</v>
      </c>
      <c r="AT559" s="25">
        <v>10.0</v>
      </c>
      <c r="AU559" s="25"/>
      <c r="AV559" s="25"/>
      <c r="AW559" s="25"/>
      <c r="AX559" s="6">
        <v>10.0</v>
      </c>
      <c r="AY559" s="25">
        <f t="shared" si="1"/>
        <v>9.82</v>
      </c>
      <c r="AZ559" s="23"/>
      <c r="BA559" s="23">
        <f t="shared" si="5"/>
        <v>0</v>
      </c>
      <c r="BB559" s="6">
        <v>39.0</v>
      </c>
      <c r="BC559" s="6">
        <v>1.0</v>
      </c>
      <c r="BD559" s="23">
        <f t="shared" si="3"/>
        <v>38</v>
      </c>
      <c r="BE559" s="6" t="s">
        <v>92</v>
      </c>
      <c r="BF559" s="6" t="s">
        <v>55</v>
      </c>
      <c r="BG559" s="6" t="s">
        <v>55</v>
      </c>
      <c r="BH559" s="6" t="s">
        <v>55</v>
      </c>
      <c r="BI559" s="6" t="s">
        <v>55</v>
      </c>
      <c r="BJ559" s="6" t="s">
        <v>92</v>
      </c>
      <c r="BK559" s="6" t="s">
        <v>55</v>
      </c>
      <c r="BL559" s="23"/>
      <c r="BM559" s="23"/>
      <c r="BN559" s="42"/>
      <c r="BO559" s="42"/>
      <c r="BP559" s="42"/>
    </row>
    <row r="560">
      <c r="A560" s="11">
        <v>557.0</v>
      </c>
      <c r="B560" s="116" t="s">
        <v>1553</v>
      </c>
      <c r="C560" s="116" t="s">
        <v>303</v>
      </c>
      <c r="D560" s="116" t="s">
        <v>266</v>
      </c>
      <c r="E560" s="116" t="s">
        <v>252</v>
      </c>
      <c r="F560" s="116" t="s">
        <v>96</v>
      </c>
      <c r="G560" s="116" t="s">
        <v>1690</v>
      </c>
      <c r="H560" s="48" t="s">
        <v>90</v>
      </c>
      <c r="J560" s="11" t="s">
        <v>526</v>
      </c>
      <c r="K560" s="48" t="s">
        <v>84</v>
      </c>
      <c r="L560" s="49">
        <v>42979.0</v>
      </c>
      <c r="M560" s="52"/>
      <c r="N560" s="48" t="s">
        <v>85</v>
      </c>
      <c r="O560" s="48" t="s">
        <v>483</v>
      </c>
      <c r="P560" s="52"/>
      <c r="Q560" s="6">
        <v>9.0</v>
      </c>
      <c r="R560" s="6">
        <v>10.0</v>
      </c>
      <c r="S560" s="6">
        <v>10.0</v>
      </c>
      <c r="T560" s="23"/>
      <c r="U560" s="25">
        <v>10.0</v>
      </c>
      <c r="V560" s="6">
        <v>9.0</v>
      </c>
      <c r="W560" s="23"/>
      <c r="X560" s="23"/>
      <c r="Y560" s="23"/>
      <c r="Z560" s="23"/>
      <c r="AA560" s="23"/>
      <c r="AB560" s="6">
        <v>9.0</v>
      </c>
      <c r="AC560" s="6">
        <v>5.0</v>
      </c>
      <c r="AD560" s="23"/>
      <c r="AE560" s="23"/>
      <c r="AF560" s="23"/>
      <c r="AG560" s="6">
        <v>10.0</v>
      </c>
      <c r="AH560" s="6">
        <v>10.0</v>
      </c>
      <c r="AI560" s="6">
        <v>10.0</v>
      </c>
      <c r="AJ560" s="23"/>
      <c r="AK560" s="6">
        <v>10.0</v>
      </c>
      <c r="AL560" s="23"/>
      <c r="AM560" s="23"/>
      <c r="AN560" s="6">
        <v>10.0</v>
      </c>
      <c r="AO560" s="23"/>
      <c r="AP560" s="23"/>
      <c r="AQ560" s="25">
        <v>10.0</v>
      </c>
      <c r="AR560" s="25">
        <v>10.0</v>
      </c>
      <c r="AS560" s="6">
        <v>10.0</v>
      </c>
      <c r="AT560" s="6">
        <v>10.0</v>
      </c>
      <c r="AU560" s="23"/>
      <c r="AV560" s="23"/>
      <c r="AW560" s="23"/>
      <c r="AX560" s="6">
        <v>10.0</v>
      </c>
      <c r="AY560" s="25">
        <f t="shared" si="1"/>
        <v>9.52</v>
      </c>
      <c r="AZ560" s="23"/>
      <c r="BA560" s="23">
        <f t="shared" si="5"/>
        <v>0</v>
      </c>
      <c r="BB560" s="6">
        <v>89.0</v>
      </c>
      <c r="BC560" s="6">
        <v>1.0</v>
      </c>
      <c r="BD560" s="23">
        <f t="shared" si="3"/>
        <v>88</v>
      </c>
      <c r="BE560" s="6" t="s">
        <v>92</v>
      </c>
      <c r="BF560" s="6" t="s">
        <v>55</v>
      </c>
      <c r="BG560" s="6" t="s">
        <v>55</v>
      </c>
      <c r="BH560" s="6" t="s">
        <v>55</v>
      </c>
      <c r="BI560" s="6" t="s">
        <v>55</v>
      </c>
      <c r="BJ560" s="6" t="s">
        <v>92</v>
      </c>
      <c r="BK560" s="6" t="s">
        <v>55</v>
      </c>
      <c r="BL560" s="23"/>
      <c r="BM560" s="23"/>
      <c r="BN560" s="42"/>
      <c r="BO560" s="42"/>
      <c r="BP560" s="42"/>
    </row>
    <row r="561">
      <c r="A561" s="11">
        <v>558.0</v>
      </c>
      <c r="B561" s="116" t="s">
        <v>769</v>
      </c>
      <c r="C561" s="116" t="s">
        <v>768</v>
      </c>
      <c r="D561" s="116" t="s">
        <v>274</v>
      </c>
      <c r="E561" s="117"/>
      <c r="F561" s="116" t="s">
        <v>79</v>
      </c>
      <c r="G561" s="116" t="s">
        <v>1690</v>
      </c>
      <c r="H561" s="48" t="s">
        <v>90</v>
      </c>
      <c r="J561" s="11" t="s">
        <v>526</v>
      </c>
      <c r="K561" s="48" t="s">
        <v>84</v>
      </c>
      <c r="L561" s="49">
        <v>42979.0</v>
      </c>
      <c r="M561" s="52"/>
      <c r="N561" s="48" t="s">
        <v>85</v>
      </c>
      <c r="O561" s="48" t="s">
        <v>483</v>
      </c>
      <c r="P561" s="52"/>
      <c r="Q561" s="25">
        <v>7.0</v>
      </c>
      <c r="R561" s="25">
        <v>9.0</v>
      </c>
      <c r="S561" s="25">
        <v>7.0</v>
      </c>
      <c r="T561" s="25"/>
      <c r="U561" s="25">
        <v>7.0</v>
      </c>
      <c r="V561" s="25">
        <v>8.0</v>
      </c>
      <c r="W561" s="25"/>
      <c r="X561" s="25"/>
      <c r="Y561" s="25"/>
      <c r="Z561" s="25"/>
      <c r="AA561" s="25"/>
      <c r="AB561" s="25">
        <v>5.0</v>
      </c>
      <c r="AC561" s="25">
        <v>7.0</v>
      </c>
      <c r="AD561" s="25"/>
      <c r="AE561" s="25"/>
      <c r="AF561" s="25"/>
      <c r="AG561" s="6">
        <v>7.0</v>
      </c>
      <c r="AH561" s="6">
        <v>10.0</v>
      </c>
      <c r="AI561" s="6">
        <v>10.0</v>
      </c>
      <c r="AJ561" s="23"/>
      <c r="AK561" s="6">
        <v>10.0</v>
      </c>
      <c r="AL561" s="25"/>
      <c r="AM561" s="25"/>
      <c r="AN561" s="25">
        <v>10.0</v>
      </c>
      <c r="AO561" s="25"/>
      <c r="AP561" s="25"/>
      <c r="AQ561" s="25">
        <v>8.0</v>
      </c>
      <c r="AR561" s="25">
        <v>10.0</v>
      </c>
      <c r="AS561" s="25">
        <v>10.0</v>
      </c>
      <c r="AT561" s="25">
        <v>9.0</v>
      </c>
      <c r="AU561" s="25"/>
      <c r="AV561" s="25"/>
      <c r="AW561" s="25"/>
      <c r="AX561" s="6">
        <v>10.0</v>
      </c>
      <c r="AY561" s="25">
        <f t="shared" si="1"/>
        <v>8.47</v>
      </c>
      <c r="AZ561" s="23"/>
      <c r="BA561" s="23">
        <f t="shared" si="5"/>
        <v>0</v>
      </c>
      <c r="BB561" s="6">
        <v>68.0</v>
      </c>
      <c r="BC561" s="6">
        <v>9.0</v>
      </c>
      <c r="BD561" s="23">
        <f t="shared" si="3"/>
        <v>59</v>
      </c>
      <c r="BE561" s="6" t="s">
        <v>92</v>
      </c>
      <c r="BF561" s="6" t="s">
        <v>55</v>
      </c>
      <c r="BG561" s="6" t="s">
        <v>55</v>
      </c>
      <c r="BH561" s="6" t="s">
        <v>55</v>
      </c>
      <c r="BI561" s="6" t="s">
        <v>55</v>
      </c>
      <c r="BJ561" s="6" t="s">
        <v>92</v>
      </c>
      <c r="BK561" s="6" t="s">
        <v>55</v>
      </c>
      <c r="BL561" s="23"/>
      <c r="BM561" s="23"/>
      <c r="BN561" s="42"/>
      <c r="BO561" s="42"/>
      <c r="BP561" s="42"/>
    </row>
    <row r="562">
      <c r="A562" s="11">
        <v>559.0</v>
      </c>
      <c r="B562" s="116" t="s">
        <v>1554</v>
      </c>
      <c r="C562" s="116" t="s">
        <v>1555</v>
      </c>
      <c r="D562" s="116" t="s">
        <v>1556</v>
      </c>
      <c r="E562" s="117"/>
      <c r="F562" s="116" t="s">
        <v>96</v>
      </c>
      <c r="G562" s="116" t="s">
        <v>1690</v>
      </c>
      <c r="H562" s="48" t="s">
        <v>90</v>
      </c>
      <c r="J562" s="11" t="s">
        <v>526</v>
      </c>
      <c r="K562" s="48" t="s">
        <v>84</v>
      </c>
      <c r="L562" s="49">
        <v>42979.0</v>
      </c>
      <c r="M562" s="52"/>
      <c r="N562" s="48" t="s">
        <v>85</v>
      </c>
      <c r="O562" s="48" t="s">
        <v>295</v>
      </c>
      <c r="P562" s="52"/>
      <c r="Q562" s="25">
        <v>8.0</v>
      </c>
      <c r="R562" s="25">
        <v>10.0</v>
      </c>
      <c r="S562" s="25">
        <v>10.0</v>
      </c>
      <c r="T562" s="25"/>
      <c r="U562" s="25">
        <v>10.0</v>
      </c>
      <c r="V562" s="25">
        <v>10.0</v>
      </c>
      <c r="W562" s="25"/>
      <c r="X562" s="25"/>
      <c r="Y562" s="25"/>
      <c r="Z562" s="25"/>
      <c r="AA562" s="25"/>
      <c r="AB562" s="25">
        <v>9.0</v>
      </c>
      <c r="AC562" s="25">
        <v>9.0</v>
      </c>
      <c r="AD562" s="25"/>
      <c r="AE562" s="25"/>
      <c r="AF562" s="25"/>
      <c r="AG562" s="6">
        <v>9.0</v>
      </c>
      <c r="AH562" s="6">
        <v>10.0</v>
      </c>
      <c r="AI562" s="6">
        <v>10.0</v>
      </c>
      <c r="AJ562" s="23"/>
      <c r="AK562" s="6">
        <v>10.0</v>
      </c>
      <c r="AL562" s="25"/>
      <c r="AM562" s="25"/>
      <c r="AN562" s="25">
        <v>10.0</v>
      </c>
      <c r="AO562" s="25"/>
      <c r="AP562" s="25"/>
      <c r="AQ562" s="25">
        <v>10.0</v>
      </c>
      <c r="AR562" s="25">
        <v>10.0</v>
      </c>
      <c r="AS562" s="25">
        <v>10.0</v>
      </c>
      <c r="AT562" s="25">
        <v>10.0</v>
      </c>
      <c r="AU562" s="25"/>
      <c r="AV562" s="25"/>
      <c r="AW562" s="25"/>
      <c r="AX562" s="6">
        <v>10.0</v>
      </c>
      <c r="AY562" s="25">
        <f t="shared" si="1"/>
        <v>9.7</v>
      </c>
      <c r="AZ562" s="23"/>
      <c r="BA562" s="23">
        <f t="shared" si="5"/>
        <v>0</v>
      </c>
      <c r="BB562" s="6">
        <v>23.0</v>
      </c>
      <c r="BC562" s="6">
        <v>2.0</v>
      </c>
      <c r="BD562" s="23">
        <f t="shared" si="3"/>
        <v>21</v>
      </c>
      <c r="BE562" s="6" t="s">
        <v>92</v>
      </c>
      <c r="BF562" s="6" t="s">
        <v>55</v>
      </c>
      <c r="BG562" s="6" t="s">
        <v>55</v>
      </c>
      <c r="BH562" s="6" t="s">
        <v>55</v>
      </c>
      <c r="BI562" s="6" t="s">
        <v>55</v>
      </c>
      <c r="BJ562" s="6" t="s">
        <v>92</v>
      </c>
      <c r="BK562" s="6" t="s">
        <v>55</v>
      </c>
      <c r="BL562" s="23"/>
      <c r="BM562" s="23"/>
      <c r="BN562" s="42"/>
      <c r="BO562" s="42"/>
      <c r="BP562" s="42"/>
    </row>
    <row r="563">
      <c r="A563" s="11">
        <v>560.0</v>
      </c>
      <c r="B563" s="116" t="s">
        <v>150</v>
      </c>
      <c r="C563" s="116" t="s">
        <v>77</v>
      </c>
      <c r="D563" s="118"/>
      <c r="E563" s="117"/>
      <c r="F563" s="116" t="s">
        <v>79</v>
      </c>
      <c r="G563" s="116" t="s">
        <v>1690</v>
      </c>
      <c r="H563" s="48" t="s">
        <v>90</v>
      </c>
      <c r="J563" s="11" t="s">
        <v>526</v>
      </c>
      <c r="K563" s="48" t="s">
        <v>84</v>
      </c>
      <c r="L563" s="49">
        <v>42979.0</v>
      </c>
      <c r="M563" s="52"/>
      <c r="N563" s="48" t="s">
        <v>85</v>
      </c>
      <c r="O563" s="48" t="s">
        <v>295</v>
      </c>
      <c r="P563" s="52"/>
      <c r="Q563" s="6">
        <v>6.0</v>
      </c>
      <c r="R563" s="6">
        <v>6.0</v>
      </c>
      <c r="S563" s="6">
        <v>8.0</v>
      </c>
      <c r="T563" s="23"/>
      <c r="U563" s="25">
        <v>8.0</v>
      </c>
      <c r="V563" s="6">
        <v>9.0</v>
      </c>
      <c r="W563" s="23"/>
      <c r="X563" s="23"/>
      <c r="Y563" s="23"/>
      <c r="Z563" s="23"/>
      <c r="AA563" s="23"/>
      <c r="AB563" s="6">
        <v>4.0</v>
      </c>
      <c r="AC563" s="6">
        <v>6.0</v>
      </c>
      <c r="AD563" s="23"/>
      <c r="AE563" s="23"/>
      <c r="AF563" s="23"/>
      <c r="AG563" s="6">
        <v>9.0</v>
      </c>
      <c r="AH563" s="6">
        <v>10.0</v>
      </c>
      <c r="AI563" s="6">
        <v>10.0</v>
      </c>
      <c r="AJ563" s="23"/>
      <c r="AK563" s="6">
        <v>10.0</v>
      </c>
      <c r="AL563" s="23"/>
      <c r="AM563" s="23"/>
      <c r="AN563" s="6">
        <v>10.0</v>
      </c>
      <c r="AO563" s="23"/>
      <c r="AP563" s="23"/>
      <c r="AQ563" s="25">
        <v>9.0</v>
      </c>
      <c r="AR563" s="25">
        <v>10.0</v>
      </c>
      <c r="AS563" s="6">
        <v>10.0</v>
      </c>
      <c r="AT563" s="6">
        <v>9.0</v>
      </c>
      <c r="AU563" s="23"/>
      <c r="AV563" s="23"/>
      <c r="AW563" s="23"/>
      <c r="AX563" s="6">
        <v>10.0</v>
      </c>
      <c r="AY563" s="25" t="str">
        <f t="shared" si="1"/>
        <v/>
      </c>
      <c r="AZ563" s="23"/>
      <c r="BA563" s="23">
        <f t="shared" si="5"/>
        <v>1</v>
      </c>
      <c r="BB563" s="6">
        <v>3.0</v>
      </c>
      <c r="BC563" s="6">
        <v>1.0</v>
      </c>
      <c r="BD563" s="23">
        <f t="shared" si="3"/>
        <v>2</v>
      </c>
      <c r="BE563" s="6" t="s">
        <v>92</v>
      </c>
      <c r="BF563" s="6" t="s">
        <v>55</v>
      </c>
      <c r="BG563" s="6" t="s">
        <v>55</v>
      </c>
      <c r="BH563" s="6" t="s">
        <v>55</v>
      </c>
      <c r="BI563" s="6" t="s">
        <v>55</v>
      </c>
      <c r="BJ563" s="6" t="s">
        <v>92</v>
      </c>
      <c r="BK563" s="6" t="s">
        <v>55</v>
      </c>
      <c r="BL563" s="23"/>
      <c r="BM563" s="23"/>
      <c r="BN563" s="42"/>
      <c r="BO563" s="42"/>
      <c r="BP563" s="42"/>
    </row>
    <row r="564">
      <c r="A564" s="11">
        <v>561.0</v>
      </c>
      <c r="B564" s="116" t="s">
        <v>1557</v>
      </c>
      <c r="C564" s="116" t="s">
        <v>119</v>
      </c>
      <c r="D564" s="116" t="s">
        <v>77</v>
      </c>
      <c r="E564" s="117"/>
      <c r="F564" s="116" t="s">
        <v>79</v>
      </c>
      <c r="G564" s="116" t="s">
        <v>1690</v>
      </c>
      <c r="H564" s="48" t="s">
        <v>90</v>
      </c>
      <c r="J564" s="11" t="s">
        <v>526</v>
      </c>
      <c r="K564" s="48" t="s">
        <v>84</v>
      </c>
      <c r="L564" s="49">
        <v>42979.0</v>
      </c>
      <c r="M564" s="52"/>
      <c r="N564" s="48" t="s">
        <v>85</v>
      </c>
      <c r="O564" s="48" t="s">
        <v>295</v>
      </c>
      <c r="P564" s="52"/>
      <c r="Q564" s="6">
        <v>8.0</v>
      </c>
      <c r="R564" s="6">
        <v>8.0</v>
      </c>
      <c r="S564" s="6">
        <v>8.0</v>
      </c>
      <c r="T564" s="23"/>
      <c r="U564" s="25">
        <v>8.0</v>
      </c>
      <c r="V564" s="6">
        <v>10.0</v>
      </c>
      <c r="W564" s="23"/>
      <c r="X564" s="23"/>
      <c r="Y564" s="23"/>
      <c r="Z564" s="23"/>
      <c r="AA564" s="23"/>
      <c r="AB564" s="6">
        <v>8.0</v>
      </c>
      <c r="AC564" s="6">
        <v>8.0</v>
      </c>
      <c r="AD564" s="23"/>
      <c r="AE564" s="23"/>
      <c r="AF564" s="23"/>
      <c r="AG564" s="6">
        <v>9.0</v>
      </c>
      <c r="AH564" s="6">
        <v>10.0</v>
      </c>
      <c r="AI564" s="6">
        <v>10.0</v>
      </c>
      <c r="AJ564" s="23"/>
      <c r="AK564" s="6">
        <v>10.0</v>
      </c>
      <c r="AL564" s="23"/>
      <c r="AM564" s="23"/>
      <c r="AN564" s="6">
        <v>10.0</v>
      </c>
      <c r="AO564" s="23"/>
      <c r="AP564" s="23"/>
      <c r="AQ564" s="25">
        <v>9.0</v>
      </c>
      <c r="AR564" s="25">
        <v>10.0</v>
      </c>
      <c r="AS564" s="6">
        <v>10.0</v>
      </c>
      <c r="AT564" s="6">
        <v>10.0</v>
      </c>
      <c r="AU564" s="23"/>
      <c r="AV564" s="23"/>
      <c r="AW564" s="23"/>
      <c r="AX564" s="6">
        <v>10.0</v>
      </c>
      <c r="AY564" s="25">
        <f t="shared" si="1"/>
        <v>9.17</v>
      </c>
      <c r="AZ564" s="23"/>
      <c r="BA564" s="23">
        <f t="shared" si="5"/>
        <v>0</v>
      </c>
      <c r="BB564" s="6">
        <v>38.0</v>
      </c>
      <c r="BC564" s="6">
        <v>3.0</v>
      </c>
      <c r="BD564" s="23">
        <f t="shared" si="3"/>
        <v>35</v>
      </c>
      <c r="BE564" s="6" t="s">
        <v>92</v>
      </c>
      <c r="BF564" s="6" t="s">
        <v>55</v>
      </c>
      <c r="BG564" s="6" t="s">
        <v>55</v>
      </c>
      <c r="BH564" s="6" t="s">
        <v>55</v>
      </c>
      <c r="BI564" s="6" t="s">
        <v>55</v>
      </c>
      <c r="BJ564" s="6" t="s">
        <v>92</v>
      </c>
      <c r="BK564" s="6" t="s">
        <v>55</v>
      </c>
      <c r="BL564" s="23"/>
      <c r="BM564" s="23"/>
      <c r="BN564" s="42"/>
      <c r="BO564" s="42"/>
      <c r="BP564" s="42"/>
    </row>
    <row r="565">
      <c r="A565" s="11">
        <v>562.0</v>
      </c>
      <c r="B565" s="116" t="s">
        <v>2089</v>
      </c>
      <c r="C565" s="116" t="s">
        <v>132</v>
      </c>
      <c r="D565" s="118"/>
      <c r="E565" s="117"/>
      <c r="F565" s="116" t="s">
        <v>79</v>
      </c>
      <c r="G565" s="116" t="s">
        <v>1690</v>
      </c>
      <c r="H565" s="48" t="s">
        <v>90</v>
      </c>
      <c r="J565" s="11" t="s">
        <v>526</v>
      </c>
      <c r="K565" s="48" t="s">
        <v>84</v>
      </c>
      <c r="L565" s="49">
        <v>42979.0</v>
      </c>
      <c r="M565" s="50"/>
      <c r="N565" s="48" t="s">
        <v>85</v>
      </c>
      <c r="O565" s="48" t="s">
        <v>295</v>
      </c>
      <c r="P565" s="50"/>
      <c r="Q565" s="11">
        <v>5.0</v>
      </c>
      <c r="R565" s="11">
        <v>9.0</v>
      </c>
      <c r="S565" s="11">
        <v>7.0</v>
      </c>
      <c r="T565" s="21"/>
      <c r="U565" s="25">
        <v>8.0</v>
      </c>
      <c r="V565" s="11">
        <v>7.0</v>
      </c>
      <c r="W565" s="11"/>
      <c r="X565" s="21"/>
      <c r="Y565" s="21"/>
      <c r="Z565" s="21"/>
      <c r="AA565" s="21"/>
      <c r="AB565" s="11">
        <v>4.0</v>
      </c>
      <c r="AC565" s="11">
        <v>5.0</v>
      </c>
      <c r="AD565" s="21"/>
      <c r="AE565" s="21"/>
      <c r="AF565" s="21"/>
      <c r="AG565" s="6">
        <v>8.0</v>
      </c>
      <c r="AH565" s="6">
        <v>10.0</v>
      </c>
      <c r="AI565" s="6">
        <v>10.0</v>
      </c>
      <c r="AJ565" s="23"/>
      <c r="AK565" s="6">
        <v>10.0</v>
      </c>
      <c r="AL565" s="21"/>
      <c r="AM565" s="21"/>
      <c r="AN565" s="11">
        <v>10.0</v>
      </c>
      <c r="AO565" s="21"/>
      <c r="AP565" s="21"/>
      <c r="AQ565" s="25">
        <v>9.0</v>
      </c>
      <c r="AR565" s="25">
        <v>10.0</v>
      </c>
      <c r="AS565" s="11">
        <v>10.0</v>
      </c>
      <c r="AT565" s="11">
        <v>9.0</v>
      </c>
      <c r="AU565" s="21"/>
      <c r="AV565" s="21"/>
      <c r="AW565" s="21"/>
      <c r="AX565" s="6">
        <v>10.0</v>
      </c>
      <c r="AY565" s="25" t="str">
        <f t="shared" si="1"/>
        <v/>
      </c>
      <c r="AZ565" s="21"/>
      <c r="BA565" s="23">
        <f t="shared" si="5"/>
        <v>1</v>
      </c>
      <c r="BB565" s="11">
        <v>57.0</v>
      </c>
      <c r="BC565" s="11">
        <v>7.0</v>
      </c>
      <c r="BD565" s="23">
        <f t="shared" si="3"/>
        <v>50</v>
      </c>
      <c r="BE565" s="6" t="s">
        <v>92</v>
      </c>
      <c r="BF565" s="6" t="s">
        <v>55</v>
      </c>
      <c r="BG565" s="6" t="s">
        <v>55</v>
      </c>
      <c r="BH565" s="6" t="s">
        <v>55</v>
      </c>
      <c r="BI565" s="6" t="s">
        <v>55</v>
      </c>
      <c r="BJ565" s="6" t="s">
        <v>92</v>
      </c>
      <c r="BK565" s="6" t="s">
        <v>55</v>
      </c>
      <c r="BL565" s="23"/>
      <c r="BM565" s="23"/>
      <c r="BN565" s="42"/>
      <c r="BO565" s="42"/>
      <c r="BP565" s="42"/>
    </row>
    <row r="566">
      <c r="A566" s="11">
        <v>563.0</v>
      </c>
      <c r="B566" s="116" t="s">
        <v>1558</v>
      </c>
      <c r="C566" s="116" t="s">
        <v>1559</v>
      </c>
      <c r="D566" s="118"/>
      <c r="E566" s="118"/>
      <c r="F566" s="116" t="s">
        <v>79</v>
      </c>
      <c r="G566" s="116" t="s">
        <v>1690</v>
      </c>
      <c r="H566" s="48" t="s">
        <v>90</v>
      </c>
      <c r="Q566" s="11">
        <v>5.0</v>
      </c>
      <c r="R566" s="11">
        <v>5.0</v>
      </c>
      <c r="S566" s="11">
        <v>5.0</v>
      </c>
      <c r="T566" s="21"/>
      <c r="U566" s="11">
        <v>7.0</v>
      </c>
      <c r="V566" s="11">
        <v>9.0</v>
      </c>
      <c r="W566" s="21"/>
      <c r="X566" s="21"/>
      <c r="Y566" s="21"/>
      <c r="Z566" s="21"/>
      <c r="AA566" s="21"/>
      <c r="AB566" s="11">
        <v>5.0</v>
      </c>
      <c r="AC566" s="11">
        <v>5.0</v>
      </c>
      <c r="AD566" s="21"/>
      <c r="AE566" s="21"/>
      <c r="AF566" s="21"/>
      <c r="AG566" s="11">
        <v>7.0</v>
      </c>
      <c r="AH566" s="11"/>
      <c r="AI566" s="11">
        <v>10.0</v>
      </c>
      <c r="AJ566" s="21"/>
      <c r="AK566" s="11">
        <v>10.0</v>
      </c>
      <c r="AL566" s="21"/>
      <c r="AM566" s="21"/>
      <c r="AN566" s="11">
        <v>9.0</v>
      </c>
      <c r="AO566" s="21"/>
      <c r="AP566" s="21"/>
      <c r="AQ566" s="11">
        <v>8.0</v>
      </c>
      <c r="AR566" s="11">
        <v>10.0</v>
      </c>
      <c r="AS566" s="11">
        <v>10.0</v>
      </c>
      <c r="AT566" s="11">
        <v>9.0</v>
      </c>
      <c r="AU566" s="21"/>
      <c r="AV566" s="21"/>
      <c r="AW566" s="21"/>
      <c r="AX566" s="11">
        <v>10.0</v>
      </c>
      <c r="AY566" s="25">
        <f t="shared" si="1"/>
        <v>7.75</v>
      </c>
      <c r="AZ566" s="21"/>
      <c r="BA566" s="23">
        <f t="shared" si="5"/>
        <v>0</v>
      </c>
      <c r="BB566" s="11">
        <v>6.0</v>
      </c>
      <c r="BC566" s="11">
        <v>0.0</v>
      </c>
      <c r="BD566" s="23">
        <f t="shared" si="3"/>
        <v>6</v>
      </c>
      <c r="BE566" s="6" t="s">
        <v>92</v>
      </c>
      <c r="BF566" s="6" t="s">
        <v>55</v>
      </c>
      <c r="BG566" s="6" t="s">
        <v>55</v>
      </c>
      <c r="BH566" s="6" t="s">
        <v>55</v>
      </c>
      <c r="BI566" s="6" t="s">
        <v>55</v>
      </c>
      <c r="BJ566" s="6" t="s">
        <v>92</v>
      </c>
      <c r="BK566" s="6" t="s">
        <v>55</v>
      </c>
      <c r="BL566" s="23"/>
      <c r="BM566" s="23"/>
      <c r="BN566" s="42"/>
      <c r="BO566" s="42"/>
      <c r="BP566" s="42"/>
    </row>
    <row r="567">
      <c r="A567" s="11">
        <v>564.0</v>
      </c>
      <c r="B567" s="116" t="s">
        <v>1560</v>
      </c>
      <c r="C567" s="116" t="s">
        <v>566</v>
      </c>
      <c r="D567" s="116" t="s">
        <v>535</v>
      </c>
      <c r="E567" s="118"/>
      <c r="F567" s="116" t="s">
        <v>79</v>
      </c>
      <c r="G567" s="116" t="s">
        <v>1690</v>
      </c>
      <c r="H567" s="48" t="s">
        <v>90</v>
      </c>
      <c r="Q567" s="11">
        <v>6.0</v>
      </c>
      <c r="R567" s="11">
        <v>9.0</v>
      </c>
      <c r="S567" s="11">
        <v>7.0</v>
      </c>
      <c r="T567" s="21"/>
      <c r="U567" s="11">
        <v>8.0</v>
      </c>
      <c r="V567" s="11">
        <v>9.0</v>
      </c>
      <c r="W567" s="21"/>
      <c r="X567" s="21"/>
      <c r="Y567" s="21"/>
      <c r="Z567" s="21"/>
      <c r="AA567" s="21"/>
      <c r="AB567" s="11">
        <v>7.0</v>
      </c>
      <c r="AC567" s="11">
        <v>6.0</v>
      </c>
      <c r="AD567" s="21"/>
      <c r="AE567" s="21"/>
      <c r="AF567" s="21"/>
      <c r="AG567" s="11">
        <v>9.0</v>
      </c>
      <c r="AH567" s="11">
        <v>10.0</v>
      </c>
      <c r="AI567" s="11">
        <v>10.0</v>
      </c>
      <c r="AJ567" s="21"/>
      <c r="AK567" s="11">
        <v>10.0</v>
      </c>
      <c r="AL567" s="21"/>
      <c r="AM567" s="21"/>
      <c r="AN567" s="11">
        <v>10.0</v>
      </c>
      <c r="AO567" s="21"/>
      <c r="AP567" s="21"/>
      <c r="AQ567" s="11">
        <v>9.0</v>
      </c>
      <c r="AR567" s="11">
        <v>10.0</v>
      </c>
      <c r="AS567" s="11">
        <v>10.0</v>
      </c>
      <c r="AT567" s="11">
        <v>9.0</v>
      </c>
      <c r="AU567" s="21"/>
      <c r="AV567" s="21"/>
      <c r="AW567" s="21"/>
      <c r="AX567" s="11">
        <v>10.0</v>
      </c>
      <c r="AY567" s="25">
        <f t="shared" si="1"/>
        <v>8.76</v>
      </c>
      <c r="AZ567" s="21"/>
      <c r="BA567" s="23">
        <f t="shared" si="5"/>
        <v>0</v>
      </c>
      <c r="BB567" s="11">
        <v>32.0</v>
      </c>
      <c r="BC567" s="11">
        <v>5.0</v>
      </c>
      <c r="BD567" s="23">
        <f t="shared" si="3"/>
        <v>27</v>
      </c>
      <c r="BE567" s="6" t="s">
        <v>92</v>
      </c>
      <c r="BF567" s="6" t="s">
        <v>55</v>
      </c>
      <c r="BG567" s="6" t="s">
        <v>55</v>
      </c>
      <c r="BH567" s="6" t="s">
        <v>55</v>
      </c>
      <c r="BI567" s="6" t="s">
        <v>55</v>
      </c>
      <c r="BJ567" s="6" t="s">
        <v>92</v>
      </c>
      <c r="BK567" s="6" t="s">
        <v>55</v>
      </c>
      <c r="BL567" s="23"/>
      <c r="BM567" s="23"/>
      <c r="BN567" s="42"/>
      <c r="BO567" s="42"/>
      <c r="BP567" s="42"/>
    </row>
    <row r="568">
      <c r="A568" s="11">
        <v>565.0</v>
      </c>
      <c r="B568" s="116" t="s">
        <v>494</v>
      </c>
      <c r="C568" s="116" t="s">
        <v>115</v>
      </c>
      <c r="D568" s="116" t="s">
        <v>157</v>
      </c>
      <c r="E568" s="117"/>
      <c r="F568" s="116" t="s">
        <v>79</v>
      </c>
      <c r="G568" s="116" t="s">
        <v>1690</v>
      </c>
      <c r="H568" s="48" t="s">
        <v>90</v>
      </c>
      <c r="Q568" s="11">
        <v>8.0</v>
      </c>
      <c r="R568" s="11">
        <v>9.0</v>
      </c>
      <c r="S568" s="11">
        <v>9.0</v>
      </c>
      <c r="T568" s="21"/>
      <c r="U568" s="11">
        <v>8.0</v>
      </c>
      <c r="V568" s="11">
        <v>10.0</v>
      </c>
      <c r="W568" s="21"/>
      <c r="X568" s="21"/>
      <c r="Y568" s="21"/>
      <c r="Z568" s="21"/>
      <c r="AA568" s="21"/>
      <c r="AB568" s="11">
        <v>6.0</v>
      </c>
      <c r="AC568" s="11">
        <v>8.0</v>
      </c>
      <c r="AD568" s="21"/>
      <c r="AE568" s="21"/>
      <c r="AF568" s="21"/>
      <c r="AG568" s="11">
        <v>7.0</v>
      </c>
      <c r="AH568" s="11">
        <v>10.0</v>
      </c>
      <c r="AI568" s="11">
        <v>10.0</v>
      </c>
      <c r="AJ568" s="21"/>
      <c r="AK568" s="11">
        <v>10.0</v>
      </c>
      <c r="AL568" s="21"/>
      <c r="AM568" s="21"/>
      <c r="AN568" s="11">
        <v>10.0</v>
      </c>
      <c r="AO568" s="21"/>
      <c r="AP568" s="21"/>
      <c r="AQ568" s="11">
        <v>9.0</v>
      </c>
      <c r="AR568" s="11">
        <v>10.0</v>
      </c>
      <c r="AS568" s="11">
        <v>10.0</v>
      </c>
      <c r="AT568" s="11">
        <v>9.0</v>
      </c>
      <c r="AU568" s="21"/>
      <c r="AV568" s="21"/>
      <c r="AW568" s="21"/>
      <c r="AX568" s="11">
        <v>10.0</v>
      </c>
      <c r="AY568" s="25">
        <f t="shared" si="1"/>
        <v>9</v>
      </c>
      <c r="AZ568" s="21"/>
      <c r="BA568" s="23">
        <f t="shared" si="5"/>
        <v>0</v>
      </c>
      <c r="BB568" s="11">
        <v>44.0</v>
      </c>
      <c r="BC568" s="11">
        <v>3.0</v>
      </c>
      <c r="BD568" s="23">
        <f t="shared" si="3"/>
        <v>41</v>
      </c>
      <c r="BE568" s="6" t="s">
        <v>92</v>
      </c>
      <c r="BF568" s="6" t="s">
        <v>55</v>
      </c>
      <c r="BG568" s="6" t="s">
        <v>55</v>
      </c>
      <c r="BH568" s="6" t="s">
        <v>55</v>
      </c>
      <c r="BI568" s="6" t="s">
        <v>55</v>
      </c>
      <c r="BJ568" s="6" t="s">
        <v>92</v>
      </c>
      <c r="BK568" s="6" t="s">
        <v>55</v>
      </c>
      <c r="BL568" s="23"/>
      <c r="BM568" s="23"/>
      <c r="BN568" s="42"/>
      <c r="BO568" s="42"/>
      <c r="BP568" s="42"/>
    </row>
    <row r="569">
      <c r="A569" s="11">
        <v>566.0</v>
      </c>
      <c r="B569" s="116" t="s">
        <v>1561</v>
      </c>
      <c r="C569" s="116" t="s">
        <v>774</v>
      </c>
      <c r="D569" s="118"/>
      <c r="E569" s="117"/>
      <c r="F569" s="116" t="s">
        <v>96</v>
      </c>
      <c r="G569" s="116" t="s">
        <v>1690</v>
      </c>
      <c r="H569" s="48" t="s">
        <v>90</v>
      </c>
      <c r="Q569" s="11">
        <v>7.0</v>
      </c>
      <c r="R569" s="11">
        <v>8.0</v>
      </c>
      <c r="S569" s="11">
        <v>9.0</v>
      </c>
      <c r="T569" s="11"/>
      <c r="U569" s="11">
        <v>9.0</v>
      </c>
      <c r="V569" s="11">
        <v>10.0</v>
      </c>
      <c r="W569" s="21"/>
      <c r="X569" s="21"/>
      <c r="Y569" s="21"/>
      <c r="Z569" s="21"/>
      <c r="AA569" s="21"/>
      <c r="AB569" s="11">
        <v>6.0</v>
      </c>
      <c r="AC569" s="11">
        <v>6.0</v>
      </c>
      <c r="AD569" s="21"/>
      <c r="AE569" s="21"/>
      <c r="AF569" s="21"/>
      <c r="AG569" s="11">
        <v>8.0</v>
      </c>
      <c r="AH569" s="11">
        <v>10.0</v>
      </c>
      <c r="AI569" s="11">
        <v>10.0</v>
      </c>
      <c r="AJ569" s="21"/>
      <c r="AK569" s="11">
        <v>10.0</v>
      </c>
      <c r="AL569" s="21"/>
      <c r="AM569" s="21"/>
      <c r="AN569" s="11">
        <v>10.0</v>
      </c>
      <c r="AO569" s="21"/>
      <c r="AP569" s="21"/>
      <c r="AQ569" s="11">
        <v>9.0</v>
      </c>
      <c r="AR569" s="11">
        <v>10.0</v>
      </c>
      <c r="AS569" s="11">
        <v>10.0</v>
      </c>
      <c r="AT569" s="11">
        <v>10.0</v>
      </c>
      <c r="AU569" s="21"/>
      <c r="AV569" s="21"/>
      <c r="AW569" s="21"/>
      <c r="AX569" s="11">
        <v>10.0</v>
      </c>
      <c r="AY569" s="25">
        <f t="shared" si="1"/>
        <v>8.94</v>
      </c>
      <c r="AZ569" s="21"/>
      <c r="BA569" s="23">
        <f t="shared" si="5"/>
        <v>0</v>
      </c>
      <c r="BB569" s="11">
        <v>26.0</v>
      </c>
      <c r="BC569" s="11">
        <v>2.0</v>
      </c>
      <c r="BD569" s="23">
        <f t="shared" si="3"/>
        <v>24</v>
      </c>
      <c r="BE569" s="6" t="s">
        <v>92</v>
      </c>
      <c r="BF569" s="6" t="s">
        <v>55</v>
      </c>
      <c r="BG569" s="6" t="s">
        <v>55</v>
      </c>
      <c r="BH569" s="6" t="s">
        <v>55</v>
      </c>
      <c r="BI569" s="6" t="s">
        <v>55</v>
      </c>
      <c r="BJ569" s="6" t="s">
        <v>92</v>
      </c>
      <c r="BK569" s="6" t="s">
        <v>55</v>
      </c>
      <c r="BL569" s="23"/>
      <c r="BM569" s="23"/>
      <c r="BN569" s="42"/>
      <c r="BO569" s="42"/>
      <c r="BP569" s="42"/>
    </row>
    <row r="570">
      <c r="A570" s="11">
        <v>567.0</v>
      </c>
      <c r="B570" s="116" t="s">
        <v>1562</v>
      </c>
      <c r="C570" s="116" t="s">
        <v>1563</v>
      </c>
      <c r="D570" s="116" t="s">
        <v>107</v>
      </c>
      <c r="E570" s="117"/>
      <c r="F570" s="116" t="s">
        <v>79</v>
      </c>
      <c r="G570" s="116" t="s">
        <v>1690</v>
      </c>
      <c r="H570" s="48" t="s">
        <v>90</v>
      </c>
      <c r="Q570" s="11">
        <v>7.0</v>
      </c>
      <c r="R570" s="11">
        <v>9.0</v>
      </c>
      <c r="S570" s="11">
        <v>8.0</v>
      </c>
      <c r="T570" s="11"/>
      <c r="U570" s="11">
        <v>9.0</v>
      </c>
      <c r="V570" s="11">
        <v>10.0</v>
      </c>
      <c r="W570" s="21"/>
      <c r="X570" s="21"/>
      <c r="Y570" s="21"/>
      <c r="Z570" s="21"/>
      <c r="AA570" s="21"/>
      <c r="AB570" s="11">
        <v>5.0</v>
      </c>
      <c r="AC570" s="11">
        <v>7.0</v>
      </c>
      <c r="AD570" s="21"/>
      <c r="AE570" s="21"/>
      <c r="AF570" s="21"/>
      <c r="AG570" s="11">
        <v>9.0</v>
      </c>
      <c r="AH570" s="11">
        <v>10.0</v>
      </c>
      <c r="AI570" s="11">
        <v>10.0</v>
      </c>
      <c r="AJ570" s="21"/>
      <c r="AK570" s="11">
        <v>10.0</v>
      </c>
      <c r="AL570" s="21"/>
      <c r="AM570" s="21"/>
      <c r="AN570" s="11">
        <v>10.0</v>
      </c>
      <c r="AO570" s="21"/>
      <c r="AP570" s="21"/>
      <c r="AQ570" s="11">
        <v>9.0</v>
      </c>
      <c r="AR570" s="11">
        <v>10.0</v>
      </c>
      <c r="AS570" s="11">
        <v>10.0</v>
      </c>
      <c r="AT570" s="11">
        <v>10.0</v>
      </c>
      <c r="AU570" s="21"/>
      <c r="AV570" s="21"/>
      <c r="AW570" s="21"/>
      <c r="AX570" s="11">
        <v>10.0</v>
      </c>
      <c r="AY570" s="25">
        <f t="shared" si="1"/>
        <v>9</v>
      </c>
      <c r="AZ570" s="21"/>
      <c r="BA570" s="23">
        <f t="shared" si="5"/>
        <v>0</v>
      </c>
      <c r="BB570" s="11">
        <v>50.0</v>
      </c>
      <c r="BC570" s="11">
        <v>4.0</v>
      </c>
      <c r="BD570" s="23">
        <f t="shared" si="3"/>
        <v>46</v>
      </c>
      <c r="BE570" s="6" t="s">
        <v>92</v>
      </c>
      <c r="BF570" s="6" t="s">
        <v>55</v>
      </c>
      <c r="BG570" s="6" t="s">
        <v>55</v>
      </c>
      <c r="BH570" s="6" t="s">
        <v>55</v>
      </c>
      <c r="BI570" s="6" t="s">
        <v>55</v>
      </c>
      <c r="BJ570" s="6" t="s">
        <v>92</v>
      </c>
      <c r="BK570" s="6" t="s">
        <v>55</v>
      </c>
      <c r="BL570" s="23"/>
      <c r="BM570" s="23"/>
      <c r="BN570" s="42"/>
      <c r="BO570" s="42"/>
      <c r="BP570" s="42"/>
    </row>
    <row r="571">
      <c r="A571" s="11">
        <v>568.0</v>
      </c>
      <c r="B571" s="116" t="s">
        <v>2090</v>
      </c>
      <c r="C571" s="116" t="s">
        <v>314</v>
      </c>
      <c r="D571" s="116" t="s">
        <v>896</v>
      </c>
      <c r="E571" s="117"/>
      <c r="F571" s="116" t="s">
        <v>96</v>
      </c>
      <c r="G571" s="116" t="s">
        <v>1690</v>
      </c>
      <c r="H571" s="48" t="s">
        <v>90</v>
      </c>
      <c r="Q571" s="11">
        <v>7.0</v>
      </c>
      <c r="R571" s="11">
        <v>8.0</v>
      </c>
      <c r="S571" s="11">
        <v>7.0</v>
      </c>
      <c r="T571" s="21"/>
      <c r="U571" s="11">
        <v>8.0</v>
      </c>
      <c r="V571" s="11">
        <v>10.0</v>
      </c>
      <c r="W571" s="21"/>
      <c r="X571" s="21"/>
      <c r="Y571" s="21"/>
      <c r="Z571" s="21"/>
      <c r="AA571" s="21"/>
      <c r="AB571" s="11">
        <v>4.0</v>
      </c>
      <c r="AC571" s="11">
        <v>5.0</v>
      </c>
      <c r="AD571" s="21"/>
      <c r="AE571" s="21"/>
      <c r="AF571" s="21"/>
      <c r="AG571" s="11">
        <v>8.0</v>
      </c>
      <c r="AH571" s="11">
        <v>10.0</v>
      </c>
      <c r="AI571" s="11">
        <v>10.0</v>
      </c>
      <c r="AJ571" s="21"/>
      <c r="AK571" s="11">
        <v>10.0</v>
      </c>
      <c r="AL571" s="21"/>
      <c r="AM571" s="21"/>
      <c r="AN571" s="11">
        <v>10.0</v>
      </c>
      <c r="AO571" s="21"/>
      <c r="AP571" s="21"/>
      <c r="AQ571" s="11">
        <v>9.0</v>
      </c>
      <c r="AR571" s="11">
        <v>10.0</v>
      </c>
      <c r="AS571" s="11">
        <v>10.0</v>
      </c>
      <c r="AT571" s="11">
        <v>9.0</v>
      </c>
      <c r="AU571" s="21"/>
      <c r="AV571" s="21"/>
      <c r="AW571" s="21"/>
      <c r="AX571" s="11">
        <v>10.0</v>
      </c>
      <c r="AY571" s="25" t="str">
        <f t="shared" si="1"/>
        <v/>
      </c>
      <c r="AZ571" s="21"/>
      <c r="BA571" s="23">
        <f t="shared" si="5"/>
        <v>1</v>
      </c>
      <c r="BB571" s="11">
        <v>42.0</v>
      </c>
      <c r="BC571" s="11">
        <v>6.0</v>
      </c>
      <c r="BD571" s="23">
        <f t="shared" si="3"/>
        <v>36</v>
      </c>
      <c r="BE571" s="6" t="s">
        <v>55</v>
      </c>
      <c r="BF571" s="6" t="s">
        <v>55</v>
      </c>
      <c r="BG571" s="6" t="s">
        <v>55</v>
      </c>
      <c r="BH571" s="6" t="s">
        <v>55</v>
      </c>
      <c r="BI571" s="6" t="s">
        <v>92</v>
      </c>
      <c r="BJ571" s="6" t="s">
        <v>92</v>
      </c>
      <c r="BK571" s="6" t="s">
        <v>55</v>
      </c>
      <c r="BL571" s="23"/>
      <c r="BM571" s="23"/>
      <c r="BN571" s="42"/>
      <c r="BO571" s="42"/>
      <c r="BP571" s="42"/>
    </row>
    <row r="572">
      <c r="A572" s="11">
        <v>569.0</v>
      </c>
      <c r="B572" s="116" t="s">
        <v>1564</v>
      </c>
      <c r="C572" s="116" t="s">
        <v>1565</v>
      </c>
      <c r="D572" s="116" t="s">
        <v>252</v>
      </c>
      <c r="E572" s="117"/>
      <c r="F572" s="116" t="s">
        <v>96</v>
      </c>
      <c r="G572" s="116" t="s">
        <v>1690</v>
      </c>
      <c r="H572" s="48" t="s">
        <v>90</v>
      </c>
      <c r="Q572" s="11">
        <v>9.0</v>
      </c>
      <c r="R572" s="11">
        <v>6.0</v>
      </c>
      <c r="S572" s="11">
        <v>8.0</v>
      </c>
      <c r="T572" s="21"/>
      <c r="U572" s="11">
        <v>10.0</v>
      </c>
      <c r="V572" s="11">
        <v>10.0</v>
      </c>
      <c r="W572" s="21"/>
      <c r="X572" s="21"/>
      <c r="Y572" s="21"/>
      <c r="Z572" s="21"/>
      <c r="AA572" s="21"/>
      <c r="AB572" s="11">
        <v>8.0</v>
      </c>
      <c r="AC572" s="11">
        <v>7.0</v>
      </c>
      <c r="AD572" s="21"/>
      <c r="AE572" s="21"/>
      <c r="AF572" s="21"/>
      <c r="AG572" s="11">
        <v>10.0</v>
      </c>
      <c r="AH572" s="11">
        <v>10.0</v>
      </c>
      <c r="AI572" s="11">
        <v>10.0</v>
      </c>
      <c r="AJ572" s="21"/>
      <c r="AK572" s="11">
        <v>10.0</v>
      </c>
      <c r="AL572" s="21"/>
      <c r="AM572" s="21"/>
      <c r="AN572" s="11">
        <v>10.0</v>
      </c>
      <c r="AO572" s="21"/>
      <c r="AP572" s="21"/>
      <c r="AQ572" s="11">
        <v>10.0</v>
      </c>
      <c r="AR572" s="11">
        <v>10.0</v>
      </c>
      <c r="AS572" s="11">
        <v>10.0</v>
      </c>
      <c r="AT572" s="11">
        <v>9.0</v>
      </c>
      <c r="AU572" s="21"/>
      <c r="AV572" s="21"/>
      <c r="AW572" s="21"/>
      <c r="AX572" s="11">
        <v>10.0</v>
      </c>
      <c r="AY572" s="25">
        <f t="shared" si="1"/>
        <v>9.23</v>
      </c>
      <c r="AZ572" s="21"/>
      <c r="BA572" s="23">
        <f t="shared" si="5"/>
        <v>0</v>
      </c>
      <c r="BB572" s="11">
        <v>48.0</v>
      </c>
      <c r="BC572" s="11">
        <v>0.0</v>
      </c>
      <c r="BD572" s="23">
        <f t="shared" si="3"/>
        <v>48</v>
      </c>
      <c r="BE572" s="6" t="s">
        <v>92</v>
      </c>
      <c r="BF572" s="6" t="s">
        <v>55</v>
      </c>
      <c r="BG572" s="6" t="s">
        <v>55</v>
      </c>
      <c r="BH572" s="6" t="s">
        <v>55</v>
      </c>
      <c r="BI572" s="6" t="s">
        <v>55</v>
      </c>
      <c r="BJ572" s="6" t="s">
        <v>92</v>
      </c>
      <c r="BK572" s="6" t="s">
        <v>55</v>
      </c>
      <c r="BL572" s="21"/>
      <c r="BM572" s="21"/>
    </row>
    <row r="573">
      <c r="A573" s="11">
        <v>570.0</v>
      </c>
      <c r="B573" s="116" t="s">
        <v>1456</v>
      </c>
      <c r="C573" s="116" t="s">
        <v>1348</v>
      </c>
      <c r="D573" s="116" t="s">
        <v>591</v>
      </c>
      <c r="E573" s="117"/>
      <c r="F573" s="116" t="s">
        <v>96</v>
      </c>
      <c r="G573" s="116" t="s">
        <v>1690</v>
      </c>
      <c r="H573" s="48" t="s">
        <v>90</v>
      </c>
      <c r="Q573" s="11">
        <v>10.0</v>
      </c>
      <c r="R573" s="11">
        <v>10.0</v>
      </c>
      <c r="S573" s="11">
        <v>8.0</v>
      </c>
      <c r="T573" s="21"/>
      <c r="U573" s="11">
        <v>10.0</v>
      </c>
      <c r="V573" s="11">
        <v>10.0</v>
      </c>
      <c r="W573" s="21"/>
      <c r="X573" s="21"/>
      <c r="Y573" s="21"/>
      <c r="Z573" s="21"/>
      <c r="AA573" s="21"/>
      <c r="AB573" s="11">
        <v>8.0</v>
      </c>
      <c r="AC573" s="11">
        <v>9.0</v>
      </c>
      <c r="AD573" s="21"/>
      <c r="AE573" s="21"/>
      <c r="AF573" s="11"/>
      <c r="AG573" s="11">
        <v>9.0</v>
      </c>
      <c r="AH573" s="11">
        <v>10.0</v>
      </c>
      <c r="AI573" s="11">
        <v>10.0</v>
      </c>
      <c r="AJ573" s="21"/>
      <c r="AK573" s="11">
        <v>10.0</v>
      </c>
      <c r="AL573" s="21"/>
      <c r="AM573" s="21"/>
      <c r="AN573" s="11">
        <v>10.0</v>
      </c>
      <c r="AO573" s="21"/>
      <c r="AP573" s="21"/>
      <c r="AQ573" s="11">
        <v>10.0</v>
      </c>
      <c r="AR573" s="11">
        <v>10.0</v>
      </c>
      <c r="AS573" s="11">
        <v>10.0</v>
      </c>
      <c r="AT573" s="11">
        <v>10.0</v>
      </c>
      <c r="AU573" s="21"/>
      <c r="AV573" s="21"/>
      <c r="AW573" s="21"/>
      <c r="AX573" s="11">
        <v>10.0</v>
      </c>
      <c r="AY573" s="25">
        <f t="shared" si="1"/>
        <v>9.64</v>
      </c>
      <c r="AZ573" s="21"/>
      <c r="BA573" s="23">
        <f t="shared" si="5"/>
        <v>0</v>
      </c>
      <c r="BB573" s="11">
        <v>65.0</v>
      </c>
      <c r="BC573" s="11">
        <v>4.0</v>
      </c>
      <c r="BD573" s="23">
        <f t="shared" si="3"/>
        <v>61</v>
      </c>
      <c r="BE573" s="6" t="s">
        <v>92</v>
      </c>
      <c r="BF573" s="6" t="s">
        <v>55</v>
      </c>
      <c r="BG573" s="6" t="s">
        <v>55</v>
      </c>
      <c r="BH573" s="6" t="s">
        <v>55</v>
      </c>
      <c r="BI573" s="6" t="s">
        <v>55</v>
      </c>
      <c r="BJ573" s="6" t="s">
        <v>92</v>
      </c>
      <c r="BK573" s="6" t="s">
        <v>55</v>
      </c>
    </row>
    <row r="574">
      <c r="A574" s="11">
        <v>571.0</v>
      </c>
      <c r="B574" s="116" t="s">
        <v>1566</v>
      </c>
      <c r="C574" s="116" t="s">
        <v>1248</v>
      </c>
      <c r="D574" s="116" t="s">
        <v>200</v>
      </c>
      <c r="E574" s="117"/>
      <c r="F574" s="116" t="s">
        <v>96</v>
      </c>
      <c r="G574" s="116" t="s">
        <v>1690</v>
      </c>
      <c r="H574" s="48" t="s">
        <v>90</v>
      </c>
      <c r="Q574" s="11">
        <v>7.0</v>
      </c>
      <c r="R574" s="11">
        <v>9.0</v>
      </c>
      <c r="S574" s="11">
        <v>8.0</v>
      </c>
      <c r="T574" s="21"/>
      <c r="U574" s="11">
        <v>9.0</v>
      </c>
      <c r="V574" s="11">
        <v>10.0</v>
      </c>
      <c r="W574" s="21"/>
      <c r="X574" s="21"/>
      <c r="Y574" s="21"/>
      <c r="Z574" s="21"/>
      <c r="AA574" s="21"/>
      <c r="AB574" s="11">
        <v>5.0</v>
      </c>
      <c r="AC574" s="11">
        <v>6.0</v>
      </c>
      <c r="AD574" s="21"/>
      <c r="AE574" s="21"/>
      <c r="AF574" s="21"/>
      <c r="AG574" s="11">
        <v>8.0</v>
      </c>
      <c r="AH574" s="11">
        <v>10.0</v>
      </c>
      <c r="AI574" s="11">
        <v>10.0</v>
      </c>
      <c r="AJ574" s="21"/>
      <c r="AK574" s="11">
        <v>10.0</v>
      </c>
      <c r="AL574" s="21"/>
      <c r="AM574" s="21"/>
      <c r="AN574" s="11">
        <v>10.0</v>
      </c>
      <c r="AO574" s="21"/>
      <c r="AP574" s="21"/>
      <c r="AQ574" s="11">
        <v>9.0</v>
      </c>
      <c r="AR574" s="11">
        <v>10.0</v>
      </c>
      <c r="AS574" s="11">
        <v>10.0</v>
      </c>
      <c r="AT574" s="11">
        <v>10.0</v>
      </c>
      <c r="AU574" s="21"/>
      <c r="AV574" s="21"/>
      <c r="AW574" s="21"/>
      <c r="AX574" s="11">
        <v>10.0</v>
      </c>
      <c r="AY574" s="25">
        <f t="shared" si="1"/>
        <v>8.88</v>
      </c>
      <c r="AZ574" s="21"/>
      <c r="BA574" s="23">
        <f t="shared" si="5"/>
        <v>0</v>
      </c>
      <c r="BB574" s="11">
        <v>51.0</v>
      </c>
      <c r="BC574" s="11">
        <v>1.0</v>
      </c>
      <c r="BD574" s="23">
        <f t="shared" si="3"/>
        <v>50</v>
      </c>
      <c r="BE574" s="6" t="s">
        <v>92</v>
      </c>
      <c r="BF574" s="6" t="s">
        <v>55</v>
      </c>
      <c r="BG574" s="6" t="s">
        <v>55</v>
      </c>
      <c r="BH574" s="6" t="s">
        <v>55</v>
      </c>
      <c r="BI574" s="6" t="s">
        <v>55</v>
      </c>
      <c r="BJ574" s="6" t="s">
        <v>92</v>
      </c>
      <c r="BK574" s="6" t="s">
        <v>55</v>
      </c>
    </row>
    <row r="575">
      <c r="A575" s="11">
        <v>572.0</v>
      </c>
      <c r="B575" s="116" t="s">
        <v>1567</v>
      </c>
      <c r="C575" s="116" t="s">
        <v>192</v>
      </c>
      <c r="D575" s="118"/>
      <c r="E575" s="117"/>
      <c r="F575" s="116" t="s">
        <v>96</v>
      </c>
      <c r="G575" s="116" t="s">
        <v>1690</v>
      </c>
      <c r="H575" s="48" t="s">
        <v>90</v>
      </c>
      <c r="Q575" s="11">
        <v>8.0</v>
      </c>
      <c r="R575" s="11">
        <v>8.0</v>
      </c>
      <c r="S575" s="11">
        <v>10.0</v>
      </c>
      <c r="T575" s="21"/>
      <c r="U575" s="11">
        <v>10.0</v>
      </c>
      <c r="V575" s="11">
        <v>10.0</v>
      </c>
      <c r="W575" s="21"/>
      <c r="X575" s="21"/>
      <c r="Y575" s="21"/>
      <c r="Z575" s="21"/>
      <c r="AA575" s="21"/>
      <c r="AB575" s="11">
        <v>6.0</v>
      </c>
      <c r="AC575" s="11">
        <v>8.0</v>
      </c>
      <c r="AD575" s="21"/>
      <c r="AE575" s="21"/>
      <c r="AF575" s="21"/>
      <c r="AG575" s="11">
        <v>8.0</v>
      </c>
      <c r="AH575" s="11">
        <v>10.0</v>
      </c>
      <c r="AI575" s="11">
        <v>10.0</v>
      </c>
      <c r="AJ575" s="21"/>
      <c r="AK575" s="11">
        <v>10.0</v>
      </c>
      <c r="AL575" s="21"/>
      <c r="AM575" s="21"/>
      <c r="AN575" s="11">
        <v>10.0</v>
      </c>
      <c r="AO575" s="21"/>
      <c r="AP575" s="21"/>
      <c r="AQ575" s="11">
        <v>10.0</v>
      </c>
      <c r="AR575" s="11">
        <v>10.0</v>
      </c>
      <c r="AS575" s="11">
        <v>10.0</v>
      </c>
      <c r="AT575" s="11">
        <v>10.0</v>
      </c>
      <c r="AU575" s="21"/>
      <c r="AV575" s="21"/>
      <c r="AW575" s="21"/>
      <c r="AX575" s="11">
        <v>10.0</v>
      </c>
      <c r="AY575" s="25">
        <f t="shared" si="1"/>
        <v>9.29</v>
      </c>
      <c r="AZ575" s="21"/>
      <c r="BA575" s="23">
        <f t="shared" si="5"/>
        <v>0</v>
      </c>
      <c r="BB575" s="11">
        <v>40.0</v>
      </c>
      <c r="BC575" s="11">
        <v>0.0</v>
      </c>
      <c r="BD575" s="23">
        <f t="shared" si="3"/>
        <v>40</v>
      </c>
      <c r="BE575" s="6" t="s">
        <v>92</v>
      </c>
      <c r="BF575" s="11" t="s">
        <v>55</v>
      </c>
      <c r="BG575" s="11" t="s">
        <v>55</v>
      </c>
      <c r="BH575" s="11" t="s">
        <v>55</v>
      </c>
      <c r="BI575" s="11" t="s">
        <v>55</v>
      </c>
      <c r="BJ575" s="11" t="s">
        <v>92</v>
      </c>
      <c r="BK575" s="11" t="s">
        <v>55</v>
      </c>
    </row>
    <row r="576">
      <c r="A576" s="11">
        <v>573.0</v>
      </c>
      <c r="B576" s="116" t="s">
        <v>436</v>
      </c>
      <c r="C576" s="116" t="s">
        <v>899</v>
      </c>
      <c r="D576" s="116" t="s">
        <v>355</v>
      </c>
      <c r="E576" s="117"/>
      <c r="F576" s="116" t="s">
        <v>96</v>
      </c>
      <c r="G576" s="116" t="s">
        <v>1690</v>
      </c>
      <c r="H576" s="48" t="s">
        <v>90</v>
      </c>
      <c r="Q576" s="11">
        <v>8.0</v>
      </c>
      <c r="R576" s="11">
        <v>9.0</v>
      </c>
      <c r="S576" s="11">
        <v>9.0</v>
      </c>
      <c r="T576" s="21"/>
      <c r="U576" s="11">
        <v>8.0</v>
      </c>
      <c r="V576" s="11">
        <v>10.0</v>
      </c>
      <c r="W576" s="21"/>
      <c r="X576" s="21"/>
      <c r="Y576" s="21"/>
      <c r="Z576" s="21"/>
      <c r="AA576" s="21"/>
      <c r="AB576" s="11">
        <v>6.0</v>
      </c>
      <c r="AC576" s="11">
        <v>8.0</v>
      </c>
      <c r="AD576" s="21"/>
      <c r="AE576" s="21"/>
      <c r="AF576" s="21"/>
      <c r="AG576" s="11">
        <v>8.0</v>
      </c>
      <c r="AH576" s="11">
        <v>10.0</v>
      </c>
      <c r="AI576" s="11">
        <v>10.0</v>
      </c>
      <c r="AJ576" s="21"/>
      <c r="AK576" s="11">
        <v>10.0</v>
      </c>
      <c r="AL576" s="21"/>
      <c r="AM576" s="21"/>
      <c r="AN576" s="11">
        <v>10.0</v>
      </c>
      <c r="AO576" s="21"/>
      <c r="AP576" s="21"/>
      <c r="AQ576" s="11">
        <v>9.0</v>
      </c>
      <c r="AR576" s="11">
        <v>10.0</v>
      </c>
      <c r="AS576" s="11">
        <v>10.0</v>
      </c>
      <c r="AT576" s="11">
        <v>10.0</v>
      </c>
      <c r="AU576" s="21"/>
      <c r="AV576" s="21"/>
      <c r="AW576" s="21"/>
      <c r="AX576" s="11">
        <v>10.0</v>
      </c>
      <c r="AY576" s="25">
        <f t="shared" si="1"/>
        <v>9.11</v>
      </c>
      <c r="AZ576" s="21"/>
      <c r="BA576" s="23">
        <f t="shared" si="5"/>
        <v>0</v>
      </c>
      <c r="BB576" s="11">
        <v>33.0</v>
      </c>
      <c r="BC576" s="11">
        <v>6.0</v>
      </c>
      <c r="BD576" s="23">
        <f t="shared" si="3"/>
        <v>27</v>
      </c>
      <c r="BE576" s="6" t="s">
        <v>92</v>
      </c>
      <c r="BF576" s="11" t="s">
        <v>55</v>
      </c>
      <c r="BG576" s="11" t="s">
        <v>55</v>
      </c>
      <c r="BH576" s="11" t="s">
        <v>55</v>
      </c>
      <c r="BI576" s="11" t="s">
        <v>55</v>
      </c>
      <c r="BJ576" s="11" t="s">
        <v>92</v>
      </c>
      <c r="BK576" s="11" t="s">
        <v>55</v>
      </c>
    </row>
    <row r="577">
      <c r="A577" s="11">
        <v>574.0</v>
      </c>
      <c r="B577" s="116" t="s">
        <v>1051</v>
      </c>
      <c r="C577" s="116" t="s">
        <v>199</v>
      </c>
      <c r="D577" s="116" t="s">
        <v>200</v>
      </c>
      <c r="E577" s="117"/>
      <c r="F577" s="116" t="s">
        <v>96</v>
      </c>
      <c r="G577" s="116" t="s">
        <v>1690</v>
      </c>
      <c r="H577" s="48" t="s">
        <v>90</v>
      </c>
      <c r="Q577" s="11">
        <v>5.0</v>
      </c>
      <c r="R577" s="11">
        <v>5.0</v>
      </c>
      <c r="S577" s="11">
        <v>7.0</v>
      </c>
      <c r="T577" s="21"/>
      <c r="U577" s="11">
        <v>7.0</v>
      </c>
      <c r="V577" s="11">
        <v>10.0</v>
      </c>
      <c r="W577" s="21"/>
      <c r="X577" s="21"/>
      <c r="Y577" s="21"/>
      <c r="Z577" s="21"/>
      <c r="AA577" s="21"/>
      <c r="AB577" s="11">
        <v>4.0</v>
      </c>
      <c r="AC577" s="11">
        <v>6.0</v>
      </c>
      <c r="AD577" s="21"/>
      <c r="AE577" s="21"/>
      <c r="AF577" s="21"/>
      <c r="AG577" s="11">
        <v>8.0</v>
      </c>
      <c r="AH577" s="11">
        <v>10.0</v>
      </c>
      <c r="AI577" s="11">
        <v>10.0</v>
      </c>
      <c r="AJ577" s="21"/>
      <c r="AK577" s="11">
        <v>10.0</v>
      </c>
      <c r="AL577" s="21"/>
      <c r="AM577" s="21"/>
      <c r="AN577" s="11">
        <v>10.0</v>
      </c>
      <c r="AO577" s="21"/>
      <c r="AP577" s="21"/>
      <c r="AQ577" s="11">
        <v>9.0</v>
      </c>
      <c r="AR577" s="11">
        <v>10.0</v>
      </c>
      <c r="AS577" s="11">
        <v>10.0</v>
      </c>
      <c r="AT577" s="11">
        <v>9.0</v>
      </c>
      <c r="AU577" s="21"/>
      <c r="AV577" s="21"/>
      <c r="AW577" s="21"/>
      <c r="AX577" s="11">
        <v>10.0</v>
      </c>
      <c r="AY577" s="25" t="str">
        <f t="shared" si="1"/>
        <v/>
      </c>
      <c r="AZ577" s="21"/>
      <c r="BA577" s="23">
        <f t="shared" si="5"/>
        <v>1</v>
      </c>
      <c r="BB577" s="11">
        <v>70.0</v>
      </c>
      <c r="BC577" s="11">
        <v>1.0</v>
      </c>
      <c r="BD577" s="23">
        <f t="shared" si="3"/>
        <v>69</v>
      </c>
      <c r="BE577" s="6" t="s">
        <v>92</v>
      </c>
      <c r="BF577" s="11" t="s">
        <v>55</v>
      </c>
      <c r="BG577" s="11" t="s">
        <v>55</v>
      </c>
      <c r="BH577" s="11" t="s">
        <v>55</v>
      </c>
      <c r="BI577" s="11" t="s">
        <v>55</v>
      </c>
      <c r="BJ577" s="11" t="s">
        <v>92</v>
      </c>
      <c r="BK577" s="11" t="s">
        <v>55</v>
      </c>
    </row>
    <row r="578">
      <c r="A578" s="11">
        <v>575.0</v>
      </c>
      <c r="B578" s="116" t="s">
        <v>1051</v>
      </c>
      <c r="C578" s="116" t="s">
        <v>395</v>
      </c>
      <c r="D578" s="116" t="s">
        <v>235</v>
      </c>
      <c r="E578" s="117"/>
      <c r="F578" s="116" t="s">
        <v>96</v>
      </c>
      <c r="G578" s="116" t="s">
        <v>1690</v>
      </c>
      <c r="H578" s="48" t="s">
        <v>90</v>
      </c>
      <c r="Q578" s="11">
        <v>8.0</v>
      </c>
      <c r="R578" s="11">
        <v>8.0</v>
      </c>
      <c r="S578" s="11">
        <v>6.0</v>
      </c>
      <c r="T578" s="21"/>
      <c r="U578" s="11">
        <v>9.0</v>
      </c>
      <c r="V578" s="11">
        <v>9.0</v>
      </c>
      <c r="W578" s="21"/>
      <c r="X578" s="21"/>
      <c r="Y578" s="21"/>
      <c r="Z578" s="21"/>
      <c r="AA578" s="21"/>
      <c r="AB578" s="11">
        <v>6.0</v>
      </c>
      <c r="AC578" s="11">
        <v>8.0</v>
      </c>
      <c r="AD578" s="21"/>
      <c r="AE578" s="21"/>
      <c r="AF578" s="21"/>
      <c r="AG578" s="11">
        <v>8.0</v>
      </c>
      <c r="AH578" s="11">
        <v>10.0</v>
      </c>
      <c r="AI578" s="11">
        <v>10.0</v>
      </c>
      <c r="AJ578" s="21"/>
      <c r="AK578" s="11">
        <v>10.0</v>
      </c>
      <c r="AL578" s="21"/>
      <c r="AM578" s="21"/>
      <c r="AN578" s="11">
        <v>10.0</v>
      </c>
      <c r="AO578" s="21"/>
      <c r="AP578" s="21"/>
      <c r="AQ578" s="11">
        <v>9.0</v>
      </c>
      <c r="AR578" s="11">
        <v>10.0</v>
      </c>
      <c r="AS578" s="11">
        <v>10.0</v>
      </c>
      <c r="AT578" s="11">
        <v>9.0</v>
      </c>
      <c r="AU578" s="21"/>
      <c r="AV578" s="21"/>
      <c r="AW578" s="21"/>
      <c r="AX578" s="11">
        <v>10.0</v>
      </c>
      <c r="AY578" s="25">
        <f t="shared" si="1"/>
        <v>8.82</v>
      </c>
      <c r="AZ578" s="21"/>
      <c r="BA578" s="23">
        <f t="shared" si="5"/>
        <v>0</v>
      </c>
      <c r="BB578" s="11">
        <v>74.0</v>
      </c>
      <c r="BC578" s="11">
        <v>8.0</v>
      </c>
      <c r="BD578" s="23">
        <f t="shared" si="3"/>
        <v>66</v>
      </c>
      <c r="BE578" s="6" t="s">
        <v>92</v>
      </c>
      <c r="BF578" s="11" t="s">
        <v>55</v>
      </c>
      <c r="BG578" s="11" t="s">
        <v>55</v>
      </c>
      <c r="BH578" s="11" t="s">
        <v>55</v>
      </c>
      <c r="BI578" s="11" t="s">
        <v>55</v>
      </c>
      <c r="BJ578" s="11" t="s">
        <v>92</v>
      </c>
      <c r="BK578" s="11" t="s">
        <v>55</v>
      </c>
    </row>
    <row r="579">
      <c r="A579" s="11">
        <v>576.0</v>
      </c>
      <c r="B579" s="116" t="s">
        <v>1569</v>
      </c>
      <c r="C579" s="116" t="s">
        <v>236</v>
      </c>
      <c r="D579" s="116" t="s">
        <v>252</v>
      </c>
      <c r="E579" s="118"/>
      <c r="F579" s="116" t="s">
        <v>96</v>
      </c>
      <c r="G579" s="116" t="s">
        <v>1690</v>
      </c>
      <c r="H579" s="48" t="s">
        <v>90</v>
      </c>
      <c r="Q579" s="11">
        <v>8.0</v>
      </c>
      <c r="R579" s="11">
        <v>9.0</v>
      </c>
      <c r="S579" s="11">
        <v>9.0</v>
      </c>
      <c r="T579" s="21"/>
      <c r="U579" s="11">
        <v>10.0</v>
      </c>
      <c r="V579" s="11">
        <v>9.0</v>
      </c>
      <c r="W579" s="21"/>
      <c r="X579" s="21"/>
      <c r="Y579" s="21"/>
      <c r="Z579" s="21"/>
      <c r="AA579" s="21"/>
      <c r="AB579" s="11">
        <v>6.0</v>
      </c>
      <c r="AC579" s="11">
        <v>7.0</v>
      </c>
      <c r="AD579" s="21"/>
      <c r="AE579" s="21"/>
      <c r="AF579" s="21"/>
      <c r="AG579" s="11">
        <v>10.0</v>
      </c>
      <c r="AH579" s="11">
        <v>10.0</v>
      </c>
      <c r="AI579" s="11">
        <v>10.0</v>
      </c>
      <c r="AJ579" s="21"/>
      <c r="AK579" s="11">
        <v>10.0</v>
      </c>
      <c r="AL579" s="21"/>
      <c r="AM579" s="21"/>
      <c r="AN579" s="11">
        <v>10.0</v>
      </c>
      <c r="AO579" s="21"/>
      <c r="AP579" s="21"/>
      <c r="AQ579" s="11">
        <v>10.0</v>
      </c>
      <c r="AR579" s="11">
        <v>10.0</v>
      </c>
      <c r="AS579" s="11">
        <v>10.0</v>
      </c>
      <c r="AT579" s="11">
        <v>9.0</v>
      </c>
      <c r="AU579" s="21"/>
      <c r="AV579" s="21"/>
      <c r="AW579" s="21"/>
      <c r="AX579" s="11">
        <v>10.0</v>
      </c>
      <c r="AY579" s="25">
        <f t="shared" si="1"/>
        <v>9.23</v>
      </c>
      <c r="AZ579" s="21"/>
      <c r="BA579" s="23">
        <f t="shared" si="5"/>
        <v>0</v>
      </c>
      <c r="BB579" s="11">
        <v>31.0</v>
      </c>
      <c r="BC579" s="11">
        <v>1.0</v>
      </c>
      <c r="BD579" s="23">
        <f t="shared" si="3"/>
        <v>30</v>
      </c>
      <c r="BE579" s="6" t="s">
        <v>92</v>
      </c>
      <c r="BF579" s="11" t="s">
        <v>55</v>
      </c>
      <c r="BG579" s="11" t="s">
        <v>55</v>
      </c>
      <c r="BH579" s="11" t="s">
        <v>55</v>
      </c>
      <c r="BI579" s="11" t="s">
        <v>55</v>
      </c>
      <c r="BJ579" s="11" t="s">
        <v>92</v>
      </c>
      <c r="BK579" s="11" t="s">
        <v>55</v>
      </c>
    </row>
    <row r="580">
      <c r="A580" s="11">
        <v>577.0</v>
      </c>
      <c r="B580" s="116" t="s">
        <v>1568</v>
      </c>
      <c r="C580" s="116" t="s">
        <v>149</v>
      </c>
      <c r="D580" s="116" t="s">
        <v>335</v>
      </c>
      <c r="E580" s="118"/>
      <c r="F580" s="116" t="s">
        <v>79</v>
      </c>
      <c r="G580" s="116" t="s">
        <v>1690</v>
      </c>
      <c r="H580" s="48" t="s">
        <v>90</v>
      </c>
      <c r="Q580" s="11">
        <v>6.0</v>
      </c>
      <c r="R580" s="11">
        <v>6.0</v>
      </c>
      <c r="S580" s="11">
        <v>8.0</v>
      </c>
      <c r="T580" s="21"/>
      <c r="U580" s="11">
        <v>8.0</v>
      </c>
      <c r="V580" s="11">
        <v>9.0</v>
      </c>
      <c r="W580" s="21"/>
      <c r="X580" s="21"/>
      <c r="Y580" s="21"/>
      <c r="Z580" s="21"/>
      <c r="AA580" s="21"/>
      <c r="AB580" s="11">
        <v>5.0</v>
      </c>
      <c r="AC580" s="11">
        <v>8.0</v>
      </c>
      <c r="AD580" s="21"/>
      <c r="AE580" s="21"/>
      <c r="AF580" s="21"/>
      <c r="AG580" s="11">
        <v>8.0</v>
      </c>
      <c r="AH580" s="11">
        <v>10.0</v>
      </c>
      <c r="AI580" s="11">
        <v>10.0</v>
      </c>
      <c r="AJ580" s="21"/>
      <c r="AK580" s="11">
        <v>10.0</v>
      </c>
      <c r="AL580" s="21"/>
      <c r="AM580" s="21"/>
      <c r="AN580" s="11">
        <v>10.0</v>
      </c>
      <c r="AO580" s="21"/>
      <c r="AP580" s="21"/>
      <c r="AQ580" s="11">
        <v>8.0</v>
      </c>
      <c r="AR580" s="11">
        <v>10.0</v>
      </c>
      <c r="AS580" s="11">
        <v>10.0</v>
      </c>
      <c r="AT580" s="11">
        <v>9.0</v>
      </c>
      <c r="AU580" s="21"/>
      <c r="AV580" s="21"/>
      <c r="AW580" s="21"/>
      <c r="AX580" s="11">
        <v>10.0</v>
      </c>
      <c r="AY580" s="25">
        <f t="shared" si="1"/>
        <v>8.52</v>
      </c>
      <c r="AZ580" s="21"/>
      <c r="BA580" s="23">
        <f t="shared" si="5"/>
        <v>0</v>
      </c>
      <c r="BB580" s="11">
        <v>58.0</v>
      </c>
      <c r="BC580" s="11">
        <v>1.0</v>
      </c>
      <c r="BD580" s="23">
        <f t="shared" si="3"/>
        <v>57</v>
      </c>
      <c r="BE580" s="6" t="s">
        <v>92</v>
      </c>
      <c r="BF580" s="11" t="s">
        <v>55</v>
      </c>
      <c r="BG580" s="11" t="s">
        <v>55</v>
      </c>
      <c r="BH580" s="11" t="s">
        <v>55</v>
      </c>
      <c r="BI580" s="11" t="s">
        <v>55</v>
      </c>
      <c r="BJ580" s="11" t="s">
        <v>92</v>
      </c>
      <c r="BK580" s="11" t="s">
        <v>55</v>
      </c>
    </row>
    <row r="581">
      <c r="A581" s="11">
        <v>578.0</v>
      </c>
      <c r="B581" s="116" t="s">
        <v>1570</v>
      </c>
      <c r="C581" s="116" t="s">
        <v>125</v>
      </c>
      <c r="D581" s="116" t="s">
        <v>119</v>
      </c>
      <c r="E581" s="117"/>
      <c r="F581" s="116" t="s">
        <v>79</v>
      </c>
      <c r="G581" s="116" t="s">
        <v>1690</v>
      </c>
      <c r="H581" s="48" t="s">
        <v>90</v>
      </c>
      <c r="Q581" s="11">
        <v>7.0</v>
      </c>
      <c r="R581" s="11">
        <v>7.0</v>
      </c>
      <c r="S581" s="11">
        <v>7.0</v>
      </c>
      <c r="T581" s="21"/>
      <c r="U581" s="11">
        <v>9.0</v>
      </c>
      <c r="V581" s="11">
        <v>10.0</v>
      </c>
      <c r="W581" s="21"/>
      <c r="X581" s="21"/>
      <c r="Y581" s="21"/>
      <c r="Z581" s="21"/>
      <c r="AA581" s="21"/>
      <c r="AB581" s="11">
        <v>6.0</v>
      </c>
      <c r="AC581" s="11">
        <v>7.0</v>
      </c>
      <c r="AD581" s="21"/>
      <c r="AE581" s="21"/>
      <c r="AF581" s="21"/>
      <c r="AG581" s="11">
        <v>9.0</v>
      </c>
      <c r="AH581" s="11">
        <v>10.0</v>
      </c>
      <c r="AI581" s="11">
        <v>10.0</v>
      </c>
      <c r="AJ581" s="21"/>
      <c r="AK581" s="11">
        <v>10.0</v>
      </c>
      <c r="AL581" s="21"/>
      <c r="AM581" s="21"/>
      <c r="AN581" s="11">
        <v>10.0</v>
      </c>
      <c r="AO581" s="21"/>
      <c r="AP581" s="21"/>
      <c r="AQ581" s="11">
        <v>9.0</v>
      </c>
      <c r="AR581" s="11">
        <v>10.0</v>
      </c>
      <c r="AS581" s="11">
        <v>10.0</v>
      </c>
      <c r="AT581" s="11">
        <v>9.0</v>
      </c>
      <c r="AU581" s="21"/>
      <c r="AV581" s="21"/>
      <c r="AW581" s="21"/>
      <c r="AX581" s="11">
        <v>10.0</v>
      </c>
      <c r="AY581" s="25">
        <f t="shared" si="1"/>
        <v>8.82</v>
      </c>
      <c r="AZ581" s="21"/>
      <c r="BA581" s="23">
        <f t="shared" si="5"/>
        <v>0</v>
      </c>
      <c r="BB581" s="11">
        <v>32.0</v>
      </c>
      <c r="BC581" s="11">
        <v>2.0</v>
      </c>
      <c r="BD581" s="23">
        <f t="shared" si="3"/>
        <v>30</v>
      </c>
      <c r="BE581" s="6" t="s">
        <v>92</v>
      </c>
      <c r="BF581" s="11" t="s">
        <v>55</v>
      </c>
      <c r="BG581" s="11" t="s">
        <v>55</v>
      </c>
      <c r="BH581" s="11" t="s">
        <v>55</v>
      </c>
      <c r="BI581" s="11" t="s">
        <v>55</v>
      </c>
      <c r="BJ581" s="11" t="s">
        <v>92</v>
      </c>
      <c r="BK581" s="11" t="s">
        <v>55</v>
      </c>
    </row>
    <row r="582">
      <c r="A582" s="11">
        <v>579.0</v>
      </c>
      <c r="B582" s="116" t="s">
        <v>844</v>
      </c>
      <c r="C582" s="116" t="s">
        <v>1571</v>
      </c>
      <c r="D582" s="116" t="s">
        <v>324</v>
      </c>
      <c r="E582" s="117"/>
      <c r="F582" s="116" t="s">
        <v>96</v>
      </c>
      <c r="G582" s="116" t="s">
        <v>1690</v>
      </c>
      <c r="H582" s="48" t="s">
        <v>90</v>
      </c>
      <c r="Q582" s="11">
        <v>8.0</v>
      </c>
      <c r="R582" s="11">
        <v>8.0</v>
      </c>
      <c r="S582" s="11">
        <v>8.0</v>
      </c>
      <c r="T582" s="21"/>
      <c r="U582" s="11">
        <v>10.0</v>
      </c>
      <c r="V582" s="11">
        <v>10.0</v>
      </c>
      <c r="W582" s="21"/>
      <c r="X582" s="21"/>
      <c r="Y582" s="21"/>
      <c r="Z582" s="21"/>
      <c r="AA582" s="21"/>
      <c r="AB582" s="11">
        <v>8.0</v>
      </c>
      <c r="AC582" s="11">
        <v>10.0</v>
      </c>
      <c r="AD582" s="21"/>
      <c r="AE582" s="21"/>
      <c r="AF582" s="21"/>
      <c r="AG582" s="11">
        <v>10.0</v>
      </c>
      <c r="AH582" s="11">
        <v>10.0</v>
      </c>
      <c r="AI582" s="11">
        <v>10.0</v>
      </c>
      <c r="AJ582" s="21"/>
      <c r="AK582" s="11">
        <v>10.0</v>
      </c>
      <c r="AL582" s="21"/>
      <c r="AM582" s="21"/>
      <c r="AN582" s="11">
        <v>10.0</v>
      </c>
      <c r="AO582" s="21"/>
      <c r="AP582" s="21"/>
      <c r="AQ582" s="11">
        <v>9.0</v>
      </c>
      <c r="AR582" s="11">
        <v>10.0</v>
      </c>
      <c r="AS582" s="11">
        <v>10.0</v>
      </c>
      <c r="AT582" s="11">
        <v>10.0</v>
      </c>
      <c r="AU582" s="21"/>
      <c r="AV582" s="21"/>
      <c r="AW582" s="21"/>
      <c r="AX582" s="11">
        <v>10.0</v>
      </c>
      <c r="AY582" s="25">
        <f t="shared" si="1"/>
        <v>9.47</v>
      </c>
      <c r="AZ582" s="21"/>
      <c r="BA582" s="23">
        <f t="shared" si="5"/>
        <v>0</v>
      </c>
      <c r="BB582" s="11">
        <v>41.0</v>
      </c>
      <c r="BC582" s="11">
        <v>5.0</v>
      </c>
      <c r="BD582" s="23">
        <f t="shared" si="3"/>
        <v>36</v>
      </c>
      <c r="BE582" s="6" t="s">
        <v>92</v>
      </c>
      <c r="BF582" s="11" t="s">
        <v>55</v>
      </c>
      <c r="BG582" s="11" t="s">
        <v>55</v>
      </c>
      <c r="BH582" s="11" t="s">
        <v>55</v>
      </c>
      <c r="BI582" s="11" t="s">
        <v>55</v>
      </c>
      <c r="BJ582" s="11" t="s">
        <v>92</v>
      </c>
      <c r="BK582" s="11" t="s">
        <v>55</v>
      </c>
    </row>
    <row r="583">
      <c r="A583" s="11">
        <v>580.0</v>
      </c>
      <c r="B583" s="116" t="s">
        <v>1144</v>
      </c>
      <c r="C583" s="116" t="s">
        <v>816</v>
      </c>
      <c r="D583" s="116" t="s">
        <v>314</v>
      </c>
      <c r="E583" s="117"/>
      <c r="F583" s="116" t="s">
        <v>96</v>
      </c>
      <c r="G583" s="116" t="s">
        <v>1690</v>
      </c>
      <c r="H583" s="48" t="s">
        <v>90</v>
      </c>
      <c r="Q583" s="11">
        <v>10.0</v>
      </c>
      <c r="R583" s="11">
        <v>9.0</v>
      </c>
      <c r="S583" s="11">
        <v>9.0</v>
      </c>
      <c r="T583" s="21"/>
      <c r="U583" s="11">
        <v>10.0</v>
      </c>
      <c r="V583" s="11">
        <v>10.0</v>
      </c>
      <c r="W583" s="21"/>
      <c r="X583" s="21"/>
      <c r="Y583" s="21"/>
      <c r="Z583" s="21"/>
      <c r="AA583" s="21"/>
      <c r="AB583" s="11">
        <v>9.0</v>
      </c>
      <c r="AC583" s="11">
        <v>9.0</v>
      </c>
      <c r="AD583" s="21"/>
      <c r="AE583" s="21"/>
      <c r="AF583" s="21"/>
      <c r="AG583" s="11">
        <v>10.0</v>
      </c>
      <c r="AH583" s="11">
        <v>10.0</v>
      </c>
      <c r="AI583" s="11">
        <v>10.0</v>
      </c>
      <c r="AJ583" s="21"/>
      <c r="AK583" s="11">
        <v>10.0</v>
      </c>
      <c r="AL583" s="21"/>
      <c r="AM583" s="21"/>
      <c r="AN583" s="11">
        <v>10.0</v>
      </c>
      <c r="AO583" s="21"/>
      <c r="AP583" s="21"/>
      <c r="AQ583" s="11">
        <v>10.0</v>
      </c>
      <c r="AR583" s="11">
        <v>10.0</v>
      </c>
      <c r="AS583" s="11">
        <v>10.0</v>
      </c>
      <c r="AT583" s="11">
        <v>10.0</v>
      </c>
      <c r="AU583" s="21"/>
      <c r="AV583" s="21"/>
      <c r="AW583" s="21"/>
      <c r="AX583" s="11">
        <v>10.0</v>
      </c>
      <c r="AY583" s="25">
        <f t="shared" si="1"/>
        <v>9.76</v>
      </c>
      <c r="AZ583" s="21"/>
      <c r="BA583" s="23">
        <f t="shared" si="5"/>
        <v>0</v>
      </c>
      <c r="BB583" s="11">
        <v>32.0</v>
      </c>
      <c r="BC583" s="11">
        <v>2.0</v>
      </c>
      <c r="BD583" s="23">
        <f t="shared" si="3"/>
        <v>30</v>
      </c>
      <c r="BE583" s="6" t="s">
        <v>92</v>
      </c>
      <c r="BF583" s="11" t="s">
        <v>55</v>
      </c>
      <c r="BG583" s="11" t="s">
        <v>55</v>
      </c>
      <c r="BH583" s="11" t="s">
        <v>55</v>
      </c>
      <c r="BI583" s="11" t="s">
        <v>55</v>
      </c>
      <c r="BJ583" s="11" t="s">
        <v>92</v>
      </c>
      <c r="BK583" s="11" t="s">
        <v>55</v>
      </c>
    </row>
    <row r="584">
      <c r="A584" s="11">
        <v>581.0</v>
      </c>
      <c r="B584" s="116" t="s">
        <v>1573</v>
      </c>
      <c r="C584" s="116" t="s">
        <v>151</v>
      </c>
      <c r="D584" s="116" t="s">
        <v>1574</v>
      </c>
      <c r="E584" s="117"/>
      <c r="F584" s="116" t="s">
        <v>96</v>
      </c>
      <c r="G584" s="116" t="s">
        <v>1690</v>
      </c>
      <c r="H584" s="48" t="s">
        <v>90</v>
      </c>
      <c r="Q584" s="11">
        <v>8.0</v>
      </c>
      <c r="R584" s="11">
        <v>8.0</v>
      </c>
      <c r="S584" s="11">
        <v>9.0</v>
      </c>
      <c r="T584" s="21"/>
      <c r="U584" s="11">
        <v>10.0</v>
      </c>
      <c r="V584" s="11">
        <v>10.0</v>
      </c>
      <c r="W584" s="21"/>
      <c r="X584" s="21"/>
      <c r="Y584" s="21"/>
      <c r="Z584" s="21"/>
      <c r="AA584" s="21"/>
      <c r="AB584" s="11">
        <v>5.0</v>
      </c>
      <c r="AC584" s="11">
        <v>6.0</v>
      </c>
      <c r="AD584" s="21"/>
      <c r="AE584" s="21"/>
      <c r="AF584" s="21"/>
      <c r="AG584" s="11">
        <v>9.0</v>
      </c>
      <c r="AH584" s="11">
        <v>10.0</v>
      </c>
      <c r="AI584" s="11">
        <v>10.0</v>
      </c>
      <c r="AJ584" s="21"/>
      <c r="AK584" s="11">
        <v>10.0</v>
      </c>
      <c r="AL584" s="21"/>
      <c r="AM584" s="21"/>
      <c r="AN584" s="11">
        <v>10.0</v>
      </c>
      <c r="AO584" s="21"/>
      <c r="AP584" s="21"/>
      <c r="AQ584" s="11">
        <v>10.0</v>
      </c>
      <c r="AR584" s="11">
        <v>10.0</v>
      </c>
      <c r="AS584" s="11">
        <v>10.0</v>
      </c>
      <c r="AT584" s="11">
        <v>9.0</v>
      </c>
      <c r="AU584" s="21"/>
      <c r="AV584" s="21"/>
      <c r="AW584" s="21"/>
      <c r="AX584" s="11">
        <v>10.0</v>
      </c>
      <c r="AY584" s="25">
        <f t="shared" si="1"/>
        <v>9.05</v>
      </c>
      <c r="AZ584" s="21"/>
      <c r="BA584" s="23">
        <f t="shared" si="5"/>
        <v>0</v>
      </c>
      <c r="BB584" s="11">
        <v>54.0</v>
      </c>
      <c r="BC584" s="11">
        <v>8.0</v>
      </c>
      <c r="BD584" s="23">
        <f t="shared" si="3"/>
        <v>46</v>
      </c>
      <c r="BE584" s="6" t="s">
        <v>92</v>
      </c>
      <c r="BF584" s="11" t="s">
        <v>55</v>
      </c>
      <c r="BG584" s="11" t="s">
        <v>55</v>
      </c>
      <c r="BH584" s="11" t="s">
        <v>55</v>
      </c>
      <c r="BI584" s="11" t="s">
        <v>55</v>
      </c>
      <c r="BJ584" s="11" t="s">
        <v>92</v>
      </c>
      <c r="BK584" s="11" t="s">
        <v>55</v>
      </c>
    </row>
    <row r="585">
      <c r="A585" s="11">
        <v>582.0</v>
      </c>
      <c r="B585" s="116" t="s">
        <v>1575</v>
      </c>
      <c r="C585" s="116" t="s">
        <v>427</v>
      </c>
      <c r="D585" s="116" t="s">
        <v>77</v>
      </c>
      <c r="E585" s="117"/>
      <c r="F585" s="116" t="s">
        <v>79</v>
      </c>
      <c r="G585" s="116" t="s">
        <v>1690</v>
      </c>
      <c r="H585" s="48" t="s">
        <v>90</v>
      </c>
      <c r="Q585" s="11">
        <v>5.0</v>
      </c>
      <c r="R585" s="11">
        <v>9.0</v>
      </c>
      <c r="S585" s="11">
        <v>6.0</v>
      </c>
      <c r="T585" s="21"/>
      <c r="U585" s="11">
        <v>8.0</v>
      </c>
      <c r="V585" s="11">
        <v>8.0</v>
      </c>
      <c r="W585" s="21"/>
      <c r="X585" s="21"/>
      <c r="Y585" s="21"/>
      <c r="Z585" s="21"/>
      <c r="AA585" s="21"/>
      <c r="AB585" s="11">
        <v>5.0</v>
      </c>
      <c r="AC585" s="11">
        <v>6.0</v>
      </c>
      <c r="AD585" s="21"/>
      <c r="AE585" s="21"/>
      <c r="AF585" s="21"/>
      <c r="AG585" s="11">
        <v>8.0</v>
      </c>
      <c r="AH585" s="11">
        <v>10.0</v>
      </c>
      <c r="AI585" s="11">
        <v>10.0</v>
      </c>
      <c r="AJ585" s="21"/>
      <c r="AK585" s="11">
        <v>10.0</v>
      </c>
      <c r="AL585" s="21"/>
      <c r="AM585" s="21"/>
      <c r="AN585" s="11">
        <v>10.0</v>
      </c>
      <c r="AO585" s="21"/>
      <c r="AP585" s="21"/>
      <c r="AQ585" s="11">
        <v>8.0</v>
      </c>
      <c r="AR585" s="11">
        <v>10.0</v>
      </c>
      <c r="AS585" s="11">
        <v>10.0</v>
      </c>
      <c r="AT585" s="11">
        <v>7.0</v>
      </c>
      <c r="AU585" s="21"/>
      <c r="AV585" s="21"/>
      <c r="AW585" s="21"/>
      <c r="AX585" s="11"/>
      <c r="AY585" s="25">
        <f t="shared" si="1"/>
        <v>8.12</v>
      </c>
      <c r="AZ585" s="21"/>
      <c r="BA585" s="23">
        <f t="shared" si="5"/>
        <v>0</v>
      </c>
      <c r="BB585" s="11">
        <v>58.0</v>
      </c>
      <c r="BC585" s="11">
        <v>9.0</v>
      </c>
      <c r="BD585" s="23">
        <f t="shared" si="3"/>
        <v>49</v>
      </c>
      <c r="BE585" s="6" t="s">
        <v>92</v>
      </c>
      <c r="BF585" s="11" t="s">
        <v>55</v>
      </c>
      <c r="BG585" s="11" t="s">
        <v>55</v>
      </c>
      <c r="BH585" s="11" t="s">
        <v>55</v>
      </c>
      <c r="BI585" s="11" t="s">
        <v>55</v>
      </c>
      <c r="BJ585" s="11" t="s">
        <v>92</v>
      </c>
      <c r="BK585" s="11" t="s">
        <v>55</v>
      </c>
    </row>
    <row r="586">
      <c r="A586" s="11">
        <v>583.0</v>
      </c>
      <c r="B586" s="116" t="s">
        <v>1576</v>
      </c>
      <c r="C586" s="116" t="s">
        <v>110</v>
      </c>
      <c r="D586" s="118"/>
      <c r="E586" s="117"/>
      <c r="F586" s="116" t="s">
        <v>96</v>
      </c>
      <c r="G586" s="116" t="s">
        <v>1722</v>
      </c>
      <c r="H586" s="48" t="s">
        <v>90</v>
      </c>
      <c r="Q586" s="11">
        <v>10.0</v>
      </c>
      <c r="R586" s="11">
        <v>10.0</v>
      </c>
      <c r="S586" s="11">
        <v>10.0</v>
      </c>
      <c r="T586" s="21"/>
      <c r="U586" s="11">
        <v>10.0</v>
      </c>
      <c r="V586" s="11">
        <v>10.0</v>
      </c>
      <c r="W586" s="21"/>
      <c r="X586" s="21"/>
      <c r="Y586" s="21"/>
      <c r="Z586" s="21"/>
      <c r="AA586" s="21"/>
      <c r="AB586" s="11">
        <v>9.0</v>
      </c>
      <c r="AC586" s="11">
        <v>8.0</v>
      </c>
      <c r="AD586" s="21"/>
      <c r="AE586" s="21"/>
      <c r="AF586" s="21"/>
      <c r="AG586" s="11">
        <v>10.0</v>
      </c>
      <c r="AH586" s="11">
        <v>10.0</v>
      </c>
      <c r="AI586" s="11">
        <v>10.0</v>
      </c>
      <c r="AJ586" s="21"/>
      <c r="AK586" s="11">
        <v>10.0</v>
      </c>
      <c r="AL586" s="21"/>
      <c r="AM586" s="21"/>
      <c r="AN586" s="11">
        <v>10.0</v>
      </c>
      <c r="AO586" s="21"/>
      <c r="AP586" s="21"/>
      <c r="AQ586" s="11">
        <v>10.0</v>
      </c>
      <c r="AR586" s="11">
        <v>10.0</v>
      </c>
      <c r="AS586" s="11">
        <v>10.0</v>
      </c>
      <c r="AT586" s="11">
        <v>10.0</v>
      </c>
      <c r="AU586" s="21"/>
      <c r="AV586" s="21"/>
      <c r="AW586" s="21"/>
      <c r="AX586" s="11">
        <v>10.0</v>
      </c>
      <c r="AY586" s="25">
        <f t="shared" si="1"/>
        <v>9.82</v>
      </c>
      <c r="AZ586" s="21"/>
      <c r="BA586" s="23">
        <f t="shared" si="5"/>
        <v>0</v>
      </c>
      <c r="BB586" s="21"/>
      <c r="BC586" s="21"/>
      <c r="BD586" s="23">
        <f t="shared" si="3"/>
        <v>0</v>
      </c>
      <c r="BE586" s="6" t="s">
        <v>92</v>
      </c>
      <c r="BF586" s="11" t="s">
        <v>55</v>
      </c>
      <c r="BG586" s="11" t="s">
        <v>55</v>
      </c>
      <c r="BH586" s="11" t="s">
        <v>55</v>
      </c>
      <c r="BI586" s="11" t="s">
        <v>55</v>
      </c>
      <c r="BJ586" s="11" t="s">
        <v>92</v>
      </c>
      <c r="BK586" s="11" t="s">
        <v>55</v>
      </c>
    </row>
    <row r="587">
      <c r="A587" s="11">
        <v>584.0</v>
      </c>
      <c r="B587" s="116" t="s">
        <v>93</v>
      </c>
      <c r="C587" s="116" t="s">
        <v>611</v>
      </c>
      <c r="D587" s="116" t="s">
        <v>125</v>
      </c>
      <c r="E587" s="117"/>
      <c r="F587" s="116" t="s">
        <v>79</v>
      </c>
      <c r="G587" s="116" t="s">
        <v>1722</v>
      </c>
      <c r="H587" s="48" t="s">
        <v>90</v>
      </c>
      <c r="Q587" s="11">
        <v>9.0</v>
      </c>
      <c r="R587" s="11">
        <v>9.0</v>
      </c>
      <c r="S587" s="11">
        <v>9.0</v>
      </c>
      <c r="T587" s="21"/>
      <c r="U587" s="11">
        <v>10.0</v>
      </c>
      <c r="V587" s="11">
        <v>9.0</v>
      </c>
      <c r="W587" s="21"/>
      <c r="X587" s="21"/>
      <c r="Y587" s="21"/>
      <c r="Z587" s="21"/>
      <c r="AA587" s="21"/>
      <c r="AB587" s="11">
        <v>8.0</v>
      </c>
      <c r="AC587" s="11">
        <v>9.0</v>
      </c>
      <c r="AD587" s="21"/>
      <c r="AE587" s="21"/>
      <c r="AF587" s="21"/>
      <c r="AG587" s="11">
        <v>9.0</v>
      </c>
      <c r="AH587" s="11">
        <v>10.0</v>
      </c>
      <c r="AI587" s="11">
        <v>10.0</v>
      </c>
      <c r="AJ587" s="21"/>
      <c r="AK587" s="11">
        <v>10.0</v>
      </c>
      <c r="AL587" s="21"/>
      <c r="AM587" s="11"/>
      <c r="AN587" s="11">
        <v>10.0</v>
      </c>
      <c r="AO587" s="21"/>
      <c r="AP587" s="21"/>
      <c r="AQ587" s="11">
        <v>10.0</v>
      </c>
      <c r="AR587" s="11">
        <v>10.0</v>
      </c>
      <c r="AS587" s="11">
        <v>10.0</v>
      </c>
      <c r="AT587" s="11">
        <v>10.0</v>
      </c>
      <c r="AU587" s="21"/>
      <c r="AV587" s="21"/>
      <c r="AW587" s="21"/>
      <c r="AX587" s="11">
        <v>10.0</v>
      </c>
      <c r="AY587" s="25">
        <f t="shared" si="1"/>
        <v>9.52</v>
      </c>
      <c r="AZ587" s="21"/>
      <c r="BA587" s="23">
        <f t="shared" si="5"/>
        <v>0</v>
      </c>
      <c r="BB587" s="21"/>
      <c r="BC587" s="21"/>
      <c r="BD587" s="23">
        <f t="shared" si="3"/>
        <v>0</v>
      </c>
      <c r="BE587" s="72" t="s">
        <v>92</v>
      </c>
      <c r="BF587" s="11" t="s">
        <v>55</v>
      </c>
      <c r="BG587" s="11" t="s">
        <v>55</v>
      </c>
      <c r="BH587" s="11" t="s">
        <v>55</v>
      </c>
      <c r="BI587" s="11" t="s">
        <v>55</v>
      </c>
      <c r="BJ587" s="11" t="s">
        <v>92</v>
      </c>
      <c r="BK587" s="11" t="s">
        <v>55</v>
      </c>
    </row>
    <row r="588">
      <c r="A588" s="11">
        <v>585.0</v>
      </c>
      <c r="B588" s="116" t="s">
        <v>1578</v>
      </c>
      <c r="C588" s="116" t="s">
        <v>77</v>
      </c>
      <c r="D588" s="118"/>
      <c r="E588" s="117"/>
      <c r="F588" s="116" t="s">
        <v>79</v>
      </c>
      <c r="G588" s="116" t="s">
        <v>1722</v>
      </c>
      <c r="H588" s="48" t="s">
        <v>90</v>
      </c>
      <c r="Q588" s="11">
        <v>9.0</v>
      </c>
      <c r="R588" s="11">
        <v>9.0</v>
      </c>
      <c r="S588" s="11">
        <v>8.0</v>
      </c>
      <c r="T588" s="21"/>
      <c r="U588" s="11">
        <v>10.0</v>
      </c>
      <c r="V588" s="11">
        <v>10.0</v>
      </c>
      <c r="W588" s="21"/>
      <c r="X588" s="21"/>
      <c r="Y588" s="21"/>
      <c r="Z588" s="21"/>
      <c r="AA588" s="21"/>
      <c r="AB588" s="11">
        <v>9.0</v>
      </c>
      <c r="AC588" s="11">
        <v>8.0</v>
      </c>
      <c r="AD588" s="21"/>
      <c r="AE588" s="21"/>
      <c r="AF588" s="21"/>
      <c r="AG588" s="11">
        <v>9.0</v>
      </c>
      <c r="AH588" s="11">
        <v>10.0</v>
      </c>
      <c r="AI588" s="11">
        <v>10.0</v>
      </c>
      <c r="AJ588" s="21"/>
      <c r="AK588" s="11">
        <v>10.0</v>
      </c>
      <c r="AL588" s="21"/>
      <c r="AM588" s="21"/>
      <c r="AN588" s="11">
        <v>10.0</v>
      </c>
      <c r="AO588" s="21"/>
      <c r="AP588" s="21"/>
      <c r="AQ588" s="11">
        <v>10.0</v>
      </c>
      <c r="AR588" s="11">
        <v>9.0</v>
      </c>
      <c r="AS588" s="11">
        <v>10.0</v>
      </c>
      <c r="AT588" s="11">
        <v>10.0</v>
      </c>
      <c r="AU588" s="21"/>
      <c r="AV588" s="21"/>
      <c r="AW588" s="21"/>
      <c r="AX588" s="11">
        <v>10.0</v>
      </c>
      <c r="AY588" s="25">
        <f t="shared" si="1"/>
        <v>9.47</v>
      </c>
      <c r="AZ588" s="21"/>
      <c r="BA588" s="23">
        <f t="shared" si="5"/>
        <v>0</v>
      </c>
      <c r="BB588" s="21"/>
      <c r="BC588" s="21"/>
      <c r="BD588" s="23">
        <f t="shared" si="3"/>
        <v>0</v>
      </c>
      <c r="BE588" s="72" t="s">
        <v>92</v>
      </c>
      <c r="BF588" s="11" t="s">
        <v>55</v>
      </c>
      <c r="BG588" s="11" t="s">
        <v>55</v>
      </c>
      <c r="BH588" s="11" t="s">
        <v>55</v>
      </c>
      <c r="BI588" s="11" t="s">
        <v>55</v>
      </c>
      <c r="BJ588" s="11" t="s">
        <v>92</v>
      </c>
      <c r="BK588" s="11" t="s">
        <v>55</v>
      </c>
    </row>
    <row r="589">
      <c r="A589" s="11">
        <v>586.0</v>
      </c>
      <c r="B589" s="116" t="s">
        <v>1579</v>
      </c>
      <c r="C589" s="116" t="s">
        <v>265</v>
      </c>
      <c r="D589" s="118"/>
      <c r="E589" s="117"/>
      <c r="F589" s="116" t="s">
        <v>96</v>
      </c>
      <c r="G589" s="116" t="s">
        <v>1722</v>
      </c>
      <c r="H589" s="48" t="s">
        <v>90</v>
      </c>
      <c r="Q589" s="11">
        <v>10.0</v>
      </c>
      <c r="R589" s="11">
        <v>8.0</v>
      </c>
      <c r="S589" s="11">
        <v>8.0</v>
      </c>
      <c r="T589" s="21"/>
      <c r="U589" s="11">
        <v>10.0</v>
      </c>
      <c r="V589" s="11">
        <v>10.0</v>
      </c>
      <c r="W589" s="21"/>
      <c r="X589" s="21"/>
      <c r="Y589" s="21"/>
      <c r="Z589" s="21"/>
      <c r="AA589" s="21"/>
      <c r="AB589" s="11">
        <v>9.0</v>
      </c>
      <c r="AC589" s="11">
        <v>10.0</v>
      </c>
      <c r="AD589" s="21"/>
      <c r="AE589" s="21"/>
      <c r="AF589" s="21"/>
      <c r="AG589" s="11">
        <v>10.0</v>
      </c>
      <c r="AH589" s="11">
        <v>10.0</v>
      </c>
      <c r="AI589" s="11">
        <v>10.0</v>
      </c>
      <c r="AJ589" s="21"/>
      <c r="AK589" s="11">
        <v>10.0</v>
      </c>
      <c r="AL589" s="21"/>
      <c r="AM589" s="21"/>
      <c r="AN589" s="11">
        <v>10.0</v>
      </c>
      <c r="AO589" s="21"/>
      <c r="AP589" s="21"/>
      <c r="AQ589" s="11">
        <v>10.0</v>
      </c>
      <c r="AR589" s="11">
        <v>10.0</v>
      </c>
      <c r="AS589" s="11">
        <v>10.0</v>
      </c>
      <c r="AT589" s="11">
        <v>10.0</v>
      </c>
      <c r="AU589" s="21"/>
      <c r="AV589" s="21"/>
      <c r="AW589" s="21"/>
      <c r="AX589" s="11">
        <v>10.0</v>
      </c>
      <c r="AY589" s="25">
        <f t="shared" si="1"/>
        <v>9.7</v>
      </c>
      <c r="AZ589" s="21"/>
      <c r="BA589" s="23">
        <f t="shared" si="5"/>
        <v>0</v>
      </c>
      <c r="BB589" s="21"/>
      <c r="BC589" s="21"/>
      <c r="BD589" s="23">
        <f t="shared" si="3"/>
        <v>0</v>
      </c>
      <c r="BE589" s="72" t="s">
        <v>92</v>
      </c>
      <c r="BF589" s="11" t="s">
        <v>55</v>
      </c>
      <c r="BG589" s="11" t="s">
        <v>55</v>
      </c>
      <c r="BH589" s="11" t="s">
        <v>55</v>
      </c>
      <c r="BI589" s="11" t="s">
        <v>55</v>
      </c>
      <c r="BJ589" s="11" t="s">
        <v>92</v>
      </c>
      <c r="BK589" s="11" t="s">
        <v>55</v>
      </c>
    </row>
    <row r="590">
      <c r="A590" s="11">
        <v>587.0</v>
      </c>
      <c r="B590" s="116" t="s">
        <v>1580</v>
      </c>
      <c r="C590" s="116" t="s">
        <v>670</v>
      </c>
      <c r="D590" s="116" t="s">
        <v>808</v>
      </c>
      <c r="E590" s="117"/>
      <c r="F590" s="116" t="s">
        <v>96</v>
      </c>
      <c r="G590" s="116" t="s">
        <v>1722</v>
      </c>
      <c r="H590" s="48" t="s">
        <v>90</v>
      </c>
      <c r="Q590" s="11">
        <v>9.0</v>
      </c>
      <c r="R590" s="11">
        <v>9.0</v>
      </c>
      <c r="S590" s="11">
        <v>9.0</v>
      </c>
      <c r="T590" s="21"/>
      <c r="U590" s="11">
        <v>10.0</v>
      </c>
      <c r="V590" s="11">
        <v>10.0</v>
      </c>
      <c r="W590" s="21"/>
      <c r="X590" s="21"/>
      <c r="Y590" s="21"/>
      <c r="Z590" s="21"/>
      <c r="AA590" s="21"/>
      <c r="AB590" s="11">
        <v>10.0</v>
      </c>
      <c r="AC590" s="11">
        <v>10.0</v>
      </c>
      <c r="AD590" s="21"/>
      <c r="AE590" s="21"/>
      <c r="AF590" s="21"/>
      <c r="AG590" s="11">
        <v>10.0</v>
      </c>
      <c r="AH590" s="11">
        <v>10.0</v>
      </c>
      <c r="AI590" s="11">
        <v>10.0</v>
      </c>
      <c r="AJ590" s="21"/>
      <c r="AK590" s="11">
        <v>10.0</v>
      </c>
      <c r="AL590" s="21"/>
      <c r="AM590" s="21"/>
      <c r="AN590" s="11">
        <v>10.0</v>
      </c>
      <c r="AO590" s="21"/>
      <c r="AP590" s="21"/>
      <c r="AQ590" s="11">
        <v>10.0</v>
      </c>
      <c r="AR590" s="11">
        <v>10.0</v>
      </c>
      <c r="AS590" s="11">
        <v>10.0</v>
      </c>
      <c r="AT590" s="11">
        <v>10.0</v>
      </c>
      <c r="AU590" s="21"/>
      <c r="AV590" s="21"/>
      <c r="AW590" s="21"/>
      <c r="AX590" s="11">
        <v>10.0</v>
      </c>
      <c r="AY590" s="25">
        <f t="shared" si="1"/>
        <v>9.82</v>
      </c>
      <c r="AZ590" s="21"/>
      <c r="BA590" s="23">
        <f t="shared" si="5"/>
        <v>0</v>
      </c>
      <c r="BB590" s="21"/>
      <c r="BC590" s="21"/>
      <c r="BD590" s="23">
        <f t="shared" si="3"/>
        <v>0</v>
      </c>
      <c r="BE590" s="72" t="s">
        <v>92</v>
      </c>
      <c r="BF590" s="11" t="s">
        <v>55</v>
      </c>
      <c r="BG590" s="11" t="s">
        <v>55</v>
      </c>
      <c r="BH590" s="11" t="s">
        <v>55</v>
      </c>
      <c r="BI590" s="11" t="s">
        <v>55</v>
      </c>
      <c r="BJ590" s="11" t="s">
        <v>92</v>
      </c>
      <c r="BK590" s="11" t="s">
        <v>55</v>
      </c>
    </row>
    <row r="591">
      <c r="A591" s="11">
        <v>588.0</v>
      </c>
      <c r="B591" s="116" t="s">
        <v>1581</v>
      </c>
      <c r="C591" s="116" t="s">
        <v>200</v>
      </c>
      <c r="D591" s="117"/>
      <c r="E591" s="117"/>
      <c r="F591" s="116" t="s">
        <v>96</v>
      </c>
      <c r="G591" s="116" t="s">
        <v>1722</v>
      </c>
      <c r="H591" s="48" t="s">
        <v>90</v>
      </c>
      <c r="Q591" s="11">
        <v>9.0</v>
      </c>
      <c r="R591" s="11">
        <v>9.0</v>
      </c>
      <c r="S591" s="11">
        <v>9.0</v>
      </c>
      <c r="T591" s="21"/>
      <c r="U591" s="11">
        <v>9.0</v>
      </c>
      <c r="V591" s="11">
        <v>10.0</v>
      </c>
      <c r="W591" s="21"/>
      <c r="X591" s="21"/>
      <c r="Y591" s="21"/>
      <c r="Z591" s="21"/>
      <c r="AA591" s="21"/>
      <c r="AB591" s="11">
        <v>8.0</v>
      </c>
      <c r="AC591" s="11">
        <v>8.0</v>
      </c>
      <c r="AD591" s="21"/>
      <c r="AE591" s="21"/>
      <c r="AF591" s="21"/>
      <c r="AG591" s="11">
        <v>8.0</v>
      </c>
      <c r="AH591" s="11">
        <v>10.0</v>
      </c>
      <c r="AI591" s="11">
        <v>10.0</v>
      </c>
      <c r="AJ591" s="21"/>
      <c r="AK591" s="11">
        <v>10.0</v>
      </c>
      <c r="AL591" s="21"/>
      <c r="AM591" s="21"/>
      <c r="AN591" s="11">
        <v>10.0</v>
      </c>
      <c r="AO591" s="21"/>
      <c r="AP591" s="21"/>
      <c r="AQ591" s="11">
        <v>10.0</v>
      </c>
      <c r="AR591" s="11">
        <v>10.0</v>
      </c>
      <c r="AS591" s="11">
        <v>10.0</v>
      </c>
      <c r="AT591" s="11">
        <v>10.0</v>
      </c>
      <c r="AU591" s="21"/>
      <c r="AV591" s="21"/>
      <c r="AW591" s="21"/>
      <c r="AX591" s="11">
        <v>10.0</v>
      </c>
      <c r="AY591" s="25">
        <f t="shared" si="1"/>
        <v>9.41</v>
      </c>
      <c r="AZ591" s="21"/>
      <c r="BA591" s="23">
        <f t="shared" si="5"/>
        <v>0</v>
      </c>
      <c r="BB591" s="21"/>
      <c r="BC591" s="21"/>
      <c r="BD591" s="23">
        <f t="shared" si="3"/>
        <v>0</v>
      </c>
      <c r="BE591" s="72" t="s">
        <v>92</v>
      </c>
      <c r="BF591" s="11" t="s">
        <v>55</v>
      </c>
      <c r="BG591" s="11" t="s">
        <v>55</v>
      </c>
      <c r="BH591" s="11" t="s">
        <v>55</v>
      </c>
      <c r="BI591" s="11" t="s">
        <v>55</v>
      </c>
      <c r="BJ591" s="11" t="s">
        <v>92</v>
      </c>
      <c r="BK591" s="11" t="s">
        <v>55</v>
      </c>
    </row>
    <row r="592">
      <c r="A592" s="11">
        <v>589.0</v>
      </c>
      <c r="B592" s="116" t="s">
        <v>1318</v>
      </c>
      <c r="C592" s="116" t="s">
        <v>102</v>
      </c>
      <c r="D592" s="117"/>
      <c r="E592" s="117"/>
      <c r="F592" s="116" t="s">
        <v>96</v>
      </c>
      <c r="G592" s="116" t="s">
        <v>1722</v>
      </c>
      <c r="H592" s="48" t="s">
        <v>90</v>
      </c>
      <c r="Q592" s="11">
        <v>9.0</v>
      </c>
      <c r="R592" s="11">
        <v>10.0</v>
      </c>
      <c r="S592" s="11">
        <v>9.0</v>
      </c>
      <c r="T592" s="21"/>
      <c r="U592" s="11">
        <v>10.0</v>
      </c>
      <c r="V592" s="11">
        <v>10.0</v>
      </c>
      <c r="W592" s="21"/>
      <c r="X592" s="21"/>
      <c r="Y592" s="21"/>
      <c r="Z592" s="21"/>
      <c r="AA592" s="21"/>
      <c r="AB592" s="11">
        <v>7.0</v>
      </c>
      <c r="AC592" s="11">
        <v>7.0</v>
      </c>
      <c r="AD592" s="21"/>
      <c r="AE592" s="21"/>
      <c r="AF592" s="21"/>
      <c r="AG592" s="11">
        <v>10.0</v>
      </c>
      <c r="AH592" s="11">
        <v>10.0</v>
      </c>
      <c r="AI592" s="11">
        <v>10.0</v>
      </c>
      <c r="AJ592" s="21"/>
      <c r="AK592" s="11">
        <v>10.0</v>
      </c>
      <c r="AL592" s="21"/>
      <c r="AM592" s="21"/>
      <c r="AN592" s="11">
        <v>10.0</v>
      </c>
      <c r="AO592" s="21"/>
      <c r="AP592" s="21"/>
      <c r="AQ592" s="11">
        <v>10.0</v>
      </c>
      <c r="AR592" s="11">
        <v>10.0</v>
      </c>
      <c r="AS592" s="11">
        <v>10.0</v>
      </c>
      <c r="AT592" s="11">
        <v>10.0</v>
      </c>
      <c r="AU592" s="21"/>
      <c r="AV592" s="21"/>
      <c r="AW592" s="21"/>
      <c r="AX592" s="11">
        <v>10.0</v>
      </c>
      <c r="AY592" s="25">
        <f t="shared" si="1"/>
        <v>9.52</v>
      </c>
      <c r="AZ592" s="21"/>
      <c r="BA592" s="23">
        <f t="shared" si="5"/>
        <v>0</v>
      </c>
      <c r="BB592" s="21"/>
      <c r="BC592" s="21"/>
      <c r="BD592" s="23">
        <f t="shared" si="3"/>
        <v>0</v>
      </c>
      <c r="BE592" s="72" t="s">
        <v>92</v>
      </c>
      <c r="BF592" s="11" t="s">
        <v>55</v>
      </c>
      <c r="BG592" s="11" t="s">
        <v>55</v>
      </c>
      <c r="BH592" s="11" t="s">
        <v>55</v>
      </c>
      <c r="BI592" s="11" t="s">
        <v>55</v>
      </c>
      <c r="BJ592" s="11" t="s">
        <v>92</v>
      </c>
      <c r="BK592" s="11" t="s">
        <v>55</v>
      </c>
    </row>
    <row r="593">
      <c r="A593" s="11">
        <v>590.0</v>
      </c>
      <c r="B593" s="116" t="s">
        <v>1582</v>
      </c>
      <c r="C593" s="116" t="s">
        <v>199</v>
      </c>
      <c r="D593" s="116" t="s">
        <v>252</v>
      </c>
      <c r="E593" s="117"/>
      <c r="F593" s="116" t="s">
        <v>96</v>
      </c>
      <c r="G593" s="116" t="s">
        <v>1722</v>
      </c>
      <c r="H593" s="48" t="s">
        <v>90</v>
      </c>
      <c r="Q593" s="11">
        <v>7.0</v>
      </c>
      <c r="R593" s="11">
        <v>7.0</v>
      </c>
      <c r="S593" s="11">
        <v>5.0</v>
      </c>
      <c r="T593" s="21"/>
      <c r="U593" s="11">
        <v>10.0</v>
      </c>
      <c r="V593" s="11">
        <v>10.0</v>
      </c>
      <c r="W593" s="21"/>
      <c r="X593" s="21"/>
      <c r="Y593" s="21"/>
      <c r="Z593" s="21"/>
      <c r="AA593" s="21"/>
      <c r="AB593" s="11">
        <v>4.0</v>
      </c>
      <c r="AC593" s="11">
        <v>8.0</v>
      </c>
      <c r="AD593" s="21"/>
      <c r="AE593" s="21"/>
      <c r="AF593" s="21"/>
      <c r="AG593" s="11">
        <v>7.0</v>
      </c>
      <c r="AH593" s="21"/>
      <c r="AI593" s="11">
        <v>10.0</v>
      </c>
      <c r="AJ593" s="21"/>
      <c r="AK593" s="11">
        <v>10.0</v>
      </c>
      <c r="AL593" s="21"/>
      <c r="AM593" s="21"/>
      <c r="AN593" s="11">
        <v>10.0</v>
      </c>
      <c r="AO593" s="21"/>
      <c r="AP593" s="21"/>
      <c r="AQ593" s="11">
        <v>8.0</v>
      </c>
      <c r="AR593" s="11">
        <v>9.0</v>
      </c>
      <c r="AS593" s="11">
        <v>6.0</v>
      </c>
      <c r="AT593" s="11">
        <v>10.0</v>
      </c>
      <c r="AU593" s="21"/>
      <c r="AV593" s="21"/>
      <c r="AW593" s="21"/>
      <c r="AX593" s="11">
        <v>10.0</v>
      </c>
      <c r="AY593" s="25" t="str">
        <f t="shared" si="1"/>
        <v/>
      </c>
      <c r="AZ593" s="21"/>
      <c r="BA593" s="23">
        <f t="shared" si="5"/>
        <v>1</v>
      </c>
      <c r="BB593" s="21"/>
      <c r="BC593" s="21"/>
      <c r="BD593" s="23">
        <f t="shared" si="3"/>
        <v>0</v>
      </c>
      <c r="BE593" s="72" t="s">
        <v>92</v>
      </c>
      <c r="BF593" s="11" t="s">
        <v>55</v>
      </c>
      <c r="BG593" s="11" t="s">
        <v>55</v>
      </c>
      <c r="BH593" s="11" t="s">
        <v>55</v>
      </c>
      <c r="BI593" s="11" t="s">
        <v>55</v>
      </c>
      <c r="BJ593" s="11" t="s">
        <v>92</v>
      </c>
      <c r="BK593" s="11" t="s">
        <v>55</v>
      </c>
    </row>
    <row r="594">
      <c r="A594" s="11">
        <v>591.0</v>
      </c>
      <c r="B594" s="116" t="s">
        <v>1363</v>
      </c>
      <c r="C594" s="116" t="s">
        <v>193</v>
      </c>
      <c r="D594" s="116" t="s">
        <v>1583</v>
      </c>
      <c r="E594" s="117"/>
      <c r="F594" s="116" t="s">
        <v>96</v>
      </c>
      <c r="G594" s="116" t="s">
        <v>1722</v>
      </c>
      <c r="H594" s="48" t="s">
        <v>90</v>
      </c>
      <c r="Q594" s="11">
        <v>8.0</v>
      </c>
      <c r="R594" s="11">
        <v>7.0</v>
      </c>
      <c r="S594" s="11">
        <v>7.0</v>
      </c>
      <c r="T594" s="21"/>
      <c r="U594" s="11">
        <v>10.0</v>
      </c>
      <c r="V594" s="11">
        <v>9.0</v>
      </c>
      <c r="W594" s="21"/>
      <c r="X594" s="21"/>
      <c r="Y594" s="21"/>
      <c r="Z594" s="21"/>
      <c r="AA594" s="21"/>
      <c r="AB594" s="11">
        <v>5.0</v>
      </c>
      <c r="AC594" s="11">
        <v>8.0</v>
      </c>
      <c r="AD594" s="21"/>
      <c r="AE594" s="21"/>
      <c r="AF594" s="21"/>
      <c r="AG594" s="11">
        <v>7.0</v>
      </c>
      <c r="AH594" s="11">
        <v>10.0</v>
      </c>
      <c r="AI594" s="11">
        <v>10.0</v>
      </c>
      <c r="AJ594" s="21"/>
      <c r="AK594" s="11">
        <v>10.0</v>
      </c>
      <c r="AL594" s="21"/>
      <c r="AM594" s="21"/>
      <c r="AN594" s="11">
        <v>10.0</v>
      </c>
      <c r="AO594" s="21"/>
      <c r="AP594" s="21"/>
      <c r="AQ594" s="11">
        <v>10.0</v>
      </c>
      <c r="AR594" s="11">
        <v>9.0</v>
      </c>
      <c r="AS594" s="11">
        <v>9.0</v>
      </c>
      <c r="AT594" s="11">
        <v>10.0</v>
      </c>
      <c r="AU594" s="21"/>
      <c r="AV594" s="21"/>
      <c r="AW594" s="21"/>
      <c r="AX594" s="11">
        <v>10.0</v>
      </c>
      <c r="AY594" s="25">
        <f t="shared" si="1"/>
        <v>8.76</v>
      </c>
      <c r="AZ594" s="21"/>
      <c r="BA594" s="23">
        <f t="shared" si="5"/>
        <v>0</v>
      </c>
      <c r="BB594" s="21"/>
      <c r="BC594" s="21"/>
      <c r="BD594" s="23">
        <f t="shared" si="3"/>
        <v>0</v>
      </c>
      <c r="BE594" s="72" t="s">
        <v>92</v>
      </c>
      <c r="BF594" s="11" t="s">
        <v>55</v>
      </c>
      <c r="BG594" s="11" t="s">
        <v>55</v>
      </c>
      <c r="BH594" s="11" t="s">
        <v>55</v>
      </c>
      <c r="BI594" s="11" t="s">
        <v>55</v>
      </c>
      <c r="BJ594" s="11" t="s">
        <v>92</v>
      </c>
      <c r="BK594" s="11" t="s">
        <v>55</v>
      </c>
    </row>
    <row r="595">
      <c r="A595" s="11">
        <v>592.0</v>
      </c>
      <c r="B595" s="116" t="s">
        <v>1527</v>
      </c>
      <c r="C595" s="116" t="s">
        <v>173</v>
      </c>
      <c r="D595" s="116" t="s">
        <v>1154</v>
      </c>
      <c r="E595" s="117"/>
      <c r="F595" s="116" t="s">
        <v>79</v>
      </c>
      <c r="G595" s="116" t="s">
        <v>1722</v>
      </c>
      <c r="H595" s="48" t="s">
        <v>90</v>
      </c>
      <c r="Q595" s="11">
        <v>8.0</v>
      </c>
      <c r="R595" s="11">
        <v>7.0</v>
      </c>
      <c r="S595" s="11">
        <v>6.0</v>
      </c>
      <c r="T595" s="21"/>
      <c r="U595" s="11">
        <v>10.0</v>
      </c>
      <c r="V595" s="11">
        <v>8.0</v>
      </c>
      <c r="W595" s="21"/>
      <c r="X595" s="21"/>
      <c r="Y595" s="21"/>
      <c r="Z595" s="21"/>
      <c r="AA595" s="21"/>
      <c r="AB595" s="11">
        <v>6.0</v>
      </c>
      <c r="AC595" s="11">
        <v>7.0</v>
      </c>
      <c r="AD595" s="21"/>
      <c r="AE595" s="21"/>
      <c r="AF595" s="21"/>
      <c r="AG595" s="11">
        <v>8.0</v>
      </c>
      <c r="AH595" s="11">
        <v>10.0</v>
      </c>
      <c r="AI595" s="11">
        <v>10.0</v>
      </c>
      <c r="AJ595" s="21"/>
      <c r="AK595" s="11">
        <v>10.0</v>
      </c>
      <c r="AL595" s="21"/>
      <c r="AM595" s="21"/>
      <c r="AN595" s="11">
        <v>10.0</v>
      </c>
      <c r="AO595" s="21"/>
      <c r="AP595" s="21"/>
      <c r="AQ595" s="11">
        <v>8.0</v>
      </c>
      <c r="AR595" s="11">
        <v>9.0</v>
      </c>
      <c r="AS595" s="11">
        <v>9.0</v>
      </c>
      <c r="AT595" s="11">
        <v>10.0</v>
      </c>
      <c r="AU595" s="21"/>
      <c r="AV595" s="21"/>
      <c r="AW595" s="21"/>
      <c r="AX595" s="11">
        <v>10.0</v>
      </c>
      <c r="AY595" s="25">
        <f t="shared" si="1"/>
        <v>8.58</v>
      </c>
      <c r="AZ595" s="21"/>
      <c r="BA595" s="23">
        <f t="shared" si="5"/>
        <v>0</v>
      </c>
      <c r="BB595" s="21"/>
      <c r="BC595" s="21"/>
      <c r="BD595" s="23">
        <f t="shared" si="3"/>
        <v>0</v>
      </c>
      <c r="BE595" s="72" t="s">
        <v>92</v>
      </c>
      <c r="BF595" s="11" t="s">
        <v>55</v>
      </c>
      <c r="BG595" s="11" t="s">
        <v>55</v>
      </c>
      <c r="BH595" s="11" t="s">
        <v>55</v>
      </c>
      <c r="BI595" s="11" t="s">
        <v>55</v>
      </c>
      <c r="BJ595" s="11" t="s">
        <v>92</v>
      </c>
      <c r="BK595" s="11" t="s">
        <v>55</v>
      </c>
    </row>
    <row r="596">
      <c r="A596" s="11">
        <v>593.0</v>
      </c>
      <c r="B596" s="116" t="s">
        <v>1584</v>
      </c>
      <c r="C596" s="116" t="s">
        <v>1585</v>
      </c>
      <c r="D596" s="116" t="s">
        <v>236</v>
      </c>
      <c r="E596" s="117"/>
      <c r="F596" s="116" t="s">
        <v>96</v>
      </c>
      <c r="G596" s="116" t="s">
        <v>1722</v>
      </c>
      <c r="H596" s="48" t="s">
        <v>90</v>
      </c>
      <c r="Q596" s="11">
        <v>8.0</v>
      </c>
      <c r="R596" s="11">
        <v>7.0</v>
      </c>
      <c r="S596" s="11">
        <v>7.0</v>
      </c>
      <c r="T596" s="21"/>
      <c r="U596" s="11">
        <v>8.0</v>
      </c>
      <c r="V596" s="11">
        <v>10.0</v>
      </c>
      <c r="W596" s="21"/>
      <c r="X596" s="21"/>
      <c r="Y596" s="21"/>
      <c r="Z596" s="21"/>
      <c r="AA596" s="21"/>
      <c r="AB596" s="11">
        <v>7.0</v>
      </c>
      <c r="AC596" s="11">
        <v>7.0</v>
      </c>
      <c r="AD596" s="21"/>
      <c r="AE596" s="21"/>
      <c r="AF596" s="21"/>
      <c r="AG596" s="11">
        <v>8.0</v>
      </c>
      <c r="AH596" s="11">
        <v>10.0</v>
      </c>
      <c r="AI596" s="11">
        <v>10.0</v>
      </c>
      <c r="AJ596" s="21"/>
      <c r="AK596" s="11">
        <v>10.0</v>
      </c>
      <c r="AL596" s="21"/>
      <c r="AM596" s="21"/>
      <c r="AN596" s="11">
        <v>10.0</v>
      </c>
      <c r="AO596" s="21"/>
      <c r="AP596" s="21"/>
      <c r="AQ596" s="11">
        <v>9.0</v>
      </c>
      <c r="AR596" s="11">
        <v>10.0</v>
      </c>
      <c r="AS596" s="11">
        <v>10.0</v>
      </c>
      <c r="AT596" s="11">
        <v>10.0</v>
      </c>
      <c r="AU596" s="21"/>
      <c r="AV596" s="21"/>
      <c r="AW596" s="21"/>
      <c r="AX596" s="11">
        <v>10.0</v>
      </c>
      <c r="AY596" s="25">
        <f t="shared" si="1"/>
        <v>8.88</v>
      </c>
      <c r="AZ596" s="21"/>
      <c r="BA596" s="23">
        <f t="shared" si="5"/>
        <v>0</v>
      </c>
      <c r="BB596" s="21"/>
      <c r="BC596" s="21"/>
      <c r="BD596" s="23">
        <f t="shared" si="3"/>
        <v>0</v>
      </c>
      <c r="BE596" s="72" t="s">
        <v>92</v>
      </c>
      <c r="BF596" s="11" t="s">
        <v>55</v>
      </c>
      <c r="BG596" s="11" t="s">
        <v>55</v>
      </c>
      <c r="BH596" s="11" t="s">
        <v>55</v>
      </c>
      <c r="BI596" s="11" t="s">
        <v>55</v>
      </c>
      <c r="BJ596" s="11" t="s">
        <v>92</v>
      </c>
      <c r="BK596" s="11" t="s">
        <v>55</v>
      </c>
    </row>
    <row r="597">
      <c r="A597" s="11">
        <v>594.0</v>
      </c>
      <c r="B597" s="116" t="s">
        <v>1586</v>
      </c>
      <c r="C597" s="116" t="s">
        <v>143</v>
      </c>
      <c r="D597" s="117"/>
      <c r="E597" s="117"/>
      <c r="F597" s="116" t="s">
        <v>79</v>
      </c>
      <c r="G597" s="116" t="s">
        <v>1722</v>
      </c>
      <c r="H597" s="48" t="s">
        <v>90</v>
      </c>
      <c r="Q597" s="11">
        <v>9.0</v>
      </c>
      <c r="R597" s="11">
        <v>8.0</v>
      </c>
      <c r="S597" s="11">
        <v>8.0</v>
      </c>
      <c r="T597" s="21"/>
      <c r="U597" s="11">
        <v>9.0</v>
      </c>
      <c r="V597" s="11">
        <v>10.0</v>
      </c>
      <c r="W597" s="21"/>
      <c r="X597" s="21"/>
      <c r="Y597" s="21"/>
      <c r="Z597" s="21"/>
      <c r="AA597" s="21"/>
      <c r="AB597" s="11">
        <v>8.0</v>
      </c>
      <c r="AC597" s="11">
        <v>8.0</v>
      </c>
      <c r="AD597" s="21"/>
      <c r="AE597" s="21"/>
      <c r="AF597" s="21"/>
      <c r="AG597" s="11">
        <v>8.0</v>
      </c>
      <c r="AH597" s="11">
        <v>10.0</v>
      </c>
      <c r="AI597" s="11">
        <v>10.0</v>
      </c>
      <c r="AJ597" s="21"/>
      <c r="AK597" s="11">
        <v>10.0</v>
      </c>
      <c r="AL597" s="21"/>
      <c r="AM597" s="21"/>
      <c r="AN597" s="11">
        <v>10.0</v>
      </c>
      <c r="AO597" s="21"/>
      <c r="AP597" s="21"/>
      <c r="AQ597" s="11">
        <v>10.0</v>
      </c>
      <c r="AR597" s="11">
        <v>10.0</v>
      </c>
      <c r="AS597" s="11">
        <v>10.0</v>
      </c>
      <c r="AT597" s="11">
        <v>10.0</v>
      </c>
      <c r="AU597" s="21"/>
      <c r="AV597" s="21"/>
      <c r="AW597" s="21"/>
      <c r="AX597" s="11">
        <v>10.0</v>
      </c>
      <c r="AY597" s="25">
        <f t="shared" si="1"/>
        <v>9.29</v>
      </c>
      <c r="AZ597" s="21"/>
      <c r="BA597" s="23">
        <f t="shared" si="5"/>
        <v>0</v>
      </c>
      <c r="BB597" s="21"/>
      <c r="BC597" s="21"/>
      <c r="BD597" s="23">
        <f t="shared" si="3"/>
        <v>0</v>
      </c>
      <c r="BE597" s="72" t="s">
        <v>92</v>
      </c>
      <c r="BF597" s="11" t="s">
        <v>55</v>
      </c>
      <c r="BG597" s="11" t="s">
        <v>55</v>
      </c>
      <c r="BH597" s="11" t="s">
        <v>55</v>
      </c>
      <c r="BI597" s="11" t="s">
        <v>55</v>
      </c>
      <c r="BJ597" s="11" t="s">
        <v>92</v>
      </c>
      <c r="BK597" s="11" t="s">
        <v>55</v>
      </c>
    </row>
    <row r="598">
      <c r="A598" s="11">
        <v>595.0</v>
      </c>
      <c r="B598" s="116" t="s">
        <v>1587</v>
      </c>
      <c r="C598" s="116" t="s">
        <v>353</v>
      </c>
      <c r="D598" s="116" t="s">
        <v>1013</v>
      </c>
      <c r="E598" s="117"/>
      <c r="F598" s="116" t="s">
        <v>79</v>
      </c>
      <c r="G598" s="116" t="s">
        <v>1722</v>
      </c>
      <c r="H598" s="48" t="s">
        <v>90</v>
      </c>
      <c r="Q598" s="11">
        <v>8.0</v>
      </c>
      <c r="R598" s="11">
        <v>8.0</v>
      </c>
      <c r="S598" s="11">
        <v>8.0</v>
      </c>
      <c r="T598" s="21"/>
      <c r="U598" s="11">
        <v>6.0</v>
      </c>
      <c r="V598" s="11">
        <v>8.0</v>
      </c>
      <c r="W598" s="21"/>
      <c r="X598" s="21"/>
      <c r="Y598" s="21"/>
      <c r="Z598" s="21"/>
      <c r="AA598" s="21"/>
      <c r="AB598" s="11">
        <v>5.0</v>
      </c>
      <c r="AC598" s="11">
        <v>7.0</v>
      </c>
      <c r="AD598" s="21"/>
      <c r="AE598" s="21"/>
      <c r="AF598" s="21"/>
      <c r="AG598" s="11">
        <v>8.0</v>
      </c>
      <c r="AH598" s="11">
        <v>10.0</v>
      </c>
      <c r="AI598" s="11">
        <v>10.0</v>
      </c>
      <c r="AJ598" s="21"/>
      <c r="AK598" s="11">
        <v>10.0</v>
      </c>
      <c r="AL598" s="21"/>
      <c r="AM598" s="21"/>
      <c r="AN598" s="11">
        <v>10.0</v>
      </c>
      <c r="AO598" s="21"/>
      <c r="AP598" s="21"/>
      <c r="AQ598" s="11">
        <v>10.0</v>
      </c>
      <c r="AR598" s="11">
        <v>10.0</v>
      </c>
      <c r="AS598" s="11">
        <v>9.0</v>
      </c>
      <c r="AT598" s="11">
        <v>10.0</v>
      </c>
      <c r="AU598" s="21"/>
      <c r="AV598" s="21"/>
      <c r="AW598" s="21"/>
      <c r="AX598" s="11">
        <v>10.0</v>
      </c>
      <c r="AY598" s="25">
        <f t="shared" si="1"/>
        <v>8.64</v>
      </c>
      <c r="AZ598" s="21"/>
      <c r="BA598" s="23">
        <f t="shared" si="5"/>
        <v>0</v>
      </c>
      <c r="BB598" s="21"/>
      <c r="BC598" s="21"/>
      <c r="BD598" s="23">
        <f t="shared" si="3"/>
        <v>0</v>
      </c>
      <c r="BE598" s="72" t="s">
        <v>92</v>
      </c>
      <c r="BF598" s="11" t="s">
        <v>55</v>
      </c>
      <c r="BG598" s="11" t="s">
        <v>55</v>
      </c>
      <c r="BH598" s="11" t="s">
        <v>55</v>
      </c>
      <c r="BI598" s="11" t="s">
        <v>55</v>
      </c>
      <c r="BJ598" s="11" t="s">
        <v>92</v>
      </c>
      <c r="BK598" s="11" t="s">
        <v>55</v>
      </c>
    </row>
    <row r="599">
      <c r="A599" s="11">
        <v>596.0</v>
      </c>
      <c r="B599" s="116" t="s">
        <v>1588</v>
      </c>
      <c r="C599" s="116" t="s">
        <v>494</v>
      </c>
      <c r="D599" s="116" t="s">
        <v>386</v>
      </c>
      <c r="E599" s="117"/>
      <c r="F599" s="116" t="s">
        <v>79</v>
      </c>
      <c r="G599" s="116" t="s">
        <v>1722</v>
      </c>
      <c r="H599" s="48" t="s">
        <v>90</v>
      </c>
      <c r="Q599" s="11">
        <v>9.0</v>
      </c>
      <c r="R599" s="11">
        <v>9.0</v>
      </c>
      <c r="S599" s="11">
        <v>8.0</v>
      </c>
      <c r="T599" s="21"/>
      <c r="U599" s="11">
        <v>10.0</v>
      </c>
      <c r="V599" s="11">
        <v>9.0</v>
      </c>
      <c r="W599" s="21"/>
      <c r="X599" s="21"/>
      <c r="Y599" s="21"/>
      <c r="Z599" s="21"/>
      <c r="AA599" s="21"/>
      <c r="AB599" s="11">
        <v>8.0</v>
      </c>
      <c r="AC599" s="11">
        <v>10.0</v>
      </c>
      <c r="AD599" s="21"/>
      <c r="AE599" s="21"/>
      <c r="AF599" s="21"/>
      <c r="AG599" s="11">
        <v>9.0</v>
      </c>
      <c r="AH599" s="11">
        <v>10.0</v>
      </c>
      <c r="AI599" s="11">
        <v>10.0</v>
      </c>
      <c r="AJ599" s="21"/>
      <c r="AK599" s="11">
        <v>10.0</v>
      </c>
      <c r="AL599" s="21"/>
      <c r="AM599" s="21"/>
      <c r="AN599" s="11">
        <v>10.0</v>
      </c>
      <c r="AO599" s="21"/>
      <c r="AP599" s="21"/>
      <c r="AQ599" s="11">
        <v>10.0</v>
      </c>
      <c r="AR599" s="11">
        <v>10.0</v>
      </c>
      <c r="AS599" s="11">
        <v>10.0</v>
      </c>
      <c r="AT599" s="11">
        <v>10.0</v>
      </c>
      <c r="AU599" s="21"/>
      <c r="AV599" s="21"/>
      <c r="AW599" s="21"/>
      <c r="AX599" s="11">
        <v>10.0</v>
      </c>
      <c r="AY599" s="25">
        <f t="shared" si="1"/>
        <v>9.52</v>
      </c>
      <c r="AZ599" s="21"/>
      <c r="BA599" s="23">
        <f t="shared" si="5"/>
        <v>0</v>
      </c>
      <c r="BB599" s="21"/>
      <c r="BC599" s="21"/>
      <c r="BD599" s="23">
        <f t="shared" si="3"/>
        <v>0</v>
      </c>
      <c r="BE599" s="72" t="s">
        <v>92</v>
      </c>
      <c r="BF599" s="11" t="s">
        <v>55</v>
      </c>
      <c r="BG599" s="11" t="s">
        <v>55</v>
      </c>
      <c r="BH599" s="11" t="s">
        <v>55</v>
      </c>
      <c r="BI599" s="11" t="s">
        <v>55</v>
      </c>
      <c r="BJ599" s="11" t="s">
        <v>92</v>
      </c>
      <c r="BK599" s="11" t="s">
        <v>55</v>
      </c>
    </row>
    <row r="600">
      <c r="A600" s="11">
        <v>597.0</v>
      </c>
      <c r="B600" s="116" t="s">
        <v>1176</v>
      </c>
      <c r="C600" s="116" t="s">
        <v>195</v>
      </c>
      <c r="D600" s="116" t="s">
        <v>236</v>
      </c>
      <c r="E600" s="117"/>
      <c r="F600" s="116" t="s">
        <v>96</v>
      </c>
      <c r="G600" s="116" t="s">
        <v>1722</v>
      </c>
      <c r="H600" s="48" t="s">
        <v>90</v>
      </c>
      <c r="Q600" s="11">
        <v>9.0</v>
      </c>
      <c r="R600" s="11">
        <v>9.0</v>
      </c>
      <c r="S600" s="11">
        <v>9.0</v>
      </c>
      <c r="T600" s="21"/>
      <c r="U600" s="11">
        <v>10.0</v>
      </c>
      <c r="V600" s="11">
        <v>10.0</v>
      </c>
      <c r="W600" s="21"/>
      <c r="X600" s="21"/>
      <c r="Y600" s="21"/>
      <c r="Z600" s="21"/>
      <c r="AA600" s="21"/>
      <c r="AB600" s="11">
        <v>5.0</v>
      </c>
      <c r="AC600" s="11">
        <v>7.0</v>
      </c>
      <c r="AD600" s="21"/>
      <c r="AE600" s="21"/>
      <c r="AF600" s="21"/>
      <c r="AG600" s="11">
        <v>8.0</v>
      </c>
      <c r="AH600" s="21"/>
      <c r="AI600" s="11">
        <v>10.0</v>
      </c>
      <c r="AJ600" s="21"/>
      <c r="AK600" s="11">
        <v>10.0</v>
      </c>
      <c r="AL600" s="21"/>
      <c r="AM600" s="21"/>
      <c r="AN600" s="11">
        <v>10.0</v>
      </c>
      <c r="AO600" s="21"/>
      <c r="AP600" s="21"/>
      <c r="AQ600" s="11">
        <v>10.0</v>
      </c>
      <c r="AR600" s="11">
        <v>10.0</v>
      </c>
      <c r="AS600" s="11">
        <v>10.0</v>
      </c>
      <c r="AT600" s="21"/>
      <c r="AU600" s="21"/>
      <c r="AV600" s="21"/>
      <c r="AW600" s="21"/>
      <c r="AX600" s="11">
        <v>10.0</v>
      </c>
      <c r="AY600" s="25">
        <f t="shared" si="1"/>
        <v>9.13</v>
      </c>
      <c r="AZ600" s="21"/>
      <c r="BA600" s="23">
        <f t="shared" si="5"/>
        <v>0</v>
      </c>
      <c r="BB600" s="21"/>
      <c r="BC600" s="21"/>
      <c r="BD600" s="23">
        <f t="shared" si="3"/>
        <v>0</v>
      </c>
      <c r="BE600" s="72" t="s">
        <v>92</v>
      </c>
      <c r="BF600" s="11" t="s">
        <v>55</v>
      </c>
      <c r="BG600" s="11" t="s">
        <v>55</v>
      </c>
      <c r="BH600" s="11" t="s">
        <v>55</v>
      </c>
      <c r="BI600" s="11" t="s">
        <v>55</v>
      </c>
      <c r="BJ600" s="11" t="s">
        <v>92</v>
      </c>
      <c r="BK600" s="11" t="s">
        <v>55</v>
      </c>
    </row>
    <row r="601">
      <c r="A601" s="11">
        <v>598.0</v>
      </c>
      <c r="B601" s="116" t="s">
        <v>771</v>
      </c>
      <c r="C601" s="116" t="s">
        <v>78</v>
      </c>
      <c r="D601" s="116" t="s">
        <v>75</v>
      </c>
      <c r="E601" s="117"/>
      <c r="F601" s="116" t="s">
        <v>79</v>
      </c>
      <c r="G601" s="116" t="s">
        <v>1722</v>
      </c>
      <c r="H601" s="48" t="s">
        <v>90</v>
      </c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11">
        <v>10.0</v>
      </c>
      <c r="AY601" s="25">
        <f t="shared" si="1"/>
        <v>10</v>
      </c>
      <c r="AZ601" s="21"/>
      <c r="BA601" s="23">
        <f t="shared" si="5"/>
        <v>0</v>
      </c>
      <c r="BB601" s="21"/>
      <c r="BC601" s="21"/>
      <c r="BD601" s="23">
        <f t="shared" si="3"/>
        <v>0</v>
      </c>
      <c r="BE601" s="72" t="s">
        <v>92</v>
      </c>
      <c r="BF601" s="11" t="s">
        <v>55</v>
      </c>
      <c r="BG601" s="11" t="s">
        <v>55</v>
      </c>
      <c r="BH601" s="11" t="s">
        <v>55</v>
      </c>
      <c r="BI601" s="11" t="s">
        <v>55</v>
      </c>
      <c r="BJ601" s="11" t="s">
        <v>92</v>
      </c>
      <c r="BK601" s="11" t="s">
        <v>55</v>
      </c>
    </row>
    <row r="602">
      <c r="A602" s="11">
        <v>599.0</v>
      </c>
      <c r="B602" s="116" t="s">
        <v>1589</v>
      </c>
      <c r="C602" s="116" t="s">
        <v>145</v>
      </c>
      <c r="D602" s="117"/>
      <c r="E602" s="117"/>
      <c r="F602" s="116" t="s">
        <v>79</v>
      </c>
      <c r="G602" s="116" t="s">
        <v>1722</v>
      </c>
      <c r="H602" s="48" t="s">
        <v>90</v>
      </c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11">
        <v>10.0</v>
      </c>
      <c r="AY602" s="25">
        <f t="shared" si="1"/>
        <v>10</v>
      </c>
      <c r="AZ602" s="21"/>
      <c r="BA602" s="23">
        <f t="shared" si="5"/>
        <v>0</v>
      </c>
      <c r="BB602" s="21"/>
      <c r="BC602" s="21"/>
      <c r="BD602" s="23">
        <f t="shared" si="3"/>
        <v>0</v>
      </c>
      <c r="BE602" s="72" t="s">
        <v>92</v>
      </c>
      <c r="BF602" s="11" t="s">
        <v>55</v>
      </c>
      <c r="BG602" s="11" t="s">
        <v>55</v>
      </c>
      <c r="BH602" s="11" t="s">
        <v>55</v>
      </c>
      <c r="BI602" s="11" t="s">
        <v>55</v>
      </c>
      <c r="BJ602" s="11" t="s">
        <v>92</v>
      </c>
      <c r="BK602" s="11" t="s">
        <v>55</v>
      </c>
    </row>
    <row r="603">
      <c r="A603" s="11">
        <v>600.0</v>
      </c>
      <c r="B603" s="116" t="s">
        <v>637</v>
      </c>
      <c r="C603" s="116" t="s">
        <v>293</v>
      </c>
      <c r="D603" s="116" t="s">
        <v>209</v>
      </c>
      <c r="E603" s="117"/>
      <c r="F603" s="116" t="s">
        <v>96</v>
      </c>
      <c r="G603" s="116" t="s">
        <v>1722</v>
      </c>
      <c r="H603" s="48" t="s">
        <v>90</v>
      </c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11">
        <v>10.0</v>
      </c>
      <c r="AY603" s="25">
        <f t="shared" si="1"/>
        <v>10</v>
      </c>
      <c r="AZ603" s="21"/>
      <c r="BA603" s="23">
        <f t="shared" si="5"/>
        <v>0</v>
      </c>
      <c r="BB603" s="21"/>
      <c r="BC603" s="21"/>
      <c r="BD603" s="23">
        <f t="shared" si="3"/>
        <v>0</v>
      </c>
      <c r="BE603" s="72" t="s">
        <v>92</v>
      </c>
      <c r="BF603" s="11" t="s">
        <v>55</v>
      </c>
      <c r="BG603" s="11" t="s">
        <v>55</v>
      </c>
      <c r="BH603" s="11" t="s">
        <v>55</v>
      </c>
      <c r="BI603" s="11" t="s">
        <v>55</v>
      </c>
      <c r="BJ603" s="11" t="s">
        <v>92</v>
      </c>
      <c r="BK603" s="11" t="s">
        <v>55</v>
      </c>
    </row>
    <row r="604">
      <c r="A604" s="11">
        <v>601.0</v>
      </c>
      <c r="B604" s="116" t="s">
        <v>1590</v>
      </c>
      <c r="C604" s="116" t="s">
        <v>1591</v>
      </c>
      <c r="D604" s="116" t="s">
        <v>404</v>
      </c>
      <c r="E604" s="117"/>
      <c r="F604" s="116" t="s">
        <v>96</v>
      </c>
      <c r="G604" s="116" t="s">
        <v>1722</v>
      </c>
      <c r="H604" s="48" t="s">
        <v>90</v>
      </c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11">
        <v>10.0</v>
      </c>
      <c r="AY604" s="25">
        <f t="shared" si="1"/>
        <v>10</v>
      </c>
      <c r="AZ604" s="21"/>
      <c r="BA604" s="23">
        <f t="shared" si="5"/>
        <v>0</v>
      </c>
      <c r="BB604" s="21"/>
      <c r="BC604" s="21"/>
      <c r="BD604" s="23">
        <f t="shared" si="3"/>
        <v>0</v>
      </c>
      <c r="BE604" s="72" t="s">
        <v>92</v>
      </c>
      <c r="BF604" s="11" t="s">
        <v>55</v>
      </c>
      <c r="BG604" s="11" t="s">
        <v>55</v>
      </c>
      <c r="BH604" s="11" t="s">
        <v>55</v>
      </c>
      <c r="BI604" s="11" t="s">
        <v>55</v>
      </c>
      <c r="BJ604" s="11" t="s">
        <v>92</v>
      </c>
      <c r="BK604" s="11" t="s">
        <v>55</v>
      </c>
    </row>
    <row r="605">
      <c r="A605" s="11">
        <v>602.0</v>
      </c>
      <c r="B605" s="116" t="s">
        <v>1460</v>
      </c>
      <c r="C605" s="116" t="s">
        <v>236</v>
      </c>
      <c r="D605" s="116" t="s">
        <v>193</v>
      </c>
      <c r="E605" s="117"/>
      <c r="F605" s="116" t="s">
        <v>96</v>
      </c>
      <c r="G605" s="116" t="s">
        <v>1722</v>
      </c>
      <c r="H605" s="48" t="s">
        <v>90</v>
      </c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11">
        <v>10.0</v>
      </c>
      <c r="AY605" s="25">
        <f t="shared" si="1"/>
        <v>10</v>
      </c>
      <c r="AZ605" s="21"/>
      <c r="BA605" s="23">
        <f t="shared" si="5"/>
        <v>0</v>
      </c>
      <c r="BB605" s="21"/>
      <c r="BC605" s="21"/>
      <c r="BD605" s="23">
        <f t="shared" si="3"/>
        <v>0</v>
      </c>
      <c r="BE605" s="72" t="s">
        <v>92</v>
      </c>
      <c r="BF605" s="11" t="s">
        <v>55</v>
      </c>
      <c r="BG605" s="11" t="s">
        <v>55</v>
      </c>
      <c r="BH605" s="11" t="s">
        <v>55</v>
      </c>
      <c r="BI605" s="11" t="s">
        <v>55</v>
      </c>
      <c r="BJ605" s="11" t="s">
        <v>92</v>
      </c>
      <c r="BK605" s="11" t="s">
        <v>55</v>
      </c>
    </row>
    <row r="606">
      <c r="A606" s="11">
        <v>603.0</v>
      </c>
      <c r="B606" s="116" t="s">
        <v>1592</v>
      </c>
      <c r="C606" s="116" t="s">
        <v>404</v>
      </c>
      <c r="D606" s="116" t="s">
        <v>236</v>
      </c>
      <c r="E606" s="117"/>
      <c r="F606" s="116" t="s">
        <v>96</v>
      </c>
      <c r="G606" s="116" t="s">
        <v>1722</v>
      </c>
      <c r="H606" s="48" t="s">
        <v>90</v>
      </c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11">
        <v>10.0</v>
      </c>
      <c r="AY606" s="25">
        <f t="shared" si="1"/>
        <v>10</v>
      </c>
      <c r="AZ606" s="21"/>
      <c r="BA606" s="23">
        <f t="shared" si="5"/>
        <v>0</v>
      </c>
      <c r="BB606" s="21"/>
      <c r="BC606" s="21"/>
      <c r="BD606" s="23">
        <f t="shared" si="3"/>
        <v>0</v>
      </c>
      <c r="BE606" s="72" t="s">
        <v>92</v>
      </c>
      <c r="BF606" s="11" t="s">
        <v>55</v>
      </c>
      <c r="BG606" s="11" t="s">
        <v>55</v>
      </c>
      <c r="BH606" s="11" t="s">
        <v>55</v>
      </c>
      <c r="BI606" s="11" t="s">
        <v>55</v>
      </c>
      <c r="BJ606" s="11" t="s">
        <v>92</v>
      </c>
      <c r="BK606" s="11" t="s">
        <v>55</v>
      </c>
    </row>
    <row r="607">
      <c r="A607" s="11">
        <v>604.0</v>
      </c>
      <c r="B607" s="116" t="s">
        <v>470</v>
      </c>
      <c r="C607" s="116" t="s">
        <v>244</v>
      </c>
      <c r="D607" s="116" t="s">
        <v>266</v>
      </c>
      <c r="E607" s="117"/>
      <c r="F607" s="116" t="s">
        <v>96</v>
      </c>
      <c r="G607" s="116" t="s">
        <v>1722</v>
      </c>
      <c r="H607" s="48" t="s">
        <v>90</v>
      </c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11">
        <v>10.0</v>
      </c>
      <c r="AY607" s="25">
        <f t="shared" si="1"/>
        <v>10</v>
      </c>
      <c r="AZ607" s="21"/>
      <c r="BA607" s="23">
        <f t="shared" si="5"/>
        <v>0</v>
      </c>
      <c r="BB607" s="21"/>
      <c r="BC607" s="21"/>
      <c r="BD607" s="23">
        <f t="shared" si="3"/>
        <v>0</v>
      </c>
      <c r="BE607" s="72" t="s">
        <v>92</v>
      </c>
      <c r="BF607" s="11" t="s">
        <v>55</v>
      </c>
      <c r="BG607" s="11" t="s">
        <v>55</v>
      </c>
      <c r="BH607" s="11" t="s">
        <v>55</v>
      </c>
      <c r="BI607" s="11" t="s">
        <v>55</v>
      </c>
      <c r="BJ607" s="11" t="s">
        <v>92</v>
      </c>
      <c r="BK607" s="11" t="s">
        <v>55</v>
      </c>
    </row>
    <row r="608">
      <c r="A608" s="11">
        <v>605.0</v>
      </c>
      <c r="B608" s="116" t="s">
        <v>1593</v>
      </c>
      <c r="C608" s="116" t="s">
        <v>77</v>
      </c>
      <c r="D608" s="116" t="s">
        <v>1594</v>
      </c>
      <c r="E608" s="117"/>
      <c r="F608" s="116" t="s">
        <v>79</v>
      </c>
      <c r="G608" s="116" t="s">
        <v>1722</v>
      </c>
      <c r="H608" s="48" t="s">
        <v>90</v>
      </c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11">
        <v>10.0</v>
      </c>
      <c r="AY608" s="25">
        <f t="shared" si="1"/>
        <v>10</v>
      </c>
      <c r="AZ608" s="21"/>
      <c r="BA608" s="23">
        <f t="shared" si="5"/>
        <v>0</v>
      </c>
      <c r="BB608" s="21"/>
      <c r="BC608" s="21"/>
      <c r="BD608" s="23">
        <f t="shared" si="3"/>
        <v>0</v>
      </c>
      <c r="BE608" s="72" t="s">
        <v>92</v>
      </c>
      <c r="BF608" s="11" t="s">
        <v>55</v>
      </c>
      <c r="BG608" s="11" t="s">
        <v>55</v>
      </c>
      <c r="BH608" s="11" t="s">
        <v>55</v>
      </c>
      <c r="BI608" s="11" t="s">
        <v>55</v>
      </c>
      <c r="BJ608" s="11" t="s">
        <v>92</v>
      </c>
      <c r="BK608" s="11" t="s">
        <v>55</v>
      </c>
    </row>
    <row r="609">
      <c r="A609" s="11">
        <v>606.0</v>
      </c>
      <c r="B609" s="116" t="s">
        <v>960</v>
      </c>
      <c r="C609" s="116" t="s">
        <v>314</v>
      </c>
      <c r="D609" s="116" t="s">
        <v>200</v>
      </c>
      <c r="E609" s="117"/>
      <c r="F609" s="116" t="s">
        <v>96</v>
      </c>
      <c r="G609" s="116" t="s">
        <v>1722</v>
      </c>
      <c r="H609" s="48" t="s">
        <v>90</v>
      </c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11">
        <v>10.0</v>
      </c>
      <c r="AY609" s="25">
        <f t="shared" si="1"/>
        <v>10</v>
      </c>
      <c r="AZ609" s="21"/>
      <c r="BA609" s="23">
        <f t="shared" si="5"/>
        <v>0</v>
      </c>
      <c r="BB609" s="21"/>
      <c r="BC609" s="21"/>
      <c r="BD609" s="23">
        <f t="shared" si="3"/>
        <v>0</v>
      </c>
      <c r="BE609" s="72" t="s">
        <v>92</v>
      </c>
      <c r="BF609" s="11" t="s">
        <v>55</v>
      </c>
      <c r="BG609" s="11" t="s">
        <v>55</v>
      </c>
      <c r="BH609" s="11" t="s">
        <v>55</v>
      </c>
      <c r="BI609" s="11" t="s">
        <v>55</v>
      </c>
      <c r="BJ609" s="11" t="s">
        <v>92</v>
      </c>
      <c r="BK609" s="11" t="s">
        <v>55</v>
      </c>
    </row>
    <row r="610">
      <c r="A610" s="11">
        <v>607.0</v>
      </c>
      <c r="B610" s="116" t="s">
        <v>1595</v>
      </c>
      <c r="C610" s="116" t="s">
        <v>87</v>
      </c>
      <c r="D610" s="116" t="s">
        <v>353</v>
      </c>
      <c r="E610" s="117"/>
      <c r="F610" s="116" t="s">
        <v>79</v>
      </c>
      <c r="G610" s="116" t="s">
        <v>1722</v>
      </c>
      <c r="H610" s="48" t="s">
        <v>90</v>
      </c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11">
        <v>10.0</v>
      </c>
      <c r="AY610" s="25">
        <f t="shared" si="1"/>
        <v>10</v>
      </c>
      <c r="AZ610" s="21"/>
      <c r="BA610" s="23">
        <f t="shared" si="5"/>
        <v>0</v>
      </c>
      <c r="BB610" s="21"/>
      <c r="BC610" s="21"/>
      <c r="BD610" s="23">
        <f t="shared" si="3"/>
        <v>0</v>
      </c>
      <c r="BE610" s="72" t="s">
        <v>92</v>
      </c>
      <c r="BF610" s="11" t="s">
        <v>55</v>
      </c>
      <c r="BG610" s="11" t="s">
        <v>55</v>
      </c>
      <c r="BH610" s="11" t="s">
        <v>55</v>
      </c>
      <c r="BI610" s="11" t="s">
        <v>55</v>
      </c>
      <c r="BJ610" s="11" t="s">
        <v>92</v>
      </c>
      <c r="BK610" s="11" t="s">
        <v>55</v>
      </c>
    </row>
    <row r="611">
      <c r="A611" s="11">
        <v>608.0</v>
      </c>
      <c r="B611" s="116" t="s">
        <v>1109</v>
      </c>
      <c r="C611" s="116" t="s">
        <v>1026</v>
      </c>
      <c r="D611" s="116" t="s">
        <v>623</v>
      </c>
      <c r="E611" s="117"/>
      <c r="F611" s="116" t="s">
        <v>96</v>
      </c>
      <c r="G611" s="116" t="s">
        <v>1722</v>
      </c>
      <c r="H611" s="48" t="s">
        <v>90</v>
      </c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11">
        <v>10.0</v>
      </c>
      <c r="AY611" s="25">
        <f t="shared" si="1"/>
        <v>10</v>
      </c>
      <c r="AZ611" s="21"/>
      <c r="BA611" s="23">
        <f t="shared" si="5"/>
        <v>0</v>
      </c>
      <c r="BB611" s="21"/>
      <c r="BC611" s="21"/>
      <c r="BD611" s="23">
        <f t="shared" si="3"/>
        <v>0</v>
      </c>
      <c r="BE611" s="72" t="s">
        <v>92</v>
      </c>
      <c r="BF611" s="11" t="s">
        <v>55</v>
      </c>
      <c r="BG611" s="11" t="s">
        <v>55</v>
      </c>
      <c r="BH611" s="11" t="s">
        <v>55</v>
      </c>
      <c r="BI611" s="11" t="s">
        <v>55</v>
      </c>
      <c r="BJ611" s="11" t="s">
        <v>92</v>
      </c>
      <c r="BK611" s="11" t="s">
        <v>55</v>
      </c>
    </row>
    <row r="612">
      <c r="A612" s="11">
        <v>609.0</v>
      </c>
      <c r="B612" s="116" t="s">
        <v>1596</v>
      </c>
      <c r="C612" s="116" t="s">
        <v>525</v>
      </c>
      <c r="D612" s="116" t="s">
        <v>1597</v>
      </c>
      <c r="E612" s="117"/>
      <c r="F612" s="116" t="s">
        <v>96</v>
      </c>
      <c r="G612" s="116" t="s">
        <v>1722</v>
      </c>
      <c r="H612" s="48" t="s">
        <v>90</v>
      </c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11">
        <v>10.0</v>
      </c>
      <c r="AY612" s="25">
        <f t="shared" si="1"/>
        <v>10</v>
      </c>
      <c r="AZ612" s="21"/>
      <c r="BA612" s="23">
        <f t="shared" si="5"/>
        <v>0</v>
      </c>
      <c r="BB612" s="21"/>
      <c r="BC612" s="21"/>
      <c r="BD612" s="23">
        <f t="shared" si="3"/>
        <v>0</v>
      </c>
      <c r="BE612" s="72" t="s">
        <v>92</v>
      </c>
      <c r="BF612" s="11" t="s">
        <v>55</v>
      </c>
      <c r="BG612" s="11" t="s">
        <v>55</v>
      </c>
      <c r="BH612" s="11" t="s">
        <v>55</v>
      </c>
      <c r="BI612" s="11" t="s">
        <v>55</v>
      </c>
      <c r="BJ612" s="11" t="s">
        <v>92</v>
      </c>
      <c r="BK612" s="11" t="s">
        <v>55</v>
      </c>
    </row>
    <row r="613">
      <c r="A613" s="11">
        <v>610.0</v>
      </c>
      <c r="B613" s="116" t="s">
        <v>1598</v>
      </c>
      <c r="C613" s="116" t="s">
        <v>78</v>
      </c>
      <c r="D613" s="117"/>
      <c r="E613" s="117"/>
      <c r="F613" s="116" t="s">
        <v>79</v>
      </c>
      <c r="G613" s="116" t="s">
        <v>1722</v>
      </c>
      <c r="H613" s="48" t="s">
        <v>90</v>
      </c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11">
        <v>10.0</v>
      </c>
      <c r="AY613" s="25">
        <f t="shared" si="1"/>
        <v>10</v>
      </c>
      <c r="AZ613" s="21"/>
      <c r="BA613" s="23">
        <f t="shared" si="5"/>
        <v>0</v>
      </c>
      <c r="BB613" s="21"/>
      <c r="BC613" s="21"/>
      <c r="BD613" s="23">
        <f t="shared" si="3"/>
        <v>0</v>
      </c>
      <c r="BE613" s="72" t="s">
        <v>92</v>
      </c>
      <c r="BF613" s="11" t="s">
        <v>55</v>
      </c>
      <c r="BG613" s="11" t="s">
        <v>55</v>
      </c>
      <c r="BH613" s="11" t="s">
        <v>55</v>
      </c>
      <c r="BI613" s="11" t="s">
        <v>55</v>
      </c>
      <c r="BJ613" s="11" t="s">
        <v>92</v>
      </c>
      <c r="BK613" s="11" t="s">
        <v>55</v>
      </c>
    </row>
    <row r="614">
      <c r="A614" s="11">
        <v>611.0</v>
      </c>
      <c r="B614" s="116" t="s">
        <v>1599</v>
      </c>
      <c r="C614" s="116" t="s">
        <v>203</v>
      </c>
      <c r="D614" s="116" t="s">
        <v>110</v>
      </c>
      <c r="E614" s="117"/>
      <c r="F614" s="116" t="s">
        <v>96</v>
      </c>
      <c r="G614" s="116" t="s">
        <v>1722</v>
      </c>
      <c r="H614" s="48" t="s">
        <v>90</v>
      </c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11">
        <v>10.0</v>
      </c>
      <c r="AY614" s="25">
        <f t="shared" si="1"/>
        <v>10</v>
      </c>
      <c r="AZ614" s="21"/>
      <c r="BA614" s="23">
        <f t="shared" si="5"/>
        <v>0</v>
      </c>
      <c r="BB614" s="21"/>
      <c r="BC614" s="21"/>
      <c r="BD614" s="23">
        <f t="shared" si="3"/>
        <v>0</v>
      </c>
      <c r="BE614" s="72" t="s">
        <v>92</v>
      </c>
      <c r="BF614" s="11" t="s">
        <v>55</v>
      </c>
      <c r="BG614" s="11" t="s">
        <v>55</v>
      </c>
      <c r="BH614" s="11" t="s">
        <v>55</v>
      </c>
      <c r="BI614" s="11" t="s">
        <v>55</v>
      </c>
      <c r="BJ614" s="11" t="s">
        <v>92</v>
      </c>
      <c r="BK614" s="11" t="s">
        <v>55</v>
      </c>
    </row>
    <row r="615">
      <c r="A615" s="11">
        <v>612.0</v>
      </c>
      <c r="B615" s="116" t="s">
        <v>1228</v>
      </c>
      <c r="C615" s="116" t="s">
        <v>1600</v>
      </c>
      <c r="D615" s="116" t="s">
        <v>1601</v>
      </c>
      <c r="E615" s="117"/>
      <c r="F615" s="116" t="s">
        <v>79</v>
      </c>
      <c r="G615" s="116" t="s">
        <v>1722</v>
      </c>
      <c r="H615" s="48" t="s">
        <v>90</v>
      </c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11">
        <v>10.0</v>
      </c>
      <c r="AY615" s="25">
        <f t="shared" si="1"/>
        <v>10</v>
      </c>
      <c r="AZ615" s="21"/>
      <c r="BA615" s="23">
        <f t="shared" si="5"/>
        <v>0</v>
      </c>
      <c r="BB615" s="21"/>
      <c r="BC615" s="21"/>
      <c r="BD615" s="23">
        <f t="shared" si="3"/>
        <v>0</v>
      </c>
      <c r="BE615" s="72" t="s">
        <v>92</v>
      </c>
      <c r="BF615" s="11" t="s">
        <v>55</v>
      </c>
      <c r="BG615" s="11" t="s">
        <v>55</v>
      </c>
      <c r="BH615" s="11" t="s">
        <v>55</v>
      </c>
      <c r="BI615" s="11" t="s">
        <v>55</v>
      </c>
      <c r="BJ615" s="11" t="s">
        <v>92</v>
      </c>
      <c r="BK615" s="11" t="s">
        <v>55</v>
      </c>
    </row>
    <row r="616">
      <c r="A616" s="11">
        <v>613.0</v>
      </c>
      <c r="B616" s="116" t="s">
        <v>2091</v>
      </c>
      <c r="C616" s="116" t="s">
        <v>2092</v>
      </c>
      <c r="D616" s="116" t="s">
        <v>2093</v>
      </c>
      <c r="E616" s="116" t="s">
        <v>542</v>
      </c>
      <c r="F616" s="116" t="s">
        <v>79</v>
      </c>
      <c r="G616" s="116" t="s">
        <v>1722</v>
      </c>
      <c r="H616" s="48" t="s">
        <v>90</v>
      </c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11">
        <v>10.0</v>
      </c>
      <c r="AY616" s="25">
        <f t="shared" si="1"/>
        <v>10</v>
      </c>
      <c r="AZ616" s="21"/>
      <c r="BA616" s="23">
        <f t="shared" si="5"/>
        <v>0</v>
      </c>
      <c r="BB616" s="21"/>
      <c r="BC616" s="21"/>
      <c r="BD616" s="23">
        <f t="shared" si="3"/>
        <v>0</v>
      </c>
      <c r="BE616" s="72" t="s">
        <v>92</v>
      </c>
      <c r="BF616" s="11" t="s">
        <v>55</v>
      </c>
      <c r="BG616" s="11" t="s">
        <v>55</v>
      </c>
      <c r="BH616" s="11" t="s">
        <v>55</v>
      </c>
      <c r="BI616" s="11" t="s">
        <v>55</v>
      </c>
      <c r="BJ616" s="11" t="s">
        <v>92</v>
      </c>
      <c r="BK616" s="11" t="s">
        <v>55</v>
      </c>
    </row>
    <row r="617">
      <c r="A617" s="11">
        <v>614.0</v>
      </c>
      <c r="B617" s="116" t="s">
        <v>1602</v>
      </c>
      <c r="C617" s="116" t="s">
        <v>1603</v>
      </c>
      <c r="D617" s="117"/>
      <c r="E617" s="117"/>
      <c r="F617" s="116" t="s">
        <v>96</v>
      </c>
      <c r="G617" s="116" t="s">
        <v>1722</v>
      </c>
      <c r="H617" s="48" t="s">
        <v>90</v>
      </c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11">
        <v>10.0</v>
      </c>
      <c r="AY617" s="25">
        <f t="shared" si="1"/>
        <v>10</v>
      </c>
      <c r="AZ617" s="21"/>
      <c r="BA617" s="23">
        <f t="shared" si="5"/>
        <v>0</v>
      </c>
      <c r="BB617" s="21"/>
      <c r="BC617" s="21"/>
      <c r="BD617" s="23">
        <f t="shared" si="3"/>
        <v>0</v>
      </c>
      <c r="BE617" s="72" t="s">
        <v>92</v>
      </c>
      <c r="BF617" s="11" t="s">
        <v>55</v>
      </c>
      <c r="BG617" s="11" t="s">
        <v>55</v>
      </c>
      <c r="BH617" s="11" t="s">
        <v>55</v>
      </c>
      <c r="BI617" s="11" t="s">
        <v>55</v>
      </c>
      <c r="BJ617" s="11" t="s">
        <v>92</v>
      </c>
      <c r="BK617" s="11" t="s">
        <v>55</v>
      </c>
    </row>
    <row r="618">
      <c r="A618" s="11">
        <v>615.0</v>
      </c>
      <c r="B618" s="116" t="s">
        <v>1604</v>
      </c>
      <c r="C618" s="116" t="s">
        <v>113</v>
      </c>
      <c r="D618" s="116" t="s">
        <v>735</v>
      </c>
      <c r="E618" s="117"/>
      <c r="F618" s="116" t="s">
        <v>96</v>
      </c>
      <c r="G618" s="116" t="s">
        <v>1722</v>
      </c>
      <c r="H618" s="48" t="s">
        <v>90</v>
      </c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11">
        <v>10.0</v>
      </c>
      <c r="AY618" s="25">
        <f t="shared" si="1"/>
        <v>10</v>
      </c>
      <c r="AZ618" s="21"/>
      <c r="BA618" s="23">
        <f t="shared" si="5"/>
        <v>0</v>
      </c>
      <c r="BB618" s="21"/>
      <c r="BC618" s="21"/>
      <c r="BD618" s="23">
        <f t="shared" si="3"/>
        <v>0</v>
      </c>
      <c r="BE618" s="72" t="s">
        <v>92</v>
      </c>
      <c r="BF618" s="11" t="s">
        <v>55</v>
      </c>
      <c r="BG618" s="11" t="s">
        <v>55</v>
      </c>
      <c r="BH618" s="11" t="s">
        <v>55</v>
      </c>
      <c r="BI618" s="11" t="s">
        <v>55</v>
      </c>
      <c r="BJ618" s="11" t="s">
        <v>92</v>
      </c>
      <c r="BK618" s="11" t="s">
        <v>55</v>
      </c>
    </row>
    <row r="619">
      <c r="A619" s="11">
        <v>616.0</v>
      </c>
      <c r="B619" s="116" t="s">
        <v>1605</v>
      </c>
      <c r="C619" s="116" t="s">
        <v>259</v>
      </c>
      <c r="D619" s="116" t="s">
        <v>236</v>
      </c>
      <c r="E619" s="117"/>
      <c r="F619" s="116" t="s">
        <v>96</v>
      </c>
      <c r="G619" s="116" t="s">
        <v>1722</v>
      </c>
      <c r="H619" s="48" t="s">
        <v>90</v>
      </c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11">
        <v>10.0</v>
      </c>
      <c r="AY619" s="25">
        <f t="shared" si="1"/>
        <v>10</v>
      </c>
      <c r="AZ619" s="21"/>
      <c r="BA619" s="23">
        <f t="shared" si="5"/>
        <v>0</v>
      </c>
      <c r="BB619" s="21"/>
      <c r="BC619" s="21"/>
      <c r="BD619" s="23">
        <f t="shared" si="3"/>
        <v>0</v>
      </c>
      <c r="BE619" s="72" t="s">
        <v>92</v>
      </c>
      <c r="BF619" s="11" t="s">
        <v>55</v>
      </c>
      <c r="BG619" s="11" t="s">
        <v>55</v>
      </c>
      <c r="BH619" s="11" t="s">
        <v>55</v>
      </c>
      <c r="BI619" s="11" t="s">
        <v>55</v>
      </c>
      <c r="BJ619" s="11" t="s">
        <v>92</v>
      </c>
      <c r="BK619" s="11" t="s">
        <v>55</v>
      </c>
    </row>
  </sheetData>
  <conditionalFormatting sqref="B1:B619">
    <cfRule type="notContainsBlanks" dxfId="0" priority="1">
      <formula>LEN(TRIM(B1))&gt;0</formula>
    </cfRule>
  </conditionalFormatting>
  <dataValidations>
    <dataValidation type="decimal" allowBlank="1" showDropDown="1" showErrorMessage="1" sqref="Q5:AX101 Q102:AG102 AI102:AX102 Q103:AX183 Q184:AQ293 AS184:AX293 Q294:AX308 Q309:R309 T309:X309 AA309:AB309 AD309:AX309 Q310:AX311 Q312:V312 Z312 AB312:AX312 Q313:AX317 Q318:X318 Z318 AB318:AX318 Q319:AX371 Q372:AT402 AX372:AX402 Q403:AX564 U565 AG565:AK565 AQ565:AR565 AX565">
      <formula1>1.0</formula1>
      <formula2>10.0</formula2>
    </dataValidation>
    <dataValidation type="decimal" allowBlank="1" showDropDown="1" showErrorMessage="1" sqref="X312:Y312 Y318">
      <formula1>1.0</formula1>
      <formula2>10.0</formula2>
    </dataValidation>
    <dataValidation type="list" allowBlank="1" showErrorMessage="1" sqref="BE1:BK3 BE4 BG4 BI4 BF5:BK586 BE587:BK619">
      <formula1>"DA,NU"</formula1>
    </dataValidation>
    <dataValidation type="list" allowBlank="1" showErrorMessage="1" sqref="BF4">
      <formula1>"TRANSFERAT"</formula1>
    </dataValidation>
    <dataValidation type="decimal" allowBlank="1" showDropDown="1" showErrorMessage="1" sqref="W312">
      <formula1>1.0</formula1>
      <formula2>10.0</formula2>
    </dataValidation>
    <dataValidation type="list" allowBlank="1" sqref="BE5:BE586">
      <formula1>"DA,NU"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75"/>
  <cols>
    <col customWidth="1" min="1" max="1" width="21.0"/>
    <col customWidth="1" min="2" max="2" width="5.29"/>
    <col customWidth="1" min="4" max="4" width="8.71"/>
    <col customWidth="1" min="5" max="5" width="19.43"/>
    <col customWidth="1" min="6" max="6" width="5.43"/>
    <col customWidth="1" min="7" max="7" width="6.71"/>
    <col customWidth="1" min="8" max="8" width="9.29"/>
    <col hidden="1" min="9" max="9" width="14.43"/>
    <col customWidth="1" min="11" max="11" width="5.71"/>
    <col customWidth="1" min="12" max="12" width="11.0"/>
    <col customWidth="1" min="13" max="13" width="7.0"/>
    <col customWidth="1" min="14" max="14" width="19.43"/>
    <col customWidth="1" min="15" max="15" width="5.43"/>
    <col customWidth="1" min="16" max="16" width="6.14"/>
    <col customWidth="1" min="17" max="17" width="9.86"/>
    <col customWidth="1" min="18" max="18" width="7.57"/>
    <col customWidth="1" min="19" max="19" width="16.29"/>
    <col customWidth="1" min="20" max="20" width="11.0"/>
    <col customWidth="1" min="21" max="21" width="6.43"/>
    <col customWidth="1" min="22" max="22" width="19.43"/>
    <col customWidth="1" min="23" max="23" width="7.14"/>
    <col customWidth="1" min="24" max="24" width="6.14"/>
    <col customWidth="1" min="25" max="25" width="4.86"/>
    <col customWidth="1" hidden="1" min="26" max="27" width="8.29"/>
    <col customWidth="1" hidden="1" min="28" max="28" width="10.43"/>
    <col customWidth="1" hidden="1" min="29" max="29" width="18.14"/>
  </cols>
  <sheetData>
    <row r="1">
      <c r="A1" s="106" t="s">
        <v>1747</v>
      </c>
      <c r="D1" s="106" t="s">
        <v>1820</v>
      </c>
      <c r="E1" s="106"/>
      <c r="F1" s="106"/>
      <c r="G1" s="106"/>
      <c r="H1" s="106"/>
      <c r="I1" s="106"/>
      <c r="J1" s="106" t="s">
        <v>1749</v>
      </c>
      <c r="M1" s="106" t="s">
        <v>1820</v>
      </c>
      <c r="N1" s="106"/>
      <c r="O1" s="106"/>
      <c r="P1" s="106"/>
      <c r="Q1" s="106"/>
      <c r="R1" s="106" t="s">
        <v>1750</v>
      </c>
      <c r="V1" s="106" t="s">
        <v>1820</v>
      </c>
      <c r="W1" s="106"/>
      <c r="X1" s="106"/>
      <c r="Y1" s="106"/>
      <c r="Z1" s="106"/>
      <c r="AD1" s="106"/>
    </row>
    <row r="2">
      <c r="I2" s="11" t="s">
        <v>279</v>
      </c>
      <c r="Z2" s="2"/>
      <c r="AD2" s="11" t="s">
        <v>950</v>
      </c>
    </row>
    <row r="3">
      <c r="A3" s="5" t="s">
        <v>1751</v>
      </c>
      <c r="B3" s="5" t="s">
        <v>6</v>
      </c>
      <c r="C3" s="5" t="s">
        <v>1752</v>
      </c>
      <c r="I3" s="11" t="s">
        <v>508</v>
      </c>
      <c r="J3" s="5" t="s">
        <v>1751</v>
      </c>
      <c r="K3" s="5" t="s">
        <v>6</v>
      </c>
      <c r="L3" s="5" t="s">
        <v>1752</v>
      </c>
      <c r="M3" s="5"/>
      <c r="N3" s="5"/>
      <c r="O3" s="5"/>
      <c r="P3" s="5"/>
      <c r="Q3" s="5"/>
      <c r="R3" s="5"/>
      <c r="S3" s="5" t="s">
        <v>1751</v>
      </c>
      <c r="T3" s="5" t="s">
        <v>6</v>
      </c>
      <c r="U3" s="5" t="s">
        <v>1752</v>
      </c>
      <c r="Z3" s="2"/>
      <c r="AD3" s="11" t="s">
        <v>1005</v>
      </c>
    </row>
    <row r="4">
      <c r="A4" s="2" t="s">
        <v>1631</v>
      </c>
      <c r="B4" s="2" t="s">
        <v>79</v>
      </c>
      <c r="C4" s="107">
        <f>countifs('Liceu final'!G5:G607,A4,'Liceu final'!F5:F607,B4,'Liceu final'!BD5:BD607,"DA")</f>
        <v>17</v>
      </c>
      <c r="I4" s="11" t="s">
        <v>858</v>
      </c>
      <c r="J4" s="2" t="s">
        <v>279</v>
      </c>
      <c r="K4" s="2" t="s">
        <v>79</v>
      </c>
      <c r="L4" s="107">
        <f>countifs('Gimnaziu final'!G6:G422,J4,'Gimnaziu final'!F6:F422,K4,'Gimnaziu final'!BE6:BE422,"DA")</f>
        <v>14</v>
      </c>
      <c r="M4" s="2"/>
      <c r="N4" s="2"/>
      <c r="O4" s="2"/>
      <c r="P4" s="2"/>
      <c r="Q4" s="2"/>
      <c r="S4" s="2" t="s">
        <v>1108</v>
      </c>
      <c r="T4" s="2" t="s">
        <v>79</v>
      </c>
      <c r="U4" s="2">
        <f>countifs('Primar final'!G6:G513,S4,'Primar final'!F6:F513,T4,'Primar final'!AI6:AI513,"DA")</f>
        <v>12</v>
      </c>
      <c r="V4" s="2"/>
      <c r="W4" s="2"/>
      <c r="X4" s="2"/>
      <c r="Y4" s="2"/>
      <c r="Z4" s="2"/>
      <c r="AD4" s="11" t="s">
        <v>1056</v>
      </c>
    </row>
    <row r="5">
      <c r="B5" s="2" t="s">
        <v>96</v>
      </c>
      <c r="C5" s="107">
        <f>countifs('Liceu final'!$F$5:$F$607,B5,'Liceu final'!$G$5:$G$607,$A$4,'Liceu final'!$BD$5:$BD$607,"DA")</f>
        <v>14</v>
      </c>
      <c r="I5" s="11" t="s">
        <v>937</v>
      </c>
      <c r="K5" s="2" t="s">
        <v>96</v>
      </c>
      <c r="L5" s="107">
        <f>countifs('Gimnaziu final'!$F$6:$F$422,K5,'Gimnaziu final'!$G$6:$G$422,$J$4,'Gimnaziu final'!$BE$6:$BE$422,"DA")</f>
        <v>14</v>
      </c>
      <c r="T5" s="2" t="s">
        <v>96</v>
      </c>
      <c r="U5" s="2">
        <f>countifs('Primar final'!G7:G512,S4,'Primar final'!F7:F512,T5,'Primar final'!AI7:AI512,"DA")</f>
        <v>13</v>
      </c>
      <c r="Z5" s="2"/>
      <c r="AD5" s="11" t="s">
        <v>1753</v>
      </c>
    </row>
    <row r="6">
      <c r="C6" s="108">
        <f>SUM(C4:C5)</f>
        <v>31</v>
      </c>
      <c r="I6" s="11" t="s">
        <v>1078</v>
      </c>
      <c r="L6" s="108">
        <f>SUM(L4:L5)</f>
        <v>28</v>
      </c>
      <c r="U6" s="5">
        <f>sum(U4:U5)</f>
        <v>25</v>
      </c>
      <c r="Z6" s="2"/>
      <c r="AD6" s="11" t="s">
        <v>1754</v>
      </c>
    </row>
    <row r="7">
      <c r="A7" s="5" t="s">
        <v>1755</v>
      </c>
      <c r="E7" s="5" t="s">
        <v>1756</v>
      </c>
      <c r="I7" s="11" t="s">
        <v>1182</v>
      </c>
      <c r="J7" s="5" t="s">
        <v>1755</v>
      </c>
      <c r="M7" s="5"/>
      <c r="N7" s="5" t="s">
        <v>1756</v>
      </c>
      <c r="R7" s="5"/>
      <c r="S7" s="5" t="s">
        <v>1757</v>
      </c>
      <c r="T7" s="2" t="s">
        <v>70</v>
      </c>
      <c r="W7" s="5" t="s">
        <v>1756</v>
      </c>
      <c r="X7" s="5" t="s">
        <v>1758</v>
      </c>
      <c r="AD7" s="11" t="s">
        <v>1759</v>
      </c>
    </row>
    <row r="8">
      <c r="A8" s="2" t="s">
        <v>1760</v>
      </c>
      <c r="B8" s="2" t="s">
        <v>79</v>
      </c>
      <c r="C8">
        <f>countifs('Liceu final'!$F$5:$F$607,B8,'Liceu final'!G5:G607,$A$4,'Liceu final'!$AX$5:$AX$607,"&lt;6")</f>
        <v>0</v>
      </c>
      <c r="E8" s="2" t="s">
        <v>1761</v>
      </c>
      <c r="F8" s="2" t="s">
        <v>79</v>
      </c>
      <c r="G8" s="109">
        <f>countifs('Liceu final'!$F$5:$F$607,F8,'Liceu final'!$G$5:$G$607,$A$4,'Liceu final'!$AW$5:$AW$607,"&lt;7")</f>
        <v>0</v>
      </c>
      <c r="H8" s="109"/>
      <c r="I8" s="11" t="s">
        <v>1237</v>
      </c>
      <c r="J8" s="2" t="s">
        <v>1760</v>
      </c>
      <c r="K8" s="2" t="s">
        <v>79</v>
      </c>
      <c r="L8">
        <f>countifs('Gimnaziu final'!$F$6:F$422,K8,'Gimnaziu final'!$G$6:G$422,$J$4,'Gimnaziu final'!$AY$6:$AY$422,"&lt;6")</f>
        <v>0</v>
      </c>
      <c r="M8" s="2"/>
      <c r="N8" s="2" t="s">
        <v>1761</v>
      </c>
      <c r="O8" s="2" t="s">
        <v>79</v>
      </c>
      <c r="P8" s="109">
        <f>countifs('Gimnaziu final'!$F$6:$F$422,O8,'Gimnaziu final'!$G$6:$G$422,$J$4,'Gimnaziu final'!$AX$6:$AX$422,"&lt;7")</f>
        <v>0</v>
      </c>
      <c r="Q8" s="109"/>
      <c r="S8" s="2" t="s">
        <v>70</v>
      </c>
      <c r="T8" s="2" t="s">
        <v>79</v>
      </c>
      <c r="U8">
        <f>SUMIFS('Primar final'!$AP$6:$AP$514,'Primar final'!$G$6:$G$514,$S$4,'Primar final'!$F$6:$F$514,T8)</f>
        <v>0</v>
      </c>
      <c r="W8" s="2" t="s">
        <v>1762</v>
      </c>
      <c r="X8" s="2" t="s">
        <v>70</v>
      </c>
      <c r="Y8" s="2" t="s">
        <v>79</v>
      </c>
      <c r="Z8">
        <f>countifs('Primar II'!$G$6:$G$498,$S$4,'Primar II'!$F$6:$F$498,Y8,'Primar II'!$AC$6:$AC$498,"I")</f>
        <v>0</v>
      </c>
      <c r="AD8" s="11" t="s">
        <v>1763</v>
      </c>
    </row>
    <row r="9">
      <c r="B9" s="2" t="s">
        <v>96</v>
      </c>
      <c r="C9">
        <f>countifs('Liceu final'!$F$5:$F$607,B9,'Liceu final'!$G$5:$G$607,$A$4,'Liceu final'!$AX$5:$AX$607,"&lt;6")</f>
        <v>0</v>
      </c>
      <c r="F9" s="2" t="s">
        <v>96</v>
      </c>
      <c r="G9" s="109">
        <f>countifs('Liceu final'!$F$5:$F$607,F9,'Liceu final'!$G$5:$G$607,$A$4,'Liceu final'!$AW$5:$AW$607,"&lt;7")</f>
        <v>0</v>
      </c>
      <c r="H9" s="109"/>
      <c r="I9" s="11" t="s">
        <v>1302</v>
      </c>
      <c r="K9" s="2" t="s">
        <v>96</v>
      </c>
      <c r="L9">
        <f>countifs('Gimnaziu final'!$F$6:F$422,K9,'Gimnaziu final'!$G$6:G$422,$J$4,'Gimnaziu final'!$AY$6:$AY$422,"&lt;6")</f>
        <v>0</v>
      </c>
      <c r="O9" s="2" t="s">
        <v>96</v>
      </c>
      <c r="P9" s="109">
        <f>countifs('Gimnaziu final'!$F$6:$F$422,O9,'Gimnaziu final'!$G$6:$G$422,$J$4,'Gimnaziu final'!$AX$6:$AX$422,"&lt;7")</f>
        <v>0</v>
      </c>
      <c r="Q9" s="109"/>
      <c r="T9" s="2" t="s">
        <v>96</v>
      </c>
      <c r="U9">
        <f>SUMIFS('Primar final'!$AP$6:$AP$513,'Primar final'!$G$6:$G$513,$S$4,'Primar final'!$F$6:$F$513,T9)</f>
        <v>0</v>
      </c>
      <c r="Y9" s="2" t="s">
        <v>96</v>
      </c>
      <c r="Z9">
        <f>countifs('Primar II'!$G$6:$G$498,$S$4,'Primar II'!$F$6:$F$498,Y9,'Primar II'!$AC$6:$AC$498,"I")</f>
        <v>0</v>
      </c>
      <c r="AD9" s="11" t="s">
        <v>1764</v>
      </c>
    </row>
    <row r="10">
      <c r="A10" s="2" t="s">
        <v>1765</v>
      </c>
      <c r="B10" s="2" t="s">
        <v>79</v>
      </c>
      <c r="C10">
        <f>countifs('Liceu final'!$F$5:$F$607,B10,'Liceu final'!$G$5:$G$607,$A$4,'Liceu final'!$AX$5:$AX$607,"&lt;7")-C8</f>
        <v>0</v>
      </c>
      <c r="E10" s="2" t="s">
        <v>1766</v>
      </c>
      <c r="F10" s="2" t="s">
        <v>79</v>
      </c>
      <c r="G10" s="109">
        <f>countifs('Liceu final'!$F$5:$F$607,F10,'Liceu final'!$G$5:$G$607,$A$4,'Liceu final'!$AW$5:$AW$607,"&lt;8")-G8</f>
        <v>0</v>
      </c>
      <c r="H10" s="109"/>
      <c r="I10" s="11" t="s">
        <v>1353</v>
      </c>
      <c r="J10" s="2" t="s">
        <v>1765</v>
      </c>
      <c r="K10" s="2" t="s">
        <v>79</v>
      </c>
      <c r="L10">
        <f>countifs('Gimnaziu final'!$F$6:F$422,K10,'Gimnaziu final'!$G$6:G$422,$J$4,'Gimnaziu final'!$AY$6:$AY$422,"&lt;7")-L8</f>
        <v>0</v>
      </c>
      <c r="M10" s="2"/>
      <c r="N10" s="2" t="s">
        <v>1766</v>
      </c>
      <c r="O10" s="2" t="s">
        <v>79</v>
      </c>
      <c r="P10" s="109">
        <f>countifs('Gimnaziu final'!$F$6:$F$422,O10,'Gimnaziu final'!$G$6:$G$422,$J$4,'Gimnaziu final'!$AX$6:$AX$422,"&lt;8")-P8</f>
        <v>0</v>
      </c>
      <c r="Q10" s="109"/>
      <c r="S10" s="2" t="s">
        <v>71</v>
      </c>
      <c r="T10" s="2" t="s">
        <v>79</v>
      </c>
      <c r="U10" s="109">
        <f>SUMIFS('Primar final'!$AQ$6:$AQ$513,'Primar final'!$G$6:$G$513,$S$4,'Primar final'!$F$6:$F$513,T10)</f>
        <v>0</v>
      </c>
      <c r="W10" s="2" t="s">
        <v>1767</v>
      </c>
      <c r="X10" s="2" t="s">
        <v>71</v>
      </c>
      <c r="Y10" s="2" t="s">
        <v>79</v>
      </c>
      <c r="Z10">
        <f>countifs('Primar II'!$G$6:$G$498,$S$4,'Primar II'!$F$6:$F$498,Y10,'Primar II'!$AC$6:$AC$498,"S")</f>
        <v>0</v>
      </c>
      <c r="AD10" s="11" t="s">
        <v>1768</v>
      </c>
    </row>
    <row r="11">
      <c r="B11" s="2" t="s">
        <v>96</v>
      </c>
      <c r="C11">
        <f>countifs('Liceu final'!$F$5:$F$607,B11,'Liceu final'!$G$5:$G$607,$A$4,'Liceu final'!$AX$5:$AX$607,"&lt;7")-C9</f>
        <v>0</v>
      </c>
      <c r="F11" s="2" t="s">
        <v>96</v>
      </c>
      <c r="G11" s="109">
        <f>countifs('Liceu final'!$F$5:$F$607,F11,'Liceu final'!$G$5:$G$607,$A$4,'Liceu final'!$AW$5:$AW$607,"&lt;8")-G9</f>
        <v>0</v>
      </c>
      <c r="H11" s="109"/>
      <c r="I11" s="11" t="s">
        <v>1414</v>
      </c>
      <c r="K11" s="2" t="s">
        <v>96</v>
      </c>
      <c r="L11">
        <f>countifs('Gimnaziu final'!$F$6:F$422,K11,'Gimnaziu final'!$G$6:G$422,$J$4,'Gimnaziu final'!$AY$6:$AY$422,"&lt;7")-L9</f>
        <v>0</v>
      </c>
      <c r="O11" s="2" t="s">
        <v>96</v>
      </c>
      <c r="P11" s="109">
        <f>countifs('Gimnaziu final'!$F$6:$F$422,O11,'Gimnaziu final'!$G$6:$G$422,$J$4,'Gimnaziu final'!$AX$6:$AX$422,"&lt;8")-P9</f>
        <v>0</v>
      </c>
      <c r="Q11" s="109"/>
      <c r="T11" s="2" t="s">
        <v>96</v>
      </c>
      <c r="U11" s="109">
        <f>SUMIFS('Primar final'!$AQ$6:$AQ$513,'Primar final'!$G$6:$G$513,$S$4,'Primar final'!$F$6:$F$513,T11)</f>
        <v>0</v>
      </c>
      <c r="Y11" s="2" t="s">
        <v>96</v>
      </c>
      <c r="Z11">
        <f>countifs('Primar II'!$G$6:$G$498,$S$4,'Primar II'!$F$6:$F$498,Y11,'Primar II'!$AC$6:$AC$498,"S")</f>
        <v>0</v>
      </c>
      <c r="AD11" s="11" t="s">
        <v>396</v>
      </c>
    </row>
    <row r="12">
      <c r="A12" s="2" t="s">
        <v>1766</v>
      </c>
      <c r="B12" s="2" t="s">
        <v>79</v>
      </c>
      <c r="C12">
        <f>countifs('Liceu final'!$F$5:$F$607,B12,'Liceu final'!$G$5:$G$607,$A$4,'Liceu final'!$AX$5:$AX$607,"&lt;8")-C8-C10</f>
        <v>1</v>
      </c>
      <c r="E12" s="2" t="s">
        <v>1769</v>
      </c>
      <c r="F12" s="2" t="s">
        <v>79</v>
      </c>
      <c r="G12" s="109">
        <f>countifs('Liceu final'!$F$5:$F$607,F12,'Liceu final'!$G$5:$G$607,$A$4,'Liceu final'!$AW$5:$AW$607,"&lt;9")-G10-G8</f>
        <v>0</v>
      </c>
      <c r="H12" s="109"/>
      <c r="I12" s="11" t="s">
        <v>1470</v>
      </c>
      <c r="J12" s="2" t="s">
        <v>1766</v>
      </c>
      <c r="K12" s="2" t="s">
        <v>79</v>
      </c>
      <c r="L12">
        <f>countifs('Gimnaziu final'!$F$6:F$422,K12,'Gimnaziu final'!$G$6:G$422,$J$4,'Gimnaziu final'!$AY$6:$AY$422,"&lt;8")-L8-L10</f>
        <v>0</v>
      </c>
      <c r="M12" s="2"/>
      <c r="N12" s="2" t="s">
        <v>1769</v>
      </c>
      <c r="O12" s="2" t="s">
        <v>79</v>
      </c>
      <c r="P12" s="109">
        <f>countifs('Gimnaziu final'!$F$6:$F$422,O12,'Gimnaziu final'!$G$6:$G$422,$J$4,'Gimnaziu final'!$AX$6:$AX$422,"&lt;9")-P10-P8</f>
        <v>0</v>
      </c>
      <c r="Q12" s="109"/>
      <c r="S12" s="2" t="s">
        <v>72</v>
      </c>
      <c r="T12" s="2" t="s">
        <v>79</v>
      </c>
      <c r="U12" s="109">
        <f>SUMIFS('Primar final'!$AR$6:$AR$513,'Primar final'!$G$6:$G$513,$S$4,'Primar final'!$F$6:$F$513,T12)</f>
        <v>0</v>
      </c>
      <c r="W12" s="2" t="s">
        <v>1770</v>
      </c>
      <c r="X12" s="2" t="s">
        <v>72</v>
      </c>
      <c r="Y12" s="2" t="s">
        <v>79</v>
      </c>
      <c r="Z12">
        <f>countifs('Primar II'!$G$6:$G$498,$S$4,'Primar II'!$F$6:$F$498,Y12,'Primar II'!$AC$6:$AC$498,"B")</f>
        <v>0</v>
      </c>
      <c r="AD12" s="11" t="s">
        <v>466</v>
      </c>
    </row>
    <row r="13">
      <c r="B13" s="2" t="s">
        <v>96</v>
      </c>
      <c r="C13">
        <f>countifs('Liceu final'!$F$5:$F$607,B13,'Liceu final'!$G$5:$G$607,$A$4,'Liceu final'!$AX$5:$AX$607,"&lt;8")-C9-C11</f>
        <v>1</v>
      </c>
      <c r="F13" s="2" t="s">
        <v>96</v>
      </c>
      <c r="G13" s="109">
        <f>countifs('Liceu final'!$F$5:$F$607,F13,'Liceu final'!$G$5:$G$607,$A$4,'Liceu final'!$AW$5:$AW$607,"&lt;9")-G11-G9</f>
        <v>0</v>
      </c>
      <c r="H13" s="109"/>
      <c r="I13" s="11" t="s">
        <v>89</v>
      </c>
      <c r="K13" s="2" t="s">
        <v>96</v>
      </c>
      <c r="L13">
        <f>countifs('Gimnaziu final'!$F$6:F$422,K13,'Gimnaziu final'!$G$6:G$422,$J$4,'Gimnaziu final'!$AY$6:$AY$422,"&lt;8")-L9-L11</f>
        <v>0</v>
      </c>
      <c r="O13" s="2" t="s">
        <v>96</v>
      </c>
      <c r="P13" s="109">
        <f>countifs('Gimnaziu final'!$F$6:$F$422,O13,'Gimnaziu final'!$G$6:$G$422,$J$4,'Gimnaziu final'!$AX$6:$AX$422,"&lt;9")-P11-P9</f>
        <v>0</v>
      </c>
      <c r="Q13" s="109"/>
      <c r="T13" s="2" t="s">
        <v>96</v>
      </c>
      <c r="U13" s="109">
        <f>SUMIFS('Primar final'!$AR$6:$AR$513,'Primar final'!$G$6:$G$513,$S$4,'Primar final'!$F$6:$F$513,T13)</f>
        <v>0</v>
      </c>
      <c r="Y13" s="2" t="s">
        <v>96</v>
      </c>
      <c r="Z13">
        <f>countifs('Primar II'!$G$6:$G$498,$S$4,'Primar II'!$F$6:$F$498,Y13,'Primar II'!$AC$6:$AC$498,"B")</f>
        <v>0</v>
      </c>
      <c r="AD13" s="11" t="s">
        <v>529</v>
      </c>
    </row>
    <row r="14">
      <c r="A14" s="2" t="s">
        <v>1769</v>
      </c>
      <c r="B14" s="2" t="s">
        <v>79</v>
      </c>
      <c r="C14">
        <f>countifs('Liceu final'!$F$5:$F$607,B14,'Liceu final'!$G$5:$G$607,$A$4,'Liceu final'!$AX$5:$AX$607,"&lt;9")-C12-C10-C8</f>
        <v>12</v>
      </c>
      <c r="E14" s="2" t="s">
        <v>1771</v>
      </c>
      <c r="F14" s="2" t="s">
        <v>79</v>
      </c>
      <c r="G14" s="109">
        <f>countifs('Liceu final'!$F$5:$F$607,F14,'Liceu final'!$G$5:$G$607,$A$4,'Liceu final'!$AW$5:$AW$607,"&lt;10")-G8-G10-G12</f>
        <v>0</v>
      </c>
      <c r="H14" s="109"/>
      <c r="I14" s="11" t="s">
        <v>312</v>
      </c>
      <c r="J14" s="2" t="s">
        <v>1769</v>
      </c>
      <c r="K14" s="2" t="s">
        <v>79</v>
      </c>
      <c r="L14">
        <f>countifs('Gimnaziu final'!$F$6:F$422,K14,'Gimnaziu final'!$G$6:G$422,$J$4,'Gimnaziu final'!$AY$6:$AY$422,"&lt;9")-L12-L10-L8</f>
        <v>1</v>
      </c>
      <c r="M14" s="2"/>
      <c r="N14" s="2" t="s">
        <v>1771</v>
      </c>
      <c r="O14" s="2" t="s">
        <v>79</v>
      </c>
      <c r="P14" s="109">
        <f>countifs('Gimnaziu final'!$F$6:$F$422,O14,'Gimnaziu final'!$G$6:$G$422,$J$4,'Gimnaziu final'!$AX$6:$AX$422,"&lt;10")-P8-P10-P12</f>
        <v>0</v>
      </c>
      <c r="Q14" s="109"/>
      <c r="S14" s="2" t="s">
        <v>73</v>
      </c>
      <c r="T14" s="2" t="s">
        <v>79</v>
      </c>
      <c r="U14" s="109">
        <f>SUMIFS('Primar final'!$AS$6:$AS$513,'Primar final'!$G$6:$G$513,$S$4,'Primar final'!$F$6:$F$513,T14)</f>
        <v>0</v>
      </c>
      <c r="W14" s="2" t="s">
        <v>1772</v>
      </c>
      <c r="X14" s="2" t="s">
        <v>73</v>
      </c>
      <c r="Y14" s="2" t="s">
        <v>79</v>
      </c>
      <c r="Z14">
        <f>countifs('Primar II'!$G$6:$G$498,$S$4,'Primar II'!$F$6:$F$498,Y14,'Primar II'!$AC$6:$AC$498,"FB")</f>
        <v>0</v>
      </c>
      <c r="AD14" s="11" t="s">
        <v>594</v>
      </c>
    </row>
    <row r="15">
      <c r="B15" s="2" t="s">
        <v>96</v>
      </c>
      <c r="C15">
        <f>countifs('Liceu final'!$F$5:$F$607,B15,'Liceu final'!$G$5:$G$607,$A$4,'Liceu final'!$AX$5:$AX$607,"&lt;9")-C13-C11-C9</f>
        <v>6</v>
      </c>
      <c r="F15" s="2" t="s">
        <v>96</v>
      </c>
      <c r="G15" s="109">
        <f>countifs('Liceu final'!$F$5:$F$607,F15,'Liceu final'!$G$5:$G$607,$A$4,'Liceu final'!$AW$5:$AW$607,"&lt;10")-G13-G11-G9</f>
        <v>0</v>
      </c>
      <c r="H15" s="109"/>
      <c r="I15" s="11" t="s">
        <v>513</v>
      </c>
      <c r="K15" s="2" t="s">
        <v>96</v>
      </c>
      <c r="L15">
        <f>countifs('Gimnaziu final'!$F$6:F$422,K15,'Gimnaziu final'!$G$6:G$422,$J$4,'Gimnaziu final'!$AY$6:$AY$422,"&lt;9")-L13-L11-L9</f>
        <v>0</v>
      </c>
      <c r="O15" s="2" t="s">
        <v>96</v>
      </c>
      <c r="P15" s="109">
        <f>countifs('Gimnaziu final'!$F$6:$F$422,O15,'Gimnaziu final'!$G$6:$G$422,$J$4,'Gimnaziu final'!$AX$6:$AX$422,"&lt;10")-P9-P11-P13</f>
        <v>0</v>
      </c>
      <c r="Q15" s="109"/>
      <c r="T15" s="2" t="s">
        <v>96</v>
      </c>
      <c r="U15" s="109">
        <f>SUMIFS('Primar final'!$AS$6:$AS$513,'Primar final'!$G$6:$G$513,$S$4,'Primar final'!$F$6:$F$513,T15)</f>
        <v>0</v>
      </c>
      <c r="Y15" s="2" t="s">
        <v>96</v>
      </c>
      <c r="Z15">
        <f>countifs('Primar II'!$G$6:$G$498,$S$4,'Primar II'!$F$6:$F$498,Y15,'Primar II'!$AC$6:$AC$498,"FB")</f>
        <v>0</v>
      </c>
      <c r="AD15" s="11" t="s">
        <v>669</v>
      </c>
    </row>
    <row r="16">
      <c r="A16" s="2" t="s">
        <v>1773</v>
      </c>
      <c r="B16" s="2" t="s">
        <v>79</v>
      </c>
      <c r="C16">
        <f>countifs('Liceu final'!$F$5:$F$607,B16,'Liceu final'!$G$5:$G$607,$A$4,'Liceu final'!$AX$5:$AX$607,"&lt;=10")-C14-C12-C10-C8</f>
        <v>4</v>
      </c>
      <c r="E16" s="110">
        <v>10.0</v>
      </c>
      <c r="F16" s="2" t="s">
        <v>79</v>
      </c>
      <c r="G16" s="109">
        <f>countifs('Liceu final'!$F$5:$F$607,F16,'Liceu final'!$G$5:$G$607,$A$4,'Liceu final'!$AW$5:$AW$607,"=10")</f>
        <v>17</v>
      </c>
      <c r="H16" s="109"/>
      <c r="I16" s="11" t="s">
        <v>679</v>
      </c>
      <c r="J16" s="2" t="s">
        <v>1773</v>
      </c>
      <c r="K16" s="2" t="s">
        <v>79</v>
      </c>
      <c r="L16">
        <f>countifs('Gimnaziu final'!$F$6:F$422,K16,'Gimnaziu final'!$G$6:G$422,$J$4,'Gimnaziu final'!$AY$6:$AY$422,"&lt;=10")-L14-L12-L10-L8</f>
        <v>12</v>
      </c>
      <c r="M16" s="2"/>
      <c r="N16" s="110">
        <v>10.0</v>
      </c>
      <c r="O16" s="2" t="s">
        <v>79</v>
      </c>
      <c r="P16" s="109">
        <f>countifs('Gimnaziu final'!$F$6:$F$422,O16,'Gimnaziu final'!$G$6:$G$422,$J$4,'Gimnaziu final'!$AX$6:$AX$422,"=10")</f>
        <v>13</v>
      </c>
      <c r="Q16" s="109"/>
      <c r="U16" s="108">
        <f>SUM(U8:U15)</f>
        <v>0</v>
      </c>
      <c r="Z16" s="2"/>
      <c r="AD16" s="11" t="s">
        <v>729</v>
      </c>
    </row>
    <row r="17">
      <c r="B17" s="2" t="s">
        <v>96</v>
      </c>
      <c r="C17">
        <f>countifs('Liceu final'!$F$5:$F$607,B17,'Liceu final'!$G$5:$G$607,$A$4,'Liceu final'!$AX$5:$AX$607,"&lt;=10")-C15-C13-C11-C9</f>
        <v>7</v>
      </c>
      <c r="F17" s="2" t="s">
        <v>96</v>
      </c>
      <c r="G17" s="109">
        <f>countifs('Liceu final'!$F$5:$F$607,F17,'Liceu final'!$G$5:$G$607,$A$4,'Liceu final'!$AW$5:$AW$607,"=10")</f>
        <v>14</v>
      </c>
      <c r="H17" s="109"/>
      <c r="I17" s="11" t="s">
        <v>836</v>
      </c>
      <c r="K17" s="2" t="s">
        <v>96</v>
      </c>
      <c r="L17">
        <f>countifs('Gimnaziu final'!$F$6:F$422,K17,'Gimnaziu final'!$G$6:G$422,$J$4,'Gimnaziu final'!$AY$6:$AY$422,"&lt;=10")-L15-L13-L11-L9</f>
        <v>14</v>
      </c>
      <c r="O17" s="2" t="s">
        <v>96</v>
      </c>
      <c r="P17" s="109">
        <f>countifs('Gimnaziu final'!$F$6:$F$422,O17,'Gimnaziu final'!$G$6:$G$422,$J$4,'Gimnaziu final'!$AX$6:$AX$422,"=10")</f>
        <v>14</v>
      </c>
      <c r="Q17" s="109"/>
      <c r="Z17" s="2"/>
      <c r="AD17" s="11" t="s">
        <v>795</v>
      </c>
    </row>
    <row r="18">
      <c r="C18">
        <f>SUM(C8:C17)</f>
        <v>31</v>
      </c>
      <c r="I18" s="11" t="s">
        <v>995</v>
      </c>
      <c r="L18">
        <f>SUM(L8:L17)</f>
        <v>27</v>
      </c>
      <c r="Z18" s="2"/>
      <c r="AD18" s="11" t="s">
        <v>851</v>
      </c>
    </row>
    <row r="19">
      <c r="A19" s="5"/>
      <c r="E19" s="5" t="s">
        <v>1774</v>
      </c>
      <c r="F19" s="2" t="s">
        <v>79</v>
      </c>
      <c r="G19" s="107">
        <f>countifs('Liceu final'!$F$5:$F$607,F19,'Liceu final'!$G$5:$G$607,$A$4,'Liceu final'!$BD$5:$BD$607,"DA")</f>
        <v>17</v>
      </c>
      <c r="I19" s="11" t="s">
        <v>1136</v>
      </c>
      <c r="J19" s="5"/>
      <c r="M19" s="5"/>
      <c r="N19" s="5" t="s">
        <v>1774</v>
      </c>
      <c r="O19" s="2" t="s">
        <v>79</v>
      </c>
      <c r="P19" s="107">
        <f>countifs('Gimnaziu final'!$F$6:$F$422,O19,'Gimnaziu final'!$G$6:$G$422,$J$4,'Gimnaziu final'!$BE$6:$BE$422,"DA")</f>
        <v>14</v>
      </c>
      <c r="Q19" s="5"/>
      <c r="R19" s="5"/>
      <c r="W19" s="5" t="s">
        <v>1774</v>
      </c>
      <c r="X19" s="2" t="s">
        <v>79</v>
      </c>
      <c r="Y19" s="111">
        <f>countifs('Primar final'!$G$6:$G$513,$S$4,'Primar final'!$F$6:$F$513,X19,'Primar final'!$AI$6:$AI$513,"DA")</f>
        <v>12</v>
      </c>
      <c r="Z19" s="2"/>
      <c r="AD19" s="11" t="s">
        <v>904</v>
      </c>
    </row>
    <row r="20">
      <c r="A20" s="5" t="s">
        <v>1775</v>
      </c>
      <c r="B20" s="2" t="s">
        <v>79</v>
      </c>
      <c r="C20" s="109">
        <f>countifs('Liceu final'!$F$5:$F$607,B20,'Liceu final'!$G$5:$G$607,$A$4,'Liceu final'!$AZ$5:$AZ$607,"&gt;0")</f>
        <v>0</v>
      </c>
      <c r="F20" s="2" t="s">
        <v>96</v>
      </c>
      <c r="G20" s="107">
        <f>countifs('Liceu final'!$F$5:$F$607,F20,'Liceu final'!$G$5:$G$607,$A$4,'Liceu final'!$BD$5:$BD$607,"DA")</f>
        <v>14</v>
      </c>
      <c r="I20" s="11"/>
      <c r="J20" s="5" t="s">
        <v>1775</v>
      </c>
      <c r="K20" s="2" t="s">
        <v>79</v>
      </c>
      <c r="L20" s="109">
        <f>countifs('Gimnaziu final'!$F$6:$F$422,K20,'Gimnaziu final'!$G$6:$G$422,$J$4,'Gimnaziu final'!BA6:BA422,"&gt;0")</f>
        <v>0</v>
      </c>
      <c r="O20" s="2" t="s">
        <v>96</v>
      </c>
      <c r="P20" s="107">
        <f>countifs('Gimnaziu final'!$F$6:$F$422,O20,'Gimnaziu final'!$G$6:$G$422,$J$4,'Gimnaziu final'!$BE$6:$BE$422,"DA")</f>
        <v>14</v>
      </c>
      <c r="X20" s="2" t="s">
        <v>96</v>
      </c>
      <c r="Y20" s="111">
        <f>countifs('Primar final'!$G$6:$G$513,$S$4,'Primar final'!$F$6:$F$513,X20,'Primar final'!$AI$6:$AI$513,"DA")</f>
        <v>13</v>
      </c>
      <c r="Z20" s="2"/>
      <c r="AD20" s="2"/>
    </row>
    <row r="21">
      <c r="B21" s="2" t="s">
        <v>96</v>
      </c>
      <c r="C21" s="109">
        <f>countifs('Liceu final'!$F$5:$F$607,B21,'Liceu final'!$G$5:$G$607,$A$4,'Liceu final'!$AZ$5:$AZ$607,"&gt;0")</f>
        <v>0</v>
      </c>
      <c r="G21" s="108">
        <f>SUM(G19:G20)</f>
        <v>31</v>
      </c>
      <c r="I21" s="11"/>
      <c r="K21" s="2" t="s">
        <v>96</v>
      </c>
      <c r="L21" s="109">
        <f>countifs('Gimnaziu final'!$F$6:$F$422,K21,'Gimnaziu final'!$G$6:$G$422,$J$4,'Gimnaziu final'!BA6:BA422,"&gt;0")</f>
        <v>0</v>
      </c>
      <c r="P21" s="108">
        <f>SUM(P19:P20)</f>
        <v>28</v>
      </c>
      <c r="R21" s="5"/>
      <c r="S21" s="5" t="s">
        <v>1775</v>
      </c>
      <c r="T21" s="2" t="s">
        <v>79</v>
      </c>
      <c r="U21">
        <f>COUNTIFS('Primar final'!$G$6:$G$513,$S$4,'Primar final'!$F$6:$F$513,T21,'Primar final'!$AE$6:$AE$513,"&gt;0")</f>
        <v>0</v>
      </c>
      <c r="Y21">
        <f>SUM(Y19:Y20)</f>
        <v>25</v>
      </c>
      <c r="Z21" s="2"/>
      <c r="AD21" s="2"/>
    </row>
    <row r="22">
      <c r="A22" s="5" t="s">
        <v>1776</v>
      </c>
      <c r="C22" s="108">
        <f>SUM(C20:C21)</f>
        <v>0</v>
      </c>
      <c r="E22" s="5" t="s">
        <v>1777</v>
      </c>
      <c r="F22" s="2" t="s">
        <v>79</v>
      </c>
      <c r="G22" s="107">
        <f>countifs('Liceu final'!$F$5:$F$607,F22,'Liceu final'!$G$5:$G$607,$A$4,'Liceu final'!$BE$5:$BE$607,"DA")</f>
        <v>0</v>
      </c>
      <c r="I22" s="11" t="s">
        <v>1216</v>
      </c>
      <c r="J22" s="5" t="s">
        <v>1776</v>
      </c>
      <c r="L22" s="108">
        <f>SUM(L20:L21)</f>
        <v>0</v>
      </c>
      <c r="N22" s="5" t="s">
        <v>1777</v>
      </c>
      <c r="O22" s="2" t="s">
        <v>79</v>
      </c>
      <c r="P22" s="107">
        <f>countifs('Gimnaziu final'!$F$6:$F$422,O22,'Gimnaziu final'!$G$6:$G$422,$J$4,'Gimnaziu final'!$BF$6:$BF$422,"DA")</f>
        <v>1</v>
      </c>
      <c r="T22" s="2" t="s">
        <v>96</v>
      </c>
      <c r="U22">
        <f>COUNTIFS('Primar final'!$G$6:$G$513,$S$4,'Primar final'!$F$6:$F$513,T22,'Primar final'!$AE$6:$AE$513,"&gt;0")</f>
        <v>0</v>
      </c>
      <c r="W22" s="5" t="s">
        <v>1777</v>
      </c>
      <c r="X22" s="2" t="s">
        <v>79</v>
      </c>
      <c r="Y22" s="111">
        <f>countifs('Primar final'!$G$6:$G$513,$S$4,'Primar final'!$F$6:$F$513,X22,'Primar final'!$AJ$6:$AJ$513,"DA")</f>
        <v>2</v>
      </c>
    </row>
    <row r="23">
      <c r="A23" s="5" t="s">
        <v>1778</v>
      </c>
      <c r="C23">
        <f>G36-C22-G39</f>
        <v>31</v>
      </c>
      <c r="F23" s="2" t="s">
        <v>96</v>
      </c>
      <c r="G23" s="107">
        <f>countifs('Liceu final'!$F$5:$F$607,F23,'Liceu final'!$G$5:$G$607,$A$4,'Liceu final'!$BE$5:$BE$607,"DA")</f>
        <v>0</v>
      </c>
      <c r="I23" s="11" t="s">
        <v>1284</v>
      </c>
      <c r="J23" s="5" t="s">
        <v>1778</v>
      </c>
      <c r="L23">
        <f>P36-L22-P39</f>
        <v>27</v>
      </c>
      <c r="M23" s="5"/>
      <c r="O23" s="2" t="s">
        <v>96</v>
      </c>
      <c r="P23" s="107">
        <f>countifs('Gimnaziu final'!$F$6:$F$422,O23,'Gimnaziu final'!$G$6:$G$422,$J$4,'Gimnaziu final'!$BF$6:$BF$422,"DA")</f>
        <v>0</v>
      </c>
      <c r="Q23" s="5"/>
      <c r="R23" s="5"/>
      <c r="S23" s="5" t="s">
        <v>1776</v>
      </c>
      <c r="U23">
        <f>SUM(U21:U22)</f>
        <v>0</v>
      </c>
      <c r="X23" s="2" t="s">
        <v>96</v>
      </c>
      <c r="Y23" s="111">
        <f>countifs('Primar final'!$G$6:$G$513,$S$4,'Primar final'!$F$6:$F$513,X23,'Primar final'!$AJ$6:$AJ$513,"DA")</f>
        <v>2</v>
      </c>
    </row>
    <row r="24">
      <c r="G24" s="108">
        <f>SUM(G22:G23)</f>
        <v>0</v>
      </c>
      <c r="I24" s="11" t="s">
        <v>1343</v>
      </c>
      <c r="P24" s="108">
        <f>SUM(P22:P23)</f>
        <v>1</v>
      </c>
      <c r="R24" s="5"/>
      <c r="S24" s="5" t="s">
        <v>1778</v>
      </c>
      <c r="U24" s="2">
        <f>Y36-U23</f>
        <v>24</v>
      </c>
    </row>
    <row r="25">
      <c r="A25" s="5" t="s">
        <v>1779</v>
      </c>
      <c r="E25" s="5" t="s">
        <v>1780</v>
      </c>
      <c r="F25" s="2" t="s">
        <v>79</v>
      </c>
      <c r="G25" s="107">
        <f>countifs('Liceu final'!$F$5:$F$607,F25,'Liceu final'!$G$5:$G$607,$A$4,'Liceu final'!$BF$5:$BF$607,"DA")</f>
        <v>0</v>
      </c>
      <c r="I25" s="11" t="s">
        <v>1410</v>
      </c>
      <c r="J25" s="5" t="s">
        <v>1779</v>
      </c>
      <c r="M25" s="5"/>
      <c r="N25" s="5" t="s">
        <v>1780</v>
      </c>
      <c r="O25" s="2" t="s">
        <v>79</v>
      </c>
      <c r="P25" s="107">
        <f>countifs('Gimnaziu final'!$F$6:$F$422,O25,'Gimnaziu final'!$G$6:$G$422,$J$4,'Gimnaziu final'!$BG$6:$BG$422,"DA")</f>
        <v>0</v>
      </c>
      <c r="Q25" s="5"/>
      <c r="W25" s="5" t="s">
        <v>1780</v>
      </c>
      <c r="X25" s="2" t="s">
        <v>79</v>
      </c>
      <c r="Y25" s="109">
        <f>countifs('Primar final'!$G$6:$G$513,$S$4,'Primar final'!$F$6:$F$513,X25,'Primar final'!$AK$6:$AK$513,"DA")</f>
        <v>0</v>
      </c>
    </row>
    <row r="26">
      <c r="A26" s="2" t="s">
        <v>1781</v>
      </c>
      <c r="B26" s="2" t="s">
        <v>79</v>
      </c>
      <c r="C26" s="109">
        <f>countifs('Liceu final'!$F$5:$F$607,B26,'Liceu final'!$G$5:$G$607,$A$4,'Liceu final'!$AZ$5:$AZ$607,"=1")</f>
        <v>0</v>
      </c>
      <c r="F26" s="2" t="s">
        <v>96</v>
      </c>
      <c r="G26" s="107">
        <f>countifs('Liceu final'!$F$5:$F$607,F26,'Liceu final'!$G$5:$G$607,$A$4,'Liceu final'!$BF$5:$BF$607,"DA")</f>
        <v>0</v>
      </c>
      <c r="I26" s="11" t="s">
        <v>1480</v>
      </c>
      <c r="J26" s="2" t="s">
        <v>1781</v>
      </c>
      <c r="K26" s="2" t="s">
        <v>79</v>
      </c>
      <c r="L26" s="109">
        <f>countifs('Gimnaziu final'!$F$6:$F$422,K26,'Gimnaziu final'!$G$6:$G$422,$J$4,'Gimnaziu final'!$BA$6:$BA$422,"=1")</f>
        <v>0</v>
      </c>
      <c r="M26" s="5"/>
      <c r="O26" s="2" t="s">
        <v>96</v>
      </c>
      <c r="P26" s="107">
        <f>countifs('Gimnaziu final'!$F$6:$F$422,O26,'Gimnaziu final'!$G$6:$G$422,$J$4,'Gimnaziu final'!$BG$6:$BG$422,"DA")</f>
        <v>0</v>
      </c>
      <c r="Q26" s="5"/>
      <c r="R26" s="5"/>
      <c r="S26" s="5" t="s">
        <v>1779</v>
      </c>
      <c r="X26" s="2" t="s">
        <v>96</v>
      </c>
      <c r="Y26" s="109">
        <f>countifs('Primar final'!$G$6:$G$513,$S$4,'Primar final'!$F$6:$F$513,X26,'Primar final'!$AK$6:$AK$513,"DA")</f>
        <v>0</v>
      </c>
    </row>
    <row r="27">
      <c r="A27" s="2"/>
      <c r="B27" s="2" t="s">
        <v>96</v>
      </c>
      <c r="C27" s="109">
        <f>countifs('Liceu final'!$F$5:$F$607,B27,'Liceu final'!$G$5:$G$607,$A$4,'Liceu final'!$AZ$5:$AZ$607,"=1")</f>
        <v>0</v>
      </c>
      <c r="G27" s="108">
        <f>SUM(G25:G26)</f>
        <v>0</v>
      </c>
      <c r="I27" s="11" t="s">
        <v>1520</v>
      </c>
      <c r="J27" s="2"/>
      <c r="K27" s="2" t="s">
        <v>96</v>
      </c>
      <c r="L27" s="109">
        <f>countifs('Gimnaziu final'!$F$6:$F$422,K27,'Gimnaziu final'!$G$6:$G$422,$J$4,'Gimnaziu final'!$BA$6:$BA$422,"=1")</f>
        <v>0</v>
      </c>
      <c r="M27" s="2"/>
      <c r="P27" s="108">
        <f>SUM(P25:P26)</f>
        <v>0</v>
      </c>
      <c r="Q27" s="2"/>
      <c r="S27" s="2" t="s">
        <v>1781</v>
      </c>
      <c r="T27" s="2" t="s">
        <v>79</v>
      </c>
      <c r="U27">
        <f>COUNTIFS('Primar final'!$G$6:$G$513,$S$4,'Primar final'!$F$6:$F$513,T27,'Primar final'!$AE$6:$AE$513,"1")</f>
        <v>0</v>
      </c>
    </row>
    <row r="28">
      <c r="A28" s="2" t="s">
        <v>1782</v>
      </c>
      <c r="B28" s="2" t="s">
        <v>79</v>
      </c>
      <c r="C28" s="109">
        <f>countifs('Liceu final'!$F$5:$F$607,B28,'Liceu final'!$G$5:$G$607,$A$4,'Liceu final'!$AZ$5:$AZ$607,"=2")</f>
        <v>0</v>
      </c>
      <c r="E28" s="5" t="s">
        <v>1783</v>
      </c>
      <c r="F28" s="2" t="s">
        <v>79</v>
      </c>
      <c r="G28" s="107">
        <f>countifs('Liceu final'!$F$5:$F$607,F28,'Liceu final'!$G$5:$G$607,$A$4,'Liceu final'!$BG$5:$BG$607,"DA")</f>
        <v>0</v>
      </c>
      <c r="I28" s="11" t="s">
        <v>1547</v>
      </c>
      <c r="J28" s="2" t="s">
        <v>1782</v>
      </c>
      <c r="K28" s="2" t="s">
        <v>79</v>
      </c>
      <c r="L28" s="109">
        <f>countifs('Gimnaziu final'!$F$6:$F$422,K28,'Gimnaziu final'!$G$6:$G$422,$J$4,'Gimnaziu final'!$BA$6:$BA$422,"=2")</f>
        <v>0</v>
      </c>
      <c r="M28" s="2"/>
      <c r="N28" s="5" t="s">
        <v>1783</v>
      </c>
      <c r="O28" s="2" t="s">
        <v>79</v>
      </c>
      <c r="P28" s="107">
        <f>countifs('Gimnaziu final'!$F$6:$F$422,O28,'Gimnaziu final'!$G$6:$G$422,$J$4,'Gimnaziu final'!$BH$6:$BH$422,"DA")</f>
        <v>0</v>
      </c>
      <c r="Q28" s="2"/>
      <c r="S28" s="2"/>
      <c r="T28" s="2" t="s">
        <v>96</v>
      </c>
      <c r="U28">
        <f>COUNTIFS('Primar final'!$G$6:$G$513,$S$4,'Primar final'!$F$6:$F$513,T28,'Primar final'!$AE$6:$AE$513,"1")</f>
        <v>0</v>
      </c>
      <c r="W28" s="5" t="s">
        <v>1783</v>
      </c>
      <c r="X28" s="2" t="s">
        <v>79</v>
      </c>
      <c r="Y28" s="109">
        <f>countifs('Primar final'!$G$6:$G$513,$S$4,'Primar final'!$F$6:$F$513,X28,'Primar final'!$AL$6:$AL$513,"DA")</f>
        <v>0</v>
      </c>
    </row>
    <row r="29">
      <c r="A29" s="2"/>
      <c r="B29" s="2" t="s">
        <v>96</v>
      </c>
      <c r="C29" s="109">
        <f>countifs('Liceu final'!$F$5:$F$607,B29,'Liceu final'!$G$5:$G$607,$A$4,'Liceu final'!$AZ$5:$AZ$607,"=2")</f>
        <v>0</v>
      </c>
      <c r="F29" s="2" t="s">
        <v>96</v>
      </c>
      <c r="G29" s="107">
        <f>countifs('Liceu final'!$F$5:$F$607,F29,'Liceu final'!$G$5:$G$607,$A$4,'Liceu final'!$BG$5:$BG$607,"DA")</f>
        <v>0</v>
      </c>
      <c r="I29" s="11" t="s">
        <v>1577</v>
      </c>
      <c r="J29" s="2"/>
      <c r="K29" s="2" t="s">
        <v>96</v>
      </c>
      <c r="L29" s="109">
        <f>countifs('Gimnaziu final'!$F$6:$F$422,K29,'Gimnaziu final'!$G$6:$G$422,$J$4,'Gimnaziu final'!$BA$6:$BA$422,"=2")</f>
        <v>0</v>
      </c>
      <c r="M29" s="5"/>
      <c r="O29" s="2" t="s">
        <v>96</v>
      </c>
      <c r="P29" s="107">
        <f>countifs('Gimnaziu final'!$F$6:$F$422,O29,'Gimnaziu final'!$G$6:$G$422,$J$4,'Gimnaziu final'!$BH$6:$BH$422,"DA")</f>
        <v>0</v>
      </c>
      <c r="Q29" s="5"/>
      <c r="S29" s="2" t="s">
        <v>1782</v>
      </c>
      <c r="T29" s="2" t="s">
        <v>79</v>
      </c>
      <c r="U29">
        <f>COUNTIFS('Primar final'!$G$6:$G$513,$S$4,'Primar final'!$F$6:$F$513,T29,'Primar final'!$AE$6:$AE$513,"2")</f>
        <v>0</v>
      </c>
      <c r="X29" s="2" t="s">
        <v>96</v>
      </c>
      <c r="Y29" s="109">
        <f>countifs('Primar final'!$G$6:$G$513,$S$4,'Primar final'!$F$6:$F$513,X29,'Primar final'!$AL$6:$AL$513,"DA")</f>
        <v>0</v>
      </c>
    </row>
    <row r="30">
      <c r="A30" s="2" t="s">
        <v>1784</v>
      </c>
      <c r="B30" s="2" t="s">
        <v>79</v>
      </c>
      <c r="C30" s="109">
        <f>countifs('Liceu final'!$F$5:$F$607,B30,'Liceu final'!$G$5:$G$607,$A$4,'Liceu final'!$AZ$5:$AZ$607,"=3")</f>
        <v>0</v>
      </c>
      <c r="G30" s="108">
        <f>SUM(G28:G29)</f>
        <v>0</v>
      </c>
      <c r="I30" s="11" t="s">
        <v>1607</v>
      </c>
      <c r="J30" s="2" t="s">
        <v>1784</v>
      </c>
      <c r="K30" s="2" t="s">
        <v>79</v>
      </c>
      <c r="L30" s="109">
        <f>countifs('Gimnaziu final'!$F$6:$F$422,K30,'Gimnaziu final'!$G$6:$G$422,$J$4,'Gimnaziu final'!$BA$6:$BA$422,"=3")</f>
        <v>0</v>
      </c>
      <c r="M30" s="2"/>
      <c r="P30" s="108">
        <f>SUM(P28:P29)</f>
        <v>0</v>
      </c>
      <c r="Q30" s="2"/>
      <c r="S30" s="2"/>
      <c r="T30" s="2" t="s">
        <v>96</v>
      </c>
      <c r="U30">
        <f>COUNTIFS('Primar final'!$G$6:$G$513,$S$4,'Primar final'!$F$6:$F$513,T30,'Primar final'!$AE$6:$AE$513,"2")</f>
        <v>0</v>
      </c>
    </row>
    <row r="31">
      <c r="A31" s="2"/>
      <c r="B31" s="2" t="s">
        <v>96</v>
      </c>
      <c r="C31" s="109">
        <f>countifs('Liceu final'!$F$5:$F$607,B31,'Liceu final'!$G$5:$G$607,$A$4,'Liceu final'!$AZ$5:$AZ$607,"=3")</f>
        <v>0</v>
      </c>
      <c r="E31" s="5" t="s">
        <v>1785</v>
      </c>
      <c r="F31" s="2" t="s">
        <v>79</v>
      </c>
      <c r="G31" s="107">
        <f>countifs('Liceu final'!$F$5:$F$607,F31,'Liceu final'!$G$5:$G$607,$A$4,'Liceu final'!$BH$5:$BH$607,"DA")</f>
        <v>0</v>
      </c>
      <c r="I31" s="11" t="s">
        <v>1631</v>
      </c>
      <c r="J31" s="2"/>
      <c r="K31" s="2" t="s">
        <v>96</v>
      </c>
      <c r="L31" s="109">
        <f>countifs('Gimnaziu final'!$F$6:$F$422,K31,'Gimnaziu final'!$G$6:$G$422,$J$4,'Gimnaziu final'!$BA$6:$BA$422,"=3")</f>
        <v>0</v>
      </c>
      <c r="M31" s="2"/>
      <c r="N31" s="5" t="s">
        <v>1785</v>
      </c>
      <c r="O31" s="2" t="s">
        <v>79</v>
      </c>
      <c r="P31" s="107">
        <f>countifs('Gimnaziu final'!$F$6:$F$422,O31,'Gimnaziu final'!$G$6:$G$422,$J$4,'Gimnaziu final'!$BI$6:$BI$422,"DA")</f>
        <v>0</v>
      </c>
      <c r="Q31" s="2"/>
      <c r="S31" s="2" t="s">
        <v>1784</v>
      </c>
      <c r="T31" s="2" t="s">
        <v>79</v>
      </c>
      <c r="U31">
        <f>COUNTIFS('Primar final'!$G$6:$G$513,$S$4,'Primar final'!$F$6:$F$513,T31,'Primar final'!$AE$6:$AE$513,"3")</f>
        <v>0</v>
      </c>
      <c r="W31" s="5" t="s">
        <v>1785</v>
      </c>
      <c r="X31" s="2" t="s">
        <v>79</v>
      </c>
      <c r="Y31" s="112">
        <f>countifs('Primar final'!$G$6:$G$513,$S$4,'Primar final'!$F$6:$F$513,X31,'Primar final'!$AM$6:$AM$513,"DA")</f>
        <v>1</v>
      </c>
    </row>
    <row r="32">
      <c r="A32" s="2" t="s">
        <v>1786</v>
      </c>
      <c r="B32" s="2" t="s">
        <v>79</v>
      </c>
      <c r="C32" s="109">
        <f>countifs('Liceu final'!$F$5:$F$607,B32,'Liceu final'!$G$5:$G$607,$A$4,'Liceu final'!$AZ$5:$AZ$607,"&gt;3")</f>
        <v>0</v>
      </c>
      <c r="F32" s="2" t="s">
        <v>96</v>
      </c>
      <c r="G32" s="107">
        <f>countifs('Liceu final'!$F$5:$F$607,F32,'Liceu final'!$G$5:$G$607,$A$4,'Liceu final'!$BH$5:$BH$607,"DA")</f>
        <v>0</v>
      </c>
      <c r="I32" s="11" t="s">
        <v>1661</v>
      </c>
      <c r="J32" s="2" t="s">
        <v>1786</v>
      </c>
      <c r="K32" s="2" t="s">
        <v>79</v>
      </c>
      <c r="L32" s="109">
        <f>countifs('Gimnaziu final'!$F$6:$F$422,K32,'Gimnaziu final'!$G$6:$G$422,$J$4,'Gimnaziu final'!$BA$6:$BA$422,"&gt;3")</f>
        <v>0</v>
      </c>
      <c r="M32" s="2"/>
      <c r="O32" s="2" t="s">
        <v>96</v>
      </c>
      <c r="P32" s="107">
        <f>countifs('Gimnaziu final'!$F$6:$F$422,O32,'Gimnaziu final'!$G$6:$G$422,$J$4,'Gimnaziu final'!$BI$6:$BI$422,"DA")</f>
        <v>0</v>
      </c>
      <c r="Q32" s="2"/>
      <c r="S32" s="2"/>
      <c r="T32" s="2" t="s">
        <v>96</v>
      </c>
      <c r="U32">
        <f>COUNTIFS('Primar final'!$G$6:$G$513,$S$4,'Primar final'!$F$6:$F$513,T32,'Primar final'!$AE$6:$AE$513,"3")</f>
        <v>0</v>
      </c>
      <c r="X32" s="2" t="s">
        <v>96</v>
      </c>
      <c r="Y32" s="112">
        <f>countifs('Primar final'!$G$6:$G$513,$S$4,'Primar final'!$F$6:$F$513,X32,'Primar final'!$AM$6:$AM$513,"DA")</f>
        <v>0</v>
      </c>
    </row>
    <row r="33">
      <c r="B33" s="2" t="s">
        <v>96</v>
      </c>
      <c r="C33" s="109">
        <f>countifs('Liceu final'!$F$5:$F$607,B33,'Liceu final'!$G$5:$G$607,$A$4,'Liceu final'!$AZ$5:$AZ$607,"&gt;3")</f>
        <v>0</v>
      </c>
      <c r="G33" s="108">
        <f>SUM(G31:G32)</f>
        <v>0</v>
      </c>
      <c r="I33" s="11" t="s">
        <v>1690</v>
      </c>
      <c r="K33" s="2" t="s">
        <v>96</v>
      </c>
      <c r="L33" s="109">
        <f>countifs('Gimnaziu final'!$F$6:$F$343,K33,'Gimnaziu final'!$G$6:$G$343,$J$4,'Gimnaziu final'!$BA$6:$BA$343,"&gt;3")</f>
        <v>0</v>
      </c>
      <c r="M33" s="2"/>
      <c r="P33" s="108">
        <f>SUM(P31:P32)</f>
        <v>0</v>
      </c>
      <c r="Q33" s="2"/>
      <c r="S33" s="2" t="s">
        <v>1786</v>
      </c>
      <c r="T33" s="2" t="s">
        <v>79</v>
      </c>
      <c r="U33">
        <f>COUNTIFS('Primar final'!$G$6:$G$513,$S$4,'Primar final'!$F$6:$F$513,T33,'Primar final'!$AE$6:$AE$513,"&gt;3")</f>
        <v>0</v>
      </c>
    </row>
    <row r="34">
      <c r="E34" s="5" t="s">
        <v>1787</v>
      </c>
      <c r="F34" s="2" t="s">
        <v>79</v>
      </c>
      <c r="G34" s="107">
        <f>countifs('Liceu final'!$F$5:$F$607,F34,'Liceu final'!$G$5:$G$607,$A$4,'Liceu final'!$BI$5:$BI$607,"DA")</f>
        <v>17</v>
      </c>
      <c r="I34" s="11" t="s">
        <v>1722</v>
      </c>
      <c r="M34" s="2"/>
      <c r="N34" s="5" t="s">
        <v>1787</v>
      </c>
      <c r="O34" s="2" t="s">
        <v>79</v>
      </c>
      <c r="P34" s="107">
        <f>countifs('Gimnaziu final'!$F$6:$F$422,O34,'Gimnaziu final'!$G$6:$G$422,$J$4,'Gimnaziu final'!$BJ$6:$BJ$422,"DA")</f>
        <v>13</v>
      </c>
      <c r="Q34" s="2"/>
      <c r="T34" s="2" t="s">
        <v>96</v>
      </c>
      <c r="U34">
        <f>COUNTIFS('Primar final'!$G$6:$G$513,$S$4,'Primar final'!$F$6:$F$513,T34,'Primar final'!$AE$6:$AE$513,"&gt;3")</f>
        <v>0</v>
      </c>
      <c r="W34" s="5" t="s">
        <v>1787</v>
      </c>
      <c r="X34" s="2" t="s">
        <v>79</v>
      </c>
      <c r="Y34" s="112">
        <f>countifs('Primar final'!$G$6:$G$513,$S$4,'Primar final'!$F$6:$F$513,X34,'Primar final'!$AN$6:$AN$513,"DA")</f>
        <v>12</v>
      </c>
    </row>
    <row r="35">
      <c r="A35" s="5" t="s">
        <v>1788</v>
      </c>
      <c r="C35" s="5" t="s">
        <v>1789</v>
      </c>
      <c r="F35" s="2" t="s">
        <v>96</v>
      </c>
      <c r="G35" s="107">
        <f>countifs('Liceu final'!$F$5:$F$607,F35,'Liceu final'!$G$5:$G$607,$A$4,'Liceu final'!$BI$5:$BI$607,"DA")</f>
        <v>14</v>
      </c>
      <c r="J35" s="5" t="s">
        <v>1788</v>
      </c>
      <c r="L35" s="5" t="s">
        <v>1789</v>
      </c>
      <c r="M35" s="2"/>
      <c r="O35" s="2" t="s">
        <v>96</v>
      </c>
      <c r="P35" s="107">
        <f>countifs('Gimnaziu final'!$F$6:$F$422,O35,'Gimnaziu final'!$G$6:$G$422,$J$4,'Gimnaziu final'!$BJ$6:$BJ$422,"DA")</f>
        <v>14</v>
      </c>
      <c r="Q35" s="2"/>
      <c r="X35" s="2" t="s">
        <v>96</v>
      </c>
      <c r="Y35" s="112">
        <f>countifs('Primar final'!$G$6:$G$513,$S$4,'Primar final'!$F$6:$F$513,X35,'Primar final'!$AN$6:$AN$513,"DA")</f>
        <v>12</v>
      </c>
    </row>
    <row r="36">
      <c r="B36" s="2" t="s">
        <v>79</v>
      </c>
      <c r="C36">
        <f>SUMIFS('Liceu final'!$BA$5:$BA$607,'Liceu final'!$F$5:$F$607,B36,'Liceu final'!$G$5:$G$607,$A$4)</f>
        <v>874</v>
      </c>
      <c r="G36" s="108">
        <f>SUM(G34:G35)</f>
        <v>31</v>
      </c>
      <c r="I36" s="11"/>
      <c r="K36" s="2" t="s">
        <v>79</v>
      </c>
      <c r="L36">
        <f>SUMIFS('Gimnaziu final'!$BB$6:$BB$422,'Gimnaziu final'!$F$6:$F$422,K36,'Gimnaziu final'!$G$6:$G$422,$J$4)</f>
        <v>203</v>
      </c>
      <c r="M36" s="2"/>
      <c r="P36" s="108">
        <f>SUM(P34:P35)</f>
        <v>27</v>
      </c>
      <c r="Q36" s="2"/>
      <c r="R36" s="5"/>
      <c r="S36" s="5" t="s">
        <v>1788</v>
      </c>
      <c r="U36" s="5" t="s">
        <v>1789</v>
      </c>
      <c r="Y36" s="108">
        <f>SUM(Y34:Y35)</f>
        <v>24</v>
      </c>
    </row>
    <row r="37">
      <c r="B37" s="2" t="s">
        <v>96</v>
      </c>
      <c r="C37">
        <f>SUMIFS('Liceu final'!$BA$5:$BA$607,'Liceu final'!$F$5:$F$607,B37,'Liceu final'!$G$5:$G$607,$A$4)</f>
        <v>525</v>
      </c>
      <c r="E37" s="5" t="s">
        <v>1790</v>
      </c>
      <c r="F37" s="2" t="s">
        <v>79</v>
      </c>
      <c r="G37" s="107">
        <f>countifs('Liceu final'!$F$5:$F$607,F37,'Liceu final'!$G$5:$G$607,$A$4,'Liceu final'!$BJ$5:$BJ$607,"DA")</f>
        <v>0</v>
      </c>
      <c r="K37" s="2" t="s">
        <v>96</v>
      </c>
      <c r="L37">
        <f>SUMIFS('Gimnaziu final'!$BB$6:$BB$422,'Gimnaziu final'!$F$6:$F$422,K37,'Gimnaziu final'!$G$6:$G$422,$J$4)</f>
        <v>137</v>
      </c>
      <c r="N37" s="5" t="s">
        <v>1790</v>
      </c>
      <c r="O37" s="2" t="s">
        <v>79</v>
      </c>
      <c r="P37" s="107">
        <f>countifs('Gimnaziu final'!$F$6:$F$422,O37,'Gimnaziu final'!$G$6:$G$422,$J$4,'Gimnaziu final'!$BK$6:$BK$422,"DA")</f>
        <v>0</v>
      </c>
      <c r="T37" s="2" t="s">
        <v>79</v>
      </c>
      <c r="U37">
        <f>sumifs('Primar final'!$AF$6:$AF$513,'Primar final'!$G$6:$G$513,$S$4,'Primar final'!$F$6:$F$513,T37)</f>
        <v>0</v>
      </c>
      <c r="W37" s="5" t="s">
        <v>1790</v>
      </c>
      <c r="X37" s="2" t="s">
        <v>79</v>
      </c>
      <c r="Y37" s="109">
        <f>countifs('Primar final'!$G$6:$G$513,$S$4,'Primar final'!$F$6:$F$513,X37,'Primar final'!$AO$6:$AO$513,"DA")</f>
        <v>0</v>
      </c>
    </row>
    <row r="38">
      <c r="C38" s="108">
        <f>C36+C37</f>
        <v>1399</v>
      </c>
      <c r="F38" s="2" t="s">
        <v>96</v>
      </c>
      <c r="G38" s="107">
        <f>countifs('Liceu final'!$F$5:$F$607,F38,'Liceu final'!$G$5:$G$607,$A$4,'Liceu final'!$BJ$5:$BJ$607,"DA")</f>
        <v>0</v>
      </c>
      <c r="L38" s="108">
        <f>L36+L37</f>
        <v>340</v>
      </c>
      <c r="O38" s="2" t="s">
        <v>96</v>
      </c>
      <c r="P38" s="107">
        <f>countifs('Gimnaziu final'!$F$6:$F$422,O38,'Gimnaziu final'!$G$6:$G$422,$J$4,'Gimnaziu final'!$BK$6:$BK$422,"DA")</f>
        <v>0</v>
      </c>
      <c r="T38" s="2" t="s">
        <v>96</v>
      </c>
      <c r="U38">
        <f>sumifs('Primar final'!$AF$6:$AF$513,'Primar final'!$G$6:$G$513,$S$4,'Primar final'!$F$6:$F$513,T38)</f>
        <v>0</v>
      </c>
      <c r="X38" s="2" t="s">
        <v>96</v>
      </c>
      <c r="Y38" s="109">
        <f>countifs('Primar final'!$G$6:$G$513,$S$4,'Primar final'!$F$6:$F$513,X38,'Primar final'!$AO$6:$AO$513,"DA")</f>
        <v>0</v>
      </c>
    </row>
    <row r="39">
      <c r="C39" s="5" t="s">
        <v>1791</v>
      </c>
      <c r="G39" s="108">
        <f>SUM(G37:G38)</f>
        <v>0</v>
      </c>
      <c r="L39" s="5" t="s">
        <v>1791</v>
      </c>
      <c r="M39" s="5"/>
      <c r="P39" s="108">
        <f>SUM(P37:P38)</f>
        <v>0</v>
      </c>
      <c r="Q39" s="5"/>
      <c r="U39" s="5">
        <f>sum(U37:U38)</f>
        <v>0</v>
      </c>
    </row>
    <row r="40">
      <c r="B40" s="2" t="s">
        <v>79</v>
      </c>
      <c r="C40" s="109">
        <f>SUMIFS('Liceu final'!$BB$5:$BB$607,'Liceu final'!$F$5:$F$607,B40,'Liceu final'!$G$5:$G$607,$A$4)</f>
        <v>217</v>
      </c>
      <c r="K40" s="2" t="s">
        <v>79</v>
      </c>
      <c r="L40" s="109">
        <f>SUMIFS('Gimnaziu final'!$BC$6:$BC$422,'Gimnaziu final'!$F$6:$F$422,K40,'Gimnaziu final'!$G$6:$G$422,$J$4)</f>
        <v>6</v>
      </c>
      <c r="U40" s="5" t="s">
        <v>1791</v>
      </c>
    </row>
    <row r="41">
      <c r="B41" s="2" t="s">
        <v>96</v>
      </c>
      <c r="C41" s="109">
        <f>SUMIFS('Liceu final'!$BB$5:$BB$607,'Liceu final'!$F$5:$F$607,B41,'Liceu final'!$G$5:$G$607,$A$4)</f>
        <v>102</v>
      </c>
      <c r="K41" s="2" t="s">
        <v>96</v>
      </c>
      <c r="L41" s="109">
        <f>SUMIFS('Gimnaziu final'!$BC$6:$BC$422,'Gimnaziu final'!$F$6:$F$422,K41,'Gimnaziu final'!$G$6:$G$422,$J$4)</f>
        <v>10</v>
      </c>
      <c r="T41" s="2" t="s">
        <v>79</v>
      </c>
      <c r="U41" s="109">
        <f>sumifs('Primar final'!$AG$6:$AG$513,'Primar final'!$G$6:$G$513,$S$4,'Primar final'!$F$6:$F$513,T41)</f>
        <v>0</v>
      </c>
    </row>
    <row r="42">
      <c r="C42" s="108">
        <f>SUM(C40:C41)</f>
        <v>319</v>
      </c>
      <c r="L42" s="108">
        <f>SUM(L40:L41)</f>
        <v>16</v>
      </c>
      <c r="T42" s="2" t="s">
        <v>96</v>
      </c>
      <c r="U42" s="109">
        <f>sumifs('Primar final'!$AG$6:$AG$513,'Primar final'!$G$6:$G$513,$S$4,'Primar final'!$F$6:$F$513,T42)</f>
        <v>0</v>
      </c>
    </row>
    <row r="43">
      <c r="C43" s="5" t="s">
        <v>1792</v>
      </c>
      <c r="L43" s="5" t="s">
        <v>1792</v>
      </c>
      <c r="U43" s="108">
        <f>sum(U41:U42)</f>
        <v>0</v>
      </c>
    </row>
    <row r="44">
      <c r="B44" s="2" t="s">
        <v>79</v>
      </c>
      <c r="C44" s="109">
        <f t="shared" ref="C44:C45" si="1">C36-C40</f>
        <v>657</v>
      </c>
      <c r="K44" s="2" t="s">
        <v>79</v>
      </c>
      <c r="L44" s="109">
        <f t="shared" ref="L44:L45" si="2">L36-L40</f>
        <v>197</v>
      </c>
      <c r="U44" s="5" t="s">
        <v>1792</v>
      </c>
    </row>
    <row r="45">
      <c r="B45" s="2" t="s">
        <v>96</v>
      </c>
      <c r="C45" s="109">
        <f t="shared" si="1"/>
        <v>423</v>
      </c>
      <c r="K45" s="2" t="s">
        <v>96</v>
      </c>
      <c r="L45" s="109">
        <f t="shared" si="2"/>
        <v>127</v>
      </c>
      <c r="T45" s="2" t="s">
        <v>79</v>
      </c>
      <c r="U45" s="109">
        <f>sumifs('Primar final'!$AH$6:$AH$513,'Primar final'!$G$6:$G$513,$S$4,'Primar final'!$F$6:$F$513,T45)</f>
        <v>0</v>
      </c>
    </row>
    <row r="46">
      <c r="C46" s="108">
        <f>C44+C45</f>
        <v>1080</v>
      </c>
      <c r="L46" s="108">
        <f>L44+L45</f>
        <v>324</v>
      </c>
      <c r="T46" s="2" t="s">
        <v>96</v>
      </c>
      <c r="U46" s="109">
        <f>sumifs('Primar final'!$AH$6:$AH$513,'Primar final'!$G$6:$G$513,$S$4,'Primar final'!$F$6:$F$513,T46)</f>
        <v>0</v>
      </c>
    </row>
    <row r="47">
      <c r="U47" s="108">
        <f>sum(U45:U46)</f>
        <v>0</v>
      </c>
    </row>
    <row r="49">
      <c r="C49" s="108"/>
      <c r="L49" s="108"/>
      <c r="T49" s="108"/>
    </row>
    <row r="50">
      <c r="C50" s="108"/>
      <c r="L50" s="108"/>
      <c r="T50" s="108"/>
    </row>
    <row r="51">
      <c r="C51" s="108"/>
      <c r="L51" s="108"/>
      <c r="T51" s="108"/>
    </row>
  </sheetData>
  <mergeCells count="5">
    <mergeCell ref="A1:C1"/>
    <mergeCell ref="J1:L1"/>
    <mergeCell ref="R1:U1"/>
    <mergeCell ref="T7:U7"/>
    <mergeCell ref="X7:Z7"/>
  </mergeCells>
  <dataValidations>
    <dataValidation type="list" allowBlank="1" sqref="A4 J4 M4:R4">
      <formula1>Statistica!$F$3:$F$36</formula1>
    </dataValidation>
    <dataValidation type="list" allowBlank="1" showErrorMessage="1" sqref="S4">
      <formula1>Statistica!$P$4:$P$23</formula1>
    </dataValidation>
  </dataValidations>
  <printOptions gridLines="1" horizontalCentered="1"/>
  <pageMargins bottom="0.75" footer="0.0" header="0.0" left="0.7" right="0.7" top="0.75"/>
  <pageSetup paperSize="9" cellComments="atEnd" orientation="portrait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7.0" ySplit="5.0" topLeftCell="H6" activePane="bottomRight" state="frozen"/>
      <selection activeCell="H1" sqref="H1" pane="topRight"/>
      <selection activeCell="A6" sqref="A6" pane="bottomLeft"/>
      <selection activeCell="H6" sqref="H6" pane="bottomRight"/>
    </sheetView>
  </sheetViews>
  <sheetFormatPr customHeight="1" defaultColWidth="14.43" defaultRowHeight="15.75"/>
  <cols>
    <col customWidth="1" min="1" max="1" width="7.14"/>
    <col customWidth="1" min="5" max="5" width="6.29"/>
    <col customWidth="1" min="6" max="6" width="5.43"/>
    <col hidden="1" min="9" max="16" width="14.43"/>
    <col customWidth="1" min="17" max="50" width="3.86"/>
    <col customWidth="1" min="51" max="51" width="8.86"/>
    <col customWidth="1" min="52" max="52" width="3.86"/>
    <col customWidth="1" min="53" max="53" width="4.43"/>
    <col customWidth="1" min="54" max="64" width="4.71"/>
  </cols>
  <sheetData>
    <row r="1">
      <c r="A1" s="1"/>
    </row>
    <row r="2">
      <c r="A2" s="1"/>
    </row>
    <row r="3">
      <c r="A3" s="1"/>
    </row>
    <row r="4">
      <c r="A4" s="1"/>
    </row>
    <row r="5" ht="71.25" customHeight="1">
      <c r="A5" s="4" t="s">
        <v>1</v>
      </c>
      <c r="B5" s="6" t="s">
        <v>2</v>
      </c>
      <c r="C5" s="6" t="s">
        <v>3</v>
      </c>
      <c r="D5" s="6" t="s">
        <v>4</v>
      </c>
      <c r="E5" s="6" t="s">
        <v>5</v>
      </c>
      <c r="F5" s="6" t="s">
        <v>6</v>
      </c>
      <c r="G5" s="6" t="s">
        <v>7</v>
      </c>
      <c r="H5" s="6" t="s">
        <v>8</v>
      </c>
      <c r="J5" s="8" t="s">
        <v>9</v>
      </c>
      <c r="K5" s="8" t="s">
        <v>10</v>
      </c>
      <c r="L5" s="8" t="s">
        <v>11</v>
      </c>
      <c r="M5" s="8" t="s">
        <v>12</v>
      </c>
      <c r="N5" s="8" t="s">
        <v>13</v>
      </c>
      <c r="O5" s="8" t="s">
        <v>14</v>
      </c>
      <c r="P5" s="8" t="s">
        <v>15</v>
      </c>
      <c r="Q5" s="10" t="s">
        <v>16</v>
      </c>
      <c r="R5" s="10" t="s">
        <v>17</v>
      </c>
      <c r="S5" s="10" t="s">
        <v>18</v>
      </c>
      <c r="T5" s="10" t="s">
        <v>19</v>
      </c>
      <c r="U5" s="10" t="s">
        <v>20</v>
      </c>
      <c r="V5" s="10" t="s">
        <v>21</v>
      </c>
      <c r="W5" s="10" t="s">
        <v>22</v>
      </c>
      <c r="X5" s="10" t="s">
        <v>23</v>
      </c>
      <c r="Y5" s="10" t="s">
        <v>24</v>
      </c>
      <c r="Z5" s="10" t="s">
        <v>25</v>
      </c>
      <c r="AA5" s="10" t="s">
        <v>26</v>
      </c>
      <c r="AB5" s="10" t="s">
        <v>27</v>
      </c>
      <c r="AC5" s="10" t="s">
        <v>28</v>
      </c>
      <c r="AD5" s="10" t="s">
        <v>29</v>
      </c>
      <c r="AE5" s="10" t="s">
        <v>30</v>
      </c>
      <c r="AF5" s="10" t="s">
        <v>31</v>
      </c>
      <c r="AG5" s="10" t="s">
        <v>32</v>
      </c>
      <c r="AH5" s="10" t="s">
        <v>33</v>
      </c>
      <c r="AI5" s="10" t="s">
        <v>34</v>
      </c>
      <c r="AJ5" s="10" t="s">
        <v>35</v>
      </c>
      <c r="AK5" s="10" t="s">
        <v>36</v>
      </c>
      <c r="AL5" s="10" t="s">
        <v>37</v>
      </c>
      <c r="AM5" s="10" t="s">
        <v>38</v>
      </c>
      <c r="AN5" s="10" t="s">
        <v>39</v>
      </c>
      <c r="AO5" s="10" t="s">
        <v>40</v>
      </c>
      <c r="AP5" s="10" t="s">
        <v>41</v>
      </c>
      <c r="AQ5" s="10" t="s">
        <v>42</v>
      </c>
      <c r="AR5" s="10" t="s">
        <v>43</v>
      </c>
      <c r="AS5" s="10" t="s">
        <v>44</v>
      </c>
      <c r="AT5" s="10" t="s">
        <v>45</v>
      </c>
      <c r="AU5" s="10" t="s">
        <v>46</v>
      </c>
      <c r="AV5" s="10" t="s">
        <v>47</v>
      </c>
      <c r="AW5" s="10" t="s">
        <v>49</v>
      </c>
      <c r="AX5" s="10" t="s">
        <v>50</v>
      </c>
      <c r="AY5" s="10" t="s">
        <v>51</v>
      </c>
      <c r="AZ5" s="10" t="s">
        <v>6</v>
      </c>
      <c r="BA5" s="10" t="s">
        <v>52</v>
      </c>
      <c r="BB5" s="10" t="s">
        <v>53</v>
      </c>
      <c r="BC5" s="10" t="s">
        <v>54</v>
      </c>
      <c r="BD5" s="10" t="s">
        <v>56</v>
      </c>
      <c r="BE5" s="12" t="s">
        <v>1801</v>
      </c>
      <c r="BF5" s="14" t="s">
        <v>1802</v>
      </c>
      <c r="BG5" s="14" t="s">
        <v>63</v>
      </c>
      <c r="BH5" s="10" t="s">
        <v>64</v>
      </c>
      <c r="BI5" s="10" t="s">
        <v>66</v>
      </c>
      <c r="BJ5" s="10" t="s">
        <v>67</v>
      </c>
      <c r="BK5" s="10" t="s">
        <v>69</v>
      </c>
      <c r="BL5" s="10"/>
    </row>
    <row r="6">
      <c r="A6" s="16">
        <v>1.0</v>
      </c>
      <c r="B6" s="116" t="s">
        <v>97</v>
      </c>
      <c r="C6" s="116" t="s">
        <v>1125</v>
      </c>
      <c r="D6" s="116" t="s">
        <v>78</v>
      </c>
      <c r="E6" s="117"/>
      <c r="F6" s="116" t="s">
        <v>79</v>
      </c>
      <c r="G6" s="116" t="s">
        <v>80</v>
      </c>
      <c r="H6" s="11" t="s">
        <v>81</v>
      </c>
      <c r="J6" s="21"/>
      <c r="K6" s="6" t="s">
        <v>84</v>
      </c>
      <c r="L6" s="21"/>
      <c r="M6" s="21"/>
      <c r="N6" s="6" t="s">
        <v>85</v>
      </c>
      <c r="O6" s="23"/>
      <c r="P6" s="23"/>
      <c r="Q6" s="25">
        <v>9.0</v>
      </c>
      <c r="R6" s="25">
        <v>10.0</v>
      </c>
      <c r="S6" s="25">
        <v>9.0</v>
      </c>
      <c r="T6" s="25"/>
      <c r="U6" s="25"/>
      <c r="V6" s="25"/>
      <c r="W6" s="25">
        <v>9.0</v>
      </c>
      <c r="X6" s="25"/>
      <c r="Y6" s="25"/>
      <c r="Z6" s="25">
        <v>10.0</v>
      </c>
      <c r="AA6" s="25">
        <v>10.0</v>
      </c>
      <c r="AB6" s="25">
        <v>9.0</v>
      </c>
      <c r="AC6" s="25">
        <v>10.0</v>
      </c>
      <c r="AD6" s="25"/>
      <c r="AE6" s="25"/>
      <c r="AF6" s="25"/>
      <c r="AG6" s="25"/>
      <c r="AH6" s="2">
        <v>10.0</v>
      </c>
      <c r="AI6" s="2">
        <v>10.0</v>
      </c>
      <c r="AJ6" s="2">
        <v>10.0</v>
      </c>
      <c r="AK6" s="2">
        <v>10.0</v>
      </c>
      <c r="AL6" s="2">
        <v>10.0</v>
      </c>
      <c r="AN6" s="25">
        <v>10.0</v>
      </c>
      <c r="AO6" s="25"/>
      <c r="AP6" s="25"/>
      <c r="AQ6" s="25"/>
      <c r="AR6" s="25">
        <v>10.0</v>
      </c>
      <c r="AS6" s="25">
        <v>10.0</v>
      </c>
      <c r="AT6" s="25"/>
      <c r="AU6" s="25"/>
      <c r="AV6" s="25"/>
      <c r="AW6" s="25"/>
      <c r="AX6" s="25">
        <v>10.0</v>
      </c>
      <c r="AY6" s="32">
        <f t="shared" ref="AY6:AY382" si="1">IF(AND(BA6=0,BK6="NU"),TRUNC(AVERAGE(Q6:AX6),2),"")</f>
        <v>9.76</v>
      </c>
      <c r="AZ6" s="23"/>
      <c r="BA6" s="23">
        <f t="shared" ref="BA6:BA382" si="2">IF(BK6="NU", COUNTIF(Q6:AX6,"&lt;5"),0)</f>
        <v>0</v>
      </c>
      <c r="BB6" s="6">
        <v>7.0</v>
      </c>
      <c r="BC6" s="6">
        <v>0.0</v>
      </c>
      <c r="BD6" s="23">
        <f t="shared" ref="BD6:BD382" si="3">BB6-BC6</f>
        <v>7</v>
      </c>
      <c r="BE6" s="6" t="s">
        <v>92</v>
      </c>
      <c r="BF6" s="6" t="s">
        <v>55</v>
      </c>
      <c r="BG6" s="6" t="s">
        <v>55</v>
      </c>
      <c r="BH6" s="6" t="s">
        <v>55</v>
      </c>
      <c r="BI6" s="6" t="s">
        <v>55</v>
      </c>
      <c r="BJ6" s="6" t="s">
        <v>92</v>
      </c>
      <c r="BK6" s="6" t="s">
        <v>55</v>
      </c>
      <c r="BL6" s="23"/>
    </row>
    <row r="7">
      <c r="A7" s="16">
        <v>2.0</v>
      </c>
      <c r="B7" s="116" t="s">
        <v>227</v>
      </c>
      <c r="C7" s="116" t="s">
        <v>94</v>
      </c>
      <c r="D7" s="116" t="s">
        <v>266</v>
      </c>
      <c r="E7" s="117"/>
      <c r="F7" s="116" t="s">
        <v>96</v>
      </c>
      <c r="G7" s="116" t="s">
        <v>80</v>
      </c>
      <c r="H7" s="11" t="s">
        <v>81</v>
      </c>
      <c r="J7" s="21"/>
      <c r="K7" s="6" t="s">
        <v>84</v>
      </c>
      <c r="L7" s="21"/>
      <c r="M7" s="21"/>
      <c r="N7" s="6" t="s">
        <v>85</v>
      </c>
      <c r="O7" s="23"/>
      <c r="P7" s="23"/>
      <c r="Q7" s="6">
        <v>10.0</v>
      </c>
      <c r="R7" s="6">
        <v>10.0</v>
      </c>
      <c r="S7" s="6">
        <v>10.0</v>
      </c>
      <c r="T7" s="23"/>
      <c r="U7" s="23"/>
      <c r="V7" s="6"/>
      <c r="W7" s="6">
        <v>7.0</v>
      </c>
      <c r="X7" s="23"/>
      <c r="Y7" s="23"/>
      <c r="Z7" s="6">
        <v>10.0</v>
      </c>
      <c r="AA7" s="25">
        <v>9.0</v>
      </c>
      <c r="AB7" s="6">
        <v>5.0</v>
      </c>
      <c r="AC7" s="6">
        <v>9.0</v>
      </c>
      <c r="AD7" s="23"/>
      <c r="AE7" s="23"/>
      <c r="AF7" s="23"/>
      <c r="AG7" s="23"/>
      <c r="AH7" s="6">
        <v>10.0</v>
      </c>
      <c r="AI7" s="6">
        <v>10.0</v>
      </c>
      <c r="AJ7" s="6">
        <v>10.0</v>
      </c>
      <c r="AK7" s="6">
        <v>9.0</v>
      </c>
      <c r="AL7" s="6">
        <v>8.0</v>
      </c>
      <c r="AM7" s="23"/>
      <c r="AN7" s="25">
        <v>8.0</v>
      </c>
      <c r="AO7" s="6"/>
      <c r="AP7" s="6"/>
      <c r="AQ7" s="6"/>
      <c r="AR7" s="6">
        <v>10.0</v>
      </c>
      <c r="AS7" s="25">
        <v>9.0</v>
      </c>
      <c r="AT7" s="6"/>
      <c r="AU7" s="6"/>
      <c r="AV7" s="6"/>
      <c r="AW7" s="23"/>
      <c r="AX7" s="25">
        <v>10.0</v>
      </c>
      <c r="AY7" s="32">
        <f t="shared" si="1"/>
        <v>9.05</v>
      </c>
      <c r="AZ7" s="23"/>
      <c r="BA7" s="23">
        <f t="shared" si="2"/>
        <v>0</v>
      </c>
      <c r="BB7" s="6">
        <v>12.0</v>
      </c>
      <c r="BC7" s="6">
        <v>0.0</v>
      </c>
      <c r="BD7" s="23">
        <f t="shared" si="3"/>
        <v>12</v>
      </c>
      <c r="BE7" s="6" t="s">
        <v>92</v>
      </c>
      <c r="BF7" s="6" t="s">
        <v>55</v>
      </c>
      <c r="BG7" s="6" t="s">
        <v>55</v>
      </c>
      <c r="BH7" s="6" t="s">
        <v>55</v>
      </c>
      <c r="BI7" s="6" t="s">
        <v>55</v>
      </c>
      <c r="BJ7" s="6" t="s">
        <v>92</v>
      </c>
      <c r="BK7" s="6" t="s">
        <v>55</v>
      </c>
      <c r="BL7" s="23"/>
    </row>
    <row r="8">
      <c r="A8" s="16">
        <v>3.0</v>
      </c>
      <c r="B8" s="116" t="s">
        <v>143</v>
      </c>
      <c r="C8" s="116" t="s">
        <v>1248</v>
      </c>
      <c r="D8" s="116" t="s">
        <v>94</v>
      </c>
      <c r="E8" s="117"/>
      <c r="F8" s="116" t="s">
        <v>96</v>
      </c>
      <c r="G8" s="116" t="s">
        <v>80</v>
      </c>
      <c r="H8" s="11" t="s">
        <v>81</v>
      </c>
      <c r="J8" s="21"/>
      <c r="K8" s="6" t="s">
        <v>84</v>
      </c>
      <c r="L8" s="21"/>
      <c r="M8" s="21"/>
      <c r="N8" s="6" t="s">
        <v>85</v>
      </c>
      <c r="O8" s="23"/>
      <c r="P8" s="23"/>
      <c r="Q8" s="25">
        <v>8.0</v>
      </c>
      <c r="R8" s="25">
        <v>9.0</v>
      </c>
      <c r="S8" s="25">
        <v>9.0</v>
      </c>
      <c r="T8" s="25"/>
      <c r="U8" s="25"/>
      <c r="V8" s="25"/>
      <c r="W8" s="25">
        <v>8.0</v>
      </c>
      <c r="X8" s="25"/>
      <c r="Y8" s="25"/>
      <c r="Z8" s="25">
        <v>10.0</v>
      </c>
      <c r="AA8" s="25">
        <v>10.0</v>
      </c>
      <c r="AB8" s="25">
        <v>9.0</v>
      </c>
      <c r="AC8" s="25">
        <v>10.0</v>
      </c>
      <c r="AD8" s="25"/>
      <c r="AE8" s="25"/>
      <c r="AF8" s="25"/>
      <c r="AG8" s="25"/>
      <c r="AH8" s="25">
        <v>10.0</v>
      </c>
      <c r="AI8" s="25">
        <v>10.0</v>
      </c>
      <c r="AJ8" s="25">
        <v>10.0</v>
      </c>
      <c r="AK8" s="25">
        <v>10.0</v>
      </c>
      <c r="AL8" s="25">
        <v>10.0</v>
      </c>
      <c r="AM8" s="25"/>
      <c r="AN8" s="25">
        <v>10.0</v>
      </c>
      <c r="AO8" s="25"/>
      <c r="AP8" s="25"/>
      <c r="AQ8" s="25"/>
      <c r="AR8" s="25">
        <v>10.0</v>
      </c>
      <c r="AS8" s="25">
        <v>9.0</v>
      </c>
      <c r="AT8" s="25"/>
      <c r="AU8" s="25"/>
      <c r="AV8" s="25"/>
      <c r="AW8" s="25"/>
      <c r="AX8" s="25">
        <v>10.0</v>
      </c>
      <c r="AY8" s="32">
        <f t="shared" si="1"/>
        <v>9.52</v>
      </c>
      <c r="AZ8" s="23"/>
      <c r="BA8" s="23">
        <f t="shared" si="2"/>
        <v>0</v>
      </c>
      <c r="BB8" s="6">
        <v>6.0</v>
      </c>
      <c r="BC8" s="6">
        <v>0.0</v>
      </c>
      <c r="BD8" s="23">
        <f t="shared" si="3"/>
        <v>6</v>
      </c>
      <c r="BE8" s="6" t="s">
        <v>92</v>
      </c>
      <c r="BF8" s="6" t="s">
        <v>55</v>
      </c>
      <c r="BG8" s="6" t="s">
        <v>55</v>
      </c>
      <c r="BH8" s="6" t="s">
        <v>55</v>
      </c>
      <c r="BI8" s="6" t="s">
        <v>55</v>
      </c>
      <c r="BJ8" s="6" t="s">
        <v>92</v>
      </c>
      <c r="BK8" s="6" t="s">
        <v>55</v>
      </c>
      <c r="BL8" s="23"/>
    </row>
    <row r="9">
      <c r="A9" s="16">
        <v>4.0</v>
      </c>
      <c r="B9" s="116" t="s">
        <v>485</v>
      </c>
      <c r="C9" s="116" t="s">
        <v>140</v>
      </c>
      <c r="D9" s="118"/>
      <c r="E9" s="117"/>
      <c r="F9" s="116" t="s">
        <v>96</v>
      </c>
      <c r="G9" s="116" t="s">
        <v>80</v>
      </c>
      <c r="H9" s="11" t="s">
        <v>81</v>
      </c>
      <c r="J9" s="21"/>
      <c r="K9" s="6" t="s">
        <v>84</v>
      </c>
      <c r="L9" s="21"/>
      <c r="M9" s="21"/>
      <c r="N9" s="6" t="s">
        <v>85</v>
      </c>
      <c r="O9" s="23"/>
      <c r="P9" s="23"/>
      <c r="Q9" s="25">
        <v>7.0</v>
      </c>
      <c r="R9" s="25">
        <v>6.0</v>
      </c>
      <c r="S9" s="25">
        <v>7.0</v>
      </c>
      <c r="T9" s="25"/>
      <c r="U9" s="25"/>
      <c r="V9" s="25"/>
      <c r="W9" s="25">
        <v>5.0</v>
      </c>
      <c r="X9" s="25"/>
      <c r="Y9" s="25"/>
      <c r="Z9" s="25">
        <v>10.0</v>
      </c>
      <c r="AA9" s="25">
        <v>10.0</v>
      </c>
      <c r="AB9" s="25">
        <v>6.0</v>
      </c>
      <c r="AC9" s="25">
        <v>9.0</v>
      </c>
      <c r="AD9" s="25"/>
      <c r="AE9" s="25"/>
      <c r="AF9" s="25"/>
      <c r="AG9" s="25"/>
      <c r="AH9" s="11">
        <v>10.0</v>
      </c>
      <c r="AI9" s="11">
        <v>10.0</v>
      </c>
      <c r="AJ9" s="11">
        <v>10.0</v>
      </c>
      <c r="AK9" s="2">
        <v>10.0</v>
      </c>
      <c r="AL9" s="2">
        <v>10.0</v>
      </c>
      <c r="AM9" s="25"/>
      <c r="AN9" s="25">
        <v>6.0</v>
      </c>
      <c r="AO9" s="25"/>
      <c r="AP9" s="25"/>
      <c r="AQ9" s="25"/>
      <c r="AR9" s="6">
        <v>9.0</v>
      </c>
      <c r="AS9" s="25">
        <v>10.0</v>
      </c>
      <c r="AT9" s="25"/>
      <c r="AU9" s="25"/>
      <c r="AV9" s="25"/>
      <c r="AW9" s="25"/>
      <c r="AX9" s="25">
        <v>10.0</v>
      </c>
      <c r="AY9" s="32">
        <f t="shared" si="1"/>
        <v>8.52</v>
      </c>
      <c r="AZ9" s="23"/>
      <c r="BA9" s="23">
        <f t="shared" si="2"/>
        <v>0</v>
      </c>
      <c r="BB9" s="6">
        <v>0.0</v>
      </c>
      <c r="BC9" s="6">
        <v>0.0</v>
      </c>
      <c r="BD9" s="23">
        <f t="shared" si="3"/>
        <v>0</v>
      </c>
      <c r="BE9" s="6" t="s">
        <v>92</v>
      </c>
      <c r="BF9" s="6" t="s">
        <v>55</v>
      </c>
      <c r="BG9" s="6" t="s">
        <v>55</v>
      </c>
      <c r="BH9" s="6" t="s">
        <v>55</v>
      </c>
      <c r="BI9" s="6" t="s">
        <v>55</v>
      </c>
      <c r="BJ9" s="6" t="s">
        <v>92</v>
      </c>
      <c r="BK9" s="6" t="s">
        <v>55</v>
      </c>
      <c r="BL9" s="23"/>
    </row>
    <row r="10">
      <c r="A10" s="16">
        <v>5.0</v>
      </c>
      <c r="B10" s="116" t="s">
        <v>1847</v>
      </c>
      <c r="C10" s="116" t="s">
        <v>77</v>
      </c>
      <c r="D10" s="118"/>
      <c r="E10" s="117"/>
      <c r="F10" s="116" t="s">
        <v>79</v>
      </c>
      <c r="G10" s="116" t="s">
        <v>80</v>
      </c>
      <c r="H10" s="11" t="s">
        <v>81</v>
      </c>
      <c r="J10" s="21"/>
      <c r="K10" s="6" t="s">
        <v>84</v>
      </c>
      <c r="L10" s="21"/>
      <c r="M10" s="21"/>
      <c r="N10" s="6" t="s">
        <v>85</v>
      </c>
      <c r="O10" s="23"/>
      <c r="P10" s="23"/>
      <c r="Q10" s="6">
        <v>8.0</v>
      </c>
      <c r="R10" s="6">
        <v>9.0</v>
      </c>
      <c r="S10" s="6">
        <v>9.0</v>
      </c>
      <c r="T10" s="23"/>
      <c r="U10" s="23"/>
      <c r="V10" s="6"/>
      <c r="W10" s="6">
        <v>8.0</v>
      </c>
      <c r="X10" s="23"/>
      <c r="Y10" s="23"/>
      <c r="Z10" s="6">
        <v>10.0</v>
      </c>
      <c r="AA10" s="25">
        <v>10.0</v>
      </c>
      <c r="AB10" s="6">
        <v>9.0</v>
      </c>
      <c r="AC10" s="6">
        <v>9.0</v>
      </c>
      <c r="AD10" s="23"/>
      <c r="AE10" s="23"/>
      <c r="AF10" s="23"/>
      <c r="AG10" s="23"/>
      <c r="AH10" s="6">
        <v>10.0</v>
      </c>
      <c r="AI10" s="6">
        <v>10.0</v>
      </c>
      <c r="AJ10" s="6">
        <v>10.0</v>
      </c>
      <c r="AK10" s="6">
        <v>10.0</v>
      </c>
      <c r="AL10" s="6">
        <v>9.0</v>
      </c>
      <c r="AM10" s="23"/>
      <c r="AN10" s="25">
        <v>9.0</v>
      </c>
      <c r="AO10" s="6"/>
      <c r="AP10" s="6"/>
      <c r="AQ10" s="6"/>
      <c r="AR10" s="6">
        <v>10.0</v>
      </c>
      <c r="AS10" s="25">
        <v>8.0</v>
      </c>
      <c r="AT10" s="6"/>
      <c r="AU10" s="6"/>
      <c r="AV10" s="6"/>
      <c r="AW10" s="23"/>
      <c r="AX10" s="25">
        <v>10.0</v>
      </c>
      <c r="AY10" s="32">
        <f t="shared" si="1"/>
        <v>9.29</v>
      </c>
      <c r="AZ10" s="23"/>
      <c r="BA10" s="23">
        <f t="shared" si="2"/>
        <v>0</v>
      </c>
      <c r="BB10" s="6">
        <v>4.0</v>
      </c>
      <c r="BC10" s="6">
        <v>0.0</v>
      </c>
      <c r="BD10" s="23">
        <f t="shared" si="3"/>
        <v>4</v>
      </c>
      <c r="BE10" s="6" t="s">
        <v>92</v>
      </c>
      <c r="BF10" s="6" t="s">
        <v>55</v>
      </c>
      <c r="BG10" s="6" t="s">
        <v>55</v>
      </c>
      <c r="BH10" s="6" t="s">
        <v>55</v>
      </c>
      <c r="BI10" s="6" t="s">
        <v>55</v>
      </c>
      <c r="BJ10" s="6" t="s">
        <v>92</v>
      </c>
      <c r="BK10" s="6" t="s">
        <v>55</v>
      </c>
      <c r="BL10" s="23"/>
    </row>
    <row r="11">
      <c r="A11" s="16">
        <v>6.0</v>
      </c>
      <c r="B11" s="116" t="s">
        <v>1848</v>
      </c>
      <c r="C11" s="116" t="s">
        <v>404</v>
      </c>
      <c r="D11" s="116" t="s">
        <v>662</v>
      </c>
      <c r="E11" s="117"/>
      <c r="F11" s="116" t="s">
        <v>96</v>
      </c>
      <c r="G11" s="116" t="s">
        <v>80</v>
      </c>
      <c r="H11" s="11" t="s">
        <v>81</v>
      </c>
      <c r="J11" s="21"/>
      <c r="K11" s="6" t="s">
        <v>84</v>
      </c>
      <c r="L11" s="21"/>
      <c r="M11" s="21"/>
      <c r="N11" s="6"/>
      <c r="O11" s="23"/>
      <c r="P11" s="23"/>
      <c r="Q11" s="6">
        <v>7.0</v>
      </c>
      <c r="R11" s="6">
        <v>9.0</v>
      </c>
      <c r="S11" s="6">
        <v>8.0</v>
      </c>
      <c r="T11" s="23"/>
      <c r="U11" s="23"/>
      <c r="V11" s="23"/>
      <c r="W11" s="6">
        <v>6.0</v>
      </c>
      <c r="X11" s="23"/>
      <c r="Y11" s="23"/>
      <c r="Z11" s="6">
        <v>10.0</v>
      </c>
      <c r="AA11" s="25">
        <v>9.0</v>
      </c>
      <c r="AB11" s="6">
        <v>6.0</v>
      </c>
      <c r="AC11" s="6">
        <v>8.0</v>
      </c>
      <c r="AD11" s="23"/>
      <c r="AE11" s="23"/>
      <c r="AF11" s="23"/>
      <c r="AG11" s="23"/>
      <c r="AH11" s="25">
        <v>10.0</v>
      </c>
      <c r="AI11" s="25">
        <v>10.0</v>
      </c>
      <c r="AJ11" s="25">
        <v>10.0</v>
      </c>
      <c r="AK11" s="25">
        <v>10.0</v>
      </c>
      <c r="AL11" s="25">
        <v>9.0</v>
      </c>
      <c r="AM11" s="23"/>
      <c r="AN11" s="25">
        <v>8.0</v>
      </c>
      <c r="AO11" s="23"/>
      <c r="AP11" s="23"/>
      <c r="AQ11" s="23"/>
      <c r="AR11" s="6">
        <v>9.0</v>
      </c>
      <c r="AS11" s="25">
        <v>10.0</v>
      </c>
      <c r="AT11" s="23"/>
      <c r="AU11" s="23"/>
      <c r="AV11" s="23"/>
      <c r="AW11" s="23"/>
      <c r="AX11" s="25">
        <v>10.0</v>
      </c>
      <c r="AY11" s="32">
        <f t="shared" si="1"/>
        <v>8.76</v>
      </c>
      <c r="AZ11" s="23"/>
      <c r="BA11" s="23">
        <f t="shared" si="2"/>
        <v>0</v>
      </c>
      <c r="BB11" s="6">
        <v>47.0</v>
      </c>
      <c r="BC11" s="6">
        <v>0.0</v>
      </c>
      <c r="BD11" s="23">
        <f t="shared" si="3"/>
        <v>47</v>
      </c>
      <c r="BE11" s="6" t="s">
        <v>92</v>
      </c>
      <c r="BF11" s="6" t="s">
        <v>55</v>
      </c>
      <c r="BG11" s="6" t="s">
        <v>55</v>
      </c>
      <c r="BH11" s="6" t="s">
        <v>55</v>
      </c>
      <c r="BI11" s="6" t="s">
        <v>55</v>
      </c>
      <c r="BJ11" s="6" t="s">
        <v>92</v>
      </c>
      <c r="BK11" s="6" t="s">
        <v>55</v>
      </c>
      <c r="BL11" s="23"/>
    </row>
    <row r="12">
      <c r="A12" s="16">
        <v>7.0</v>
      </c>
      <c r="B12" s="116" t="s">
        <v>135</v>
      </c>
      <c r="C12" s="116" t="s">
        <v>1540</v>
      </c>
      <c r="D12" s="118"/>
      <c r="E12" s="117"/>
      <c r="F12" s="116" t="s">
        <v>96</v>
      </c>
      <c r="G12" s="116" t="s">
        <v>80</v>
      </c>
      <c r="H12" s="11" t="s">
        <v>81</v>
      </c>
      <c r="J12" s="21"/>
      <c r="K12" s="6" t="s">
        <v>138</v>
      </c>
      <c r="L12" s="33">
        <v>42979.0</v>
      </c>
      <c r="M12" s="46">
        <v>43023.0</v>
      </c>
      <c r="N12" s="6" t="s">
        <v>85</v>
      </c>
      <c r="O12" s="23"/>
      <c r="P12" s="23"/>
      <c r="Q12" s="6">
        <v>9.0</v>
      </c>
      <c r="R12" s="6">
        <v>9.0</v>
      </c>
      <c r="S12" s="6">
        <v>9.0</v>
      </c>
      <c r="T12" s="23"/>
      <c r="U12" s="23"/>
      <c r="V12" s="23"/>
      <c r="W12" s="6">
        <v>8.0</v>
      </c>
      <c r="X12" s="23"/>
      <c r="Y12" s="23"/>
      <c r="Z12" s="6">
        <v>10.0</v>
      </c>
      <c r="AA12" s="25">
        <v>10.0</v>
      </c>
      <c r="AB12" s="6">
        <v>8.0</v>
      </c>
      <c r="AC12" s="6">
        <v>10.0</v>
      </c>
      <c r="AD12" s="23"/>
      <c r="AE12" s="23"/>
      <c r="AF12" s="23"/>
      <c r="AG12" s="23"/>
      <c r="AH12" s="11">
        <v>10.0</v>
      </c>
      <c r="AI12" s="11">
        <v>10.0</v>
      </c>
      <c r="AJ12" s="11">
        <v>10.0</v>
      </c>
      <c r="AK12" s="11">
        <v>10.0</v>
      </c>
      <c r="AL12" s="11">
        <v>10.0</v>
      </c>
      <c r="AM12" s="23"/>
      <c r="AN12" s="25">
        <v>8.0</v>
      </c>
      <c r="AO12" s="23"/>
      <c r="AP12" s="23"/>
      <c r="AQ12" s="23"/>
      <c r="AR12" s="6">
        <v>10.0</v>
      </c>
      <c r="AS12" s="25">
        <v>10.0</v>
      </c>
      <c r="AT12" s="23"/>
      <c r="AU12" s="23"/>
      <c r="AV12" s="23"/>
      <c r="AW12" s="23"/>
      <c r="AX12" s="25">
        <v>10.0</v>
      </c>
      <c r="AY12" s="32">
        <f t="shared" si="1"/>
        <v>9.47</v>
      </c>
      <c r="AZ12" s="23"/>
      <c r="BA12" s="23">
        <f t="shared" si="2"/>
        <v>0</v>
      </c>
      <c r="BB12" s="6">
        <v>0.0</v>
      </c>
      <c r="BC12" s="6">
        <v>0.0</v>
      </c>
      <c r="BD12" s="23">
        <f t="shared" si="3"/>
        <v>0</v>
      </c>
      <c r="BE12" s="6" t="s">
        <v>92</v>
      </c>
      <c r="BF12" s="6" t="s">
        <v>55</v>
      </c>
      <c r="BG12" s="6" t="s">
        <v>55</v>
      </c>
      <c r="BH12" s="6" t="s">
        <v>55</v>
      </c>
      <c r="BI12" s="6" t="s">
        <v>55</v>
      </c>
      <c r="BJ12" s="6" t="s">
        <v>92</v>
      </c>
      <c r="BK12" s="6" t="s">
        <v>55</v>
      </c>
      <c r="BL12" s="23"/>
    </row>
    <row r="13">
      <c r="A13" s="16">
        <v>8.0</v>
      </c>
      <c r="B13" s="116" t="s">
        <v>1849</v>
      </c>
      <c r="C13" s="116" t="s">
        <v>1850</v>
      </c>
      <c r="D13" s="116" t="s">
        <v>173</v>
      </c>
      <c r="E13" s="117"/>
      <c r="F13" s="116" t="s">
        <v>79</v>
      </c>
      <c r="G13" s="116" t="s">
        <v>80</v>
      </c>
      <c r="H13" s="11" t="s">
        <v>81</v>
      </c>
      <c r="J13" s="21"/>
      <c r="K13" s="6" t="s">
        <v>84</v>
      </c>
      <c r="L13" s="21"/>
      <c r="M13" s="21"/>
      <c r="N13" s="23"/>
      <c r="O13" s="23"/>
      <c r="P13" s="23"/>
      <c r="Q13" s="6">
        <v>9.0</v>
      </c>
      <c r="R13" s="6">
        <v>9.0</v>
      </c>
      <c r="S13" s="6">
        <v>10.0</v>
      </c>
      <c r="T13" s="23"/>
      <c r="U13" s="23"/>
      <c r="V13" s="6"/>
      <c r="W13" s="6">
        <v>8.0</v>
      </c>
      <c r="X13" s="23"/>
      <c r="Y13" s="23"/>
      <c r="Z13" s="6">
        <v>10.0</v>
      </c>
      <c r="AA13" s="25">
        <v>10.0</v>
      </c>
      <c r="AB13" s="6">
        <v>10.0</v>
      </c>
      <c r="AC13" s="6">
        <v>10.0</v>
      </c>
      <c r="AD13" s="23"/>
      <c r="AE13" s="23"/>
      <c r="AF13" s="23"/>
      <c r="AG13" s="23"/>
      <c r="AH13" s="6">
        <v>10.0</v>
      </c>
      <c r="AI13" s="6">
        <v>10.0</v>
      </c>
      <c r="AJ13" s="6">
        <v>10.0</v>
      </c>
      <c r="AK13" s="6">
        <v>10.0</v>
      </c>
      <c r="AL13" s="6">
        <v>10.0</v>
      </c>
      <c r="AM13" s="23"/>
      <c r="AN13" s="25">
        <v>10.0</v>
      </c>
      <c r="AO13" s="6"/>
      <c r="AP13" s="6"/>
      <c r="AQ13" s="6"/>
      <c r="AR13" s="6">
        <v>10.0</v>
      </c>
      <c r="AS13" s="25">
        <v>10.0</v>
      </c>
      <c r="AT13" s="6"/>
      <c r="AU13" s="6"/>
      <c r="AV13" s="6"/>
      <c r="AW13" s="23"/>
      <c r="AX13" s="25">
        <v>10.0</v>
      </c>
      <c r="AY13" s="32">
        <f t="shared" si="1"/>
        <v>9.76</v>
      </c>
      <c r="AZ13" s="23"/>
      <c r="BA13" s="23">
        <f t="shared" si="2"/>
        <v>0</v>
      </c>
      <c r="BB13" s="6">
        <v>10.0</v>
      </c>
      <c r="BC13" s="6">
        <v>0.0</v>
      </c>
      <c r="BD13" s="23">
        <f t="shared" si="3"/>
        <v>10</v>
      </c>
      <c r="BE13" s="6" t="s">
        <v>92</v>
      </c>
      <c r="BF13" s="6" t="s">
        <v>55</v>
      </c>
      <c r="BG13" s="6" t="s">
        <v>55</v>
      </c>
      <c r="BH13" s="6" t="s">
        <v>55</v>
      </c>
      <c r="BI13" s="6" t="s">
        <v>55</v>
      </c>
      <c r="BJ13" s="6" t="s">
        <v>92</v>
      </c>
      <c r="BK13" s="6" t="s">
        <v>55</v>
      </c>
      <c r="BL13" s="23"/>
    </row>
    <row r="14">
      <c r="A14" s="16">
        <v>9.0</v>
      </c>
      <c r="B14" s="116" t="s">
        <v>559</v>
      </c>
      <c r="C14" s="116" t="s">
        <v>676</v>
      </c>
      <c r="D14" s="118"/>
      <c r="E14" s="117"/>
      <c r="F14" s="116" t="s">
        <v>96</v>
      </c>
      <c r="G14" s="116" t="s">
        <v>80</v>
      </c>
      <c r="H14" s="11" t="s">
        <v>81</v>
      </c>
      <c r="J14" s="21"/>
      <c r="K14" s="6" t="s">
        <v>84</v>
      </c>
      <c r="L14" s="21"/>
      <c r="M14" s="21"/>
      <c r="N14" s="6" t="s">
        <v>85</v>
      </c>
      <c r="O14" s="23"/>
      <c r="P14" s="23"/>
      <c r="Q14" s="6">
        <v>10.0</v>
      </c>
      <c r="R14" s="6">
        <v>9.0</v>
      </c>
      <c r="S14" s="6">
        <v>10.0</v>
      </c>
      <c r="T14" s="23"/>
      <c r="U14" s="23"/>
      <c r="V14" s="6"/>
      <c r="W14" s="6">
        <v>9.0</v>
      </c>
      <c r="X14" s="23"/>
      <c r="Y14" s="23"/>
      <c r="Z14" s="6">
        <v>10.0</v>
      </c>
      <c r="AA14" s="25">
        <v>10.0</v>
      </c>
      <c r="AB14" s="6">
        <v>10.0</v>
      </c>
      <c r="AC14" s="6">
        <v>9.0</v>
      </c>
      <c r="AD14" s="23"/>
      <c r="AE14" s="23"/>
      <c r="AF14" s="23"/>
      <c r="AG14" s="23"/>
      <c r="AH14" s="25">
        <v>10.0</v>
      </c>
      <c r="AI14" s="25">
        <v>10.0</v>
      </c>
      <c r="AJ14" s="25">
        <v>10.0</v>
      </c>
      <c r="AK14" s="25">
        <v>10.0</v>
      </c>
      <c r="AL14" s="25">
        <v>10.0</v>
      </c>
      <c r="AM14" s="23"/>
      <c r="AN14" s="25">
        <v>10.0</v>
      </c>
      <c r="AO14" s="6"/>
      <c r="AP14" s="6"/>
      <c r="AQ14" s="6"/>
      <c r="AR14" s="6">
        <v>10.0</v>
      </c>
      <c r="AS14" s="25">
        <v>10.0</v>
      </c>
      <c r="AT14" s="6"/>
      <c r="AU14" s="6"/>
      <c r="AV14" s="6"/>
      <c r="AW14" s="23"/>
      <c r="AX14" s="25">
        <v>10.0</v>
      </c>
      <c r="AY14" s="32">
        <f t="shared" si="1"/>
        <v>9.82</v>
      </c>
      <c r="AZ14" s="23"/>
      <c r="BA14" s="23">
        <f t="shared" si="2"/>
        <v>0</v>
      </c>
      <c r="BB14" s="6">
        <v>3.0</v>
      </c>
      <c r="BC14" s="6">
        <v>0.0</v>
      </c>
      <c r="BD14" s="23">
        <f t="shared" si="3"/>
        <v>3</v>
      </c>
      <c r="BE14" s="6" t="s">
        <v>92</v>
      </c>
      <c r="BF14" s="6" t="s">
        <v>55</v>
      </c>
      <c r="BG14" s="6" t="s">
        <v>55</v>
      </c>
      <c r="BH14" s="6" t="s">
        <v>55</v>
      </c>
      <c r="BI14" s="6" t="s">
        <v>55</v>
      </c>
      <c r="BJ14" s="6" t="s">
        <v>92</v>
      </c>
      <c r="BK14" s="6" t="s">
        <v>55</v>
      </c>
      <c r="BL14" s="23"/>
    </row>
    <row r="15">
      <c r="A15" s="16">
        <v>10.0</v>
      </c>
      <c r="B15" s="116" t="s">
        <v>1852</v>
      </c>
      <c r="C15" s="116" t="s">
        <v>566</v>
      </c>
      <c r="D15" s="118"/>
      <c r="E15" s="117"/>
      <c r="F15" s="116" t="s">
        <v>79</v>
      </c>
      <c r="G15" s="116" t="s">
        <v>80</v>
      </c>
      <c r="H15" s="11" t="s">
        <v>81</v>
      </c>
      <c r="J15" s="21"/>
      <c r="K15" s="6" t="s">
        <v>84</v>
      </c>
      <c r="L15" s="21"/>
      <c r="M15" s="21"/>
      <c r="N15" s="23"/>
      <c r="O15" s="23"/>
      <c r="P15" s="23"/>
      <c r="Q15" s="25">
        <v>9.0</v>
      </c>
      <c r="R15" s="25">
        <v>9.0</v>
      </c>
      <c r="S15" s="25">
        <v>10.0</v>
      </c>
      <c r="T15" s="25"/>
      <c r="U15" s="25"/>
      <c r="V15" s="25"/>
      <c r="W15" s="25">
        <v>8.0</v>
      </c>
      <c r="X15" s="25"/>
      <c r="Y15" s="25"/>
      <c r="Z15" s="25">
        <v>10.0</v>
      </c>
      <c r="AA15" s="25">
        <v>10.0</v>
      </c>
      <c r="AB15" s="25">
        <v>10.0</v>
      </c>
      <c r="AC15" s="25">
        <v>9.0</v>
      </c>
      <c r="AD15" s="25"/>
      <c r="AE15" s="25"/>
      <c r="AF15" s="25"/>
      <c r="AG15" s="25"/>
      <c r="AH15" s="11">
        <v>10.0</v>
      </c>
      <c r="AI15" s="11">
        <v>10.0</v>
      </c>
      <c r="AJ15" s="11">
        <v>10.0</v>
      </c>
      <c r="AK15" s="11">
        <v>10.0</v>
      </c>
      <c r="AL15" s="2">
        <v>9.0</v>
      </c>
      <c r="AM15" s="25"/>
      <c r="AN15" s="25">
        <v>8.0</v>
      </c>
      <c r="AO15" s="25"/>
      <c r="AP15" s="25"/>
      <c r="AQ15" s="25"/>
      <c r="AR15" s="6">
        <v>10.0</v>
      </c>
      <c r="AS15" s="25">
        <v>9.0</v>
      </c>
      <c r="AT15" s="25"/>
      <c r="AU15" s="25"/>
      <c r="AV15" s="25"/>
      <c r="AW15" s="25"/>
      <c r="AX15" s="25">
        <v>10.0</v>
      </c>
      <c r="AY15" s="32">
        <f t="shared" si="1"/>
        <v>9.47</v>
      </c>
      <c r="AZ15" s="23"/>
      <c r="BA15" s="23">
        <f t="shared" si="2"/>
        <v>0</v>
      </c>
      <c r="BB15" s="6">
        <v>11.0</v>
      </c>
      <c r="BC15" s="6">
        <v>0.0</v>
      </c>
      <c r="BD15" s="23">
        <f t="shared" si="3"/>
        <v>11</v>
      </c>
      <c r="BE15" s="6" t="s">
        <v>92</v>
      </c>
      <c r="BF15" s="6" t="s">
        <v>55</v>
      </c>
      <c r="BG15" s="6" t="s">
        <v>55</v>
      </c>
      <c r="BH15" s="6" t="s">
        <v>55</v>
      </c>
      <c r="BI15" s="6" t="s">
        <v>55</v>
      </c>
      <c r="BJ15" s="6" t="s">
        <v>92</v>
      </c>
      <c r="BK15" s="6" t="s">
        <v>55</v>
      </c>
      <c r="BL15" s="23"/>
    </row>
    <row r="16">
      <c r="A16" s="16">
        <v>11.0</v>
      </c>
      <c r="B16" s="116" t="s">
        <v>1854</v>
      </c>
      <c r="C16" s="116" t="s">
        <v>448</v>
      </c>
      <c r="D16" s="118"/>
      <c r="E16" s="117"/>
      <c r="F16" s="116" t="s">
        <v>79</v>
      </c>
      <c r="G16" s="116" t="s">
        <v>80</v>
      </c>
      <c r="H16" s="11" t="s">
        <v>81</v>
      </c>
      <c r="J16" s="21"/>
      <c r="K16" s="6" t="s">
        <v>84</v>
      </c>
      <c r="L16" s="21"/>
      <c r="M16" s="21"/>
      <c r="N16" s="23"/>
      <c r="O16" s="23"/>
      <c r="P16" s="23"/>
      <c r="Q16" s="25">
        <v>9.0</v>
      </c>
      <c r="R16" s="25">
        <v>10.0</v>
      </c>
      <c r="S16" s="25">
        <v>10.0</v>
      </c>
      <c r="T16" s="25"/>
      <c r="U16" s="25"/>
      <c r="V16" s="25"/>
      <c r="W16" s="25">
        <v>9.0</v>
      </c>
      <c r="X16" s="25"/>
      <c r="Y16" s="25"/>
      <c r="Z16" s="25">
        <v>10.0</v>
      </c>
      <c r="AA16" s="25">
        <v>9.0</v>
      </c>
      <c r="AB16" s="25">
        <v>8.0</v>
      </c>
      <c r="AC16" s="25">
        <v>10.0</v>
      </c>
      <c r="AD16" s="25"/>
      <c r="AE16" s="25"/>
      <c r="AF16" s="25"/>
      <c r="AG16" s="25"/>
      <c r="AH16" s="6">
        <v>10.0</v>
      </c>
      <c r="AI16" s="6">
        <v>10.0</v>
      </c>
      <c r="AJ16" s="6">
        <v>10.0</v>
      </c>
      <c r="AK16" s="6">
        <v>10.0</v>
      </c>
      <c r="AL16" s="6">
        <v>9.0</v>
      </c>
      <c r="AM16" s="25"/>
      <c r="AN16" s="25">
        <v>9.0</v>
      </c>
      <c r="AO16" s="25"/>
      <c r="AP16" s="25"/>
      <c r="AQ16" s="25"/>
      <c r="AR16" s="6">
        <v>10.0</v>
      </c>
      <c r="AS16" s="25">
        <v>9.0</v>
      </c>
      <c r="AT16" s="25"/>
      <c r="AU16" s="25"/>
      <c r="AV16" s="25"/>
      <c r="AW16" s="25"/>
      <c r="AX16" s="25">
        <v>10.0</v>
      </c>
      <c r="AY16" s="32">
        <f t="shared" si="1"/>
        <v>9.52</v>
      </c>
      <c r="AZ16" s="23"/>
      <c r="BA16" s="23">
        <f t="shared" si="2"/>
        <v>0</v>
      </c>
      <c r="BB16" s="6">
        <v>10.0</v>
      </c>
      <c r="BC16" s="6">
        <v>0.0</v>
      </c>
      <c r="BD16" s="23">
        <f t="shared" si="3"/>
        <v>10</v>
      </c>
      <c r="BE16" s="6" t="s">
        <v>92</v>
      </c>
      <c r="BF16" s="6" t="s">
        <v>55</v>
      </c>
      <c r="BG16" s="6" t="s">
        <v>55</v>
      </c>
      <c r="BH16" s="6" t="s">
        <v>55</v>
      </c>
      <c r="BI16" s="6" t="s">
        <v>55</v>
      </c>
      <c r="BJ16" s="6" t="s">
        <v>92</v>
      </c>
      <c r="BK16" s="6" t="s">
        <v>55</v>
      </c>
      <c r="BL16" s="23"/>
    </row>
    <row r="17">
      <c r="A17" s="16">
        <v>12.0</v>
      </c>
      <c r="B17" s="116" t="s">
        <v>1855</v>
      </c>
      <c r="C17" s="116" t="s">
        <v>265</v>
      </c>
      <c r="D17" s="116" t="s">
        <v>109</v>
      </c>
      <c r="E17" s="117"/>
      <c r="F17" s="116" t="s">
        <v>96</v>
      </c>
      <c r="G17" s="116" t="s">
        <v>80</v>
      </c>
      <c r="H17" s="11" t="s">
        <v>81</v>
      </c>
      <c r="J17" s="21"/>
      <c r="K17" s="6" t="s">
        <v>84</v>
      </c>
      <c r="L17" s="21"/>
      <c r="M17" s="21"/>
      <c r="N17" s="23"/>
      <c r="O17" s="23"/>
      <c r="P17" s="23"/>
      <c r="Q17" s="25">
        <v>8.0</v>
      </c>
      <c r="R17" s="25">
        <v>9.0</v>
      </c>
      <c r="S17" s="25">
        <v>9.0</v>
      </c>
      <c r="T17" s="25"/>
      <c r="U17" s="25"/>
      <c r="V17" s="25"/>
      <c r="W17" s="25">
        <v>7.0</v>
      </c>
      <c r="X17" s="25"/>
      <c r="Y17" s="25"/>
      <c r="Z17" s="25">
        <v>10.0</v>
      </c>
      <c r="AA17" s="25">
        <v>9.0</v>
      </c>
      <c r="AB17" s="25">
        <v>5.0</v>
      </c>
      <c r="AC17" s="25">
        <v>9.0</v>
      </c>
      <c r="AD17" s="25"/>
      <c r="AE17" s="25"/>
      <c r="AF17" s="25"/>
      <c r="AG17" s="25"/>
      <c r="AH17" s="25">
        <v>10.0</v>
      </c>
      <c r="AI17" s="25">
        <v>10.0</v>
      </c>
      <c r="AJ17" s="25">
        <v>10.0</v>
      </c>
      <c r="AK17" s="25">
        <v>10.0</v>
      </c>
      <c r="AL17" s="25">
        <v>9.0</v>
      </c>
      <c r="AM17" s="25"/>
      <c r="AN17" s="25">
        <v>6.0</v>
      </c>
      <c r="AO17" s="25"/>
      <c r="AP17" s="25"/>
      <c r="AQ17" s="25"/>
      <c r="AR17" s="6">
        <v>9.0</v>
      </c>
      <c r="AS17" s="25">
        <v>10.0</v>
      </c>
      <c r="AT17" s="25"/>
      <c r="AU17" s="25"/>
      <c r="AV17" s="25"/>
      <c r="AW17" s="25"/>
      <c r="AX17" s="25">
        <v>10.0</v>
      </c>
      <c r="AY17" s="32">
        <f t="shared" si="1"/>
        <v>8.82</v>
      </c>
      <c r="AZ17" s="23"/>
      <c r="BA17" s="23">
        <f t="shared" si="2"/>
        <v>0</v>
      </c>
      <c r="BB17" s="6">
        <v>7.0</v>
      </c>
      <c r="BC17" s="6">
        <v>0.0</v>
      </c>
      <c r="BD17" s="23">
        <f t="shared" si="3"/>
        <v>7</v>
      </c>
      <c r="BE17" s="6" t="s">
        <v>92</v>
      </c>
      <c r="BF17" s="6" t="s">
        <v>55</v>
      </c>
      <c r="BG17" s="6" t="s">
        <v>55</v>
      </c>
      <c r="BH17" s="6" t="s">
        <v>55</v>
      </c>
      <c r="BI17" s="6" t="s">
        <v>55</v>
      </c>
      <c r="BJ17" s="6" t="s">
        <v>92</v>
      </c>
      <c r="BK17" s="6" t="s">
        <v>55</v>
      </c>
      <c r="BL17" s="23"/>
    </row>
    <row r="18">
      <c r="A18" s="16">
        <v>13.0</v>
      </c>
      <c r="B18" s="116" t="s">
        <v>1856</v>
      </c>
      <c r="C18" s="116" t="s">
        <v>1857</v>
      </c>
      <c r="D18" s="116" t="s">
        <v>1858</v>
      </c>
      <c r="E18" s="117"/>
      <c r="F18" s="116" t="s">
        <v>79</v>
      </c>
      <c r="G18" s="116" t="s">
        <v>80</v>
      </c>
      <c r="H18" s="11" t="s">
        <v>81</v>
      </c>
      <c r="J18" s="21"/>
      <c r="K18" s="6" t="s">
        <v>84</v>
      </c>
      <c r="L18" s="21"/>
      <c r="M18" s="21"/>
      <c r="N18" s="23"/>
      <c r="O18" s="23"/>
      <c r="P18" s="23"/>
      <c r="Q18" s="25">
        <v>8.0</v>
      </c>
      <c r="R18" s="25">
        <v>8.0</v>
      </c>
      <c r="S18" s="25">
        <v>8.0</v>
      </c>
      <c r="T18" s="25"/>
      <c r="U18" s="25"/>
      <c r="V18" s="25"/>
      <c r="W18" s="25">
        <v>7.0</v>
      </c>
      <c r="X18" s="25"/>
      <c r="Y18" s="25"/>
      <c r="Z18" s="25">
        <v>10.0</v>
      </c>
      <c r="AA18" s="25">
        <v>9.0</v>
      </c>
      <c r="AB18" s="25">
        <v>7.0</v>
      </c>
      <c r="AC18" s="25">
        <v>9.0</v>
      </c>
      <c r="AD18" s="25"/>
      <c r="AE18" s="25"/>
      <c r="AF18" s="25"/>
      <c r="AG18" s="25"/>
      <c r="AH18" s="2">
        <v>10.0</v>
      </c>
      <c r="AI18" s="2">
        <v>10.0</v>
      </c>
      <c r="AJ18" s="2">
        <v>10.0</v>
      </c>
      <c r="AK18" s="2">
        <v>10.0</v>
      </c>
      <c r="AL18" s="2">
        <v>9.0</v>
      </c>
      <c r="AM18" s="25"/>
      <c r="AN18" s="25">
        <v>8.0</v>
      </c>
      <c r="AO18" s="25"/>
      <c r="AP18" s="25"/>
      <c r="AQ18" s="25"/>
      <c r="AR18" s="6">
        <v>10.0</v>
      </c>
      <c r="AS18" s="25">
        <v>9.0</v>
      </c>
      <c r="AT18" s="25"/>
      <c r="AU18" s="25"/>
      <c r="AV18" s="25"/>
      <c r="AW18" s="25"/>
      <c r="AX18" s="25">
        <v>10.0</v>
      </c>
      <c r="AY18" s="32">
        <f t="shared" si="1"/>
        <v>8.94</v>
      </c>
      <c r="AZ18" s="23"/>
      <c r="BA18" s="23">
        <f t="shared" si="2"/>
        <v>0</v>
      </c>
      <c r="BB18" s="6">
        <v>13.0</v>
      </c>
      <c r="BC18" s="6">
        <v>1.0</v>
      </c>
      <c r="BD18" s="23">
        <f t="shared" si="3"/>
        <v>12</v>
      </c>
      <c r="BE18" s="6" t="s">
        <v>92</v>
      </c>
      <c r="BF18" s="6" t="s">
        <v>55</v>
      </c>
      <c r="BG18" s="6" t="s">
        <v>55</v>
      </c>
      <c r="BH18" s="6" t="s">
        <v>55</v>
      </c>
      <c r="BI18" s="6" t="s">
        <v>55</v>
      </c>
      <c r="BJ18" s="6" t="s">
        <v>92</v>
      </c>
      <c r="BK18" s="6" t="s">
        <v>55</v>
      </c>
      <c r="BL18" s="23"/>
    </row>
    <row r="19">
      <c r="A19" s="16">
        <v>14.0</v>
      </c>
      <c r="B19" s="116" t="s">
        <v>1860</v>
      </c>
      <c r="C19" s="116" t="s">
        <v>355</v>
      </c>
      <c r="D19" s="116" t="s">
        <v>195</v>
      </c>
      <c r="E19" s="117"/>
      <c r="F19" s="116" t="s">
        <v>96</v>
      </c>
      <c r="G19" s="116" t="s">
        <v>80</v>
      </c>
      <c r="H19" s="11" t="s">
        <v>81</v>
      </c>
      <c r="J19" s="21"/>
      <c r="K19" s="6" t="s">
        <v>84</v>
      </c>
      <c r="L19" s="21"/>
      <c r="M19" s="21"/>
      <c r="N19" s="6" t="s">
        <v>85</v>
      </c>
      <c r="O19" s="23"/>
      <c r="P19" s="23"/>
      <c r="Q19" s="25">
        <v>9.0</v>
      </c>
      <c r="R19" s="25">
        <v>9.0</v>
      </c>
      <c r="S19" s="25">
        <v>9.0</v>
      </c>
      <c r="T19" s="25"/>
      <c r="U19" s="25"/>
      <c r="V19" s="25"/>
      <c r="W19" s="25">
        <v>5.0</v>
      </c>
      <c r="X19" s="25"/>
      <c r="Y19" s="25"/>
      <c r="Z19" s="25">
        <v>10.0</v>
      </c>
      <c r="AA19" s="25">
        <v>10.0</v>
      </c>
      <c r="AB19" s="25">
        <v>7.0</v>
      </c>
      <c r="AC19" s="25">
        <v>9.0</v>
      </c>
      <c r="AD19" s="25"/>
      <c r="AE19" s="25"/>
      <c r="AF19" s="25"/>
      <c r="AG19" s="25"/>
      <c r="AH19" s="6">
        <v>10.0</v>
      </c>
      <c r="AI19" s="6">
        <v>10.0</v>
      </c>
      <c r="AJ19" s="6">
        <v>10.0</v>
      </c>
      <c r="AK19" s="6">
        <v>10.0</v>
      </c>
      <c r="AL19" s="6">
        <v>10.0</v>
      </c>
      <c r="AM19" s="25"/>
      <c r="AN19" s="25">
        <v>8.0</v>
      </c>
      <c r="AO19" s="25"/>
      <c r="AP19" s="25"/>
      <c r="AQ19" s="25"/>
      <c r="AR19" s="6">
        <v>10.0</v>
      </c>
      <c r="AS19" s="25">
        <v>10.0</v>
      </c>
      <c r="AT19" s="25"/>
      <c r="AU19" s="25"/>
      <c r="AV19" s="25"/>
      <c r="AW19" s="25"/>
      <c r="AX19" s="25">
        <v>10.0</v>
      </c>
      <c r="AY19" s="32">
        <f t="shared" si="1"/>
        <v>9.17</v>
      </c>
      <c r="AZ19" s="23"/>
      <c r="BA19" s="23">
        <f t="shared" si="2"/>
        <v>0</v>
      </c>
      <c r="BB19" s="6">
        <v>8.0</v>
      </c>
      <c r="BC19" s="6">
        <v>0.0</v>
      </c>
      <c r="BD19" s="23">
        <f t="shared" si="3"/>
        <v>8</v>
      </c>
      <c r="BE19" s="6" t="s">
        <v>92</v>
      </c>
      <c r="BF19" s="6" t="s">
        <v>55</v>
      </c>
      <c r="BG19" s="6" t="s">
        <v>55</v>
      </c>
      <c r="BH19" s="6" t="s">
        <v>55</v>
      </c>
      <c r="BI19" s="6" t="s">
        <v>55</v>
      </c>
      <c r="BJ19" s="6" t="s">
        <v>92</v>
      </c>
      <c r="BK19" s="6" t="s">
        <v>55</v>
      </c>
      <c r="BL19" s="23"/>
    </row>
    <row r="20">
      <c r="A20" s="16">
        <v>15.0</v>
      </c>
      <c r="B20" s="116" t="s">
        <v>1862</v>
      </c>
      <c r="C20" s="116" t="s">
        <v>199</v>
      </c>
      <c r="D20" s="116" t="s">
        <v>110</v>
      </c>
      <c r="E20" s="117"/>
      <c r="F20" s="116" t="s">
        <v>96</v>
      </c>
      <c r="G20" s="116" t="s">
        <v>80</v>
      </c>
      <c r="H20" s="11" t="s">
        <v>81</v>
      </c>
      <c r="J20" s="21"/>
      <c r="K20" s="6" t="s">
        <v>84</v>
      </c>
      <c r="L20" s="21"/>
      <c r="M20" s="21"/>
      <c r="N20" s="23"/>
      <c r="O20" s="23"/>
      <c r="P20" s="23"/>
      <c r="Q20" s="6">
        <v>9.0</v>
      </c>
      <c r="R20" s="6">
        <v>9.0</v>
      </c>
      <c r="S20" s="6">
        <v>9.0</v>
      </c>
      <c r="T20" s="23"/>
      <c r="U20" s="23"/>
      <c r="V20" s="6"/>
      <c r="W20" s="6">
        <v>8.0</v>
      </c>
      <c r="X20" s="23"/>
      <c r="Y20" s="23"/>
      <c r="Z20" s="6">
        <v>10.0</v>
      </c>
      <c r="AA20" s="25">
        <v>10.0</v>
      </c>
      <c r="AB20" s="6">
        <v>9.0</v>
      </c>
      <c r="AC20" s="6">
        <v>9.0</v>
      </c>
      <c r="AD20" s="23"/>
      <c r="AE20" s="23"/>
      <c r="AF20" s="23"/>
      <c r="AG20" s="23"/>
      <c r="AH20" s="25">
        <v>10.0</v>
      </c>
      <c r="AI20" s="25">
        <v>10.0</v>
      </c>
      <c r="AJ20" s="25">
        <v>10.0</v>
      </c>
      <c r="AK20" s="25">
        <v>10.0</v>
      </c>
      <c r="AL20" s="25">
        <v>10.0</v>
      </c>
      <c r="AM20" s="23"/>
      <c r="AN20" s="25">
        <v>7.0</v>
      </c>
      <c r="AO20" s="6"/>
      <c r="AP20" s="6"/>
      <c r="AQ20" s="6"/>
      <c r="AR20" s="6">
        <v>10.0</v>
      </c>
      <c r="AS20" s="25">
        <v>10.0</v>
      </c>
      <c r="AT20" s="6"/>
      <c r="AU20" s="6"/>
      <c r="AV20" s="6"/>
      <c r="AW20" s="23"/>
      <c r="AX20" s="25">
        <v>10.0</v>
      </c>
      <c r="AY20" s="32">
        <f t="shared" si="1"/>
        <v>9.41</v>
      </c>
      <c r="AZ20" s="23"/>
      <c r="BA20" s="23">
        <f t="shared" si="2"/>
        <v>0</v>
      </c>
      <c r="BB20" s="6">
        <v>0.0</v>
      </c>
      <c r="BC20" s="6">
        <v>0.0</v>
      </c>
      <c r="BD20" s="23">
        <f t="shared" si="3"/>
        <v>0</v>
      </c>
      <c r="BE20" s="6" t="s">
        <v>92</v>
      </c>
      <c r="BF20" s="6" t="s">
        <v>55</v>
      </c>
      <c r="BG20" s="6" t="s">
        <v>55</v>
      </c>
      <c r="BH20" s="6" t="s">
        <v>55</v>
      </c>
      <c r="BI20" s="6" t="s">
        <v>55</v>
      </c>
      <c r="BJ20" s="6" t="s">
        <v>92</v>
      </c>
      <c r="BK20" s="6" t="s">
        <v>55</v>
      </c>
      <c r="BL20" s="23"/>
    </row>
    <row r="21">
      <c r="A21" s="16">
        <v>16.0</v>
      </c>
      <c r="B21" s="116" t="s">
        <v>1845</v>
      </c>
      <c r="C21" s="116" t="s">
        <v>143</v>
      </c>
      <c r="D21" s="116" t="s">
        <v>731</v>
      </c>
      <c r="E21" s="117"/>
      <c r="F21" s="116" t="s">
        <v>79</v>
      </c>
      <c r="G21" s="116" t="s">
        <v>80</v>
      </c>
      <c r="H21" s="48" t="s">
        <v>81</v>
      </c>
      <c r="J21" s="21"/>
      <c r="K21" s="48" t="s">
        <v>84</v>
      </c>
      <c r="L21" s="49">
        <v>42979.0</v>
      </c>
      <c r="M21" s="50"/>
      <c r="N21" s="48" t="s">
        <v>85</v>
      </c>
      <c r="O21" s="50"/>
      <c r="P21" s="50"/>
      <c r="Q21" s="25">
        <v>9.0</v>
      </c>
      <c r="R21" s="25">
        <v>10.0</v>
      </c>
      <c r="S21" s="25">
        <v>9.0</v>
      </c>
      <c r="T21" s="25"/>
      <c r="U21" s="25"/>
      <c r="V21" s="25"/>
      <c r="W21" s="25">
        <v>8.0</v>
      </c>
      <c r="X21" s="25"/>
      <c r="Y21" s="25"/>
      <c r="Z21" s="25">
        <v>10.0</v>
      </c>
      <c r="AA21" s="25">
        <v>9.0</v>
      </c>
      <c r="AB21" s="25">
        <v>9.0</v>
      </c>
      <c r="AC21" s="25">
        <v>10.0</v>
      </c>
      <c r="AD21" s="25"/>
      <c r="AE21" s="25"/>
      <c r="AF21" s="25"/>
      <c r="AG21" s="25"/>
      <c r="AH21" s="2">
        <v>10.0</v>
      </c>
      <c r="AI21" s="2">
        <v>10.0</v>
      </c>
      <c r="AJ21" s="2">
        <v>10.0</v>
      </c>
      <c r="AK21" s="2">
        <v>10.0</v>
      </c>
      <c r="AL21" s="2">
        <v>10.0</v>
      </c>
      <c r="AM21" s="25"/>
      <c r="AN21" s="25">
        <v>10.0</v>
      </c>
      <c r="AO21" s="25"/>
      <c r="AP21" s="25"/>
      <c r="AQ21" s="25"/>
      <c r="AR21" s="6">
        <v>10.0</v>
      </c>
      <c r="AS21" s="25">
        <v>10.0</v>
      </c>
      <c r="AT21" s="25"/>
      <c r="AU21" s="25"/>
      <c r="AV21" s="25"/>
      <c r="AW21" s="25"/>
      <c r="AX21" s="25">
        <v>10.0</v>
      </c>
      <c r="AY21" s="32">
        <f t="shared" si="1"/>
        <v>9.64</v>
      </c>
      <c r="AZ21" s="23"/>
      <c r="BA21" s="23">
        <f t="shared" si="2"/>
        <v>0</v>
      </c>
      <c r="BB21" s="6">
        <v>9.0</v>
      </c>
      <c r="BC21" s="6">
        <v>1.0</v>
      </c>
      <c r="BD21" s="23">
        <f t="shared" si="3"/>
        <v>8</v>
      </c>
      <c r="BE21" s="6" t="s">
        <v>92</v>
      </c>
      <c r="BF21" s="6" t="s">
        <v>55</v>
      </c>
      <c r="BG21" s="6" t="s">
        <v>55</v>
      </c>
      <c r="BH21" s="6" t="s">
        <v>55</v>
      </c>
      <c r="BI21" s="6" t="s">
        <v>55</v>
      </c>
      <c r="BJ21" s="6" t="s">
        <v>92</v>
      </c>
      <c r="BK21" s="6" t="s">
        <v>55</v>
      </c>
      <c r="BL21" s="23"/>
    </row>
    <row r="22">
      <c r="A22" s="16">
        <v>17.0</v>
      </c>
      <c r="B22" s="116" t="s">
        <v>164</v>
      </c>
      <c r="C22" s="116" t="s">
        <v>355</v>
      </c>
      <c r="D22" s="116" t="s">
        <v>110</v>
      </c>
      <c r="E22" s="117"/>
      <c r="F22" s="116" t="s">
        <v>96</v>
      </c>
      <c r="G22" s="116" t="s">
        <v>80</v>
      </c>
      <c r="H22" s="48" t="s">
        <v>81</v>
      </c>
      <c r="J22" s="21"/>
      <c r="K22" s="48" t="s">
        <v>84</v>
      </c>
      <c r="L22" s="49">
        <v>42979.0</v>
      </c>
      <c r="M22" s="50"/>
      <c r="N22" s="48" t="s">
        <v>85</v>
      </c>
      <c r="O22" s="50"/>
      <c r="P22" s="50"/>
      <c r="Q22" s="25">
        <v>10.0</v>
      </c>
      <c r="R22" s="25">
        <v>10.0</v>
      </c>
      <c r="S22" s="25">
        <v>9.0</v>
      </c>
      <c r="T22" s="25"/>
      <c r="U22" s="25"/>
      <c r="V22" s="25"/>
      <c r="W22" s="25">
        <v>10.0</v>
      </c>
      <c r="X22" s="25"/>
      <c r="Y22" s="25"/>
      <c r="Z22" s="25">
        <v>10.0</v>
      </c>
      <c r="AA22" s="25">
        <v>10.0</v>
      </c>
      <c r="AB22" s="25">
        <v>10.0</v>
      </c>
      <c r="AC22" s="25">
        <v>10.0</v>
      </c>
      <c r="AD22" s="25"/>
      <c r="AE22" s="25"/>
      <c r="AF22" s="25"/>
      <c r="AG22" s="25"/>
      <c r="AH22" s="6">
        <v>10.0</v>
      </c>
      <c r="AI22" s="6">
        <v>10.0</v>
      </c>
      <c r="AJ22" s="6">
        <v>10.0</v>
      </c>
      <c r="AK22" s="6">
        <v>10.0</v>
      </c>
      <c r="AL22" s="6">
        <v>10.0</v>
      </c>
      <c r="AM22" s="25"/>
      <c r="AN22" s="25">
        <v>10.0</v>
      </c>
      <c r="AO22" s="25"/>
      <c r="AP22" s="25"/>
      <c r="AQ22" s="25"/>
      <c r="AR22" s="6">
        <v>10.0</v>
      </c>
      <c r="AS22" s="25">
        <v>10.0</v>
      </c>
      <c r="AT22" s="25"/>
      <c r="AU22" s="25"/>
      <c r="AV22" s="25"/>
      <c r="AW22" s="25"/>
      <c r="AX22" s="25">
        <v>10.0</v>
      </c>
      <c r="AY22" s="32">
        <f t="shared" si="1"/>
        <v>9.94</v>
      </c>
      <c r="AZ22" s="23"/>
      <c r="BA22" s="23">
        <f t="shared" si="2"/>
        <v>0</v>
      </c>
      <c r="BB22" s="6">
        <v>0.0</v>
      </c>
      <c r="BC22" s="6">
        <v>0.0</v>
      </c>
      <c r="BD22" s="23">
        <f t="shared" si="3"/>
        <v>0</v>
      </c>
      <c r="BE22" s="6" t="s">
        <v>92</v>
      </c>
      <c r="BF22" s="6" t="s">
        <v>55</v>
      </c>
      <c r="BG22" s="6" t="s">
        <v>55</v>
      </c>
      <c r="BH22" s="6" t="s">
        <v>55</v>
      </c>
      <c r="BI22" s="6" t="s">
        <v>55</v>
      </c>
      <c r="BJ22" s="6" t="s">
        <v>92</v>
      </c>
      <c r="BK22" s="6" t="s">
        <v>55</v>
      </c>
      <c r="BL22" s="23"/>
    </row>
    <row r="23">
      <c r="A23" s="16">
        <v>18.0</v>
      </c>
      <c r="B23" s="116" t="s">
        <v>706</v>
      </c>
      <c r="C23" s="116" t="s">
        <v>157</v>
      </c>
      <c r="D23" s="116" t="s">
        <v>125</v>
      </c>
      <c r="E23" s="117"/>
      <c r="F23" s="116" t="s">
        <v>79</v>
      </c>
      <c r="G23" s="116" t="s">
        <v>80</v>
      </c>
      <c r="H23" s="48" t="s">
        <v>81</v>
      </c>
      <c r="J23" s="21"/>
      <c r="K23" s="48" t="s">
        <v>84</v>
      </c>
      <c r="L23" s="49">
        <v>42979.0</v>
      </c>
      <c r="M23" s="50"/>
      <c r="N23" s="48" t="s">
        <v>85</v>
      </c>
      <c r="O23" s="50"/>
      <c r="P23" s="50"/>
      <c r="Q23" s="25">
        <v>5.0</v>
      </c>
      <c r="R23" s="25">
        <v>5.0</v>
      </c>
      <c r="S23" s="25">
        <v>8.0</v>
      </c>
      <c r="T23" s="25"/>
      <c r="U23" s="25"/>
      <c r="V23" s="25"/>
      <c r="W23" s="25">
        <v>5.0</v>
      </c>
      <c r="X23" s="25"/>
      <c r="Y23" s="25"/>
      <c r="Z23" s="25">
        <v>9.0</v>
      </c>
      <c r="AA23" s="25">
        <v>9.0</v>
      </c>
      <c r="AB23" s="25">
        <v>5.0</v>
      </c>
      <c r="AC23" s="25">
        <v>8.0</v>
      </c>
      <c r="AD23" s="25"/>
      <c r="AE23" s="25"/>
      <c r="AF23" s="25"/>
      <c r="AG23" s="25"/>
      <c r="AH23" s="25">
        <v>10.0</v>
      </c>
      <c r="AI23" s="25">
        <v>10.0</v>
      </c>
      <c r="AJ23" s="25">
        <v>10.0</v>
      </c>
      <c r="AK23" s="25">
        <v>10.0</v>
      </c>
      <c r="AL23" s="25">
        <v>8.0</v>
      </c>
      <c r="AM23" s="25"/>
      <c r="AN23" s="25">
        <v>6.0</v>
      </c>
      <c r="AO23" s="25"/>
      <c r="AP23" s="25"/>
      <c r="AQ23" s="25"/>
      <c r="AR23" s="6">
        <v>10.0</v>
      </c>
      <c r="AS23" s="25">
        <v>9.0</v>
      </c>
      <c r="AT23" s="25"/>
      <c r="AU23" s="25"/>
      <c r="AV23" s="25"/>
      <c r="AW23" s="25"/>
      <c r="AX23" s="25">
        <v>10.0</v>
      </c>
      <c r="AY23" s="32">
        <f t="shared" si="1"/>
        <v>8.05</v>
      </c>
      <c r="AZ23" s="23"/>
      <c r="BA23" s="23">
        <f t="shared" si="2"/>
        <v>0</v>
      </c>
      <c r="BB23" s="6">
        <v>10.0</v>
      </c>
      <c r="BC23" s="6">
        <v>0.0</v>
      </c>
      <c r="BD23" s="23">
        <f t="shared" si="3"/>
        <v>10</v>
      </c>
      <c r="BE23" s="6" t="s">
        <v>92</v>
      </c>
      <c r="BF23" s="6" t="s">
        <v>55</v>
      </c>
      <c r="BG23" s="6" t="s">
        <v>55</v>
      </c>
      <c r="BH23" s="6" t="s">
        <v>55</v>
      </c>
      <c r="BI23" s="6" t="s">
        <v>55</v>
      </c>
      <c r="BJ23" s="6" t="s">
        <v>92</v>
      </c>
      <c r="BK23" s="6" t="s">
        <v>55</v>
      </c>
      <c r="BL23" s="23"/>
    </row>
    <row r="24">
      <c r="A24" s="16">
        <v>19.0</v>
      </c>
      <c r="B24" s="116" t="s">
        <v>1869</v>
      </c>
      <c r="C24" s="116" t="s">
        <v>617</v>
      </c>
      <c r="D24" s="116" t="s">
        <v>94</v>
      </c>
      <c r="E24" s="117"/>
      <c r="F24" s="116" t="s">
        <v>96</v>
      </c>
      <c r="G24" s="116" t="s">
        <v>80</v>
      </c>
      <c r="H24" s="48" t="s">
        <v>81</v>
      </c>
      <c r="J24" s="21"/>
      <c r="K24" s="48" t="s">
        <v>84</v>
      </c>
      <c r="L24" s="51">
        <v>43054.0</v>
      </c>
      <c r="M24" s="50"/>
      <c r="N24" s="48" t="s">
        <v>85</v>
      </c>
      <c r="O24" s="50"/>
      <c r="P24" s="50"/>
      <c r="Q24" s="25">
        <v>8.0</v>
      </c>
      <c r="R24" s="25">
        <v>9.0</v>
      </c>
      <c r="S24" s="25">
        <v>10.0</v>
      </c>
      <c r="T24" s="25"/>
      <c r="U24" s="25"/>
      <c r="V24" s="25"/>
      <c r="W24" s="25">
        <v>8.0</v>
      </c>
      <c r="X24" s="25"/>
      <c r="Y24" s="25"/>
      <c r="Z24" s="25">
        <v>10.0</v>
      </c>
      <c r="AA24" s="25">
        <v>10.0</v>
      </c>
      <c r="AB24" s="25">
        <v>9.0</v>
      </c>
      <c r="AC24" s="25">
        <v>10.0</v>
      </c>
      <c r="AD24" s="25"/>
      <c r="AE24" s="25"/>
      <c r="AF24" s="25"/>
      <c r="AG24" s="25"/>
      <c r="AH24" s="2">
        <v>10.0</v>
      </c>
      <c r="AI24" s="2">
        <v>10.0</v>
      </c>
      <c r="AJ24" s="2">
        <v>10.0</v>
      </c>
      <c r="AK24" s="2">
        <v>10.0</v>
      </c>
      <c r="AL24" s="2">
        <v>10.0</v>
      </c>
      <c r="AM24" s="25"/>
      <c r="AN24" s="25">
        <v>9.0</v>
      </c>
      <c r="AO24" s="25"/>
      <c r="AP24" s="25"/>
      <c r="AQ24" s="25"/>
      <c r="AR24" s="6">
        <v>10.0</v>
      </c>
      <c r="AS24" s="25">
        <v>10.0</v>
      </c>
      <c r="AT24" s="25"/>
      <c r="AU24" s="25"/>
      <c r="AV24" s="25"/>
      <c r="AW24" s="25"/>
      <c r="AX24" s="25">
        <v>10.0</v>
      </c>
      <c r="AY24" s="32">
        <f t="shared" si="1"/>
        <v>9.58</v>
      </c>
      <c r="AZ24" s="23"/>
      <c r="BA24" s="23">
        <f t="shared" si="2"/>
        <v>0</v>
      </c>
      <c r="BB24" s="6">
        <v>0.0</v>
      </c>
      <c r="BC24" s="6">
        <v>0.0</v>
      </c>
      <c r="BD24" s="23">
        <f t="shared" si="3"/>
        <v>0</v>
      </c>
      <c r="BE24" s="6" t="s">
        <v>92</v>
      </c>
      <c r="BF24" s="6" t="s">
        <v>55</v>
      </c>
      <c r="BG24" s="6" t="s">
        <v>55</v>
      </c>
      <c r="BH24" s="6" t="s">
        <v>55</v>
      </c>
      <c r="BI24" s="6" t="s">
        <v>55</v>
      </c>
      <c r="BJ24" s="6" t="s">
        <v>92</v>
      </c>
      <c r="BK24" s="6" t="s">
        <v>55</v>
      </c>
      <c r="BL24" s="23"/>
    </row>
    <row r="25">
      <c r="A25" s="16">
        <v>20.0</v>
      </c>
      <c r="B25" s="116" t="s">
        <v>373</v>
      </c>
      <c r="C25" s="116" t="s">
        <v>94</v>
      </c>
      <c r="D25" s="116" t="s">
        <v>140</v>
      </c>
      <c r="E25" s="117"/>
      <c r="F25" s="116" t="s">
        <v>96</v>
      </c>
      <c r="G25" s="116" t="s">
        <v>80</v>
      </c>
      <c r="H25" s="48" t="s">
        <v>81</v>
      </c>
      <c r="J25" s="21"/>
      <c r="K25" s="48" t="s">
        <v>84</v>
      </c>
      <c r="L25" s="49">
        <v>42979.0</v>
      </c>
      <c r="M25" s="50"/>
      <c r="N25" s="48" t="s">
        <v>85</v>
      </c>
      <c r="O25" s="50"/>
      <c r="P25" s="50"/>
      <c r="Q25" s="25">
        <v>10.0</v>
      </c>
      <c r="R25" s="25">
        <v>10.0</v>
      </c>
      <c r="S25" s="25">
        <v>9.0</v>
      </c>
      <c r="T25" s="25"/>
      <c r="U25" s="25"/>
      <c r="V25" s="25"/>
      <c r="W25" s="25">
        <v>10.0</v>
      </c>
      <c r="X25" s="25"/>
      <c r="Y25" s="25"/>
      <c r="Z25" s="25">
        <v>10.0</v>
      </c>
      <c r="AA25" s="25">
        <v>10.0</v>
      </c>
      <c r="AB25" s="25">
        <v>9.0</v>
      </c>
      <c r="AC25" s="25">
        <v>10.0</v>
      </c>
      <c r="AD25" s="25"/>
      <c r="AE25" s="25"/>
      <c r="AF25" s="25"/>
      <c r="AG25" s="25"/>
      <c r="AH25" s="25">
        <v>10.0</v>
      </c>
      <c r="AI25" s="25">
        <v>10.0</v>
      </c>
      <c r="AJ25" s="25">
        <v>10.0</v>
      </c>
      <c r="AK25" s="25">
        <v>10.0</v>
      </c>
      <c r="AL25" s="25">
        <v>10.0</v>
      </c>
      <c r="AM25" s="25"/>
      <c r="AN25" s="25">
        <v>10.0</v>
      </c>
      <c r="AO25" s="25"/>
      <c r="AP25" s="25"/>
      <c r="AQ25" s="25"/>
      <c r="AR25" s="6">
        <v>10.0</v>
      </c>
      <c r="AS25" s="25">
        <v>10.0</v>
      </c>
      <c r="AT25" s="25"/>
      <c r="AU25" s="25"/>
      <c r="AV25" s="25"/>
      <c r="AW25" s="25"/>
      <c r="AX25" s="25">
        <v>10.0</v>
      </c>
      <c r="AY25" s="32">
        <f t="shared" si="1"/>
        <v>9.88</v>
      </c>
      <c r="AZ25" s="23"/>
      <c r="BA25" s="23">
        <f t="shared" si="2"/>
        <v>0</v>
      </c>
      <c r="BB25" s="6">
        <v>1.0</v>
      </c>
      <c r="BC25" s="6">
        <v>0.0</v>
      </c>
      <c r="BD25" s="23">
        <f t="shared" si="3"/>
        <v>1</v>
      </c>
      <c r="BE25" s="6" t="s">
        <v>92</v>
      </c>
      <c r="BF25" s="6" t="s">
        <v>55</v>
      </c>
      <c r="BG25" s="6" t="s">
        <v>55</v>
      </c>
      <c r="BH25" s="6" t="s">
        <v>55</v>
      </c>
      <c r="BI25" s="6" t="s">
        <v>55</v>
      </c>
      <c r="BJ25" s="6" t="s">
        <v>92</v>
      </c>
      <c r="BK25" s="6" t="s">
        <v>55</v>
      </c>
      <c r="BL25" s="23"/>
    </row>
    <row r="26">
      <c r="A26" s="16">
        <v>21.0</v>
      </c>
      <c r="B26" s="116" t="s">
        <v>1873</v>
      </c>
      <c r="C26" s="116" t="s">
        <v>1874</v>
      </c>
      <c r="D26" s="116" t="s">
        <v>837</v>
      </c>
      <c r="E26" s="117"/>
      <c r="F26" s="116" t="s">
        <v>79</v>
      </c>
      <c r="G26" s="116" t="s">
        <v>80</v>
      </c>
      <c r="H26" s="48" t="s">
        <v>81</v>
      </c>
      <c r="J26" s="21"/>
      <c r="K26" s="48" t="s">
        <v>84</v>
      </c>
      <c r="L26" s="49">
        <v>42979.0</v>
      </c>
      <c r="M26" s="50"/>
      <c r="N26" s="48" t="s">
        <v>85</v>
      </c>
      <c r="O26" s="52"/>
      <c r="P26" s="52"/>
      <c r="Q26" s="6">
        <v>9.0</v>
      </c>
      <c r="R26" s="6">
        <v>9.0</v>
      </c>
      <c r="S26" s="6">
        <v>10.0</v>
      </c>
      <c r="T26" s="23"/>
      <c r="U26" s="23"/>
      <c r="V26" s="23"/>
      <c r="W26" s="6">
        <v>10.0</v>
      </c>
      <c r="X26" s="23"/>
      <c r="Y26" s="23"/>
      <c r="Z26" s="6">
        <v>10.0</v>
      </c>
      <c r="AA26" s="6">
        <v>9.0</v>
      </c>
      <c r="AB26" s="6">
        <v>8.0</v>
      </c>
      <c r="AC26" s="6">
        <v>10.0</v>
      </c>
      <c r="AD26" s="23"/>
      <c r="AE26" s="23"/>
      <c r="AF26" s="23"/>
      <c r="AG26" s="23"/>
      <c r="AH26" s="25">
        <v>10.0</v>
      </c>
      <c r="AI26" s="25">
        <v>10.0</v>
      </c>
      <c r="AJ26" s="25">
        <v>10.0</v>
      </c>
      <c r="AK26" s="6">
        <v>9.0</v>
      </c>
      <c r="AL26" s="6">
        <v>9.0</v>
      </c>
      <c r="AM26" s="23"/>
      <c r="AN26" s="6">
        <v>9.0</v>
      </c>
      <c r="AO26" s="23"/>
      <c r="AP26" s="23"/>
      <c r="AQ26" s="23"/>
      <c r="AR26" s="6">
        <v>10.0</v>
      </c>
      <c r="AS26" s="25">
        <v>9.0</v>
      </c>
      <c r="AT26" s="23"/>
      <c r="AU26" s="23"/>
      <c r="AV26" s="23"/>
      <c r="AW26" s="23"/>
      <c r="AX26" s="25">
        <v>10.0</v>
      </c>
      <c r="AY26" s="32">
        <f t="shared" si="1"/>
        <v>9.47</v>
      </c>
      <c r="AZ26" s="23"/>
      <c r="BA26" s="23">
        <f t="shared" si="2"/>
        <v>0</v>
      </c>
      <c r="BB26" s="6">
        <v>3.0</v>
      </c>
      <c r="BC26" s="6">
        <v>0.0</v>
      </c>
      <c r="BD26" s="23">
        <f t="shared" si="3"/>
        <v>3</v>
      </c>
      <c r="BE26" s="6" t="s">
        <v>92</v>
      </c>
      <c r="BF26" s="6" t="s">
        <v>55</v>
      </c>
      <c r="BG26" s="6" t="s">
        <v>55</v>
      </c>
      <c r="BH26" s="6" t="s">
        <v>55</v>
      </c>
      <c r="BI26" s="6" t="s">
        <v>55</v>
      </c>
      <c r="BJ26" s="6" t="s">
        <v>92</v>
      </c>
      <c r="BK26" s="6" t="s">
        <v>55</v>
      </c>
      <c r="BL26" s="23"/>
    </row>
    <row r="27">
      <c r="A27" s="16">
        <v>22.0</v>
      </c>
      <c r="B27" s="116" t="s">
        <v>1876</v>
      </c>
      <c r="C27" s="116" t="s">
        <v>298</v>
      </c>
      <c r="D27" s="118"/>
      <c r="E27" s="117"/>
      <c r="F27" s="116" t="s">
        <v>79</v>
      </c>
      <c r="G27" s="116" t="s">
        <v>80</v>
      </c>
      <c r="H27" s="48" t="s">
        <v>81</v>
      </c>
      <c r="J27" s="21"/>
      <c r="K27" s="48" t="s">
        <v>84</v>
      </c>
      <c r="L27" s="49">
        <v>42979.0</v>
      </c>
      <c r="M27" s="50"/>
      <c r="N27" s="48" t="s">
        <v>85</v>
      </c>
      <c r="O27" s="48" t="s">
        <v>295</v>
      </c>
      <c r="P27" s="50"/>
      <c r="Q27" s="25">
        <v>9.0</v>
      </c>
      <c r="R27" s="25">
        <v>9.0</v>
      </c>
      <c r="S27" s="25">
        <v>9.0</v>
      </c>
      <c r="T27" s="25"/>
      <c r="U27" s="25"/>
      <c r="V27" s="25"/>
      <c r="W27" s="25">
        <v>9.0</v>
      </c>
      <c r="X27" s="25"/>
      <c r="Y27" s="25"/>
      <c r="Z27" s="25">
        <v>10.0</v>
      </c>
      <c r="AA27" s="25">
        <v>10.0</v>
      </c>
      <c r="AB27" s="25">
        <v>10.0</v>
      </c>
      <c r="AC27" s="25">
        <v>9.0</v>
      </c>
      <c r="AD27" s="25"/>
      <c r="AE27" s="25"/>
      <c r="AF27" s="25"/>
      <c r="AG27" s="25"/>
      <c r="AH27" s="25">
        <v>10.0</v>
      </c>
      <c r="AI27" s="25">
        <v>10.0</v>
      </c>
      <c r="AJ27" s="25">
        <v>10.0</v>
      </c>
      <c r="AK27" s="25">
        <v>10.0</v>
      </c>
      <c r="AL27" s="25">
        <v>10.0</v>
      </c>
      <c r="AM27" s="25"/>
      <c r="AN27" s="25">
        <v>9.0</v>
      </c>
      <c r="AO27" s="25"/>
      <c r="AP27" s="25"/>
      <c r="AQ27" s="25"/>
      <c r="AR27" s="6">
        <v>10.0</v>
      </c>
      <c r="AS27" s="25">
        <v>10.0</v>
      </c>
      <c r="AT27" s="25"/>
      <c r="AU27" s="25"/>
      <c r="AV27" s="25"/>
      <c r="AW27" s="25"/>
      <c r="AX27" s="25">
        <v>10.0</v>
      </c>
      <c r="AY27" s="32">
        <f t="shared" si="1"/>
        <v>9.64</v>
      </c>
      <c r="AZ27" s="23"/>
      <c r="BA27" s="23">
        <f t="shared" si="2"/>
        <v>0</v>
      </c>
      <c r="BB27" s="6">
        <v>11.0</v>
      </c>
      <c r="BC27" s="6">
        <v>1.0</v>
      </c>
      <c r="BD27" s="23">
        <f t="shared" si="3"/>
        <v>10</v>
      </c>
      <c r="BE27" s="6" t="s">
        <v>92</v>
      </c>
      <c r="BF27" s="6" t="s">
        <v>55</v>
      </c>
      <c r="BG27" s="6" t="s">
        <v>55</v>
      </c>
      <c r="BH27" s="6" t="s">
        <v>55</v>
      </c>
      <c r="BI27" s="6" t="s">
        <v>55</v>
      </c>
      <c r="BJ27" s="6" t="s">
        <v>92</v>
      </c>
      <c r="BK27" s="6" t="s">
        <v>55</v>
      </c>
      <c r="BL27" s="23"/>
    </row>
    <row r="28">
      <c r="A28" s="16">
        <v>23.0</v>
      </c>
      <c r="B28" s="116" t="s">
        <v>932</v>
      </c>
      <c r="C28" s="116" t="s">
        <v>532</v>
      </c>
      <c r="D28" s="116" t="s">
        <v>112</v>
      </c>
      <c r="E28" s="117"/>
      <c r="F28" s="116" t="s">
        <v>96</v>
      </c>
      <c r="G28" s="116" t="s">
        <v>80</v>
      </c>
      <c r="H28" s="48" t="s">
        <v>81</v>
      </c>
      <c r="J28" s="21"/>
      <c r="K28" s="48" t="s">
        <v>84</v>
      </c>
      <c r="L28" s="49">
        <v>42979.0</v>
      </c>
      <c r="M28" s="50"/>
      <c r="N28" s="48" t="s">
        <v>85</v>
      </c>
      <c r="O28" s="50"/>
      <c r="P28" s="50"/>
      <c r="Q28" s="25">
        <v>9.0</v>
      </c>
      <c r="R28" s="25">
        <v>10.0</v>
      </c>
      <c r="S28" s="25">
        <v>10.0</v>
      </c>
      <c r="T28" s="25"/>
      <c r="U28" s="25"/>
      <c r="V28" s="25"/>
      <c r="W28" s="25">
        <v>9.0</v>
      </c>
      <c r="X28" s="25"/>
      <c r="Y28" s="25"/>
      <c r="Z28" s="25">
        <v>10.0</v>
      </c>
      <c r="AA28" s="25">
        <v>10.0</v>
      </c>
      <c r="AB28" s="25">
        <v>10.0</v>
      </c>
      <c r="AC28" s="25">
        <v>10.0</v>
      </c>
      <c r="AD28" s="25"/>
      <c r="AE28" s="25"/>
      <c r="AF28" s="25"/>
      <c r="AG28" s="25"/>
      <c r="AH28" s="25">
        <v>10.0</v>
      </c>
      <c r="AI28" s="25">
        <v>10.0</v>
      </c>
      <c r="AJ28" s="25">
        <v>10.0</v>
      </c>
      <c r="AK28" s="25">
        <v>10.0</v>
      </c>
      <c r="AL28" s="25">
        <v>10.0</v>
      </c>
      <c r="AM28" s="25"/>
      <c r="AN28" s="25">
        <v>10.0</v>
      </c>
      <c r="AO28" s="25"/>
      <c r="AP28" s="25"/>
      <c r="AQ28" s="25"/>
      <c r="AR28" s="6">
        <v>10.0</v>
      </c>
      <c r="AS28" s="25">
        <v>10.0</v>
      </c>
      <c r="AT28" s="25"/>
      <c r="AU28" s="25"/>
      <c r="AV28" s="25"/>
      <c r="AW28" s="25"/>
      <c r="AX28" s="25">
        <v>10.0</v>
      </c>
      <c r="AY28" s="32">
        <f t="shared" si="1"/>
        <v>9.88</v>
      </c>
      <c r="AZ28" s="23"/>
      <c r="BA28" s="23">
        <f t="shared" si="2"/>
        <v>0</v>
      </c>
      <c r="BB28" s="6">
        <v>5.0</v>
      </c>
      <c r="BC28" s="6">
        <v>0.0</v>
      </c>
      <c r="BD28" s="23">
        <f t="shared" si="3"/>
        <v>5</v>
      </c>
      <c r="BE28" s="6" t="s">
        <v>92</v>
      </c>
      <c r="BF28" s="6" t="s">
        <v>55</v>
      </c>
      <c r="BG28" s="6" t="s">
        <v>55</v>
      </c>
      <c r="BH28" s="6" t="s">
        <v>55</v>
      </c>
      <c r="BI28" s="6" t="s">
        <v>55</v>
      </c>
      <c r="BJ28" s="6" t="s">
        <v>92</v>
      </c>
      <c r="BK28" s="6" t="s">
        <v>55</v>
      </c>
      <c r="BL28" s="23"/>
    </row>
    <row r="29">
      <c r="A29" s="16">
        <v>24.0</v>
      </c>
      <c r="B29" s="116" t="s">
        <v>960</v>
      </c>
      <c r="C29" s="116" t="s">
        <v>78</v>
      </c>
      <c r="D29" s="118"/>
      <c r="E29" s="117"/>
      <c r="F29" s="116" t="s">
        <v>79</v>
      </c>
      <c r="G29" s="116" t="s">
        <v>80</v>
      </c>
      <c r="H29" s="48" t="s">
        <v>81</v>
      </c>
      <c r="J29" s="21"/>
      <c r="K29" s="48" t="s">
        <v>84</v>
      </c>
      <c r="L29" s="49">
        <v>42979.0</v>
      </c>
      <c r="M29" s="50"/>
      <c r="N29" s="48" t="s">
        <v>85</v>
      </c>
      <c r="O29" s="50"/>
      <c r="P29" s="50"/>
      <c r="Q29" s="6">
        <v>8.0</v>
      </c>
      <c r="R29" s="6">
        <v>7.0</v>
      </c>
      <c r="S29" s="6">
        <v>8.0</v>
      </c>
      <c r="T29" s="23"/>
      <c r="U29" s="23"/>
      <c r="V29" s="23"/>
      <c r="W29" s="6">
        <v>9.0</v>
      </c>
      <c r="X29" s="23"/>
      <c r="Y29" s="23"/>
      <c r="Z29" s="6">
        <v>10.0</v>
      </c>
      <c r="AA29" s="25">
        <v>9.0</v>
      </c>
      <c r="AB29" s="6">
        <v>8.0</v>
      </c>
      <c r="AC29" s="6">
        <v>10.0</v>
      </c>
      <c r="AD29" s="23"/>
      <c r="AE29" s="23"/>
      <c r="AF29" s="23"/>
      <c r="AG29" s="23"/>
      <c r="AH29" s="25">
        <v>10.0</v>
      </c>
      <c r="AI29" s="25">
        <v>10.0</v>
      </c>
      <c r="AJ29" s="25">
        <v>10.0</v>
      </c>
      <c r="AK29" s="63">
        <v>10.0</v>
      </c>
      <c r="AL29" s="25">
        <v>9.0</v>
      </c>
      <c r="AM29" s="23"/>
      <c r="AN29" s="63">
        <v>6.0</v>
      </c>
      <c r="AO29" s="23"/>
      <c r="AP29" s="23"/>
      <c r="AQ29" s="23"/>
      <c r="AR29" s="6">
        <v>10.0</v>
      </c>
      <c r="AS29" s="25">
        <v>9.0</v>
      </c>
      <c r="AT29" s="23"/>
      <c r="AU29" s="23"/>
      <c r="AV29" s="23"/>
      <c r="AW29" s="23"/>
      <c r="AX29" s="25">
        <v>10.0</v>
      </c>
      <c r="AY29" s="32">
        <f t="shared" si="1"/>
        <v>9</v>
      </c>
      <c r="AZ29" s="23"/>
      <c r="BA29" s="23">
        <f t="shared" si="2"/>
        <v>0</v>
      </c>
      <c r="BB29" s="6">
        <v>0.0</v>
      </c>
      <c r="BC29" s="6">
        <v>0.0</v>
      </c>
      <c r="BD29" s="23">
        <f t="shared" si="3"/>
        <v>0</v>
      </c>
      <c r="BE29" s="6" t="s">
        <v>92</v>
      </c>
      <c r="BF29" s="6" t="s">
        <v>55</v>
      </c>
      <c r="BG29" s="6" t="s">
        <v>55</v>
      </c>
      <c r="BH29" s="6" t="s">
        <v>55</v>
      </c>
      <c r="BI29" s="6" t="s">
        <v>55</v>
      </c>
      <c r="BJ29" s="6" t="s">
        <v>92</v>
      </c>
      <c r="BK29" s="6" t="s">
        <v>55</v>
      </c>
      <c r="BL29" s="23"/>
    </row>
    <row r="30">
      <c r="A30" s="16">
        <v>25.0</v>
      </c>
      <c r="B30" s="116" t="s">
        <v>1880</v>
      </c>
      <c r="C30" s="116" t="s">
        <v>540</v>
      </c>
      <c r="D30" s="116" t="s">
        <v>149</v>
      </c>
      <c r="E30" s="117"/>
      <c r="F30" s="116" t="s">
        <v>79</v>
      </c>
      <c r="G30" s="116" t="s">
        <v>80</v>
      </c>
      <c r="H30" s="48" t="s">
        <v>81</v>
      </c>
      <c r="J30" s="21"/>
      <c r="K30" s="48" t="s">
        <v>84</v>
      </c>
      <c r="L30" s="49">
        <v>42979.0</v>
      </c>
      <c r="M30" s="50"/>
      <c r="N30" s="48" t="s">
        <v>85</v>
      </c>
      <c r="O30" s="50"/>
      <c r="P30" s="50"/>
      <c r="Q30" s="6">
        <v>10.0</v>
      </c>
      <c r="R30" s="6">
        <v>10.0</v>
      </c>
      <c r="S30" s="6">
        <v>10.0</v>
      </c>
      <c r="T30" s="23"/>
      <c r="U30" s="23"/>
      <c r="V30" s="23"/>
      <c r="W30" s="6">
        <v>8.0</v>
      </c>
      <c r="X30" s="23"/>
      <c r="Y30" s="23"/>
      <c r="Z30" s="6">
        <v>10.0</v>
      </c>
      <c r="AA30" s="25">
        <v>10.0</v>
      </c>
      <c r="AB30" s="6">
        <v>9.0</v>
      </c>
      <c r="AC30" s="6">
        <v>9.0</v>
      </c>
      <c r="AD30" s="23"/>
      <c r="AE30" s="23"/>
      <c r="AF30" s="23"/>
      <c r="AG30" s="23"/>
      <c r="AH30" s="25">
        <v>10.0</v>
      </c>
      <c r="AI30" s="25">
        <v>10.0</v>
      </c>
      <c r="AJ30" s="25">
        <v>10.0</v>
      </c>
      <c r="AK30" s="63">
        <v>10.0</v>
      </c>
      <c r="AL30" s="25">
        <v>10.0</v>
      </c>
      <c r="AM30" s="23"/>
      <c r="AN30" s="63">
        <v>10.0</v>
      </c>
      <c r="AO30" s="23"/>
      <c r="AP30" s="23"/>
      <c r="AQ30" s="23"/>
      <c r="AR30" s="6">
        <v>10.0</v>
      </c>
      <c r="AS30" s="25">
        <v>10.0</v>
      </c>
      <c r="AT30" s="23"/>
      <c r="AU30" s="23"/>
      <c r="AV30" s="23"/>
      <c r="AW30" s="23"/>
      <c r="AX30" s="25">
        <v>10.0</v>
      </c>
      <c r="AY30" s="32">
        <f t="shared" si="1"/>
        <v>9.76</v>
      </c>
      <c r="AZ30" s="23"/>
      <c r="BA30" s="23">
        <f t="shared" si="2"/>
        <v>0</v>
      </c>
      <c r="BB30" s="6">
        <v>6.0</v>
      </c>
      <c r="BC30" s="6">
        <v>0.0</v>
      </c>
      <c r="BD30" s="23">
        <f t="shared" si="3"/>
        <v>6</v>
      </c>
      <c r="BE30" s="6" t="s">
        <v>92</v>
      </c>
      <c r="BF30" s="6" t="s">
        <v>55</v>
      </c>
      <c r="BG30" s="6" t="s">
        <v>55</v>
      </c>
      <c r="BH30" s="6" t="s">
        <v>55</v>
      </c>
      <c r="BI30" s="6" t="s">
        <v>55</v>
      </c>
      <c r="BJ30" s="6" t="s">
        <v>92</v>
      </c>
      <c r="BK30" s="6" t="s">
        <v>55</v>
      </c>
      <c r="BL30" s="23"/>
    </row>
    <row r="31">
      <c r="A31" s="16">
        <v>26.0</v>
      </c>
      <c r="B31" s="116" t="s">
        <v>1883</v>
      </c>
      <c r="C31" s="116" t="s">
        <v>617</v>
      </c>
      <c r="D31" s="116" t="s">
        <v>110</v>
      </c>
      <c r="E31" s="117"/>
      <c r="F31" s="116" t="s">
        <v>96</v>
      </c>
      <c r="G31" s="116" t="s">
        <v>80</v>
      </c>
      <c r="H31" s="48" t="s">
        <v>81</v>
      </c>
      <c r="J31" s="21"/>
      <c r="K31" s="48" t="s">
        <v>84</v>
      </c>
      <c r="L31" s="49">
        <v>42979.0</v>
      </c>
      <c r="M31" s="50"/>
      <c r="N31" s="48" t="s">
        <v>85</v>
      </c>
      <c r="O31" s="50"/>
      <c r="P31" s="50"/>
      <c r="Q31" s="25">
        <v>8.0</v>
      </c>
      <c r="R31" s="25">
        <v>6.0</v>
      </c>
      <c r="S31" s="25">
        <v>8.0</v>
      </c>
      <c r="T31" s="25"/>
      <c r="U31" s="25"/>
      <c r="V31" s="25"/>
      <c r="W31" s="25">
        <v>7.0</v>
      </c>
      <c r="X31" s="25"/>
      <c r="Y31" s="25"/>
      <c r="Z31" s="25">
        <v>10.0</v>
      </c>
      <c r="AA31" s="25">
        <v>10.0</v>
      </c>
      <c r="AB31" s="25">
        <v>8.0</v>
      </c>
      <c r="AC31" s="25">
        <v>9.0</v>
      </c>
      <c r="AD31" s="25"/>
      <c r="AE31" s="25"/>
      <c r="AF31" s="25"/>
      <c r="AG31" s="25"/>
      <c r="AH31" s="25">
        <v>10.0</v>
      </c>
      <c r="AI31" s="25">
        <v>10.0</v>
      </c>
      <c r="AJ31" s="25">
        <v>10.0</v>
      </c>
      <c r="AK31" s="63">
        <v>10.0</v>
      </c>
      <c r="AL31" s="25">
        <v>10.0</v>
      </c>
      <c r="AM31" s="25"/>
      <c r="AN31" s="63">
        <v>8.0</v>
      </c>
      <c r="AO31" s="25"/>
      <c r="AP31" s="25"/>
      <c r="AQ31" s="25"/>
      <c r="AR31" s="6">
        <v>10.0</v>
      </c>
      <c r="AS31" s="25">
        <v>9.0</v>
      </c>
      <c r="AT31" s="25"/>
      <c r="AU31" s="25"/>
      <c r="AV31" s="25"/>
      <c r="AW31" s="25"/>
      <c r="AX31" s="25">
        <v>10.0</v>
      </c>
      <c r="AY31" s="32">
        <f t="shared" si="1"/>
        <v>9</v>
      </c>
      <c r="AZ31" s="23"/>
      <c r="BA31" s="23">
        <f t="shared" si="2"/>
        <v>0</v>
      </c>
      <c r="BB31" s="6">
        <v>3.0</v>
      </c>
      <c r="BC31" s="6">
        <v>0.0</v>
      </c>
      <c r="BD31" s="23">
        <f t="shared" si="3"/>
        <v>3</v>
      </c>
      <c r="BE31" s="6" t="s">
        <v>92</v>
      </c>
      <c r="BF31" s="6" t="s">
        <v>55</v>
      </c>
      <c r="BG31" s="6" t="s">
        <v>55</v>
      </c>
      <c r="BH31" s="6" t="s">
        <v>55</v>
      </c>
      <c r="BI31" s="6" t="s">
        <v>55</v>
      </c>
      <c r="BJ31" s="6" t="s">
        <v>92</v>
      </c>
      <c r="BK31" s="6" t="s">
        <v>55</v>
      </c>
      <c r="BL31" s="23"/>
    </row>
    <row r="32">
      <c r="A32" s="16">
        <v>27.0</v>
      </c>
      <c r="B32" s="116" t="s">
        <v>1885</v>
      </c>
      <c r="C32" s="116" t="s">
        <v>528</v>
      </c>
      <c r="D32" s="116" t="s">
        <v>110</v>
      </c>
      <c r="E32" s="117"/>
      <c r="F32" s="116" t="s">
        <v>96</v>
      </c>
      <c r="G32" s="116" t="s">
        <v>80</v>
      </c>
      <c r="H32" s="48" t="s">
        <v>81</v>
      </c>
      <c r="J32" s="21"/>
      <c r="K32" s="48" t="s">
        <v>84</v>
      </c>
      <c r="L32" s="49">
        <v>42979.0</v>
      </c>
      <c r="M32" s="50"/>
      <c r="N32" s="48" t="s">
        <v>85</v>
      </c>
      <c r="O32" s="50"/>
      <c r="P32" s="50"/>
      <c r="Q32" s="25">
        <v>9.0</v>
      </c>
      <c r="R32" s="25">
        <v>8.0</v>
      </c>
      <c r="S32" s="25">
        <v>8.0</v>
      </c>
      <c r="T32" s="25"/>
      <c r="U32" s="25"/>
      <c r="V32" s="25"/>
      <c r="W32" s="25">
        <v>7.0</v>
      </c>
      <c r="X32" s="25"/>
      <c r="Y32" s="25"/>
      <c r="Z32" s="25">
        <v>10.0</v>
      </c>
      <c r="AA32" s="25">
        <v>10.0</v>
      </c>
      <c r="AB32" s="25">
        <v>8.0</v>
      </c>
      <c r="AC32" s="25">
        <v>9.0</v>
      </c>
      <c r="AD32" s="25"/>
      <c r="AE32" s="25"/>
      <c r="AF32" s="25"/>
      <c r="AG32" s="25"/>
      <c r="AH32" s="25">
        <v>10.0</v>
      </c>
      <c r="AI32" s="25">
        <v>10.0</v>
      </c>
      <c r="AJ32" s="25">
        <v>10.0</v>
      </c>
      <c r="AK32" s="63">
        <v>10.0</v>
      </c>
      <c r="AL32" s="25">
        <v>10.0</v>
      </c>
      <c r="AM32" s="25"/>
      <c r="AN32" s="63">
        <v>8.0</v>
      </c>
      <c r="AO32" s="25"/>
      <c r="AP32" s="25"/>
      <c r="AQ32" s="25"/>
      <c r="AR32" s="6">
        <v>10.0</v>
      </c>
      <c r="AS32" s="25">
        <v>9.0</v>
      </c>
      <c r="AT32" s="25"/>
      <c r="AU32" s="25"/>
      <c r="AV32" s="25"/>
      <c r="AW32" s="25"/>
      <c r="AX32" s="25">
        <v>10.0</v>
      </c>
      <c r="AY32" s="32">
        <f t="shared" si="1"/>
        <v>9.17</v>
      </c>
      <c r="AZ32" s="23"/>
      <c r="BA32" s="23">
        <f t="shared" si="2"/>
        <v>0</v>
      </c>
      <c r="BB32" s="6">
        <v>1.0</v>
      </c>
      <c r="BC32" s="6">
        <v>0.0</v>
      </c>
      <c r="BD32" s="23">
        <f t="shared" si="3"/>
        <v>1</v>
      </c>
      <c r="BE32" s="6" t="s">
        <v>92</v>
      </c>
      <c r="BF32" s="6" t="s">
        <v>55</v>
      </c>
      <c r="BG32" s="6" t="s">
        <v>55</v>
      </c>
      <c r="BH32" s="6" t="s">
        <v>55</v>
      </c>
      <c r="BI32" s="6" t="s">
        <v>55</v>
      </c>
      <c r="BJ32" s="6" t="s">
        <v>92</v>
      </c>
      <c r="BK32" s="6" t="s">
        <v>55</v>
      </c>
      <c r="BL32" s="23"/>
    </row>
    <row r="33">
      <c r="A33" s="16">
        <v>28.0</v>
      </c>
      <c r="B33" s="116" t="s">
        <v>1888</v>
      </c>
      <c r="C33" s="116" t="s">
        <v>272</v>
      </c>
      <c r="D33" s="118"/>
      <c r="E33" s="117"/>
      <c r="F33" s="116" t="s">
        <v>79</v>
      </c>
      <c r="G33" s="116" t="s">
        <v>80</v>
      </c>
      <c r="H33" s="48" t="s">
        <v>81</v>
      </c>
      <c r="J33" s="21"/>
      <c r="K33" s="48" t="s">
        <v>84</v>
      </c>
      <c r="L33" s="49">
        <v>42979.0</v>
      </c>
      <c r="M33" s="50"/>
      <c r="N33" s="48" t="s">
        <v>85</v>
      </c>
      <c r="O33" s="50"/>
      <c r="P33" s="50"/>
      <c r="Q33" s="25">
        <v>8.0</v>
      </c>
      <c r="R33" s="25">
        <v>10.0</v>
      </c>
      <c r="S33" s="25">
        <v>10.0</v>
      </c>
      <c r="T33" s="25"/>
      <c r="U33" s="25"/>
      <c r="V33" s="25"/>
      <c r="W33" s="25">
        <v>7.0</v>
      </c>
      <c r="X33" s="25"/>
      <c r="Y33" s="25"/>
      <c r="Z33" s="25">
        <v>10.0</v>
      </c>
      <c r="AA33" s="25">
        <v>10.0</v>
      </c>
      <c r="AB33" s="25">
        <v>7.0</v>
      </c>
      <c r="AC33" s="25">
        <v>9.0</v>
      </c>
      <c r="AD33" s="25"/>
      <c r="AE33" s="25"/>
      <c r="AF33" s="25"/>
      <c r="AG33" s="25"/>
      <c r="AH33" s="25">
        <v>10.0</v>
      </c>
      <c r="AI33" s="25">
        <v>10.0</v>
      </c>
      <c r="AJ33" s="25">
        <v>10.0</v>
      </c>
      <c r="AK33" s="63">
        <v>10.0</v>
      </c>
      <c r="AL33" s="25">
        <v>9.0</v>
      </c>
      <c r="AM33" s="25"/>
      <c r="AN33" s="63">
        <v>9.0</v>
      </c>
      <c r="AO33" s="25"/>
      <c r="AP33" s="25"/>
      <c r="AQ33" s="25"/>
      <c r="AR33" s="6">
        <v>10.0</v>
      </c>
      <c r="AS33" s="25">
        <v>8.0</v>
      </c>
      <c r="AT33" s="25"/>
      <c r="AU33" s="25"/>
      <c r="AV33" s="25"/>
      <c r="AW33" s="25"/>
      <c r="AX33" s="25">
        <v>10.0</v>
      </c>
      <c r="AY33" s="32">
        <f t="shared" si="1"/>
        <v>9.23</v>
      </c>
      <c r="AZ33" s="23"/>
      <c r="BA33" s="23">
        <f t="shared" si="2"/>
        <v>0</v>
      </c>
      <c r="BB33" s="6">
        <v>6.0</v>
      </c>
      <c r="BC33" s="6">
        <v>0.0</v>
      </c>
      <c r="BD33" s="23">
        <f t="shared" si="3"/>
        <v>6</v>
      </c>
      <c r="BE33" s="6" t="s">
        <v>92</v>
      </c>
      <c r="BF33" s="6" t="s">
        <v>55</v>
      </c>
      <c r="BG33" s="6" t="s">
        <v>55</v>
      </c>
      <c r="BH33" s="6" t="s">
        <v>55</v>
      </c>
      <c r="BI33" s="6" t="s">
        <v>55</v>
      </c>
      <c r="BJ33" s="6" t="s">
        <v>92</v>
      </c>
      <c r="BK33" s="6" t="s">
        <v>55</v>
      </c>
      <c r="BL33" s="23"/>
    </row>
    <row r="34">
      <c r="A34" s="16">
        <v>29.0</v>
      </c>
      <c r="B34" s="116" t="s">
        <v>1889</v>
      </c>
      <c r="C34" s="116" t="s">
        <v>78</v>
      </c>
      <c r="D34" s="116" t="s">
        <v>173</v>
      </c>
      <c r="E34" s="117"/>
      <c r="F34" s="116" t="s">
        <v>79</v>
      </c>
      <c r="G34" s="116" t="s">
        <v>80</v>
      </c>
      <c r="H34" s="48" t="s">
        <v>81</v>
      </c>
      <c r="J34" s="21"/>
      <c r="K34" s="48" t="s">
        <v>84</v>
      </c>
      <c r="L34" s="49">
        <v>42979.0</v>
      </c>
      <c r="M34" s="50"/>
      <c r="N34" s="48" t="s">
        <v>85</v>
      </c>
      <c r="O34" s="50"/>
      <c r="P34" s="50"/>
      <c r="Q34" s="6">
        <v>6.0</v>
      </c>
      <c r="R34" s="6">
        <v>5.0</v>
      </c>
      <c r="S34" s="6">
        <v>9.0</v>
      </c>
      <c r="T34" s="23"/>
      <c r="U34" s="23"/>
      <c r="V34" s="23"/>
      <c r="W34" s="6">
        <v>5.0</v>
      </c>
      <c r="X34" s="23"/>
      <c r="Y34" s="23"/>
      <c r="Z34" s="6">
        <v>10.0</v>
      </c>
      <c r="AA34" s="25">
        <v>6.0</v>
      </c>
      <c r="AB34" s="6">
        <v>5.0</v>
      </c>
      <c r="AC34" s="6">
        <v>7.0</v>
      </c>
      <c r="AD34" s="23"/>
      <c r="AE34" s="23"/>
      <c r="AF34" s="23"/>
      <c r="AG34" s="23"/>
      <c r="AH34" s="25">
        <v>10.0</v>
      </c>
      <c r="AI34" s="25">
        <v>10.0</v>
      </c>
      <c r="AJ34" s="25">
        <v>10.0</v>
      </c>
      <c r="AK34" s="63">
        <v>10.0</v>
      </c>
      <c r="AL34" s="25">
        <v>10.0</v>
      </c>
      <c r="AM34" s="23"/>
      <c r="AN34" s="63">
        <v>7.0</v>
      </c>
      <c r="AO34" s="23"/>
      <c r="AP34" s="23"/>
      <c r="AQ34" s="23"/>
      <c r="AR34" s="6">
        <v>9.0</v>
      </c>
      <c r="AS34" s="25">
        <v>8.0</v>
      </c>
      <c r="AT34" s="23"/>
      <c r="AU34" s="23"/>
      <c r="AV34" s="23"/>
      <c r="AW34" s="23"/>
      <c r="AX34" s="25">
        <v>10.0</v>
      </c>
      <c r="AY34" s="32">
        <f t="shared" si="1"/>
        <v>8.05</v>
      </c>
      <c r="AZ34" s="23"/>
      <c r="BA34" s="23">
        <f t="shared" si="2"/>
        <v>0</v>
      </c>
      <c r="BB34" s="6">
        <v>19.0</v>
      </c>
      <c r="BC34" s="6">
        <v>2.0</v>
      </c>
      <c r="BD34" s="23">
        <f t="shared" si="3"/>
        <v>17</v>
      </c>
      <c r="BE34" s="6" t="s">
        <v>92</v>
      </c>
      <c r="BF34" s="6" t="s">
        <v>55</v>
      </c>
      <c r="BG34" s="6" t="s">
        <v>55</v>
      </c>
      <c r="BH34" s="6" t="s">
        <v>55</v>
      </c>
      <c r="BI34" s="6" t="s">
        <v>55</v>
      </c>
      <c r="BJ34" s="6" t="s">
        <v>92</v>
      </c>
      <c r="BK34" s="6" t="s">
        <v>55</v>
      </c>
      <c r="BL34" s="23"/>
    </row>
    <row r="35">
      <c r="A35" s="16">
        <v>30.0</v>
      </c>
      <c r="B35" s="116" t="s">
        <v>794</v>
      </c>
      <c r="C35" s="116" t="s">
        <v>78</v>
      </c>
      <c r="D35" s="118"/>
      <c r="E35" s="117"/>
      <c r="F35" s="116" t="s">
        <v>79</v>
      </c>
      <c r="G35" s="116" t="s">
        <v>279</v>
      </c>
      <c r="H35" s="48" t="s">
        <v>81</v>
      </c>
      <c r="J35" s="21"/>
      <c r="K35" s="48" t="s">
        <v>84</v>
      </c>
      <c r="L35" s="49">
        <v>42979.0</v>
      </c>
      <c r="M35" s="50"/>
      <c r="N35" s="48" t="s">
        <v>85</v>
      </c>
      <c r="O35" s="50"/>
      <c r="P35" s="50"/>
      <c r="Q35" s="6">
        <v>10.0</v>
      </c>
      <c r="R35" s="6">
        <v>8.0</v>
      </c>
      <c r="S35" s="6">
        <v>9.0</v>
      </c>
      <c r="T35" s="23"/>
      <c r="U35" s="23"/>
      <c r="V35" s="23"/>
      <c r="W35" s="6">
        <v>8.0</v>
      </c>
      <c r="X35" s="23"/>
      <c r="Y35" s="23"/>
      <c r="Z35" s="6">
        <v>10.0</v>
      </c>
      <c r="AA35" s="25">
        <v>10.0</v>
      </c>
      <c r="AB35" s="6">
        <v>9.0</v>
      </c>
      <c r="AC35" s="6">
        <v>9.0</v>
      </c>
      <c r="AD35" s="23"/>
      <c r="AE35" s="23"/>
      <c r="AF35" s="23"/>
      <c r="AG35" s="23"/>
      <c r="AH35" s="25">
        <v>10.0</v>
      </c>
      <c r="AI35" s="25">
        <v>10.0</v>
      </c>
      <c r="AJ35" s="25">
        <v>10.0</v>
      </c>
      <c r="AK35" s="63">
        <v>10.0</v>
      </c>
      <c r="AL35" s="25">
        <v>10.0</v>
      </c>
      <c r="AM35" s="23"/>
      <c r="AN35" s="63">
        <v>10.0</v>
      </c>
      <c r="AO35" s="23"/>
      <c r="AP35" s="23"/>
      <c r="AQ35" s="23"/>
      <c r="AR35" s="6">
        <v>9.0</v>
      </c>
      <c r="AS35" s="25"/>
      <c r="AT35" s="23"/>
      <c r="AU35" s="23"/>
      <c r="AV35" s="23"/>
      <c r="AW35" s="23"/>
      <c r="AX35" s="25">
        <v>10.0</v>
      </c>
      <c r="AY35" s="32">
        <f t="shared" si="1"/>
        <v>9.5</v>
      </c>
      <c r="AZ35" s="23"/>
      <c r="BA35" s="23">
        <f t="shared" si="2"/>
        <v>0</v>
      </c>
      <c r="BB35" s="6"/>
      <c r="BC35" s="6"/>
      <c r="BD35" s="23">
        <f t="shared" si="3"/>
        <v>0</v>
      </c>
      <c r="BE35" s="6" t="s">
        <v>92</v>
      </c>
      <c r="BF35" s="6" t="s">
        <v>55</v>
      </c>
      <c r="BG35" s="6" t="s">
        <v>55</v>
      </c>
      <c r="BH35" s="6" t="s">
        <v>55</v>
      </c>
      <c r="BI35" s="6" t="s">
        <v>55</v>
      </c>
      <c r="BJ35" s="6" t="s">
        <v>92</v>
      </c>
      <c r="BK35" s="6" t="s">
        <v>55</v>
      </c>
      <c r="BL35" s="23"/>
    </row>
    <row r="36">
      <c r="A36" s="16">
        <v>31.0</v>
      </c>
      <c r="B36" s="116" t="s">
        <v>794</v>
      </c>
      <c r="C36" s="116" t="s">
        <v>77</v>
      </c>
      <c r="D36" s="118"/>
      <c r="E36" s="117"/>
      <c r="F36" s="116" t="s">
        <v>79</v>
      </c>
      <c r="G36" s="116" t="s">
        <v>279</v>
      </c>
      <c r="H36" s="48" t="s">
        <v>81</v>
      </c>
      <c r="J36" s="21"/>
      <c r="K36" s="48" t="s">
        <v>84</v>
      </c>
      <c r="L36" s="49">
        <v>42979.0</v>
      </c>
      <c r="M36" s="50"/>
      <c r="N36" s="48" t="s">
        <v>85</v>
      </c>
      <c r="O36" s="50"/>
      <c r="P36" s="50"/>
      <c r="Q36" s="6">
        <v>10.0</v>
      </c>
      <c r="R36" s="6">
        <v>9.0</v>
      </c>
      <c r="S36" s="6">
        <v>9.0</v>
      </c>
      <c r="T36" s="23"/>
      <c r="U36" s="23"/>
      <c r="V36" s="23"/>
      <c r="W36" s="6">
        <v>10.0</v>
      </c>
      <c r="X36" s="23"/>
      <c r="Y36" s="23"/>
      <c r="Z36" s="6">
        <v>10.0</v>
      </c>
      <c r="AA36" s="25">
        <v>10.0</v>
      </c>
      <c r="AB36" s="6">
        <v>10.0</v>
      </c>
      <c r="AC36" s="6">
        <v>10.0</v>
      </c>
      <c r="AD36" s="23"/>
      <c r="AE36" s="23"/>
      <c r="AF36" s="23"/>
      <c r="AG36" s="23"/>
      <c r="AH36" s="25">
        <v>10.0</v>
      </c>
      <c r="AI36" s="25">
        <v>10.0</v>
      </c>
      <c r="AJ36" s="25">
        <v>10.0</v>
      </c>
      <c r="AK36" s="63">
        <v>10.0</v>
      </c>
      <c r="AL36" s="25">
        <v>10.0</v>
      </c>
      <c r="AM36" s="23"/>
      <c r="AN36" s="63">
        <v>10.0</v>
      </c>
      <c r="AO36" s="23"/>
      <c r="AP36" s="23"/>
      <c r="AQ36" s="23"/>
      <c r="AR36" s="6">
        <v>10.0</v>
      </c>
      <c r="AS36" s="25"/>
      <c r="AT36" s="23"/>
      <c r="AU36" s="23"/>
      <c r="AV36" s="23"/>
      <c r="AW36" s="23"/>
      <c r="AX36" s="25">
        <v>10.0</v>
      </c>
      <c r="AY36" s="32">
        <f t="shared" si="1"/>
        <v>9.87</v>
      </c>
      <c r="AZ36" s="23"/>
      <c r="BA36" s="23">
        <f t="shared" si="2"/>
        <v>0</v>
      </c>
      <c r="BB36" s="6"/>
      <c r="BC36" s="6"/>
      <c r="BD36" s="23">
        <f t="shared" si="3"/>
        <v>0</v>
      </c>
      <c r="BE36" s="6" t="s">
        <v>92</v>
      </c>
      <c r="BF36" s="6" t="s">
        <v>55</v>
      </c>
      <c r="BG36" s="6" t="s">
        <v>55</v>
      </c>
      <c r="BH36" s="6" t="s">
        <v>55</v>
      </c>
      <c r="BI36" s="6" t="s">
        <v>55</v>
      </c>
      <c r="BJ36" s="6" t="s">
        <v>92</v>
      </c>
      <c r="BK36" s="6" t="s">
        <v>55</v>
      </c>
      <c r="BL36" s="23"/>
    </row>
    <row r="37">
      <c r="A37" s="16">
        <v>32.0</v>
      </c>
      <c r="B37" s="116" t="s">
        <v>464</v>
      </c>
      <c r="C37" s="116" t="s">
        <v>112</v>
      </c>
      <c r="D37" s="118"/>
      <c r="E37" s="117"/>
      <c r="F37" s="116" t="s">
        <v>96</v>
      </c>
      <c r="G37" s="116" t="s">
        <v>279</v>
      </c>
      <c r="H37" s="48" t="s">
        <v>81</v>
      </c>
      <c r="J37" s="21"/>
      <c r="K37" s="48" t="s">
        <v>84</v>
      </c>
      <c r="L37" s="49">
        <v>42979.0</v>
      </c>
      <c r="M37" s="50"/>
      <c r="N37" s="48" t="s">
        <v>85</v>
      </c>
      <c r="O37" s="50"/>
      <c r="P37" s="50"/>
      <c r="Q37" s="6">
        <v>10.0</v>
      </c>
      <c r="R37" s="6">
        <v>10.0</v>
      </c>
      <c r="S37" s="6">
        <v>10.0</v>
      </c>
      <c r="T37" s="23"/>
      <c r="U37" s="23"/>
      <c r="V37" s="23"/>
      <c r="W37" s="6">
        <v>10.0</v>
      </c>
      <c r="X37" s="23"/>
      <c r="Y37" s="23"/>
      <c r="Z37" s="6">
        <v>10.0</v>
      </c>
      <c r="AA37" s="25">
        <v>10.0</v>
      </c>
      <c r="AB37" s="6">
        <v>10.0</v>
      </c>
      <c r="AC37" s="6">
        <v>10.0</v>
      </c>
      <c r="AD37" s="23"/>
      <c r="AE37" s="23"/>
      <c r="AF37" s="23"/>
      <c r="AG37" s="23"/>
      <c r="AH37" s="25">
        <v>10.0</v>
      </c>
      <c r="AI37" s="25">
        <v>10.0</v>
      </c>
      <c r="AJ37" s="25">
        <v>10.0</v>
      </c>
      <c r="AK37" s="63">
        <v>10.0</v>
      </c>
      <c r="AL37" s="25">
        <v>10.0</v>
      </c>
      <c r="AM37" s="23"/>
      <c r="AN37" s="63">
        <v>10.0</v>
      </c>
      <c r="AO37" s="23"/>
      <c r="AP37" s="23"/>
      <c r="AQ37" s="23"/>
      <c r="AR37" s="6">
        <v>10.0</v>
      </c>
      <c r="AS37" s="25"/>
      <c r="AT37" s="23"/>
      <c r="AU37" s="23"/>
      <c r="AV37" s="23"/>
      <c r="AW37" s="23"/>
      <c r="AX37" s="25">
        <v>10.0</v>
      </c>
      <c r="AY37" s="32">
        <f t="shared" si="1"/>
        <v>10</v>
      </c>
      <c r="AZ37" s="23"/>
      <c r="BA37" s="23">
        <f t="shared" si="2"/>
        <v>0</v>
      </c>
      <c r="BB37" s="6"/>
      <c r="BC37" s="6"/>
      <c r="BD37" s="23">
        <f t="shared" si="3"/>
        <v>0</v>
      </c>
      <c r="BE37" s="6" t="s">
        <v>92</v>
      </c>
      <c r="BF37" s="6" t="s">
        <v>55</v>
      </c>
      <c r="BG37" s="6" t="s">
        <v>55</v>
      </c>
      <c r="BH37" s="6" t="s">
        <v>55</v>
      </c>
      <c r="BI37" s="6" t="s">
        <v>55</v>
      </c>
      <c r="BJ37" s="6" t="s">
        <v>92</v>
      </c>
      <c r="BK37" s="6" t="s">
        <v>55</v>
      </c>
      <c r="BL37" s="23"/>
    </row>
    <row r="38">
      <c r="A38" s="16">
        <v>33.0</v>
      </c>
      <c r="B38" s="116" t="s">
        <v>1894</v>
      </c>
      <c r="C38" s="116" t="s">
        <v>193</v>
      </c>
      <c r="D38" s="116" t="s">
        <v>110</v>
      </c>
      <c r="E38" s="117"/>
      <c r="F38" s="116" t="s">
        <v>96</v>
      </c>
      <c r="G38" s="116" t="s">
        <v>279</v>
      </c>
      <c r="H38" s="48" t="s">
        <v>81</v>
      </c>
      <c r="J38" s="21"/>
      <c r="K38" s="48" t="s">
        <v>84</v>
      </c>
      <c r="L38" s="49">
        <v>42979.0</v>
      </c>
      <c r="M38" s="50"/>
      <c r="N38" s="48" t="s">
        <v>85</v>
      </c>
      <c r="O38" s="50"/>
      <c r="P38" s="50"/>
      <c r="Q38" s="6">
        <v>9.0</v>
      </c>
      <c r="R38" s="6">
        <v>9.0</v>
      </c>
      <c r="S38" s="6">
        <v>9.0</v>
      </c>
      <c r="T38" s="23"/>
      <c r="U38" s="23"/>
      <c r="V38" s="23"/>
      <c r="W38" s="6">
        <v>8.0</v>
      </c>
      <c r="X38" s="23"/>
      <c r="Y38" s="23"/>
      <c r="Z38" s="6">
        <v>9.0</v>
      </c>
      <c r="AA38" s="25">
        <v>9.0</v>
      </c>
      <c r="AB38" s="6">
        <v>8.0</v>
      </c>
      <c r="AC38" s="6">
        <v>9.0</v>
      </c>
      <c r="AD38" s="23"/>
      <c r="AE38" s="23"/>
      <c r="AF38" s="23"/>
      <c r="AG38" s="23"/>
      <c r="AH38" s="25">
        <v>10.0</v>
      </c>
      <c r="AI38" s="25">
        <v>10.0</v>
      </c>
      <c r="AJ38" s="25">
        <v>10.0</v>
      </c>
      <c r="AK38" s="63">
        <v>10.0</v>
      </c>
      <c r="AL38" s="25">
        <v>10.0</v>
      </c>
      <c r="AM38" s="23"/>
      <c r="AN38" s="63">
        <v>9.0</v>
      </c>
      <c r="AO38" s="23"/>
      <c r="AP38" s="23"/>
      <c r="AQ38" s="23"/>
      <c r="AR38" s="6">
        <v>10.0</v>
      </c>
      <c r="AS38" s="25"/>
      <c r="AT38" s="23"/>
      <c r="AU38" s="23"/>
      <c r="AV38" s="23"/>
      <c r="AW38" s="23"/>
      <c r="AX38" s="25">
        <v>10.0</v>
      </c>
      <c r="AY38" s="32">
        <f t="shared" si="1"/>
        <v>9.31</v>
      </c>
      <c r="AZ38" s="23"/>
      <c r="BA38" s="23">
        <f t="shared" si="2"/>
        <v>0</v>
      </c>
      <c r="BB38" s="6"/>
      <c r="BC38" s="6"/>
      <c r="BD38" s="23">
        <f t="shared" si="3"/>
        <v>0</v>
      </c>
      <c r="BE38" s="6" t="s">
        <v>92</v>
      </c>
      <c r="BF38" s="6" t="s">
        <v>55</v>
      </c>
      <c r="BG38" s="6" t="s">
        <v>55</v>
      </c>
      <c r="BH38" s="6" t="s">
        <v>55</v>
      </c>
      <c r="BI38" s="6" t="s">
        <v>55</v>
      </c>
      <c r="BJ38" s="6" t="s">
        <v>92</v>
      </c>
      <c r="BK38" s="6" t="s">
        <v>55</v>
      </c>
      <c r="BL38" s="23"/>
    </row>
    <row r="39">
      <c r="A39" s="16">
        <v>34.0</v>
      </c>
      <c r="B39" s="116" t="s">
        <v>321</v>
      </c>
      <c r="C39" s="116" t="s">
        <v>115</v>
      </c>
      <c r="D39" s="116" t="s">
        <v>76</v>
      </c>
      <c r="E39" s="117"/>
      <c r="F39" s="116" t="s">
        <v>79</v>
      </c>
      <c r="G39" s="116" t="s">
        <v>279</v>
      </c>
      <c r="H39" s="48" t="s">
        <v>81</v>
      </c>
      <c r="J39" s="21"/>
      <c r="K39" s="48" t="s">
        <v>84</v>
      </c>
      <c r="L39" s="49">
        <v>42979.0</v>
      </c>
      <c r="M39" s="50"/>
      <c r="N39" s="48" t="s">
        <v>85</v>
      </c>
      <c r="O39" s="50"/>
      <c r="P39" s="50"/>
      <c r="Q39" s="25">
        <v>8.0</v>
      </c>
      <c r="R39" s="25">
        <v>7.0</v>
      </c>
      <c r="S39" s="25">
        <v>9.0</v>
      </c>
      <c r="T39" s="25"/>
      <c r="U39" s="25"/>
      <c r="V39" s="25"/>
      <c r="W39" s="25">
        <v>7.0</v>
      </c>
      <c r="X39" s="25"/>
      <c r="Y39" s="25"/>
      <c r="Z39" s="25">
        <v>8.0</v>
      </c>
      <c r="AA39" s="25">
        <v>10.0</v>
      </c>
      <c r="AB39" s="25">
        <v>9.0</v>
      </c>
      <c r="AC39" s="25">
        <v>7.0</v>
      </c>
      <c r="AD39" s="25"/>
      <c r="AE39" s="25"/>
      <c r="AF39" s="25"/>
      <c r="AG39" s="25"/>
      <c r="AH39" s="25">
        <v>10.0</v>
      </c>
      <c r="AI39" s="25">
        <v>10.0</v>
      </c>
      <c r="AJ39" s="25">
        <v>10.0</v>
      </c>
      <c r="AK39" s="63">
        <v>10.0</v>
      </c>
      <c r="AL39" s="25">
        <v>10.0</v>
      </c>
      <c r="AM39" s="25"/>
      <c r="AN39" s="63">
        <v>7.0</v>
      </c>
      <c r="AO39" s="25"/>
      <c r="AP39" s="25"/>
      <c r="AQ39" s="25"/>
      <c r="AR39" s="6">
        <v>9.0</v>
      </c>
      <c r="AS39" s="25"/>
      <c r="AT39" s="25"/>
      <c r="AU39" s="25"/>
      <c r="AV39" s="25"/>
      <c r="AW39" s="25"/>
      <c r="AX39" s="25">
        <v>10.0</v>
      </c>
      <c r="AY39" s="32">
        <f t="shared" si="1"/>
        <v>8.81</v>
      </c>
      <c r="AZ39" s="23"/>
      <c r="BA39" s="23">
        <f t="shared" si="2"/>
        <v>0</v>
      </c>
      <c r="BB39" s="6"/>
      <c r="BC39" s="6"/>
      <c r="BD39" s="23">
        <f t="shared" si="3"/>
        <v>0</v>
      </c>
      <c r="BE39" s="6" t="s">
        <v>92</v>
      </c>
      <c r="BF39" s="6" t="s">
        <v>55</v>
      </c>
      <c r="BG39" s="6" t="s">
        <v>55</v>
      </c>
      <c r="BH39" s="6" t="s">
        <v>55</v>
      </c>
      <c r="BI39" s="6" t="s">
        <v>55</v>
      </c>
      <c r="BJ39" s="6" t="s">
        <v>92</v>
      </c>
      <c r="BK39" s="6" t="s">
        <v>55</v>
      </c>
      <c r="BL39" s="23"/>
    </row>
    <row r="40">
      <c r="A40" s="16">
        <v>35.0</v>
      </c>
      <c r="B40" s="116" t="s">
        <v>321</v>
      </c>
      <c r="C40" s="116" t="s">
        <v>570</v>
      </c>
      <c r="D40" s="116" t="s">
        <v>110</v>
      </c>
      <c r="E40" s="117"/>
      <c r="F40" s="116" t="s">
        <v>96</v>
      </c>
      <c r="G40" s="116" t="s">
        <v>279</v>
      </c>
      <c r="H40" s="48" t="s">
        <v>81</v>
      </c>
      <c r="J40" s="21"/>
      <c r="K40" s="48" t="s">
        <v>84</v>
      </c>
      <c r="L40" s="49">
        <v>42979.0</v>
      </c>
      <c r="M40" s="50"/>
      <c r="N40" s="48" t="s">
        <v>85</v>
      </c>
      <c r="O40" s="50"/>
      <c r="P40" s="50"/>
      <c r="Q40" s="25">
        <v>10.0</v>
      </c>
      <c r="R40" s="25">
        <v>10.0</v>
      </c>
      <c r="S40" s="25">
        <v>8.0</v>
      </c>
      <c r="T40" s="25"/>
      <c r="U40" s="25"/>
      <c r="V40" s="25"/>
      <c r="W40" s="25">
        <v>8.0</v>
      </c>
      <c r="X40" s="25"/>
      <c r="Y40" s="25"/>
      <c r="Z40" s="25">
        <v>9.0</v>
      </c>
      <c r="AA40" s="25">
        <v>10.0</v>
      </c>
      <c r="AB40" s="25">
        <v>9.0</v>
      </c>
      <c r="AC40" s="25">
        <v>9.0</v>
      </c>
      <c r="AD40" s="25"/>
      <c r="AE40" s="25"/>
      <c r="AF40" s="25"/>
      <c r="AG40" s="25"/>
      <c r="AH40" s="25">
        <v>10.0</v>
      </c>
      <c r="AI40" s="25">
        <v>10.0</v>
      </c>
      <c r="AJ40" s="25">
        <v>10.0</v>
      </c>
      <c r="AK40" s="63">
        <v>9.0</v>
      </c>
      <c r="AL40" s="25">
        <v>10.0</v>
      </c>
      <c r="AM40" s="25"/>
      <c r="AN40" s="63">
        <v>10.0</v>
      </c>
      <c r="AO40" s="25"/>
      <c r="AP40" s="25"/>
      <c r="AQ40" s="25"/>
      <c r="AR40" s="6">
        <v>10.0</v>
      </c>
      <c r="AS40" s="25"/>
      <c r="AT40" s="25"/>
      <c r="AU40" s="25"/>
      <c r="AV40" s="25"/>
      <c r="AW40" s="25"/>
      <c r="AX40" s="25">
        <v>10.0</v>
      </c>
      <c r="AY40" s="32">
        <f t="shared" si="1"/>
        <v>9.5</v>
      </c>
      <c r="AZ40" s="23"/>
      <c r="BA40" s="23">
        <f t="shared" si="2"/>
        <v>0</v>
      </c>
      <c r="BB40" s="6"/>
      <c r="BC40" s="6"/>
      <c r="BD40" s="23">
        <f t="shared" si="3"/>
        <v>0</v>
      </c>
      <c r="BE40" s="6" t="s">
        <v>92</v>
      </c>
      <c r="BF40" s="6" t="s">
        <v>55</v>
      </c>
      <c r="BG40" s="6" t="s">
        <v>55</v>
      </c>
      <c r="BH40" s="6" t="s">
        <v>55</v>
      </c>
      <c r="BI40" s="6" t="s">
        <v>55</v>
      </c>
      <c r="BJ40" s="6" t="s">
        <v>92</v>
      </c>
      <c r="BK40" s="6" t="s">
        <v>55</v>
      </c>
      <c r="BL40" s="23"/>
    </row>
    <row r="41">
      <c r="A41" s="16">
        <v>36.0</v>
      </c>
      <c r="B41" s="116" t="s">
        <v>1242</v>
      </c>
      <c r="C41" s="116" t="s">
        <v>126</v>
      </c>
      <c r="D41" s="116" t="s">
        <v>173</v>
      </c>
      <c r="E41" s="117"/>
      <c r="F41" s="116" t="s">
        <v>79</v>
      </c>
      <c r="G41" s="116" t="s">
        <v>279</v>
      </c>
      <c r="H41" s="48" t="s">
        <v>81</v>
      </c>
      <c r="J41" s="21"/>
      <c r="K41" s="48" t="s">
        <v>84</v>
      </c>
      <c r="L41" s="49">
        <v>42979.0</v>
      </c>
      <c r="M41" s="50"/>
      <c r="N41" s="48" t="s">
        <v>85</v>
      </c>
      <c r="O41" s="50"/>
      <c r="P41" s="50"/>
      <c r="Q41" s="6"/>
      <c r="R41" s="6">
        <v>8.0</v>
      </c>
      <c r="S41" s="6">
        <v>6.0</v>
      </c>
      <c r="T41" s="23"/>
      <c r="U41" s="23"/>
      <c r="V41" s="23"/>
      <c r="W41" s="6">
        <v>5.0</v>
      </c>
      <c r="X41" s="23"/>
      <c r="Y41" s="23"/>
      <c r="Z41" s="6">
        <v>8.0</v>
      </c>
      <c r="AA41" s="25">
        <v>8.0</v>
      </c>
      <c r="AB41" s="6">
        <v>5.0</v>
      </c>
      <c r="AC41" s="6">
        <v>5.0</v>
      </c>
      <c r="AD41" s="23"/>
      <c r="AE41" s="23"/>
      <c r="AF41" s="23"/>
      <c r="AG41" s="23"/>
      <c r="AH41" s="25">
        <v>10.0</v>
      </c>
      <c r="AI41" s="25">
        <v>10.0</v>
      </c>
      <c r="AJ41" s="25">
        <v>10.0</v>
      </c>
      <c r="AK41" s="63">
        <v>8.0</v>
      </c>
      <c r="AL41" s="25">
        <v>8.0</v>
      </c>
      <c r="AM41" s="23"/>
      <c r="AN41" s="63">
        <v>6.0</v>
      </c>
      <c r="AO41" s="23"/>
      <c r="AP41" s="23"/>
      <c r="AQ41" s="23"/>
      <c r="AR41" s="6">
        <v>7.0</v>
      </c>
      <c r="AS41" s="25"/>
      <c r="AT41" s="23"/>
      <c r="AU41" s="23"/>
      <c r="AV41" s="23"/>
      <c r="AW41" s="23"/>
      <c r="AX41" s="25">
        <v>10.0</v>
      </c>
      <c r="AY41" s="32" t="str">
        <f t="shared" si="1"/>
        <v/>
      </c>
      <c r="AZ41" s="23"/>
      <c r="BA41" s="23">
        <f t="shared" si="2"/>
        <v>0</v>
      </c>
      <c r="BB41" s="6"/>
      <c r="BC41" s="6"/>
      <c r="BD41" s="23">
        <f t="shared" si="3"/>
        <v>0</v>
      </c>
      <c r="BE41" s="6" t="s">
        <v>92</v>
      </c>
      <c r="BF41" s="6" t="s">
        <v>55</v>
      </c>
      <c r="BG41" s="6" t="s">
        <v>55</v>
      </c>
      <c r="BH41" s="6" t="s">
        <v>55</v>
      </c>
      <c r="BI41" s="6" t="s">
        <v>55</v>
      </c>
      <c r="BJ41" s="6" t="s">
        <v>92</v>
      </c>
      <c r="BK41" s="6" t="s">
        <v>92</v>
      </c>
      <c r="BL41" s="23"/>
    </row>
    <row r="42">
      <c r="A42" s="16">
        <v>37.0</v>
      </c>
      <c r="B42" s="116" t="s">
        <v>799</v>
      </c>
      <c r="C42" s="116" t="s">
        <v>112</v>
      </c>
      <c r="D42" s="116" t="s">
        <v>800</v>
      </c>
      <c r="E42" s="117"/>
      <c r="F42" s="116" t="s">
        <v>96</v>
      </c>
      <c r="G42" s="116" t="s">
        <v>279</v>
      </c>
      <c r="H42" s="48" t="s">
        <v>81</v>
      </c>
      <c r="J42" s="21"/>
      <c r="K42" s="48" t="s">
        <v>84</v>
      </c>
      <c r="L42" s="49">
        <v>42979.0</v>
      </c>
      <c r="M42" s="50"/>
      <c r="N42" s="48" t="s">
        <v>85</v>
      </c>
      <c r="O42" s="50"/>
      <c r="P42" s="50"/>
      <c r="Q42" s="6">
        <v>9.0</v>
      </c>
      <c r="R42" s="6">
        <v>10.0</v>
      </c>
      <c r="S42" s="6">
        <v>9.0</v>
      </c>
      <c r="T42" s="23"/>
      <c r="U42" s="23"/>
      <c r="V42" s="23"/>
      <c r="W42" s="6">
        <v>7.0</v>
      </c>
      <c r="X42" s="23"/>
      <c r="Y42" s="23"/>
      <c r="Z42" s="6">
        <v>9.0</v>
      </c>
      <c r="AA42" s="25">
        <v>10.0</v>
      </c>
      <c r="AB42" s="6">
        <v>8.0</v>
      </c>
      <c r="AC42" s="6">
        <v>9.0</v>
      </c>
      <c r="AD42" s="23"/>
      <c r="AE42" s="23"/>
      <c r="AF42" s="23"/>
      <c r="AG42" s="23"/>
      <c r="AH42" s="25">
        <v>10.0</v>
      </c>
      <c r="AI42" s="25">
        <v>10.0</v>
      </c>
      <c r="AJ42" s="25">
        <v>10.0</v>
      </c>
      <c r="AK42" s="63">
        <v>9.0</v>
      </c>
      <c r="AL42" s="25">
        <v>10.0</v>
      </c>
      <c r="AM42" s="23"/>
      <c r="AN42" s="63">
        <v>9.0</v>
      </c>
      <c r="AO42" s="23"/>
      <c r="AP42" s="23"/>
      <c r="AQ42" s="23"/>
      <c r="AR42" s="6">
        <v>9.0</v>
      </c>
      <c r="AS42" s="25"/>
      <c r="AT42" s="23"/>
      <c r="AU42" s="23"/>
      <c r="AV42" s="23"/>
      <c r="AW42" s="23"/>
      <c r="AX42" s="25">
        <v>10.0</v>
      </c>
      <c r="AY42" s="32">
        <f t="shared" si="1"/>
        <v>9.25</v>
      </c>
      <c r="AZ42" s="23"/>
      <c r="BA42" s="23">
        <f t="shared" si="2"/>
        <v>0</v>
      </c>
      <c r="BB42" s="6"/>
      <c r="BC42" s="6"/>
      <c r="BD42" s="23">
        <f t="shared" si="3"/>
        <v>0</v>
      </c>
      <c r="BE42" s="6" t="s">
        <v>92</v>
      </c>
      <c r="BF42" s="6" t="s">
        <v>55</v>
      </c>
      <c r="BG42" s="6" t="s">
        <v>55</v>
      </c>
      <c r="BH42" s="6" t="s">
        <v>55</v>
      </c>
      <c r="BI42" s="6" t="s">
        <v>55</v>
      </c>
      <c r="BJ42" s="6" t="s">
        <v>92</v>
      </c>
      <c r="BK42" s="6" t="s">
        <v>55</v>
      </c>
      <c r="BL42" s="23"/>
    </row>
    <row r="43">
      <c r="A43" s="16">
        <v>38.0</v>
      </c>
      <c r="B43" s="116" t="s">
        <v>801</v>
      </c>
      <c r="C43" s="116" t="s">
        <v>94</v>
      </c>
      <c r="D43" s="116" t="s">
        <v>102</v>
      </c>
      <c r="E43" s="117"/>
      <c r="F43" s="116" t="s">
        <v>96</v>
      </c>
      <c r="G43" s="116" t="s">
        <v>279</v>
      </c>
      <c r="H43" s="48" t="s">
        <v>81</v>
      </c>
      <c r="J43" s="21"/>
      <c r="K43" s="48" t="s">
        <v>84</v>
      </c>
      <c r="L43" s="49">
        <v>42979.0</v>
      </c>
      <c r="M43" s="50"/>
      <c r="N43" s="48" t="s">
        <v>85</v>
      </c>
      <c r="O43" s="50"/>
      <c r="P43" s="50"/>
      <c r="Q43" s="6">
        <v>10.0</v>
      </c>
      <c r="R43" s="6">
        <v>10.0</v>
      </c>
      <c r="S43" s="6">
        <v>10.0</v>
      </c>
      <c r="T43" s="23"/>
      <c r="U43" s="23"/>
      <c r="V43" s="23"/>
      <c r="W43" s="6">
        <v>8.0</v>
      </c>
      <c r="X43" s="23"/>
      <c r="Y43" s="23"/>
      <c r="Z43" s="6">
        <v>9.0</v>
      </c>
      <c r="AA43" s="25">
        <v>10.0</v>
      </c>
      <c r="AB43" s="6">
        <v>9.0</v>
      </c>
      <c r="AC43" s="6">
        <v>10.0</v>
      </c>
      <c r="AD43" s="23"/>
      <c r="AE43" s="23"/>
      <c r="AF43" s="23"/>
      <c r="AG43" s="23"/>
      <c r="AH43" s="25">
        <v>10.0</v>
      </c>
      <c r="AI43" s="25">
        <v>10.0</v>
      </c>
      <c r="AJ43" s="25">
        <v>10.0</v>
      </c>
      <c r="AK43" s="63">
        <v>8.0</v>
      </c>
      <c r="AL43" s="25">
        <v>10.0</v>
      </c>
      <c r="AM43" s="23"/>
      <c r="AN43" s="63">
        <v>10.0</v>
      </c>
      <c r="AO43" s="23"/>
      <c r="AP43" s="23"/>
      <c r="AQ43" s="23"/>
      <c r="AR43" s="6">
        <v>9.0</v>
      </c>
      <c r="AS43" s="25"/>
      <c r="AT43" s="23"/>
      <c r="AU43" s="23"/>
      <c r="AV43" s="23"/>
      <c r="AW43" s="23"/>
      <c r="AX43" s="25">
        <v>10.0</v>
      </c>
      <c r="AY43" s="32">
        <f t="shared" si="1"/>
        <v>9.56</v>
      </c>
      <c r="AZ43" s="23"/>
      <c r="BA43" s="23">
        <f t="shared" si="2"/>
        <v>0</v>
      </c>
      <c r="BB43" s="6"/>
      <c r="BC43" s="6"/>
      <c r="BD43" s="23">
        <f t="shared" si="3"/>
        <v>0</v>
      </c>
      <c r="BE43" s="6" t="s">
        <v>92</v>
      </c>
      <c r="BF43" s="6" t="s">
        <v>55</v>
      </c>
      <c r="BG43" s="6" t="s">
        <v>55</v>
      </c>
      <c r="BH43" s="6" t="s">
        <v>55</v>
      </c>
      <c r="BI43" s="6" t="s">
        <v>55</v>
      </c>
      <c r="BJ43" s="6" t="s">
        <v>92</v>
      </c>
      <c r="BK43" s="6" t="s">
        <v>55</v>
      </c>
      <c r="BL43" s="23"/>
    </row>
    <row r="44">
      <c r="A44" s="16">
        <v>39.0</v>
      </c>
      <c r="B44" s="116" t="s">
        <v>802</v>
      </c>
      <c r="C44" s="116" t="s">
        <v>78</v>
      </c>
      <c r="D44" s="116" t="s">
        <v>157</v>
      </c>
      <c r="E44" s="116" t="s">
        <v>558</v>
      </c>
      <c r="F44" s="116" t="s">
        <v>79</v>
      </c>
      <c r="G44" s="116" t="s">
        <v>279</v>
      </c>
      <c r="H44" s="48" t="s">
        <v>81</v>
      </c>
      <c r="J44" s="21"/>
      <c r="K44" s="48" t="s">
        <v>84</v>
      </c>
      <c r="L44" s="49">
        <v>42979.0</v>
      </c>
      <c r="M44" s="50"/>
      <c r="N44" s="48" t="s">
        <v>85</v>
      </c>
      <c r="O44" s="50"/>
      <c r="P44" s="50"/>
      <c r="Q44" s="6">
        <v>9.0</v>
      </c>
      <c r="R44" s="6">
        <v>10.0</v>
      </c>
      <c r="S44" s="6">
        <v>9.0</v>
      </c>
      <c r="T44" s="23"/>
      <c r="U44" s="23"/>
      <c r="V44" s="23"/>
      <c r="W44" s="6">
        <v>7.0</v>
      </c>
      <c r="X44" s="23"/>
      <c r="Y44" s="23"/>
      <c r="Z44" s="6">
        <v>9.0</v>
      </c>
      <c r="AA44" s="25">
        <v>10.0</v>
      </c>
      <c r="AB44" s="6">
        <v>10.0</v>
      </c>
      <c r="AC44" s="6">
        <v>9.0</v>
      </c>
      <c r="AD44" s="23"/>
      <c r="AE44" s="23"/>
      <c r="AF44" s="23"/>
      <c r="AG44" s="23"/>
      <c r="AH44" s="25">
        <v>10.0</v>
      </c>
      <c r="AI44" s="25">
        <v>10.0</v>
      </c>
      <c r="AJ44" s="25">
        <v>10.0</v>
      </c>
      <c r="AK44" s="63">
        <v>9.0</v>
      </c>
      <c r="AL44" s="25">
        <v>10.0</v>
      </c>
      <c r="AM44" s="23"/>
      <c r="AN44" s="63">
        <v>9.0</v>
      </c>
      <c r="AO44" s="23"/>
      <c r="AP44" s="23"/>
      <c r="AQ44" s="23"/>
      <c r="AR44" s="6">
        <v>9.0</v>
      </c>
      <c r="AS44" s="25"/>
      <c r="AT44" s="23"/>
      <c r="AU44" s="23"/>
      <c r="AV44" s="23"/>
      <c r="AW44" s="23"/>
      <c r="AX44" s="25">
        <v>10.0</v>
      </c>
      <c r="AY44" s="32">
        <f t="shared" si="1"/>
        <v>9.37</v>
      </c>
      <c r="AZ44" s="23"/>
      <c r="BA44" s="23">
        <f t="shared" si="2"/>
        <v>0</v>
      </c>
      <c r="BB44" s="6"/>
      <c r="BC44" s="6"/>
      <c r="BD44" s="23">
        <f t="shared" si="3"/>
        <v>0</v>
      </c>
      <c r="BE44" s="6" t="s">
        <v>92</v>
      </c>
      <c r="BF44" s="6" t="s">
        <v>55</v>
      </c>
      <c r="BG44" s="6" t="s">
        <v>55</v>
      </c>
      <c r="BH44" s="6" t="s">
        <v>55</v>
      </c>
      <c r="BI44" s="6" t="s">
        <v>55</v>
      </c>
      <c r="BJ44" s="6" t="s">
        <v>92</v>
      </c>
      <c r="BK44" s="6" t="s">
        <v>55</v>
      </c>
      <c r="BL44" s="23"/>
    </row>
    <row r="45">
      <c r="A45" s="16">
        <v>40.0</v>
      </c>
      <c r="B45" s="116" t="s">
        <v>804</v>
      </c>
      <c r="C45" s="116" t="s">
        <v>261</v>
      </c>
      <c r="D45" s="118"/>
      <c r="E45" s="117"/>
      <c r="F45" s="116" t="s">
        <v>96</v>
      </c>
      <c r="G45" s="116" t="s">
        <v>279</v>
      </c>
      <c r="H45" s="48" t="s">
        <v>81</v>
      </c>
      <c r="J45" s="21"/>
      <c r="K45" s="48" t="s">
        <v>84</v>
      </c>
      <c r="L45" s="49">
        <v>42979.0</v>
      </c>
      <c r="M45" s="50"/>
      <c r="N45" s="48" t="s">
        <v>85</v>
      </c>
      <c r="O45" s="50"/>
      <c r="P45" s="50"/>
      <c r="Q45" s="25">
        <v>9.0</v>
      </c>
      <c r="R45" s="25">
        <v>10.0</v>
      </c>
      <c r="S45" s="25">
        <v>10.0</v>
      </c>
      <c r="T45" s="25"/>
      <c r="U45" s="25"/>
      <c r="V45" s="25"/>
      <c r="W45" s="25">
        <v>10.0</v>
      </c>
      <c r="X45" s="25"/>
      <c r="Y45" s="25"/>
      <c r="Z45" s="25">
        <v>10.0</v>
      </c>
      <c r="AA45" s="25">
        <v>10.0</v>
      </c>
      <c r="AB45" s="25">
        <v>10.0</v>
      </c>
      <c r="AC45" s="25">
        <v>10.0</v>
      </c>
      <c r="AD45" s="25"/>
      <c r="AE45" s="25"/>
      <c r="AF45" s="25"/>
      <c r="AG45" s="25"/>
      <c r="AH45" s="25">
        <v>10.0</v>
      </c>
      <c r="AI45" s="25">
        <v>10.0</v>
      </c>
      <c r="AJ45" s="25">
        <v>10.0</v>
      </c>
      <c r="AK45" s="63">
        <v>8.0</v>
      </c>
      <c r="AL45" s="25">
        <v>10.0</v>
      </c>
      <c r="AM45" s="25"/>
      <c r="AN45" s="63">
        <v>9.0</v>
      </c>
      <c r="AO45" s="25"/>
      <c r="AP45" s="25"/>
      <c r="AQ45" s="25"/>
      <c r="AR45" s="6">
        <v>9.0</v>
      </c>
      <c r="AS45" s="25"/>
      <c r="AT45" s="25"/>
      <c r="AU45" s="25"/>
      <c r="AV45" s="25"/>
      <c r="AW45" s="25"/>
      <c r="AX45" s="25">
        <v>10.0</v>
      </c>
      <c r="AY45" s="32">
        <f t="shared" si="1"/>
        <v>9.68</v>
      </c>
      <c r="AZ45" s="23"/>
      <c r="BA45" s="23">
        <f t="shared" si="2"/>
        <v>0</v>
      </c>
      <c r="BB45" s="6"/>
      <c r="BC45" s="6"/>
      <c r="BD45" s="23">
        <f t="shared" si="3"/>
        <v>0</v>
      </c>
      <c r="BE45" s="6" t="s">
        <v>92</v>
      </c>
      <c r="BF45" s="6" t="s">
        <v>55</v>
      </c>
      <c r="BG45" s="6" t="s">
        <v>55</v>
      </c>
      <c r="BH45" s="6" t="s">
        <v>55</v>
      </c>
      <c r="BI45" s="6" t="s">
        <v>55</v>
      </c>
      <c r="BJ45" s="6" t="s">
        <v>92</v>
      </c>
      <c r="BK45" s="6" t="s">
        <v>55</v>
      </c>
      <c r="BL45" s="23"/>
    </row>
    <row r="46">
      <c r="A46" s="16">
        <v>41.0</v>
      </c>
      <c r="B46" s="116" t="s">
        <v>750</v>
      </c>
      <c r="C46" s="116" t="s">
        <v>232</v>
      </c>
      <c r="D46" s="116" t="s">
        <v>112</v>
      </c>
      <c r="E46" s="117"/>
      <c r="F46" s="116" t="s">
        <v>96</v>
      </c>
      <c r="G46" s="116" t="s">
        <v>279</v>
      </c>
      <c r="H46" s="48" t="s">
        <v>81</v>
      </c>
      <c r="J46" s="21"/>
      <c r="K46" s="48" t="s">
        <v>84</v>
      </c>
      <c r="L46" s="49">
        <v>42979.0</v>
      </c>
      <c r="M46" s="50"/>
      <c r="N46" s="48" t="s">
        <v>85</v>
      </c>
      <c r="O46" s="50"/>
      <c r="P46" s="50"/>
      <c r="Q46" s="25">
        <v>9.0</v>
      </c>
      <c r="R46" s="25">
        <v>10.0</v>
      </c>
      <c r="S46" s="25">
        <v>10.0</v>
      </c>
      <c r="T46" s="25"/>
      <c r="U46" s="25"/>
      <c r="V46" s="25"/>
      <c r="W46" s="25">
        <v>8.0</v>
      </c>
      <c r="X46" s="25"/>
      <c r="Y46" s="25"/>
      <c r="Z46" s="25">
        <v>9.0</v>
      </c>
      <c r="AA46" s="25">
        <v>10.0</v>
      </c>
      <c r="AB46" s="25">
        <v>9.0</v>
      </c>
      <c r="AC46" s="25">
        <v>8.0</v>
      </c>
      <c r="AD46" s="25"/>
      <c r="AE46" s="25"/>
      <c r="AF46" s="25"/>
      <c r="AG46" s="25"/>
      <c r="AH46" s="25">
        <v>10.0</v>
      </c>
      <c r="AI46" s="25">
        <v>10.0</v>
      </c>
      <c r="AJ46" s="25">
        <v>10.0</v>
      </c>
      <c r="AK46" s="25">
        <v>10.0</v>
      </c>
      <c r="AL46" s="25">
        <v>10.0</v>
      </c>
      <c r="AM46" s="25"/>
      <c r="AN46" s="63">
        <v>9.0</v>
      </c>
      <c r="AO46" s="25"/>
      <c r="AP46" s="25"/>
      <c r="AQ46" s="25"/>
      <c r="AR46" s="6">
        <v>10.0</v>
      </c>
      <c r="AS46" s="25"/>
      <c r="AT46" s="25"/>
      <c r="AU46" s="25"/>
      <c r="AV46" s="25"/>
      <c r="AW46" s="25"/>
      <c r="AX46" s="25">
        <v>10.0</v>
      </c>
      <c r="AY46" s="32">
        <f t="shared" si="1"/>
        <v>9.5</v>
      </c>
      <c r="AZ46" s="23"/>
      <c r="BA46" s="23">
        <f t="shared" si="2"/>
        <v>0</v>
      </c>
      <c r="BB46" s="6"/>
      <c r="BC46" s="6"/>
      <c r="BD46" s="23">
        <f t="shared" si="3"/>
        <v>0</v>
      </c>
      <c r="BE46" s="6" t="s">
        <v>92</v>
      </c>
      <c r="BF46" s="6" t="s">
        <v>55</v>
      </c>
      <c r="BG46" s="6" t="s">
        <v>55</v>
      </c>
      <c r="BH46" s="6" t="s">
        <v>55</v>
      </c>
      <c r="BI46" s="6" t="s">
        <v>55</v>
      </c>
      <c r="BJ46" s="6" t="s">
        <v>92</v>
      </c>
      <c r="BK46" s="6" t="s">
        <v>55</v>
      </c>
      <c r="BL46" s="23"/>
    </row>
    <row r="47">
      <c r="A47" s="16">
        <v>42.0</v>
      </c>
      <c r="B47" s="116" t="s">
        <v>1902</v>
      </c>
      <c r="C47" s="116" t="s">
        <v>385</v>
      </c>
      <c r="D47" s="116" t="s">
        <v>134</v>
      </c>
      <c r="E47" s="117"/>
      <c r="F47" s="116" t="s">
        <v>96</v>
      </c>
      <c r="G47" s="116" t="s">
        <v>279</v>
      </c>
      <c r="H47" s="48" t="s">
        <v>81</v>
      </c>
      <c r="J47" s="21"/>
      <c r="K47" s="48" t="s">
        <v>84</v>
      </c>
      <c r="L47" s="49">
        <v>42979.0</v>
      </c>
      <c r="M47" s="50"/>
      <c r="N47" s="48" t="s">
        <v>85</v>
      </c>
      <c r="O47" s="50"/>
      <c r="P47" s="50"/>
      <c r="Q47" s="25">
        <v>9.0</v>
      </c>
      <c r="R47" s="25">
        <v>8.0</v>
      </c>
      <c r="S47" s="25">
        <v>9.0</v>
      </c>
      <c r="T47" s="25"/>
      <c r="U47" s="25"/>
      <c r="V47" s="25"/>
      <c r="W47" s="25">
        <v>7.0</v>
      </c>
      <c r="X47" s="25"/>
      <c r="Y47" s="25"/>
      <c r="Z47" s="25">
        <v>10.0</v>
      </c>
      <c r="AA47" s="25">
        <v>10.0</v>
      </c>
      <c r="AB47" s="25">
        <v>10.0</v>
      </c>
      <c r="AC47" s="25">
        <v>8.0</v>
      </c>
      <c r="AD47" s="25"/>
      <c r="AE47" s="25"/>
      <c r="AF47" s="25"/>
      <c r="AG47" s="25"/>
      <c r="AH47" s="25">
        <v>10.0</v>
      </c>
      <c r="AI47" s="25">
        <v>10.0</v>
      </c>
      <c r="AJ47" s="25">
        <v>10.0</v>
      </c>
      <c r="AK47" s="25">
        <v>10.0</v>
      </c>
      <c r="AL47" s="25">
        <v>9.0</v>
      </c>
      <c r="AM47" s="25"/>
      <c r="AN47" s="63">
        <v>8.0</v>
      </c>
      <c r="AO47" s="25"/>
      <c r="AP47" s="25"/>
      <c r="AQ47" s="25"/>
      <c r="AR47" s="6">
        <v>9.0</v>
      </c>
      <c r="AS47" s="25"/>
      <c r="AT47" s="25"/>
      <c r="AU47" s="25"/>
      <c r="AV47" s="25"/>
      <c r="AW47" s="25"/>
      <c r="AX47" s="25">
        <v>10.0</v>
      </c>
      <c r="AY47" s="32">
        <f t="shared" si="1"/>
        <v>9.18</v>
      </c>
      <c r="AZ47" s="23"/>
      <c r="BA47" s="23">
        <f t="shared" si="2"/>
        <v>0</v>
      </c>
      <c r="BB47" s="6"/>
      <c r="BC47" s="6"/>
      <c r="BD47" s="23">
        <f t="shared" si="3"/>
        <v>0</v>
      </c>
      <c r="BE47" s="6" t="s">
        <v>92</v>
      </c>
      <c r="BF47" s="6" t="s">
        <v>55</v>
      </c>
      <c r="BG47" s="6" t="s">
        <v>55</v>
      </c>
      <c r="BH47" s="6" t="s">
        <v>55</v>
      </c>
      <c r="BI47" s="6" t="s">
        <v>55</v>
      </c>
      <c r="BJ47" s="6" t="s">
        <v>92</v>
      </c>
      <c r="BK47" s="6" t="s">
        <v>55</v>
      </c>
      <c r="BL47" s="23"/>
    </row>
    <row r="48">
      <c r="A48" s="16">
        <v>43.0</v>
      </c>
      <c r="B48" s="116" t="s">
        <v>815</v>
      </c>
      <c r="C48" s="116" t="s">
        <v>816</v>
      </c>
      <c r="D48" s="116" t="s">
        <v>203</v>
      </c>
      <c r="E48" s="117"/>
      <c r="F48" s="116" t="s">
        <v>96</v>
      </c>
      <c r="G48" s="116" t="s">
        <v>279</v>
      </c>
      <c r="H48" s="48" t="s">
        <v>81</v>
      </c>
      <c r="J48" s="21"/>
      <c r="K48" s="48" t="s">
        <v>84</v>
      </c>
      <c r="L48" s="49">
        <v>42979.0</v>
      </c>
      <c r="M48" s="50"/>
      <c r="N48" s="48" t="s">
        <v>85</v>
      </c>
      <c r="O48" s="50"/>
      <c r="P48" s="50"/>
      <c r="Q48" s="25">
        <v>9.0</v>
      </c>
      <c r="R48" s="25">
        <v>10.0</v>
      </c>
      <c r="S48" s="25">
        <v>10.0</v>
      </c>
      <c r="T48" s="25"/>
      <c r="U48" s="25"/>
      <c r="V48" s="25"/>
      <c r="W48" s="25">
        <v>10.0</v>
      </c>
      <c r="X48" s="25"/>
      <c r="Y48" s="25"/>
      <c r="Z48" s="25">
        <v>10.0</v>
      </c>
      <c r="AA48" s="25">
        <v>10.0</v>
      </c>
      <c r="AB48" s="25">
        <v>10.0</v>
      </c>
      <c r="AC48" s="25">
        <v>10.0</v>
      </c>
      <c r="AD48" s="25"/>
      <c r="AE48" s="25"/>
      <c r="AF48" s="25"/>
      <c r="AG48" s="25"/>
      <c r="AH48" s="25">
        <v>10.0</v>
      </c>
      <c r="AI48" s="25">
        <v>10.0</v>
      </c>
      <c r="AJ48" s="25">
        <v>10.0</v>
      </c>
      <c r="AK48" s="25">
        <v>10.0</v>
      </c>
      <c r="AL48" s="25">
        <v>10.0</v>
      </c>
      <c r="AM48" s="25"/>
      <c r="AN48" s="63">
        <v>10.0</v>
      </c>
      <c r="AO48" s="25"/>
      <c r="AP48" s="25"/>
      <c r="AQ48" s="25"/>
      <c r="AR48" s="6">
        <v>10.0</v>
      </c>
      <c r="AS48" s="25"/>
      <c r="AT48" s="25"/>
      <c r="AU48" s="25"/>
      <c r="AV48" s="25"/>
      <c r="AW48" s="25"/>
      <c r="AX48" s="25">
        <v>10.0</v>
      </c>
      <c r="AY48" s="32">
        <f t="shared" si="1"/>
        <v>9.93</v>
      </c>
      <c r="AZ48" s="23"/>
      <c r="BA48" s="23">
        <f t="shared" si="2"/>
        <v>0</v>
      </c>
      <c r="BB48" s="6"/>
      <c r="BC48" s="6"/>
      <c r="BD48" s="23">
        <f t="shared" si="3"/>
        <v>0</v>
      </c>
      <c r="BE48" s="6" t="s">
        <v>92</v>
      </c>
      <c r="BF48" s="6" t="s">
        <v>55</v>
      </c>
      <c r="BG48" s="6" t="s">
        <v>55</v>
      </c>
      <c r="BH48" s="6" t="s">
        <v>55</v>
      </c>
      <c r="BI48" s="6" t="s">
        <v>55</v>
      </c>
      <c r="BJ48" s="6" t="s">
        <v>92</v>
      </c>
      <c r="BK48" s="6" t="s">
        <v>55</v>
      </c>
      <c r="BL48" s="23"/>
    </row>
    <row r="49">
      <c r="A49" s="16">
        <v>44.0</v>
      </c>
      <c r="B49" s="116" t="s">
        <v>820</v>
      </c>
      <c r="C49" s="116" t="s">
        <v>636</v>
      </c>
      <c r="D49" s="116" t="s">
        <v>110</v>
      </c>
      <c r="E49" s="117"/>
      <c r="F49" s="116" t="s">
        <v>96</v>
      </c>
      <c r="G49" s="116" t="s">
        <v>279</v>
      </c>
      <c r="H49" s="48" t="s">
        <v>81</v>
      </c>
      <c r="J49" s="21"/>
      <c r="K49" s="48" t="s">
        <v>84</v>
      </c>
      <c r="L49" s="49">
        <v>42979.0</v>
      </c>
      <c r="M49" s="50"/>
      <c r="N49" s="48" t="s">
        <v>85</v>
      </c>
      <c r="O49" s="50"/>
      <c r="P49" s="50"/>
      <c r="Q49" s="25">
        <v>9.0</v>
      </c>
      <c r="R49" s="25">
        <v>9.0</v>
      </c>
      <c r="S49" s="25">
        <v>9.0</v>
      </c>
      <c r="T49" s="25"/>
      <c r="U49" s="25"/>
      <c r="V49" s="25"/>
      <c r="W49" s="25">
        <v>8.0</v>
      </c>
      <c r="X49" s="25"/>
      <c r="Y49" s="25"/>
      <c r="Z49" s="25">
        <v>9.0</v>
      </c>
      <c r="AA49" s="25">
        <v>10.0</v>
      </c>
      <c r="AB49" s="25">
        <v>8.0</v>
      </c>
      <c r="AC49" s="25">
        <v>9.0</v>
      </c>
      <c r="AD49" s="25"/>
      <c r="AE49" s="25"/>
      <c r="AF49" s="25"/>
      <c r="AG49" s="25"/>
      <c r="AH49" s="25">
        <v>10.0</v>
      </c>
      <c r="AI49" s="25">
        <v>10.0</v>
      </c>
      <c r="AJ49" s="25">
        <v>10.0</v>
      </c>
      <c r="AK49" s="25">
        <v>8.0</v>
      </c>
      <c r="AL49" s="25">
        <v>9.0</v>
      </c>
      <c r="AM49" s="25"/>
      <c r="AN49" s="25">
        <v>10.0</v>
      </c>
      <c r="AO49" s="25"/>
      <c r="AP49" s="25"/>
      <c r="AQ49" s="25"/>
      <c r="AR49" s="6">
        <v>10.0</v>
      </c>
      <c r="AS49" s="25"/>
      <c r="AT49" s="25"/>
      <c r="AU49" s="25"/>
      <c r="AV49" s="25"/>
      <c r="AW49" s="25"/>
      <c r="AX49" s="25">
        <v>10.0</v>
      </c>
      <c r="AY49" s="32">
        <f t="shared" si="1"/>
        <v>9.25</v>
      </c>
      <c r="AZ49" s="23"/>
      <c r="BA49" s="23">
        <f t="shared" si="2"/>
        <v>0</v>
      </c>
      <c r="BB49" s="6"/>
      <c r="BC49" s="6"/>
      <c r="BD49" s="23">
        <f t="shared" si="3"/>
        <v>0</v>
      </c>
      <c r="BE49" s="6" t="s">
        <v>92</v>
      </c>
      <c r="BF49" s="6" t="s">
        <v>55</v>
      </c>
      <c r="BG49" s="6" t="s">
        <v>55</v>
      </c>
      <c r="BH49" s="6" t="s">
        <v>55</v>
      </c>
      <c r="BI49" s="6" t="s">
        <v>55</v>
      </c>
      <c r="BJ49" s="6" t="s">
        <v>92</v>
      </c>
      <c r="BK49" s="6" t="s">
        <v>55</v>
      </c>
      <c r="BL49" s="23"/>
    </row>
    <row r="50">
      <c r="A50" s="16">
        <v>45.0</v>
      </c>
      <c r="B50" s="116" t="s">
        <v>365</v>
      </c>
      <c r="C50" s="116" t="s">
        <v>362</v>
      </c>
      <c r="D50" s="116" t="s">
        <v>203</v>
      </c>
      <c r="E50" s="117"/>
      <c r="F50" s="116" t="s">
        <v>96</v>
      </c>
      <c r="G50" s="116" t="s">
        <v>279</v>
      </c>
      <c r="H50" s="48" t="s">
        <v>81</v>
      </c>
      <c r="J50" s="21"/>
      <c r="K50" s="48" t="s">
        <v>84</v>
      </c>
      <c r="L50" s="49">
        <v>42979.0</v>
      </c>
      <c r="M50" s="50"/>
      <c r="N50" s="48" t="s">
        <v>85</v>
      </c>
      <c r="O50" s="50"/>
      <c r="P50" s="50"/>
      <c r="Q50" s="25">
        <v>8.0</v>
      </c>
      <c r="R50" s="25">
        <v>5.0</v>
      </c>
      <c r="S50" s="25">
        <v>7.0</v>
      </c>
      <c r="T50" s="25"/>
      <c r="U50" s="25"/>
      <c r="V50" s="25"/>
      <c r="W50" s="25">
        <v>7.0</v>
      </c>
      <c r="X50" s="25"/>
      <c r="Y50" s="25"/>
      <c r="Z50" s="25">
        <v>8.0</v>
      </c>
      <c r="AA50" s="25">
        <v>8.0</v>
      </c>
      <c r="AB50" s="25">
        <v>6.0</v>
      </c>
      <c r="AC50" s="25">
        <v>7.0</v>
      </c>
      <c r="AD50" s="25"/>
      <c r="AE50" s="25"/>
      <c r="AF50" s="25"/>
      <c r="AG50" s="25"/>
      <c r="AH50" s="25">
        <v>10.0</v>
      </c>
      <c r="AI50" s="25">
        <v>10.0</v>
      </c>
      <c r="AJ50" s="25">
        <v>10.0</v>
      </c>
      <c r="AK50" s="25">
        <v>9.0</v>
      </c>
      <c r="AL50" s="25">
        <v>9.0</v>
      </c>
      <c r="AM50" s="25"/>
      <c r="AN50" s="25">
        <v>8.0</v>
      </c>
      <c r="AO50" s="25"/>
      <c r="AP50" s="25"/>
      <c r="AQ50" s="25"/>
      <c r="AR50" s="6">
        <v>9.0</v>
      </c>
      <c r="AS50" s="25"/>
      <c r="AT50" s="25"/>
      <c r="AU50" s="25"/>
      <c r="AV50" s="25"/>
      <c r="AW50" s="25"/>
      <c r="AX50" s="25">
        <v>10.0</v>
      </c>
      <c r="AY50" s="32">
        <f t="shared" si="1"/>
        <v>8.18</v>
      </c>
      <c r="AZ50" s="23"/>
      <c r="BA50" s="23">
        <f t="shared" si="2"/>
        <v>0</v>
      </c>
      <c r="BB50" s="6"/>
      <c r="BC50" s="6"/>
      <c r="BD50" s="23">
        <f t="shared" si="3"/>
        <v>0</v>
      </c>
      <c r="BE50" s="6" t="s">
        <v>92</v>
      </c>
      <c r="BF50" s="6" t="s">
        <v>55</v>
      </c>
      <c r="BG50" s="6" t="s">
        <v>55</v>
      </c>
      <c r="BH50" s="6" t="s">
        <v>55</v>
      </c>
      <c r="BI50" s="6" t="s">
        <v>55</v>
      </c>
      <c r="BJ50" s="6" t="s">
        <v>92</v>
      </c>
      <c r="BK50" s="6" t="s">
        <v>55</v>
      </c>
      <c r="BL50" s="23"/>
    </row>
    <row r="51">
      <c r="A51" s="16">
        <v>46.0</v>
      </c>
      <c r="B51" s="116" t="s">
        <v>825</v>
      </c>
      <c r="C51" s="116" t="s">
        <v>826</v>
      </c>
      <c r="D51" s="118"/>
      <c r="E51" s="117"/>
      <c r="F51" s="116" t="s">
        <v>79</v>
      </c>
      <c r="G51" s="116" t="s">
        <v>279</v>
      </c>
      <c r="H51" s="48" t="s">
        <v>81</v>
      </c>
      <c r="J51" s="21"/>
      <c r="K51" s="48" t="s">
        <v>84</v>
      </c>
      <c r="L51" s="49">
        <v>42979.0</v>
      </c>
      <c r="M51" s="50"/>
      <c r="N51" s="48" t="s">
        <v>85</v>
      </c>
      <c r="O51" s="50"/>
      <c r="P51" s="50"/>
      <c r="Q51" s="25">
        <v>9.0</v>
      </c>
      <c r="R51" s="25">
        <v>10.0</v>
      </c>
      <c r="S51" s="25">
        <v>10.0</v>
      </c>
      <c r="T51" s="25"/>
      <c r="U51" s="25"/>
      <c r="V51" s="25"/>
      <c r="W51" s="25">
        <v>9.0</v>
      </c>
      <c r="X51" s="25"/>
      <c r="Y51" s="25"/>
      <c r="Z51" s="25">
        <v>10.0</v>
      </c>
      <c r="AA51" s="25">
        <v>10.0</v>
      </c>
      <c r="AB51" s="25">
        <v>9.0</v>
      </c>
      <c r="AC51" s="25">
        <v>10.0</v>
      </c>
      <c r="AD51" s="25"/>
      <c r="AE51" s="25"/>
      <c r="AF51" s="25"/>
      <c r="AG51" s="25"/>
      <c r="AH51" s="25">
        <v>10.0</v>
      </c>
      <c r="AI51" s="25">
        <v>10.0</v>
      </c>
      <c r="AJ51" s="25">
        <v>10.0</v>
      </c>
      <c r="AK51" s="25">
        <v>10.0</v>
      </c>
      <c r="AL51" s="25">
        <v>10.0</v>
      </c>
      <c r="AM51" s="25"/>
      <c r="AN51" s="25">
        <v>10.0</v>
      </c>
      <c r="AO51" s="25"/>
      <c r="AP51" s="25"/>
      <c r="AQ51" s="25"/>
      <c r="AR51" s="6">
        <v>10.0</v>
      </c>
      <c r="AS51" s="25"/>
      <c r="AT51" s="25"/>
      <c r="AU51" s="25"/>
      <c r="AV51" s="25"/>
      <c r="AW51" s="25"/>
      <c r="AX51" s="25">
        <v>10.0</v>
      </c>
      <c r="AY51" s="32">
        <f t="shared" si="1"/>
        <v>9.81</v>
      </c>
      <c r="AZ51" s="23"/>
      <c r="BA51" s="23">
        <f t="shared" si="2"/>
        <v>0</v>
      </c>
      <c r="BB51" s="6"/>
      <c r="BC51" s="6"/>
      <c r="BD51" s="23">
        <f t="shared" si="3"/>
        <v>0</v>
      </c>
      <c r="BE51" s="6" t="s">
        <v>92</v>
      </c>
      <c r="BF51" s="6" t="s">
        <v>55</v>
      </c>
      <c r="BG51" s="6" t="s">
        <v>55</v>
      </c>
      <c r="BH51" s="6" t="s">
        <v>55</v>
      </c>
      <c r="BI51" s="6" t="s">
        <v>55</v>
      </c>
      <c r="BJ51" s="6" t="s">
        <v>92</v>
      </c>
      <c r="BK51" s="6" t="s">
        <v>55</v>
      </c>
      <c r="BL51" s="23"/>
    </row>
    <row r="52">
      <c r="A52" s="16">
        <v>47.0</v>
      </c>
      <c r="B52" s="116" t="s">
        <v>1907</v>
      </c>
      <c r="C52" s="116" t="s">
        <v>217</v>
      </c>
      <c r="D52" s="116" t="s">
        <v>395</v>
      </c>
      <c r="E52" s="116" t="s">
        <v>591</v>
      </c>
      <c r="F52" s="116" t="s">
        <v>96</v>
      </c>
      <c r="G52" s="116" t="s">
        <v>279</v>
      </c>
      <c r="H52" s="48" t="s">
        <v>81</v>
      </c>
      <c r="J52" s="21"/>
      <c r="K52" s="48" t="s">
        <v>84</v>
      </c>
      <c r="L52" s="49">
        <v>42979.0</v>
      </c>
      <c r="M52" s="50"/>
      <c r="N52" s="48" t="s">
        <v>85</v>
      </c>
      <c r="O52" s="50"/>
      <c r="P52" s="50"/>
      <c r="Q52" s="25">
        <v>8.0</v>
      </c>
      <c r="R52" s="25">
        <v>7.0</v>
      </c>
      <c r="S52" s="25">
        <v>10.0</v>
      </c>
      <c r="T52" s="25"/>
      <c r="U52" s="25"/>
      <c r="V52" s="25"/>
      <c r="W52" s="25">
        <v>7.0</v>
      </c>
      <c r="X52" s="25"/>
      <c r="Y52" s="25"/>
      <c r="Z52" s="25">
        <v>10.0</v>
      </c>
      <c r="AA52" s="25">
        <v>10.0</v>
      </c>
      <c r="AB52" s="25">
        <v>8.0</v>
      </c>
      <c r="AC52" s="25">
        <v>8.0</v>
      </c>
      <c r="AD52" s="25"/>
      <c r="AE52" s="25"/>
      <c r="AF52" s="25"/>
      <c r="AG52" s="25"/>
      <c r="AH52" s="25">
        <v>10.0</v>
      </c>
      <c r="AI52" s="25">
        <v>10.0</v>
      </c>
      <c r="AJ52" s="25">
        <v>10.0</v>
      </c>
      <c r="AK52" s="25">
        <v>10.0</v>
      </c>
      <c r="AL52" s="25">
        <v>10.0</v>
      </c>
      <c r="AM52" s="25"/>
      <c r="AN52" s="25">
        <v>9.0</v>
      </c>
      <c r="AO52" s="25"/>
      <c r="AP52" s="25"/>
      <c r="AQ52" s="25"/>
      <c r="AR52" s="6">
        <v>9.0</v>
      </c>
      <c r="AS52" s="25"/>
      <c r="AT52" s="25"/>
      <c r="AU52" s="25"/>
      <c r="AV52" s="25"/>
      <c r="AW52" s="25"/>
      <c r="AX52" s="25">
        <v>10.0</v>
      </c>
      <c r="AY52" s="32">
        <f t="shared" si="1"/>
        <v>9.12</v>
      </c>
      <c r="AZ52" s="23"/>
      <c r="BA52" s="23">
        <f t="shared" si="2"/>
        <v>0</v>
      </c>
      <c r="BB52" s="6"/>
      <c r="BC52" s="6"/>
      <c r="BD52" s="23">
        <f t="shared" si="3"/>
        <v>0</v>
      </c>
      <c r="BE52" s="6" t="s">
        <v>92</v>
      </c>
      <c r="BF52" s="6" t="s">
        <v>55</v>
      </c>
      <c r="BG52" s="6" t="s">
        <v>55</v>
      </c>
      <c r="BH52" s="6" t="s">
        <v>55</v>
      </c>
      <c r="BI52" s="6" t="s">
        <v>55</v>
      </c>
      <c r="BJ52" s="6" t="s">
        <v>92</v>
      </c>
      <c r="BK52" s="6" t="s">
        <v>55</v>
      </c>
      <c r="BL52" s="23"/>
    </row>
    <row r="53">
      <c r="A53" s="16">
        <v>48.0</v>
      </c>
      <c r="B53" s="116" t="s">
        <v>827</v>
      </c>
      <c r="C53" s="116" t="s">
        <v>217</v>
      </c>
      <c r="D53" s="116" t="s">
        <v>110</v>
      </c>
      <c r="E53" s="117"/>
      <c r="F53" s="116" t="s">
        <v>96</v>
      </c>
      <c r="G53" s="116" t="s">
        <v>279</v>
      </c>
      <c r="H53" s="48" t="s">
        <v>81</v>
      </c>
      <c r="J53" s="21"/>
      <c r="K53" s="48" t="s">
        <v>84</v>
      </c>
      <c r="L53" s="49">
        <v>42979.0</v>
      </c>
      <c r="M53" s="50"/>
      <c r="N53" s="48" t="s">
        <v>85</v>
      </c>
      <c r="O53" s="50"/>
      <c r="P53" s="50"/>
      <c r="Q53" s="6">
        <v>9.0</v>
      </c>
      <c r="R53" s="6">
        <v>9.0</v>
      </c>
      <c r="S53" s="6">
        <v>9.0</v>
      </c>
      <c r="T53" s="23"/>
      <c r="U53" s="23"/>
      <c r="V53" s="23"/>
      <c r="W53" s="6">
        <v>9.0</v>
      </c>
      <c r="X53" s="23"/>
      <c r="Y53" s="23"/>
      <c r="Z53" s="6">
        <v>10.0</v>
      </c>
      <c r="AA53" s="6">
        <v>9.0</v>
      </c>
      <c r="AB53" s="6">
        <v>8.0</v>
      </c>
      <c r="AC53" s="6">
        <v>10.0</v>
      </c>
      <c r="AD53" s="23"/>
      <c r="AE53" s="23"/>
      <c r="AF53" s="23"/>
      <c r="AG53" s="23"/>
      <c r="AH53" s="6">
        <v>10.0</v>
      </c>
      <c r="AI53" s="6">
        <v>10.0</v>
      </c>
      <c r="AJ53" s="6">
        <v>10.0</v>
      </c>
      <c r="AK53" s="6">
        <v>10.0</v>
      </c>
      <c r="AL53" s="6">
        <v>10.0</v>
      </c>
      <c r="AM53" s="23"/>
      <c r="AN53" s="6">
        <v>9.0</v>
      </c>
      <c r="AO53" s="23"/>
      <c r="AP53" s="23"/>
      <c r="AQ53" s="23"/>
      <c r="AR53" s="6">
        <v>10.0</v>
      </c>
      <c r="AS53" s="6"/>
      <c r="AT53" s="23"/>
      <c r="AU53" s="23"/>
      <c r="AV53" s="23"/>
      <c r="AW53" s="23"/>
      <c r="AX53" s="6">
        <v>10.0</v>
      </c>
      <c r="AY53" s="32">
        <f t="shared" si="1"/>
        <v>9.5</v>
      </c>
      <c r="AZ53" s="23"/>
      <c r="BA53" s="23">
        <f t="shared" si="2"/>
        <v>0</v>
      </c>
      <c r="BB53" s="6"/>
      <c r="BC53" s="6"/>
      <c r="BD53" s="23">
        <f t="shared" si="3"/>
        <v>0</v>
      </c>
      <c r="BE53" s="6" t="s">
        <v>92</v>
      </c>
      <c r="BF53" s="6" t="s">
        <v>55</v>
      </c>
      <c r="BG53" s="6" t="s">
        <v>55</v>
      </c>
      <c r="BH53" s="6" t="s">
        <v>55</v>
      </c>
      <c r="BI53" s="6" t="s">
        <v>55</v>
      </c>
      <c r="BJ53" s="6" t="s">
        <v>92</v>
      </c>
      <c r="BK53" s="6" t="s">
        <v>55</v>
      </c>
      <c r="BL53" s="23"/>
    </row>
    <row r="54">
      <c r="A54" s="16">
        <v>49.0</v>
      </c>
      <c r="B54" s="116" t="s">
        <v>829</v>
      </c>
      <c r="C54" s="116" t="s">
        <v>830</v>
      </c>
      <c r="D54" s="116" t="s">
        <v>110</v>
      </c>
      <c r="E54" s="116" t="s">
        <v>203</v>
      </c>
      <c r="F54" s="116" t="s">
        <v>96</v>
      </c>
      <c r="G54" s="116" t="s">
        <v>279</v>
      </c>
      <c r="H54" s="48" t="s">
        <v>81</v>
      </c>
      <c r="J54" s="21"/>
      <c r="K54" s="48" t="s">
        <v>84</v>
      </c>
      <c r="L54" s="49">
        <v>42979.0</v>
      </c>
      <c r="M54" s="50"/>
      <c r="N54" s="48" t="s">
        <v>85</v>
      </c>
      <c r="O54" s="50"/>
      <c r="P54" s="50"/>
      <c r="Q54" s="25">
        <v>10.0</v>
      </c>
      <c r="R54" s="25">
        <v>10.0</v>
      </c>
      <c r="S54" s="25">
        <v>8.0</v>
      </c>
      <c r="T54" s="25"/>
      <c r="U54" s="25"/>
      <c r="V54" s="25"/>
      <c r="W54" s="25">
        <v>9.0</v>
      </c>
      <c r="X54" s="25"/>
      <c r="Y54" s="25"/>
      <c r="Z54" s="25">
        <v>9.0</v>
      </c>
      <c r="AA54" s="25">
        <v>9.0</v>
      </c>
      <c r="AB54" s="25">
        <v>9.0</v>
      </c>
      <c r="AC54" s="25">
        <v>7.0</v>
      </c>
      <c r="AD54" s="25"/>
      <c r="AE54" s="25"/>
      <c r="AF54" s="25"/>
      <c r="AG54" s="25"/>
      <c r="AH54" s="25">
        <v>10.0</v>
      </c>
      <c r="AI54" s="25">
        <v>10.0</v>
      </c>
      <c r="AJ54" s="25">
        <v>10.0</v>
      </c>
      <c r="AK54" s="25">
        <v>10.0</v>
      </c>
      <c r="AL54" s="25">
        <v>10.0</v>
      </c>
      <c r="AM54" s="25"/>
      <c r="AN54" s="25">
        <v>10.0</v>
      </c>
      <c r="AO54" s="25"/>
      <c r="AP54" s="25"/>
      <c r="AQ54" s="25"/>
      <c r="AR54" s="6">
        <v>9.0</v>
      </c>
      <c r="AS54" s="25"/>
      <c r="AT54" s="25"/>
      <c r="AU54" s="25"/>
      <c r="AV54" s="25"/>
      <c r="AW54" s="25"/>
      <c r="AX54" s="25">
        <v>10.0</v>
      </c>
      <c r="AY54" s="32">
        <f t="shared" si="1"/>
        <v>9.37</v>
      </c>
      <c r="AZ54" s="23"/>
      <c r="BA54" s="23">
        <f t="shared" si="2"/>
        <v>0</v>
      </c>
      <c r="BB54" s="6"/>
      <c r="BC54" s="6"/>
      <c r="BD54" s="23">
        <f t="shared" si="3"/>
        <v>0</v>
      </c>
      <c r="BE54" s="6" t="s">
        <v>92</v>
      </c>
      <c r="BF54" s="6" t="s">
        <v>55</v>
      </c>
      <c r="BG54" s="6" t="s">
        <v>55</v>
      </c>
      <c r="BH54" s="6" t="s">
        <v>55</v>
      </c>
      <c r="BI54" s="6" t="s">
        <v>55</v>
      </c>
      <c r="BJ54" s="6" t="s">
        <v>92</v>
      </c>
      <c r="BK54" s="6" t="s">
        <v>55</v>
      </c>
      <c r="BL54" s="23"/>
    </row>
    <row r="55">
      <c r="A55" s="16">
        <v>50.0</v>
      </c>
      <c r="B55" s="116" t="s">
        <v>833</v>
      </c>
      <c r="C55" s="116" t="s">
        <v>76</v>
      </c>
      <c r="D55" s="118"/>
      <c r="E55" s="117"/>
      <c r="F55" s="116" t="s">
        <v>79</v>
      </c>
      <c r="G55" s="116" t="s">
        <v>279</v>
      </c>
      <c r="H55" s="48" t="s">
        <v>81</v>
      </c>
      <c r="J55" s="21"/>
      <c r="K55" s="48"/>
      <c r="L55" s="49"/>
      <c r="M55" s="50"/>
      <c r="N55" s="48"/>
      <c r="O55" s="50"/>
      <c r="P55" s="50"/>
      <c r="Q55" s="6">
        <v>9.0</v>
      </c>
      <c r="R55" s="6">
        <v>8.0</v>
      </c>
      <c r="S55" s="6">
        <v>10.0</v>
      </c>
      <c r="T55" s="23"/>
      <c r="U55" s="23"/>
      <c r="V55" s="23"/>
      <c r="W55" s="6">
        <v>8.0</v>
      </c>
      <c r="X55" s="23"/>
      <c r="Y55" s="23"/>
      <c r="Z55" s="6">
        <v>8.0</v>
      </c>
      <c r="AA55" s="6">
        <v>10.0</v>
      </c>
      <c r="AB55" s="6">
        <v>9.0</v>
      </c>
      <c r="AC55" s="6">
        <v>8.0</v>
      </c>
      <c r="AD55" s="23"/>
      <c r="AE55" s="23"/>
      <c r="AF55" s="23"/>
      <c r="AG55" s="23"/>
      <c r="AH55" s="6">
        <v>10.0</v>
      </c>
      <c r="AI55" s="6">
        <v>10.0</v>
      </c>
      <c r="AJ55" s="6">
        <v>10.0</v>
      </c>
      <c r="AK55" s="6">
        <v>8.0</v>
      </c>
      <c r="AL55" s="6">
        <v>10.0</v>
      </c>
      <c r="AM55" s="23"/>
      <c r="AN55" s="6">
        <v>10.0</v>
      </c>
      <c r="AO55" s="23"/>
      <c r="AP55" s="23"/>
      <c r="AQ55" s="23"/>
      <c r="AR55" s="6">
        <v>9.0</v>
      </c>
      <c r="AS55" s="6"/>
      <c r="AT55" s="23"/>
      <c r="AU55" s="23"/>
      <c r="AV55" s="23"/>
      <c r="AW55" s="23"/>
      <c r="AX55" s="6">
        <v>10.0</v>
      </c>
      <c r="AY55" s="32">
        <f t="shared" si="1"/>
        <v>9.18</v>
      </c>
      <c r="AZ55" s="23"/>
      <c r="BA55" s="23">
        <f t="shared" si="2"/>
        <v>0</v>
      </c>
      <c r="BB55" s="6"/>
      <c r="BC55" s="6"/>
      <c r="BD55" s="23">
        <f t="shared" si="3"/>
        <v>0</v>
      </c>
      <c r="BE55" s="6" t="s">
        <v>92</v>
      </c>
      <c r="BF55" s="6" t="s">
        <v>55</v>
      </c>
      <c r="BG55" s="6" t="s">
        <v>55</v>
      </c>
      <c r="BH55" s="6" t="s">
        <v>55</v>
      </c>
      <c r="BI55" s="6" t="s">
        <v>55</v>
      </c>
      <c r="BJ55" s="6" t="s">
        <v>92</v>
      </c>
      <c r="BK55" s="6" t="s">
        <v>55</v>
      </c>
      <c r="BL55" s="23"/>
    </row>
    <row r="56">
      <c r="A56" s="16">
        <v>51.0</v>
      </c>
      <c r="B56" s="116" t="s">
        <v>305</v>
      </c>
      <c r="C56" s="116" t="s">
        <v>819</v>
      </c>
      <c r="D56" s="118"/>
      <c r="E56" s="117"/>
      <c r="F56" s="116" t="s">
        <v>96</v>
      </c>
      <c r="G56" s="116" t="s">
        <v>279</v>
      </c>
      <c r="H56" s="48" t="s">
        <v>81</v>
      </c>
      <c r="J56" s="21"/>
      <c r="K56" s="48" t="s">
        <v>84</v>
      </c>
      <c r="L56" s="49">
        <v>42979.0</v>
      </c>
      <c r="M56" s="50"/>
      <c r="N56" s="48" t="s">
        <v>85</v>
      </c>
      <c r="O56" s="50"/>
      <c r="P56" s="50"/>
      <c r="Q56" s="6">
        <v>7.0</v>
      </c>
      <c r="R56" s="6">
        <v>6.0</v>
      </c>
      <c r="S56" s="6">
        <v>9.0</v>
      </c>
      <c r="T56" s="23"/>
      <c r="U56" s="23"/>
      <c r="V56" s="23"/>
      <c r="W56" s="6">
        <v>5.0</v>
      </c>
      <c r="X56" s="23"/>
      <c r="Y56" s="23"/>
      <c r="Z56" s="6">
        <v>9.0</v>
      </c>
      <c r="AA56" s="6">
        <v>8.0</v>
      </c>
      <c r="AB56" s="6">
        <v>7.0</v>
      </c>
      <c r="AC56" s="6">
        <v>8.0</v>
      </c>
      <c r="AD56" s="23"/>
      <c r="AE56" s="23"/>
      <c r="AF56" s="23"/>
      <c r="AG56" s="23"/>
      <c r="AH56" s="6">
        <v>10.0</v>
      </c>
      <c r="AI56" s="6">
        <v>10.0</v>
      </c>
      <c r="AJ56" s="6">
        <v>10.0</v>
      </c>
      <c r="AK56" s="6">
        <v>8.0</v>
      </c>
      <c r="AL56" s="6">
        <v>10.0</v>
      </c>
      <c r="AM56" s="23"/>
      <c r="AN56" s="6">
        <v>8.0</v>
      </c>
      <c r="AO56" s="23"/>
      <c r="AP56" s="23"/>
      <c r="AQ56" s="23"/>
      <c r="AR56" s="6">
        <v>9.0</v>
      </c>
      <c r="AS56" s="6"/>
      <c r="AT56" s="23"/>
      <c r="AU56" s="23"/>
      <c r="AV56" s="23"/>
      <c r="AW56" s="23"/>
      <c r="AX56" s="6">
        <v>10.0</v>
      </c>
      <c r="AY56" s="32">
        <f t="shared" si="1"/>
        <v>8.37</v>
      </c>
      <c r="AZ56" s="23"/>
      <c r="BA56" s="23">
        <f t="shared" si="2"/>
        <v>0</v>
      </c>
      <c r="BB56" s="6"/>
      <c r="BC56" s="6"/>
      <c r="BD56" s="23">
        <f t="shared" si="3"/>
        <v>0</v>
      </c>
      <c r="BE56" s="6" t="s">
        <v>92</v>
      </c>
      <c r="BF56" s="6" t="s">
        <v>55</v>
      </c>
      <c r="BG56" s="6" t="s">
        <v>55</v>
      </c>
      <c r="BH56" s="6" t="s">
        <v>55</v>
      </c>
      <c r="BI56" s="6" t="s">
        <v>55</v>
      </c>
      <c r="BJ56" s="6" t="s">
        <v>92</v>
      </c>
      <c r="BK56" s="6" t="s">
        <v>55</v>
      </c>
      <c r="BL56" s="23"/>
    </row>
    <row r="57">
      <c r="A57" s="16">
        <v>52.0</v>
      </c>
      <c r="B57" s="116" t="s">
        <v>443</v>
      </c>
      <c r="C57" s="116" t="s">
        <v>76</v>
      </c>
      <c r="D57" s="116" t="s">
        <v>119</v>
      </c>
      <c r="E57" s="117"/>
      <c r="F57" s="116" t="s">
        <v>79</v>
      </c>
      <c r="G57" s="116" t="s">
        <v>279</v>
      </c>
      <c r="H57" s="48" t="s">
        <v>81</v>
      </c>
      <c r="J57" s="21"/>
      <c r="K57" s="48" t="s">
        <v>84</v>
      </c>
      <c r="L57" s="49">
        <v>42979.0</v>
      </c>
      <c r="M57" s="50"/>
      <c r="N57" s="48" t="s">
        <v>85</v>
      </c>
      <c r="O57" s="50"/>
      <c r="P57" s="50"/>
      <c r="Q57" s="25">
        <v>8.0</v>
      </c>
      <c r="R57" s="25">
        <v>6.0</v>
      </c>
      <c r="S57" s="25">
        <v>9.0</v>
      </c>
      <c r="T57" s="25"/>
      <c r="U57" s="25"/>
      <c r="V57" s="25"/>
      <c r="W57" s="25">
        <v>4.0</v>
      </c>
      <c r="X57" s="25"/>
      <c r="Y57" s="25"/>
      <c r="Z57" s="25">
        <v>8.0</v>
      </c>
      <c r="AA57" s="25">
        <v>8.0</v>
      </c>
      <c r="AB57" s="25">
        <v>8.0</v>
      </c>
      <c r="AC57" s="25">
        <v>6.0</v>
      </c>
      <c r="AD57" s="25"/>
      <c r="AE57" s="25"/>
      <c r="AF57" s="25"/>
      <c r="AG57" s="25"/>
      <c r="AH57" s="25">
        <v>10.0</v>
      </c>
      <c r="AI57" s="25">
        <v>10.0</v>
      </c>
      <c r="AJ57" s="25">
        <v>10.0</v>
      </c>
      <c r="AK57" s="25">
        <v>8.0</v>
      </c>
      <c r="AL57" s="25">
        <v>10.0</v>
      </c>
      <c r="AM57" s="25"/>
      <c r="AN57" s="25">
        <v>7.0</v>
      </c>
      <c r="AO57" s="25"/>
      <c r="AP57" s="25"/>
      <c r="AQ57" s="25"/>
      <c r="AR57" s="6">
        <v>8.0</v>
      </c>
      <c r="AS57" s="25"/>
      <c r="AT57" s="25"/>
      <c r="AU57" s="25"/>
      <c r="AV57" s="25"/>
      <c r="AW57" s="25"/>
      <c r="AX57" s="25">
        <v>10.0</v>
      </c>
      <c r="AY57" s="32" t="str">
        <f t="shared" si="1"/>
        <v/>
      </c>
      <c r="AZ57" s="23"/>
      <c r="BA57" s="23">
        <f t="shared" si="2"/>
        <v>0</v>
      </c>
      <c r="BB57" s="6"/>
      <c r="BC57" s="6"/>
      <c r="BD57" s="23">
        <f t="shared" si="3"/>
        <v>0</v>
      </c>
      <c r="BE57" s="6" t="s">
        <v>92</v>
      </c>
      <c r="BF57" s="6" t="s">
        <v>55</v>
      </c>
      <c r="BG57" s="6" t="s">
        <v>55</v>
      </c>
      <c r="BH57" s="6" t="s">
        <v>55</v>
      </c>
      <c r="BI57" s="6" t="s">
        <v>55</v>
      </c>
      <c r="BJ57" s="6" t="s">
        <v>92</v>
      </c>
      <c r="BK57" s="6"/>
      <c r="BL57" s="23"/>
    </row>
    <row r="58">
      <c r="A58" s="16">
        <v>53.0</v>
      </c>
      <c r="B58" s="116" t="s">
        <v>840</v>
      </c>
      <c r="C58" s="116" t="s">
        <v>275</v>
      </c>
      <c r="D58" s="118"/>
      <c r="E58" s="117"/>
      <c r="F58" s="116" t="s">
        <v>96</v>
      </c>
      <c r="G58" s="116" t="s">
        <v>279</v>
      </c>
      <c r="H58" s="48" t="s">
        <v>81</v>
      </c>
      <c r="J58" s="21"/>
      <c r="K58" s="48" t="s">
        <v>84</v>
      </c>
      <c r="L58" s="49">
        <v>42979.0</v>
      </c>
      <c r="M58" s="50"/>
      <c r="N58" s="48" t="s">
        <v>85</v>
      </c>
      <c r="O58" s="50"/>
      <c r="P58" s="50"/>
      <c r="Q58" s="6">
        <v>9.0</v>
      </c>
      <c r="R58" s="6">
        <v>7.0</v>
      </c>
      <c r="S58" s="6">
        <v>9.0</v>
      </c>
      <c r="T58" s="23"/>
      <c r="U58" s="23"/>
      <c r="V58" s="23"/>
      <c r="W58" s="6">
        <v>8.0</v>
      </c>
      <c r="X58" s="23"/>
      <c r="Y58" s="23"/>
      <c r="Z58" s="6">
        <v>10.0</v>
      </c>
      <c r="AA58" s="6">
        <v>10.0</v>
      </c>
      <c r="AB58" s="6">
        <v>9.0</v>
      </c>
      <c r="AC58" s="6">
        <v>9.0</v>
      </c>
      <c r="AD58" s="23"/>
      <c r="AE58" s="23"/>
      <c r="AF58" s="23"/>
      <c r="AG58" s="23"/>
      <c r="AH58" s="6">
        <v>10.0</v>
      </c>
      <c r="AI58" s="6">
        <v>10.0</v>
      </c>
      <c r="AJ58" s="6">
        <v>10.0</v>
      </c>
      <c r="AK58" s="6">
        <v>10.0</v>
      </c>
      <c r="AL58" s="6">
        <v>10.0</v>
      </c>
      <c r="AM58" s="23"/>
      <c r="AN58" s="6">
        <v>9.0</v>
      </c>
      <c r="AO58" s="23"/>
      <c r="AP58" s="23"/>
      <c r="AQ58" s="23"/>
      <c r="AR58" s="6">
        <v>9.0</v>
      </c>
      <c r="AS58" s="6"/>
      <c r="AT58" s="23"/>
      <c r="AU58" s="23"/>
      <c r="AV58" s="23"/>
      <c r="AW58" s="23"/>
      <c r="AX58" s="6">
        <v>10.0</v>
      </c>
      <c r="AY58" s="32">
        <f t="shared" si="1"/>
        <v>9.31</v>
      </c>
      <c r="AZ58" s="23"/>
      <c r="BA58" s="23">
        <f t="shared" si="2"/>
        <v>0</v>
      </c>
      <c r="BB58" s="6"/>
      <c r="BC58" s="6"/>
      <c r="BD58" s="23">
        <f t="shared" si="3"/>
        <v>0</v>
      </c>
      <c r="BE58" s="6" t="s">
        <v>92</v>
      </c>
      <c r="BF58" s="6" t="s">
        <v>55</v>
      </c>
      <c r="BG58" s="6" t="s">
        <v>55</v>
      </c>
      <c r="BH58" s="6" t="s">
        <v>55</v>
      </c>
      <c r="BI58" s="6" t="s">
        <v>55</v>
      </c>
      <c r="BJ58" s="6" t="s">
        <v>92</v>
      </c>
      <c r="BK58" s="6" t="s">
        <v>55</v>
      </c>
      <c r="BL58" s="23"/>
    </row>
    <row r="59">
      <c r="A59" s="16">
        <v>54.0</v>
      </c>
      <c r="B59" s="116" t="s">
        <v>841</v>
      </c>
      <c r="C59" s="116" t="s">
        <v>843</v>
      </c>
      <c r="D59" s="116" t="s">
        <v>491</v>
      </c>
      <c r="E59" s="117"/>
      <c r="F59" s="116" t="s">
        <v>79</v>
      </c>
      <c r="G59" s="116" t="s">
        <v>279</v>
      </c>
      <c r="H59" s="48" t="s">
        <v>81</v>
      </c>
      <c r="J59" s="21"/>
      <c r="K59" s="48" t="s">
        <v>84</v>
      </c>
      <c r="L59" s="49">
        <v>42979.0</v>
      </c>
      <c r="M59" s="50"/>
      <c r="N59" s="48" t="s">
        <v>85</v>
      </c>
      <c r="O59" s="50"/>
      <c r="P59" s="50"/>
      <c r="Q59" s="6">
        <v>9.0</v>
      </c>
      <c r="R59" s="6">
        <v>7.0</v>
      </c>
      <c r="S59" s="6">
        <v>9.0</v>
      </c>
      <c r="T59" s="23"/>
      <c r="U59" s="23"/>
      <c r="V59" s="23"/>
      <c r="W59" s="6">
        <v>8.0</v>
      </c>
      <c r="X59" s="23"/>
      <c r="Y59" s="23"/>
      <c r="Z59" s="6">
        <v>10.0</v>
      </c>
      <c r="AA59" s="6">
        <v>10.0</v>
      </c>
      <c r="AB59" s="6">
        <v>9.0</v>
      </c>
      <c r="AC59" s="6">
        <v>10.0</v>
      </c>
      <c r="AD59" s="23"/>
      <c r="AE59" s="23"/>
      <c r="AF59" s="23"/>
      <c r="AG59" s="23"/>
      <c r="AH59" s="6">
        <v>10.0</v>
      </c>
      <c r="AI59" s="6">
        <v>10.0</v>
      </c>
      <c r="AJ59" s="6">
        <v>10.0</v>
      </c>
      <c r="AK59" s="6">
        <v>10.0</v>
      </c>
      <c r="AL59" s="6">
        <v>10.0</v>
      </c>
      <c r="AM59" s="23"/>
      <c r="AN59" s="6">
        <v>10.0</v>
      </c>
      <c r="AO59" s="23"/>
      <c r="AP59" s="23"/>
      <c r="AQ59" s="23"/>
      <c r="AR59" s="6">
        <v>8.0</v>
      </c>
      <c r="AS59" s="6"/>
      <c r="AT59" s="23"/>
      <c r="AU59" s="23"/>
      <c r="AV59" s="23"/>
      <c r="AW59" s="23"/>
      <c r="AX59" s="6">
        <v>10.0</v>
      </c>
      <c r="AY59" s="32">
        <f t="shared" si="1"/>
        <v>9.37</v>
      </c>
      <c r="AZ59" s="23"/>
      <c r="BA59" s="23">
        <f t="shared" si="2"/>
        <v>0</v>
      </c>
      <c r="BB59" s="6"/>
      <c r="BC59" s="6"/>
      <c r="BD59" s="23">
        <f t="shared" si="3"/>
        <v>0</v>
      </c>
      <c r="BE59" s="6" t="s">
        <v>92</v>
      </c>
      <c r="BF59" s="6" t="s">
        <v>55</v>
      </c>
      <c r="BG59" s="6" t="s">
        <v>55</v>
      </c>
      <c r="BH59" s="6" t="s">
        <v>55</v>
      </c>
      <c r="BI59" s="6" t="s">
        <v>55</v>
      </c>
      <c r="BJ59" s="6" t="s">
        <v>92</v>
      </c>
      <c r="BK59" s="6" t="s">
        <v>55</v>
      </c>
      <c r="BL59" s="23"/>
    </row>
    <row r="60">
      <c r="A60" s="16">
        <v>55.0</v>
      </c>
      <c r="B60" s="116" t="s">
        <v>844</v>
      </c>
      <c r="C60" s="116" t="s">
        <v>504</v>
      </c>
      <c r="D60" s="116" t="s">
        <v>78</v>
      </c>
      <c r="E60" s="117"/>
      <c r="F60" s="116" t="s">
        <v>79</v>
      </c>
      <c r="G60" s="116" t="s">
        <v>279</v>
      </c>
      <c r="H60" s="48" t="s">
        <v>81</v>
      </c>
      <c r="J60" s="21"/>
      <c r="K60" s="48" t="s">
        <v>84</v>
      </c>
      <c r="L60" s="49">
        <v>42979.0</v>
      </c>
      <c r="M60" s="50"/>
      <c r="N60" s="48" t="s">
        <v>85</v>
      </c>
      <c r="O60" s="50"/>
      <c r="P60" s="50"/>
      <c r="Q60" s="6">
        <v>9.0</v>
      </c>
      <c r="R60" s="6">
        <v>9.0</v>
      </c>
      <c r="S60" s="6">
        <v>9.0</v>
      </c>
      <c r="T60" s="23"/>
      <c r="U60" s="23"/>
      <c r="V60" s="23"/>
      <c r="W60" s="6">
        <v>8.0</v>
      </c>
      <c r="X60" s="23"/>
      <c r="Y60" s="23"/>
      <c r="Z60" s="6">
        <v>10.0</v>
      </c>
      <c r="AA60" s="6">
        <v>10.0</v>
      </c>
      <c r="AB60" s="6">
        <v>8.0</v>
      </c>
      <c r="AC60" s="6">
        <v>9.0</v>
      </c>
      <c r="AD60" s="23"/>
      <c r="AE60" s="23"/>
      <c r="AF60" s="23"/>
      <c r="AG60" s="23"/>
      <c r="AH60" s="6">
        <v>10.0</v>
      </c>
      <c r="AI60" s="6">
        <v>10.0</v>
      </c>
      <c r="AJ60" s="6">
        <v>10.0</v>
      </c>
      <c r="AK60" s="6">
        <v>10.0</v>
      </c>
      <c r="AL60" s="6">
        <v>10.0</v>
      </c>
      <c r="AM60" s="23"/>
      <c r="AN60" s="6">
        <v>10.0</v>
      </c>
      <c r="AO60" s="23"/>
      <c r="AP60" s="23"/>
      <c r="AQ60" s="23"/>
      <c r="AR60" s="6">
        <v>9.0</v>
      </c>
      <c r="AS60" s="6"/>
      <c r="AT60" s="23"/>
      <c r="AU60" s="23"/>
      <c r="AV60" s="23"/>
      <c r="AW60" s="23"/>
      <c r="AX60" s="6">
        <v>10.0</v>
      </c>
      <c r="AY60" s="32">
        <f t="shared" si="1"/>
        <v>9.43</v>
      </c>
      <c r="AZ60" s="23"/>
      <c r="BA60" s="23">
        <f t="shared" si="2"/>
        <v>0</v>
      </c>
      <c r="BB60" s="6"/>
      <c r="BC60" s="6"/>
      <c r="BD60" s="23">
        <f t="shared" si="3"/>
        <v>0</v>
      </c>
      <c r="BE60" s="6" t="s">
        <v>92</v>
      </c>
      <c r="BF60" s="6" t="s">
        <v>55</v>
      </c>
      <c r="BG60" s="6" t="s">
        <v>55</v>
      </c>
      <c r="BH60" s="6" t="s">
        <v>55</v>
      </c>
      <c r="BI60" s="6" t="s">
        <v>55</v>
      </c>
      <c r="BJ60" s="6" t="s">
        <v>92</v>
      </c>
      <c r="BK60" s="6" t="s">
        <v>55</v>
      </c>
      <c r="BL60" s="23"/>
    </row>
    <row r="61">
      <c r="A61" s="16">
        <v>56.0</v>
      </c>
      <c r="B61" s="116" t="s">
        <v>900</v>
      </c>
      <c r="C61" s="116" t="s">
        <v>172</v>
      </c>
      <c r="D61" s="116" t="s">
        <v>185</v>
      </c>
      <c r="E61" s="117"/>
      <c r="F61" s="116" t="s">
        <v>79</v>
      </c>
      <c r="G61" s="116" t="s">
        <v>279</v>
      </c>
      <c r="H61" s="48" t="s">
        <v>81</v>
      </c>
      <c r="J61" s="21"/>
      <c r="K61" s="48" t="s">
        <v>84</v>
      </c>
      <c r="L61" s="49">
        <v>42979.0</v>
      </c>
      <c r="M61" s="50"/>
      <c r="N61" s="48" t="s">
        <v>85</v>
      </c>
      <c r="O61" s="50"/>
      <c r="P61" s="50"/>
      <c r="Q61" s="6"/>
      <c r="R61" s="6">
        <v>9.0</v>
      </c>
      <c r="S61" s="6">
        <v>9.0</v>
      </c>
      <c r="T61" s="23"/>
      <c r="U61" s="23"/>
      <c r="V61" s="23"/>
      <c r="W61" s="6">
        <v>4.0</v>
      </c>
      <c r="X61" s="23"/>
      <c r="Y61" s="23"/>
      <c r="Z61" s="6">
        <v>9.0</v>
      </c>
      <c r="AA61" s="6">
        <v>10.0</v>
      </c>
      <c r="AB61" s="6">
        <v>9.0</v>
      </c>
      <c r="AC61" s="6">
        <v>9.0</v>
      </c>
      <c r="AD61" s="23"/>
      <c r="AE61" s="23"/>
      <c r="AF61" s="23"/>
      <c r="AG61" s="23"/>
      <c r="AH61" s="6"/>
      <c r="AI61" s="6">
        <v>10.0</v>
      </c>
      <c r="AJ61" s="6">
        <v>10.0</v>
      </c>
      <c r="AK61" s="6">
        <v>8.0</v>
      </c>
      <c r="AL61" s="6">
        <v>10.0</v>
      </c>
      <c r="AM61" s="6"/>
      <c r="AN61" s="6">
        <v>9.0</v>
      </c>
      <c r="AO61" s="23"/>
      <c r="AP61" s="23"/>
      <c r="AQ61" s="23"/>
      <c r="AR61" s="6">
        <v>9.0</v>
      </c>
      <c r="AS61" s="6"/>
      <c r="AT61" s="23"/>
      <c r="AU61" s="23"/>
      <c r="AV61" s="23"/>
      <c r="AW61" s="23"/>
      <c r="AX61" s="6">
        <v>10.0</v>
      </c>
      <c r="AY61" s="32" t="str">
        <f t="shared" si="1"/>
        <v/>
      </c>
      <c r="AZ61" s="23"/>
      <c r="BA61" s="23">
        <f t="shared" si="2"/>
        <v>0</v>
      </c>
      <c r="BB61" s="6"/>
      <c r="BC61" s="6"/>
      <c r="BD61" s="23">
        <f t="shared" si="3"/>
        <v>0</v>
      </c>
      <c r="BE61" s="6" t="s">
        <v>92</v>
      </c>
      <c r="BF61" s="6" t="s">
        <v>55</v>
      </c>
      <c r="BG61" s="6" t="s">
        <v>55</v>
      </c>
      <c r="BH61" s="6" t="s">
        <v>55</v>
      </c>
      <c r="BI61" s="6" t="s">
        <v>55</v>
      </c>
      <c r="BJ61" s="6" t="s">
        <v>92</v>
      </c>
      <c r="BK61" s="6"/>
      <c r="BL61" s="23"/>
    </row>
    <row r="62">
      <c r="A62" s="16">
        <v>57.0</v>
      </c>
      <c r="B62" s="116" t="s">
        <v>394</v>
      </c>
      <c r="C62" s="116" t="s">
        <v>78</v>
      </c>
      <c r="D62" s="116" t="s">
        <v>335</v>
      </c>
      <c r="E62" s="117"/>
      <c r="F62" s="116" t="s">
        <v>79</v>
      </c>
      <c r="G62" s="116" t="s">
        <v>279</v>
      </c>
      <c r="H62" s="48" t="s">
        <v>81</v>
      </c>
      <c r="J62" s="21"/>
      <c r="K62" s="48" t="s">
        <v>84</v>
      </c>
      <c r="L62" s="49">
        <v>42979.0</v>
      </c>
      <c r="M62" s="50"/>
      <c r="N62" s="48" t="s">
        <v>85</v>
      </c>
      <c r="O62" s="50"/>
      <c r="P62" s="50"/>
      <c r="Q62" s="6">
        <v>8.0</v>
      </c>
      <c r="R62" s="6">
        <v>9.0</v>
      </c>
      <c r="S62" s="6">
        <v>9.0</v>
      </c>
      <c r="T62" s="23"/>
      <c r="U62" s="23"/>
      <c r="V62" s="23"/>
      <c r="W62" s="6">
        <v>8.0</v>
      </c>
      <c r="X62" s="23"/>
      <c r="Y62" s="23"/>
      <c r="Z62" s="6">
        <v>8.0</v>
      </c>
      <c r="AA62" s="6">
        <v>8.0</v>
      </c>
      <c r="AB62" s="6">
        <v>8.0</v>
      </c>
      <c r="AC62" s="6">
        <v>8.0</v>
      </c>
      <c r="AD62" s="23"/>
      <c r="AE62" s="23"/>
      <c r="AF62" s="23"/>
      <c r="AG62" s="23"/>
      <c r="AH62" s="6">
        <v>10.0</v>
      </c>
      <c r="AI62" s="6">
        <v>10.0</v>
      </c>
      <c r="AJ62" s="6">
        <v>10.0</v>
      </c>
      <c r="AK62" s="6">
        <v>8.0</v>
      </c>
      <c r="AL62" s="6">
        <v>10.0</v>
      </c>
      <c r="AM62" s="23"/>
      <c r="AN62" s="6">
        <v>9.0</v>
      </c>
      <c r="AO62" s="23"/>
      <c r="AP62" s="23"/>
      <c r="AQ62" s="23"/>
      <c r="AR62" s="6">
        <v>10.0</v>
      </c>
      <c r="AS62" s="6"/>
      <c r="AT62" s="23"/>
      <c r="AU62" s="23"/>
      <c r="AV62" s="23"/>
      <c r="AW62" s="23"/>
      <c r="AX62" s="6">
        <v>10.0</v>
      </c>
      <c r="AY62" s="32">
        <f t="shared" si="1"/>
        <v>8.93</v>
      </c>
      <c r="AZ62" s="23"/>
      <c r="BA62" s="23">
        <f t="shared" si="2"/>
        <v>0</v>
      </c>
      <c r="BB62" s="6"/>
      <c r="BC62" s="6"/>
      <c r="BD62" s="23">
        <f t="shared" si="3"/>
        <v>0</v>
      </c>
      <c r="BE62" s="6" t="s">
        <v>92</v>
      </c>
      <c r="BF62" s="6" t="s">
        <v>55</v>
      </c>
      <c r="BG62" s="6" t="s">
        <v>55</v>
      </c>
      <c r="BH62" s="6" t="s">
        <v>55</v>
      </c>
      <c r="BI62" s="6" t="s">
        <v>55</v>
      </c>
      <c r="BJ62" s="6" t="s">
        <v>92</v>
      </c>
      <c r="BK62" s="6" t="s">
        <v>55</v>
      </c>
      <c r="BL62" s="23"/>
    </row>
    <row r="63">
      <c r="A63" s="16">
        <v>58.0</v>
      </c>
      <c r="B63" s="116" t="s">
        <v>846</v>
      </c>
      <c r="C63" s="116" t="s">
        <v>113</v>
      </c>
      <c r="D63" s="118"/>
      <c r="E63" s="117"/>
      <c r="F63" s="116" t="s">
        <v>96</v>
      </c>
      <c r="G63" s="116" t="s">
        <v>279</v>
      </c>
      <c r="H63" s="48" t="s">
        <v>81</v>
      </c>
      <c r="J63" s="21"/>
      <c r="K63" s="48" t="s">
        <v>84</v>
      </c>
      <c r="L63" s="49">
        <v>42979.0</v>
      </c>
      <c r="M63" s="50"/>
      <c r="N63" s="48" t="s">
        <v>85</v>
      </c>
      <c r="O63" s="50"/>
      <c r="P63" s="50"/>
      <c r="Q63" s="6">
        <v>10.0</v>
      </c>
      <c r="R63" s="6">
        <v>10.0</v>
      </c>
      <c r="S63" s="6">
        <v>10.0</v>
      </c>
      <c r="T63" s="23"/>
      <c r="U63" s="23"/>
      <c r="V63" s="23"/>
      <c r="W63" s="6">
        <v>8.0</v>
      </c>
      <c r="X63" s="23"/>
      <c r="Y63" s="23"/>
      <c r="Z63" s="6">
        <v>10.0</v>
      </c>
      <c r="AA63" s="6">
        <v>10.0</v>
      </c>
      <c r="AB63" s="6">
        <v>10.0</v>
      </c>
      <c r="AC63" s="6">
        <v>9.0</v>
      </c>
      <c r="AD63" s="23"/>
      <c r="AE63" s="23"/>
      <c r="AF63" s="23"/>
      <c r="AG63" s="23"/>
      <c r="AH63" s="6">
        <v>10.0</v>
      </c>
      <c r="AI63" s="6">
        <v>10.0</v>
      </c>
      <c r="AJ63" s="6">
        <v>10.0</v>
      </c>
      <c r="AK63" s="6">
        <v>8.0</v>
      </c>
      <c r="AL63" s="6">
        <v>10.0</v>
      </c>
      <c r="AM63" s="23"/>
      <c r="AN63" s="6">
        <v>10.0</v>
      </c>
      <c r="AO63" s="23"/>
      <c r="AP63" s="23"/>
      <c r="AQ63" s="23"/>
      <c r="AR63" s="6">
        <v>10.0</v>
      </c>
      <c r="AS63" s="6"/>
      <c r="AT63" s="23"/>
      <c r="AU63" s="23"/>
      <c r="AV63" s="23"/>
      <c r="AW63" s="23"/>
      <c r="AX63" s="6">
        <v>10.0</v>
      </c>
      <c r="AY63" s="32">
        <f t="shared" si="1"/>
        <v>9.68</v>
      </c>
      <c r="AZ63" s="23"/>
      <c r="BA63" s="23">
        <f t="shared" si="2"/>
        <v>0</v>
      </c>
      <c r="BB63" s="6"/>
      <c r="BC63" s="6"/>
      <c r="BD63" s="23">
        <f t="shared" si="3"/>
        <v>0</v>
      </c>
      <c r="BE63" s="6" t="s">
        <v>92</v>
      </c>
      <c r="BF63" s="6" t="s">
        <v>55</v>
      </c>
      <c r="BG63" s="6" t="s">
        <v>55</v>
      </c>
      <c r="BH63" s="6" t="s">
        <v>55</v>
      </c>
      <c r="BI63" s="6" t="s">
        <v>55</v>
      </c>
      <c r="BJ63" s="6" t="s">
        <v>92</v>
      </c>
      <c r="BK63" s="6" t="s">
        <v>55</v>
      </c>
      <c r="BL63" s="23"/>
    </row>
    <row r="64">
      <c r="A64" s="16">
        <v>59.0</v>
      </c>
      <c r="B64" s="116" t="s">
        <v>849</v>
      </c>
      <c r="C64" s="116" t="s">
        <v>850</v>
      </c>
      <c r="D64" s="116" t="s">
        <v>104</v>
      </c>
      <c r="E64" s="116" t="s">
        <v>173</v>
      </c>
      <c r="F64" s="116" t="s">
        <v>79</v>
      </c>
      <c r="G64" s="116" t="s">
        <v>508</v>
      </c>
      <c r="H64" s="48" t="s">
        <v>81</v>
      </c>
      <c r="J64" s="21"/>
      <c r="K64" s="48" t="s">
        <v>84</v>
      </c>
      <c r="L64" s="49">
        <v>42979.0</v>
      </c>
      <c r="M64" s="50"/>
      <c r="N64" s="48" t="s">
        <v>85</v>
      </c>
      <c r="O64" s="50"/>
      <c r="P64" s="50"/>
      <c r="Q64" s="6">
        <v>8.0</v>
      </c>
      <c r="R64" s="6">
        <v>8.0</v>
      </c>
      <c r="S64" s="6">
        <v>7.0</v>
      </c>
      <c r="T64" s="23"/>
      <c r="U64" s="23"/>
      <c r="V64" s="23"/>
      <c r="W64" s="6">
        <v>7.0</v>
      </c>
      <c r="X64" s="23"/>
      <c r="Y64" s="23"/>
      <c r="Z64" s="6">
        <v>9.0</v>
      </c>
      <c r="AA64" s="6">
        <v>9.0</v>
      </c>
      <c r="AB64" s="6">
        <v>9.0</v>
      </c>
      <c r="AC64" s="6">
        <v>9.0</v>
      </c>
      <c r="AD64" s="23"/>
      <c r="AE64" s="23"/>
      <c r="AF64" s="23"/>
      <c r="AG64" s="23"/>
      <c r="AH64" s="6">
        <v>10.0</v>
      </c>
      <c r="AI64" s="6">
        <v>10.0</v>
      </c>
      <c r="AJ64" s="6">
        <v>10.0</v>
      </c>
      <c r="AK64" s="6">
        <v>10.0</v>
      </c>
      <c r="AL64" s="6">
        <v>8.0</v>
      </c>
      <c r="AM64" s="23"/>
      <c r="AN64" s="6">
        <v>8.0</v>
      </c>
      <c r="AO64" s="23"/>
      <c r="AP64" s="23"/>
      <c r="AQ64" s="23"/>
      <c r="AR64" s="6">
        <v>8.0</v>
      </c>
      <c r="AS64" s="6"/>
      <c r="AT64" s="23"/>
      <c r="AU64" s="23"/>
      <c r="AV64" s="23"/>
      <c r="AW64" s="23"/>
      <c r="AX64" s="6">
        <v>10.0</v>
      </c>
      <c r="AY64" s="32">
        <f t="shared" si="1"/>
        <v>8.75</v>
      </c>
      <c r="AZ64" s="23"/>
      <c r="BA64" s="23">
        <f t="shared" si="2"/>
        <v>0</v>
      </c>
      <c r="BB64" s="6">
        <v>32.0</v>
      </c>
      <c r="BC64" s="6">
        <v>0.0</v>
      </c>
      <c r="BD64" s="23">
        <f t="shared" si="3"/>
        <v>32</v>
      </c>
      <c r="BE64" s="6" t="s">
        <v>92</v>
      </c>
      <c r="BF64" s="6" t="s">
        <v>55</v>
      </c>
      <c r="BG64" s="6" t="s">
        <v>55</v>
      </c>
      <c r="BH64" s="6" t="s">
        <v>55</v>
      </c>
      <c r="BI64" s="6" t="s">
        <v>55</v>
      </c>
      <c r="BJ64" s="6" t="s">
        <v>92</v>
      </c>
      <c r="BK64" s="6" t="s">
        <v>55</v>
      </c>
      <c r="BL64" s="23"/>
    </row>
    <row r="65">
      <c r="A65" s="16">
        <v>60.0</v>
      </c>
      <c r="B65" s="116" t="s">
        <v>854</v>
      </c>
      <c r="C65" s="116" t="s">
        <v>94</v>
      </c>
      <c r="D65" s="116" t="s">
        <v>266</v>
      </c>
      <c r="E65" s="117"/>
      <c r="F65" s="116" t="s">
        <v>96</v>
      </c>
      <c r="G65" s="116" t="s">
        <v>508</v>
      </c>
      <c r="H65" s="48" t="s">
        <v>81</v>
      </c>
      <c r="J65" s="21"/>
      <c r="K65" s="48" t="s">
        <v>84</v>
      </c>
      <c r="L65" s="49">
        <v>42979.0</v>
      </c>
      <c r="M65" s="50"/>
      <c r="N65" s="48" t="s">
        <v>85</v>
      </c>
      <c r="O65" s="50"/>
      <c r="P65" s="50"/>
      <c r="Q65" s="6">
        <v>10.0</v>
      </c>
      <c r="R65" s="6">
        <v>10.0</v>
      </c>
      <c r="S65" s="6">
        <v>10.0</v>
      </c>
      <c r="T65" s="23"/>
      <c r="U65" s="23"/>
      <c r="V65" s="23"/>
      <c r="W65" s="6">
        <v>10.0</v>
      </c>
      <c r="X65" s="23"/>
      <c r="Y65" s="23"/>
      <c r="Z65" s="6">
        <v>10.0</v>
      </c>
      <c r="AA65" s="6">
        <v>10.0</v>
      </c>
      <c r="AB65" s="6">
        <v>10.0</v>
      </c>
      <c r="AC65" s="6">
        <v>10.0</v>
      </c>
      <c r="AD65" s="23"/>
      <c r="AE65" s="23"/>
      <c r="AF65" s="23"/>
      <c r="AG65" s="23"/>
      <c r="AH65" s="6">
        <v>10.0</v>
      </c>
      <c r="AI65" s="6">
        <v>10.0</v>
      </c>
      <c r="AJ65" s="6">
        <v>10.0</v>
      </c>
      <c r="AK65" s="6">
        <v>10.0</v>
      </c>
      <c r="AL65" s="6">
        <v>10.0</v>
      </c>
      <c r="AM65" s="23"/>
      <c r="AN65" s="6">
        <v>10.0</v>
      </c>
      <c r="AO65" s="23"/>
      <c r="AP65" s="23"/>
      <c r="AQ65" s="23"/>
      <c r="AR65" s="6">
        <v>10.0</v>
      </c>
      <c r="AS65" s="6"/>
      <c r="AT65" s="23"/>
      <c r="AU65" s="23"/>
      <c r="AV65" s="23"/>
      <c r="AW65" s="23"/>
      <c r="AX65" s="6">
        <v>10.0</v>
      </c>
      <c r="AY65" s="32">
        <f t="shared" si="1"/>
        <v>10</v>
      </c>
      <c r="AZ65" s="23"/>
      <c r="BA65" s="23">
        <f t="shared" si="2"/>
        <v>0</v>
      </c>
      <c r="BB65" s="6">
        <v>2.0</v>
      </c>
      <c r="BC65" s="6">
        <v>0.0</v>
      </c>
      <c r="BD65" s="23">
        <f t="shared" si="3"/>
        <v>2</v>
      </c>
      <c r="BE65" s="6" t="s">
        <v>92</v>
      </c>
      <c r="BF65" s="6" t="s">
        <v>55</v>
      </c>
      <c r="BG65" s="6" t="s">
        <v>55</v>
      </c>
      <c r="BH65" s="6" t="s">
        <v>55</v>
      </c>
      <c r="BI65" s="6" t="s">
        <v>55</v>
      </c>
      <c r="BJ65" s="6" t="s">
        <v>92</v>
      </c>
      <c r="BK65" s="6" t="s">
        <v>55</v>
      </c>
      <c r="BL65" s="23"/>
    </row>
    <row r="66">
      <c r="A66" s="16">
        <v>61.0</v>
      </c>
      <c r="B66" s="116" t="s">
        <v>855</v>
      </c>
      <c r="C66" s="116" t="s">
        <v>115</v>
      </c>
      <c r="D66" s="116" t="s">
        <v>78</v>
      </c>
      <c r="E66" s="117"/>
      <c r="F66" s="116" t="s">
        <v>79</v>
      </c>
      <c r="G66" s="116" t="s">
        <v>508</v>
      </c>
      <c r="H66" s="48" t="s">
        <v>81</v>
      </c>
      <c r="J66" s="21"/>
      <c r="K66" s="48" t="s">
        <v>84</v>
      </c>
      <c r="L66" s="49">
        <v>42979.0</v>
      </c>
      <c r="M66" s="50"/>
      <c r="N66" s="48" t="s">
        <v>85</v>
      </c>
      <c r="O66" s="50"/>
      <c r="P66" s="50"/>
      <c r="Q66" s="25">
        <v>7.0</v>
      </c>
      <c r="R66" s="25">
        <v>9.0</v>
      </c>
      <c r="S66" s="25">
        <v>8.0</v>
      </c>
      <c r="T66" s="25"/>
      <c r="U66" s="25"/>
      <c r="V66" s="25"/>
      <c r="W66" s="25">
        <v>6.0</v>
      </c>
      <c r="X66" s="25"/>
      <c r="Y66" s="25"/>
      <c r="Z66" s="25">
        <v>9.0</v>
      </c>
      <c r="AA66" s="25">
        <v>9.0</v>
      </c>
      <c r="AB66" s="25">
        <v>5.0</v>
      </c>
      <c r="AC66" s="25">
        <v>7.0</v>
      </c>
      <c r="AD66" s="25"/>
      <c r="AE66" s="25"/>
      <c r="AF66" s="25"/>
      <c r="AG66" s="25"/>
      <c r="AH66" s="25">
        <v>10.0</v>
      </c>
      <c r="AI66" s="25">
        <v>10.0</v>
      </c>
      <c r="AJ66" s="25">
        <v>10.0</v>
      </c>
      <c r="AK66" s="25">
        <v>10.0</v>
      </c>
      <c r="AL66" s="25">
        <v>9.0</v>
      </c>
      <c r="AM66" s="25"/>
      <c r="AN66" s="25">
        <v>8.0</v>
      </c>
      <c r="AO66" s="25"/>
      <c r="AP66" s="25"/>
      <c r="AQ66" s="25"/>
      <c r="AR66" s="6">
        <v>8.0</v>
      </c>
      <c r="AS66" s="25"/>
      <c r="AT66" s="25"/>
      <c r="AU66" s="25"/>
      <c r="AV66" s="25"/>
      <c r="AW66" s="25"/>
      <c r="AX66" s="25">
        <v>10.0</v>
      </c>
      <c r="AY66" s="32">
        <f t="shared" si="1"/>
        <v>8.43</v>
      </c>
      <c r="AZ66" s="23"/>
      <c r="BA66" s="23">
        <f t="shared" si="2"/>
        <v>0</v>
      </c>
      <c r="BB66" s="6">
        <v>5.0</v>
      </c>
      <c r="BC66" s="6">
        <v>0.0</v>
      </c>
      <c r="BD66" s="23">
        <f t="shared" si="3"/>
        <v>5</v>
      </c>
      <c r="BE66" s="6" t="s">
        <v>92</v>
      </c>
      <c r="BF66" s="6" t="s">
        <v>55</v>
      </c>
      <c r="BG66" s="6" t="s">
        <v>55</v>
      </c>
      <c r="BH66" s="6" t="s">
        <v>55</v>
      </c>
      <c r="BI66" s="6" t="s">
        <v>55</v>
      </c>
      <c r="BJ66" s="6" t="s">
        <v>92</v>
      </c>
      <c r="BK66" s="6" t="s">
        <v>55</v>
      </c>
      <c r="BL66" s="23"/>
    </row>
    <row r="67">
      <c r="A67" s="16">
        <v>62.0</v>
      </c>
      <c r="B67" s="116" t="s">
        <v>856</v>
      </c>
      <c r="C67" s="116" t="s">
        <v>185</v>
      </c>
      <c r="D67" s="116" t="s">
        <v>335</v>
      </c>
      <c r="E67" s="117"/>
      <c r="F67" s="116" t="s">
        <v>79</v>
      </c>
      <c r="G67" s="116" t="s">
        <v>508</v>
      </c>
      <c r="H67" s="48" t="s">
        <v>81</v>
      </c>
      <c r="J67" s="21"/>
      <c r="K67" s="48" t="s">
        <v>84</v>
      </c>
      <c r="L67" s="49">
        <v>42979.0</v>
      </c>
      <c r="M67" s="50"/>
      <c r="N67" s="48" t="s">
        <v>85</v>
      </c>
      <c r="O67" s="50"/>
      <c r="P67" s="50"/>
      <c r="Q67" s="6">
        <v>10.0</v>
      </c>
      <c r="R67" s="6">
        <v>10.0</v>
      </c>
      <c r="S67" s="6">
        <v>10.0</v>
      </c>
      <c r="T67" s="23"/>
      <c r="U67" s="23"/>
      <c r="V67" s="23"/>
      <c r="W67" s="6">
        <v>9.0</v>
      </c>
      <c r="X67" s="23"/>
      <c r="Y67" s="23"/>
      <c r="Z67" s="6">
        <v>9.0</v>
      </c>
      <c r="AA67" s="6">
        <v>10.0</v>
      </c>
      <c r="AB67" s="6">
        <v>9.0</v>
      </c>
      <c r="AC67" s="6">
        <v>9.0</v>
      </c>
      <c r="AD67" s="23"/>
      <c r="AE67" s="23"/>
      <c r="AF67" s="23"/>
      <c r="AG67" s="23"/>
      <c r="AH67" s="6">
        <v>10.0</v>
      </c>
      <c r="AI67" s="6">
        <v>10.0</v>
      </c>
      <c r="AJ67" s="6">
        <v>10.0</v>
      </c>
      <c r="AK67" s="6">
        <v>10.0</v>
      </c>
      <c r="AL67" s="6">
        <v>9.0</v>
      </c>
      <c r="AM67" s="23"/>
      <c r="AN67" s="6">
        <v>10.0</v>
      </c>
      <c r="AO67" s="23"/>
      <c r="AP67" s="23"/>
      <c r="AQ67" s="23"/>
      <c r="AR67" s="6">
        <v>10.0</v>
      </c>
      <c r="AS67" s="6"/>
      <c r="AT67" s="23"/>
      <c r="AU67" s="23"/>
      <c r="AV67" s="23"/>
      <c r="AW67" s="23"/>
      <c r="AX67" s="6">
        <v>10.0</v>
      </c>
      <c r="AY67" s="32">
        <f t="shared" si="1"/>
        <v>9.68</v>
      </c>
      <c r="AZ67" s="23"/>
      <c r="BA67" s="23">
        <f t="shared" si="2"/>
        <v>0</v>
      </c>
      <c r="BB67" s="6">
        <v>2.0</v>
      </c>
      <c r="BC67" s="6">
        <v>0.0</v>
      </c>
      <c r="BD67" s="23">
        <f t="shared" si="3"/>
        <v>2</v>
      </c>
      <c r="BE67" s="6" t="s">
        <v>92</v>
      </c>
      <c r="BF67" s="6" t="s">
        <v>55</v>
      </c>
      <c r="BG67" s="6" t="s">
        <v>55</v>
      </c>
      <c r="BH67" s="6" t="s">
        <v>55</v>
      </c>
      <c r="BI67" s="6" t="s">
        <v>55</v>
      </c>
      <c r="BJ67" s="6" t="s">
        <v>92</v>
      </c>
      <c r="BK67" s="6" t="s">
        <v>55</v>
      </c>
      <c r="BL67" s="23"/>
    </row>
    <row r="68">
      <c r="A68" s="16">
        <v>63.0</v>
      </c>
      <c r="B68" s="116" t="s">
        <v>859</v>
      </c>
      <c r="C68" s="116" t="s">
        <v>78</v>
      </c>
      <c r="D68" s="116" t="s">
        <v>769</v>
      </c>
      <c r="E68" s="118"/>
      <c r="F68" s="116" t="s">
        <v>79</v>
      </c>
      <c r="G68" s="116" t="s">
        <v>508</v>
      </c>
      <c r="H68" s="48" t="s">
        <v>81</v>
      </c>
      <c r="J68" s="21"/>
      <c r="K68" s="48" t="s">
        <v>84</v>
      </c>
      <c r="L68" s="49">
        <v>42979.0</v>
      </c>
      <c r="M68" s="50"/>
      <c r="N68" s="48" t="s">
        <v>85</v>
      </c>
      <c r="O68" s="50"/>
      <c r="P68" s="50"/>
      <c r="Q68" s="6">
        <v>5.0</v>
      </c>
      <c r="R68" s="6">
        <v>5.0</v>
      </c>
      <c r="S68" s="6">
        <v>5.0</v>
      </c>
      <c r="T68" s="6"/>
      <c r="U68" s="23"/>
      <c r="V68" s="23"/>
      <c r="W68" s="6">
        <v>5.0</v>
      </c>
      <c r="X68" s="23"/>
      <c r="Y68" s="23"/>
      <c r="Z68" s="6">
        <v>9.0</v>
      </c>
      <c r="AA68" s="6">
        <v>9.0</v>
      </c>
      <c r="AB68" s="6">
        <v>5.0</v>
      </c>
      <c r="AC68" s="6">
        <v>5.0</v>
      </c>
      <c r="AD68" s="23"/>
      <c r="AE68" s="23"/>
      <c r="AF68" s="23"/>
      <c r="AG68" s="23"/>
      <c r="AH68" s="6">
        <v>10.0</v>
      </c>
      <c r="AI68" s="6">
        <v>10.0</v>
      </c>
      <c r="AJ68" s="6">
        <v>10.0</v>
      </c>
      <c r="AK68" s="6">
        <v>10.0</v>
      </c>
      <c r="AL68" s="6">
        <v>7.0</v>
      </c>
      <c r="AM68" s="23"/>
      <c r="AN68" s="6">
        <v>5.0</v>
      </c>
      <c r="AO68" s="23"/>
      <c r="AP68" s="23"/>
      <c r="AQ68" s="23"/>
      <c r="AR68" s="6">
        <v>9.0</v>
      </c>
      <c r="AS68" s="6"/>
      <c r="AT68" s="23"/>
      <c r="AU68" s="23"/>
      <c r="AV68" s="23"/>
      <c r="AW68" s="23"/>
      <c r="AX68" s="6">
        <v>10.0</v>
      </c>
      <c r="AY68" s="32">
        <f t="shared" si="1"/>
        <v>7.43</v>
      </c>
      <c r="AZ68" s="23"/>
      <c r="BA68" s="23">
        <f t="shared" si="2"/>
        <v>0</v>
      </c>
      <c r="BB68" s="6">
        <v>1.0</v>
      </c>
      <c r="BC68" s="6">
        <v>0.0</v>
      </c>
      <c r="BD68" s="23">
        <f t="shared" si="3"/>
        <v>1</v>
      </c>
      <c r="BE68" s="6" t="s">
        <v>92</v>
      </c>
      <c r="BF68" s="6" t="s">
        <v>55</v>
      </c>
      <c r="BG68" s="6" t="s">
        <v>55</v>
      </c>
      <c r="BH68" s="6" t="s">
        <v>55</v>
      </c>
      <c r="BI68" s="6" t="s">
        <v>55</v>
      </c>
      <c r="BJ68" s="6" t="s">
        <v>92</v>
      </c>
      <c r="BK68" s="6" t="s">
        <v>55</v>
      </c>
      <c r="BL68" s="23"/>
    </row>
    <row r="69">
      <c r="A69" s="16">
        <v>64.0</v>
      </c>
      <c r="B69" s="116" t="s">
        <v>543</v>
      </c>
      <c r="C69" s="116" t="s">
        <v>122</v>
      </c>
      <c r="D69" s="118"/>
      <c r="E69" s="117"/>
      <c r="F69" s="116" t="s">
        <v>96</v>
      </c>
      <c r="G69" s="116" t="s">
        <v>508</v>
      </c>
      <c r="H69" s="48" t="s">
        <v>81</v>
      </c>
      <c r="J69" s="21"/>
      <c r="K69" s="48" t="s">
        <v>84</v>
      </c>
      <c r="L69" s="49">
        <v>42979.0</v>
      </c>
      <c r="M69" s="50"/>
      <c r="N69" s="48" t="s">
        <v>85</v>
      </c>
      <c r="O69" s="50"/>
      <c r="P69" s="50"/>
      <c r="Q69" s="6">
        <v>9.0</v>
      </c>
      <c r="R69" s="6">
        <v>10.0</v>
      </c>
      <c r="S69" s="6">
        <v>10.0</v>
      </c>
      <c r="T69" s="6"/>
      <c r="U69" s="23"/>
      <c r="V69" s="23"/>
      <c r="W69" s="6">
        <v>9.0</v>
      </c>
      <c r="X69" s="23"/>
      <c r="Y69" s="23"/>
      <c r="Z69" s="6">
        <v>10.0</v>
      </c>
      <c r="AA69" s="6">
        <v>10.0</v>
      </c>
      <c r="AB69" s="6">
        <v>10.0</v>
      </c>
      <c r="AC69" s="6">
        <v>9.0</v>
      </c>
      <c r="AD69" s="23"/>
      <c r="AE69" s="23"/>
      <c r="AF69" s="23"/>
      <c r="AG69" s="23"/>
      <c r="AH69" s="6">
        <v>10.0</v>
      </c>
      <c r="AI69" s="6">
        <v>10.0</v>
      </c>
      <c r="AJ69" s="6">
        <v>10.0</v>
      </c>
      <c r="AK69" s="6">
        <v>10.0</v>
      </c>
      <c r="AL69" s="6">
        <v>10.0</v>
      </c>
      <c r="AM69" s="23"/>
      <c r="AN69" s="6">
        <v>10.0</v>
      </c>
      <c r="AO69" s="23"/>
      <c r="AP69" s="23"/>
      <c r="AQ69" s="23"/>
      <c r="AR69" s="6">
        <v>10.0</v>
      </c>
      <c r="AS69" s="6"/>
      <c r="AT69" s="23"/>
      <c r="AU69" s="23"/>
      <c r="AV69" s="23"/>
      <c r="AW69" s="23"/>
      <c r="AX69" s="6">
        <v>10.0</v>
      </c>
      <c r="AY69" s="32">
        <f t="shared" si="1"/>
        <v>9.81</v>
      </c>
      <c r="AZ69" s="23"/>
      <c r="BA69" s="23">
        <f t="shared" si="2"/>
        <v>0</v>
      </c>
      <c r="BB69" s="6">
        <v>0.0</v>
      </c>
      <c r="BC69" s="6">
        <v>0.0</v>
      </c>
      <c r="BD69" s="23">
        <f t="shared" si="3"/>
        <v>0</v>
      </c>
      <c r="BE69" s="6" t="s">
        <v>92</v>
      </c>
      <c r="BF69" s="6" t="s">
        <v>55</v>
      </c>
      <c r="BG69" s="6" t="s">
        <v>55</v>
      </c>
      <c r="BH69" s="6" t="s">
        <v>55</v>
      </c>
      <c r="BI69" s="6" t="s">
        <v>55</v>
      </c>
      <c r="BJ69" s="6" t="s">
        <v>92</v>
      </c>
      <c r="BK69" s="6" t="s">
        <v>55</v>
      </c>
      <c r="BL69" s="23"/>
    </row>
    <row r="70">
      <c r="A70" s="16">
        <v>65.0</v>
      </c>
      <c r="B70" s="116" t="s">
        <v>860</v>
      </c>
      <c r="C70" s="116" t="s">
        <v>617</v>
      </c>
      <c r="D70" s="116" t="s">
        <v>151</v>
      </c>
      <c r="E70" s="117"/>
      <c r="F70" s="116" t="s">
        <v>96</v>
      </c>
      <c r="G70" s="116" t="s">
        <v>508</v>
      </c>
      <c r="H70" s="48" t="s">
        <v>81</v>
      </c>
      <c r="J70" s="21"/>
      <c r="K70" s="48" t="s">
        <v>84</v>
      </c>
      <c r="L70" s="49">
        <v>42979.0</v>
      </c>
      <c r="M70" s="50"/>
      <c r="N70" s="48" t="s">
        <v>85</v>
      </c>
      <c r="O70" s="50"/>
      <c r="P70" s="50"/>
      <c r="Q70" s="25">
        <v>8.0</v>
      </c>
      <c r="R70" s="25">
        <v>5.0</v>
      </c>
      <c r="S70" s="25">
        <v>6.0</v>
      </c>
      <c r="T70" s="25"/>
      <c r="U70" s="25"/>
      <c r="V70" s="25"/>
      <c r="W70" s="25">
        <v>5.0</v>
      </c>
      <c r="X70" s="25"/>
      <c r="Y70" s="25"/>
      <c r="Z70" s="25">
        <v>8.0</v>
      </c>
      <c r="AA70" s="25">
        <v>10.0</v>
      </c>
      <c r="AB70" s="25">
        <v>7.0</v>
      </c>
      <c r="AC70" s="25">
        <v>8.0</v>
      </c>
      <c r="AD70" s="25"/>
      <c r="AE70" s="25"/>
      <c r="AF70" s="25"/>
      <c r="AG70" s="25"/>
      <c r="AH70" s="25">
        <v>10.0</v>
      </c>
      <c r="AI70" s="25">
        <v>10.0</v>
      </c>
      <c r="AJ70" s="25">
        <v>10.0</v>
      </c>
      <c r="AK70" s="25">
        <v>8.0</v>
      </c>
      <c r="AL70" s="25">
        <v>9.0</v>
      </c>
      <c r="AM70" s="25"/>
      <c r="AN70" s="25">
        <v>6.0</v>
      </c>
      <c r="AO70" s="25"/>
      <c r="AP70" s="25"/>
      <c r="AQ70" s="25"/>
      <c r="AR70" s="6">
        <v>8.0</v>
      </c>
      <c r="AS70" s="25"/>
      <c r="AT70" s="25"/>
      <c r="AU70" s="25"/>
      <c r="AV70" s="25"/>
      <c r="AW70" s="25"/>
      <c r="AX70" s="25">
        <v>10.0</v>
      </c>
      <c r="AY70" s="32">
        <f t="shared" si="1"/>
        <v>8</v>
      </c>
      <c r="AZ70" s="23"/>
      <c r="BA70" s="23">
        <f t="shared" si="2"/>
        <v>0</v>
      </c>
      <c r="BB70" s="6">
        <v>18.0</v>
      </c>
      <c r="BC70" s="6">
        <v>0.0</v>
      </c>
      <c r="BD70" s="23">
        <f t="shared" si="3"/>
        <v>18</v>
      </c>
      <c r="BE70" s="6" t="s">
        <v>92</v>
      </c>
      <c r="BF70" s="6" t="s">
        <v>55</v>
      </c>
      <c r="BG70" s="6" t="s">
        <v>55</v>
      </c>
      <c r="BH70" s="6" t="s">
        <v>55</v>
      </c>
      <c r="BI70" s="6" t="s">
        <v>55</v>
      </c>
      <c r="BJ70" s="6" t="s">
        <v>92</v>
      </c>
      <c r="BK70" s="6" t="s">
        <v>55</v>
      </c>
      <c r="BL70" s="23"/>
    </row>
    <row r="71">
      <c r="A71" s="16">
        <v>66.0</v>
      </c>
      <c r="B71" s="116" t="s">
        <v>370</v>
      </c>
      <c r="C71" s="116" t="s">
        <v>113</v>
      </c>
      <c r="D71" s="116" t="s">
        <v>864</v>
      </c>
      <c r="E71" s="117"/>
      <c r="F71" s="116" t="s">
        <v>96</v>
      </c>
      <c r="G71" s="116" t="s">
        <v>508</v>
      </c>
      <c r="H71" s="48" t="s">
        <v>81</v>
      </c>
      <c r="J71" s="21"/>
      <c r="K71" s="48" t="s">
        <v>84</v>
      </c>
      <c r="L71" s="49">
        <v>42979.0</v>
      </c>
      <c r="M71" s="50"/>
      <c r="N71" s="48" t="s">
        <v>85</v>
      </c>
      <c r="O71" s="50"/>
      <c r="P71" s="50"/>
      <c r="Q71" s="25">
        <v>9.0</v>
      </c>
      <c r="R71" s="25">
        <v>10.0</v>
      </c>
      <c r="S71" s="25">
        <v>10.0</v>
      </c>
      <c r="T71" s="25"/>
      <c r="U71" s="25"/>
      <c r="V71" s="25"/>
      <c r="W71" s="25">
        <v>10.0</v>
      </c>
      <c r="X71" s="25"/>
      <c r="Y71" s="25"/>
      <c r="Z71" s="25">
        <v>10.0</v>
      </c>
      <c r="AA71" s="25">
        <v>10.0</v>
      </c>
      <c r="AB71" s="25">
        <v>10.0</v>
      </c>
      <c r="AC71" s="25">
        <v>10.0</v>
      </c>
      <c r="AD71" s="25"/>
      <c r="AE71" s="25"/>
      <c r="AF71" s="25"/>
      <c r="AG71" s="25"/>
      <c r="AH71" s="25">
        <v>10.0</v>
      </c>
      <c r="AI71" s="25">
        <v>10.0</v>
      </c>
      <c r="AJ71" s="25">
        <v>10.0</v>
      </c>
      <c r="AK71" s="25">
        <v>9.0</v>
      </c>
      <c r="AL71" s="25">
        <v>10.0</v>
      </c>
      <c r="AM71" s="25"/>
      <c r="AN71" s="25">
        <v>9.0</v>
      </c>
      <c r="AO71" s="25"/>
      <c r="AP71" s="25"/>
      <c r="AQ71" s="25"/>
      <c r="AR71" s="6">
        <v>9.0</v>
      </c>
      <c r="AS71" s="25"/>
      <c r="AT71" s="25"/>
      <c r="AU71" s="25"/>
      <c r="AV71" s="25"/>
      <c r="AW71" s="25"/>
      <c r="AX71" s="25">
        <v>10.0</v>
      </c>
      <c r="AY71" s="32">
        <f t="shared" si="1"/>
        <v>9.75</v>
      </c>
      <c r="AZ71" s="23"/>
      <c r="BA71" s="23">
        <f t="shared" si="2"/>
        <v>0</v>
      </c>
      <c r="BB71" s="6">
        <v>3.0</v>
      </c>
      <c r="BC71" s="6">
        <v>0.0</v>
      </c>
      <c r="BD71" s="23">
        <f t="shared" si="3"/>
        <v>3</v>
      </c>
      <c r="BE71" s="6" t="s">
        <v>92</v>
      </c>
      <c r="BF71" s="6" t="s">
        <v>55</v>
      </c>
      <c r="BG71" s="6" t="s">
        <v>55</v>
      </c>
      <c r="BH71" s="6" t="s">
        <v>55</v>
      </c>
      <c r="BI71" s="6" t="s">
        <v>55</v>
      </c>
      <c r="BJ71" s="6" t="s">
        <v>92</v>
      </c>
      <c r="BK71" s="6" t="s">
        <v>55</v>
      </c>
      <c r="BL71" s="23"/>
    </row>
    <row r="72">
      <c r="A72" s="16">
        <v>67.0</v>
      </c>
      <c r="B72" s="116" t="s">
        <v>865</v>
      </c>
      <c r="C72" s="116" t="s">
        <v>266</v>
      </c>
      <c r="D72" s="116" t="s">
        <v>110</v>
      </c>
      <c r="E72" s="118"/>
      <c r="F72" s="116" t="s">
        <v>96</v>
      </c>
      <c r="G72" s="116" t="s">
        <v>508</v>
      </c>
      <c r="H72" s="48" t="s">
        <v>81</v>
      </c>
      <c r="J72" s="21"/>
      <c r="K72" s="48" t="s">
        <v>84</v>
      </c>
      <c r="L72" s="49">
        <v>42979.0</v>
      </c>
      <c r="M72" s="50"/>
      <c r="N72" s="48" t="s">
        <v>85</v>
      </c>
      <c r="O72" s="50"/>
      <c r="P72" s="50"/>
      <c r="Q72" s="25">
        <v>8.0</v>
      </c>
      <c r="R72" s="25">
        <v>8.0</v>
      </c>
      <c r="S72" s="25">
        <v>8.0</v>
      </c>
      <c r="T72" s="25"/>
      <c r="U72" s="25"/>
      <c r="V72" s="25"/>
      <c r="W72" s="25">
        <v>9.0</v>
      </c>
      <c r="X72" s="25"/>
      <c r="Y72" s="25"/>
      <c r="Z72" s="25">
        <v>9.0</v>
      </c>
      <c r="AA72" s="25">
        <v>9.0</v>
      </c>
      <c r="AB72" s="25">
        <v>8.0</v>
      </c>
      <c r="AC72" s="25">
        <v>8.0</v>
      </c>
      <c r="AD72" s="25"/>
      <c r="AE72" s="25"/>
      <c r="AF72" s="25"/>
      <c r="AG72" s="25"/>
      <c r="AH72" s="25">
        <v>10.0</v>
      </c>
      <c r="AI72" s="25">
        <v>10.0</v>
      </c>
      <c r="AJ72" s="25">
        <v>10.0</v>
      </c>
      <c r="AK72" s="25">
        <v>10.0</v>
      </c>
      <c r="AL72" s="25">
        <v>9.0</v>
      </c>
      <c r="AM72" s="25"/>
      <c r="AN72" s="25">
        <v>7.0</v>
      </c>
      <c r="AO72" s="25"/>
      <c r="AP72" s="25"/>
      <c r="AQ72" s="25"/>
      <c r="AR72" s="6">
        <v>9.0</v>
      </c>
      <c r="AS72" s="25"/>
      <c r="AT72" s="25"/>
      <c r="AU72" s="25"/>
      <c r="AV72" s="25"/>
      <c r="AW72" s="25"/>
      <c r="AX72" s="25">
        <v>10.0</v>
      </c>
      <c r="AY72" s="32">
        <f t="shared" si="1"/>
        <v>8.87</v>
      </c>
      <c r="AZ72" s="23"/>
      <c r="BA72" s="23">
        <f t="shared" si="2"/>
        <v>0</v>
      </c>
      <c r="BB72" s="6">
        <v>0.0</v>
      </c>
      <c r="BC72" s="6">
        <v>0.0</v>
      </c>
      <c r="BD72" s="23">
        <f t="shared" si="3"/>
        <v>0</v>
      </c>
      <c r="BE72" s="6" t="s">
        <v>92</v>
      </c>
      <c r="BF72" s="6" t="s">
        <v>55</v>
      </c>
      <c r="BG72" s="6" t="s">
        <v>55</v>
      </c>
      <c r="BH72" s="6" t="s">
        <v>55</v>
      </c>
      <c r="BI72" s="6" t="s">
        <v>55</v>
      </c>
      <c r="BJ72" s="6" t="s">
        <v>92</v>
      </c>
      <c r="BK72" s="6" t="s">
        <v>55</v>
      </c>
      <c r="BL72" s="23"/>
    </row>
    <row r="73">
      <c r="A73" s="16">
        <v>68.0</v>
      </c>
      <c r="B73" s="116" t="s">
        <v>148</v>
      </c>
      <c r="C73" s="116" t="s">
        <v>873</v>
      </c>
      <c r="D73" s="116" t="s">
        <v>136</v>
      </c>
      <c r="E73" s="117"/>
      <c r="F73" s="116" t="s">
        <v>96</v>
      </c>
      <c r="G73" s="116" t="s">
        <v>508</v>
      </c>
      <c r="H73" s="48" t="s">
        <v>81</v>
      </c>
      <c r="J73" s="21"/>
      <c r="K73" s="48" t="s">
        <v>84</v>
      </c>
      <c r="L73" s="49">
        <v>42979.0</v>
      </c>
      <c r="M73" s="50"/>
      <c r="N73" s="48" t="s">
        <v>85</v>
      </c>
      <c r="O73" s="50"/>
      <c r="P73" s="50"/>
      <c r="Q73" s="25">
        <v>8.0</v>
      </c>
      <c r="R73" s="25">
        <v>7.0</v>
      </c>
      <c r="S73" s="25">
        <v>9.0</v>
      </c>
      <c r="T73" s="25"/>
      <c r="U73" s="25"/>
      <c r="V73" s="25"/>
      <c r="W73" s="25">
        <v>6.0</v>
      </c>
      <c r="X73" s="25"/>
      <c r="Y73" s="25"/>
      <c r="Z73" s="25">
        <v>8.0</v>
      </c>
      <c r="AA73" s="25">
        <v>10.0</v>
      </c>
      <c r="AB73" s="25">
        <v>7.0</v>
      </c>
      <c r="AC73" s="25">
        <v>8.0</v>
      </c>
      <c r="AD73" s="25"/>
      <c r="AE73" s="25"/>
      <c r="AF73" s="25"/>
      <c r="AG73" s="25"/>
      <c r="AH73" s="25">
        <v>10.0</v>
      </c>
      <c r="AI73" s="25">
        <v>10.0</v>
      </c>
      <c r="AJ73" s="25">
        <v>10.0</v>
      </c>
      <c r="AK73" s="25">
        <v>8.0</v>
      </c>
      <c r="AL73" s="25">
        <v>10.0</v>
      </c>
      <c r="AM73" s="25"/>
      <c r="AN73" s="25">
        <v>8.0</v>
      </c>
      <c r="AO73" s="25"/>
      <c r="AP73" s="25"/>
      <c r="AQ73" s="25"/>
      <c r="AR73" s="6">
        <v>10.0</v>
      </c>
      <c r="AS73" s="25"/>
      <c r="AT73" s="25"/>
      <c r="AU73" s="25"/>
      <c r="AV73" s="25"/>
      <c r="AW73" s="25"/>
      <c r="AX73" s="25">
        <v>10.0</v>
      </c>
      <c r="AY73" s="32">
        <f t="shared" si="1"/>
        <v>8.68</v>
      </c>
      <c r="AZ73" s="23"/>
      <c r="BA73" s="23">
        <f t="shared" si="2"/>
        <v>0</v>
      </c>
      <c r="BB73" s="6">
        <v>0.0</v>
      </c>
      <c r="BC73" s="6">
        <v>0.0</v>
      </c>
      <c r="BD73" s="23">
        <f t="shared" si="3"/>
        <v>0</v>
      </c>
      <c r="BE73" s="6" t="s">
        <v>92</v>
      </c>
      <c r="BF73" s="6" t="s">
        <v>55</v>
      </c>
      <c r="BG73" s="6" t="s">
        <v>55</v>
      </c>
      <c r="BH73" s="6" t="s">
        <v>55</v>
      </c>
      <c r="BI73" s="6" t="s">
        <v>55</v>
      </c>
      <c r="BJ73" s="6" t="s">
        <v>92</v>
      </c>
      <c r="BK73" s="6" t="s">
        <v>55</v>
      </c>
      <c r="BL73" s="23"/>
    </row>
    <row r="74">
      <c r="A74" s="16">
        <v>69.0</v>
      </c>
      <c r="B74" s="116" t="s">
        <v>559</v>
      </c>
      <c r="C74" s="116" t="s">
        <v>78</v>
      </c>
      <c r="D74" s="116" t="s">
        <v>173</v>
      </c>
      <c r="E74" s="117"/>
      <c r="F74" s="116" t="s">
        <v>79</v>
      </c>
      <c r="G74" s="116" t="s">
        <v>508</v>
      </c>
      <c r="H74" s="48" t="s">
        <v>81</v>
      </c>
      <c r="J74" s="21"/>
      <c r="K74" s="48" t="s">
        <v>84</v>
      </c>
      <c r="L74" s="49">
        <v>42979.0</v>
      </c>
      <c r="M74" s="50"/>
      <c r="N74" s="48" t="s">
        <v>85</v>
      </c>
      <c r="O74" s="50"/>
      <c r="P74" s="50"/>
      <c r="Q74" s="25">
        <v>9.0</v>
      </c>
      <c r="R74" s="25">
        <v>8.0</v>
      </c>
      <c r="S74" s="25">
        <v>9.0</v>
      </c>
      <c r="T74" s="25"/>
      <c r="U74" s="25"/>
      <c r="V74" s="25"/>
      <c r="W74" s="25">
        <v>8.0</v>
      </c>
      <c r="X74" s="25"/>
      <c r="Y74" s="25"/>
      <c r="Z74" s="25">
        <v>9.0</v>
      </c>
      <c r="AA74" s="25">
        <v>9.0</v>
      </c>
      <c r="AB74" s="25">
        <v>9.0</v>
      </c>
      <c r="AC74" s="25">
        <v>9.0</v>
      </c>
      <c r="AD74" s="25"/>
      <c r="AE74" s="25"/>
      <c r="AF74" s="25"/>
      <c r="AG74" s="25"/>
      <c r="AH74" s="25">
        <v>10.0</v>
      </c>
      <c r="AI74" s="25">
        <v>10.0</v>
      </c>
      <c r="AJ74" s="25">
        <v>10.0</v>
      </c>
      <c r="AK74" s="25">
        <v>8.0</v>
      </c>
      <c r="AL74" s="25">
        <v>10.0</v>
      </c>
      <c r="AM74" s="25"/>
      <c r="AN74" s="25">
        <v>8.0</v>
      </c>
      <c r="AO74" s="25"/>
      <c r="AP74" s="25"/>
      <c r="AQ74" s="25"/>
      <c r="AR74" s="6">
        <v>9.0</v>
      </c>
      <c r="AS74" s="25"/>
      <c r="AT74" s="25"/>
      <c r="AU74" s="25"/>
      <c r="AV74" s="25"/>
      <c r="AW74" s="25"/>
      <c r="AX74" s="25">
        <v>10.0</v>
      </c>
      <c r="AY74" s="32">
        <f t="shared" si="1"/>
        <v>9.06</v>
      </c>
      <c r="AZ74" s="23"/>
      <c r="BA74" s="23">
        <f t="shared" si="2"/>
        <v>0</v>
      </c>
      <c r="BB74" s="6">
        <v>24.0</v>
      </c>
      <c r="BC74" s="6">
        <v>0.0</v>
      </c>
      <c r="BD74" s="23">
        <f t="shared" si="3"/>
        <v>24</v>
      </c>
      <c r="BE74" s="6" t="s">
        <v>92</v>
      </c>
      <c r="BF74" s="6" t="s">
        <v>55</v>
      </c>
      <c r="BG74" s="6" t="s">
        <v>55</v>
      </c>
      <c r="BH74" s="6" t="s">
        <v>55</v>
      </c>
      <c r="BI74" s="6" t="s">
        <v>55</v>
      </c>
      <c r="BJ74" s="6" t="s">
        <v>92</v>
      </c>
      <c r="BK74" s="6" t="s">
        <v>55</v>
      </c>
      <c r="BL74" s="23"/>
    </row>
    <row r="75">
      <c r="A75" s="16">
        <v>70.0</v>
      </c>
      <c r="B75" s="116" t="s">
        <v>348</v>
      </c>
      <c r="C75" s="116" t="s">
        <v>272</v>
      </c>
      <c r="D75" s="116" t="s">
        <v>875</v>
      </c>
      <c r="E75" s="117"/>
      <c r="F75" s="116" t="s">
        <v>79</v>
      </c>
      <c r="G75" s="116" t="s">
        <v>508</v>
      </c>
      <c r="H75" s="48" t="s">
        <v>81</v>
      </c>
      <c r="J75" s="21"/>
      <c r="K75" s="48" t="s">
        <v>84</v>
      </c>
      <c r="L75" s="49">
        <v>42979.0</v>
      </c>
      <c r="M75" s="50"/>
      <c r="N75" s="48" t="s">
        <v>85</v>
      </c>
      <c r="O75" s="50"/>
      <c r="P75" s="50"/>
      <c r="Q75" s="25">
        <v>5.0</v>
      </c>
      <c r="R75" s="25">
        <v>6.0</v>
      </c>
      <c r="S75" s="25">
        <v>7.0</v>
      </c>
      <c r="T75" s="25"/>
      <c r="U75" s="25"/>
      <c r="V75" s="25"/>
      <c r="W75" s="25">
        <v>5.0</v>
      </c>
      <c r="X75" s="25"/>
      <c r="Y75" s="25"/>
      <c r="Z75" s="25">
        <v>7.0</v>
      </c>
      <c r="AA75" s="25">
        <v>9.0</v>
      </c>
      <c r="AB75" s="25">
        <v>5.0</v>
      </c>
      <c r="AC75" s="25">
        <v>5.0</v>
      </c>
      <c r="AD75" s="25"/>
      <c r="AE75" s="23"/>
      <c r="AF75" s="23"/>
      <c r="AG75" s="23"/>
      <c r="AH75" s="25">
        <v>10.0</v>
      </c>
      <c r="AI75" s="25">
        <v>10.0</v>
      </c>
      <c r="AJ75" s="25">
        <v>10.0</v>
      </c>
      <c r="AK75" s="25">
        <v>10.0</v>
      </c>
      <c r="AL75" s="25">
        <v>8.0</v>
      </c>
      <c r="AM75" s="23"/>
      <c r="AN75" s="25">
        <v>5.0</v>
      </c>
      <c r="AO75" s="25"/>
      <c r="AP75" s="25"/>
      <c r="AQ75" s="25"/>
      <c r="AR75" s="6">
        <v>7.0</v>
      </c>
      <c r="AS75" s="25"/>
      <c r="AT75" s="25"/>
      <c r="AU75" s="25"/>
      <c r="AV75" s="25"/>
      <c r="AW75" s="25"/>
      <c r="AX75" s="25">
        <v>10.0</v>
      </c>
      <c r="AY75" s="32">
        <f t="shared" si="1"/>
        <v>7.43</v>
      </c>
      <c r="AZ75" s="23"/>
      <c r="BA75" s="23">
        <f t="shared" si="2"/>
        <v>0</v>
      </c>
      <c r="BB75" s="6">
        <v>11.0</v>
      </c>
      <c r="BC75" s="6">
        <v>0.0</v>
      </c>
      <c r="BD75" s="23">
        <f t="shared" si="3"/>
        <v>11</v>
      </c>
      <c r="BE75" s="6" t="s">
        <v>92</v>
      </c>
      <c r="BF75" s="6" t="s">
        <v>55</v>
      </c>
      <c r="BG75" s="6" t="s">
        <v>55</v>
      </c>
      <c r="BH75" s="6" t="s">
        <v>55</v>
      </c>
      <c r="BI75" s="6" t="s">
        <v>55</v>
      </c>
      <c r="BJ75" s="6" t="s">
        <v>92</v>
      </c>
      <c r="BK75" s="6" t="s">
        <v>55</v>
      </c>
      <c r="BL75" s="23"/>
    </row>
    <row r="76">
      <c r="A76" s="16">
        <v>71.0</v>
      </c>
      <c r="B76" s="116" t="s">
        <v>226</v>
      </c>
      <c r="C76" s="116" t="s">
        <v>353</v>
      </c>
      <c r="D76" s="116" t="s">
        <v>78</v>
      </c>
      <c r="E76" s="117"/>
      <c r="F76" s="116" t="s">
        <v>79</v>
      </c>
      <c r="G76" s="116" t="s">
        <v>508</v>
      </c>
      <c r="H76" s="48" t="s">
        <v>81</v>
      </c>
      <c r="J76" s="21"/>
      <c r="K76" s="48" t="s">
        <v>84</v>
      </c>
      <c r="L76" s="49">
        <v>42979.0</v>
      </c>
      <c r="M76" s="50"/>
      <c r="N76" s="48" t="s">
        <v>85</v>
      </c>
      <c r="O76" s="50"/>
      <c r="P76" s="50"/>
      <c r="Q76" s="25">
        <v>9.0</v>
      </c>
      <c r="R76" s="25">
        <v>10.0</v>
      </c>
      <c r="S76" s="25">
        <v>10.0</v>
      </c>
      <c r="T76" s="25"/>
      <c r="U76" s="25"/>
      <c r="V76" s="25"/>
      <c r="W76" s="25">
        <v>9.0</v>
      </c>
      <c r="X76" s="25"/>
      <c r="Y76" s="25"/>
      <c r="Z76" s="25">
        <v>9.0</v>
      </c>
      <c r="AA76" s="25">
        <v>10.0</v>
      </c>
      <c r="AB76" s="25">
        <v>9.0</v>
      </c>
      <c r="AC76" s="25">
        <v>10.0</v>
      </c>
      <c r="AD76" s="25"/>
      <c r="AE76" s="25"/>
      <c r="AF76" s="25"/>
      <c r="AG76" s="25"/>
      <c r="AH76" s="25">
        <v>10.0</v>
      </c>
      <c r="AI76" s="25">
        <v>10.0</v>
      </c>
      <c r="AJ76" s="25">
        <v>10.0</v>
      </c>
      <c r="AK76" s="25">
        <v>10.0</v>
      </c>
      <c r="AL76" s="25">
        <v>10.0</v>
      </c>
      <c r="AM76" s="25"/>
      <c r="AN76" s="25">
        <v>10.0</v>
      </c>
      <c r="AO76" s="25"/>
      <c r="AP76" s="25"/>
      <c r="AQ76" s="25"/>
      <c r="AR76" s="6">
        <v>10.0</v>
      </c>
      <c r="AS76" s="25"/>
      <c r="AT76" s="25"/>
      <c r="AU76" s="25"/>
      <c r="AV76" s="25"/>
      <c r="AW76" s="25"/>
      <c r="AX76" s="25">
        <v>10.0</v>
      </c>
      <c r="AY76" s="32">
        <f t="shared" si="1"/>
        <v>9.75</v>
      </c>
      <c r="AZ76" s="23"/>
      <c r="BA76" s="23">
        <f t="shared" si="2"/>
        <v>0</v>
      </c>
      <c r="BB76" s="6">
        <v>2.0</v>
      </c>
      <c r="BC76" s="6">
        <v>0.0</v>
      </c>
      <c r="BD76" s="23">
        <f t="shared" si="3"/>
        <v>2</v>
      </c>
      <c r="BE76" s="6" t="s">
        <v>92</v>
      </c>
      <c r="BF76" s="6" t="s">
        <v>55</v>
      </c>
      <c r="BG76" s="6" t="s">
        <v>55</v>
      </c>
      <c r="BH76" s="6" t="s">
        <v>55</v>
      </c>
      <c r="BI76" s="6" t="s">
        <v>55</v>
      </c>
      <c r="BJ76" s="6" t="s">
        <v>92</v>
      </c>
      <c r="BK76" s="6" t="s">
        <v>55</v>
      </c>
      <c r="BL76" s="23"/>
    </row>
    <row r="77">
      <c r="A77" s="16">
        <v>72.0</v>
      </c>
      <c r="B77" s="116" t="s">
        <v>419</v>
      </c>
      <c r="C77" s="116" t="s">
        <v>573</v>
      </c>
      <c r="D77" s="116" t="s">
        <v>214</v>
      </c>
      <c r="E77" s="117"/>
      <c r="F77" s="116" t="s">
        <v>79</v>
      </c>
      <c r="G77" s="116" t="s">
        <v>508</v>
      </c>
      <c r="H77" s="48" t="s">
        <v>81</v>
      </c>
      <c r="J77" s="21"/>
      <c r="K77" s="48" t="s">
        <v>84</v>
      </c>
      <c r="L77" s="49">
        <v>42979.0</v>
      </c>
      <c r="M77" s="50"/>
      <c r="N77" s="48" t="s">
        <v>85</v>
      </c>
      <c r="O77" s="48" t="s">
        <v>295</v>
      </c>
      <c r="P77" s="50"/>
      <c r="Q77" s="25">
        <v>8.0</v>
      </c>
      <c r="R77" s="25">
        <v>10.0</v>
      </c>
      <c r="S77" s="25">
        <v>8.0</v>
      </c>
      <c r="T77" s="25"/>
      <c r="U77" s="25"/>
      <c r="V77" s="25"/>
      <c r="W77" s="25">
        <v>7.0</v>
      </c>
      <c r="X77" s="25"/>
      <c r="Y77" s="25"/>
      <c r="Z77" s="25">
        <v>9.0</v>
      </c>
      <c r="AA77" s="25">
        <v>10.0</v>
      </c>
      <c r="AB77" s="25">
        <v>8.0</v>
      </c>
      <c r="AC77" s="25">
        <v>10.0</v>
      </c>
      <c r="AD77" s="25"/>
      <c r="AE77" s="25"/>
      <c r="AF77" s="25"/>
      <c r="AG77" s="25"/>
      <c r="AH77" s="25">
        <v>10.0</v>
      </c>
      <c r="AI77" s="25">
        <v>10.0</v>
      </c>
      <c r="AJ77" s="25">
        <v>10.0</v>
      </c>
      <c r="AK77" s="25">
        <v>8.0</v>
      </c>
      <c r="AL77" s="25">
        <v>10.0</v>
      </c>
      <c r="AM77" s="25"/>
      <c r="AN77" s="25">
        <v>9.0</v>
      </c>
      <c r="AO77" s="25"/>
      <c r="AP77" s="25"/>
      <c r="AQ77" s="25"/>
      <c r="AR77" s="6">
        <v>9.0</v>
      </c>
      <c r="AS77" s="25"/>
      <c r="AT77" s="25"/>
      <c r="AU77" s="25"/>
      <c r="AV77" s="25"/>
      <c r="AW77" s="25"/>
      <c r="AX77" s="25">
        <v>10.0</v>
      </c>
      <c r="AY77" s="32">
        <f t="shared" si="1"/>
        <v>9.12</v>
      </c>
      <c r="AZ77" s="23"/>
      <c r="BA77" s="23">
        <f t="shared" si="2"/>
        <v>0</v>
      </c>
      <c r="BB77" s="6">
        <v>2.0</v>
      </c>
      <c r="BC77" s="6">
        <v>0.0</v>
      </c>
      <c r="BD77" s="23">
        <f t="shared" si="3"/>
        <v>2</v>
      </c>
      <c r="BE77" s="6" t="s">
        <v>92</v>
      </c>
      <c r="BF77" s="6" t="s">
        <v>55</v>
      </c>
      <c r="BG77" s="6" t="s">
        <v>55</v>
      </c>
      <c r="BH77" s="6" t="s">
        <v>55</v>
      </c>
      <c r="BI77" s="6" t="s">
        <v>55</v>
      </c>
      <c r="BJ77" s="6" t="s">
        <v>92</v>
      </c>
      <c r="BK77" s="6" t="s">
        <v>55</v>
      </c>
      <c r="BL77" s="23"/>
    </row>
    <row r="78">
      <c r="A78" s="16">
        <v>73.0</v>
      </c>
      <c r="B78" s="116" t="s">
        <v>419</v>
      </c>
      <c r="C78" s="116" t="s">
        <v>511</v>
      </c>
      <c r="D78" s="116" t="s">
        <v>147</v>
      </c>
      <c r="E78" s="117"/>
      <c r="F78" s="116" t="s">
        <v>96</v>
      </c>
      <c r="G78" s="116" t="s">
        <v>508</v>
      </c>
      <c r="H78" s="48" t="s">
        <v>81</v>
      </c>
      <c r="J78" s="21"/>
      <c r="K78" s="48" t="s">
        <v>138</v>
      </c>
      <c r="L78" s="49">
        <v>43004.0</v>
      </c>
      <c r="M78" s="51">
        <v>43037.0</v>
      </c>
      <c r="N78" s="48" t="s">
        <v>85</v>
      </c>
      <c r="O78" s="50"/>
      <c r="P78" s="50"/>
      <c r="Q78" s="25">
        <v>8.0</v>
      </c>
      <c r="R78" s="25">
        <v>7.0</v>
      </c>
      <c r="S78" s="25">
        <v>7.0</v>
      </c>
      <c r="T78" s="25"/>
      <c r="U78" s="25"/>
      <c r="V78" s="25"/>
      <c r="W78" s="25">
        <v>6.0</v>
      </c>
      <c r="X78" s="25"/>
      <c r="Y78" s="25"/>
      <c r="Z78" s="25">
        <v>9.0</v>
      </c>
      <c r="AA78" s="25">
        <v>9.0</v>
      </c>
      <c r="AB78" s="25">
        <v>9.0</v>
      </c>
      <c r="AC78" s="25">
        <v>6.0</v>
      </c>
      <c r="AD78" s="25"/>
      <c r="AE78" s="25"/>
      <c r="AF78" s="25"/>
      <c r="AG78" s="25"/>
      <c r="AH78" s="25">
        <v>10.0</v>
      </c>
      <c r="AI78" s="25">
        <v>10.0</v>
      </c>
      <c r="AJ78" s="25">
        <v>10.0</v>
      </c>
      <c r="AK78" s="25">
        <v>10.0</v>
      </c>
      <c r="AL78" s="25">
        <v>9.0</v>
      </c>
      <c r="AM78" s="25"/>
      <c r="AN78" s="25">
        <v>8.0</v>
      </c>
      <c r="AO78" s="25"/>
      <c r="AP78" s="25"/>
      <c r="AQ78" s="25"/>
      <c r="AR78" s="6">
        <v>10.0</v>
      </c>
      <c r="AS78" s="25"/>
      <c r="AT78" s="25"/>
      <c r="AU78" s="25"/>
      <c r="AV78" s="25"/>
      <c r="AW78" s="25"/>
      <c r="AX78" s="25">
        <v>10.0</v>
      </c>
      <c r="AY78" s="32">
        <f t="shared" si="1"/>
        <v>8.62</v>
      </c>
      <c r="AZ78" s="23"/>
      <c r="BA78" s="23">
        <f t="shared" si="2"/>
        <v>0</v>
      </c>
      <c r="BB78" s="6">
        <v>1.0</v>
      </c>
      <c r="BC78" s="6">
        <v>0.0</v>
      </c>
      <c r="BD78" s="23">
        <f t="shared" si="3"/>
        <v>1</v>
      </c>
      <c r="BE78" s="6" t="s">
        <v>92</v>
      </c>
      <c r="BF78" s="6" t="s">
        <v>55</v>
      </c>
      <c r="BG78" s="6" t="s">
        <v>55</v>
      </c>
      <c r="BH78" s="6" t="s">
        <v>55</v>
      </c>
      <c r="BI78" s="6" t="s">
        <v>55</v>
      </c>
      <c r="BJ78" s="6" t="s">
        <v>92</v>
      </c>
      <c r="BK78" s="6" t="s">
        <v>55</v>
      </c>
      <c r="BL78" s="23"/>
    </row>
    <row r="79">
      <c r="A79" s="16">
        <v>74.0</v>
      </c>
      <c r="B79" s="116" t="s">
        <v>878</v>
      </c>
      <c r="C79" s="116" t="s">
        <v>446</v>
      </c>
      <c r="D79" s="118"/>
      <c r="E79" s="117"/>
      <c r="F79" s="116" t="s">
        <v>96</v>
      </c>
      <c r="G79" s="116" t="s">
        <v>508</v>
      </c>
      <c r="H79" s="48" t="s">
        <v>81</v>
      </c>
      <c r="J79" s="21"/>
      <c r="K79" s="48" t="s">
        <v>84</v>
      </c>
      <c r="L79" s="49">
        <v>42979.0</v>
      </c>
      <c r="M79" s="50"/>
      <c r="N79" s="48" t="s">
        <v>85</v>
      </c>
      <c r="O79" s="48" t="s">
        <v>295</v>
      </c>
      <c r="P79" s="50"/>
      <c r="Q79" s="6">
        <v>9.0</v>
      </c>
      <c r="R79" s="6">
        <v>10.0</v>
      </c>
      <c r="S79" s="6">
        <v>10.0</v>
      </c>
      <c r="T79" s="23"/>
      <c r="U79" s="23"/>
      <c r="V79" s="23"/>
      <c r="W79" s="6">
        <v>9.0</v>
      </c>
      <c r="X79" s="6"/>
      <c r="Y79" s="23"/>
      <c r="Z79" s="6">
        <v>10.0</v>
      </c>
      <c r="AA79" s="6">
        <v>10.0</v>
      </c>
      <c r="AB79" s="6">
        <v>10.0</v>
      </c>
      <c r="AC79" s="6">
        <v>10.0</v>
      </c>
      <c r="AD79" s="23"/>
      <c r="AE79" s="23"/>
      <c r="AF79" s="23"/>
      <c r="AG79" s="23"/>
      <c r="AH79" s="25">
        <v>10.0</v>
      </c>
      <c r="AI79" s="25">
        <v>10.0</v>
      </c>
      <c r="AJ79" s="25">
        <v>10.0</v>
      </c>
      <c r="AK79" s="6">
        <v>9.0</v>
      </c>
      <c r="AL79" s="6">
        <v>10.0</v>
      </c>
      <c r="AM79" s="23"/>
      <c r="AN79" s="6">
        <v>10.0</v>
      </c>
      <c r="AO79" s="23"/>
      <c r="AP79" s="23"/>
      <c r="AQ79" s="23"/>
      <c r="AR79" s="6">
        <v>9.0</v>
      </c>
      <c r="AS79" s="6"/>
      <c r="AT79" s="23"/>
      <c r="AU79" s="23"/>
      <c r="AV79" s="23"/>
      <c r="AW79" s="23"/>
      <c r="AX79" s="25">
        <v>10.0</v>
      </c>
      <c r="AY79" s="32">
        <f t="shared" si="1"/>
        <v>9.75</v>
      </c>
      <c r="AZ79" s="23"/>
      <c r="BA79" s="23">
        <f t="shared" si="2"/>
        <v>0</v>
      </c>
      <c r="BB79" s="6">
        <v>0.0</v>
      </c>
      <c r="BC79" s="6">
        <v>0.0</v>
      </c>
      <c r="BD79" s="23">
        <f t="shared" si="3"/>
        <v>0</v>
      </c>
      <c r="BE79" s="6" t="s">
        <v>92</v>
      </c>
      <c r="BF79" s="6" t="s">
        <v>55</v>
      </c>
      <c r="BG79" s="6" t="s">
        <v>55</v>
      </c>
      <c r="BH79" s="6" t="s">
        <v>55</v>
      </c>
      <c r="BI79" s="6" t="s">
        <v>55</v>
      </c>
      <c r="BJ79" s="6" t="s">
        <v>92</v>
      </c>
      <c r="BK79" s="6" t="s">
        <v>55</v>
      </c>
      <c r="BL79" s="23"/>
    </row>
    <row r="80">
      <c r="A80" s="16">
        <v>75.0</v>
      </c>
      <c r="B80" s="116" t="s">
        <v>881</v>
      </c>
      <c r="C80" s="116" t="s">
        <v>115</v>
      </c>
      <c r="D80" s="118"/>
      <c r="E80" s="117"/>
      <c r="F80" s="116" t="s">
        <v>79</v>
      </c>
      <c r="G80" s="116" t="s">
        <v>508</v>
      </c>
      <c r="H80" s="48" t="s">
        <v>81</v>
      </c>
      <c r="J80" s="21"/>
      <c r="K80" s="48" t="s">
        <v>84</v>
      </c>
      <c r="L80" s="49">
        <v>42979.0</v>
      </c>
      <c r="M80" s="50"/>
      <c r="N80" s="48" t="s">
        <v>85</v>
      </c>
      <c r="O80" s="48" t="s">
        <v>295</v>
      </c>
      <c r="P80" s="50"/>
      <c r="Q80" s="6">
        <v>9.0</v>
      </c>
      <c r="R80" s="6">
        <v>7.0</v>
      </c>
      <c r="S80" s="6">
        <v>7.0</v>
      </c>
      <c r="T80" s="23"/>
      <c r="U80" s="23"/>
      <c r="V80" s="23"/>
      <c r="W80" s="6">
        <v>7.0</v>
      </c>
      <c r="X80" s="6"/>
      <c r="Y80" s="23"/>
      <c r="Z80" s="6">
        <v>9.0</v>
      </c>
      <c r="AA80" s="6">
        <v>10.0</v>
      </c>
      <c r="AB80" s="6">
        <v>7.0</v>
      </c>
      <c r="AC80" s="6">
        <v>8.0</v>
      </c>
      <c r="AD80" s="23"/>
      <c r="AE80" s="23"/>
      <c r="AF80" s="23"/>
      <c r="AG80" s="23"/>
      <c r="AH80" s="25">
        <v>10.0</v>
      </c>
      <c r="AI80" s="25">
        <v>10.0</v>
      </c>
      <c r="AJ80" s="25">
        <v>10.0</v>
      </c>
      <c r="AK80" s="6">
        <v>9.0</v>
      </c>
      <c r="AL80" s="6">
        <v>8.0</v>
      </c>
      <c r="AM80" s="23"/>
      <c r="AN80" s="6">
        <v>8.0</v>
      </c>
      <c r="AO80" s="23"/>
      <c r="AP80" s="23"/>
      <c r="AQ80" s="23"/>
      <c r="AR80" s="6">
        <v>9.0</v>
      </c>
      <c r="AS80" s="6"/>
      <c r="AT80" s="23"/>
      <c r="AU80" s="23"/>
      <c r="AV80" s="23"/>
      <c r="AW80" s="23"/>
      <c r="AX80" s="25">
        <v>10.0</v>
      </c>
      <c r="AY80" s="32">
        <f t="shared" si="1"/>
        <v>8.62</v>
      </c>
      <c r="AZ80" s="23"/>
      <c r="BA80" s="23">
        <f t="shared" si="2"/>
        <v>0</v>
      </c>
      <c r="BB80" s="6">
        <v>1.0</v>
      </c>
      <c r="BC80" s="6">
        <v>0.0</v>
      </c>
      <c r="BD80" s="23">
        <f t="shared" si="3"/>
        <v>1</v>
      </c>
      <c r="BE80" s="6" t="s">
        <v>92</v>
      </c>
      <c r="BF80" s="6" t="s">
        <v>55</v>
      </c>
      <c r="BG80" s="6" t="s">
        <v>55</v>
      </c>
      <c r="BH80" s="6" t="s">
        <v>55</v>
      </c>
      <c r="BI80" s="6" t="s">
        <v>55</v>
      </c>
      <c r="BJ80" s="6" t="s">
        <v>92</v>
      </c>
      <c r="BK80" s="6" t="s">
        <v>55</v>
      </c>
      <c r="BL80" s="23"/>
    </row>
    <row r="81">
      <c r="A81" s="16">
        <v>76.0</v>
      </c>
      <c r="B81" s="116" t="s">
        <v>637</v>
      </c>
      <c r="C81" s="116" t="s">
        <v>564</v>
      </c>
      <c r="D81" s="116" t="s">
        <v>882</v>
      </c>
      <c r="E81" s="117"/>
      <c r="F81" s="116" t="s">
        <v>96</v>
      </c>
      <c r="G81" s="116" t="s">
        <v>508</v>
      </c>
      <c r="H81" s="48" t="s">
        <v>81</v>
      </c>
      <c r="J81" s="21"/>
      <c r="K81" s="48" t="s">
        <v>84</v>
      </c>
      <c r="L81" s="49">
        <v>42979.0</v>
      </c>
      <c r="M81" s="50"/>
      <c r="N81" s="48" t="s">
        <v>85</v>
      </c>
      <c r="O81" s="48" t="s">
        <v>295</v>
      </c>
      <c r="P81" s="50"/>
      <c r="Q81" s="6">
        <v>8.0</v>
      </c>
      <c r="R81" s="6">
        <v>7.0</v>
      </c>
      <c r="S81" s="6">
        <v>7.0</v>
      </c>
      <c r="T81" s="23"/>
      <c r="U81" s="23"/>
      <c r="V81" s="23"/>
      <c r="W81" s="6">
        <v>5.0</v>
      </c>
      <c r="X81" s="6"/>
      <c r="Y81" s="23"/>
      <c r="Z81" s="6">
        <v>8.0</v>
      </c>
      <c r="AA81" s="6">
        <v>10.0</v>
      </c>
      <c r="AB81" s="6">
        <v>8.0</v>
      </c>
      <c r="AC81" s="6">
        <v>6.0</v>
      </c>
      <c r="AD81" s="23"/>
      <c r="AE81" s="23"/>
      <c r="AF81" s="23"/>
      <c r="AG81" s="23"/>
      <c r="AH81" s="25">
        <v>10.0</v>
      </c>
      <c r="AI81" s="25">
        <v>10.0</v>
      </c>
      <c r="AJ81" s="25">
        <v>10.0</v>
      </c>
      <c r="AK81" s="6">
        <v>8.0</v>
      </c>
      <c r="AL81" s="6">
        <v>8.0</v>
      </c>
      <c r="AM81" s="23"/>
      <c r="AN81" s="6">
        <v>8.0</v>
      </c>
      <c r="AO81" s="23"/>
      <c r="AP81" s="23"/>
      <c r="AQ81" s="23"/>
      <c r="AR81" s="6">
        <v>10.0</v>
      </c>
      <c r="AS81" s="6"/>
      <c r="AT81" s="23"/>
      <c r="AU81" s="23"/>
      <c r="AV81" s="23"/>
      <c r="AW81" s="23"/>
      <c r="AX81" s="25">
        <v>10.0</v>
      </c>
      <c r="AY81" s="32">
        <f t="shared" si="1"/>
        <v>8.31</v>
      </c>
      <c r="AZ81" s="23"/>
      <c r="BA81" s="23">
        <f t="shared" si="2"/>
        <v>0</v>
      </c>
      <c r="BB81" s="6">
        <v>4.0</v>
      </c>
      <c r="BC81" s="6">
        <v>0.0</v>
      </c>
      <c r="BD81" s="23">
        <f t="shared" si="3"/>
        <v>4</v>
      </c>
      <c r="BE81" s="6" t="s">
        <v>92</v>
      </c>
      <c r="BF81" s="6" t="s">
        <v>55</v>
      </c>
      <c r="BG81" s="6" t="s">
        <v>55</v>
      </c>
      <c r="BH81" s="6" t="s">
        <v>55</v>
      </c>
      <c r="BI81" s="6" t="s">
        <v>55</v>
      </c>
      <c r="BJ81" s="6" t="s">
        <v>92</v>
      </c>
      <c r="BK81" s="6" t="s">
        <v>55</v>
      </c>
      <c r="BL81" s="23"/>
    </row>
    <row r="82">
      <c r="A82" s="16">
        <v>77.0</v>
      </c>
      <c r="B82" s="116" t="s">
        <v>883</v>
      </c>
      <c r="C82" s="116" t="s">
        <v>113</v>
      </c>
      <c r="D82" s="116" t="s">
        <v>690</v>
      </c>
      <c r="E82" s="117"/>
      <c r="F82" s="116" t="s">
        <v>96</v>
      </c>
      <c r="G82" s="116" t="s">
        <v>508</v>
      </c>
      <c r="H82" s="48" t="s">
        <v>81</v>
      </c>
      <c r="J82" s="21"/>
      <c r="K82" s="48" t="s">
        <v>84</v>
      </c>
      <c r="L82" s="49">
        <v>42979.0</v>
      </c>
      <c r="M82" s="50"/>
      <c r="N82" s="48" t="s">
        <v>85</v>
      </c>
      <c r="O82" s="48" t="s">
        <v>295</v>
      </c>
      <c r="P82" s="50"/>
      <c r="Q82" s="25">
        <v>8.0</v>
      </c>
      <c r="R82" s="25">
        <v>7.0</v>
      </c>
      <c r="S82" s="25">
        <v>7.0</v>
      </c>
      <c r="T82" s="25"/>
      <c r="U82" s="25"/>
      <c r="V82" s="25"/>
      <c r="W82" s="25">
        <v>7.0</v>
      </c>
      <c r="X82" s="25"/>
      <c r="Y82" s="25"/>
      <c r="Z82" s="25">
        <v>9.0</v>
      </c>
      <c r="AA82" s="25">
        <v>10.0</v>
      </c>
      <c r="AB82" s="25">
        <v>9.0</v>
      </c>
      <c r="AC82" s="25">
        <v>8.0</v>
      </c>
      <c r="AD82" s="25"/>
      <c r="AE82" s="25"/>
      <c r="AF82" s="25"/>
      <c r="AG82" s="25"/>
      <c r="AH82" s="25">
        <v>10.0</v>
      </c>
      <c r="AI82" s="25">
        <v>10.0</v>
      </c>
      <c r="AJ82" s="25">
        <v>10.0</v>
      </c>
      <c r="AK82" s="25">
        <v>9.0</v>
      </c>
      <c r="AL82" s="25">
        <v>8.0</v>
      </c>
      <c r="AM82" s="25"/>
      <c r="AN82" s="25">
        <v>9.0</v>
      </c>
      <c r="AO82" s="25"/>
      <c r="AP82" s="25"/>
      <c r="AQ82" s="25"/>
      <c r="AR82" s="6">
        <v>10.0</v>
      </c>
      <c r="AS82" s="25"/>
      <c r="AT82" s="25"/>
      <c r="AU82" s="25"/>
      <c r="AV82" s="25"/>
      <c r="AW82" s="25"/>
      <c r="AX82" s="25">
        <v>10.0</v>
      </c>
      <c r="AY82" s="32">
        <f t="shared" si="1"/>
        <v>8.81</v>
      </c>
      <c r="AZ82" s="23"/>
      <c r="BA82" s="23">
        <f t="shared" si="2"/>
        <v>0</v>
      </c>
      <c r="BB82" s="6">
        <v>1.0</v>
      </c>
      <c r="BC82" s="6">
        <v>0.0</v>
      </c>
      <c r="BD82" s="23">
        <f t="shared" si="3"/>
        <v>1</v>
      </c>
      <c r="BE82" s="6" t="s">
        <v>92</v>
      </c>
      <c r="BF82" s="6" t="s">
        <v>55</v>
      </c>
      <c r="BG82" s="6" t="s">
        <v>55</v>
      </c>
      <c r="BH82" s="6" t="s">
        <v>55</v>
      </c>
      <c r="BI82" s="6" t="s">
        <v>55</v>
      </c>
      <c r="BJ82" s="6" t="s">
        <v>92</v>
      </c>
      <c r="BK82" s="6" t="s">
        <v>55</v>
      </c>
      <c r="BL82" s="23"/>
    </row>
    <row r="83">
      <c r="A83" s="16">
        <v>78.0</v>
      </c>
      <c r="B83" s="116" t="s">
        <v>803</v>
      </c>
      <c r="C83" s="116" t="s">
        <v>102</v>
      </c>
      <c r="D83" s="116" t="s">
        <v>662</v>
      </c>
      <c r="E83" s="117"/>
      <c r="F83" s="116" t="s">
        <v>96</v>
      </c>
      <c r="G83" s="116" t="s">
        <v>508</v>
      </c>
      <c r="H83" s="48" t="s">
        <v>81</v>
      </c>
      <c r="J83" s="21"/>
      <c r="K83" s="48" t="s">
        <v>84</v>
      </c>
      <c r="L83" s="49">
        <v>42979.0</v>
      </c>
      <c r="M83" s="50"/>
      <c r="N83" s="48" t="s">
        <v>85</v>
      </c>
      <c r="O83" s="48" t="s">
        <v>295</v>
      </c>
      <c r="P83" s="50"/>
      <c r="Q83" s="6"/>
      <c r="R83" s="6"/>
      <c r="S83" s="6"/>
      <c r="T83" s="23"/>
      <c r="U83" s="23"/>
      <c r="V83" s="23"/>
      <c r="W83" s="6"/>
      <c r="X83" s="6"/>
      <c r="Y83" s="23"/>
      <c r="Z83" s="6"/>
      <c r="AA83" s="6"/>
      <c r="AB83" s="6"/>
      <c r="AC83" s="6"/>
      <c r="AD83" s="23"/>
      <c r="AE83" s="23"/>
      <c r="AF83" s="23"/>
      <c r="AG83" s="23"/>
      <c r="AH83" s="25"/>
      <c r="AI83" s="25"/>
      <c r="AJ83" s="25"/>
      <c r="AK83" s="6"/>
      <c r="AL83" s="6"/>
      <c r="AM83" s="23"/>
      <c r="AN83" s="6"/>
      <c r="AO83" s="23"/>
      <c r="AP83" s="23"/>
      <c r="AQ83" s="23"/>
      <c r="AR83" s="6"/>
      <c r="AS83" s="6"/>
      <c r="AT83" s="23"/>
      <c r="AU83" s="23"/>
      <c r="AV83" s="23"/>
      <c r="AW83" s="23"/>
      <c r="AX83" s="25"/>
      <c r="AY83" s="32" t="str">
        <f t="shared" si="1"/>
        <v/>
      </c>
      <c r="AZ83" s="23"/>
      <c r="BA83" s="23">
        <f t="shared" si="2"/>
        <v>0</v>
      </c>
      <c r="BB83" s="6">
        <v>190.0</v>
      </c>
      <c r="BC83" s="6">
        <v>190.0</v>
      </c>
      <c r="BD83" s="23">
        <f t="shared" si="3"/>
        <v>0</v>
      </c>
      <c r="BE83" s="6" t="s">
        <v>92</v>
      </c>
      <c r="BF83" s="6" t="s">
        <v>55</v>
      </c>
      <c r="BG83" s="6" t="s">
        <v>55</v>
      </c>
      <c r="BH83" s="6" t="s">
        <v>55</v>
      </c>
      <c r="BI83" s="6" t="s">
        <v>55</v>
      </c>
      <c r="BJ83" s="6" t="s">
        <v>92</v>
      </c>
      <c r="BK83" s="6" t="s">
        <v>92</v>
      </c>
      <c r="BL83" s="23"/>
    </row>
    <row r="84">
      <c r="A84" s="16">
        <v>79.0</v>
      </c>
      <c r="B84" s="116" t="s">
        <v>887</v>
      </c>
      <c r="C84" s="116" t="s">
        <v>193</v>
      </c>
      <c r="D84" s="116" t="s">
        <v>888</v>
      </c>
      <c r="E84" s="117"/>
      <c r="F84" s="116" t="s">
        <v>96</v>
      </c>
      <c r="G84" s="116" t="s">
        <v>508</v>
      </c>
      <c r="H84" s="48" t="s">
        <v>81</v>
      </c>
      <c r="J84" s="21"/>
      <c r="K84" s="48" t="s">
        <v>84</v>
      </c>
      <c r="L84" s="49">
        <v>42979.0</v>
      </c>
      <c r="M84" s="50"/>
      <c r="N84" s="48" t="s">
        <v>85</v>
      </c>
      <c r="O84" s="48" t="s">
        <v>295</v>
      </c>
      <c r="P84" s="50"/>
      <c r="Q84" s="25">
        <v>8.0</v>
      </c>
      <c r="R84" s="25">
        <v>8.0</v>
      </c>
      <c r="S84" s="25">
        <v>9.0</v>
      </c>
      <c r="T84" s="25"/>
      <c r="U84" s="25"/>
      <c r="V84" s="25"/>
      <c r="W84" s="25">
        <v>6.0</v>
      </c>
      <c r="X84" s="25"/>
      <c r="Y84" s="25"/>
      <c r="Z84" s="25">
        <v>9.0</v>
      </c>
      <c r="AA84" s="25">
        <v>10.0</v>
      </c>
      <c r="AB84" s="25">
        <v>9.0</v>
      </c>
      <c r="AC84" s="25">
        <v>7.0</v>
      </c>
      <c r="AD84" s="25"/>
      <c r="AE84" s="25"/>
      <c r="AF84" s="25"/>
      <c r="AG84" s="25"/>
      <c r="AH84" s="25">
        <v>10.0</v>
      </c>
      <c r="AI84" s="25">
        <v>10.0</v>
      </c>
      <c r="AJ84" s="25">
        <v>10.0</v>
      </c>
      <c r="AK84" s="25">
        <v>10.0</v>
      </c>
      <c r="AL84" s="25">
        <v>9.0</v>
      </c>
      <c r="AM84" s="25"/>
      <c r="AN84" s="25">
        <v>9.0</v>
      </c>
      <c r="AO84" s="25"/>
      <c r="AP84" s="25"/>
      <c r="AQ84" s="25"/>
      <c r="AR84" s="6">
        <v>10.0</v>
      </c>
      <c r="AS84" s="25"/>
      <c r="AT84" s="25"/>
      <c r="AU84" s="25"/>
      <c r="AV84" s="25"/>
      <c r="AW84" s="25"/>
      <c r="AX84" s="25">
        <v>10.0</v>
      </c>
      <c r="AY84" s="32">
        <f t="shared" si="1"/>
        <v>9</v>
      </c>
      <c r="AZ84" s="23"/>
      <c r="BA84" s="23">
        <f t="shared" si="2"/>
        <v>0</v>
      </c>
      <c r="BB84" s="6">
        <v>2.0</v>
      </c>
      <c r="BC84" s="6">
        <v>0.0</v>
      </c>
      <c r="BD84" s="23">
        <f t="shared" si="3"/>
        <v>2</v>
      </c>
      <c r="BE84" s="6" t="s">
        <v>92</v>
      </c>
      <c r="BF84" s="6" t="s">
        <v>55</v>
      </c>
      <c r="BG84" s="6" t="s">
        <v>55</v>
      </c>
      <c r="BH84" s="6" t="s">
        <v>55</v>
      </c>
      <c r="BI84" s="6" t="s">
        <v>55</v>
      </c>
      <c r="BJ84" s="6" t="s">
        <v>92</v>
      </c>
      <c r="BK84" s="6" t="s">
        <v>55</v>
      </c>
      <c r="BL84" s="23"/>
    </row>
    <row r="85">
      <c r="A85" s="16">
        <v>80.0</v>
      </c>
      <c r="B85" s="116" t="s">
        <v>889</v>
      </c>
      <c r="C85" s="116" t="s">
        <v>185</v>
      </c>
      <c r="D85" s="118"/>
      <c r="E85" s="117"/>
      <c r="F85" s="116" t="s">
        <v>79</v>
      </c>
      <c r="G85" s="116" t="s">
        <v>508</v>
      </c>
      <c r="H85" s="48" t="s">
        <v>81</v>
      </c>
      <c r="J85" s="21"/>
      <c r="K85" s="48" t="s">
        <v>138</v>
      </c>
      <c r="L85" s="49">
        <v>42979.0</v>
      </c>
      <c r="M85" s="49">
        <v>42981.0</v>
      </c>
      <c r="N85" s="50"/>
      <c r="O85" s="50"/>
      <c r="P85" s="50"/>
      <c r="Q85" s="25">
        <v>9.0</v>
      </c>
      <c r="R85" s="25">
        <v>10.0</v>
      </c>
      <c r="S85" s="25">
        <v>9.0</v>
      </c>
      <c r="T85" s="25"/>
      <c r="U85" s="25"/>
      <c r="V85" s="25"/>
      <c r="W85" s="25">
        <v>9.0</v>
      </c>
      <c r="X85" s="25"/>
      <c r="Y85" s="25"/>
      <c r="Z85" s="25">
        <v>10.0</v>
      </c>
      <c r="AA85" s="25">
        <v>10.0</v>
      </c>
      <c r="AB85" s="25">
        <v>10.0</v>
      </c>
      <c r="AC85" s="25">
        <v>8.0</v>
      </c>
      <c r="AD85" s="25"/>
      <c r="AE85" s="25"/>
      <c r="AF85" s="25"/>
      <c r="AG85" s="25"/>
      <c r="AH85" s="25">
        <v>10.0</v>
      </c>
      <c r="AI85" s="25">
        <v>10.0</v>
      </c>
      <c r="AJ85" s="25">
        <v>10.0</v>
      </c>
      <c r="AK85" s="25">
        <v>8.0</v>
      </c>
      <c r="AL85" s="25">
        <v>10.0</v>
      </c>
      <c r="AM85" s="25"/>
      <c r="AN85" s="25">
        <v>10.0</v>
      </c>
      <c r="AO85" s="25"/>
      <c r="AP85" s="25"/>
      <c r="AQ85" s="25"/>
      <c r="AR85" s="6">
        <v>10.0</v>
      </c>
      <c r="AS85" s="25"/>
      <c r="AT85" s="25"/>
      <c r="AU85" s="25"/>
      <c r="AV85" s="25"/>
      <c r="AW85" s="25"/>
      <c r="AX85" s="25">
        <v>10.0</v>
      </c>
      <c r="AY85" s="32">
        <f t="shared" si="1"/>
        <v>9.56</v>
      </c>
      <c r="AZ85" s="23"/>
      <c r="BA85" s="23">
        <f t="shared" si="2"/>
        <v>0</v>
      </c>
      <c r="BB85" s="6">
        <v>1.0</v>
      </c>
      <c r="BC85" s="6">
        <v>0.0</v>
      </c>
      <c r="BD85" s="23">
        <f t="shared" si="3"/>
        <v>1</v>
      </c>
      <c r="BE85" s="6" t="s">
        <v>92</v>
      </c>
      <c r="BF85" s="6" t="s">
        <v>55</v>
      </c>
      <c r="BG85" s="6" t="s">
        <v>55</v>
      </c>
      <c r="BH85" s="6" t="s">
        <v>55</v>
      </c>
      <c r="BI85" s="6" t="s">
        <v>55</v>
      </c>
      <c r="BJ85" s="6" t="s">
        <v>92</v>
      </c>
      <c r="BK85" s="6" t="s">
        <v>55</v>
      </c>
      <c r="BL85" s="23"/>
    </row>
    <row r="86">
      <c r="A86" s="16">
        <v>81.0</v>
      </c>
      <c r="B86" s="116" t="s">
        <v>893</v>
      </c>
      <c r="C86" s="116" t="s">
        <v>623</v>
      </c>
      <c r="D86" s="116" t="s">
        <v>278</v>
      </c>
      <c r="E86" s="117"/>
      <c r="F86" s="116" t="s">
        <v>96</v>
      </c>
      <c r="G86" s="116" t="s">
        <v>508</v>
      </c>
      <c r="H86" s="48" t="s">
        <v>81</v>
      </c>
      <c r="J86" s="21"/>
      <c r="K86" s="48" t="s">
        <v>84</v>
      </c>
      <c r="L86" s="49">
        <v>42979.0</v>
      </c>
      <c r="M86" s="50"/>
      <c r="N86" s="48" t="s">
        <v>85</v>
      </c>
      <c r="O86" s="48" t="s">
        <v>295</v>
      </c>
      <c r="P86" s="50"/>
      <c r="Q86" s="6">
        <v>9.0</v>
      </c>
      <c r="R86" s="6">
        <v>10.0</v>
      </c>
      <c r="S86" s="6">
        <v>10.0</v>
      </c>
      <c r="T86" s="23"/>
      <c r="U86" s="23"/>
      <c r="V86" s="23"/>
      <c r="W86" s="6">
        <v>7.0</v>
      </c>
      <c r="X86" s="6"/>
      <c r="Y86" s="23"/>
      <c r="Z86" s="6">
        <v>9.0</v>
      </c>
      <c r="AA86" s="6">
        <v>10.0</v>
      </c>
      <c r="AB86" s="6">
        <v>9.0</v>
      </c>
      <c r="AC86" s="6">
        <v>8.0</v>
      </c>
      <c r="AD86" s="23"/>
      <c r="AE86" s="23"/>
      <c r="AF86" s="23"/>
      <c r="AG86" s="23"/>
      <c r="AH86" s="25">
        <v>10.0</v>
      </c>
      <c r="AI86" s="25">
        <v>10.0</v>
      </c>
      <c r="AJ86" s="25">
        <v>10.0</v>
      </c>
      <c r="AK86" s="6">
        <v>10.0</v>
      </c>
      <c r="AL86" s="6">
        <v>8.0</v>
      </c>
      <c r="AM86" s="23"/>
      <c r="AN86" s="6">
        <v>9.0</v>
      </c>
      <c r="AO86" s="23"/>
      <c r="AP86" s="23"/>
      <c r="AQ86" s="23"/>
      <c r="AR86" s="6">
        <v>10.0</v>
      </c>
      <c r="AS86" s="6"/>
      <c r="AT86" s="23"/>
      <c r="AU86" s="23"/>
      <c r="AV86" s="23"/>
      <c r="AW86" s="23"/>
      <c r="AX86" s="25">
        <v>10.0</v>
      </c>
      <c r="AY86" s="32">
        <f t="shared" si="1"/>
        <v>9.31</v>
      </c>
      <c r="AZ86" s="23"/>
      <c r="BA86" s="23">
        <f t="shared" si="2"/>
        <v>0</v>
      </c>
      <c r="BB86" s="6">
        <v>3.0</v>
      </c>
      <c r="BC86" s="6">
        <v>0.0</v>
      </c>
      <c r="BD86" s="23">
        <f t="shared" si="3"/>
        <v>3</v>
      </c>
      <c r="BE86" s="6" t="s">
        <v>92</v>
      </c>
      <c r="BF86" s="6" t="s">
        <v>55</v>
      </c>
      <c r="BG86" s="6" t="s">
        <v>55</v>
      </c>
      <c r="BH86" s="6" t="s">
        <v>55</v>
      </c>
      <c r="BI86" s="6" t="s">
        <v>55</v>
      </c>
      <c r="BJ86" s="6" t="s">
        <v>92</v>
      </c>
      <c r="BK86" s="6" t="s">
        <v>55</v>
      </c>
      <c r="BL86" s="23"/>
    </row>
    <row r="87">
      <c r="A87" s="16">
        <v>82.0</v>
      </c>
      <c r="B87" s="116" t="s">
        <v>900</v>
      </c>
      <c r="C87" s="116" t="s">
        <v>94</v>
      </c>
      <c r="D87" s="116" t="s">
        <v>209</v>
      </c>
      <c r="E87" s="117"/>
      <c r="F87" s="116" t="s">
        <v>96</v>
      </c>
      <c r="G87" s="116" t="s">
        <v>508</v>
      </c>
      <c r="H87" s="48" t="s">
        <v>81</v>
      </c>
      <c r="J87" s="21"/>
      <c r="K87" s="48" t="s">
        <v>84</v>
      </c>
      <c r="L87" s="49">
        <v>42979.0</v>
      </c>
      <c r="M87" s="50"/>
      <c r="N87" s="48" t="s">
        <v>85</v>
      </c>
      <c r="O87" s="48" t="s">
        <v>295</v>
      </c>
      <c r="P87" s="50"/>
      <c r="Q87" s="6">
        <v>9.0</v>
      </c>
      <c r="R87" s="6">
        <v>8.0</v>
      </c>
      <c r="S87" s="6">
        <v>9.0</v>
      </c>
      <c r="T87" s="23"/>
      <c r="U87" s="23"/>
      <c r="V87" s="23"/>
      <c r="W87" s="6">
        <v>8.0</v>
      </c>
      <c r="X87" s="6"/>
      <c r="Y87" s="23"/>
      <c r="Z87" s="6">
        <v>9.0</v>
      </c>
      <c r="AA87" s="6">
        <v>9.0</v>
      </c>
      <c r="AB87" s="6">
        <v>8.0</v>
      </c>
      <c r="AC87" s="6">
        <v>9.0</v>
      </c>
      <c r="AD87" s="23"/>
      <c r="AE87" s="23"/>
      <c r="AF87" s="23"/>
      <c r="AG87" s="23"/>
      <c r="AH87" s="25">
        <v>10.0</v>
      </c>
      <c r="AI87" s="25">
        <v>10.0</v>
      </c>
      <c r="AJ87" s="25">
        <v>10.0</v>
      </c>
      <c r="AK87" s="6">
        <v>8.0</v>
      </c>
      <c r="AL87" s="6">
        <v>10.0</v>
      </c>
      <c r="AM87" s="23"/>
      <c r="AN87" s="6">
        <v>9.0</v>
      </c>
      <c r="AO87" s="23"/>
      <c r="AP87" s="23"/>
      <c r="AQ87" s="23"/>
      <c r="AR87" s="6">
        <v>10.0</v>
      </c>
      <c r="AS87" s="6"/>
      <c r="AT87" s="23"/>
      <c r="AU87" s="23"/>
      <c r="AV87" s="23"/>
      <c r="AW87" s="23"/>
      <c r="AX87" s="25">
        <v>10.0</v>
      </c>
      <c r="AY87" s="32">
        <f t="shared" si="1"/>
        <v>9.12</v>
      </c>
      <c r="AZ87" s="23"/>
      <c r="BA87" s="23">
        <f t="shared" si="2"/>
        <v>0</v>
      </c>
      <c r="BB87" s="6">
        <v>8.0</v>
      </c>
      <c r="BC87" s="6">
        <v>0.0</v>
      </c>
      <c r="BD87" s="23">
        <f t="shared" si="3"/>
        <v>8</v>
      </c>
      <c r="BE87" s="6" t="s">
        <v>92</v>
      </c>
      <c r="BF87" s="6" t="s">
        <v>55</v>
      </c>
      <c r="BG87" s="6" t="s">
        <v>55</v>
      </c>
      <c r="BH87" s="6" t="s">
        <v>55</v>
      </c>
      <c r="BI87" s="6" t="s">
        <v>55</v>
      </c>
      <c r="BJ87" s="6" t="s">
        <v>92</v>
      </c>
      <c r="BK87" s="6" t="s">
        <v>55</v>
      </c>
      <c r="BL87" s="23"/>
    </row>
    <row r="88">
      <c r="A88" s="16">
        <v>83.0</v>
      </c>
      <c r="B88" s="116" t="s">
        <v>1934</v>
      </c>
      <c r="C88" s="116" t="s">
        <v>589</v>
      </c>
      <c r="D88" s="116" t="s">
        <v>113</v>
      </c>
      <c r="E88" s="117"/>
      <c r="F88" s="116" t="s">
        <v>96</v>
      </c>
      <c r="G88" s="116" t="s">
        <v>508</v>
      </c>
      <c r="H88" s="48" t="s">
        <v>81</v>
      </c>
      <c r="J88" s="21"/>
      <c r="K88" s="48" t="s">
        <v>84</v>
      </c>
      <c r="L88" s="49">
        <v>42979.0</v>
      </c>
      <c r="M88" s="50"/>
      <c r="N88" s="48" t="s">
        <v>85</v>
      </c>
      <c r="O88" s="48" t="s">
        <v>295</v>
      </c>
      <c r="P88" s="50"/>
      <c r="Q88" s="25">
        <v>8.0</v>
      </c>
      <c r="R88" s="25">
        <v>7.0</v>
      </c>
      <c r="S88" s="25">
        <v>9.0</v>
      </c>
      <c r="T88" s="25"/>
      <c r="U88" s="25"/>
      <c r="V88" s="25"/>
      <c r="W88" s="25">
        <v>7.0</v>
      </c>
      <c r="X88" s="25"/>
      <c r="Y88" s="25"/>
      <c r="Z88" s="25">
        <v>9.0</v>
      </c>
      <c r="AA88" s="25">
        <v>10.0</v>
      </c>
      <c r="AB88" s="25">
        <v>10.0</v>
      </c>
      <c r="AC88" s="25">
        <v>9.0</v>
      </c>
      <c r="AD88" s="25"/>
      <c r="AE88" s="25"/>
      <c r="AF88" s="25"/>
      <c r="AG88" s="25"/>
      <c r="AH88" s="25">
        <v>10.0</v>
      </c>
      <c r="AI88" s="25">
        <v>10.0</v>
      </c>
      <c r="AJ88" s="25">
        <v>10.0</v>
      </c>
      <c r="AK88" s="25">
        <v>9.0</v>
      </c>
      <c r="AL88" s="25">
        <v>10.0</v>
      </c>
      <c r="AM88" s="25"/>
      <c r="AN88" s="25">
        <v>9.0</v>
      </c>
      <c r="AO88" s="25"/>
      <c r="AP88" s="25"/>
      <c r="AQ88" s="25"/>
      <c r="AR88" s="6">
        <v>8.0</v>
      </c>
      <c r="AS88" s="25"/>
      <c r="AT88" s="25"/>
      <c r="AU88" s="25"/>
      <c r="AV88" s="25"/>
      <c r="AW88" s="25"/>
      <c r="AX88" s="25">
        <v>10.0</v>
      </c>
      <c r="AY88" s="32">
        <f t="shared" si="1"/>
        <v>9.06</v>
      </c>
      <c r="AZ88" s="23"/>
      <c r="BA88" s="23">
        <f t="shared" si="2"/>
        <v>0</v>
      </c>
      <c r="BB88" s="6">
        <v>2.0</v>
      </c>
      <c r="BC88" s="6">
        <v>0.0</v>
      </c>
      <c r="BD88" s="23">
        <f t="shared" si="3"/>
        <v>2</v>
      </c>
      <c r="BE88" s="6" t="s">
        <v>92</v>
      </c>
      <c r="BF88" s="6" t="s">
        <v>55</v>
      </c>
      <c r="BG88" s="6" t="s">
        <v>55</v>
      </c>
      <c r="BH88" s="6" t="s">
        <v>55</v>
      </c>
      <c r="BI88" s="6" t="s">
        <v>55</v>
      </c>
      <c r="BJ88" s="6" t="s">
        <v>92</v>
      </c>
      <c r="BK88" s="6" t="s">
        <v>55</v>
      </c>
      <c r="BL88" s="23"/>
    </row>
    <row r="89">
      <c r="A89" s="16">
        <v>84.0</v>
      </c>
      <c r="B89" s="116" t="s">
        <v>301</v>
      </c>
      <c r="C89" s="116" t="s">
        <v>149</v>
      </c>
      <c r="D89" s="116" t="s">
        <v>157</v>
      </c>
      <c r="E89" s="117"/>
      <c r="F89" s="116" t="s">
        <v>79</v>
      </c>
      <c r="G89" s="116" t="s">
        <v>508</v>
      </c>
      <c r="H89" s="48" t="s">
        <v>81</v>
      </c>
      <c r="J89" s="21"/>
      <c r="K89" s="48" t="s">
        <v>84</v>
      </c>
      <c r="L89" s="49">
        <v>42986.0</v>
      </c>
      <c r="M89" s="50"/>
      <c r="N89" s="48" t="s">
        <v>85</v>
      </c>
      <c r="O89" s="48" t="s">
        <v>295</v>
      </c>
      <c r="P89" s="50"/>
      <c r="Q89" s="25">
        <v>9.0</v>
      </c>
      <c r="R89" s="25">
        <v>10.0</v>
      </c>
      <c r="S89" s="25">
        <v>10.0</v>
      </c>
      <c r="T89" s="25"/>
      <c r="U89" s="25"/>
      <c r="V89" s="25"/>
      <c r="W89" s="25">
        <v>6.0</v>
      </c>
      <c r="X89" s="25"/>
      <c r="Y89" s="25"/>
      <c r="Z89" s="25">
        <v>7.0</v>
      </c>
      <c r="AA89" s="25">
        <v>10.0</v>
      </c>
      <c r="AB89" s="25">
        <v>8.0</v>
      </c>
      <c r="AC89" s="25">
        <v>7.0</v>
      </c>
      <c r="AD89" s="25"/>
      <c r="AE89" s="25"/>
      <c r="AF89" s="25"/>
      <c r="AG89" s="25"/>
      <c r="AH89" s="25">
        <v>10.0</v>
      </c>
      <c r="AI89" s="25">
        <v>10.0</v>
      </c>
      <c r="AJ89" s="25">
        <v>10.0</v>
      </c>
      <c r="AK89" s="25">
        <v>9.0</v>
      </c>
      <c r="AL89" s="25">
        <v>9.0</v>
      </c>
      <c r="AM89" s="25"/>
      <c r="AN89" s="25">
        <v>9.0</v>
      </c>
      <c r="AO89" s="25"/>
      <c r="AP89" s="25"/>
      <c r="AQ89" s="25"/>
      <c r="AR89" s="6">
        <v>9.0</v>
      </c>
      <c r="AS89" s="25"/>
      <c r="AT89" s="25"/>
      <c r="AU89" s="25"/>
      <c r="AV89" s="25"/>
      <c r="AW89" s="25"/>
      <c r="AX89" s="25">
        <v>10.0</v>
      </c>
      <c r="AY89" s="32">
        <f t="shared" si="1"/>
        <v>8.93</v>
      </c>
      <c r="AZ89" s="23"/>
      <c r="BA89" s="23">
        <f t="shared" si="2"/>
        <v>0</v>
      </c>
      <c r="BB89" s="6">
        <v>3.0</v>
      </c>
      <c r="BC89" s="6">
        <v>0.0</v>
      </c>
      <c r="BD89" s="23">
        <f t="shared" si="3"/>
        <v>3</v>
      </c>
      <c r="BE89" s="6" t="s">
        <v>92</v>
      </c>
      <c r="BF89" s="6" t="s">
        <v>55</v>
      </c>
      <c r="BG89" s="6" t="s">
        <v>55</v>
      </c>
      <c r="BH89" s="6" t="s">
        <v>55</v>
      </c>
      <c r="BI89" s="6" t="s">
        <v>55</v>
      </c>
      <c r="BJ89" s="6" t="s">
        <v>92</v>
      </c>
      <c r="BK89" s="6" t="s">
        <v>55</v>
      </c>
      <c r="BL89" s="23"/>
    </row>
    <row r="90">
      <c r="A90" s="16">
        <v>85.0</v>
      </c>
      <c r="B90" s="116" t="s">
        <v>901</v>
      </c>
      <c r="C90" s="116" t="s">
        <v>110</v>
      </c>
      <c r="D90" s="116" t="s">
        <v>902</v>
      </c>
      <c r="E90" s="117"/>
      <c r="F90" s="116" t="s">
        <v>96</v>
      </c>
      <c r="G90" s="116" t="s">
        <v>508</v>
      </c>
      <c r="H90" s="48" t="s">
        <v>81</v>
      </c>
      <c r="J90" s="21"/>
      <c r="K90" s="48" t="s">
        <v>84</v>
      </c>
      <c r="L90" s="49">
        <v>42979.0</v>
      </c>
      <c r="M90" s="50"/>
      <c r="N90" s="48" t="s">
        <v>85</v>
      </c>
      <c r="O90" s="48" t="s">
        <v>295</v>
      </c>
      <c r="P90" s="50"/>
      <c r="Q90" s="25">
        <v>8.0</v>
      </c>
      <c r="R90" s="25">
        <v>9.0</v>
      </c>
      <c r="S90" s="25">
        <v>9.0</v>
      </c>
      <c r="T90" s="25"/>
      <c r="U90" s="25"/>
      <c r="V90" s="25"/>
      <c r="W90" s="25">
        <v>6.0</v>
      </c>
      <c r="X90" s="25"/>
      <c r="Y90" s="25"/>
      <c r="Z90" s="25">
        <v>10.0</v>
      </c>
      <c r="AA90" s="25">
        <v>10.0</v>
      </c>
      <c r="AB90" s="25">
        <v>9.0</v>
      </c>
      <c r="AC90" s="25">
        <v>7.0</v>
      </c>
      <c r="AD90" s="25"/>
      <c r="AE90" s="25"/>
      <c r="AF90" s="25"/>
      <c r="AG90" s="25"/>
      <c r="AH90" s="25">
        <v>10.0</v>
      </c>
      <c r="AI90" s="25">
        <v>10.0</v>
      </c>
      <c r="AJ90" s="25">
        <v>10.0</v>
      </c>
      <c r="AK90" s="25">
        <v>9.0</v>
      </c>
      <c r="AL90" s="25">
        <v>10.0</v>
      </c>
      <c r="AM90" s="25"/>
      <c r="AN90" s="25">
        <v>8.0</v>
      </c>
      <c r="AO90" s="25"/>
      <c r="AP90" s="25"/>
      <c r="AQ90" s="25"/>
      <c r="AR90" s="6">
        <v>10.0</v>
      </c>
      <c r="AS90" s="25"/>
      <c r="AT90" s="25"/>
      <c r="AU90" s="25"/>
      <c r="AV90" s="25"/>
      <c r="AW90" s="25"/>
      <c r="AX90" s="25">
        <v>10.0</v>
      </c>
      <c r="AY90" s="32">
        <f t="shared" si="1"/>
        <v>9.06</v>
      </c>
      <c r="AZ90" s="23"/>
      <c r="BA90" s="23">
        <f t="shared" si="2"/>
        <v>0</v>
      </c>
      <c r="BB90" s="6">
        <v>0.0</v>
      </c>
      <c r="BC90" s="6">
        <v>0.0</v>
      </c>
      <c r="BD90" s="23">
        <f t="shared" si="3"/>
        <v>0</v>
      </c>
      <c r="BE90" s="6" t="s">
        <v>92</v>
      </c>
      <c r="BF90" s="6" t="s">
        <v>55</v>
      </c>
      <c r="BG90" s="6" t="s">
        <v>55</v>
      </c>
      <c r="BH90" s="6" t="s">
        <v>55</v>
      </c>
      <c r="BI90" s="6" t="s">
        <v>55</v>
      </c>
      <c r="BJ90" s="6" t="s">
        <v>92</v>
      </c>
      <c r="BK90" s="6" t="s">
        <v>55</v>
      </c>
      <c r="BL90" s="23"/>
    </row>
    <row r="91">
      <c r="A91" s="16">
        <v>86.0</v>
      </c>
      <c r="B91" s="116" t="s">
        <v>903</v>
      </c>
      <c r="C91" s="116" t="s">
        <v>355</v>
      </c>
      <c r="D91" s="116" t="s">
        <v>110</v>
      </c>
      <c r="E91" s="117"/>
      <c r="F91" s="116" t="s">
        <v>96</v>
      </c>
      <c r="G91" s="116" t="s">
        <v>712</v>
      </c>
      <c r="H91" s="48" t="s">
        <v>81</v>
      </c>
      <c r="J91" s="21"/>
      <c r="K91" s="48" t="s">
        <v>84</v>
      </c>
      <c r="L91" s="49">
        <v>42979.0</v>
      </c>
      <c r="M91" s="50"/>
      <c r="N91" s="48" t="s">
        <v>85</v>
      </c>
      <c r="O91" s="48" t="s">
        <v>295</v>
      </c>
      <c r="P91" s="50"/>
      <c r="Q91" s="6"/>
      <c r="R91" s="6"/>
      <c r="S91" s="6"/>
      <c r="T91" s="23"/>
      <c r="U91" s="23"/>
      <c r="V91" s="23"/>
      <c r="W91" s="6"/>
      <c r="X91" s="6"/>
      <c r="Y91" s="23"/>
      <c r="Z91" s="6"/>
      <c r="AA91" s="6"/>
      <c r="AB91" s="6"/>
      <c r="AC91" s="6"/>
      <c r="AD91" s="23"/>
      <c r="AE91" s="23"/>
      <c r="AF91" s="23"/>
      <c r="AG91" s="23"/>
      <c r="AH91" s="25"/>
      <c r="AI91" s="25"/>
      <c r="AJ91" s="25"/>
      <c r="AK91" s="6"/>
      <c r="AL91" s="6"/>
      <c r="AM91" s="23"/>
      <c r="AN91" s="6"/>
      <c r="AO91" s="23"/>
      <c r="AP91" s="23"/>
      <c r="AQ91" s="23"/>
      <c r="AR91" s="6"/>
      <c r="AS91" s="6"/>
      <c r="AT91" s="23"/>
      <c r="AU91" s="23"/>
      <c r="AV91" s="23"/>
      <c r="AW91" s="23"/>
      <c r="AX91" s="25"/>
      <c r="AY91" s="32" t="str">
        <f t="shared" si="1"/>
        <v/>
      </c>
      <c r="AZ91" s="23"/>
      <c r="BA91" s="23">
        <f t="shared" si="2"/>
        <v>0</v>
      </c>
      <c r="BB91" s="6"/>
      <c r="BC91" s="6"/>
      <c r="BD91" s="23">
        <f t="shared" si="3"/>
        <v>0</v>
      </c>
      <c r="BE91" s="6"/>
      <c r="BF91" s="6"/>
      <c r="BG91" s="6"/>
      <c r="BH91" s="6"/>
      <c r="BI91" s="6"/>
      <c r="BJ91" s="6"/>
      <c r="BK91" s="6"/>
      <c r="BL91" s="23"/>
    </row>
    <row r="92">
      <c r="A92" s="16">
        <v>87.0</v>
      </c>
      <c r="B92" s="116" t="s">
        <v>143</v>
      </c>
      <c r="C92" s="116" t="s">
        <v>115</v>
      </c>
      <c r="D92" s="116" t="s">
        <v>77</v>
      </c>
      <c r="E92" s="117"/>
      <c r="F92" s="116" t="s">
        <v>79</v>
      </c>
      <c r="G92" s="116" t="s">
        <v>712</v>
      </c>
      <c r="H92" s="48" t="s">
        <v>81</v>
      </c>
      <c r="J92" s="21"/>
      <c r="K92" s="48" t="s">
        <v>84</v>
      </c>
      <c r="L92" s="49">
        <v>42979.0</v>
      </c>
      <c r="M92" s="50"/>
      <c r="N92" s="48" t="s">
        <v>85</v>
      </c>
      <c r="O92" s="48" t="s">
        <v>295</v>
      </c>
      <c r="P92" s="50"/>
      <c r="Q92" s="6"/>
      <c r="R92" s="6"/>
      <c r="S92" s="6"/>
      <c r="T92" s="23"/>
      <c r="U92" s="23"/>
      <c r="V92" s="23"/>
      <c r="W92" s="6"/>
      <c r="X92" s="6"/>
      <c r="Y92" s="23"/>
      <c r="Z92" s="6"/>
      <c r="AA92" s="6"/>
      <c r="AB92" s="6"/>
      <c r="AC92" s="6"/>
      <c r="AD92" s="23"/>
      <c r="AE92" s="23"/>
      <c r="AF92" s="23"/>
      <c r="AG92" s="23"/>
      <c r="AH92" s="25"/>
      <c r="AI92" s="25"/>
      <c r="AJ92" s="25"/>
      <c r="AK92" s="6"/>
      <c r="AL92" s="6"/>
      <c r="AM92" s="23"/>
      <c r="AN92" s="6"/>
      <c r="AO92" s="23"/>
      <c r="AP92" s="23"/>
      <c r="AQ92" s="23"/>
      <c r="AR92" s="6"/>
      <c r="AS92" s="6"/>
      <c r="AT92" s="23"/>
      <c r="AU92" s="23"/>
      <c r="AV92" s="23"/>
      <c r="AW92" s="23"/>
      <c r="AX92" s="25"/>
      <c r="AY92" s="32" t="str">
        <f t="shared" si="1"/>
        <v/>
      </c>
      <c r="AZ92" s="23"/>
      <c r="BA92" s="23">
        <f t="shared" si="2"/>
        <v>0</v>
      </c>
      <c r="BB92" s="6"/>
      <c r="BC92" s="6"/>
      <c r="BD92" s="23">
        <f t="shared" si="3"/>
        <v>0</v>
      </c>
      <c r="BE92" s="6"/>
      <c r="BF92" s="6"/>
      <c r="BG92" s="6"/>
      <c r="BH92" s="6"/>
      <c r="BI92" s="6"/>
      <c r="BJ92" s="6"/>
      <c r="BK92" s="6"/>
      <c r="BL92" s="23"/>
    </row>
    <row r="93">
      <c r="A93" s="16">
        <v>88.0</v>
      </c>
      <c r="B93" s="116" t="s">
        <v>905</v>
      </c>
      <c r="C93" s="116" t="s">
        <v>412</v>
      </c>
      <c r="D93" s="116" t="s">
        <v>183</v>
      </c>
      <c r="E93" s="117"/>
      <c r="F93" s="116" t="s">
        <v>96</v>
      </c>
      <c r="G93" s="116" t="s">
        <v>712</v>
      </c>
      <c r="H93" s="48" t="s">
        <v>81</v>
      </c>
      <c r="J93" s="21"/>
      <c r="K93" s="48" t="s">
        <v>84</v>
      </c>
      <c r="L93" s="49">
        <v>42979.0</v>
      </c>
      <c r="M93" s="50"/>
      <c r="N93" s="48" t="s">
        <v>85</v>
      </c>
      <c r="O93" s="48" t="s">
        <v>295</v>
      </c>
      <c r="P93" s="50"/>
      <c r="Q93" s="6"/>
      <c r="R93" s="6"/>
      <c r="S93" s="6"/>
      <c r="T93" s="23"/>
      <c r="U93" s="23"/>
      <c r="V93" s="23"/>
      <c r="W93" s="6"/>
      <c r="X93" s="6"/>
      <c r="Y93" s="23"/>
      <c r="Z93" s="6"/>
      <c r="AA93" s="6"/>
      <c r="AB93" s="6"/>
      <c r="AC93" s="6"/>
      <c r="AD93" s="23"/>
      <c r="AE93" s="23"/>
      <c r="AF93" s="23"/>
      <c r="AG93" s="23"/>
      <c r="AH93" s="25"/>
      <c r="AI93" s="25"/>
      <c r="AJ93" s="25"/>
      <c r="AK93" s="6"/>
      <c r="AL93" s="6"/>
      <c r="AM93" s="23"/>
      <c r="AN93" s="6"/>
      <c r="AO93" s="23"/>
      <c r="AP93" s="23"/>
      <c r="AQ93" s="23"/>
      <c r="AR93" s="6"/>
      <c r="AS93" s="6"/>
      <c r="AT93" s="23"/>
      <c r="AU93" s="23"/>
      <c r="AV93" s="23"/>
      <c r="AW93" s="23"/>
      <c r="AX93" s="25"/>
      <c r="AY93" s="32" t="str">
        <f t="shared" si="1"/>
        <v/>
      </c>
      <c r="AZ93" s="23"/>
      <c r="BA93" s="23">
        <f t="shared" si="2"/>
        <v>0</v>
      </c>
      <c r="BB93" s="6"/>
      <c r="BC93" s="6"/>
      <c r="BD93" s="23">
        <f t="shared" si="3"/>
        <v>0</v>
      </c>
      <c r="BE93" s="6"/>
      <c r="BF93" s="6"/>
      <c r="BG93" s="6"/>
      <c r="BH93" s="6"/>
      <c r="BI93" s="6"/>
      <c r="BJ93" s="6"/>
      <c r="BK93" s="6"/>
      <c r="BL93" s="23"/>
    </row>
    <row r="94">
      <c r="A94" s="16">
        <v>89.0</v>
      </c>
      <c r="B94" s="116" t="s">
        <v>906</v>
      </c>
      <c r="C94" s="116" t="s">
        <v>688</v>
      </c>
      <c r="D94" s="116" t="s">
        <v>350</v>
      </c>
      <c r="E94" s="117"/>
      <c r="F94" s="116" t="s">
        <v>79</v>
      </c>
      <c r="G94" s="116" t="s">
        <v>712</v>
      </c>
      <c r="H94" s="48" t="s">
        <v>81</v>
      </c>
      <c r="J94" s="21"/>
      <c r="K94" s="48" t="s">
        <v>84</v>
      </c>
      <c r="L94" s="49">
        <v>42979.0</v>
      </c>
      <c r="M94" s="50"/>
      <c r="N94" s="48" t="s">
        <v>85</v>
      </c>
      <c r="O94" s="48" t="s">
        <v>295</v>
      </c>
      <c r="P94" s="50"/>
      <c r="Q94" s="6"/>
      <c r="R94" s="6"/>
      <c r="S94" s="6"/>
      <c r="T94" s="23"/>
      <c r="U94" s="23"/>
      <c r="V94" s="23"/>
      <c r="W94" s="6"/>
      <c r="X94" s="6"/>
      <c r="Y94" s="23"/>
      <c r="Z94" s="6"/>
      <c r="AA94" s="6"/>
      <c r="AB94" s="6"/>
      <c r="AC94" s="6"/>
      <c r="AD94" s="23"/>
      <c r="AE94" s="23"/>
      <c r="AF94" s="23"/>
      <c r="AG94" s="23"/>
      <c r="AH94" s="25"/>
      <c r="AI94" s="25"/>
      <c r="AJ94" s="25"/>
      <c r="AK94" s="6"/>
      <c r="AL94" s="6"/>
      <c r="AM94" s="23"/>
      <c r="AN94" s="6"/>
      <c r="AO94" s="23"/>
      <c r="AP94" s="23"/>
      <c r="AQ94" s="23"/>
      <c r="AR94" s="6"/>
      <c r="AS94" s="6"/>
      <c r="AT94" s="23"/>
      <c r="AU94" s="23"/>
      <c r="AV94" s="23"/>
      <c r="AW94" s="23"/>
      <c r="AX94" s="25"/>
      <c r="AY94" s="32" t="str">
        <f t="shared" si="1"/>
        <v/>
      </c>
      <c r="AZ94" s="23"/>
      <c r="BA94" s="23">
        <f t="shared" si="2"/>
        <v>0</v>
      </c>
      <c r="BB94" s="6"/>
      <c r="BC94" s="6"/>
      <c r="BD94" s="23">
        <f t="shared" si="3"/>
        <v>0</v>
      </c>
      <c r="BE94" s="6"/>
      <c r="BF94" s="6"/>
      <c r="BG94" s="6"/>
      <c r="BH94" s="6"/>
      <c r="BI94" s="6"/>
      <c r="BJ94" s="6"/>
      <c r="BK94" s="6"/>
      <c r="BL94" s="23"/>
    </row>
    <row r="95">
      <c r="A95" s="16">
        <v>90.0</v>
      </c>
      <c r="B95" s="116" t="s">
        <v>906</v>
      </c>
      <c r="C95" s="116" t="s">
        <v>293</v>
      </c>
      <c r="D95" s="116" t="s">
        <v>195</v>
      </c>
      <c r="E95" s="117"/>
      <c r="F95" s="116" t="s">
        <v>96</v>
      </c>
      <c r="G95" s="116" t="s">
        <v>712</v>
      </c>
      <c r="H95" s="48" t="s">
        <v>81</v>
      </c>
      <c r="J95" s="21"/>
      <c r="K95" s="48" t="s">
        <v>84</v>
      </c>
      <c r="L95" s="49">
        <v>42979.0</v>
      </c>
      <c r="M95" s="50"/>
      <c r="N95" s="48" t="s">
        <v>85</v>
      </c>
      <c r="O95" s="48" t="s">
        <v>295</v>
      </c>
      <c r="P95" s="50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6"/>
      <c r="AS95" s="25"/>
      <c r="AT95" s="25"/>
      <c r="AU95" s="25"/>
      <c r="AV95" s="25"/>
      <c r="AW95" s="25"/>
      <c r="AX95" s="25"/>
      <c r="AY95" s="32" t="str">
        <f t="shared" si="1"/>
        <v/>
      </c>
      <c r="AZ95" s="23"/>
      <c r="BA95" s="23">
        <f t="shared" si="2"/>
        <v>0</v>
      </c>
      <c r="BB95" s="6"/>
      <c r="BC95" s="6"/>
      <c r="BD95" s="23">
        <f t="shared" si="3"/>
        <v>0</v>
      </c>
      <c r="BE95" s="6"/>
      <c r="BF95" s="6"/>
      <c r="BG95" s="6"/>
      <c r="BH95" s="6"/>
      <c r="BI95" s="6"/>
      <c r="BJ95" s="6"/>
      <c r="BK95" s="6"/>
      <c r="BL95" s="23"/>
    </row>
    <row r="96">
      <c r="A96" s="16">
        <v>91.0</v>
      </c>
      <c r="B96" s="116" t="s">
        <v>1942</v>
      </c>
      <c r="C96" s="116" t="s">
        <v>236</v>
      </c>
      <c r="D96" s="116" t="s">
        <v>102</v>
      </c>
      <c r="E96" s="117"/>
      <c r="F96" s="116" t="s">
        <v>96</v>
      </c>
      <c r="G96" s="116" t="s">
        <v>712</v>
      </c>
      <c r="H96" s="48" t="s">
        <v>81</v>
      </c>
      <c r="J96" s="21"/>
      <c r="K96" s="48" t="s">
        <v>84</v>
      </c>
      <c r="L96" s="49">
        <v>42989.0</v>
      </c>
      <c r="M96" s="50"/>
      <c r="N96" s="48" t="s">
        <v>85</v>
      </c>
      <c r="O96" s="48" t="s">
        <v>295</v>
      </c>
      <c r="P96" s="50"/>
      <c r="Q96" s="6"/>
      <c r="R96" s="6"/>
      <c r="S96" s="6"/>
      <c r="T96" s="23"/>
      <c r="U96" s="23"/>
      <c r="V96" s="23"/>
      <c r="W96" s="6"/>
      <c r="X96" s="6"/>
      <c r="Y96" s="23"/>
      <c r="Z96" s="6"/>
      <c r="AA96" s="6"/>
      <c r="AB96" s="6"/>
      <c r="AC96" s="6"/>
      <c r="AD96" s="23"/>
      <c r="AE96" s="23"/>
      <c r="AF96" s="23"/>
      <c r="AG96" s="23"/>
      <c r="AH96" s="25"/>
      <c r="AI96" s="25"/>
      <c r="AJ96" s="25"/>
      <c r="AK96" s="6"/>
      <c r="AL96" s="6"/>
      <c r="AM96" s="23"/>
      <c r="AN96" s="6"/>
      <c r="AO96" s="23"/>
      <c r="AP96" s="23"/>
      <c r="AQ96" s="23"/>
      <c r="AR96" s="6"/>
      <c r="AS96" s="6"/>
      <c r="AT96" s="23"/>
      <c r="AU96" s="23"/>
      <c r="AV96" s="23"/>
      <c r="AW96" s="23"/>
      <c r="AX96" s="25"/>
      <c r="AY96" s="32" t="str">
        <f t="shared" si="1"/>
        <v/>
      </c>
      <c r="AZ96" s="23"/>
      <c r="BA96" s="23">
        <f t="shared" si="2"/>
        <v>0</v>
      </c>
      <c r="BB96" s="6"/>
      <c r="BC96" s="6"/>
      <c r="BD96" s="23">
        <f t="shared" si="3"/>
        <v>0</v>
      </c>
      <c r="BE96" s="6"/>
      <c r="BF96" s="6"/>
      <c r="BG96" s="6"/>
      <c r="BH96" s="6"/>
      <c r="BI96" s="6"/>
      <c r="BJ96" s="6"/>
      <c r="BK96" s="6"/>
      <c r="BL96" s="23"/>
    </row>
    <row r="97">
      <c r="A97" s="16">
        <v>92.0</v>
      </c>
      <c r="B97" s="116" t="s">
        <v>912</v>
      </c>
      <c r="C97" s="116" t="s">
        <v>145</v>
      </c>
      <c r="D97" s="118"/>
      <c r="E97" s="117"/>
      <c r="F97" s="116" t="s">
        <v>79</v>
      </c>
      <c r="G97" s="116" t="s">
        <v>712</v>
      </c>
      <c r="H97" s="48" t="s">
        <v>81</v>
      </c>
      <c r="J97" s="21"/>
      <c r="K97" s="48" t="s">
        <v>84</v>
      </c>
      <c r="L97" s="49">
        <v>42979.0</v>
      </c>
      <c r="M97" s="50"/>
      <c r="N97" s="48" t="s">
        <v>85</v>
      </c>
      <c r="O97" s="48" t="s">
        <v>295</v>
      </c>
      <c r="P97" s="50"/>
      <c r="Q97" s="6"/>
      <c r="R97" s="6"/>
      <c r="S97" s="6"/>
      <c r="T97" s="23"/>
      <c r="U97" s="23"/>
      <c r="V97" s="23"/>
      <c r="W97" s="6"/>
      <c r="X97" s="6"/>
      <c r="Y97" s="23"/>
      <c r="Z97" s="6"/>
      <c r="AA97" s="6"/>
      <c r="AB97" s="6"/>
      <c r="AC97" s="6"/>
      <c r="AD97" s="23"/>
      <c r="AE97" s="23"/>
      <c r="AF97" s="23"/>
      <c r="AG97" s="23"/>
      <c r="AH97" s="25"/>
      <c r="AI97" s="25"/>
      <c r="AJ97" s="25"/>
      <c r="AK97" s="6"/>
      <c r="AL97" s="6"/>
      <c r="AM97" s="23"/>
      <c r="AN97" s="6"/>
      <c r="AO97" s="23"/>
      <c r="AP97" s="23"/>
      <c r="AQ97" s="23"/>
      <c r="AR97" s="6"/>
      <c r="AS97" s="6"/>
      <c r="AT97" s="23"/>
      <c r="AU97" s="23"/>
      <c r="AV97" s="23"/>
      <c r="AW97" s="23"/>
      <c r="AX97" s="25"/>
      <c r="AY97" s="32" t="str">
        <f t="shared" si="1"/>
        <v/>
      </c>
      <c r="AZ97" s="23"/>
      <c r="BA97" s="23">
        <f t="shared" si="2"/>
        <v>0</v>
      </c>
      <c r="BB97" s="6"/>
      <c r="BC97" s="6"/>
      <c r="BD97" s="23">
        <f t="shared" si="3"/>
        <v>0</v>
      </c>
      <c r="BE97" s="6"/>
      <c r="BF97" s="6"/>
      <c r="BG97" s="6"/>
      <c r="BH97" s="6"/>
      <c r="BI97" s="6"/>
      <c r="BJ97" s="6"/>
      <c r="BK97" s="6"/>
      <c r="BL97" s="23"/>
    </row>
    <row r="98">
      <c r="A98" s="16">
        <v>93.0</v>
      </c>
      <c r="B98" s="116" t="s">
        <v>196</v>
      </c>
      <c r="C98" s="116" t="s">
        <v>77</v>
      </c>
      <c r="D98" s="116" t="s">
        <v>206</v>
      </c>
      <c r="E98" s="116" t="s">
        <v>76</v>
      </c>
      <c r="F98" s="116" t="s">
        <v>79</v>
      </c>
      <c r="G98" s="116" t="s">
        <v>712</v>
      </c>
      <c r="H98" s="48" t="s">
        <v>81</v>
      </c>
      <c r="J98" s="21"/>
      <c r="K98" s="48" t="s">
        <v>138</v>
      </c>
      <c r="L98" s="49">
        <v>42979.0</v>
      </c>
      <c r="M98" s="49">
        <v>42981.0</v>
      </c>
      <c r="N98" s="50"/>
      <c r="O98" s="50"/>
      <c r="P98" s="50"/>
      <c r="Q98" s="6"/>
      <c r="R98" s="6"/>
      <c r="S98" s="6"/>
      <c r="T98" s="23"/>
      <c r="U98" s="23"/>
      <c r="V98" s="23"/>
      <c r="W98" s="6"/>
      <c r="X98" s="23"/>
      <c r="Y98" s="23"/>
      <c r="Z98" s="6"/>
      <c r="AA98" s="6"/>
      <c r="AB98" s="6"/>
      <c r="AC98" s="6"/>
      <c r="AD98" s="23"/>
      <c r="AE98" s="23"/>
      <c r="AF98" s="23"/>
      <c r="AG98" s="23"/>
      <c r="AH98" s="25"/>
      <c r="AI98" s="25"/>
      <c r="AJ98" s="25"/>
      <c r="AK98" s="6"/>
      <c r="AL98" s="6"/>
      <c r="AM98" s="23"/>
      <c r="AN98" s="6"/>
      <c r="AO98" s="23"/>
      <c r="AP98" s="23"/>
      <c r="AQ98" s="23"/>
      <c r="AR98" s="6"/>
      <c r="AS98" s="6"/>
      <c r="AT98" s="23"/>
      <c r="AU98" s="23"/>
      <c r="AV98" s="23"/>
      <c r="AW98" s="23"/>
      <c r="AX98" s="25"/>
      <c r="AY98" s="32" t="str">
        <f t="shared" si="1"/>
        <v/>
      </c>
      <c r="AZ98" s="23"/>
      <c r="BA98" s="23">
        <f t="shared" si="2"/>
        <v>0</v>
      </c>
      <c r="BB98" s="6"/>
      <c r="BC98" s="6"/>
      <c r="BD98" s="23">
        <f t="shared" si="3"/>
        <v>0</v>
      </c>
      <c r="BE98" s="6"/>
      <c r="BF98" s="6"/>
      <c r="BG98" s="6"/>
      <c r="BH98" s="6"/>
      <c r="BI98" s="6"/>
      <c r="BJ98" s="6"/>
      <c r="BK98" s="6"/>
      <c r="BL98" s="23"/>
    </row>
    <row r="99">
      <c r="A99" s="16">
        <v>94.0</v>
      </c>
      <c r="B99" s="116" t="s">
        <v>916</v>
      </c>
      <c r="C99" s="116" t="s">
        <v>731</v>
      </c>
      <c r="D99" s="116" t="s">
        <v>77</v>
      </c>
      <c r="E99" s="117"/>
      <c r="F99" s="116" t="s">
        <v>79</v>
      </c>
      <c r="G99" s="116" t="s">
        <v>712</v>
      </c>
      <c r="H99" s="48" t="s">
        <v>81</v>
      </c>
      <c r="J99" s="21"/>
      <c r="K99" s="48" t="s">
        <v>84</v>
      </c>
      <c r="L99" s="49">
        <v>42979.0</v>
      </c>
      <c r="M99" s="50"/>
      <c r="N99" s="48" t="s">
        <v>85</v>
      </c>
      <c r="O99" s="48" t="s">
        <v>295</v>
      </c>
      <c r="P99" s="50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6"/>
      <c r="AS99" s="25"/>
      <c r="AT99" s="25"/>
      <c r="AU99" s="25"/>
      <c r="AV99" s="25"/>
      <c r="AW99" s="25"/>
      <c r="AX99" s="25"/>
      <c r="AY99" s="32" t="str">
        <f t="shared" si="1"/>
        <v/>
      </c>
      <c r="AZ99" s="23"/>
      <c r="BA99" s="23">
        <f t="shared" si="2"/>
        <v>0</v>
      </c>
      <c r="BB99" s="6"/>
      <c r="BC99" s="6"/>
      <c r="BD99" s="23">
        <f t="shared" si="3"/>
        <v>0</v>
      </c>
      <c r="BE99" s="6"/>
      <c r="BF99" s="6"/>
      <c r="BG99" s="6"/>
      <c r="BH99" s="6"/>
      <c r="BI99" s="6"/>
      <c r="BJ99" s="6"/>
      <c r="BK99" s="6"/>
      <c r="BL99" s="23"/>
    </row>
    <row r="100">
      <c r="A100" s="16">
        <v>95.0</v>
      </c>
      <c r="B100" s="116" t="s">
        <v>917</v>
      </c>
      <c r="C100" s="116" t="s">
        <v>143</v>
      </c>
      <c r="D100" s="116" t="s">
        <v>716</v>
      </c>
      <c r="E100" s="117"/>
      <c r="F100" s="116" t="s">
        <v>79</v>
      </c>
      <c r="G100" s="116" t="s">
        <v>712</v>
      </c>
      <c r="H100" s="48" t="s">
        <v>81</v>
      </c>
      <c r="J100" s="21"/>
      <c r="K100" s="48" t="s">
        <v>138</v>
      </c>
      <c r="L100" s="49">
        <v>42985.0</v>
      </c>
      <c r="M100" s="49">
        <v>43017.0</v>
      </c>
      <c r="N100" s="48" t="s">
        <v>85</v>
      </c>
      <c r="O100" s="48" t="s">
        <v>295</v>
      </c>
      <c r="P100" s="52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6"/>
      <c r="AS100" s="25"/>
      <c r="AT100" s="25"/>
      <c r="AU100" s="25"/>
      <c r="AV100" s="25"/>
      <c r="AW100" s="25"/>
      <c r="AX100" s="25"/>
      <c r="AY100" s="32" t="str">
        <f t="shared" si="1"/>
        <v/>
      </c>
      <c r="AZ100" s="23"/>
      <c r="BA100" s="23">
        <f t="shared" si="2"/>
        <v>0</v>
      </c>
      <c r="BB100" s="6"/>
      <c r="BC100" s="6"/>
      <c r="BD100" s="23">
        <f t="shared" si="3"/>
        <v>0</v>
      </c>
      <c r="BE100" s="6"/>
      <c r="BF100" s="6"/>
      <c r="BG100" s="6"/>
      <c r="BH100" s="6"/>
      <c r="BI100" s="6"/>
      <c r="BJ100" s="6"/>
      <c r="BK100" s="6"/>
      <c r="BL100" s="23"/>
    </row>
    <row r="101">
      <c r="A101" s="16">
        <v>96.0</v>
      </c>
      <c r="B101" s="116" t="s">
        <v>146</v>
      </c>
      <c r="C101" s="116" t="s">
        <v>540</v>
      </c>
      <c r="D101" s="116" t="s">
        <v>919</v>
      </c>
      <c r="E101" s="118"/>
      <c r="F101" s="116" t="s">
        <v>79</v>
      </c>
      <c r="G101" s="116" t="s">
        <v>712</v>
      </c>
      <c r="H101" s="48" t="s">
        <v>81</v>
      </c>
      <c r="J101" s="21"/>
      <c r="K101" s="48" t="s">
        <v>84</v>
      </c>
      <c r="L101" s="49">
        <v>42979.0</v>
      </c>
      <c r="M101" s="50"/>
      <c r="N101" s="48" t="s">
        <v>85</v>
      </c>
      <c r="O101" s="48" t="s">
        <v>295</v>
      </c>
      <c r="P101" s="50"/>
      <c r="Q101" s="6"/>
      <c r="R101" s="6"/>
      <c r="S101" s="6"/>
      <c r="T101" s="23"/>
      <c r="U101" s="23"/>
      <c r="V101" s="23"/>
      <c r="W101" s="6"/>
      <c r="X101" s="6"/>
      <c r="Y101" s="23"/>
      <c r="Z101" s="6"/>
      <c r="AA101" s="6"/>
      <c r="AB101" s="6"/>
      <c r="AC101" s="6"/>
      <c r="AD101" s="23"/>
      <c r="AE101" s="23"/>
      <c r="AF101" s="23"/>
      <c r="AG101" s="23"/>
      <c r="AH101" s="25"/>
      <c r="AI101" s="25"/>
      <c r="AJ101" s="25"/>
      <c r="AK101" s="6"/>
      <c r="AL101" s="6"/>
      <c r="AM101" s="23"/>
      <c r="AN101" s="6"/>
      <c r="AO101" s="23"/>
      <c r="AP101" s="23"/>
      <c r="AQ101" s="23"/>
      <c r="AR101" s="6"/>
      <c r="AS101" s="6"/>
      <c r="AT101" s="23"/>
      <c r="AU101" s="23"/>
      <c r="AV101" s="23"/>
      <c r="AW101" s="23"/>
      <c r="AX101" s="25"/>
      <c r="AY101" s="32" t="str">
        <f t="shared" si="1"/>
        <v/>
      </c>
      <c r="AZ101" s="23"/>
      <c r="BA101" s="23">
        <f t="shared" si="2"/>
        <v>0</v>
      </c>
      <c r="BB101" s="6"/>
      <c r="BC101" s="6"/>
      <c r="BD101" s="23">
        <f t="shared" si="3"/>
        <v>0</v>
      </c>
      <c r="BE101" s="6"/>
      <c r="BF101" s="6"/>
      <c r="BG101" s="6"/>
      <c r="BH101" s="6"/>
      <c r="BI101" s="6"/>
      <c r="BJ101" s="6"/>
      <c r="BK101" s="6"/>
      <c r="BL101" s="23"/>
    </row>
    <row r="102">
      <c r="A102" s="16">
        <v>97.0</v>
      </c>
      <c r="B102" s="116" t="s">
        <v>920</v>
      </c>
      <c r="C102" s="116" t="s">
        <v>193</v>
      </c>
      <c r="D102" s="116" t="s">
        <v>921</v>
      </c>
      <c r="E102" s="118"/>
      <c r="F102" s="116" t="s">
        <v>96</v>
      </c>
      <c r="G102" s="116" t="s">
        <v>712</v>
      </c>
      <c r="H102" s="48" t="s">
        <v>81</v>
      </c>
      <c r="J102" s="21"/>
      <c r="K102" s="48" t="s">
        <v>84</v>
      </c>
      <c r="L102" s="49">
        <v>42979.0</v>
      </c>
      <c r="M102" s="50"/>
      <c r="N102" s="48" t="s">
        <v>85</v>
      </c>
      <c r="O102" s="48" t="s">
        <v>295</v>
      </c>
      <c r="P102" s="50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6"/>
      <c r="AS102" s="25"/>
      <c r="AT102" s="25"/>
      <c r="AU102" s="25"/>
      <c r="AV102" s="25"/>
      <c r="AW102" s="25"/>
      <c r="AX102" s="25"/>
      <c r="AY102" s="32" t="str">
        <f t="shared" si="1"/>
        <v/>
      </c>
      <c r="AZ102" s="23"/>
      <c r="BA102" s="23">
        <f t="shared" si="2"/>
        <v>0</v>
      </c>
      <c r="BB102" s="6"/>
      <c r="BC102" s="6"/>
      <c r="BD102" s="23">
        <f t="shared" si="3"/>
        <v>0</v>
      </c>
      <c r="BE102" s="6"/>
      <c r="BF102" s="6"/>
      <c r="BG102" s="6"/>
      <c r="BH102" s="6"/>
      <c r="BI102" s="6"/>
      <c r="BJ102" s="6"/>
      <c r="BK102" s="6"/>
      <c r="BL102" s="23"/>
    </row>
    <row r="103">
      <c r="A103" s="16">
        <v>98.0</v>
      </c>
      <c r="B103" s="116" t="s">
        <v>1939</v>
      </c>
      <c r="C103" s="116" t="s">
        <v>1864</v>
      </c>
      <c r="D103" s="116" t="s">
        <v>338</v>
      </c>
      <c r="E103" s="118"/>
      <c r="F103" s="116" t="s">
        <v>79</v>
      </c>
      <c r="G103" s="116" t="s">
        <v>712</v>
      </c>
      <c r="H103" s="48" t="s">
        <v>81</v>
      </c>
      <c r="J103" s="21"/>
      <c r="K103" s="48" t="s">
        <v>84</v>
      </c>
      <c r="L103" s="49">
        <v>42979.0</v>
      </c>
      <c r="M103" s="50"/>
      <c r="N103" s="48" t="s">
        <v>85</v>
      </c>
      <c r="O103" s="48" t="s">
        <v>295</v>
      </c>
      <c r="P103" s="50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6"/>
      <c r="AS103" s="25"/>
      <c r="AT103" s="25"/>
      <c r="AU103" s="25"/>
      <c r="AV103" s="25"/>
      <c r="AW103" s="25"/>
      <c r="AX103" s="25"/>
      <c r="AY103" s="32" t="str">
        <f t="shared" si="1"/>
        <v/>
      </c>
      <c r="AZ103" s="23"/>
      <c r="BA103" s="23">
        <f t="shared" si="2"/>
        <v>0</v>
      </c>
      <c r="BB103" s="6"/>
      <c r="BC103" s="6"/>
      <c r="BD103" s="23">
        <f t="shared" si="3"/>
        <v>0</v>
      </c>
      <c r="BE103" s="6"/>
      <c r="BF103" s="6"/>
      <c r="BG103" s="6"/>
      <c r="BH103" s="6"/>
      <c r="BI103" s="6"/>
      <c r="BJ103" s="6"/>
      <c r="BK103" s="6"/>
      <c r="BL103" s="23"/>
    </row>
    <row r="104">
      <c r="A104" s="16">
        <v>99.0</v>
      </c>
      <c r="B104" s="116" t="s">
        <v>634</v>
      </c>
      <c r="C104" s="116" t="s">
        <v>78</v>
      </c>
      <c r="D104" s="116" t="s">
        <v>923</v>
      </c>
      <c r="E104" s="117"/>
      <c r="F104" s="116" t="s">
        <v>79</v>
      </c>
      <c r="G104" s="116" t="s">
        <v>712</v>
      </c>
      <c r="H104" s="48" t="s">
        <v>81</v>
      </c>
      <c r="J104" s="21"/>
      <c r="K104" s="48" t="s">
        <v>84</v>
      </c>
      <c r="L104" s="49">
        <v>42979.0</v>
      </c>
      <c r="M104" s="50"/>
      <c r="N104" s="48" t="s">
        <v>85</v>
      </c>
      <c r="O104" s="48" t="s">
        <v>295</v>
      </c>
      <c r="P104" s="50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6"/>
      <c r="AS104" s="25"/>
      <c r="AT104" s="25"/>
      <c r="AU104" s="25"/>
      <c r="AV104" s="25"/>
      <c r="AW104" s="25"/>
      <c r="AX104" s="25"/>
      <c r="AY104" s="32" t="str">
        <f t="shared" si="1"/>
        <v/>
      </c>
      <c r="AZ104" s="23"/>
      <c r="BA104" s="23">
        <f t="shared" si="2"/>
        <v>0</v>
      </c>
      <c r="BB104" s="6"/>
      <c r="BC104" s="6"/>
      <c r="BD104" s="23">
        <f t="shared" si="3"/>
        <v>0</v>
      </c>
      <c r="BE104" s="6"/>
      <c r="BF104" s="6"/>
      <c r="BG104" s="6"/>
      <c r="BH104" s="6"/>
      <c r="BI104" s="6"/>
      <c r="BJ104" s="6"/>
      <c r="BK104" s="6"/>
      <c r="BL104" s="23"/>
    </row>
    <row r="105">
      <c r="A105" s="16">
        <v>100.0</v>
      </c>
      <c r="B105" s="116" t="s">
        <v>170</v>
      </c>
      <c r="C105" s="116" t="s">
        <v>1949</v>
      </c>
      <c r="D105" s="116" t="s">
        <v>110</v>
      </c>
      <c r="E105" s="118"/>
      <c r="F105" s="116" t="s">
        <v>96</v>
      </c>
      <c r="G105" s="116" t="s">
        <v>712</v>
      </c>
      <c r="H105" s="48" t="s">
        <v>81</v>
      </c>
      <c r="J105" s="21"/>
      <c r="K105" s="48" t="s">
        <v>84</v>
      </c>
      <c r="L105" s="49">
        <v>42979.0</v>
      </c>
      <c r="M105" s="50"/>
      <c r="N105" s="48" t="s">
        <v>85</v>
      </c>
      <c r="O105" s="48" t="s">
        <v>295</v>
      </c>
      <c r="P105" s="52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6"/>
      <c r="AS105" s="25"/>
      <c r="AT105" s="25"/>
      <c r="AU105" s="25"/>
      <c r="AV105" s="25"/>
      <c r="AW105" s="25"/>
      <c r="AX105" s="25"/>
      <c r="AY105" s="32" t="str">
        <f t="shared" si="1"/>
        <v/>
      </c>
      <c r="AZ105" s="23"/>
      <c r="BA105" s="23">
        <f t="shared" si="2"/>
        <v>0</v>
      </c>
      <c r="BB105" s="6"/>
      <c r="BC105" s="6"/>
      <c r="BD105" s="23">
        <f t="shared" si="3"/>
        <v>0</v>
      </c>
      <c r="BE105" s="6"/>
      <c r="BF105" s="6"/>
      <c r="BG105" s="6"/>
      <c r="BH105" s="6"/>
      <c r="BI105" s="6"/>
      <c r="BJ105" s="6"/>
      <c r="BK105" s="6"/>
      <c r="BL105" s="23"/>
    </row>
    <row r="106">
      <c r="A106" s="16">
        <v>101.0</v>
      </c>
      <c r="B106" s="116" t="s">
        <v>1950</v>
      </c>
      <c r="C106" s="116" t="s">
        <v>112</v>
      </c>
      <c r="D106" s="116" t="s">
        <v>110</v>
      </c>
      <c r="E106" s="116" t="s">
        <v>355</v>
      </c>
      <c r="F106" s="116" t="s">
        <v>96</v>
      </c>
      <c r="G106" s="116" t="s">
        <v>712</v>
      </c>
      <c r="H106" s="48" t="s">
        <v>81</v>
      </c>
      <c r="J106" s="21"/>
      <c r="K106" s="48" t="s">
        <v>84</v>
      </c>
      <c r="L106" s="49">
        <v>42979.0</v>
      </c>
      <c r="M106" s="50"/>
      <c r="N106" s="48" t="s">
        <v>85</v>
      </c>
      <c r="O106" s="48" t="s">
        <v>295</v>
      </c>
      <c r="P106" s="52"/>
      <c r="Q106" s="6"/>
      <c r="R106" s="6"/>
      <c r="S106" s="6"/>
      <c r="T106" s="23"/>
      <c r="U106" s="23"/>
      <c r="V106" s="23"/>
      <c r="W106" s="6"/>
      <c r="X106" s="6"/>
      <c r="Y106" s="23"/>
      <c r="Z106" s="6"/>
      <c r="AA106" s="25"/>
      <c r="AB106" s="6"/>
      <c r="AC106" s="6"/>
      <c r="AD106" s="23"/>
      <c r="AE106" s="23"/>
      <c r="AF106" s="23"/>
      <c r="AG106" s="23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6"/>
      <c r="AS106" s="25"/>
      <c r="AT106" s="25"/>
      <c r="AU106" s="25"/>
      <c r="AV106" s="25"/>
      <c r="AW106" s="25"/>
      <c r="AX106" s="25"/>
      <c r="AY106" s="32" t="str">
        <f t="shared" si="1"/>
        <v/>
      </c>
      <c r="AZ106" s="23"/>
      <c r="BA106" s="23">
        <f t="shared" si="2"/>
        <v>0</v>
      </c>
      <c r="BB106" s="6"/>
      <c r="BC106" s="6"/>
      <c r="BD106" s="23">
        <f t="shared" si="3"/>
        <v>0</v>
      </c>
      <c r="BE106" s="6"/>
      <c r="BF106" s="6"/>
      <c r="BG106" s="6"/>
      <c r="BH106" s="6"/>
      <c r="BI106" s="6"/>
      <c r="BJ106" s="6"/>
      <c r="BK106" s="6"/>
      <c r="BL106" s="23"/>
    </row>
    <row r="107">
      <c r="A107" s="16">
        <v>102.0</v>
      </c>
      <c r="B107" s="116" t="s">
        <v>927</v>
      </c>
      <c r="C107" s="116" t="s">
        <v>101</v>
      </c>
      <c r="D107" s="116" t="s">
        <v>784</v>
      </c>
      <c r="E107" s="117"/>
      <c r="F107" s="116" t="s">
        <v>96</v>
      </c>
      <c r="G107" s="116" t="s">
        <v>712</v>
      </c>
      <c r="H107" s="48" t="s">
        <v>81</v>
      </c>
      <c r="J107" s="21"/>
      <c r="K107" s="48" t="s">
        <v>84</v>
      </c>
      <c r="L107" s="49">
        <v>42979.0</v>
      </c>
      <c r="M107" s="50"/>
      <c r="N107" s="48" t="s">
        <v>85</v>
      </c>
      <c r="O107" s="48" t="s">
        <v>295</v>
      </c>
      <c r="P107" s="52"/>
      <c r="Q107" s="6"/>
      <c r="R107" s="6"/>
      <c r="S107" s="6"/>
      <c r="T107" s="23"/>
      <c r="U107" s="23"/>
      <c r="V107" s="23"/>
      <c r="W107" s="6"/>
      <c r="X107" s="6"/>
      <c r="Y107" s="23"/>
      <c r="Z107" s="6"/>
      <c r="AA107" s="25"/>
      <c r="AB107" s="6"/>
      <c r="AC107" s="6"/>
      <c r="AD107" s="23"/>
      <c r="AE107" s="23"/>
      <c r="AF107" s="23"/>
      <c r="AG107" s="23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6"/>
      <c r="AS107" s="25"/>
      <c r="AT107" s="25"/>
      <c r="AU107" s="25"/>
      <c r="AV107" s="25"/>
      <c r="AW107" s="25"/>
      <c r="AX107" s="25"/>
      <c r="AY107" s="32" t="str">
        <f t="shared" si="1"/>
        <v/>
      </c>
      <c r="AZ107" s="23"/>
      <c r="BA107" s="23">
        <f t="shared" si="2"/>
        <v>0</v>
      </c>
      <c r="BB107" s="6"/>
      <c r="BC107" s="6"/>
      <c r="BD107" s="23">
        <f t="shared" si="3"/>
        <v>0</v>
      </c>
      <c r="BE107" s="6"/>
      <c r="BF107" s="6"/>
      <c r="BG107" s="6"/>
      <c r="BH107" s="6"/>
      <c r="BI107" s="6"/>
      <c r="BJ107" s="6"/>
      <c r="BK107" s="6"/>
      <c r="BL107" s="23"/>
    </row>
    <row r="108">
      <c r="A108" s="16">
        <v>103.0</v>
      </c>
      <c r="B108" s="116" t="s">
        <v>930</v>
      </c>
      <c r="C108" s="116" t="s">
        <v>573</v>
      </c>
      <c r="D108" s="118"/>
      <c r="E108" s="117"/>
      <c r="F108" s="116" t="s">
        <v>79</v>
      </c>
      <c r="G108" s="116" t="s">
        <v>712</v>
      </c>
      <c r="H108" s="48" t="s">
        <v>81</v>
      </c>
      <c r="J108" s="21"/>
      <c r="K108" s="48" t="s">
        <v>138</v>
      </c>
      <c r="L108" s="49">
        <v>42979.0</v>
      </c>
      <c r="M108" s="49">
        <v>42991.0</v>
      </c>
      <c r="N108" s="48" t="s">
        <v>85</v>
      </c>
      <c r="O108" s="48" t="s">
        <v>483</v>
      </c>
      <c r="P108" s="52"/>
      <c r="Q108" s="6"/>
      <c r="R108" s="6"/>
      <c r="S108" s="6"/>
      <c r="T108" s="23"/>
      <c r="U108" s="23"/>
      <c r="V108" s="23"/>
      <c r="W108" s="6"/>
      <c r="X108" s="6"/>
      <c r="Y108" s="23"/>
      <c r="Z108" s="6"/>
      <c r="AA108" s="25"/>
      <c r="AB108" s="6"/>
      <c r="AC108" s="6"/>
      <c r="AD108" s="23"/>
      <c r="AE108" s="23"/>
      <c r="AF108" s="23"/>
      <c r="AG108" s="23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6"/>
      <c r="AS108" s="25"/>
      <c r="AT108" s="25"/>
      <c r="AU108" s="25"/>
      <c r="AV108" s="25"/>
      <c r="AW108" s="25"/>
      <c r="AX108" s="25"/>
      <c r="AY108" s="32" t="str">
        <f t="shared" si="1"/>
        <v/>
      </c>
      <c r="AZ108" s="23"/>
      <c r="BA108" s="23">
        <f t="shared" si="2"/>
        <v>0</v>
      </c>
      <c r="BB108" s="6"/>
      <c r="BC108" s="6"/>
      <c r="BD108" s="23">
        <f t="shared" si="3"/>
        <v>0</v>
      </c>
      <c r="BE108" s="6"/>
      <c r="BF108" s="6"/>
      <c r="BG108" s="6"/>
      <c r="BH108" s="6"/>
      <c r="BI108" s="6"/>
      <c r="BJ108" s="6"/>
      <c r="BK108" s="6"/>
      <c r="BL108" s="23"/>
    </row>
    <row r="109">
      <c r="A109" s="16">
        <v>104.0</v>
      </c>
      <c r="B109" s="116" t="s">
        <v>932</v>
      </c>
      <c r="C109" s="116" t="s">
        <v>192</v>
      </c>
      <c r="D109" s="116" t="s">
        <v>933</v>
      </c>
      <c r="E109" s="117"/>
      <c r="F109" s="116" t="s">
        <v>96</v>
      </c>
      <c r="G109" s="116" t="s">
        <v>712</v>
      </c>
      <c r="H109" s="48" t="s">
        <v>81</v>
      </c>
      <c r="J109" s="21"/>
      <c r="K109" s="48" t="s">
        <v>84</v>
      </c>
      <c r="L109" s="49">
        <v>42979.0</v>
      </c>
      <c r="M109" s="50"/>
      <c r="N109" s="48" t="s">
        <v>85</v>
      </c>
      <c r="O109" s="48" t="s">
        <v>295</v>
      </c>
      <c r="P109" s="52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6"/>
      <c r="AS109" s="25"/>
      <c r="AT109" s="25"/>
      <c r="AU109" s="25"/>
      <c r="AV109" s="25"/>
      <c r="AW109" s="25"/>
      <c r="AX109" s="25"/>
      <c r="AY109" s="32" t="str">
        <f t="shared" si="1"/>
        <v/>
      </c>
      <c r="AZ109" s="23"/>
      <c r="BA109" s="23">
        <f t="shared" si="2"/>
        <v>0</v>
      </c>
      <c r="BB109" s="6"/>
      <c r="BC109" s="6"/>
      <c r="BD109" s="23">
        <f t="shared" si="3"/>
        <v>0</v>
      </c>
      <c r="BE109" s="6"/>
      <c r="BF109" s="6"/>
      <c r="BG109" s="6"/>
      <c r="BH109" s="6"/>
      <c r="BI109" s="6"/>
      <c r="BJ109" s="6"/>
      <c r="BK109" s="6"/>
      <c r="BL109" s="23"/>
    </row>
    <row r="110">
      <c r="A110" s="16">
        <v>105.0</v>
      </c>
      <c r="B110" s="116" t="s">
        <v>1951</v>
      </c>
      <c r="C110" s="116" t="s">
        <v>87</v>
      </c>
      <c r="D110" s="116" t="s">
        <v>769</v>
      </c>
      <c r="E110" s="117"/>
      <c r="F110" s="116" t="s">
        <v>79</v>
      </c>
      <c r="G110" s="116" t="s">
        <v>712</v>
      </c>
      <c r="H110" s="48" t="s">
        <v>81</v>
      </c>
      <c r="J110" s="21"/>
      <c r="K110" s="48" t="s">
        <v>84</v>
      </c>
      <c r="L110" s="49">
        <v>42979.0</v>
      </c>
      <c r="M110" s="50"/>
      <c r="N110" s="48" t="s">
        <v>85</v>
      </c>
      <c r="O110" s="48" t="s">
        <v>483</v>
      </c>
      <c r="P110" s="52"/>
      <c r="Q110" s="6"/>
      <c r="R110" s="6"/>
      <c r="S110" s="6"/>
      <c r="T110" s="23"/>
      <c r="U110" s="23"/>
      <c r="V110" s="23"/>
      <c r="W110" s="6"/>
      <c r="X110" s="6"/>
      <c r="Y110" s="23"/>
      <c r="Z110" s="6"/>
      <c r="AA110" s="25"/>
      <c r="AB110" s="6"/>
      <c r="AC110" s="6"/>
      <c r="AD110" s="23"/>
      <c r="AE110" s="23"/>
      <c r="AF110" s="23"/>
      <c r="AG110" s="23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6"/>
      <c r="AS110" s="25"/>
      <c r="AT110" s="25"/>
      <c r="AU110" s="25"/>
      <c r="AV110" s="25"/>
      <c r="AW110" s="25"/>
      <c r="AX110" s="25"/>
      <c r="AY110" s="32" t="str">
        <f t="shared" si="1"/>
        <v/>
      </c>
      <c r="AZ110" s="23"/>
      <c r="BA110" s="23">
        <f t="shared" si="2"/>
        <v>0</v>
      </c>
      <c r="BB110" s="6"/>
      <c r="BC110" s="6"/>
      <c r="BD110" s="23">
        <f t="shared" si="3"/>
        <v>0</v>
      </c>
      <c r="BE110" s="6"/>
      <c r="BF110" s="6"/>
      <c r="BG110" s="6"/>
      <c r="BH110" s="6"/>
      <c r="BI110" s="6"/>
      <c r="BJ110" s="6"/>
      <c r="BK110" s="6"/>
      <c r="BL110" s="23"/>
    </row>
    <row r="111">
      <c r="A111" s="16">
        <v>106.0</v>
      </c>
      <c r="B111" s="116" t="s">
        <v>934</v>
      </c>
      <c r="C111" s="116" t="s">
        <v>935</v>
      </c>
      <c r="D111" s="118"/>
      <c r="E111" s="117"/>
      <c r="F111" s="116" t="s">
        <v>79</v>
      </c>
      <c r="G111" s="116" t="s">
        <v>712</v>
      </c>
      <c r="H111" s="48" t="s">
        <v>81</v>
      </c>
      <c r="J111" s="21"/>
      <c r="K111" s="48" t="s">
        <v>84</v>
      </c>
      <c r="L111" s="49">
        <v>42979.0</v>
      </c>
      <c r="M111" s="50"/>
      <c r="N111" s="48" t="s">
        <v>85</v>
      </c>
      <c r="O111" s="48" t="s">
        <v>295</v>
      </c>
      <c r="P111" s="52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6"/>
      <c r="AS111" s="25"/>
      <c r="AT111" s="25"/>
      <c r="AU111" s="25"/>
      <c r="AV111" s="25"/>
      <c r="AW111" s="25"/>
      <c r="AX111" s="25"/>
      <c r="AY111" s="32" t="str">
        <f t="shared" si="1"/>
        <v/>
      </c>
      <c r="AZ111" s="23"/>
      <c r="BA111" s="23">
        <f t="shared" si="2"/>
        <v>0</v>
      </c>
      <c r="BB111" s="6"/>
      <c r="BC111" s="6"/>
      <c r="BD111" s="23">
        <f t="shared" si="3"/>
        <v>0</v>
      </c>
      <c r="BE111" s="6"/>
      <c r="BF111" s="6"/>
      <c r="BG111" s="6"/>
      <c r="BH111" s="6"/>
      <c r="BI111" s="6"/>
      <c r="BJ111" s="6"/>
      <c r="BK111" s="6"/>
      <c r="BL111" s="23"/>
    </row>
    <row r="112">
      <c r="A112" s="16">
        <v>107.0</v>
      </c>
      <c r="B112" s="116" t="s">
        <v>936</v>
      </c>
      <c r="C112" s="116" t="s">
        <v>78</v>
      </c>
      <c r="D112" s="116" t="s">
        <v>119</v>
      </c>
      <c r="E112" s="117"/>
      <c r="F112" s="116" t="s">
        <v>79</v>
      </c>
      <c r="G112" s="116" t="s">
        <v>712</v>
      </c>
      <c r="H112" s="48" t="s">
        <v>81</v>
      </c>
      <c r="J112" s="21"/>
      <c r="K112" s="48" t="s">
        <v>84</v>
      </c>
      <c r="L112" s="49">
        <v>42979.0</v>
      </c>
      <c r="M112" s="50"/>
      <c r="N112" s="48" t="s">
        <v>85</v>
      </c>
      <c r="O112" s="48" t="s">
        <v>295</v>
      </c>
      <c r="P112" s="52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6"/>
      <c r="AS112" s="25"/>
      <c r="AT112" s="25"/>
      <c r="AU112" s="25"/>
      <c r="AV112" s="25"/>
      <c r="AW112" s="25"/>
      <c r="AX112" s="25"/>
      <c r="AY112" s="32" t="str">
        <f t="shared" si="1"/>
        <v/>
      </c>
      <c r="AZ112" s="23"/>
      <c r="BA112" s="23">
        <f t="shared" si="2"/>
        <v>0</v>
      </c>
      <c r="BB112" s="6"/>
      <c r="BC112" s="6"/>
      <c r="BD112" s="23">
        <f t="shared" si="3"/>
        <v>0</v>
      </c>
      <c r="BE112" s="6"/>
      <c r="BF112" s="6"/>
      <c r="BG112" s="6"/>
      <c r="BH112" s="6"/>
      <c r="BI112" s="6"/>
      <c r="BJ112" s="6"/>
      <c r="BK112" s="6"/>
      <c r="BL112" s="23"/>
    </row>
    <row r="113">
      <c r="A113" s="16">
        <v>108.0</v>
      </c>
      <c r="B113" s="116" t="s">
        <v>939</v>
      </c>
      <c r="C113" s="116" t="s">
        <v>314</v>
      </c>
      <c r="D113" s="116" t="s">
        <v>134</v>
      </c>
      <c r="E113" s="117"/>
      <c r="F113" s="116" t="s">
        <v>96</v>
      </c>
      <c r="G113" s="116" t="s">
        <v>712</v>
      </c>
      <c r="H113" s="48" t="s">
        <v>81</v>
      </c>
      <c r="J113" s="21"/>
      <c r="K113" s="48" t="s">
        <v>84</v>
      </c>
      <c r="L113" s="49">
        <v>42979.0</v>
      </c>
      <c r="M113" s="50"/>
      <c r="N113" s="48" t="s">
        <v>85</v>
      </c>
      <c r="O113" s="48" t="s">
        <v>483</v>
      </c>
      <c r="P113" s="52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6"/>
      <c r="AS113" s="25"/>
      <c r="AT113" s="25"/>
      <c r="AU113" s="25"/>
      <c r="AV113" s="25"/>
      <c r="AW113" s="25"/>
      <c r="AX113" s="25"/>
      <c r="AY113" s="32" t="str">
        <f t="shared" si="1"/>
        <v/>
      </c>
      <c r="AZ113" s="23"/>
      <c r="BA113" s="23">
        <f t="shared" si="2"/>
        <v>0</v>
      </c>
      <c r="BB113" s="6"/>
      <c r="BC113" s="6"/>
      <c r="BD113" s="23">
        <f t="shared" si="3"/>
        <v>0</v>
      </c>
      <c r="BE113" s="6"/>
      <c r="BF113" s="6"/>
      <c r="BG113" s="6"/>
      <c r="BH113" s="6"/>
      <c r="BI113" s="6"/>
      <c r="BJ113" s="6"/>
      <c r="BK113" s="6"/>
      <c r="BL113" s="23"/>
    </row>
    <row r="114">
      <c r="A114" s="16">
        <v>109.0</v>
      </c>
      <c r="B114" s="116" t="s">
        <v>940</v>
      </c>
      <c r="C114" s="116" t="s">
        <v>214</v>
      </c>
      <c r="D114" s="116" t="s">
        <v>338</v>
      </c>
      <c r="E114" s="117"/>
      <c r="F114" s="116" t="s">
        <v>79</v>
      </c>
      <c r="G114" s="116" t="s">
        <v>712</v>
      </c>
      <c r="H114" s="48" t="s">
        <v>81</v>
      </c>
      <c r="J114" s="21"/>
      <c r="K114" s="48" t="s">
        <v>84</v>
      </c>
      <c r="L114" s="49">
        <v>42979.0</v>
      </c>
      <c r="M114" s="50"/>
      <c r="N114" s="48" t="s">
        <v>85</v>
      </c>
      <c r="O114" s="48" t="s">
        <v>483</v>
      </c>
      <c r="P114" s="52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6"/>
      <c r="AS114" s="25"/>
      <c r="AT114" s="25"/>
      <c r="AU114" s="25"/>
      <c r="AV114" s="25"/>
      <c r="AW114" s="25"/>
      <c r="AX114" s="25"/>
      <c r="AY114" s="32" t="str">
        <f t="shared" si="1"/>
        <v/>
      </c>
      <c r="AZ114" s="23"/>
      <c r="BA114" s="23">
        <f t="shared" si="2"/>
        <v>0</v>
      </c>
      <c r="BB114" s="6"/>
      <c r="BC114" s="6"/>
      <c r="BD114" s="23">
        <f t="shared" si="3"/>
        <v>0</v>
      </c>
      <c r="BE114" s="6"/>
      <c r="BF114" s="6"/>
      <c r="BG114" s="6"/>
      <c r="BH114" s="6"/>
      <c r="BI114" s="6"/>
      <c r="BJ114" s="6"/>
      <c r="BK114" s="6"/>
      <c r="BL114" s="23"/>
    </row>
    <row r="115">
      <c r="A115" s="16">
        <v>110.0</v>
      </c>
      <c r="B115" s="116" t="s">
        <v>943</v>
      </c>
      <c r="C115" s="116" t="s">
        <v>266</v>
      </c>
      <c r="D115" s="116" t="s">
        <v>265</v>
      </c>
      <c r="E115" s="117"/>
      <c r="F115" s="116" t="s">
        <v>96</v>
      </c>
      <c r="G115" s="116" t="s">
        <v>712</v>
      </c>
      <c r="H115" s="48" t="s">
        <v>81</v>
      </c>
      <c r="J115" s="21"/>
      <c r="K115" s="48" t="s">
        <v>84</v>
      </c>
      <c r="L115" s="49">
        <v>42979.0</v>
      </c>
      <c r="M115" s="50"/>
      <c r="N115" s="48" t="s">
        <v>85</v>
      </c>
      <c r="O115" s="48" t="s">
        <v>483</v>
      </c>
      <c r="P115" s="52"/>
      <c r="Q115" s="6"/>
      <c r="R115" s="6"/>
      <c r="S115" s="6"/>
      <c r="T115" s="23"/>
      <c r="U115" s="23"/>
      <c r="V115" s="23"/>
      <c r="W115" s="6"/>
      <c r="X115" s="6"/>
      <c r="Y115" s="23"/>
      <c r="Z115" s="6"/>
      <c r="AA115" s="25"/>
      <c r="AB115" s="6"/>
      <c r="AC115" s="6"/>
      <c r="AD115" s="23"/>
      <c r="AE115" s="23"/>
      <c r="AF115" s="23"/>
      <c r="AG115" s="23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6"/>
      <c r="AS115" s="25"/>
      <c r="AT115" s="25"/>
      <c r="AU115" s="25"/>
      <c r="AV115" s="25"/>
      <c r="AW115" s="25"/>
      <c r="AX115" s="25"/>
      <c r="AY115" s="32" t="str">
        <f t="shared" si="1"/>
        <v/>
      </c>
      <c r="AZ115" s="23"/>
      <c r="BA115" s="23">
        <f t="shared" si="2"/>
        <v>0</v>
      </c>
      <c r="BB115" s="6"/>
      <c r="BC115" s="6"/>
      <c r="BD115" s="23">
        <f t="shared" si="3"/>
        <v>0</v>
      </c>
      <c r="BE115" s="6"/>
      <c r="BF115" s="6"/>
      <c r="BG115" s="6"/>
      <c r="BH115" s="6"/>
      <c r="BI115" s="6"/>
      <c r="BJ115" s="6"/>
      <c r="BK115" s="6"/>
      <c r="BL115" s="23"/>
    </row>
    <row r="116">
      <c r="A116" s="16">
        <v>111.0</v>
      </c>
      <c r="B116" s="116" t="s">
        <v>946</v>
      </c>
      <c r="C116" s="116" t="s">
        <v>213</v>
      </c>
      <c r="D116" s="116" t="s">
        <v>880</v>
      </c>
      <c r="E116" s="117"/>
      <c r="F116" s="116" t="s">
        <v>79</v>
      </c>
      <c r="G116" s="116" t="s">
        <v>712</v>
      </c>
      <c r="H116" s="48" t="s">
        <v>81</v>
      </c>
      <c r="J116" s="21"/>
      <c r="K116" s="48" t="s">
        <v>84</v>
      </c>
      <c r="L116" s="49">
        <v>42979.0</v>
      </c>
      <c r="M116" s="50"/>
      <c r="N116" s="48" t="s">
        <v>85</v>
      </c>
      <c r="O116" s="48" t="s">
        <v>295</v>
      </c>
      <c r="P116" s="52"/>
      <c r="Q116" s="6"/>
      <c r="R116" s="6"/>
      <c r="S116" s="6"/>
      <c r="T116" s="23"/>
      <c r="U116" s="23"/>
      <c r="V116" s="23"/>
      <c r="W116" s="6"/>
      <c r="X116" s="6"/>
      <c r="Y116" s="23"/>
      <c r="Z116" s="6"/>
      <c r="AA116" s="25"/>
      <c r="AB116" s="6"/>
      <c r="AC116" s="6"/>
      <c r="AD116" s="23"/>
      <c r="AE116" s="23"/>
      <c r="AF116" s="23"/>
      <c r="AG116" s="23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6"/>
      <c r="AS116" s="25"/>
      <c r="AT116" s="25"/>
      <c r="AU116" s="25"/>
      <c r="AV116" s="25"/>
      <c r="AW116" s="25"/>
      <c r="AX116" s="25"/>
      <c r="AY116" s="32" t="str">
        <f t="shared" si="1"/>
        <v/>
      </c>
      <c r="AZ116" s="23"/>
      <c r="BA116" s="23">
        <f t="shared" si="2"/>
        <v>0</v>
      </c>
      <c r="BB116" s="6"/>
      <c r="BC116" s="6"/>
      <c r="BD116" s="23">
        <f t="shared" si="3"/>
        <v>0</v>
      </c>
      <c r="BE116" s="6"/>
      <c r="BF116" s="6"/>
      <c r="BG116" s="6"/>
      <c r="BH116" s="6"/>
      <c r="BI116" s="6"/>
      <c r="BJ116" s="6"/>
      <c r="BK116" s="6"/>
      <c r="BL116" s="23"/>
    </row>
    <row r="117">
      <c r="A117" s="16">
        <v>112.0</v>
      </c>
      <c r="B117" s="116" t="s">
        <v>1952</v>
      </c>
      <c r="C117" s="116" t="s">
        <v>296</v>
      </c>
      <c r="D117" s="116" t="s">
        <v>104</v>
      </c>
      <c r="E117" s="117"/>
      <c r="F117" s="116" t="s">
        <v>79</v>
      </c>
      <c r="G117" s="116" t="s">
        <v>712</v>
      </c>
      <c r="H117" s="48" t="s">
        <v>81</v>
      </c>
      <c r="J117" s="21"/>
      <c r="K117" s="48" t="s">
        <v>84</v>
      </c>
      <c r="L117" s="49">
        <v>42979.0</v>
      </c>
      <c r="M117" s="50"/>
      <c r="N117" s="48" t="s">
        <v>85</v>
      </c>
      <c r="O117" s="48" t="s">
        <v>295</v>
      </c>
      <c r="P117" s="52"/>
      <c r="Q117" s="6"/>
      <c r="R117" s="6"/>
      <c r="S117" s="6"/>
      <c r="T117" s="23"/>
      <c r="U117" s="23"/>
      <c r="V117" s="23"/>
      <c r="W117" s="6"/>
      <c r="X117" s="6"/>
      <c r="Y117" s="23"/>
      <c r="Z117" s="6"/>
      <c r="AA117" s="25"/>
      <c r="AB117" s="6"/>
      <c r="AC117" s="6"/>
      <c r="AD117" s="23"/>
      <c r="AE117" s="23"/>
      <c r="AF117" s="23"/>
      <c r="AG117" s="23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6"/>
      <c r="AS117" s="25"/>
      <c r="AT117" s="25"/>
      <c r="AU117" s="25"/>
      <c r="AV117" s="25"/>
      <c r="AW117" s="25"/>
      <c r="AX117" s="25"/>
      <c r="AY117" s="32" t="str">
        <f t="shared" si="1"/>
        <v/>
      </c>
      <c r="AZ117" s="23"/>
      <c r="BA117" s="23">
        <f t="shared" si="2"/>
        <v>0</v>
      </c>
      <c r="BB117" s="6"/>
      <c r="BC117" s="6"/>
      <c r="BD117" s="23">
        <f t="shared" si="3"/>
        <v>0</v>
      </c>
      <c r="BE117" s="6"/>
      <c r="BF117" s="6"/>
      <c r="BG117" s="6"/>
      <c r="BH117" s="6"/>
      <c r="BI117" s="6"/>
      <c r="BJ117" s="6"/>
      <c r="BK117" s="6"/>
      <c r="BL117" s="23"/>
    </row>
    <row r="118">
      <c r="A118" s="16">
        <v>113.0</v>
      </c>
      <c r="B118" s="116" t="s">
        <v>947</v>
      </c>
      <c r="C118" s="116" t="s">
        <v>157</v>
      </c>
      <c r="D118" s="116" t="s">
        <v>214</v>
      </c>
      <c r="E118" s="117"/>
      <c r="F118" s="116" t="s">
        <v>79</v>
      </c>
      <c r="G118" s="116" t="s">
        <v>712</v>
      </c>
      <c r="H118" s="48" t="s">
        <v>81</v>
      </c>
      <c r="J118" s="21"/>
      <c r="K118" s="48" t="s">
        <v>84</v>
      </c>
      <c r="L118" s="49">
        <v>42979.0</v>
      </c>
      <c r="M118" s="50"/>
      <c r="N118" s="48" t="s">
        <v>85</v>
      </c>
      <c r="O118" s="48" t="s">
        <v>295</v>
      </c>
      <c r="P118" s="52"/>
      <c r="Q118" s="6"/>
      <c r="R118" s="6"/>
      <c r="S118" s="6"/>
      <c r="T118" s="23"/>
      <c r="U118" s="23"/>
      <c r="V118" s="23"/>
      <c r="W118" s="6"/>
      <c r="X118" s="6"/>
      <c r="Y118" s="23"/>
      <c r="Z118" s="6"/>
      <c r="AA118" s="6"/>
      <c r="AB118" s="6"/>
      <c r="AC118" s="6"/>
      <c r="AD118" s="23"/>
      <c r="AE118" s="23"/>
      <c r="AF118" s="23"/>
      <c r="AG118" s="23"/>
      <c r="AH118" s="6"/>
      <c r="AI118" s="6"/>
      <c r="AJ118" s="6"/>
      <c r="AK118" s="6"/>
      <c r="AL118" s="6"/>
      <c r="AM118" s="23"/>
      <c r="AN118" s="6"/>
      <c r="AO118" s="23"/>
      <c r="AP118" s="23"/>
      <c r="AQ118" s="23"/>
      <c r="AR118" s="6"/>
      <c r="AS118" s="6"/>
      <c r="AT118" s="23"/>
      <c r="AU118" s="23"/>
      <c r="AV118" s="23"/>
      <c r="AW118" s="23"/>
      <c r="AX118" s="6"/>
      <c r="AY118" s="32" t="str">
        <f t="shared" si="1"/>
        <v/>
      </c>
      <c r="AZ118" s="23"/>
      <c r="BA118" s="23">
        <f t="shared" si="2"/>
        <v>0</v>
      </c>
      <c r="BB118" s="6"/>
      <c r="BC118" s="6"/>
      <c r="BD118" s="23">
        <f t="shared" si="3"/>
        <v>0</v>
      </c>
      <c r="BE118" s="6"/>
      <c r="BF118" s="6"/>
      <c r="BG118" s="6"/>
      <c r="BH118" s="6"/>
      <c r="BI118" s="6"/>
      <c r="BJ118" s="6"/>
      <c r="BK118" s="6"/>
      <c r="BL118" s="23"/>
    </row>
    <row r="119">
      <c r="A119" s="16">
        <v>114.0</v>
      </c>
      <c r="B119" s="116" t="s">
        <v>793</v>
      </c>
      <c r="C119" s="116" t="s">
        <v>1038</v>
      </c>
      <c r="D119" s="118"/>
      <c r="E119" s="117"/>
      <c r="F119" s="116" t="s">
        <v>79</v>
      </c>
      <c r="G119" s="116" t="s">
        <v>712</v>
      </c>
      <c r="H119" s="48" t="s">
        <v>81</v>
      </c>
      <c r="J119" s="21"/>
      <c r="K119" s="48" t="s">
        <v>84</v>
      </c>
      <c r="L119" s="49">
        <v>42979.0</v>
      </c>
      <c r="M119" s="50"/>
      <c r="N119" s="48" t="s">
        <v>85</v>
      </c>
      <c r="O119" s="48" t="s">
        <v>295</v>
      </c>
      <c r="P119" s="52"/>
      <c r="Q119" s="6"/>
      <c r="R119" s="6"/>
      <c r="S119" s="6"/>
      <c r="T119" s="23"/>
      <c r="U119" s="23"/>
      <c r="V119" s="23"/>
      <c r="W119" s="6"/>
      <c r="X119" s="6"/>
      <c r="Y119" s="23"/>
      <c r="Z119" s="6"/>
      <c r="AA119" s="6"/>
      <c r="AB119" s="6"/>
      <c r="AC119" s="6"/>
      <c r="AD119" s="23"/>
      <c r="AE119" s="23"/>
      <c r="AF119" s="23"/>
      <c r="AG119" s="23"/>
      <c r="AH119" s="6"/>
      <c r="AI119" s="6"/>
      <c r="AJ119" s="6"/>
      <c r="AK119" s="6"/>
      <c r="AL119" s="6"/>
      <c r="AM119" s="23"/>
      <c r="AN119" s="6"/>
      <c r="AO119" s="23"/>
      <c r="AP119" s="23"/>
      <c r="AQ119" s="23"/>
      <c r="AR119" s="6"/>
      <c r="AS119" s="6"/>
      <c r="AT119" s="23"/>
      <c r="AU119" s="23"/>
      <c r="AV119" s="23"/>
      <c r="AW119" s="23"/>
      <c r="AX119" s="6"/>
      <c r="AY119" s="32" t="str">
        <f t="shared" si="1"/>
        <v/>
      </c>
      <c r="AZ119" s="23"/>
      <c r="BA119" s="23">
        <f t="shared" si="2"/>
        <v>0</v>
      </c>
      <c r="BB119" s="6"/>
      <c r="BC119" s="6"/>
      <c r="BD119" s="23">
        <f t="shared" si="3"/>
        <v>0</v>
      </c>
      <c r="BE119" s="6"/>
      <c r="BF119" s="6"/>
      <c r="BG119" s="6"/>
      <c r="BH119" s="6"/>
      <c r="BI119" s="6"/>
      <c r="BJ119" s="6"/>
      <c r="BK119" s="6"/>
      <c r="BL119" s="23"/>
    </row>
    <row r="120">
      <c r="A120" s="16">
        <v>115.0</v>
      </c>
      <c r="B120" s="116" t="s">
        <v>1954</v>
      </c>
      <c r="C120" s="116" t="s">
        <v>149</v>
      </c>
      <c r="D120" s="116" t="s">
        <v>157</v>
      </c>
      <c r="E120" s="117"/>
      <c r="F120" s="116" t="s">
        <v>79</v>
      </c>
      <c r="G120" s="116" t="s">
        <v>712</v>
      </c>
      <c r="H120" s="48" t="s">
        <v>81</v>
      </c>
      <c r="J120" s="21"/>
      <c r="K120" s="48" t="s">
        <v>84</v>
      </c>
      <c r="L120" s="49">
        <v>42979.0</v>
      </c>
      <c r="M120" s="50"/>
      <c r="N120" s="48" t="s">
        <v>85</v>
      </c>
      <c r="O120" s="48" t="s">
        <v>483</v>
      </c>
      <c r="P120" s="52"/>
      <c r="Q120" s="6"/>
      <c r="R120" s="6"/>
      <c r="S120" s="6"/>
      <c r="T120" s="23"/>
      <c r="U120" s="23"/>
      <c r="V120" s="23"/>
      <c r="W120" s="6"/>
      <c r="X120" s="6"/>
      <c r="Y120" s="23"/>
      <c r="Z120" s="6"/>
      <c r="AA120" s="6"/>
      <c r="AB120" s="6"/>
      <c r="AC120" s="6"/>
      <c r="AD120" s="23"/>
      <c r="AE120" s="23"/>
      <c r="AF120" s="23"/>
      <c r="AG120" s="23"/>
      <c r="AH120" s="6"/>
      <c r="AI120" s="6"/>
      <c r="AJ120" s="6"/>
      <c r="AK120" s="6"/>
      <c r="AL120" s="6"/>
      <c r="AM120" s="23"/>
      <c r="AN120" s="6"/>
      <c r="AO120" s="23"/>
      <c r="AP120" s="23"/>
      <c r="AQ120" s="23"/>
      <c r="AR120" s="6"/>
      <c r="AS120" s="6"/>
      <c r="AT120" s="23"/>
      <c r="AU120" s="23"/>
      <c r="AV120" s="23"/>
      <c r="AW120" s="23"/>
      <c r="AX120" s="6"/>
      <c r="AY120" s="32" t="str">
        <f t="shared" si="1"/>
        <v/>
      </c>
      <c r="AZ120" s="23"/>
      <c r="BA120" s="23">
        <f t="shared" si="2"/>
        <v>0</v>
      </c>
      <c r="BB120" s="6"/>
      <c r="BC120" s="6"/>
      <c r="BD120" s="23">
        <f t="shared" si="3"/>
        <v>0</v>
      </c>
      <c r="BE120" s="6"/>
      <c r="BF120" s="6"/>
      <c r="BG120" s="6"/>
      <c r="BH120" s="6"/>
      <c r="BI120" s="6"/>
      <c r="BJ120" s="6"/>
      <c r="BK120" s="6"/>
      <c r="BL120" s="23"/>
    </row>
    <row r="121">
      <c r="A121" s="16">
        <v>116.0</v>
      </c>
      <c r="B121" s="116" t="s">
        <v>74</v>
      </c>
      <c r="C121" s="116" t="s">
        <v>75</v>
      </c>
      <c r="D121" s="116" t="s">
        <v>76</v>
      </c>
      <c r="E121" s="117"/>
      <c r="F121" s="116" t="s">
        <v>79</v>
      </c>
      <c r="G121" s="116" t="s">
        <v>858</v>
      </c>
      <c r="H121" s="48" t="s">
        <v>81</v>
      </c>
      <c r="J121" s="21"/>
      <c r="K121" s="48" t="s">
        <v>84</v>
      </c>
      <c r="L121" s="49">
        <v>42979.0</v>
      </c>
      <c r="M121" s="50"/>
      <c r="N121" s="48" t="s">
        <v>85</v>
      </c>
      <c r="O121" s="48" t="s">
        <v>295</v>
      </c>
      <c r="P121" s="52"/>
      <c r="Q121" s="6"/>
      <c r="R121" s="6"/>
      <c r="S121" s="6"/>
      <c r="T121" s="23"/>
      <c r="U121" s="23"/>
      <c r="V121" s="23"/>
      <c r="W121" s="6"/>
      <c r="X121" s="6"/>
      <c r="Y121" s="23"/>
      <c r="Z121" s="6"/>
      <c r="AA121" s="6"/>
      <c r="AB121" s="6"/>
      <c r="AC121" s="6"/>
      <c r="AD121" s="23"/>
      <c r="AE121" s="23"/>
      <c r="AF121" s="23"/>
      <c r="AG121" s="23"/>
      <c r="AH121" s="6"/>
      <c r="AI121" s="6"/>
      <c r="AJ121" s="6"/>
      <c r="AK121" s="6"/>
      <c r="AL121" s="6"/>
      <c r="AM121" s="23"/>
      <c r="AN121" s="6"/>
      <c r="AO121" s="23"/>
      <c r="AP121" s="23"/>
      <c r="AQ121" s="23"/>
      <c r="AR121" s="6"/>
      <c r="AS121" s="6"/>
      <c r="AT121" s="23"/>
      <c r="AU121" s="23"/>
      <c r="AV121" s="23"/>
      <c r="AW121" s="23"/>
      <c r="AX121" s="6"/>
      <c r="AY121" s="32" t="str">
        <f t="shared" si="1"/>
        <v/>
      </c>
      <c r="AZ121" s="23"/>
      <c r="BA121" s="23">
        <f t="shared" si="2"/>
        <v>0</v>
      </c>
      <c r="BB121" s="6"/>
      <c r="BC121" s="6"/>
      <c r="BD121" s="23">
        <f t="shared" si="3"/>
        <v>0</v>
      </c>
      <c r="BE121" s="6"/>
      <c r="BF121" s="6"/>
      <c r="BG121" s="6"/>
      <c r="BH121" s="6"/>
      <c r="BI121" s="6"/>
      <c r="BJ121" s="6"/>
      <c r="BK121" s="6"/>
      <c r="BL121" s="23"/>
    </row>
    <row r="122">
      <c r="A122" s="16">
        <v>117.0</v>
      </c>
      <c r="B122" s="116" t="s">
        <v>93</v>
      </c>
      <c r="C122" s="116" t="s">
        <v>94</v>
      </c>
      <c r="D122" s="116" t="s">
        <v>95</v>
      </c>
      <c r="E122" s="117"/>
      <c r="F122" s="116" t="s">
        <v>96</v>
      </c>
      <c r="G122" s="116" t="s">
        <v>858</v>
      </c>
      <c r="H122" s="48" t="s">
        <v>81</v>
      </c>
      <c r="J122" s="21"/>
      <c r="K122" s="48" t="s">
        <v>84</v>
      </c>
      <c r="L122" s="49">
        <v>42979.0</v>
      </c>
      <c r="M122" s="50"/>
      <c r="N122" s="48" t="s">
        <v>85</v>
      </c>
      <c r="O122" s="48" t="s">
        <v>295</v>
      </c>
      <c r="P122" s="52"/>
      <c r="Q122" s="6"/>
      <c r="R122" s="6"/>
      <c r="S122" s="6"/>
      <c r="T122" s="23"/>
      <c r="U122" s="23"/>
      <c r="V122" s="23"/>
      <c r="W122" s="6"/>
      <c r="X122" s="6"/>
      <c r="Y122" s="23"/>
      <c r="Z122" s="6"/>
      <c r="AA122" s="6"/>
      <c r="AB122" s="6"/>
      <c r="AC122" s="6"/>
      <c r="AD122" s="23"/>
      <c r="AE122" s="23"/>
      <c r="AF122" s="23"/>
      <c r="AG122" s="23"/>
      <c r="AH122" s="6"/>
      <c r="AI122" s="6"/>
      <c r="AJ122" s="6"/>
      <c r="AK122" s="6"/>
      <c r="AL122" s="6"/>
      <c r="AM122" s="23"/>
      <c r="AN122" s="6"/>
      <c r="AO122" s="23"/>
      <c r="AP122" s="23"/>
      <c r="AQ122" s="23"/>
      <c r="AR122" s="6"/>
      <c r="AS122" s="6"/>
      <c r="AT122" s="23"/>
      <c r="AU122" s="23"/>
      <c r="AV122" s="23"/>
      <c r="AW122" s="23"/>
      <c r="AX122" s="6"/>
      <c r="AY122" s="32" t="str">
        <f t="shared" si="1"/>
        <v/>
      </c>
      <c r="AZ122" s="23"/>
      <c r="BA122" s="23">
        <f t="shared" si="2"/>
        <v>0</v>
      </c>
      <c r="BB122" s="6"/>
      <c r="BC122" s="6"/>
      <c r="BD122" s="23">
        <f t="shared" si="3"/>
        <v>0</v>
      </c>
      <c r="BE122" s="6"/>
      <c r="BF122" s="6"/>
      <c r="BG122" s="6"/>
      <c r="BH122" s="6"/>
      <c r="BI122" s="6"/>
      <c r="BJ122" s="6"/>
      <c r="BK122" s="6"/>
      <c r="BL122" s="23"/>
    </row>
    <row r="123">
      <c r="A123" s="16">
        <v>118.0</v>
      </c>
      <c r="B123" s="116" t="s">
        <v>97</v>
      </c>
      <c r="C123" s="116" t="s">
        <v>98</v>
      </c>
      <c r="D123" s="116" t="s">
        <v>99</v>
      </c>
      <c r="E123" s="117"/>
      <c r="F123" s="116" t="s">
        <v>96</v>
      </c>
      <c r="G123" s="116" t="s">
        <v>858</v>
      </c>
      <c r="H123" s="48" t="s">
        <v>81</v>
      </c>
      <c r="J123" s="21"/>
      <c r="K123" s="48" t="s">
        <v>84</v>
      </c>
      <c r="L123" s="49">
        <v>42979.0</v>
      </c>
      <c r="M123" s="50"/>
      <c r="N123" s="48" t="s">
        <v>85</v>
      </c>
      <c r="O123" s="48" t="s">
        <v>295</v>
      </c>
      <c r="P123" s="52"/>
      <c r="Q123" s="6"/>
      <c r="R123" s="6"/>
      <c r="S123" s="6"/>
      <c r="T123" s="23"/>
      <c r="U123" s="23"/>
      <c r="V123" s="23"/>
      <c r="W123" s="6"/>
      <c r="X123" s="6"/>
      <c r="Y123" s="23"/>
      <c r="Z123" s="6"/>
      <c r="AA123" s="6"/>
      <c r="AB123" s="6"/>
      <c r="AC123" s="6"/>
      <c r="AD123" s="23"/>
      <c r="AE123" s="23"/>
      <c r="AF123" s="23"/>
      <c r="AG123" s="23"/>
      <c r="AH123" s="6"/>
      <c r="AI123" s="6"/>
      <c r="AJ123" s="6"/>
      <c r="AK123" s="6"/>
      <c r="AL123" s="6"/>
      <c r="AM123" s="23"/>
      <c r="AN123" s="6"/>
      <c r="AO123" s="23"/>
      <c r="AP123" s="23"/>
      <c r="AQ123" s="23"/>
      <c r="AR123" s="6"/>
      <c r="AS123" s="6"/>
      <c r="AT123" s="23"/>
      <c r="AU123" s="23"/>
      <c r="AV123" s="23"/>
      <c r="AW123" s="23"/>
      <c r="AX123" s="6"/>
      <c r="AY123" s="32" t="str">
        <f t="shared" si="1"/>
        <v/>
      </c>
      <c r="AZ123" s="23"/>
      <c r="BA123" s="23">
        <f t="shared" si="2"/>
        <v>0</v>
      </c>
      <c r="BB123" s="6"/>
      <c r="BC123" s="6"/>
      <c r="BD123" s="23">
        <f t="shared" si="3"/>
        <v>0</v>
      </c>
      <c r="BE123" s="6"/>
      <c r="BF123" s="6"/>
      <c r="BG123" s="6"/>
      <c r="BH123" s="6"/>
      <c r="BI123" s="6"/>
      <c r="BJ123" s="6"/>
      <c r="BK123" s="6"/>
      <c r="BL123" s="23"/>
    </row>
    <row r="124">
      <c r="A124" s="16">
        <v>119.0</v>
      </c>
      <c r="B124" s="116" t="s">
        <v>855</v>
      </c>
      <c r="C124" s="116" t="s">
        <v>1955</v>
      </c>
      <c r="D124" s="116" t="s">
        <v>110</v>
      </c>
      <c r="E124" s="117"/>
      <c r="F124" s="116" t="s">
        <v>96</v>
      </c>
      <c r="G124" s="116" t="s">
        <v>858</v>
      </c>
      <c r="H124" s="48" t="s">
        <v>81</v>
      </c>
      <c r="J124" s="21"/>
      <c r="K124" s="48" t="s">
        <v>84</v>
      </c>
      <c r="L124" s="49">
        <v>42979.0</v>
      </c>
      <c r="M124" s="50"/>
      <c r="N124" s="48" t="s">
        <v>85</v>
      </c>
      <c r="O124" s="48" t="s">
        <v>483</v>
      </c>
      <c r="P124" s="52"/>
      <c r="Q124" s="6"/>
      <c r="R124" s="6"/>
      <c r="S124" s="6"/>
      <c r="T124" s="23"/>
      <c r="U124" s="23"/>
      <c r="V124" s="23"/>
      <c r="W124" s="6"/>
      <c r="X124" s="6"/>
      <c r="Y124" s="23"/>
      <c r="Z124" s="6"/>
      <c r="AA124" s="6"/>
      <c r="AB124" s="6"/>
      <c r="AC124" s="6"/>
      <c r="AD124" s="23"/>
      <c r="AE124" s="23"/>
      <c r="AF124" s="23"/>
      <c r="AG124" s="23"/>
      <c r="AH124" s="6"/>
      <c r="AI124" s="6"/>
      <c r="AJ124" s="6"/>
      <c r="AK124" s="6"/>
      <c r="AL124" s="6"/>
      <c r="AM124" s="23"/>
      <c r="AN124" s="6"/>
      <c r="AO124" s="23"/>
      <c r="AP124" s="23"/>
      <c r="AQ124" s="23"/>
      <c r="AR124" s="6"/>
      <c r="AS124" s="6"/>
      <c r="AT124" s="23"/>
      <c r="AU124" s="23"/>
      <c r="AV124" s="23"/>
      <c r="AW124" s="23"/>
      <c r="AX124" s="6"/>
      <c r="AY124" s="32" t="str">
        <f t="shared" si="1"/>
        <v/>
      </c>
      <c r="AZ124" s="6"/>
      <c r="BA124" s="23">
        <f t="shared" si="2"/>
        <v>0</v>
      </c>
      <c r="BB124" s="6"/>
      <c r="BC124" s="6"/>
      <c r="BD124" s="23">
        <f t="shared" si="3"/>
        <v>0</v>
      </c>
      <c r="BE124" s="6"/>
      <c r="BF124" s="6"/>
      <c r="BG124" s="6"/>
      <c r="BH124" s="6"/>
      <c r="BI124" s="6"/>
      <c r="BJ124" s="6"/>
      <c r="BK124" s="6"/>
      <c r="BL124" s="23"/>
    </row>
    <row r="125">
      <c r="A125" s="16">
        <v>120.0</v>
      </c>
      <c r="B125" s="116" t="s">
        <v>1956</v>
      </c>
      <c r="C125" s="116" t="s">
        <v>611</v>
      </c>
      <c r="D125" s="116" t="s">
        <v>335</v>
      </c>
      <c r="E125" s="117"/>
      <c r="F125" s="116" t="s">
        <v>79</v>
      </c>
      <c r="G125" s="116" t="s">
        <v>858</v>
      </c>
      <c r="H125" s="48" t="s">
        <v>81</v>
      </c>
      <c r="J125" s="21"/>
      <c r="K125" s="48" t="s">
        <v>84</v>
      </c>
      <c r="L125" s="49">
        <v>42979.0</v>
      </c>
      <c r="M125" s="50"/>
      <c r="N125" s="48" t="s">
        <v>85</v>
      </c>
      <c r="O125" s="48" t="s">
        <v>295</v>
      </c>
      <c r="P125" s="52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6"/>
      <c r="AS125" s="25"/>
      <c r="AT125" s="25"/>
      <c r="AU125" s="25"/>
      <c r="AV125" s="25"/>
      <c r="AW125" s="25"/>
      <c r="AX125" s="25"/>
      <c r="AY125" s="32" t="str">
        <f t="shared" si="1"/>
        <v/>
      </c>
      <c r="AZ125" s="23"/>
      <c r="BA125" s="23">
        <f t="shared" si="2"/>
        <v>0</v>
      </c>
      <c r="BB125" s="6"/>
      <c r="BC125" s="6"/>
      <c r="BD125" s="23">
        <f t="shared" si="3"/>
        <v>0</v>
      </c>
      <c r="BE125" s="6"/>
      <c r="BF125" s="6"/>
      <c r="BG125" s="6"/>
      <c r="BH125" s="6"/>
      <c r="BI125" s="6"/>
      <c r="BJ125" s="6"/>
      <c r="BK125" s="6"/>
      <c r="BL125" s="23"/>
    </row>
    <row r="126">
      <c r="A126" s="16">
        <v>121.0</v>
      </c>
      <c r="B126" s="116" t="s">
        <v>103</v>
      </c>
      <c r="C126" s="116" t="s">
        <v>104</v>
      </c>
      <c r="D126" s="116" t="s">
        <v>105</v>
      </c>
      <c r="E126" s="117"/>
      <c r="F126" s="116" t="s">
        <v>79</v>
      </c>
      <c r="G126" s="116" t="s">
        <v>858</v>
      </c>
      <c r="H126" s="48" t="s">
        <v>81</v>
      </c>
      <c r="J126" s="21"/>
      <c r="K126" s="48" t="s">
        <v>84</v>
      </c>
      <c r="L126" s="49">
        <v>42979.0</v>
      </c>
      <c r="M126" s="50"/>
      <c r="N126" s="48" t="s">
        <v>85</v>
      </c>
      <c r="O126" s="48" t="s">
        <v>483</v>
      </c>
      <c r="P126" s="52"/>
      <c r="Q126" s="6"/>
      <c r="R126" s="6"/>
      <c r="S126" s="6"/>
      <c r="T126" s="23"/>
      <c r="U126" s="23"/>
      <c r="V126" s="23"/>
      <c r="W126" s="6"/>
      <c r="X126" s="6"/>
      <c r="Y126" s="23"/>
      <c r="Z126" s="6"/>
      <c r="AA126" s="6"/>
      <c r="AB126" s="6"/>
      <c r="AC126" s="6"/>
      <c r="AD126" s="23"/>
      <c r="AE126" s="23"/>
      <c r="AF126" s="23"/>
      <c r="AG126" s="23"/>
      <c r="AH126" s="6"/>
      <c r="AI126" s="6"/>
      <c r="AJ126" s="6"/>
      <c r="AK126" s="6"/>
      <c r="AL126" s="6"/>
      <c r="AM126" s="23"/>
      <c r="AN126" s="6"/>
      <c r="AO126" s="23"/>
      <c r="AP126" s="23"/>
      <c r="AQ126" s="23"/>
      <c r="AR126" s="6"/>
      <c r="AS126" s="6"/>
      <c r="AT126" s="23"/>
      <c r="AU126" s="23"/>
      <c r="AV126" s="23"/>
      <c r="AW126" s="23"/>
      <c r="AX126" s="6"/>
      <c r="AY126" s="32" t="str">
        <f t="shared" si="1"/>
        <v/>
      </c>
      <c r="AZ126" s="23"/>
      <c r="BA126" s="23">
        <f t="shared" si="2"/>
        <v>0</v>
      </c>
      <c r="BB126" s="6"/>
      <c r="BC126" s="6"/>
      <c r="BD126" s="23">
        <f t="shared" si="3"/>
        <v>0</v>
      </c>
      <c r="BE126" s="6"/>
      <c r="BF126" s="6"/>
      <c r="BG126" s="6"/>
      <c r="BH126" s="6"/>
      <c r="BI126" s="6"/>
      <c r="BJ126" s="6"/>
      <c r="BK126" s="6"/>
      <c r="BL126" s="23"/>
    </row>
    <row r="127">
      <c r="A127" s="16">
        <v>122.0</v>
      </c>
      <c r="B127" s="116" t="s">
        <v>1958</v>
      </c>
      <c r="C127" s="116" t="s">
        <v>77</v>
      </c>
      <c r="D127" s="116" t="s">
        <v>143</v>
      </c>
      <c r="E127" s="117"/>
      <c r="F127" s="116" t="s">
        <v>79</v>
      </c>
      <c r="G127" s="116" t="s">
        <v>858</v>
      </c>
      <c r="H127" s="48" t="s">
        <v>81</v>
      </c>
      <c r="J127" s="21"/>
      <c r="K127" s="48" t="s">
        <v>84</v>
      </c>
      <c r="L127" s="49">
        <v>42979.0</v>
      </c>
      <c r="M127" s="50"/>
      <c r="N127" s="48" t="s">
        <v>85</v>
      </c>
      <c r="O127" s="48" t="s">
        <v>483</v>
      </c>
      <c r="P127" s="52"/>
      <c r="Q127" s="6"/>
      <c r="R127" s="6"/>
      <c r="S127" s="6"/>
      <c r="T127" s="23"/>
      <c r="U127" s="23"/>
      <c r="V127" s="23"/>
      <c r="W127" s="6"/>
      <c r="X127" s="6"/>
      <c r="Y127" s="23"/>
      <c r="Z127" s="6"/>
      <c r="AA127" s="6"/>
      <c r="AB127" s="6"/>
      <c r="AC127" s="6"/>
      <c r="AD127" s="23"/>
      <c r="AE127" s="23"/>
      <c r="AF127" s="23"/>
      <c r="AG127" s="23"/>
      <c r="AH127" s="6"/>
      <c r="AI127" s="6"/>
      <c r="AJ127" s="6"/>
      <c r="AK127" s="6"/>
      <c r="AL127" s="6"/>
      <c r="AM127" s="23"/>
      <c r="AN127" s="6"/>
      <c r="AO127" s="23"/>
      <c r="AP127" s="23"/>
      <c r="AQ127" s="23"/>
      <c r="AR127" s="6"/>
      <c r="AS127" s="6"/>
      <c r="AT127" s="23"/>
      <c r="AU127" s="23"/>
      <c r="AV127" s="23"/>
      <c r="AW127" s="23"/>
      <c r="AX127" s="6"/>
      <c r="AY127" s="32" t="str">
        <f t="shared" si="1"/>
        <v/>
      </c>
      <c r="AZ127" s="23"/>
      <c r="BA127" s="23">
        <f t="shared" si="2"/>
        <v>0</v>
      </c>
      <c r="BB127" s="6"/>
      <c r="BC127" s="6"/>
      <c r="BD127" s="23">
        <f t="shared" si="3"/>
        <v>0</v>
      </c>
      <c r="BE127" s="6"/>
      <c r="BF127" s="6"/>
      <c r="BG127" s="6"/>
      <c r="BH127" s="6"/>
      <c r="BI127" s="6"/>
      <c r="BJ127" s="6"/>
      <c r="BK127" s="6"/>
      <c r="BL127" s="23"/>
    </row>
    <row r="128">
      <c r="A128" s="16">
        <v>123.0</v>
      </c>
      <c r="B128" s="116" t="s">
        <v>123</v>
      </c>
      <c r="C128" s="116" t="s">
        <v>78</v>
      </c>
      <c r="D128" s="118"/>
      <c r="E128" s="117"/>
      <c r="F128" s="116" t="s">
        <v>79</v>
      </c>
      <c r="G128" s="116" t="s">
        <v>858</v>
      </c>
      <c r="H128" s="48" t="s">
        <v>81</v>
      </c>
      <c r="J128" s="21"/>
      <c r="K128" s="48" t="s">
        <v>84</v>
      </c>
      <c r="L128" s="49">
        <v>42979.0</v>
      </c>
      <c r="M128" s="50"/>
      <c r="N128" s="48" t="s">
        <v>85</v>
      </c>
      <c r="O128" s="48" t="s">
        <v>483</v>
      </c>
      <c r="P128" s="52"/>
      <c r="Q128" s="6"/>
      <c r="R128" s="6"/>
      <c r="S128" s="6"/>
      <c r="T128" s="23"/>
      <c r="U128" s="23"/>
      <c r="V128" s="23"/>
      <c r="W128" s="6"/>
      <c r="X128" s="6"/>
      <c r="Y128" s="23"/>
      <c r="Z128" s="6"/>
      <c r="AA128" s="6"/>
      <c r="AB128" s="6"/>
      <c r="AC128" s="6"/>
      <c r="AD128" s="23"/>
      <c r="AE128" s="23"/>
      <c r="AF128" s="23"/>
      <c r="AG128" s="23"/>
      <c r="AH128" s="6"/>
      <c r="AI128" s="6"/>
      <c r="AJ128" s="6"/>
      <c r="AK128" s="6"/>
      <c r="AL128" s="6"/>
      <c r="AM128" s="23"/>
      <c r="AN128" s="6"/>
      <c r="AO128" s="23"/>
      <c r="AP128" s="23"/>
      <c r="AQ128" s="23"/>
      <c r="AR128" s="6"/>
      <c r="AS128" s="6"/>
      <c r="AT128" s="23"/>
      <c r="AU128" s="23"/>
      <c r="AV128" s="23"/>
      <c r="AW128" s="23"/>
      <c r="AX128" s="6"/>
      <c r="AY128" s="32" t="str">
        <f t="shared" si="1"/>
        <v/>
      </c>
      <c r="AZ128" s="23"/>
      <c r="BA128" s="23">
        <f t="shared" si="2"/>
        <v>0</v>
      </c>
      <c r="BB128" s="6"/>
      <c r="BC128" s="6"/>
      <c r="BD128" s="23">
        <f t="shared" si="3"/>
        <v>0</v>
      </c>
      <c r="BE128" s="6"/>
      <c r="BF128" s="6"/>
      <c r="BG128" s="6"/>
      <c r="BH128" s="6"/>
      <c r="BI128" s="6"/>
      <c r="BJ128" s="6"/>
      <c r="BK128" s="6"/>
      <c r="BL128" s="23"/>
    </row>
    <row r="129">
      <c r="A129" s="16">
        <v>124.0</v>
      </c>
      <c r="B129" s="116" t="s">
        <v>129</v>
      </c>
      <c r="C129" s="116" t="s">
        <v>78</v>
      </c>
      <c r="D129" s="116" t="s">
        <v>130</v>
      </c>
      <c r="E129" s="117"/>
      <c r="F129" s="116" t="s">
        <v>79</v>
      </c>
      <c r="G129" s="116" t="s">
        <v>858</v>
      </c>
      <c r="H129" s="48" t="s">
        <v>81</v>
      </c>
      <c r="J129" s="21"/>
      <c r="K129" s="48" t="s">
        <v>84</v>
      </c>
      <c r="L129" s="49">
        <v>42979.0</v>
      </c>
      <c r="M129" s="50"/>
      <c r="N129" s="48" t="s">
        <v>85</v>
      </c>
      <c r="O129" s="48" t="s">
        <v>295</v>
      </c>
      <c r="P129" s="52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6"/>
      <c r="AS129" s="25"/>
      <c r="AT129" s="25"/>
      <c r="AU129" s="25"/>
      <c r="AV129" s="25"/>
      <c r="AW129" s="25"/>
      <c r="AX129" s="25"/>
      <c r="AY129" s="32" t="str">
        <f t="shared" si="1"/>
        <v/>
      </c>
      <c r="AZ129" s="23"/>
      <c r="BA129" s="23">
        <f t="shared" si="2"/>
        <v>0</v>
      </c>
      <c r="BB129" s="6"/>
      <c r="BC129" s="6"/>
      <c r="BD129" s="23">
        <f t="shared" si="3"/>
        <v>0</v>
      </c>
      <c r="BE129" s="6"/>
      <c r="BF129" s="6"/>
      <c r="BG129" s="6"/>
      <c r="BH129" s="6"/>
      <c r="BI129" s="6"/>
      <c r="BJ129" s="6"/>
      <c r="BK129" s="6"/>
      <c r="BL129" s="23"/>
    </row>
    <row r="130">
      <c r="A130" s="16">
        <v>125.0</v>
      </c>
      <c r="B130" s="116" t="s">
        <v>137</v>
      </c>
      <c r="C130" s="116" t="s">
        <v>76</v>
      </c>
      <c r="D130" s="118"/>
      <c r="E130" s="117"/>
      <c r="F130" s="116" t="s">
        <v>79</v>
      </c>
      <c r="G130" s="116" t="s">
        <v>858</v>
      </c>
      <c r="H130" s="48" t="s">
        <v>81</v>
      </c>
      <c r="J130" s="21"/>
      <c r="K130" s="48" t="s">
        <v>84</v>
      </c>
      <c r="L130" s="49">
        <v>42979.0</v>
      </c>
      <c r="M130" s="50"/>
      <c r="N130" s="48" t="s">
        <v>85</v>
      </c>
      <c r="O130" s="48" t="s">
        <v>295</v>
      </c>
      <c r="P130" s="52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6"/>
      <c r="AS130" s="25"/>
      <c r="AT130" s="25"/>
      <c r="AU130" s="25"/>
      <c r="AV130" s="25"/>
      <c r="AW130" s="25"/>
      <c r="AX130" s="25"/>
      <c r="AY130" s="32" t="str">
        <f t="shared" si="1"/>
        <v/>
      </c>
      <c r="AZ130" s="23"/>
      <c r="BA130" s="23">
        <f t="shared" si="2"/>
        <v>0</v>
      </c>
      <c r="BB130" s="6"/>
      <c r="BC130" s="6"/>
      <c r="BD130" s="23">
        <f t="shared" si="3"/>
        <v>0</v>
      </c>
      <c r="BE130" s="6"/>
      <c r="BF130" s="6"/>
      <c r="BG130" s="6"/>
      <c r="BH130" s="6"/>
      <c r="BI130" s="6"/>
      <c r="BJ130" s="6"/>
      <c r="BK130" s="6"/>
      <c r="BL130" s="23"/>
    </row>
    <row r="131">
      <c r="A131" s="16">
        <v>126.0</v>
      </c>
      <c r="B131" s="116" t="s">
        <v>150</v>
      </c>
      <c r="C131" s="116" t="s">
        <v>151</v>
      </c>
      <c r="D131" s="116" t="s">
        <v>110</v>
      </c>
      <c r="E131" s="117"/>
      <c r="F131" s="116" t="s">
        <v>96</v>
      </c>
      <c r="G131" s="116" t="s">
        <v>858</v>
      </c>
      <c r="H131" s="48" t="s">
        <v>81</v>
      </c>
      <c r="J131" s="21"/>
      <c r="K131" s="48" t="s">
        <v>84</v>
      </c>
      <c r="L131" s="49">
        <v>42979.0</v>
      </c>
      <c r="M131" s="50"/>
      <c r="N131" s="48" t="s">
        <v>85</v>
      </c>
      <c r="O131" s="48" t="s">
        <v>295</v>
      </c>
      <c r="P131" s="52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6"/>
      <c r="AS131" s="25"/>
      <c r="AT131" s="25"/>
      <c r="AU131" s="25"/>
      <c r="AV131" s="25"/>
      <c r="AW131" s="25"/>
      <c r="AX131" s="25"/>
      <c r="AY131" s="32" t="str">
        <f t="shared" si="1"/>
        <v/>
      </c>
      <c r="AZ131" s="23"/>
      <c r="BA131" s="23">
        <f t="shared" si="2"/>
        <v>0</v>
      </c>
      <c r="BB131" s="6"/>
      <c r="BC131" s="6"/>
      <c r="BD131" s="23">
        <f t="shared" si="3"/>
        <v>0</v>
      </c>
      <c r="BE131" s="6"/>
      <c r="BF131" s="6"/>
      <c r="BG131" s="6"/>
      <c r="BH131" s="6"/>
      <c r="BI131" s="6"/>
      <c r="BJ131" s="6"/>
      <c r="BK131" s="6"/>
      <c r="BL131" s="23"/>
    </row>
    <row r="132">
      <c r="A132" s="16">
        <v>127.0</v>
      </c>
      <c r="B132" s="116" t="s">
        <v>158</v>
      </c>
      <c r="C132" s="116" t="s">
        <v>159</v>
      </c>
      <c r="D132" s="116" t="s">
        <v>107</v>
      </c>
      <c r="E132" s="117"/>
      <c r="F132" s="116" t="s">
        <v>79</v>
      </c>
      <c r="G132" s="116" t="s">
        <v>858</v>
      </c>
      <c r="H132" s="48" t="s">
        <v>81</v>
      </c>
      <c r="J132" s="21"/>
      <c r="K132" s="48" t="s">
        <v>84</v>
      </c>
      <c r="L132" s="49">
        <v>42979.0</v>
      </c>
      <c r="M132" s="50"/>
      <c r="N132" s="48" t="s">
        <v>85</v>
      </c>
      <c r="O132" s="48" t="s">
        <v>483</v>
      </c>
      <c r="P132" s="52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6"/>
      <c r="AS132" s="25"/>
      <c r="AT132" s="25"/>
      <c r="AU132" s="25"/>
      <c r="AV132" s="25"/>
      <c r="AW132" s="25"/>
      <c r="AX132" s="25"/>
      <c r="AY132" s="32" t="str">
        <f t="shared" si="1"/>
        <v/>
      </c>
      <c r="AZ132" s="23"/>
      <c r="BA132" s="23">
        <f t="shared" si="2"/>
        <v>0</v>
      </c>
      <c r="BB132" s="6"/>
      <c r="BC132" s="6"/>
      <c r="BD132" s="23">
        <f t="shared" si="3"/>
        <v>0</v>
      </c>
      <c r="BE132" s="6"/>
      <c r="BF132" s="6"/>
      <c r="BG132" s="6"/>
      <c r="BH132" s="6"/>
      <c r="BI132" s="6"/>
      <c r="BJ132" s="6"/>
      <c r="BK132" s="6"/>
      <c r="BL132" s="23"/>
    </row>
    <row r="133">
      <c r="A133" s="16">
        <v>128.0</v>
      </c>
      <c r="B133" s="116" t="s">
        <v>1959</v>
      </c>
      <c r="C133" s="116" t="s">
        <v>169</v>
      </c>
      <c r="D133" s="116" t="s">
        <v>168</v>
      </c>
      <c r="E133" s="117"/>
      <c r="F133" s="116" t="s">
        <v>96</v>
      </c>
      <c r="G133" s="116" t="s">
        <v>858</v>
      </c>
      <c r="H133" s="48" t="s">
        <v>81</v>
      </c>
      <c r="J133" s="21"/>
      <c r="K133" s="48" t="s">
        <v>84</v>
      </c>
      <c r="L133" s="49">
        <v>42979.0</v>
      </c>
      <c r="M133" s="50"/>
      <c r="N133" s="48" t="s">
        <v>85</v>
      </c>
      <c r="O133" s="48" t="s">
        <v>295</v>
      </c>
      <c r="P133" s="52"/>
      <c r="Q133" s="6"/>
      <c r="R133" s="6"/>
      <c r="S133" s="6"/>
      <c r="T133" s="23"/>
      <c r="U133" s="23"/>
      <c r="V133" s="23"/>
      <c r="W133" s="6"/>
      <c r="X133" s="6"/>
      <c r="Y133" s="23"/>
      <c r="Z133" s="6"/>
      <c r="AA133" s="6"/>
      <c r="AB133" s="6"/>
      <c r="AC133" s="6"/>
      <c r="AD133" s="23"/>
      <c r="AE133" s="23"/>
      <c r="AF133" s="23"/>
      <c r="AG133" s="23"/>
      <c r="AH133" s="6"/>
      <c r="AI133" s="6"/>
      <c r="AJ133" s="6"/>
      <c r="AK133" s="6"/>
      <c r="AL133" s="6"/>
      <c r="AM133" s="23"/>
      <c r="AN133" s="6"/>
      <c r="AO133" s="23"/>
      <c r="AP133" s="23"/>
      <c r="AQ133" s="23"/>
      <c r="AR133" s="6"/>
      <c r="AS133" s="6"/>
      <c r="AT133" s="23"/>
      <c r="AU133" s="23"/>
      <c r="AV133" s="23"/>
      <c r="AW133" s="23"/>
      <c r="AX133" s="6"/>
      <c r="AY133" s="32" t="str">
        <f t="shared" si="1"/>
        <v/>
      </c>
      <c r="AZ133" s="23"/>
      <c r="BA133" s="23">
        <f t="shared" si="2"/>
        <v>0</v>
      </c>
      <c r="BB133" s="6"/>
      <c r="BC133" s="6"/>
      <c r="BD133" s="23">
        <f t="shared" si="3"/>
        <v>0</v>
      </c>
      <c r="BE133" s="6"/>
      <c r="BF133" s="6"/>
      <c r="BG133" s="6"/>
      <c r="BH133" s="6"/>
      <c r="BI133" s="6"/>
      <c r="BJ133" s="6"/>
      <c r="BK133" s="6"/>
      <c r="BL133" s="23"/>
    </row>
    <row r="134">
      <c r="A134" s="16">
        <v>129.0</v>
      </c>
      <c r="B134" s="116" t="s">
        <v>178</v>
      </c>
      <c r="C134" s="116" t="s">
        <v>118</v>
      </c>
      <c r="D134" s="116" t="s">
        <v>135</v>
      </c>
      <c r="E134" s="117"/>
      <c r="F134" s="116" t="s">
        <v>79</v>
      </c>
      <c r="G134" s="116" t="s">
        <v>858</v>
      </c>
      <c r="H134" s="48" t="s">
        <v>81</v>
      </c>
      <c r="J134" s="21"/>
      <c r="K134" s="48" t="s">
        <v>84</v>
      </c>
      <c r="L134" s="49">
        <v>42979.0</v>
      </c>
      <c r="M134" s="50"/>
      <c r="N134" s="48" t="s">
        <v>85</v>
      </c>
      <c r="O134" s="48" t="s">
        <v>483</v>
      </c>
      <c r="P134" s="52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6"/>
      <c r="AK134" s="6"/>
      <c r="AL134" s="25"/>
      <c r="AM134" s="25"/>
      <c r="AN134" s="25"/>
      <c r="AO134" s="25"/>
      <c r="AP134" s="25"/>
      <c r="AQ134" s="25"/>
      <c r="AR134" s="6"/>
      <c r="AS134" s="25"/>
      <c r="AT134" s="25"/>
      <c r="AU134" s="25"/>
      <c r="AV134" s="25"/>
      <c r="AW134" s="25"/>
      <c r="AX134" s="6"/>
      <c r="AY134" s="32" t="str">
        <f t="shared" si="1"/>
        <v/>
      </c>
      <c r="AZ134" s="23"/>
      <c r="BA134" s="23">
        <f t="shared" si="2"/>
        <v>0</v>
      </c>
      <c r="BB134" s="6"/>
      <c r="BC134" s="6"/>
      <c r="BD134" s="23">
        <f t="shared" si="3"/>
        <v>0</v>
      </c>
      <c r="BE134" s="6"/>
      <c r="BF134" s="6"/>
      <c r="BG134" s="6"/>
      <c r="BH134" s="6"/>
      <c r="BI134" s="6"/>
      <c r="BJ134" s="6"/>
      <c r="BK134" s="6"/>
      <c r="BL134" s="23"/>
    </row>
    <row r="135">
      <c r="A135" s="16">
        <v>130.0</v>
      </c>
      <c r="B135" s="116" t="s">
        <v>186</v>
      </c>
      <c r="C135" s="116" t="s">
        <v>94</v>
      </c>
      <c r="D135" s="116" t="s">
        <v>110</v>
      </c>
      <c r="E135" s="117"/>
      <c r="F135" s="116" t="s">
        <v>96</v>
      </c>
      <c r="G135" s="116" t="s">
        <v>858</v>
      </c>
      <c r="H135" s="48" t="s">
        <v>81</v>
      </c>
      <c r="J135" s="21"/>
      <c r="K135" s="48" t="s">
        <v>84</v>
      </c>
      <c r="L135" s="49">
        <v>42979.0</v>
      </c>
      <c r="M135" s="50"/>
      <c r="N135" s="48" t="s">
        <v>85</v>
      </c>
      <c r="O135" s="48" t="s">
        <v>483</v>
      </c>
      <c r="P135" s="52"/>
      <c r="Q135" s="6"/>
      <c r="R135" s="6"/>
      <c r="S135" s="6"/>
      <c r="T135" s="23"/>
      <c r="U135" s="23"/>
      <c r="V135" s="23"/>
      <c r="W135" s="6"/>
      <c r="X135" s="6"/>
      <c r="Y135" s="23"/>
      <c r="Z135" s="6"/>
      <c r="AA135" s="6"/>
      <c r="AB135" s="6"/>
      <c r="AC135" s="6"/>
      <c r="AD135" s="23"/>
      <c r="AE135" s="23"/>
      <c r="AF135" s="23"/>
      <c r="AG135" s="23"/>
      <c r="AH135" s="6"/>
      <c r="AI135" s="25"/>
      <c r="AJ135" s="6"/>
      <c r="AK135" s="6"/>
      <c r="AL135" s="6"/>
      <c r="AM135" s="23"/>
      <c r="AN135" s="6"/>
      <c r="AO135" s="23"/>
      <c r="AP135" s="23"/>
      <c r="AQ135" s="23"/>
      <c r="AR135" s="6"/>
      <c r="AS135" s="6"/>
      <c r="AT135" s="23"/>
      <c r="AU135" s="23"/>
      <c r="AV135" s="23"/>
      <c r="AW135" s="23"/>
      <c r="AX135" s="6"/>
      <c r="AY135" s="32" t="str">
        <f t="shared" si="1"/>
        <v/>
      </c>
      <c r="AZ135" s="23"/>
      <c r="BA135" s="23">
        <f t="shared" si="2"/>
        <v>0</v>
      </c>
      <c r="BB135" s="6"/>
      <c r="BC135" s="6"/>
      <c r="BD135" s="23">
        <f t="shared" si="3"/>
        <v>0</v>
      </c>
      <c r="BE135" s="6"/>
      <c r="BF135" s="6"/>
      <c r="BG135" s="6"/>
      <c r="BH135" s="6"/>
      <c r="BI135" s="6"/>
      <c r="BJ135" s="6"/>
      <c r="BK135" s="6"/>
      <c r="BL135" s="23"/>
    </row>
    <row r="136">
      <c r="A136" s="16">
        <v>131.0</v>
      </c>
      <c r="B136" s="116" t="s">
        <v>191</v>
      </c>
      <c r="C136" s="116" t="s">
        <v>192</v>
      </c>
      <c r="D136" s="116" t="s">
        <v>193</v>
      </c>
      <c r="E136" s="117"/>
      <c r="F136" s="116" t="s">
        <v>96</v>
      </c>
      <c r="G136" s="116" t="s">
        <v>858</v>
      </c>
      <c r="H136" s="48" t="s">
        <v>81</v>
      </c>
      <c r="J136" s="21"/>
      <c r="K136" s="48" t="s">
        <v>84</v>
      </c>
      <c r="L136" s="49">
        <v>42979.0</v>
      </c>
      <c r="M136" s="50"/>
      <c r="N136" s="48" t="s">
        <v>85</v>
      </c>
      <c r="O136" s="48" t="s">
        <v>483</v>
      </c>
      <c r="P136" s="52"/>
      <c r="Q136" s="6"/>
      <c r="R136" s="6"/>
      <c r="S136" s="6"/>
      <c r="T136" s="23"/>
      <c r="U136" s="23"/>
      <c r="V136" s="23"/>
      <c r="W136" s="6"/>
      <c r="X136" s="6"/>
      <c r="Y136" s="23"/>
      <c r="Z136" s="6"/>
      <c r="AA136" s="6"/>
      <c r="AB136" s="6"/>
      <c r="AC136" s="6"/>
      <c r="AD136" s="23"/>
      <c r="AE136" s="23"/>
      <c r="AF136" s="23"/>
      <c r="AG136" s="23"/>
      <c r="AH136" s="6"/>
      <c r="AI136" s="25"/>
      <c r="AJ136" s="6"/>
      <c r="AK136" s="6"/>
      <c r="AL136" s="6"/>
      <c r="AM136" s="23"/>
      <c r="AN136" s="6"/>
      <c r="AO136" s="23"/>
      <c r="AP136" s="23"/>
      <c r="AQ136" s="23"/>
      <c r="AR136" s="6"/>
      <c r="AS136" s="6"/>
      <c r="AT136" s="23"/>
      <c r="AU136" s="23"/>
      <c r="AV136" s="23"/>
      <c r="AW136" s="23"/>
      <c r="AX136" s="6"/>
      <c r="AY136" s="32" t="str">
        <f t="shared" si="1"/>
        <v/>
      </c>
      <c r="AZ136" s="23"/>
      <c r="BA136" s="23">
        <f t="shared" si="2"/>
        <v>0</v>
      </c>
      <c r="BB136" s="6"/>
      <c r="BC136" s="6"/>
      <c r="BD136" s="23">
        <f t="shared" si="3"/>
        <v>0</v>
      </c>
      <c r="BE136" s="6"/>
      <c r="BF136" s="6"/>
      <c r="BG136" s="6"/>
      <c r="BH136" s="6"/>
      <c r="BI136" s="6"/>
      <c r="BJ136" s="6"/>
      <c r="BK136" s="6"/>
      <c r="BL136" s="23"/>
    </row>
    <row r="137">
      <c r="A137" s="16">
        <v>132.0</v>
      </c>
      <c r="B137" s="116" t="s">
        <v>1457</v>
      </c>
      <c r="C137" s="116" t="s">
        <v>562</v>
      </c>
      <c r="D137" s="118"/>
      <c r="E137" s="117"/>
      <c r="F137" s="116" t="s">
        <v>79</v>
      </c>
      <c r="G137" s="116" t="s">
        <v>858</v>
      </c>
      <c r="H137" s="48" t="s">
        <v>81</v>
      </c>
      <c r="J137" s="21"/>
      <c r="K137" s="48" t="s">
        <v>84</v>
      </c>
      <c r="L137" s="49">
        <v>42979.0</v>
      </c>
      <c r="M137" s="50"/>
      <c r="N137" s="48" t="s">
        <v>85</v>
      </c>
      <c r="O137" s="48" t="s">
        <v>295</v>
      </c>
      <c r="P137" s="50"/>
      <c r="Q137" s="6"/>
      <c r="R137" s="6"/>
      <c r="S137" s="6"/>
      <c r="T137" s="23"/>
      <c r="U137" s="23"/>
      <c r="V137" s="23"/>
      <c r="W137" s="6"/>
      <c r="X137" s="6"/>
      <c r="Y137" s="23"/>
      <c r="Z137" s="6"/>
      <c r="AA137" s="6"/>
      <c r="AB137" s="6"/>
      <c r="AC137" s="6"/>
      <c r="AD137" s="23"/>
      <c r="AE137" s="23"/>
      <c r="AF137" s="23"/>
      <c r="AG137" s="23"/>
      <c r="AH137" s="6"/>
      <c r="AI137" s="25"/>
      <c r="AJ137" s="6"/>
      <c r="AK137" s="6"/>
      <c r="AL137" s="6"/>
      <c r="AM137" s="23"/>
      <c r="AN137" s="6"/>
      <c r="AO137" s="23"/>
      <c r="AP137" s="23"/>
      <c r="AQ137" s="23"/>
      <c r="AR137" s="6"/>
      <c r="AS137" s="6"/>
      <c r="AT137" s="23"/>
      <c r="AU137" s="23"/>
      <c r="AV137" s="23"/>
      <c r="AW137" s="23"/>
      <c r="AX137" s="6"/>
      <c r="AY137" s="32" t="str">
        <f t="shared" si="1"/>
        <v/>
      </c>
      <c r="AZ137" s="23"/>
      <c r="BA137" s="23">
        <f t="shared" si="2"/>
        <v>0</v>
      </c>
      <c r="BB137" s="6"/>
      <c r="BC137" s="6"/>
      <c r="BD137" s="23">
        <f t="shared" si="3"/>
        <v>0</v>
      </c>
      <c r="BE137" s="6"/>
      <c r="BF137" s="6"/>
      <c r="BG137" s="6"/>
      <c r="BH137" s="6"/>
      <c r="BI137" s="6"/>
      <c r="BJ137" s="6"/>
      <c r="BK137" s="6"/>
      <c r="BL137" s="23"/>
    </row>
    <row r="138">
      <c r="A138" s="16">
        <v>133.0</v>
      </c>
      <c r="B138" s="116" t="s">
        <v>201</v>
      </c>
      <c r="C138" s="116" t="s">
        <v>149</v>
      </c>
      <c r="D138" s="116" t="s">
        <v>204</v>
      </c>
      <c r="E138" s="117"/>
      <c r="F138" s="116" t="s">
        <v>79</v>
      </c>
      <c r="G138" s="116" t="s">
        <v>858</v>
      </c>
      <c r="H138" s="48" t="s">
        <v>81</v>
      </c>
      <c r="J138" s="21"/>
      <c r="K138" s="48" t="s">
        <v>84</v>
      </c>
      <c r="L138" s="49">
        <v>42979.0</v>
      </c>
      <c r="M138" s="50"/>
      <c r="N138" s="48" t="s">
        <v>85</v>
      </c>
      <c r="O138" s="48" t="s">
        <v>295</v>
      </c>
      <c r="P138" s="50"/>
      <c r="Q138" s="6"/>
      <c r="R138" s="6"/>
      <c r="S138" s="6"/>
      <c r="T138" s="23"/>
      <c r="U138" s="23"/>
      <c r="V138" s="23"/>
      <c r="W138" s="6"/>
      <c r="X138" s="6"/>
      <c r="Y138" s="23"/>
      <c r="Z138" s="6"/>
      <c r="AA138" s="6"/>
      <c r="AB138" s="6"/>
      <c r="AC138" s="6"/>
      <c r="AD138" s="23"/>
      <c r="AE138" s="23"/>
      <c r="AF138" s="23"/>
      <c r="AG138" s="23"/>
      <c r="AH138" s="6"/>
      <c r="AI138" s="25"/>
      <c r="AJ138" s="6"/>
      <c r="AK138" s="6"/>
      <c r="AL138" s="6"/>
      <c r="AM138" s="23"/>
      <c r="AN138" s="6"/>
      <c r="AO138" s="23"/>
      <c r="AP138" s="23"/>
      <c r="AQ138" s="23"/>
      <c r="AR138" s="6"/>
      <c r="AS138" s="6"/>
      <c r="AT138" s="23"/>
      <c r="AU138" s="23"/>
      <c r="AV138" s="23"/>
      <c r="AW138" s="23"/>
      <c r="AX138" s="6"/>
      <c r="AY138" s="32" t="str">
        <f t="shared" si="1"/>
        <v/>
      </c>
      <c r="AZ138" s="23"/>
      <c r="BA138" s="23">
        <f t="shared" si="2"/>
        <v>0</v>
      </c>
      <c r="BB138" s="6"/>
      <c r="BC138" s="6"/>
      <c r="BD138" s="23">
        <f t="shared" si="3"/>
        <v>0</v>
      </c>
      <c r="BE138" s="6"/>
      <c r="BF138" s="6"/>
      <c r="BG138" s="6"/>
      <c r="BH138" s="6"/>
      <c r="BI138" s="6"/>
      <c r="BJ138" s="6"/>
      <c r="BK138" s="6"/>
      <c r="BL138" s="23"/>
    </row>
    <row r="139">
      <c r="A139" s="16">
        <v>134.0</v>
      </c>
      <c r="B139" s="116" t="s">
        <v>201</v>
      </c>
      <c r="C139" s="116" t="s">
        <v>215</v>
      </c>
      <c r="D139" s="116" t="s">
        <v>167</v>
      </c>
      <c r="E139" s="117"/>
      <c r="F139" s="116" t="s">
        <v>79</v>
      </c>
      <c r="G139" s="116" t="s">
        <v>858</v>
      </c>
      <c r="H139" s="48" t="s">
        <v>81</v>
      </c>
      <c r="J139" s="21"/>
      <c r="K139" s="48" t="s">
        <v>84</v>
      </c>
      <c r="L139" s="49">
        <v>42979.0</v>
      </c>
      <c r="M139" s="50"/>
      <c r="N139" s="48" t="s">
        <v>85</v>
      </c>
      <c r="O139" s="48" t="s">
        <v>483</v>
      </c>
      <c r="P139" s="50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6"/>
      <c r="AB139" s="25"/>
      <c r="AC139" s="25"/>
      <c r="AD139" s="25"/>
      <c r="AE139" s="25"/>
      <c r="AF139" s="25"/>
      <c r="AG139" s="25"/>
      <c r="AH139" s="25"/>
      <c r="AI139" s="25"/>
      <c r="AJ139" s="6"/>
      <c r="AK139" s="6"/>
      <c r="AL139" s="25"/>
      <c r="AM139" s="25"/>
      <c r="AN139" s="25"/>
      <c r="AO139" s="25"/>
      <c r="AP139" s="25"/>
      <c r="AQ139" s="25"/>
      <c r="AR139" s="6"/>
      <c r="AS139" s="25"/>
      <c r="AT139" s="25"/>
      <c r="AU139" s="25"/>
      <c r="AV139" s="25"/>
      <c r="AW139" s="25"/>
      <c r="AX139" s="6"/>
      <c r="AY139" s="32" t="str">
        <f t="shared" si="1"/>
        <v/>
      </c>
      <c r="AZ139" s="23"/>
      <c r="BA139" s="23">
        <f t="shared" si="2"/>
        <v>0</v>
      </c>
      <c r="BB139" s="6"/>
      <c r="BC139" s="6"/>
      <c r="BD139" s="23">
        <f t="shared" si="3"/>
        <v>0</v>
      </c>
      <c r="BE139" s="6"/>
      <c r="BF139" s="6"/>
      <c r="BG139" s="6"/>
      <c r="BH139" s="6"/>
      <c r="BI139" s="6"/>
      <c r="BJ139" s="6"/>
      <c r="BK139" s="6"/>
      <c r="BL139" s="23"/>
    </row>
    <row r="140">
      <c r="A140" s="16">
        <v>135.0</v>
      </c>
      <c r="B140" s="116" t="s">
        <v>223</v>
      </c>
      <c r="C140" s="116" t="s">
        <v>107</v>
      </c>
      <c r="D140" s="118"/>
      <c r="E140" s="117"/>
      <c r="F140" s="116" t="s">
        <v>79</v>
      </c>
      <c r="G140" s="116" t="s">
        <v>858</v>
      </c>
      <c r="H140" s="48" t="s">
        <v>81</v>
      </c>
      <c r="J140" s="21"/>
      <c r="K140" s="48" t="s">
        <v>84</v>
      </c>
      <c r="L140" s="49">
        <v>42979.0</v>
      </c>
      <c r="M140" s="50"/>
      <c r="N140" s="48" t="s">
        <v>85</v>
      </c>
      <c r="O140" s="48" t="s">
        <v>483</v>
      </c>
      <c r="P140" s="50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6"/>
      <c r="AB140" s="25"/>
      <c r="AC140" s="25"/>
      <c r="AD140" s="25"/>
      <c r="AE140" s="25"/>
      <c r="AF140" s="25"/>
      <c r="AG140" s="25"/>
      <c r="AH140" s="25"/>
      <c r="AI140" s="25"/>
      <c r="AJ140" s="6"/>
      <c r="AK140" s="6"/>
      <c r="AL140" s="25"/>
      <c r="AM140" s="25"/>
      <c r="AN140" s="25"/>
      <c r="AO140" s="25"/>
      <c r="AP140" s="25"/>
      <c r="AQ140" s="25"/>
      <c r="AR140" s="6"/>
      <c r="AS140" s="25"/>
      <c r="AT140" s="25"/>
      <c r="AU140" s="25"/>
      <c r="AV140" s="25"/>
      <c r="AW140" s="25"/>
      <c r="AX140" s="6"/>
      <c r="AY140" s="32" t="str">
        <f t="shared" si="1"/>
        <v/>
      </c>
      <c r="AZ140" s="23"/>
      <c r="BA140" s="23">
        <f t="shared" si="2"/>
        <v>0</v>
      </c>
      <c r="BB140" s="6"/>
      <c r="BC140" s="6"/>
      <c r="BD140" s="23">
        <f t="shared" si="3"/>
        <v>0</v>
      </c>
      <c r="BE140" s="6"/>
      <c r="BF140" s="6"/>
      <c r="BG140" s="6"/>
      <c r="BH140" s="6"/>
      <c r="BI140" s="6"/>
      <c r="BJ140" s="6"/>
      <c r="BK140" s="6"/>
      <c r="BL140" s="23"/>
    </row>
    <row r="141">
      <c r="A141" s="16">
        <v>136.0</v>
      </c>
      <c r="B141" s="116" t="s">
        <v>229</v>
      </c>
      <c r="C141" s="116" t="s">
        <v>149</v>
      </c>
      <c r="D141" s="116" t="s">
        <v>230</v>
      </c>
      <c r="E141" s="117"/>
      <c r="F141" s="116" t="s">
        <v>79</v>
      </c>
      <c r="G141" s="116" t="s">
        <v>858</v>
      </c>
      <c r="H141" s="48" t="s">
        <v>81</v>
      </c>
      <c r="J141" s="21"/>
      <c r="K141" s="48" t="s">
        <v>84</v>
      </c>
      <c r="L141" s="49">
        <v>42979.0</v>
      </c>
      <c r="M141" s="50"/>
      <c r="N141" s="48" t="s">
        <v>85</v>
      </c>
      <c r="O141" s="48" t="s">
        <v>483</v>
      </c>
      <c r="P141" s="50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6"/>
      <c r="AB141" s="25"/>
      <c r="AC141" s="25"/>
      <c r="AD141" s="25"/>
      <c r="AE141" s="25"/>
      <c r="AF141" s="25"/>
      <c r="AG141" s="25"/>
      <c r="AH141" s="25"/>
      <c r="AI141" s="25"/>
      <c r="AJ141" s="6"/>
      <c r="AK141" s="6"/>
      <c r="AL141" s="25"/>
      <c r="AM141" s="25"/>
      <c r="AN141" s="25"/>
      <c r="AO141" s="25"/>
      <c r="AP141" s="25"/>
      <c r="AQ141" s="25"/>
      <c r="AR141" s="6"/>
      <c r="AS141" s="25"/>
      <c r="AT141" s="25"/>
      <c r="AU141" s="25"/>
      <c r="AV141" s="25"/>
      <c r="AW141" s="25"/>
      <c r="AX141" s="6"/>
      <c r="AY141" s="32" t="str">
        <f t="shared" si="1"/>
        <v/>
      </c>
      <c r="AZ141" s="23"/>
      <c r="BA141" s="23">
        <f t="shared" si="2"/>
        <v>0</v>
      </c>
      <c r="BB141" s="6"/>
      <c r="BC141" s="6"/>
      <c r="BD141" s="23">
        <f t="shared" si="3"/>
        <v>0</v>
      </c>
      <c r="BE141" s="6"/>
      <c r="BF141" s="6"/>
      <c r="BG141" s="6"/>
      <c r="BH141" s="6"/>
      <c r="BI141" s="6"/>
      <c r="BJ141" s="6"/>
      <c r="BK141" s="6"/>
      <c r="BL141" s="23"/>
    </row>
    <row r="142">
      <c r="A142" s="16">
        <v>137.0</v>
      </c>
      <c r="B142" s="116" t="s">
        <v>245</v>
      </c>
      <c r="C142" s="116" t="s">
        <v>246</v>
      </c>
      <c r="D142" s="116" t="s">
        <v>159</v>
      </c>
      <c r="E142" s="117"/>
      <c r="F142" s="116" t="s">
        <v>79</v>
      </c>
      <c r="G142" s="116" t="s">
        <v>858</v>
      </c>
      <c r="H142" s="48" t="s">
        <v>81</v>
      </c>
      <c r="J142" s="21"/>
      <c r="K142" s="48" t="s">
        <v>84</v>
      </c>
      <c r="L142" s="49">
        <v>42979.0</v>
      </c>
      <c r="M142" s="50"/>
      <c r="N142" s="48" t="s">
        <v>85</v>
      </c>
      <c r="O142" s="48" t="s">
        <v>295</v>
      </c>
      <c r="P142" s="50"/>
      <c r="Q142" s="6"/>
      <c r="R142" s="6"/>
      <c r="S142" s="6"/>
      <c r="T142" s="6"/>
      <c r="U142" s="23"/>
      <c r="V142" s="23"/>
      <c r="W142" s="6"/>
      <c r="X142" s="6"/>
      <c r="Y142" s="23"/>
      <c r="Z142" s="6"/>
      <c r="AA142" s="6"/>
      <c r="AB142" s="6"/>
      <c r="AC142" s="6"/>
      <c r="AD142" s="23"/>
      <c r="AE142" s="23"/>
      <c r="AF142" s="23"/>
      <c r="AG142" s="23"/>
      <c r="AH142" s="6"/>
      <c r="AI142" s="25"/>
      <c r="AJ142" s="6"/>
      <c r="AK142" s="6"/>
      <c r="AL142" s="6"/>
      <c r="AM142" s="23"/>
      <c r="AN142" s="6"/>
      <c r="AO142" s="23"/>
      <c r="AP142" s="23"/>
      <c r="AQ142" s="23"/>
      <c r="AR142" s="6"/>
      <c r="AS142" s="6"/>
      <c r="AT142" s="23"/>
      <c r="AU142" s="23"/>
      <c r="AV142" s="23"/>
      <c r="AW142" s="23"/>
      <c r="AX142" s="6"/>
      <c r="AY142" s="32" t="str">
        <f t="shared" si="1"/>
        <v/>
      </c>
      <c r="AZ142" s="23"/>
      <c r="BA142" s="23">
        <f t="shared" si="2"/>
        <v>0</v>
      </c>
      <c r="BB142" s="6"/>
      <c r="BC142" s="6"/>
      <c r="BD142" s="23">
        <f t="shared" si="3"/>
        <v>0</v>
      </c>
      <c r="BE142" s="6"/>
      <c r="BF142" s="6"/>
      <c r="BG142" s="6"/>
      <c r="BH142" s="6"/>
      <c r="BI142" s="6"/>
      <c r="BJ142" s="6"/>
      <c r="BK142" s="6"/>
      <c r="BL142" s="23"/>
    </row>
    <row r="143">
      <c r="A143" s="16">
        <v>138.0</v>
      </c>
      <c r="B143" s="116" t="s">
        <v>245</v>
      </c>
      <c r="C143" s="116" t="s">
        <v>78</v>
      </c>
      <c r="D143" s="116" t="s">
        <v>154</v>
      </c>
      <c r="E143" s="117"/>
      <c r="F143" s="116" t="s">
        <v>79</v>
      </c>
      <c r="G143" s="116" t="s">
        <v>858</v>
      </c>
      <c r="H143" s="48" t="s">
        <v>81</v>
      </c>
      <c r="J143" s="21"/>
      <c r="K143" s="48" t="s">
        <v>84</v>
      </c>
      <c r="L143" s="49">
        <v>42979.0</v>
      </c>
      <c r="M143" s="50"/>
      <c r="N143" s="48" t="s">
        <v>85</v>
      </c>
      <c r="O143" s="48" t="s">
        <v>295</v>
      </c>
      <c r="P143" s="50"/>
      <c r="Q143" s="6"/>
      <c r="R143" s="6"/>
      <c r="S143" s="6"/>
      <c r="T143" s="23"/>
      <c r="U143" s="23"/>
      <c r="V143" s="23"/>
      <c r="W143" s="6"/>
      <c r="X143" s="6"/>
      <c r="Y143" s="23"/>
      <c r="Z143" s="6"/>
      <c r="AA143" s="6"/>
      <c r="AB143" s="6"/>
      <c r="AC143" s="6"/>
      <c r="AD143" s="23"/>
      <c r="AE143" s="23"/>
      <c r="AF143" s="23"/>
      <c r="AG143" s="23"/>
      <c r="AH143" s="6"/>
      <c r="AI143" s="25"/>
      <c r="AJ143" s="6"/>
      <c r="AK143" s="6"/>
      <c r="AL143" s="6"/>
      <c r="AM143" s="23"/>
      <c r="AN143" s="6"/>
      <c r="AO143" s="23"/>
      <c r="AP143" s="23"/>
      <c r="AQ143" s="23"/>
      <c r="AR143" s="6"/>
      <c r="AS143" s="6"/>
      <c r="AT143" s="23"/>
      <c r="AU143" s="23"/>
      <c r="AV143" s="23"/>
      <c r="AW143" s="23"/>
      <c r="AX143" s="6"/>
      <c r="AY143" s="32" t="str">
        <f t="shared" si="1"/>
        <v/>
      </c>
      <c r="AZ143" s="23"/>
      <c r="BA143" s="23">
        <f t="shared" si="2"/>
        <v>0</v>
      </c>
      <c r="BB143" s="6"/>
      <c r="BC143" s="6"/>
      <c r="BD143" s="23">
        <f t="shared" si="3"/>
        <v>0</v>
      </c>
      <c r="BE143" s="6"/>
      <c r="BF143" s="6"/>
      <c r="BG143" s="6"/>
      <c r="BH143" s="6"/>
      <c r="BI143" s="6"/>
      <c r="BJ143" s="6"/>
      <c r="BK143" s="6"/>
      <c r="BL143" s="23"/>
    </row>
    <row r="144">
      <c r="A144" s="16">
        <v>139.0</v>
      </c>
      <c r="B144" s="116" t="s">
        <v>264</v>
      </c>
      <c r="C144" s="116" t="s">
        <v>265</v>
      </c>
      <c r="D144" s="116" t="s">
        <v>266</v>
      </c>
      <c r="E144" s="118"/>
      <c r="F144" s="116" t="s">
        <v>96</v>
      </c>
      <c r="G144" s="116" t="s">
        <v>858</v>
      </c>
      <c r="H144" s="48" t="s">
        <v>81</v>
      </c>
      <c r="J144" s="21"/>
      <c r="K144" s="48" t="s">
        <v>84</v>
      </c>
      <c r="L144" s="49">
        <v>42979.0</v>
      </c>
      <c r="M144" s="50"/>
      <c r="N144" s="48" t="s">
        <v>85</v>
      </c>
      <c r="O144" s="48" t="s">
        <v>295</v>
      </c>
      <c r="P144" s="50"/>
      <c r="Q144" s="6"/>
      <c r="R144" s="6"/>
      <c r="S144" s="6"/>
      <c r="T144" s="23"/>
      <c r="U144" s="23"/>
      <c r="V144" s="23"/>
      <c r="W144" s="6"/>
      <c r="X144" s="6"/>
      <c r="Y144" s="23"/>
      <c r="Z144" s="6"/>
      <c r="AA144" s="6"/>
      <c r="AB144" s="6"/>
      <c r="AC144" s="6"/>
      <c r="AD144" s="23"/>
      <c r="AE144" s="23"/>
      <c r="AF144" s="23"/>
      <c r="AG144" s="23"/>
      <c r="AH144" s="6"/>
      <c r="AI144" s="25"/>
      <c r="AJ144" s="6"/>
      <c r="AK144" s="6"/>
      <c r="AL144" s="6"/>
      <c r="AM144" s="23"/>
      <c r="AN144" s="6"/>
      <c r="AO144" s="23"/>
      <c r="AP144" s="23"/>
      <c r="AQ144" s="23"/>
      <c r="AR144" s="6"/>
      <c r="AS144" s="6"/>
      <c r="AT144" s="23"/>
      <c r="AU144" s="23"/>
      <c r="AV144" s="23"/>
      <c r="AW144" s="23"/>
      <c r="AX144" s="6"/>
      <c r="AY144" s="32" t="str">
        <f t="shared" si="1"/>
        <v/>
      </c>
      <c r="AZ144" s="23"/>
      <c r="BA144" s="23">
        <f t="shared" si="2"/>
        <v>0</v>
      </c>
      <c r="BB144" s="6"/>
      <c r="BC144" s="6"/>
      <c r="BD144" s="23">
        <f t="shared" si="3"/>
        <v>0</v>
      </c>
      <c r="BE144" s="6"/>
      <c r="BF144" s="6"/>
      <c r="BG144" s="6"/>
      <c r="BH144" s="6"/>
      <c r="BI144" s="6"/>
      <c r="BJ144" s="6"/>
      <c r="BK144" s="6"/>
      <c r="BL144" s="23"/>
    </row>
    <row r="145">
      <c r="A145" s="16">
        <v>140.0</v>
      </c>
      <c r="B145" s="116" t="s">
        <v>278</v>
      </c>
      <c r="C145" s="116" t="s">
        <v>126</v>
      </c>
      <c r="D145" s="116" t="s">
        <v>172</v>
      </c>
      <c r="E145" s="117"/>
      <c r="F145" s="116" t="s">
        <v>79</v>
      </c>
      <c r="G145" s="116" t="s">
        <v>937</v>
      </c>
      <c r="H145" s="48" t="s">
        <v>81</v>
      </c>
      <c r="J145" s="21"/>
      <c r="K145" s="48" t="s">
        <v>138</v>
      </c>
      <c r="L145" s="49">
        <v>42979.0</v>
      </c>
      <c r="M145" s="49">
        <v>42989.0</v>
      </c>
      <c r="N145" s="48" t="s">
        <v>85</v>
      </c>
      <c r="O145" s="50"/>
      <c r="P145" s="50"/>
      <c r="Q145" s="6"/>
      <c r="R145" s="6">
        <v>10.0</v>
      </c>
      <c r="S145" s="6">
        <v>10.0</v>
      </c>
      <c r="T145" s="23"/>
      <c r="U145" s="23"/>
      <c r="V145" s="23"/>
      <c r="W145" s="6">
        <v>9.0</v>
      </c>
      <c r="X145" s="6">
        <v>10.0</v>
      </c>
      <c r="Y145" s="23"/>
      <c r="Z145" s="6">
        <v>9.0</v>
      </c>
      <c r="AA145" s="6">
        <v>10.0</v>
      </c>
      <c r="AB145" s="6">
        <v>10.0</v>
      </c>
      <c r="AC145" s="6">
        <v>9.0</v>
      </c>
      <c r="AD145" s="23"/>
      <c r="AE145" s="23"/>
      <c r="AF145" s="23"/>
      <c r="AG145" s="23"/>
      <c r="AH145" s="6">
        <v>10.0</v>
      </c>
      <c r="AI145" s="25">
        <v>10.0</v>
      </c>
      <c r="AJ145" s="6">
        <v>10.0</v>
      </c>
      <c r="AK145" s="6">
        <v>10.0</v>
      </c>
      <c r="AL145" s="6">
        <v>10.0</v>
      </c>
      <c r="AM145" s="6">
        <v>10.0</v>
      </c>
      <c r="AN145" s="6"/>
      <c r="AO145" s="23"/>
      <c r="AP145" s="23"/>
      <c r="AQ145" s="23"/>
      <c r="AR145" s="6">
        <v>10.0</v>
      </c>
      <c r="AS145" s="23"/>
      <c r="AT145" s="23"/>
      <c r="AU145" s="23"/>
      <c r="AV145" s="23"/>
      <c r="AW145" s="23"/>
      <c r="AX145" s="6">
        <v>10.0</v>
      </c>
      <c r="AY145" s="32">
        <f t="shared" si="1"/>
        <v>9.81</v>
      </c>
      <c r="AZ145" s="23"/>
      <c r="BA145" s="23">
        <f t="shared" si="2"/>
        <v>0</v>
      </c>
      <c r="BB145" s="6"/>
      <c r="BC145" s="6"/>
      <c r="BD145" s="23">
        <f t="shared" si="3"/>
        <v>0</v>
      </c>
      <c r="BE145" s="6" t="s">
        <v>92</v>
      </c>
      <c r="BF145" s="6" t="s">
        <v>55</v>
      </c>
      <c r="BG145" s="6" t="s">
        <v>55</v>
      </c>
      <c r="BH145" s="6" t="s">
        <v>55</v>
      </c>
      <c r="BI145" s="6" t="s">
        <v>55</v>
      </c>
      <c r="BJ145" s="6" t="s">
        <v>92</v>
      </c>
      <c r="BK145" s="6" t="s">
        <v>55</v>
      </c>
      <c r="BL145" s="23"/>
    </row>
    <row r="146">
      <c r="A146" s="16">
        <v>141.0</v>
      </c>
      <c r="B146" s="116" t="s">
        <v>282</v>
      </c>
      <c r="C146" s="116" t="s">
        <v>283</v>
      </c>
      <c r="D146" s="118"/>
      <c r="E146" s="117"/>
      <c r="F146" s="116" t="s">
        <v>96</v>
      </c>
      <c r="G146" s="116" t="s">
        <v>937</v>
      </c>
      <c r="H146" s="48" t="s">
        <v>81</v>
      </c>
      <c r="J146" s="21"/>
      <c r="K146" s="48" t="s">
        <v>84</v>
      </c>
      <c r="L146" s="49">
        <v>42979.0</v>
      </c>
      <c r="M146" s="50"/>
      <c r="N146" s="48" t="s">
        <v>85</v>
      </c>
      <c r="O146" s="48" t="s">
        <v>295</v>
      </c>
      <c r="P146" s="50"/>
      <c r="Q146" s="25"/>
      <c r="R146" s="25">
        <v>9.0</v>
      </c>
      <c r="S146" s="25">
        <v>10.0</v>
      </c>
      <c r="T146" s="25"/>
      <c r="U146" s="25"/>
      <c r="V146" s="25"/>
      <c r="W146" s="25">
        <v>8.0</v>
      </c>
      <c r="X146" s="25">
        <v>10.0</v>
      </c>
      <c r="Y146" s="25"/>
      <c r="Z146" s="25">
        <v>10.0</v>
      </c>
      <c r="AA146" s="25">
        <v>10.0</v>
      </c>
      <c r="AB146" s="25">
        <v>10.0</v>
      </c>
      <c r="AC146" s="25">
        <v>10.0</v>
      </c>
      <c r="AD146" s="25"/>
      <c r="AE146" s="25"/>
      <c r="AF146" s="25"/>
      <c r="AG146" s="25"/>
      <c r="AH146" s="25">
        <v>10.0</v>
      </c>
      <c r="AI146" s="25">
        <v>10.0</v>
      </c>
      <c r="AJ146" s="25">
        <v>10.0</v>
      </c>
      <c r="AK146" s="25">
        <v>10.0</v>
      </c>
      <c r="AL146" s="25">
        <v>10.0</v>
      </c>
      <c r="AM146" s="25">
        <v>9.0</v>
      </c>
      <c r="AN146" s="25"/>
      <c r="AO146" s="25"/>
      <c r="AP146" s="25"/>
      <c r="AQ146" s="25"/>
      <c r="AR146" s="6">
        <v>10.0</v>
      </c>
      <c r="AS146" s="25"/>
      <c r="AT146" s="25"/>
      <c r="AU146" s="25"/>
      <c r="AV146" s="25"/>
      <c r="AW146" s="25"/>
      <c r="AX146" s="25">
        <v>10.0</v>
      </c>
      <c r="AY146" s="32">
        <f t="shared" si="1"/>
        <v>9.75</v>
      </c>
      <c r="AZ146" s="23"/>
      <c r="BA146" s="23">
        <f t="shared" si="2"/>
        <v>0</v>
      </c>
      <c r="BB146" s="6"/>
      <c r="BC146" s="6"/>
      <c r="BD146" s="23">
        <f t="shared" si="3"/>
        <v>0</v>
      </c>
      <c r="BE146" s="6" t="s">
        <v>92</v>
      </c>
      <c r="BF146" s="6" t="s">
        <v>55</v>
      </c>
      <c r="BG146" s="6" t="s">
        <v>55</v>
      </c>
      <c r="BH146" s="6" t="s">
        <v>55</v>
      </c>
      <c r="BI146" s="6" t="s">
        <v>55</v>
      </c>
      <c r="BJ146" s="6" t="s">
        <v>92</v>
      </c>
      <c r="BK146" s="6" t="s">
        <v>55</v>
      </c>
      <c r="BL146" s="23"/>
    </row>
    <row r="147">
      <c r="A147" s="16">
        <v>142.0</v>
      </c>
      <c r="B147" s="116" t="s">
        <v>291</v>
      </c>
      <c r="C147" s="116" t="s">
        <v>292</v>
      </c>
      <c r="D147" s="116" t="s">
        <v>293</v>
      </c>
      <c r="E147" s="117"/>
      <c r="F147" s="116" t="s">
        <v>96</v>
      </c>
      <c r="G147" s="116" t="s">
        <v>937</v>
      </c>
      <c r="H147" s="48" t="s">
        <v>81</v>
      </c>
      <c r="J147" s="21"/>
      <c r="K147" s="48" t="s">
        <v>84</v>
      </c>
      <c r="L147" s="49">
        <v>42979.0</v>
      </c>
      <c r="M147" s="50"/>
      <c r="N147" s="48" t="s">
        <v>85</v>
      </c>
      <c r="O147" s="48" t="s">
        <v>295</v>
      </c>
      <c r="P147" s="50"/>
      <c r="Q147" s="6"/>
      <c r="R147" s="6">
        <v>9.0</v>
      </c>
      <c r="S147" s="6">
        <v>8.0</v>
      </c>
      <c r="T147" s="23"/>
      <c r="U147" s="23"/>
      <c r="V147" s="23"/>
      <c r="W147" s="6">
        <v>6.0</v>
      </c>
      <c r="X147" s="6">
        <v>6.0</v>
      </c>
      <c r="Y147" s="23"/>
      <c r="Z147" s="6">
        <v>9.0</v>
      </c>
      <c r="AA147" s="6">
        <v>10.0</v>
      </c>
      <c r="AB147" s="6">
        <v>7.0</v>
      </c>
      <c r="AC147" s="6">
        <v>7.0</v>
      </c>
      <c r="AD147" s="23"/>
      <c r="AE147" s="23"/>
      <c r="AF147" s="23"/>
      <c r="AG147" s="23"/>
      <c r="AH147" s="6">
        <v>10.0</v>
      </c>
      <c r="AI147" s="6">
        <v>10.0</v>
      </c>
      <c r="AJ147" s="6">
        <v>10.0</v>
      </c>
      <c r="AK147" s="6">
        <v>10.0</v>
      </c>
      <c r="AL147" s="6">
        <v>9.0</v>
      </c>
      <c r="AM147" s="6">
        <v>8.0</v>
      </c>
      <c r="AN147" s="6"/>
      <c r="AO147" s="23"/>
      <c r="AP147" s="23"/>
      <c r="AQ147" s="23"/>
      <c r="AR147" s="6">
        <v>10.0</v>
      </c>
      <c r="AS147" s="6"/>
      <c r="AT147" s="23"/>
      <c r="AU147" s="23"/>
      <c r="AV147" s="23"/>
      <c r="AW147" s="23"/>
      <c r="AX147" s="6">
        <v>10.0</v>
      </c>
      <c r="AY147" s="32">
        <f t="shared" si="1"/>
        <v>8.68</v>
      </c>
      <c r="AZ147" s="23"/>
      <c r="BA147" s="23">
        <f t="shared" si="2"/>
        <v>0</v>
      </c>
      <c r="BB147" s="6"/>
      <c r="BC147" s="6"/>
      <c r="BD147" s="23">
        <f t="shared" si="3"/>
        <v>0</v>
      </c>
      <c r="BE147" s="6" t="s">
        <v>92</v>
      </c>
      <c r="BF147" s="6" t="s">
        <v>55</v>
      </c>
      <c r="BG147" s="6" t="s">
        <v>55</v>
      </c>
      <c r="BH147" s="6" t="s">
        <v>55</v>
      </c>
      <c r="BI147" s="6" t="s">
        <v>55</v>
      </c>
      <c r="BJ147" s="6" t="s">
        <v>92</v>
      </c>
      <c r="BK147" s="6" t="s">
        <v>55</v>
      </c>
      <c r="BL147" s="23"/>
    </row>
    <row r="148">
      <c r="A148" s="16">
        <v>143.0</v>
      </c>
      <c r="B148" s="116" t="s">
        <v>304</v>
      </c>
      <c r="C148" s="116" t="s">
        <v>306</v>
      </c>
      <c r="D148" s="118"/>
      <c r="E148" s="117"/>
      <c r="F148" s="116" t="s">
        <v>96</v>
      </c>
      <c r="G148" s="116" t="s">
        <v>937</v>
      </c>
      <c r="H148" s="48" t="s">
        <v>81</v>
      </c>
      <c r="J148" s="21"/>
      <c r="K148" s="48" t="s">
        <v>138</v>
      </c>
      <c r="L148" s="49">
        <v>42979.0</v>
      </c>
      <c r="M148" s="49">
        <v>43011.0</v>
      </c>
      <c r="N148" s="48" t="s">
        <v>85</v>
      </c>
      <c r="O148" s="50"/>
      <c r="P148" s="50"/>
      <c r="Q148" s="6"/>
      <c r="R148" s="6">
        <v>9.0</v>
      </c>
      <c r="S148" s="6">
        <v>8.0</v>
      </c>
      <c r="T148" s="23"/>
      <c r="U148" s="23"/>
      <c r="V148" s="23"/>
      <c r="W148" s="6">
        <v>6.0</v>
      </c>
      <c r="X148" s="6">
        <v>7.0</v>
      </c>
      <c r="Y148" s="23"/>
      <c r="Z148" s="6">
        <v>9.0</v>
      </c>
      <c r="AA148" s="6">
        <v>8.0</v>
      </c>
      <c r="AB148" s="6">
        <v>6.0</v>
      </c>
      <c r="AC148" s="6">
        <v>7.0</v>
      </c>
      <c r="AD148" s="23"/>
      <c r="AE148" s="23"/>
      <c r="AF148" s="23"/>
      <c r="AG148" s="23"/>
      <c r="AH148" s="6">
        <v>10.0</v>
      </c>
      <c r="AI148" s="6">
        <v>10.0</v>
      </c>
      <c r="AJ148" s="6">
        <v>10.0</v>
      </c>
      <c r="AK148" s="6">
        <v>10.0</v>
      </c>
      <c r="AL148" s="6">
        <v>9.0</v>
      </c>
      <c r="AM148" s="6">
        <v>7.0</v>
      </c>
      <c r="AN148" s="6"/>
      <c r="AO148" s="23"/>
      <c r="AP148" s="23"/>
      <c r="AQ148" s="23"/>
      <c r="AR148" s="6">
        <v>10.0</v>
      </c>
      <c r="AS148" s="23"/>
      <c r="AT148" s="23"/>
      <c r="AU148" s="23"/>
      <c r="AV148" s="23"/>
      <c r="AW148" s="23"/>
      <c r="AX148" s="6">
        <v>10.0</v>
      </c>
      <c r="AY148" s="32">
        <f t="shared" si="1"/>
        <v>8.5</v>
      </c>
      <c r="AZ148" s="23"/>
      <c r="BA148" s="23">
        <f t="shared" si="2"/>
        <v>0</v>
      </c>
      <c r="BB148" s="6"/>
      <c r="BC148" s="6"/>
      <c r="BD148" s="23">
        <f t="shared" si="3"/>
        <v>0</v>
      </c>
      <c r="BE148" s="6" t="s">
        <v>92</v>
      </c>
      <c r="BF148" s="6" t="s">
        <v>55</v>
      </c>
      <c r="BG148" s="6" t="s">
        <v>55</v>
      </c>
      <c r="BH148" s="6" t="s">
        <v>55</v>
      </c>
      <c r="BI148" s="6" t="s">
        <v>55</v>
      </c>
      <c r="BJ148" s="6" t="s">
        <v>92</v>
      </c>
      <c r="BK148" s="6" t="s">
        <v>55</v>
      </c>
      <c r="BL148" s="23"/>
    </row>
    <row r="149">
      <c r="A149" s="16">
        <v>144.0</v>
      </c>
      <c r="B149" s="116" t="s">
        <v>319</v>
      </c>
      <c r="C149" s="116" t="s">
        <v>320</v>
      </c>
      <c r="D149" s="118"/>
      <c r="E149" s="117"/>
      <c r="F149" s="116" t="s">
        <v>79</v>
      </c>
      <c r="G149" s="116" t="s">
        <v>937</v>
      </c>
      <c r="H149" s="48" t="s">
        <v>81</v>
      </c>
      <c r="J149" s="21"/>
      <c r="K149" s="48" t="s">
        <v>138</v>
      </c>
      <c r="L149" s="49">
        <v>42979.0</v>
      </c>
      <c r="M149" s="49">
        <v>42981.0</v>
      </c>
      <c r="N149" s="48" t="s">
        <v>85</v>
      </c>
      <c r="O149" s="50"/>
      <c r="P149" s="50"/>
      <c r="Q149" s="25"/>
      <c r="R149" s="25">
        <v>10.0</v>
      </c>
      <c r="S149" s="25">
        <v>10.0</v>
      </c>
      <c r="T149" s="25"/>
      <c r="U149" s="25"/>
      <c r="V149" s="25"/>
      <c r="W149" s="25">
        <v>10.0</v>
      </c>
      <c r="X149" s="25">
        <v>10.0</v>
      </c>
      <c r="Y149" s="25"/>
      <c r="Z149" s="25">
        <v>10.0</v>
      </c>
      <c r="AA149" s="25">
        <v>10.0</v>
      </c>
      <c r="AB149" s="25">
        <v>10.0</v>
      </c>
      <c r="AC149" s="25">
        <v>10.0</v>
      </c>
      <c r="AD149" s="25"/>
      <c r="AE149" s="25"/>
      <c r="AF149" s="25"/>
      <c r="AG149" s="25"/>
      <c r="AH149" s="25">
        <v>10.0</v>
      </c>
      <c r="AI149" s="25">
        <v>10.0</v>
      </c>
      <c r="AJ149" s="25">
        <v>10.0</v>
      </c>
      <c r="AK149" s="25">
        <v>10.0</v>
      </c>
      <c r="AL149" s="25">
        <v>10.0</v>
      </c>
      <c r="AM149" s="25">
        <v>10.0</v>
      </c>
      <c r="AN149" s="25"/>
      <c r="AO149" s="25"/>
      <c r="AP149" s="25"/>
      <c r="AQ149" s="25"/>
      <c r="AR149" s="6">
        <v>10.0</v>
      </c>
      <c r="AS149" s="25"/>
      <c r="AT149" s="25"/>
      <c r="AU149" s="25"/>
      <c r="AV149" s="25"/>
      <c r="AW149" s="25"/>
      <c r="AX149" s="25">
        <v>10.0</v>
      </c>
      <c r="AY149" s="32">
        <f t="shared" si="1"/>
        <v>10</v>
      </c>
      <c r="AZ149" s="23"/>
      <c r="BA149" s="23">
        <f t="shared" si="2"/>
        <v>0</v>
      </c>
      <c r="BB149" s="6"/>
      <c r="BC149" s="6"/>
      <c r="BD149" s="23">
        <f t="shared" si="3"/>
        <v>0</v>
      </c>
      <c r="BE149" s="6" t="s">
        <v>92</v>
      </c>
      <c r="BF149" s="6" t="s">
        <v>55</v>
      </c>
      <c r="BG149" s="6" t="s">
        <v>55</v>
      </c>
      <c r="BH149" s="6" t="s">
        <v>55</v>
      </c>
      <c r="BI149" s="6" t="s">
        <v>55</v>
      </c>
      <c r="BJ149" s="6" t="s">
        <v>92</v>
      </c>
      <c r="BK149" s="6" t="s">
        <v>55</v>
      </c>
      <c r="BL149" s="23"/>
    </row>
    <row r="150">
      <c r="A150" s="16">
        <v>145.0</v>
      </c>
      <c r="B150" s="116" t="s">
        <v>326</v>
      </c>
      <c r="C150" s="116" t="s">
        <v>237</v>
      </c>
      <c r="D150" s="116" t="s">
        <v>327</v>
      </c>
      <c r="E150" s="117"/>
      <c r="F150" s="116" t="s">
        <v>79</v>
      </c>
      <c r="G150" s="116" t="s">
        <v>937</v>
      </c>
      <c r="H150" s="48" t="s">
        <v>81</v>
      </c>
      <c r="J150" s="21"/>
      <c r="K150" s="48" t="s">
        <v>84</v>
      </c>
      <c r="L150" s="49">
        <v>42979.0</v>
      </c>
      <c r="M150" s="50"/>
      <c r="N150" s="48" t="s">
        <v>85</v>
      </c>
      <c r="O150" s="48" t="s">
        <v>483</v>
      </c>
      <c r="P150" s="50"/>
      <c r="Q150" s="6"/>
      <c r="R150" s="6">
        <v>10.0</v>
      </c>
      <c r="S150" s="6">
        <v>9.0</v>
      </c>
      <c r="T150" s="23"/>
      <c r="U150" s="23"/>
      <c r="V150" s="23"/>
      <c r="W150" s="6">
        <v>7.0</v>
      </c>
      <c r="X150" s="6">
        <v>8.0</v>
      </c>
      <c r="Y150" s="23"/>
      <c r="Z150" s="6">
        <v>10.0</v>
      </c>
      <c r="AA150" s="6">
        <v>10.0</v>
      </c>
      <c r="AB150" s="6">
        <v>8.0</v>
      </c>
      <c r="AC150" s="6">
        <v>9.0</v>
      </c>
      <c r="AD150" s="23"/>
      <c r="AE150" s="23"/>
      <c r="AF150" s="23"/>
      <c r="AG150" s="23"/>
      <c r="AH150" s="6">
        <v>10.0</v>
      </c>
      <c r="AI150" s="6">
        <v>10.0</v>
      </c>
      <c r="AJ150" s="6">
        <v>10.0</v>
      </c>
      <c r="AK150" s="6">
        <v>9.0</v>
      </c>
      <c r="AL150" s="6">
        <v>10.0</v>
      </c>
      <c r="AM150" s="6">
        <v>8.0</v>
      </c>
      <c r="AN150" s="6"/>
      <c r="AO150" s="23"/>
      <c r="AP150" s="23"/>
      <c r="AQ150" s="23"/>
      <c r="AR150" s="6">
        <v>10.0</v>
      </c>
      <c r="AS150" s="6"/>
      <c r="AT150" s="23"/>
      <c r="AU150" s="23"/>
      <c r="AV150" s="23"/>
      <c r="AW150" s="23"/>
      <c r="AX150" s="6">
        <v>10.0</v>
      </c>
      <c r="AY150" s="32">
        <f t="shared" si="1"/>
        <v>9.25</v>
      </c>
      <c r="AZ150" s="23"/>
      <c r="BA150" s="23">
        <f t="shared" si="2"/>
        <v>0</v>
      </c>
      <c r="BB150" s="6"/>
      <c r="BC150" s="6"/>
      <c r="BD150" s="23">
        <f t="shared" si="3"/>
        <v>0</v>
      </c>
      <c r="BE150" s="6" t="s">
        <v>92</v>
      </c>
      <c r="BF150" s="6" t="s">
        <v>55</v>
      </c>
      <c r="BG150" s="6" t="s">
        <v>55</v>
      </c>
      <c r="BH150" s="6" t="s">
        <v>55</v>
      </c>
      <c r="BI150" s="6" t="s">
        <v>55</v>
      </c>
      <c r="BJ150" s="6" t="s">
        <v>92</v>
      </c>
      <c r="BK150" s="6" t="s">
        <v>55</v>
      </c>
      <c r="BL150" s="23"/>
    </row>
    <row r="151">
      <c r="A151" s="16">
        <v>146.0</v>
      </c>
      <c r="B151" s="116" t="s">
        <v>333</v>
      </c>
      <c r="C151" s="116" t="s">
        <v>130</v>
      </c>
      <c r="D151" s="118"/>
      <c r="E151" s="117"/>
      <c r="F151" s="116" t="s">
        <v>79</v>
      </c>
      <c r="G151" s="116" t="s">
        <v>937</v>
      </c>
      <c r="H151" s="48" t="s">
        <v>81</v>
      </c>
      <c r="J151" s="21"/>
      <c r="K151" s="48" t="s">
        <v>84</v>
      </c>
      <c r="L151" s="49">
        <v>42979.0</v>
      </c>
      <c r="M151" s="50"/>
      <c r="N151" s="48" t="s">
        <v>85</v>
      </c>
      <c r="O151" s="48" t="s">
        <v>483</v>
      </c>
      <c r="P151" s="50"/>
      <c r="Q151" s="6"/>
      <c r="R151" s="6">
        <v>10.0</v>
      </c>
      <c r="S151" s="6">
        <v>9.0</v>
      </c>
      <c r="T151" s="23"/>
      <c r="U151" s="23"/>
      <c r="V151" s="23"/>
      <c r="W151" s="6">
        <v>9.0</v>
      </c>
      <c r="X151" s="6">
        <v>10.0</v>
      </c>
      <c r="Y151" s="23"/>
      <c r="Z151" s="6">
        <v>9.0</v>
      </c>
      <c r="AA151" s="6">
        <v>9.0</v>
      </c>
      <c r="AB151" s="6">
        <v>8.0</v>
      </c>
      <c r="AC151" s="6">
        <v>9.0</v>
      </c>
      <c r="AD151" s="23"/>
      <c r="AE151" s="23"/>
      <c r="AF151" s="23"/>
      <c r="AG151" s="23"/>
      <c r="AH151" s="6">
        <v>10.0</v>
      </c>
      <c r="AI151" s="6">
        <v>10.0</v>
      </c>
      <c r="AJ151" s="6">
        <v>10.0</v>
      </c>
      <c r="AK151" s="6">
        <v>10.0</v>
      </c>
      <c r="AL151" s="6">
        <v>9.0</v>
      </c>
      <c r="AM151" s="6">
        <v>9.0</v>
      </c>
      <c r="AN151" s="6"/>
      <c r="AO151" s="23"/>
      <c r="AP151" s="23"/>
      <c r="AQ151" s="23"/>
      <c r="AR151" s="6">
        <v>10.0</v>
      </c>
      <c r="AS151" s="6"/>
      <c r="AT151" s="23"/>
      <c r="AU151" s="23"/>
      <c r="AV151" s="23"/>
      <c r="AW151" s="23"/>
      <c r="AX151" s="6">
        <v>10.0</v>
      </c>
      <c r="AY151" s="32">
        <f t="shared" si="1"/>
        <v>9.43</v>
      </c>
      <c r="AZ151" s="23"/>
      <c r="BA151" s="23">
        <f t="shared" si="2"/>
        <v>0</v>
      </c>
      <c r="BB151" s="6"/>
      <c r="BC151" s="6"/>
      <c r="BD151" s="23">
        <f t="shared" si="3"/>
        <v>0</v>
      </c>
      <c r="BE151" s="6" t="s">
        <v>92</v>
      </c>
      <c r="BF151" s="6" t="s">
        <v>55</v>
      </c>
      <c r="BG151" s="6" t="s">
        <v>55</v>
      </c>
      <c r="BH151" s="6" t="s">
        <v>55</v>
      </c>
      <c r="BI151" s="6" t="s">
        <v>55</v>
      </c>
      <c r="BJ151" s="6" t="s">
        <v>92</v>
      </c>
      <c r="BK151" s="6" t="s">
        <v>55</v>
      </c>
      <c r="BL151" s="23"/>
    </row>
    <row r="152">
      <c r="A152" s="16">
        <v>147.0</v>
      </c>
      <c r="B152" s="116" t="s">
        <v>342</v>
      </c>
      <c r="C152" s="116" t="s">
        <v>236</v>
      </c>
      <c r="D152" s="116" t="s">
        <v>343</v>
      </c>
      <c r="E152" s="117"/>
      <c r="F152" s="116" t="s">
        <v>96</v>
      </c>
      <c r="G152" s="116" t="s">
        <v>937</v>
      </c>
      <c r="H152" s="48" t="s">
        <v>81</v>
      </c>
      <c r="J152" s="21"/>
      <c r="K152" s="48" t="s">
        <v>84</v>
      </c>
      <c r="L152" s="49">
        <v>42979.0</v>
      </c>
      <c r="M152" s="50"/>
      <c r="N152" s="48" t="s">
        <v>85</v>
      </c>
      <c r="O152" s="48" t="s">
        <v>295</v>
      </c>
      <c r="P152" s="50"/>
      <c r="Q152" s="25"/>
      <c r="R152" s="25">
        <v>10.0</v>
      </c>
      <c r="S152" s="25">
        <v>9.0</v>
      </c>
      <c r="T152" s="25"/>
      <c r="U152" s="25"/>
      <c r="V152" s="25"/>
      <c r="W152" s="25">
        <v>7.0</v>
      </c>
      <c r="X152" s="25">
        <v>8.0</v>
      </c>
      <c r="Y152" s="25"/>
      <c r="Z152" s="25">
        <v>10.0</v>
      </c>
      <c r="AA152" s="25">
        <v>10.0</v>
      </c>
      <c r="AB152" s="25">
        <v>9.0</v>
      </c>
      <c r="AC152" s="25">
        <v>8.0</v>
      </c>
      <c r="AD152" s="25"/>
      <c r="AE152" s="25"/>
      <c r="AF152" s="25"/>
      <c r="AG152" s="25"/>
      <c r="AH152" s="25">
        <v>10.0</v>
      </c>
      <c r="AI152" s="25">
        <v>10.0</v>
      </c>
      <c r="AJ152" s="25">
        <v>10.0</v>
      </c>
      <c r="AK152" s="25">
        <v>9.0</v>
      </c>
      <c r="AL152" s="25">
        <v>9.0</v>
      </c>
      <c r="AM152" s="25">
        <v>9.0</v>
      </c>
      <c r="AN152" s="25"/>
      <c r="AO152" s="25"/>
      <c r="AP152" s="25"/>
      <c r="AQ152" s="25"/>
      <c r="AR152" s="6">
        <v>10.0</v>
      </c>
      <c r="AS152" s="25"/>
      <c r="AT152" s="25"/>
      <c r="AU152" s="25"/>
      <c r="AV152" s="25"/>
      <c r="AW152" s="25"/>
      <c r="AX152" s="25">
        <v>10.0</v>
      </c>
      <c r="AY152" s="32">
        <f t="shared" si="1"/>
        <v>9.25</v>
      </c>
      <c r="AZ152" s="23"/>
      <c r="BA152" s="23">
        <f t="shared" si="2"/>
        <v>0</v>
      </c>
      <c r="BB152" s="6"/>
      <c r="BC152" s="6"/>
      <c r="BD152" s="23">
        <f t="shared" si="3"/>
        <v>0</v>
      </c>
      <c r="BE152" s="6" t="s">
        <v>92</v>
      </c>
      <c r="BF152" s="6" t="s">
        <v>55</v>
      </c>
      <c r="BG152" s="6" t="s">
        <v>55</v>
      </c>
      <c r="BH152" s="6" t="s">
        <v>55</v>
      </c>
      <c r="BI152" s="6" t="s">
        <v>55</v>
      </c>
      <c r="BJ152" s="6" t="s">
        <v>92</v>
      </c>
      <c r="BK152" s="6" t="s">
        <v>55</v>
      </c>
      <c r="BL152" s="23"/>
    </row>
    <row r="153">
      <c r="A153" s="16">
        <v>148.0</v>
      </c>
      <c r="B153" s="116" t="s">
        <v>196</v>
      </c>
      <c r="C153" s="116" t="s">
        <v>350</v>
      </c>
      <c r="D153" s="116" t="s">
        <v>351</v>
      </c>
      <c r="E153" s="117"/>
      <c r="F153" s="116" t="s">
        <v>79</v>
      </c>
      <c r="G153" s="116" t="s">
        <v>937</v>
      </c>
      <c r="H153" s="48" t="s">
        <v>81</v>
      </c>
      <c r="J153" s="21"/>
      <c r="K153" s="48" t="s">
        <v>84</v>
      </c>
      <c r="L153" s="49">
        <v>42979.0</v>
      </c>
      <c r="M153" s="50"/>
      <c r="N153" s="48" t="s">
        <v>85</v>
      </c>
      <c r="O153" s="48" t="s">
        <v>295</v>
      </c>
      <c r="P153" s="50"/>
      <c r="Q153" s="25"/>
      <c r="R153" s="25">
        <v>10.0</v>
      </c>
      <c r="S153" s="25">
        <v>10.0</v>
      </c>
      <c r="T153" s="25"/>
      <c r="U153" s="25"/>
      <c r="V153" s="25"/>
      <c r="W153" s="25">
        <v>9.0</v>
      </c>
      <c r="X153" s="25">
        <v>10.0</v>
      </c>
      <c r="Y153" s="25"/>
      <c r="Z153" s="25">
        <v>10.0</v>
      </c>
      <c r="AA153" s="25">
        <v>10.0</v>
      </c>
      <c r="AB153" s="25">
        <v>10.0</v>
      </c>
      <c r="AC153" s="25">
        <v>10.0</v>
      </c>
      <c r="AD153" s="25"/>
      <c r="AE153" s="25"/>
      <c r="AF153" s="25"/>
      <c r="AG153" s="25"/>
      <c r="AH153" s="25">
        <v>10.0</v>
      </c>
      <c r="AI153" s="25">
        <v>10.0</v>
      </c>
      <c r="AJ153" s="25">
        <v>10.0</v>
      </c>
      <c r="AK153" s="25">
        <v>10.0</v>
      </c>
      <c r="AL153" s="25">
        <v>10.0</v>
      </c>
      <c r="AM153" s="25">
        <v>10.0</v>
      </c>
      <c r="AN153" s="25"/>
      <c r="AO153" s="25"/>
      <c r="AP153" s="25"/>
      <c r="AQ153" s="25"/>
      <c r="AR153" s="6">
        <v>10.0</v>
      </c>
      <c r="AS153" s="25"/>
      <c r="AT153" s="25"/>
      <c r="AU153" s="25"/>
      <c r="AV153" s="25"/>
      <c r="AW153" s="25"/>
      <c r="AX153" s="25">
        <v>10.0</v>
      </c>
      <c r="AY153" s="32">
        <f t="shared" si="1"/>
        <v>9.93</v>
      </c>
      <c r="AZ153" s="23"/>
      <c r="BA153" s="23">
        <f t="shared" si="2"/>
        <v>0</v>
      </c>
      <c r="BB153" s="6"/>
      <c r="BC153" s="6"/>
      <c r="BD153" s="23">
        <f t="shared" si="3"/>
        <v>0</v>
      </c>
      <c r="BE153" s="6" t="s">
        <v>92</v>
      </c>
      <c r="BF153" s="6" t="s">
        <v>55</v>
      </c>
      <c r="BG153" s="6" t="s">
        <v>55</v>
      </c>
      <c r="BH153" s="6" t="s">
        <v>55</v>
      </c>
      <c r="BI153" s="6" t="s">
        <v>55</v>
      </c>
      <c r="BJ153" s="6" t="s">
        <v>92</v>
      </c>
      <c r="BK153" s="6" t="s">
        <v>55</v>
      </c>
      <c r="BL153" s="23"/>
    </row>
    <row r="154">
      <c r="A154" s="16">
        <v>149.0</v>
      </c>
      <c r="B154" s="116" t="s">
        <v>360</v>
      </c>
      <c r="C154" s="116" t="s">
        <v>112</v>
      </c>
      <c r="D154" s="116" t="s">
        <v>147</v>
      </c>
      <c r="E154" s="117"/>
      <c r="F154" s="116" t="s">
        <v>96</v>
      </c>
      <c r="G154" s="116" t="s">
        <v>937</v>
      </c>
      <c r="H154" s="48" t="s">
        <v>81</v>
      </c>
      <c r="J154" s="21"/>
      <c r="K154" s="48" t="s">
        <v>84</v>
      </c>
      <c r="L154" s="49">
        <v>42979.0</v>
      </c>
      <c r="M154" s="50"/>
      <c r="N154" s="48" t="s">
        <v>85</v>
      </c>
      <c r="O154" s="48" t="s">
        <v>483</v>
      </c>
      <c r="P154" s="50"/>
      <c r="Q154" s="25"/>
      <c r="R154" s="25">
        <v>10.0</v>
      </c>
      <c r="S154" s="25">
        <v>9.0</v>
      </c>
      <c r="T154" s="25"/>
      <c r="U154" s="25"/>
      <c r="V154" s="25"/>
      <c r="W154" s="25">
        <v>9.0</v>
      </c>
      <c r="X154" s="25">
        <v>8.0</v>
      </c>
      <c r="Y154" s="25"/>
      <c r="Z154" s="25">
        <v>9.0</v>
      </c>
      <c r="AA154" s="25">
        <v>10.0</v>
      </c>
      <c r="AB154" s="25">
        <v>10.0</v>
      </c>
      <c r="AC154" s="25">
        <v>9.0</v>
      </c>
      <c r="AD154" s="25"/>
      <c r="AE154" s="25"/>
      <c r="AF154" s="25"/>
      <c r="AG154" s="25"/>
      <c r="AH154" s="25">
        <v>10.0</v>
      </c>
      <c r="AI154" s="25">
        <v>10.0</v>
      </c>
      <c r="AJ154" s="25">
        <v>10.0</v>
      </c>
      <c r="AK154" s="25">
        <v>10.0</v>
      </c>
      <c r="AL154" s="25">
        <v>10.0</v>
      </c>
      <c r="AM154" s="25">
        <v>9.0</v>
      </c>
      <c r="AN154" s="25"/>
      <c r="AO154" s="25"/>
      <c r="AP154" s="25"/>
      <c r="AQ154" s="25"/>
      <c r="AR154" s="6">
        <v>10.0</v>
      </c>
      <c r="AS154" s="25"/>
      <c r="AT154" s="25"/>
      <c r="AU154" s="25"/>
      <c r="AV154" s="25"/>
      <c r="AW154" s="25"/>
      <c r="AX154" s="25">
        <v>10.0</v>
      </c>
      <c r="AY154" s="32">
        <f t="shared" si="1"/>
        <v>9.56</v>
      </c>
      <c r="AZ154" s="23"/>
      <c r="BA154" s="23">
        <f t="shared" si="2"/>
        <v>0</v>
      </c>
      <c r="BB154" s="6"/>
      <c r="BC154" s="6"/>
      <c r="BD154" s="23">
        <f t="shared" si="3"/>
        <v>0</v>
      </c>
      <c r="BE154" s="6" t="s">
        <v>92</v>
      </c>
      <c r="BF154" s="6" t="s">
        <v>55</v>
      </c>
      <c r="BG154" s="6" t="s">
        <v>55</v>
      </c>
      <c r="BH154" s="6" t="s">
        <v>55</v>
      </c>
      <c r="BI154" s="6" t="s">
        <v>55</v>
      </c>
      <c r="BJ154" s="6" t="s">
        <v>92</v>
      </c>
      <c r="BK154" s="6" t="s">
        <v>55</v>
      </c>
      <c r="BL154" s="23"/>
    </row>
    <row r="155">
      <c r="A155" s="16">
        <v>150.0</v>
      </c>
      <c r="B155" s="116" t="s">
        <v>371</v>
      </c>
      <c r="C155" s="116" t="s">
        <v>372</v>
      </c>
      <c r="D155" s="118"/>
      <c r="E155" s="117"/>
      <c r="F155" s="116" t="s">
        <v>96</v>
      </c>
      <c r="G155" s="116" t="s">
        <v>937</v>
      </c>
      <c r="H155" s="48" t="s">
        <v>81</v>
      </c>
      <c r="J155" s="21"/>
      <c r="K155" s="48" t="s">
        <v>84</v>
      </c>
      <c r="L155" s="49">
        <v>42979.0</v>
      </c>
      <c r="M155" s="50"/>
      <c r="N155" s="48" t="s">
        <v>85</v>
      </c>
      <c r="O155" s="48" t="s">
        <v>295</v>
      </c>
      <c r="P155" s="50"/>
      <c r="Q155" s="25"/>
      <c r="R155" s="25">
        <v>10.0</v>
      </c>
      <c r="S155" s="25">
        <v>10.0</v>
      </c>
      <c r="T155" s="25"/>
      <c r="U155" s="25"/>
      <c r="V155" s="25"/>
      <c r="W155" s="25">
        <v>8.0</v>
      </c>
      <c r="X155" s="25">
        <v>7.0</v>
      </c>
      <c r="Y155" s="25"/>
      <c r="Z155" s="25">
        <v>9.0</v>
      </c>
      <c r="AA155" s="25">
        <v>10.0</v>
      </c>
      <c r="AB155" s="25">
        <v>7.0</v>
      </c>
      <c r="AC155" s="25">
        <v>9.0</v>
      </c>
      <c r="AD155" s="25"/>
      <c r="AE155" s="25"/>
      <c r="AF155" s="25"/>
      <c r="AG155" s="25"/>
      <c r="AH155" s="25">
        <v>10.0</v>
      </c>
      <c r="AI155" s="25">
        <v>10.0</v>
      </c>
      <c r="AJ155" s="25">
        <v>10.0</v>
      </c>
      <c r="AK155" s="25">
        <v>10.0</v>
      </c>
      <c r="AL155" s="25">
        <v>10.0</v>
      </c>
      <c r="AM155" s="25">
        <v>8.0</v>
      </c>
      <c r="AN155" s="25"/>
      <c r="AO155" s="25"/>
      <c r="AP155" s="25"/>
      <c r="AQ155" s="25"/>
      <c r="AR155" s="6">
        <v>10.0</v>
      </c>
      <c r="AS155" s="25"/>
      <c r="AT155" s="25"/>
      <c r="AU155" s="25"/>
      <c r="AV155" s="25"/>
      <c r="AW155" s="25"/>
      <c r="AX155" s="25">
        <v>10.0</v>
      </c>
      <c r="AY155" s="32">
        <f t="shared" si="1"/>
        <v>9.25</v>
      </c>
      <c r="AZ155" s="23"/>
      <c r="BA155" s="23">
        <f t="shared" si="2"/>
        <v>0</v>
      </c>
      <c r="BB155" s="6"/>
      <c r="BC155" s="6"/>
      <c r="BD155" s="23">
        <f t="shared" si="3"/>
        <v>0</v>
      </c>
      <c r="BE155" s="6" t="s">
        <v>92</v>
      </c>
      <c r="BF155" s="6" t="s">
        <v>55</v>
      </c>
      <c r="BG155" s="6" t="s">
        <v>55</v>
      </c>
      <c r="BH155" s="6" t="s">
        <v>55</v>
      </c>
      <c r="BI155" s="6" t="s">
        <v>55</v>
      </c>
      <c r="BJ155" s="6" t="s">
        <v>92</v>
      </c>
      <c r="BK155" s="6" t="s">
        <v>55</v>
      </c>
      <c r="BL155" s="23"/>
    </row>
    <row r="156">
      <c r="A156" s="16">
        <v>151.0</v>
      </c>
      <c r="B156" s="116" t="s">
        <v>380</v>
      </c>
      <c r="C156" s="116" t="s">
        <v>115</v>
      </c>
      <c r="D156" s="116" t="s">
        <v>157</v>
      </c>
      <c r="E156" s="117"/>
      <c r="F156" s="116" t="s">
        <v>79</v>
      </c>
      <c r="G156" s="116" t="s">
        <v>937</v>
      </c>
      <c r="H156" s="48" t="s">
        <v>81</v>
      </c>
      <c r="J156" s="21"/>
      <c r="K156" s="48" t="s">
        <v>84</v>
      </c>
      <c r="L156" s="49">
        <v>42979.0</v>
      </c>
      <c r="M156" s="50"/>
      <c r="N156" s="48" t="s">
        <v>85</v>
      </c>
      <c r="O156" s="48" t="s">
        <v>295</v>
      </c>
      <c r="P156" s="50"/>
      <c r="Q156" s="6"/>
      <c r="R156" s="6">
        <v>6.0</v>
      </c>
      <c r="S156" s="6">
        <v>8.0</v>
      </c>
      <c r="T156" s="23"/>
      <c r="U156" s="23"/>
      <c r="V156" s="23"/>
      <c r="W156" s="6">
        <v>6.0</v>
      </c>
      <c r="X156" s="6">
        <v>8.0</v>
      </c>
      <c r="Y156" s="23"/>
      <c r="Z156" s="6">
        <v>7.0</v>
      </c>
      <c r="AA156" s="6">
        <v>8.0</v>
      </c>
      <c r="AB156" s="6">
        <v>6.0</v>
      </c>
      <c r="AC156" s="6">
        <v>6.0</v>
      </c>
      <c r="AD156" s="23"/>
      <c r="AE156" s="23"/>
      <c r="AF156" s="23"/>
      <c r="AG156" s="23"/>
      <c r="AH156" s="6">
        <v>10.0</v>
      </c>
      <c r="AI156" s="6">
        <v>10.0</v>
      </c>
      <c r="AJ156" s="6">
        <v>10.0</v>
      </c>
      <c r="AK156" s="6">
        <v>10.0</v>
      </c>
      <c r="AL156" s="6">
        <v>9.0</v>
      </c>
      <c r="AM156" s="6">
        <v>8.0</v>
      </c>
      <c r="AN156" s="6"/>
      <c r="AO156" s="23"/>
      <c r="AP156" s="23"/>
      <c r="AQ156" s="23"/>
      <c r="AR156" s="6">
        <v>10.0</v>
      </c>
      <c r="AS156" s="6"/>
      <c r="AT156" s="23"/>
      <c r="AU156" s="23"/>
      <c r="AV156" s="23"/>
      <c r="AW156" s="23"/>
      <c r="AX156" s="6">
        <v>10.0</v>
      </c>
      <c r="AY156" s="32">
        <f t="shared" si="1"/>
        <v>8.25</v>
      </c>
      <c r="AZ156" s="23"/>
      <c r="BA156" s="23">
        <f t="shared" si="2"/>
        <v>0</v>
      </c>
      <c r="BB156" s="6"/>
      <c r="BC156" s="6"/>
      <c r="BD156" s="23">
        <f t="shared" si="3"/>
        <v>0</v>
      </c>
      <c r="BE156" s="6" t="s">
        <v>92</v>
      </c>
      <c r="BF156" s="6" t="s">
        <v>55</v>
      </c>
      <c r="BG156" s="6" t="s">
        <v>55</v>
      </c>
      <c r="BH156" s="6" t="s">
        <v>55</v>
      </c>
      <c r="BI156" s="6" t="s">
        <v>55</v>
      </c>
      <c r="BJ156" s="6" t="s">
        <v>92</v>
      </c>
      <c r="BK156" s="6" t="s">
        <v>55</v>
      </c>
      <c r="BL156" s="23"/>
    </row>
    <row r="157">
      <c r="A157" s="16">
        <v>152.0</v>
      </c>
      <c r="B157" s="116" t="s">
        <v>390</v>
      </c>
      <c r="C157" s="116" t="s">
        <v>314</v>
      </c>
      <c r="D157" s="116" t="s">
        <v>259</v>
      </c>
      <c r="E157" s="117"/>
      <c r="F157" s="116" t="s">
        <v>96</v>
      </c>
      <c r="G157" s="116" t="s">
        <v>937</v>
      </c>
      <c r="H157" s="48" t="s">
        <v>81</v>
      </c>
      <c r="J157" s="21"/>
      <c r="K157" s="48" t="s">
        <v>84</v>
      </c>
      <c r="L157" s="49">
        <v>42979.0</v>
      </c>
      <c r="M157" s="50"/>
      <c r="N157" s="48" t="s">
        <v>85</v>
      </c>
      <c r="O157" s="48" t="s">
        <v>483</v>
      </c>
      <c r="P157" s="50"/>
      <c r="Q157" s="25"/>
      <c r="R157" s="25">
        <v>8.0</v>
      </c>
      <c r="S157" s="25">
        <v>7.0</v>
      </c>
      <c r="T157" s="25"/>
      <c r="U157" s="25"/>
      <c r="V157" s="25"/>
      <c r="W157" s="25">
        <v>5.0</v>
      </c>
      <c r="X157" s="25">
        <v>8.0</v>
      </c>
      <c r="Y157" s="25"/>
      <c r="Z157" s="25">
        <v>7.0</v>
      </c>
      <c r="AA157" s="25">
        <v>9.0</v>
      </c>
      <c r="AB157" s="25">
        <v>7.0</v>
      </c>
      <c r="AC157" s="25">
        <v>8.0</v>
      </c>
      <c r="AD157" s="25"/>
      <c r="AE157" s="25"/>
      <c r="AF157" s="25"/>
      <c r="AG157" s="25"/>
      <c r="AH157" s="25">
        <v>10.0</v>
      </c>
      <c r="AI157" s="25">
        <v>10.0</v>
      </c>
      <c r="AJ157" s="25">
        <v>10.0</v>
      </c>
      <c r="AK157" s="25">
        <v>10.0</v>
      </c>
      <c r="AL157" s="25">
        <v>10.0</v>
      </c>
      <c r="AM157" s="25">
        <v>9.0</v>
      </c>
      <c r="AN157" s="25"/>
      <c r="AO157" s="25"/>
      <c r="AP157" s="25"/>
      <c r="AQ157" s="25"/>
      <c r="AR157" s="6">
        <v>10.0</v>
      </c>
      <c r="AS157" s="25"/>
      <c r="AT157" s="25"/>
      <c r="AU157" s="25"/>
      <c r="AV157" s="25"/>
      <c r="AW157" s="25"/>
      <c r="AX157" s="25">
        <v>10.0</v>
      </c>
      <c r="AY157" s="32">
        <f t="shared" si="1"/>
        <v>8.62</v>
      </c>
      <c r="AZ157" s="23"/>
      <c r="BA157" s="23">
        <f t="shared" si="2"/>
        <v>0</v>
      </c>
      <c r="BB157" s="6"/>
      <c r="BC157" s="6"/>
      <c r="BD157" s="23">
        <f t="shared" si="3"/>
        <v>0</v>
      </c>
      <c r="BE157" s="6" t="s">
        <v>92</v>
      </c>
      <c r="BF157" s="6" t="s">
        <v>55</v>
      </c>
      <c r="BG157" s="6" t="s">
        <v>55</v>
      </c>
      <c r="BH157" s="6" t="s">
        <v>55</v>
      </c>
      <c r="BI157" s="6" t="s">
        <v>55</v>
      </c>
      <c r="BJ157" s="6" t="s">
        <v>92</v>
      </c>
      <c r="BK157" s="6" t="s">
        <v>55</v>
      </c>
      <c r="BL157" s="23"/>
    </row>
    <row r="158">
      <c r="A158" s="16">
        <v>153.0</v>
      </c>
      <c r="B158" s="116" t="s">
        <v>397</v>
      </c>
      <c r="C158" s="116" t="s">
        <v>314</v>
      </c>
      <c r="D158" s="116" t="s">
        <v>252</v>
      </c>
      <c r="E158" s="117"/>
      <c r="F158" s="116" t="s">
        <v>96</v>
      </c>
      <c r="G158" s="116" t="s">
        <v>937</v>
      </c>
      <c r="H158" s="48" t="s">
        <v>81</v>
      </c>
      <c r="J158" s="21"/>
      <c r="K158" s="48" t="s">
        <v>84</v>
      </c>
      <c r="L158" s="49">
        <v>42979.0</v>
      </c>
      <c r="M158" s="50"/>
      <c r="N158" s="48" t="s">
        <v>85</v>
      </c>
      <c r="O158" s="48" t="s">
        <v>295</v>
      </c>
      <c r="P158" s="50"/>
      <c r="Q158" s="25"/>
      <c r="R158" s="25">
        <v>10.0</v>
      </c>
      <c r="S158" s="25">
        <v>8.0</v>
      </c>
      <c r="T158" s="25"/>
      <c r="U158" s="25"/>
      <c r="V158" s="25"/>
      <c r="W158" s="25">
        <v>8.0</v>
      </c>
      <c r="X158" s="25">
        <v>9.0</v>
      </c>
      <c r="Y158" s="25"/>
      <c r="Z158" s="25">
        <v>9.0</v>
      </c>
      <c r="AA158" s="25">
        <v>10.0</v>
      </c>
      <c r="AB158" s="25">
        <v>9.0</v>
      </c>
      <c r="AC158" s="25">
        <v>8.0</v>
      </c>
      <c r="AD158" s="25"/>
      <c r="AE158" s="25"/>
      <c r="AF158" s="25"/>
      <c r="AG158" s="25"/>
      <c r="AH158" s="25">
        <v>10.0</v>
      </c>
      <c r="AI158" s="25">
        <v>10.0</v>
      </c>
      <c r="AJ158" s="25">
        <v>10.0</v>
      </c>
      <c r="AK158" s="25">
        <v>10.0</v>
      </c>
      <c r="AL158" s="25">
        <v>10.0</v>
      </c>
      <c r="AM158" s="25">
        <v>9.0</v>
      </c>
      <c r="AN158" s="25"/>
      <c r="AO158" s="25"/>
      <c r="AP158" s="25"/>
      <c r="AQ158" s="25"/>
      <c r="AR158" s="6">
        <v>10.0</v>
      </c>
      <c r="AS158" s="25"/>
      <c r="AT158" s="25"/>
      <c r="AU158" s="25"/>
      <c r="AV158" s="25"/>
      <c r="AW158" s="25"/>
      <c r="AX158" s="25">
        <v>10.0</v>
      </c>
      <c r="AY158" s="32">
        <f t="shared" si="1"/>
        <v>9.37</v>
      </c>
      <c r="AZ158" s="23"/>
      <c r="BA158" s="23">
        <f t="shared" si="2"/>
        <v>0</v>
      </c>
      <c r="BB158" s="6"/>
      <c r="BC158" s="6"/>
      <c r="BD158" s="23">
        <f t="shared" si="3"/>
        <v>0</v>
      </c>
      <c r="BE158" s="6" t="s">
        <v>92</v>
      </c>
      <c r="BF158" s="6" t="s">
        <v>55</v>
      </c>
      <c r="BG158" s="6" t="s">
        <v>55</v>
      </c>
      <c r="BH158" s="6" t="s">
        <v>55</v>
      </c>
      <c r="BI158" s="6" t="s">
        <v>55</v>
      </c>
      <c r="BJ158" s="6" t="s">
        <v>92</v>
      </c>
      <c r="BK158" s="6" t="s">
        <v>55</v>
      </c>
      <c r="BL158" s="23"/>
    </row>
    <row r="159">
      <c r="A159" s="16">
        <v>154.0</v>
      </c>
      <c r="B159" s="116" t="s">
        <v>400</v>
      </c>
      <c r="C159" s="116" t="s">
        <v>119</v>
      </c>
      <c r="D159" s="116" t="s">
        <v>401</v>
      </c>
      <c r="E159" s="117"/>
      <c r="F159" s="116" t="s">
        <v>79</v>
      </c>
      <c r="G159" s="116" t="s">
        <v>937</v>
      </c>
      <c r="H159" s="48" t="s">
        <v>81</v>
      </c>
      <c r="J159" s="21"/>
      <c r="K159" s="48" t="s">
        <v>84</v>
      </c>
      <c r="L159" s="49">
        <v>42979.0</v>
      </c>
      <c r="M159" s="50"/>
      <c r="N159" s="48" t="s">
        <v>85</v>
      </c>
      <c r="O159" s="48" t="s">
        <v>295</v>
      </c>
      <c r="P159" s="50"/>
      <c r="Q159" s="25"/>
      <c r="R159" s="25">
        <v>8.0</v>
      </c>
      <c r="S159" s="25">
        <v>9.0</v>
      </c>
      <c r="T159" s="25"/>
      <c r="U159" s="25"/>
      <c r="V159" s="25"/>
      <c r="W159" s="25">
        <v>7.0</v>
      </c>
      <c r="X159" s="25">
        <v>8.0</v>
      </c>
      <c r="Y159" s="25"/>
      <c r="Z159" s="25">
        <v>8.0</v>
      </c>
      <c r="AA159" s="25">
        <v>10.0</v>
      </c>
      <c r="AB159" s="25">
        <v>8.0</v>
      </c>
      <c r="AC159" s="25">
        <v>9.0</v>
      </c>
      <c r="AD159" s="25"/>
      <c r="AE159" s="25"/>
      <c r="AF159" s="25"/>
      <c r="AG159" s="25"/>
      <c r="AH159" s="25">
        <v>10.0</v>
      </c>
      <c r="AI159" s="25">
        <v>10.0</v>
      </c>
      <c r="AJ159" s="25">
        <v>10.0</v>
      </c>
      <c r="AK159" s="25">
        <v>10.0</v>
      </c>
      <c r="AL159" s="25">
        <v>10.0</v>
      </c>
      <c r="AM159" s="25">
        <v>9.0</v>
      </c>
      <c r="AN159" s="25"/>
      <c r="AO159" s="25"/>
      <c r="AP159" s="25"/>
      <c r="AQ159" s="25"/>
      <c r="AR159" s="6">
        <v>10.0</v>
      </c>
      <c r="AS159" s="25"/>
      <c r="AT159" s="25"/>
      <c r="AU159" s="25"/>
      <c r="AV159" s="25"/>
      <c r="AW159" s="25"/>
      <c r="AX159" s="25">
        <v>10.0</v>
      </c>
      <c r="AY159" s="32">
        <f t="shared" si="1"/>
        <v>9.12</v>
      </c>
      <c r="AZ159" s="23"/>
      <c r="BA159" s="23">
        <f t="shared" si="2"/>
        <v>0</v>
      </c>
      <c r="BB159" s="6"/>
      <c r="BC159" s="6"/>
      <c r="BD159" s="23">
        <f t="shared" si="3"/>
        <v>0</v>
      </c>
      <c r="BE159" s="6" t="s">
        <v>92</v>
      </c>
      <c r="BF159" s="6" t="s">
        <v>55</v>
      </c>
      <c r="BG159" s="6" t="s">
        <v>55</v>
      </c>
      <c r="BH159" s="6" t="s">
        <v>55</v>
      </c>
      <c r="BI159" s="6" t="s">
        <v>55</v>
      </c>
      <c r="BJ159" s="6" t="s">
        <v>92</v>
      </c>
      <c r="BK159" s="6" t="s">
        <v>55</v>
      </c>
      <c r="BL159" s="23"/>
    </row>
    <row r="160">
      <c r="A160" s="16">
        <v>155.0</v>
      </c>
      <c r="B160" s="116" t="s">
        <v>408</v>
      </c>
      <c r="C160" s="116" t="s">
        <v>409</v>
      </c>
      <c r="D160" s="116" t="s">
        <v>78</v>
      </c>
      <c r="E160" s="117"/>
      <c r="F160" s="116" t="s">
        <v>79</v>
      </c>
      <c r="G160" s="116" t="s">
        <v>937</v>
      </c>
      <c r="H160" s="48" t="s">
        <v>81</v>
      </c>
      <c r="J160" s="21"/>
      <c r="K160" s="48" t="s">
        <v>84</v>
      </c>
      <c r="L160" s="49">
        <v>42979.0</v>
      </c>
      <c r="M160" s="50"/>
      <c r="N160" s="48" t="s">
        <v>85</v>
      </c>
      <c r="O160" s="48" t="s">
        <v>295</v>
      </c>
      <c r="P160" s="50"/>
      <c r="Q160" s="25"/>
      <c r="R160" s="25">
        <v>9.0</v>
      </c>
      <c r="S160" s="25">
        <v>10.0</v>
      </c>
      <c r="T160" s="25"/>
      <c r="U160" s="25"/>
      <c r="V160" s="25"/>
      <c r="W160" s="25">
        <v>8.0</v>
      </c>
      <c r="X160" s="25">
        <v>9.0</v>
      </c>
      <c r="Y160" s="25"/>
      <c r="Z160" s="25">
        <v>9.0</v>
      </c>
      <c r="AA160" s="25">
        <v>10.0</v>
      </c>
      <c r="AB160" s="25">
        <v>10.0</v>
      </c>
      <c r="AC160" s="25">
        <v>10.0</v>
      </c>
      <c r="AD160" s="25"/>
      <c r="AE160" s="25"/>
      <c r="AF160" s="25"/>
      <c r="AG160" s="25"/>
      <c r="AH160" s="25">
        <v>10.0</v>
      </c>
      <c r="AI160" s="25">
        <v>10.0</v>
      </c>
      <c r="AJ160" s="25">
        <v>10.0</v>
      </c>
      <c r="AK160" s="25">
        <v>10.0</v>
      </c>
      <c r="AL160" s="25">
        <v>10.0</v>
      </c>
      <c r="AM160" s="25">
        <v>10.0</v>
      </c>
      <c r="AN160" s="25"/>
      <c r="AO160" s="25"/>
      <c r="AP160" s="25"/>
      <c r="AQ160" s="25"/>
      <c r="AR160" s="6">
        <v>10.0</v>
      </c>
      <c r="AS160" s="25"/>
      <c r="AT160" s="25"/>
      <c r="AU160" s="25"/>
      <c r="AV160" s="25"/>
      <c r="AW160" s="25"/>
      <c r="AX160" s="25">
        <v>10.0</v>
      </c>
      <c r="AY160" s="32">
        <f t="shared" si="1"/>
        <v>9.68</v>
      </c>
      <c r="AZ160" s="23"/>
      <c r="BA160" s="23">
        <f t="shared" si="2"/>
        <v>0</v>
      </c>
      <c r="BB160" s="6"/>
      <c r="BC160" s="6"/>
      <c r="BD160" s="23">
        <f t="shared" si="3"/>
        <v>0</v>
      </c>
      <c r="BE160" s="6" t="s">
        <v>92</v>
      </c>
      <c r="BF160" s="6" t="s">
        <v>55</v>
      </c>
      <c r="BG160" s="6" t="s">
        <v>55</v>
      </c>
      <c r="BH160" s="6" t="s">
        <v>55</v>
      </c>
      <c r="BI160" s="6" t="s">
        <v>55</v>
      </c>
      <c r="BJ160" s="6" t="s">
        <v>92</v>
      </c>
      <c r="BK160" s="6" t="s">
        <v>55</v>
      </c>
      <c r="BL160" s="23"/>
    </row>
    <row r="161">
      <c r="A161" s="16">
        <v>156.0</v>
      </c>
      <c r="B161" s="116" t="s">
        <v>414</v>
      </c>
      <c r="C161" s="116" t="s">
        <v>274</v>
      </c>
      <c r="D161" s="116" t="s">
        <v>173</v>
      </c>
      <c r="E161" s="117"/>
      <c r="F161" s="116" t="s">
        <v>79</v>
      </c>
      <c r="G161" s="116" t="s">
        <v>937</v>
      </c>
      <c r="H161" s="48" t="s">
        <v>81</v>
      </c>
      <c r="J161" s="21"/>
      <c r="K161" s="48" t="s">
        <v>84</v>
      </c>
      <c r="L161" s="49">
        <v>42979.0</v>
      </c>
      <c r="M161" s="50"/>
      <c r="N161" s="48" t="s">
        <v>85</v>
      </c>
      <c r="O161" s="48" t="s">
        <v>483</v>
      </c>
      <c r="P161" s="50"/>
      <c r="Q161" s="6"/>
      <c r="R161" s="6">
        <v>10.0</v>
      </c>
      <c r="S161" s="6">
        <v>9.0</v>
      </c>
      <c r="T161" s="23"/>
      <c r="U161" s="23"/>
      <c r="V161" s="23"/>
      <c r="W161" s="6">
        <v>9.0</v>
      </c>
      <c r="X161" s="6">
        <v>9.0</v>
      </c>
      <c r="Y161" s="23"/>
      <c r="Z161" s="6">
        <v>9.0</v>
      </c>
      <c r="AA161" s="6">
        <v>10.0</v>
      </c>
      <c r="AB161" s="6">
        <v>9.0</v>
      </c>
      <c r="AC161" s="6">
        <v>9.0</v>
      </c>
      <c r="AD161" s="23"/>
      <c r="AE161" s="23"/>
      <c r="AF161" s="23"/>
      <c r="AG161" s="23"/>
      <c r="AH161" s="6">
        <v>10.0</v>
      </c>
      <c r="AI161" s="6">
        <v>10.0</v>
      </c>
      <c r="AJ161" s="6">
        <v>10.0</v>
      </c>
      <c r="AK161" s="6">
        <v>10.0</v>
      </c>
      <c r="AL161" s="6">
        <v>10.0</v>
      </c>
      <c r="AM161" s="6">
        <v>10.0</v>
      </c>
      <c r="AN161" s="6"/>
      <c r="AO161" s="23"/>
      <c r="AP161" s="23"/>
      <c r="AQ161" s="23"/>
      <c r="AR161" s="6">
        <v>10.0</v>
      </c>
      <c r="AS161" s="6"/>
      <c r="AT161" s="23"/>
      <c r="AU161" s="23"/>
      <c r="AV161" s="23"/>
      <c r="AW161" s="23"/>
      <c r="AX161" s="6">
        <v>10.0</v>
      </c>
      <c r="AY161" s="32">
        <f t="shared" si="1"/>
        <v>9.62</v>
      </c>
      <c r="AZ161" s="23"/>
      <c r="BA161" s="23">
        <f t="shared" si="2"/>
        <v>0</v>
      </c>
      <c r="BB161" s="6"/>
      <c r="BC161" s="6"/>
      <c r="BD161" s="23">
        <f t="shared" si="3"/>
        <v>0</v>
      </c>
      <c r="BE161" s="6" t="s">
        <v>92</v>
      </c>
      <c r="BF161" s="6" t="s">
        <v>55</v>
      </c>
      <c r="BG161" s="6" t="s">
        <v>55</v>
      </c>
      <c r="BH161" s="6" t="s">
        <v>55</v>
      </c>
      <c r="BI161" s="6" t="s">
        <v>55</v>
      </c>
      <c r="BJ161" s="6" t="s">
        <v>92</v>
      </c>
      <c r="BK161" s="6" t="s">
        <v>55</v>
      </c>
      <c r="BL161" s="23"/>
    </row>
    <row r="162">
      <c r="A162" s="16">
        <v>157.0</v>
      </c>
      <c r="B162" s="116" t="s">
        <v>436</v>
      </c>
      <c r="C162" s="116" t="s">
        <v>438</v>
      </c>
      <c r="D162" s="116" t="s">
        <v>439</v>
      </c>
      <c r="E162" s="117"/>
      <c r="F162" s="116" t="s">
        <v>79</v>
      </c>
      <c r="G162" s="116" t="s">
        <v>937</v>
      </c>
      <c r="H162" s="48" t="s">
        <v>81</v>
      </c>
      <c r="J162" s="21"/>
      <c r="K162" s="48" t="s">
        <v>84</v>
      </c>
      <c r="L162" s="49">
        <v>42979.0</v>
      </c>
      <c r="M162" s="50"/>
      <c r="N162" s="48" t="s">
        <v>85</v>
      </c>
      <c r="O162" s="48" t="s">
        <v>483</v>
      </c>
      <c r="P162" s="50"/>
      <c r="Q162" s="6"/>
      <c r="R162" s="6">
        <v>10.0</v>
      </c>
      <c r="S162" s="6">
        <v>10.0</v>
      </c>
      <c r="T162" s="23"/>
      <c r="U162" s="23"/>
      <c r="V162" s="23"/>
      <c r="W162" s="6">
        <v>9.0</v>
      </c>
      <c r="X162" s="6">
        <v>7.0</v>
      </c>
      <c r="Y162" s="23"/>
      <c r="Z162" s="6">
        <v>9.0</v>
      </c>
      <c r="AA162" s="6">
        <v>10.0</v>
      </c>
      <c r="AB162" s="6">
        <v>9.0</v>
      </c>
      <c r="AC162" s="6">
        <v>9.0</v>
      </c>
      <c r="AD162" s="23"/>
      <c r="AE162" s="23"/>
      <c r="AF162" s="23"/>
      <c r="AG162" s="23"/>
      <c r="AH162" s="6">
        <v>10.0</v>
      </c>
      <c r="AI162" s="6">
        <v>10.0</v>
      </c>
      <c r="AJ162" s="6">
        <v>10.0</v>
      </c>
      <c r="AK162" s="6">
        <v>10.0</v>
      </c>
      <c r="AL162" s="6">
        <v>10.0</v>
      </c>
      <c r="AM162" s="6">
        <v>10.0</v>
      </c>
      <c r="AN162" s="6"/>
      <c r="AO162" s="23"/>
      <c r="AP162" s="23"/>
      <c r="AQ162" s="23"/>
      <c r="AR162" s="6">
        <v>10.0</v>
      </c>
      <c r="AS162" s="6"/>
      <c r="AT162" s="23"/>
      <c r="AU162" s="23"/>
      <c r="AV162" s="23"/>
      <c r="AW162" s="23"/>
      <c r="AX162" s="6">
        <v>10.0</v>
      </c>
      <c r="AY162" s="32">
        <f t="shared" si="1"/>
        <v>9.56</v>
      </c>
      <c r="AZ162" s="23"/>
      <c r="BA162" s="23">
        <f t="shared" si="2"/>
        <v>0</v>
      </c>
      <c r="BB162" s="6"/>
      <c r="BC162" s="6"/>
      <c r="BD162" s="23">
        <f t="shared" si="3"/>
        <v>0</v>
      </c>
      <c r="BE162" s="6" t="s">
        <v>92</v>
      </c>
      <c r="BF162" s="6" t="s">
        <v>55</v>
      </c>
      <c r="BG162" s="6" t="s">
        <v>55</v>
      </c>
      <c r="BH162" s="6" t="s">
        <v>55</v>
      </c>
      <c r="BI162" s="6" t="s">
        <v>55</v>
      </c>
      <c r="BJ162" s="6" t="s">
        <v>92</v>
      </c>
      <c r="BK162" s="6" t="s">
        <v>55</v>
      </c>
      <c r="BL162" s="23"/>
    </row>
    <row r="163">
      <c r="A163" s="16">
        <v>158.0</v>
      </c>
      <c r="B163" s="116" t="s">
        <v>443</v>
      </c>
      <c r="C163" s="116" t="s">
        <v>185</v>
      </c>
      <c r="D163" s="116" t="s">
        <v>77</v>
      </c>
      <c r="E163" s="117"/>
      <c r="F163" s="116" t="s">
        <v>79</v>
      </c>
      <c r="G163" s="116" t="s">
        <v>937</v>
      </c>
      <c r="H163" s="48" t="s">
        <v>81</v>
      </c>
      <c r="J163" s="21"/>
      <c r="K163" s="48" t="s">
        <v>84</v>
      </c>
      <c r="L163" s="49">
        <v>42979.0</v>
      </c>
      <c r="M163" s="50"/>
      <c r="N163" s="48" t="s">
        <v>85</v>
      </c>
      <c r="O163" s="48" t="s">
        <v>483</v>
      </c>
      <c r="P163" s="50"/>
      <c r="Q163" s="6"/>
      <c r="R163" s="6">
        <v>10.0</v>
      </c>
      <c r="S163" s="6">
        <v>10.0</v>
      </c>
      <c r="T163" s="23"/>
      <c r="U163" s="23"/>
      <c r="V163" s="23"/>
      <c r="W163" s="6">
        <v>9.0</v>
      </c>
      <c r="X163" s="6">
        <v>10.0</v>
      </c>
      <c r="Y163" s="23"/>
      <c r="Z163" s="6">
        <v>10.0</v>
      </c>
      <c r="AA163" s="6">
        <v>10.0</v>
      </c>
      <c r="AB163" s="6">
        <v>10.0</v>
      </c>
      <c r="AC163" s="6">
        <v>10.0</v>
      </c>
      <c r="AD163" s="23"/>
      <c r="AE163" s="23"/>
      <c r="AF163" s="23"/>
      <c r="AG163" s="23"/>
      <c r="AH163" s="6">
        <v>10.0</v>
      </c>
      <c r="AI163" s="6">
        <v>10.0</v>
      </c>
      <c r="AJ163" s="6">
        <v>10.0</v>
      </c>
      <c r="AK163" s="6">
        <v>10.0</v>
      </c>
      <c r="AL163" s="6">
        <v>10.0</v>
      </c>
      <c r="AM163" s="6">
        <v>10.0</v>
      </c>
      <c r="AN163" s="6"/>
      <c r="AO163" s="23"/>
      <c r="AP163" s="23"/>
      <c r="AQ163" s="23"/>
      <c r="AR163" s="6">
        <v>10.0</v>
      </c>
      <c r="AS163" s="6"/>
      <c r="AT163" s="23"/>
      <c r="AU163" s="23"/>
      <c r="AV163" s="23"/>
      <c r="AW163" s="23"/>
      <c r="AX163" s="6">
        <v>10.0</v>
      </c>
      <c r="AY163" s="32">
        <f t="shared" si="1"/>
        <v>9.93</v>
      </c>
      <c r="AZ163" s="23"/>
      <c r="BA163" s="23">
        <f t="shared" si="2"/>
        <v>0</v>
      </c>
      <c r="BB163" s="6"/>
      <c r="BC163" s="6"/>
      <c r="BD163" s="23">
        <f t="shared" si="3"/>
        <v>0</v>
      </c>
      <c r="BE163" s="6" t="s">
        <v>92</v>
      </c>
      <c r="BF163" s="6" t="s">
        <v>55</v>
      </c>
      <c r="BG163" s="6" t="s">
        <v>55</v>
      </c>
      <c r="BH163" s="6" t="s">
        <v>55</v>
      </c>
      <c r="BI163" s="6" t="s">
        <v>55</v>
      </c>
      <c r="BJ163" s="6" t="s">
        <v>92</v>
      </c>
      <c r="BK163" s="6" t="s">
        <v>55</v>
      </c>
      <c r="BL163" s="23"/>
    </row>
    <row r="164">
      <c r="A164" s="16">
        <v>159.0</v>
      </c>
      <c r="B164" s="116" t="s">
        <v>454</v>
      </c>
      <c r="C164" s="116" t="s">
        <v>217</v>
      </c>
      <c r="D164" s="116" t="s">
        <v>110</v>
      </c>
      <c r="E164" s="118"/>
      <c r="F164" s="116" t="s">
        <v>96</v>
      </c>
      <c r="G164" s="116" t="s">
        <v>937</v>
      </c>
      <c r="H164" s="48" t="s">
        <v>81</v>
      </c>
      <c r="J164" s="21"/>
      <c r="K164" s="48" t="s">
        <v>84</v>
      </c>
      <c r="L164" s="49">
        <v>42979.0</v>
      </c>
      <c r="M164" s="50"/>
      <c r="N164" s="48" t="s">
        <v>85</v>
      </c>
      <c r="O164" s="48" t="s">
        <v>483</v>
      </c>
      <c r="P164" s="50"/>
      <c r="Q164" s="25"/>
      <c r="R164" s="25">
        <v>9.0</v>
      </c>
      <c r="S164" s="25">
        <v>7.0</v>
      </c>
      <c r="T164" s="25"/>
      <c r="U164" s="25"/>
      <c r="V164" s="25"/>
      <c r="W164" s="25">
        <v>8.0</v>
      </c>
      <c r="X164" s="25">
        <v>9.0</v>
      </c>
      <c r="Y164" s="25"/>
      <c r="Z164" s="25">
        <v>9.0</v>
      </c>
      <c r="AA164" s="25">
        <v>10.0</v>
      </c>
      <c r="AB164" s="25">
        <v>9.0</v>
      </c>
      <c r="AC164" s="25">
        <v>9.0</v>
      </c>
      <c r="AD164" s="25"/>
      <c r="AE164" s="25"/>
      <c r="AF164" s="25"/>
      <c r="AG164" s="25"/>
      <c r="AH164" s="25">
        <v>10.0</v>
      </c>
      <c r="AI164" s="25">
        <v>10.0</v>
      </c>
      <c r="AJ164" s="25">
        <v>10.0</v>
      </c>
      <c r="AK164" s="25">
        <v>10.0</v>
      </c>
      <c r="AL164" s="25">
        <v>10.0</v>
      </c>
      <c r="AM164" s="25">
        <v>9.0</v>
      </c>
      <c r="AN164" s="25"/>
      <c r="AO164" s="25"/>
      <c r="AP164" s="25"/>
      <c r="AQ164" s="25"/>
      <c r="AR164" s="6">
        <v>10.0</v>
      </c>
      <c r="AS164" s="25"/>
      <c r="AT164" s="25"/>
      <c r="AU164" s="25"/>
      <c r="AV164" s="25"/>
      <c r="AW164" s="25"/>
      <c r="AX164" s="25">
        <v>10.0</v>
      </c>
      <c r="AY164" s="32">
        <f t="shared" si="1"/>
        <v>9.31</v>
      </c>
      <c r="AZ164" s="23"/>
      <c r="BA164" s="23">
        <f t="shared" si="2"/>
        <v>0</v>
      </c>
      <c r="BB164" s="6"/>
      <c r="BC164" s="6"/>
      <c r="BD164" s="23">
        <f t="shared" si="3"/>
        <v>0</v>
      </c>
      <c r="BE164" s="6" t="s">
        <v>92</v>
      </c>
      <c r="BF164" s="6" t="s">
        <v>55</v>
      </c>
      <c r="BG164" s="6" t="s">
        <v>55</v>
      </c>
      <c r="BH164" s="6" t="s">
        <v>55</v>
      </c>
      <c r="BI164" s="6" t="s">
        <v>55</v>
      </c>
      <c r="BJ164" s="6" t="s">
        <v>92</v>
      </c>
      <c r="BK164" s="6" t="s">
        <v>55</v>
      </c>
      <c r="BL164" s="23"/>
    </row>
    <row r="165">
      <c r="A165" s="16">
        <v>160.0</v>
      </c>
      <c r="B165" s="116" t="s">
        <v>459</v>
      </c>
      <c r="C165" s="116" t="s">
        <v>283</v>
      </c>
      <c r="D165" s="116" t="s">
        <v>200</v>
      </c>
      <c r="E165" s="117"/>
      <c r="F165" s="116" t="s">
        <v>96</v>
      </c>
      <c r="G165" s="116" t="s">
        <v>937</v>
      </c>
      <c r="H165" s="48" t="s">
        <v>81</v>
      </c>
      <c r="J165" s="21"/>
      <c r="K165" s="48" t="s">
        <v>84</v>
      </c>
      <c r="L165" s="49">
        <v>42979.0</v>
      </c>
      <c r="M165" s="50"/>
      <c r="N165" s="48" t="s">
        <v>85</v>
      </c>
      <c r="O165" s="48" t="s">
        <v>295</v>
      </c>
      <c r="P165" s="50"/>
      <c r="Q165" s="25"/>
      <c r="R165" s="25">
        <v>10.0</v>
      </c>
      <c r="S165" s="25">
        <v>10.0</v>
      </c>
      <c r="T165" s="25"/>
      <c r="U165" s="25"/>
      <c r="V165" s="25"/>
      <c r="W165" s="25">
        <v>8.0</v>
      </c>
      <c r="X165" s="25">
        <v>9.0</v>
      </c>
      <c r="Y165" s="25"/>
      <c r="Z165" s="25">
        <v>10.0</v>
      </c>
      <c r="AA165" s="25">
        <v>10.0</v>
      </c>
      <c r="AB165" s="25">
        <v>9.0</v>
      </c>
      <c r="AC165" s="25">
        <v>9.0</v>
      </c>
      <c r="AD165" s="25"/>
      <c r="AE165" s="25"/>
      <c r="AF165" s="25"/>
      <c r="AG165" s="25"/>
      <c r="AH165" s="25">
        <v>10.0</v>
      </c>
      <c r="AI165" s="25">
        <v>10.0</v>
      </c>
      <c r="AJ165" s="25">
        <v>10.0</v>
      </c>
      <c r="AK165" s="25">
        <v>10.0</v>
      </c>
      <c r="AL165" s="25">
        <v>10.0</v>
      </c>
      <c r="AM165" s="25">
        <v>9.0</v>
      </c>
      <c r="AN165" s="25"/>
      <c r="AO165" s="25"/>
      <c r="AP165" s="25"/>
      <c r="AQ165" s="25"/>
      <c r="AR165" s="6">
        <v>10.0</v>
      </c>
      <c r="AS165" s="25"/>
      <c r="AT165" s="25"/>
      <c r="AU165" s="25"/>
      <c r="AV165" s="25"/>
      <c r="AW165" s="25"/>
      <c r="AX165" s="25">
        <v>10.0</v>
      </c>
      <c r="AY165" s="32">
        <f t="shared" si="1"/>
        <v>9.62</v>
      </c>
      <c r="AZ165" s="23"/>
      <c r="BA165" s="23">
        <f t="shared" si="2"/>
        <v>0</v>
      </c>
      <c r="BB165" s="6"/>
      <c r="BC165" s="6"/>
      <c r="BD165" s="23">
        <f t="shared" si="3"/>
        <v>0</v>
      </c>
      <c r="BE165" s="6" t="s">
        <v>92</v>
      </c>
      <c r="BF165" s="6" t="s">
        <v>55</v>
      </c>
      <c r="BG165" s="6" t="s">
        <v>55</v>
      </c>
      <c r="BH165" s="6" t="s">
        <v>55</v>
      </c>
      <c r="BI165" s="6" t="s">
        <v>55</v>
      </c>
      <c r="BJ165" s="6" t="s">
        <v>92</v>
      </c>
      <c r="BK165" s="6" t="s">
        <v>55</v>
      </c>
      <c r="BL165" s="23"/>
    </row>
    <row r="166">
      <c r="A166" s="16">
        <v>161.0</v>
      </c>
      <c r="B166" s="116" t="s">
        <v>229</v>
      </c>
      <c r="C166" s="116" t="s">
        <v>78</v>
      </c>
      <c r="D166" s="118"/>
      <c r="E166" s="118"/>
      <c r="F166" s="116" t="s">
        <v>79</v>
      </c>
      <c r="G166" s="116" t="s">
        <v>937</v>
      </c>
      <c r="H166" s="48" t="s">
        <v>81</v>
      </c>
      <c r="J166" s="21"/>
      <c r="K166" s="48" t="s">
        <v>84</v>
      </c>
      <c r="L166" s="49">
        <v>42979.0</v>
      </c>
      <c r="M166" s="50"/>
      <c r="N166" s="48" t="s">
        <v>85</v>
      </c>
      <c r="O166" s="48" t="s">
        <v>295</v>
      </c>
      <c r="P166" s="52"/>
      <c r="Q166" s="25"/>
      <c r="R166" s="25">
        <v>10.0</v>
      </c>
      <c r="S166" s="25">
        <v>9.0</v>
      </c>
      <c r="T166" s="25"/>
      <c r="U166" s="25"/>
      <c r="V166" s="25"/>
      <c r="W166" s="25">
        <v>6.0</v>
      </c>
      <c r="X166" s="25">
        <v>8.0</v>
      </c>
      <c r="Y166" s="25"/>
      <c r="Z166" s="25">
        <v>9.0</v>
      </c>
      <c r="AA166" s="25">
        <v>9.0</v>
      </c>
      <c r="AB166" s="25">
        <v>8.0</v>
      </c>
      <c r="AC166" s="25">
        <v>7.0</v>
      </c>
      <c r="AD166" s="25"/>
      <c r="AE166" s="25"/>
      <c r="AF166" s="25"/>
      <c r="AG166" s="25"/>
      <c r="AH166" s="25">
        <v>10.0</v>
      </c>
      <c r="AI166" s="25">
        <v>10.0</v>
      </c>
      <c r="AJ166" s="25">
        <v>10.0</v>
      </c>
      <c r="AK166" s="25">
        <v>10.0</v>
      </c>
      <c r="AL166" s="25">
        <v>10.0</v>
      </c>
      <c r="AM166" s="25">
        <v>8.0</v>
      </c>
      <c r="AN166" s="25"/>
      <c r="AO166" s="25"/>
      <c r="AP166" s="25"/>
      <c r="AQ166" s="25"/>
      <c r="AR166" s="6">
        <v>10.0</v>
      </c>
      <c r="AS166" s="25"/>
      <c r="AT166" s="25"/>
      <c r="AU166" s="25"/>
      <c r="AV166" s="25"/>
      <c r="AW166" s="25"/>
      <c r="AX166" s="25">
        <v>10.0</v>
      </c>
      <c r="AY166" s="32">
        <f t="shared" si="1"/>
        <v>9</v>
      </c>
      <c r="AZ166" s="23"/>
      <c r="BA166" s="23">
        <f t="shared" si="2"/>
        <v>0</v>
      </c>
      <c r="BB166" s="6"/>
      <c r="BC166" s="6"/>
      <c r="BD166" s="23">
        <f t="shared" si="3"/>
        <v>0</v>
      </c>
      <c r="BE166" s="6" t="s">
        <v>92</v>
      </c>
      <c r="BF166" s="6" t="s">
        <v>55</v>
      </c>
      <c r="BG166" s="6" t="s">
        <v>55</v>
      </c>
      <c r="BH166" s="6" t="s">
        <v>55</v>
      </c>
      <c r="BI166" s="6" t="s">
        <v>55</v>
      </c>
      <c r="BJ166" s="6" t="s">
        <v>92</v>
      </c>
      <c r="BK166" s="6" t="s">
        <v>55</v>
      </c>
      <c r="BL166" s="23"/>
    </row>
    <row r="167">
      <c r="A167" s="16">
        <v>162.0</v>
      </c>
      <c r="B167" s="116" t="s">
        <v>469</v>
      </c>
      <c r="C167" s="116" t="s">
        <v>353</v>
      </c>
      <c r="D167" s="116" t="s">
        <v>87</v>
      </c>
      <c r="E167" s="117"/>
      <c r="F167" s="116" t="s">
        <v>79</v>
      </c>
      <c r="G167" s="116" t="s">
        <v>937</v>
      </c>
      <c r="H167" s="48" t="s">
        <v>81</v>
      </c>
      <c r="J167" s="21"/>
      <c r="K167" s="48" t="s">
        <v>138</v>
      </c>
      <c r="L167" s="49">
        <v>42979.0</v>
      </c>
      <c r="M167" s="49">
        <v>42983.0</v>
      </c>
      <c r="N167" s="48" t="s">
        <v>85</v>
      </c>
      <c r="O167" s="50"/>
      <c r="P167" s="50"/>
      <c r="Q167" s="25"/>
      <c r="R167" s="25">
        <v>10.0</v>
      </c>
      <c r="S167" s="25">
        <v>10.0</v>
      </c>
      <c r="T167" s="25"/>
      <c r="U167" s="25"/>
      <c r="V167" s="25"/>
      <c r="W167" s="25">
        <v>9.0</v>
      </c>
      <c r="X167" s="25">
        <v>10.0</v>
      </c>
      <c r="Y167" s="25"/>
      <c r="Z167" s="25">
        <v>10.0</v>
      </c>
      <c r="AA167" s="25">
        <v>10.0</v>
      </c>
      <c r="AB167" s="25">
        <v>9.0</v>
      </c>
      <c r="AC167" s="25">
        <v>10.0</v>
      </c>
      <c r="AD167" s="25"/>
      <c r="AE167" s="25"/>
      <c r="AF167" s="25"/>
      <c r="AG167" s="25"/>
      <c r="AH167" s="25">
        <v>10.0</v>
      </c>
      <c r="AI167" s="25">
        <v>10.0</v>
      </c>
      <c r="AJ167" s="25">
        <v>10.0</v>
      </c>
      <c r="AK167" s="25">
        <v>10.0</v>
      </c>
      <c r="AL167" s="25">
        <v>10.0</v>
      </c>
      <c r="AM167" s="25">
        <v>10.0</v>
      </c>
      <c r="AN167" s="25"/>
      <c r="AO167" s="25"/>
      <c r="AP167" s="25"/>
      <c r="AQ167" s="25"/>
      <c r="AR167" s="6">
        <v>10.0</v>
      </c>
      <c r="AS167" s="25"/>
      <c r="AT167" s="25"/>
      <c r="AU167" s="25"/>
      <c r="AV167" s="25"/>
      <c r="AW167" s="25"/>
      <c r="AX167" s="25">
        <v>10.0</v>
      </c>
      <c r="AY167" s="32">
        <f t="shared" si="1"/>
        <v>9.87</v>
      </c>
      <c r="AZ167" s="23"/>
      <c r="BA167" s="23">
        <f t="shared" si="2"/>
        <v>0</v>
      </c>
      <c r="BB167" s="6"/>
      <c r="BC167" s="6"/>
      <c r="BD167" s="23">
        <f t="shared" si="3"/>
        <v>0</v>
      </c>
      <c r="BE167" s="6" t="s">
        <v>92</v>
      </c>
      <c r="BF167" s="6" t="s">
        <v>55</v>
      </c>
      <c r="BG167" s="6" t="s">
        <v>55</v>
      </c>
      <c r="BH167" s="6" t="s">
        <v>55</v>
      </c>
      <c r="BI167" s="6" t="s">
        <v>55</v>
      </c>
      <c r="BJ167" s="6" t="s">
        <v>92</v>
      </c>
      <c r="BK167" s="6" t="s">
        <v>55</v>
      </c>
      <c r="BL167" s="23"/>
    </row>
    <row r="168">
      <c r="A168" s="16">
        <v>163.0</v>
      </c>
      <c r="B168" s="116" t="s">
        <v>469</v>
      </c>
      <c r="C168" s="116" t="s">
        <v>412</v>
      </c>
      <c r="D168" s="118"/>
      <c r="E168" s="118"/>
      <c r="F168" s="116" t="s">
        <v>96</v>
      </c>
      <c r="G168" s="116" t="s">
        <v>937</v>
      </c>
      <c r="H168" s="48" t="s">
        <v>81</v>
      </c>
      <c r="J168" s="21"/>
      <c r="K168" s="48" t="s">
        <v>84</v>
      </c>
      <c r="L168" s="49">
        <v>42979.0</v>
      </c>
      <c r="M168" s="50"/>
      <c r="N168" s="48" t="s">
        <v>85</v>
      </c>
      <c r="O168" s="48" t="s">
        <v>483</v>
      </c>
      <c r="P168" s="50"/>
      <c r="Q168" s="6"/>
      <c r="R168" s="6">
        <v>10.0</v>
      </c>
      <c r="S168" s="6">
        <v>10.0</v>
      </c>
      <c r="T168" s="23"/>
      <c r="U168" s="23"/>
      <c r="V168" s="23"/>
      <c r="W168" s="6">
        <v>8.0</v>
      </c>
      <c r="X168" s="6">
        <v>9.0</v>
      </c>
      <c r="Y168" s="23"/>
      <c r="Z168" s="6">
        <v>9.0</v>
      </c>
      <c r="AA168" s="6">
        <v>10.0</v>
      </c>
      <c r="AB168" s="6">
        <v>9.0</v>
      </c>
      <c r="AC168" s="6">
        <v>9.0</v>
      </c>
      <c r="AD168" s="23"/>
      <c r="AE168" s="23"/>
      <c r="AF168" s="23"/>
      <c r="AG168" s="23"/>
      <c r="AH168" s="6">
        <v>10.0</v>
      </c>
      <c r="AI168" s="6">
        <v>10.0</v>
      </c>
      <c r="AJ168" s="6">
        <v>10.0</v>
      </c>
      <c r="AK168" s="6">
        <v>10.0</v>
      </c>
      <c r="AL168" s="6">
        <v>10.0</v>
      </c>
      <c r="AM168" s="6">
        <v>10.0</v>
      </c>
      <c r="AN168" s="6"/>
      <c r="AO168" s="23"/>
      <c r="AP168" s="23"/>
      <c r="AQ168" s="23"/>
      <c r="AR168" s="6">
        <v>10.0</v>
      </c>
      <c r="AS168" s="6"/>
      <c r="AT168" s="23"/>
      <c r="AU168" s="23"/>
      <c r="AV168" s="23"/>
      <c r="AW168" s="23"/>
      <c r="AX168" s="6">
        <v>10.0</v>
      </c>
      <c r="AY168" s="32">
        <f t="shared" si="1"/>
        <v>9.62</v>
      </c>
      <c r="AZ168" s="23"/>
      <c r="BA168" s="23">
        <f t="shared" si="2"/>
        <v>0</v>
      </c>
      <c r="BB168" s="6"/>
      <c r="BC168" s="6"/>
      <c r="BD168" s="23">
        <f t="shared" si="3"/>
        <v>0</v>
      </c>
      <c r="BE168" s="6" t="s">
        <v>92</v>
      </c>
      <c r="BF168" s="6" t="s">
        <v>55</v>
      </c>
      <c r="BG168" s="6" t="s">
        <v>55</v>
      </c>
      <c r="BH168" s="6" t="s">
        <v>55</v>
      </c>
      <c r="BI168" s="6" t="s">
        <v>55</v>
      </c>
      <c r="BJ168" s="6" t="s">
        <v>92</v>
      </c>
      <c r="BK168" s="6" t="s">
        <v>55</v>
      </c>
      <c r="BL168" s="23"/>
    </row>
    <row r="169">
      <c r="A169" s="16">
        <v>164.0</v>
      </c>
      <c r="B169" s="116" t="s">
        <v>477</v>
      </c>
      <c r="C169" s="116" t="s">
        <v>275</v>
      </c>
      <c r="D169" s="116" t="s">
        <v>478</v>
      </c>
      <c r="E169" s="117"/>
      <c r="F169" s="116" t="s">
        <v>96</v>
      </c>
      <c r="G169" s="116" t="s">
        <v>937</v>
      </c>
      <c r="H169" s="48" t="s">
        <v>81</v>
      </c>
      <c r="J169" s="21"/>
      <c r="K169" s="48" t="s">
        <v>84</v>
      </c>
      <c r="L169" s="49">
        <v>42979.0</v>
      </c>
      <c r="M169" s="50"/>
      <c r="N169" s="48" t="s">
        <v>85</v>
      </c>
      <c r="O169" s="48" t="s">
        <v>483</v>
      </c>
      <c r="P169" s="50"/>
      <c r="Q169" s="25"/>
      <c r="R169" s="25">
        <v>10.0</v>
      </c>
      <c r="S169" s="25">
        <v>10.0</v>
      </c>
      <c r="T169" s="25"/>
      <c r="U169" s="25"/>
      <c r="V169" s="25"/>
      <c r="W169" s="25">
        <v>9.0</v>
      </c>
      <c r="X169" s="25">
        <v>10.0</v>
      </c>
      <c r="Y169" s="25"/>
      <c r="Z169" s="25">
        <v>10.0</v>
      </c>
      <c r="AA169" s="25">
        <v>10.0</v>
      </c>
      <c r="AB169" s="25">
        <v>10.0</v>
      </c>
      <c r="AC169" s="25">
        <v>9.0</v>
      </c>
      <c r="AD169" s="25"/>
      <c r="AE169" s="25"/>
      <c r="AF169" s="25"/>
      <c r="AG169" s="25"/>
      <c r="AH169" s="25">
        <v>10.0</v>
      </c>
      <c r="AI169" s="25">
        <v>10.0</v>
      </c>
      <c r="AJ169" s="25">
        <v>10.0</v>
      </c>
      <c r="AK169" s="25">
        <v>10.0</v>
      </c>
      <c r="AL169" s="25">
        <v>10.0</v>
      </c>
      <c r="AM169" s="25">
        <v>9.0</v>
      </c>
      <c r="AN169" s="25"/>
      <c r="AO169" s="25"/>
      <c r="AP169" s="25"/>
      <c r="AQ169" s="25"/>
      <c r="AR169" s="6">
        <v>10.0</v>
      </c>
      <c r="AS169" s="25"/>
      <c r="AT169" s="25"/>
      <c r="AU169" s="25"/>
      <c r="AV169" s="25"/>
      <c r="AW169" s="25"/>
      <c r="AX169" s="25">
        <v>10.0</v>
      </c>
      <c r="AY169" s="32">
        <f t="shared" si="1"/>
        <v>9.81</v>
      </c>
      <c r="AZ169" s="23"/>
      <c r="BA169" s="23">
        <f t="shared" si="2"/>
        <v>0</v>
      </c>
      <c r="BB169" s="6"/>
      <c r="BC169" s="6"/>
      <c r="BD169" s="23">
        <f t="shared" si="3"/>
        <v>0</v>
      </c>
      <c r="BE169" s="6" t="s">
        <v>92</v>
      </c>
      <c r="BF169" s="6" t="s">
        <v>55</v>
      </c>
      <c r="BG169" s="6" t="s">
        <v>55</v>
      </c>
      <c r="BH169" s="6" t="s">
        <v>55</v>
      </c>
      <c r="BI169" s="6" t="s">
        <v>55</v>
      </c>
      <c r="BJ169" s="6" t="s">
        <v>92</v>
      </c>
      <c r="BK169" s="6" t="s">
        <v>55</v>
      </c>
      <c r="BL169" s="23"/>
    </row>
    <row r="170">
      <c r="A170" s="16">
        <v>165.0</v>
      </c>
      <c r="B170" s="116" t="s">
        <v>488</v>
      </c>
      <c r="C170" s="116" t="s">
        <v>110</v>
      </c>
      <c r="D170" s="116" t="s">
        <v>136</v>
      </c>
      <c r="E170" s="117"/>
      <c r="F170" s="116" t="s">
        <v>96</v>
      </c>
      <c r="G170" s="116" t="s">
        <v>937</v>
      </c>
      <c r="H170" s="48" t="s">
        <v>81</v>
      </c>
      <c r="J170" s="21"/>
      <c r="K170" s="48" t="s">
        <v>84</v>
      </c>
      <c r="L170" s="49">
        <v>42979.0</v>
      </c>
      <c r="M170" s="50"/>
      <c r="N170" s="48" t="s">
        <v>85</v>
      </c>
      <c r="O170" s="48" t="s">
        <v>483</v>
      </c>
      <c r="P170" s="50"/>
      <c r="Q170" s="6"/>
      <c r="R170" s="6">
        <v>8.0</v>
      </c>
      <c r="S170" s="6">
        <v>8.0</v>
      </c>
      <c r="T170" s="23"/>
      <c r="U170" s="23"/>
      <c r="V170" s="23"/>
      <c r="W170" s="6">
        <v>5.0</v>
      </c>
      <c r="X170" s="6">
        <v>7.0</v>
      </c>
      <c r="Y170" s="23"/>
      <c r="Z170" s="6">
        <v>8.0</v>
      </c>
      <c r="AA170" s="6">
        <v>10.0</v>
      </c>
      <c r="AB170" s="6">
        <v>8.0</v>
      </c>
      <c r="AC170" s="6">
        <v>6.0</v>
      </c>
      <c r="AD170" s="23"/>
      <c r="AE170" s="23"/>
      <c r="AF170" s="23"/>
      <c r="AG170" s="23"/>
      <c r="AH170" s="6">
        <v>10.0</v>
      </c>
      <c r="AI170" s="6">
        <v>10.0</v>
      </c>
      <c r="AJ170" s="6">
        <v>10.0</v>
      </c>
      <c r="AK170" s="6">
        <v>10.0</v>
      </c>
      <c r="AL170" s="6">
        <v>9.0</v>
      </c>
      <c r="AM170" s="6">
        <v>9.0</v>
      </c>
      <c r="AN170" s="6"/>
      <c r="AO170" s="23"/>
      <c r="AP170" s="23"/>
      <c r="AQ170" s="23"/>
      <c r="AR170" s="6">
        <v>10.0</v>
      </c>
      <c r="AS170" s="6"/>
      <c r="AT170" s="23"/>
      <c r="AU170" s="23"/>
      <c r="AV170" s="23"/>
      <c r="AW170" s="23"/>
      <c r="AX170" s="6">
        <v>10.0</v>
      </c>
      <c r="AY170" s="32">
        <f t="shared" si="1"/>
        <v>8.62</v>
      </c>
      <c r="AZ170" s="23"/>
      <c r="BA170" s="23">
        <f t="shared" si="2"/>
        <v>0</v>
      </c>
      <c r="BB170" s="6"/>
      <c r="BC170" s="6"/>
      <c r="BD170" s="23">
        <f t="shared" si="3"/>
        <v>0</v>
      </c>
      <c r="BE170" s="6" t="s">
        <v>92</v>
      </c>
      <c r="BF170" s="6" t="s">
        <v>55</v>
      </c>
      <c r="BG170" s="6" t="s">
        <v>55</v>
      </c>
      <c r="BH170" s="6" t="s">
        <v>55</v>
      </c>
      <c r="BI170" s="6" t="s">
        <v>55</v>
      </c>
      <c r="BJ170" s="6" t="s">
        <v>92</v>
      </c>
      <c r="BK170" s="6" t="s">
        <v>55</v>
      </c>
      <c r="BL170" s="23"/>
    </row>
    <row r="171">
      <c r="A171" s="16">
        <v>166.0</v>
      </c>
      <c r="B171" s="116" t="s">
        <v>172</v>
      </c>
      <c r="C171" s="116" t="s">
        <v>252</v>
      </c>
      <c r="D171" s="118"/>
      <c r="E171" s="118"/>
      <c r="F171" s="116" t="s">
        <v>96</v>
      </c>
      <c r="G171" s="116" t="s">
        <v>937</v>
      </c>
      <c r="H171" s="48" t="s">
        <v>81</v>
      </c>
      <c r="J171" s="21"/>
      <c r="K171" s="48" t="s">
        <v>84</v>
      </c>
      <c r="L171" s="49">
        <v>42979.0</v>
      </c>
      <c r="M171" s="50"/>
      <c r="N171" s="48" t="s">
        <v>85</v>
      </c>
      <c r="O171" s="48" t="s">
        <v>295</v>
      </c>
      <c r="P171" s="50"/>
      <c r="Q171" s="25"/>
      <c r="R171" s="25">
        <v>10.0</v>
      </c>
      <c r="S171" s="25">
        <v>9.0</v>
      </c>
      <c r="T171" s="25"/>
      <c r="U171" s="25"/>
      <c r="V171" s="25"/>
      <c r="W171" s="25">
        <v>7.0</v>
      </c>
      <c r="X171" s="25">
        <v>8.0</v>
      </c>
      <c r="Y171" s="25"/>
      <c r="Z171" s="25">
        <v>9.0</v>
      </c>
      <c r="AA171" s="25">
        <v>10.0</v>
      </c>
      <c r="AB171" s="25">
        <v>8.0</v>
      </c>
      <c r="AC171" s="25">
        <v>8.0</v>
      </c>
      <c r="AD171" s="25"/>
      <c r="AE171" s="25"/>
      <c r="AF171" s="25"/>
      <c r="AG171" s="25"/>
      <c r="AH171" s="25">
        <v>10.0</v>
      </c>
      <c r="AI171" s="25">
        <v>10.0</v>
      </c>
      <c r="AJ171" s="25">
        <v>10.0</v>
      </c>
      <c r="AK171" s="25">
        <v>10.0</v>
      </c>
      <c r="AL171" s="25">
        <v>10.0</v>
      </c>
      <c r="AM171" s="25">
        <v>8.0</v>
      </c>
      <c r="AN171" s="25"/>
      <c r="AO171" s="25"/>
      <c r="AP171" s="25"/>
      <c r="AQ171" s="25"/>
      <c r="AR171" s="6">
        <v>10.0</v>
      </c>
      <c r="AS171" s="25"/>
      <c r="AT171" s="25"/>
      <c r="AU171" s="25"/>
      <c r="AV171" s="25"/>
      <c r="AW171" s="25"/>
      <c r="AX171" s="25">
        <v>10.0</v>
      </c>
      <c r="AY171" s="32">
        <f t="shared" si="1"/>
        <v>9.18</v>
      </c>
      <c r="AZ171" s="23"/>
      <c r="BA171" s="23">
        <f t="shared" si="2"/>
        <v>0</v>
      </c>
      <c r="BB171" s="6"/>
      <c r="BC171" s="6"/>
      <c r="BD171" s="23">
        <f t="shared" si="3"/>
        <v>0</v>
      </c>
      <c r="BE171" s="6" t="s">
        <v>92</v>
      </c>
      <c r="BF171" s="6" t="s">
        <v>55</v>
      </c>
      <c r="BG171" s="6" t="s">
        <v>55</v>
      </c>
      <c r="BH171" s="6" t="s">
        <v>55</v>
      </c>
      <c r="BI171" s="6" t="s">
        <v>55</v>
      </c>
      <c r="BJ171" s="6" t="s">
        <v>92</v>
      </c>
      <c r="BK171" s="6" t="s">
        <v>55</v>
      </c>
      <c r="BL171" s="23"/>
    </row>
    <row r="172">
      <c r="A172" s="16">
        <v>167.0</v>
      </c>
      <c r="B172" s="116" t="s">
        <v>467</v>
      </c>
      <c r="C172" s="116" t="s">
        <v>505</v>
      </c>
      <c r="D172" s="118"/>
      <c r="E172" s="117"/>
      <c r="F172" s="116" t="s">
        <v>79</v>
      </c>
      <c r="G172" s="116" t="s">
        <v>1078</v>
      </c>
      <c r="H172" s="48" t="s">
        <v>81</v>
      </c>
      <c r="J172" s="21"/>
      <c r="K172" s="48" t="s">
        <v>84</v>
      </c>
      <c r="L172" s="49">
        <v>42979.0</v>
      </c>
      <c r="M172" s="50"/>
      <c r="N172" s="48" t="s">
        <v>85</v>
      </c>
      <c r="O172" s="48" t="s">
        <v>295</v>
      </c>
      <c r="P172" s="50"/>
      <c r="Q172" s="6"/>
      <c r="R172" s="6"/>
      <c r="S172" s="6"/>
      <c r="T172" s="23"/>
      <c r="U172" s="23"/>
      <c r="V172" s="23"/>
      <c r="W172" s="6"/>
      <c r="X172" s="6"/>
      <c r="Y172" s="23"/>
      <c r="Z172" s="6"/>
      <c r="AA172" s="6"/>
      <c r="AB172" s="6"/>
      <c r="AC172" s="6"/>
      <c r="AD172" s="23"/>
      <c r="AE172" s="23"/>
      <c r="AF172" s="23"/>
      <c r="AG172" s="23"/>
      <c r="AH172" s="6"/>
      <c r="AI172" s="6"/>
      <c r="AJ172" s="6"/>
      <c r="AK172" s="6"/>
      <c r="AL172" s="6"/>
      <c r="AM172" s="23"/>
      <c r="AN172" s="6"/>
      <c r="AO172" s="23"/>
      <c r="AP172" s="23"/>
      <c r="AQ172" s="23"/>
      <c r="AR172" s="6"/>
      <c r="AS172" s="6"/>
      <c r="AT172" s="23"/>
      <c r="AU172" s="23"/>
      <c r="AV172" s="23"/>
      <c r="AW172" s="23"/>
      <c r="AX172" s="6"/>
      <c r="AY172" s="32" t="str">
        <f t="shared" si="1"/>
        <v/>
      </c>
      <c r="AZ172" s="23"/>
      <c r="BA172" s="23">
        <f t="shared" si="2"/>
        <v>0</v>
      </c>
      <c r="BB172" s="6"/>
      <c r="BC172" s="6"/>
      <c r="BD172" s="23">
        <f t="shared" si="3"/>
        <v>0</v>
      </c>
      <c r="BE172" s="6"/>
      <c r="BF172" s="6"/>
      <c r="BG172" s="6"/>
      <c r="BH172" s="6"/>
      <c r="BI172" s="6"/>
      <c r="BJ172" s="6"/>
      <c r="BK172" s="6"/>
      <c r="BL172" s="23"/>
    </row>
    <row r="173">
      <c r="A173" s="16">
        <v>168.0</v>
      </c>
      <c r="B173" s="116" t="s">
        <v>514</v>
      </c>
      <c r="C173" s="116" t="s">
        <v>118</v>
      </c>
      <c r="D173" s="116" t="s">
        <v>515</v>
      </c>
      <c r="E173" s="118"/>
      <c r="F173" s="116" t="s">
        <v>79</v>
      </c>
      <c r="G173" s="116" t="s">
        <v>1078</v>
      </c>
      <c r="H173" s="48" t="s">
        <v>81</v>
      </c>
      <c r="J173" s="21"/>
      <c r="K173" s="48" t="s">
        <v>84</v>
      </c>
      <c r="L173" s="49">
        <v>42985.0</v>
      </c>
      <c r="M173" s="50"/>
      <c r="N173" s="48" t="s">
        <v>85</v>
      </c>
      <c r="O173" s="48" t="s">
        <v>295</v>
      </c>
      <c r="P173" s="50"/>
      <c r="Q173" s="6"/>
      <c r="R173" s="6"/>
      <c r="S173" s="6"/>
      <c r="T173" s="23"/>
      <c r="U173" s="23"/>
      <c r="V173" s="23"/>
      <c r="W173" s="6"/>
      <c r="X173" s="6"/>
      <c r="Y173" s="6"/>
      <c r="Z173" s="6"/>
      <c r="AA173" s="6"/>
      <c r="AB173" s="6"/>
      <c r="AC173" s="6"/>
      <c r="AD173" s="23"/>
      <c r="AE173" s="23"/>
      <c r="AF173" s="23"/>
      <c r="AG173" s="23"/>
      <c r="AH173" s="6"/>
      <c r="AI173" s="6"/>
      <c r="AJ173" s="6"/>
      <c r="AK173" s="6"/>
      <c r="AL173" s="6"/>
      <c r="AM173" s="23"/>
      <c r="AN173" s="23"/>
      <c r="AO173" s="23"/>
      <c r="AP173" s="23"/>
      <c r="AQ173" s="23"/>
      <c r="AR173" s="6"/>
      <c r="AS173" s="6"/>
      <c r="AT173" s="23"/>
      <c r="AU173" s="23"/>
      <c r="AV173" s="23"/>
      <c r="AW173" s="23"/>
      <c r="AX173" s="6"/>
      <c r="AY173" s="32" t="str">
        <f t="shared" si="1"/>
        <v/>
      </c>
      <c r="AZ173" s="23"/>
      <c r="BA173" s="23">
        <f t="shared" si="2"/>
        <v>0</v>
      </c>
      <c r="BB173" s="6"/>
      <c r="BC173" s="6"/>
      <c r="BD173" s="23">
        <f t="shared" si="3"/>
        <v>0</v>
      </c>
      <c r="BE173" s="6"/>
      <c r="BF173" s="6"/>
      <c r="BG173" s="6"/>
      <c r="BH173" s="6"/>
      <c r="BI173" s="6"/>
      <c r="BJ173" s="6"/>
      <c r="BK173" s="6"/>
      <c r="BL173" s="23"/>
    </row>
    <row r="174">
      <c r="A174" s="16">
        <v>169.0</v>
      </c>
      <c r="B174" s="116" t="s">
        <v>519</v>
      </c>
      <c r="C174" s="116" t="s">
        <v>126</v>
      </c>
      <c r="D174" s="116" t="s">
        <v>327</v>
      </c>
      <c r="E174" s="117"/>
      <c r="F174" s="116" t="s">
        <v>79</v>
      </c>
      <c r="G174" s="116" t="s">
        <v>1078</v>
      </c>
      <c r="H174" s="48" t="s">
        <v>81</v>
      </c>
      <c r="J174" s="21"/>
      <c r="K174" s="48" t="s">
        <v>84</v>
      </c>
      <c r="L174" s="49">
        <v>42979.0</v>
      </c>
      <c r="M174" s="50"/>
      <c r="N174" s="48" t="s">
        <v>85</v>
      </c>
      <c r="O174" s="48" t="s">
        <v>295</v>
      </c>
      <c r="P174" s="50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6"/>
      <c r="AS174" s="25"/>
      <c r="AT174" s="25"/>
      <c r="AU174" s="25"/>
      <c r="AV174" s="25"/>
      <c r="AW174" s="25"/>
      <c r="AX174" s="25"/>
      <c r="AY174" s="32" t="str">
        <f t="shared" si="1"/>
        <v/>
      </c>
      <c r="AZ174" s="23"/>
      <c r="BA174" s="23">
        <f t="shared" si="2"/>
        <v>0</v>
      </c>
      <c r="BB174" s="6"/>
      <c r="BC174" s="6"/>
      <c r="BD174" s="23">
        <f t="shared" si="3"/>
        <v>0</v>
      </c>
      <c r="BE174" s="6"/>
      <c r="BF174" s="6"/>
      <c r="BG174" s="6"/>
      <c r="BH174" s="6"/>
      <c r="BI174" s="6"/>
      <c r="BJ174" s="6"/>
      <c r="BK174" s="6"/>
      <c r="BL174" s="23"/>
    </row>
    <row r="175">
      <c r="A175" s="16">
        <v>170.0</v>
      </c>
      <c r="B175" s="116" t="s">
        <v>530</v>
      </c>
      <c r="C175" s="116" t="s">
        <v>142</v>
      </c>
      <c r="D175" s="118"/>
      <c r="E175" s="117"/>
      <c r="F175" s="116" t="s">
        <v>79</v>
      </c>
      <c r="G175" s="116" t="s">
        <v>1078</v>
      </c>
      <c r="H175" s="48" t="s">
        <v>81</v>
      </c>
      <c r="J175" s="21"/>
      <c r="K175" s="48" t="s">
        <v>84</v>
      </c>
      <c r="L175" s="49">
        <v>42979.0</v>
      </c>
      <c r="M175" s="50"/>
      <c r="N175" s="48" t="s">
        <v>85</v>
      </c>
      <c r="O175" s="48" t="s">
        <v>295</v>
      </c>
      <c r="P175" s="50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6"/>
      <c r="AS175" s="25"/>
      <c r="AT175" s="25"/>
      <c r="AU175" s="25"/>
      <c r="AV175" s="25"/>
      <c r="AW175" s="25"/>
      <c r="AX175" s="25"/>
      <c r="AY175" s="32" t="str">
        <f t="shared" si="1"/>
        <v/>
      </c>
      <c r="AZ175" s="23"/>
      <c r="BA175" s="23">
        <f t="shared" si="2"/>
        <v>0</v>
      </c>
      <c r="BB175" s="6"/>
      <c r="BC175" s="6"/>
      <c r="BD175" s="23">
        <f t="shared" si="3"/>
        <v>0</v>
      </c>
      <c r="BE175" s="6"/>
      <c r="BF175" s="6"/>
      <c r="BG175" s="6"/>
      <c r="BH175" s="6"/>
      <c r="BI175" s="6"/>
      <c r="BJ175" s="6"/>
      <c r="BK175" s="6"/>
      <c r="BL175" s="23"/>
    </row>
    <row r="176">
      <c r="A176" s="16">
        <v>171.0</v>
      </c>
      <c r="B176" s="116" t="s">
        <v>123</v>
      </c>
      <c r="C176" s="116" t="s">
        <v>115</v>
      </c>
      <c r="D176" s="118"/>
      <c r="E176" s="117"/>
      <c r="F176" s="116" t="s">
        <v>79</v>
      </c>
      <c r="G176" s="116" t="s">
        <v>1078</v>
      </c>
      <c r="H176" s="48" t="s">
        <v>81</v>
      </c>
      <c r="J176" s="21"/>
      <c r="K176" s="48" t="s">
        <v>84</v>
      </c>
      <c r="L176" s="49">
        <v>42979.0</v>
      </c>
      <c r="M176" s="50"/>
      <c r="N176" s="48" t="s">
        <v>85</v>
      </c>
      <c r="O176" s="48" t="s">
        <v>295</v>
      </c>
      <c r="P176" s="50"/>
      <c r="Q176" s="6"/>
      <c r="R176" s="6"/>
      <c r="S176" s="6"/>
      <c r="T176" s="23"/>
      <c r="U176" s="23"/>
      <c r="V176" s="23"/>
      <c r="W176" s="6"/>
      <c r="X176" s="6"/>
      <c r="Y176" s="6"/>
      <c r="Z176" s="6"/>
      <c r="AA176" s="6"/>
      <c r="AB176" s="6"/>
      <c r="AC176" s="6"/>
      <c r="AD176" s="23"/>
      <c r="AE176" s="23"/>
      <c r="AF176" s="23"/>
      <c r="AG176" s="23"/>
      <c r="AH176" s="6"/>
      <c r="AI176" s="6"/>
      <c r="AJ176" s="6"/>
      <c r="AK176" s="6"/>
      <c r="AL176" s="6"/>
      <c r="AM176" s="23"/>
      <c r="AN176" s="23"/>
      <c r="AO176" s="23"/>
      <c r="AP176" s="23"/>
      <c r="AQ176" s="23"/>
      <c r="AR176" s="6"/>
      <c r="AS176" s="23"/>
      <c r="AT176" s="23"/>
      <c r="AU176" s="23"/>
      <c r="AV176" s="23"/>
      <c r="AW176" s="23"/>
      <c r="AX176" s="6"/>
      <c r="AY176" s="32" t="str">
        <f t="shared" si="1"/>
        <v/>
      </c>
      <c r="AZ176" s="23"/>
      <c r="BA176" s="23">
        <f t="shared" si="2"/>
        <v>0</v>
      </c>
      <c r="BB176" s="6"/>
      <c r="BC176" s="6"/>
      <c r="BD176" s="23">
        <f t="shared" si="3"/>
        <v>0</v>
      </c>
      <c r="BE176" s="6"/>
      <c r="BF176" s="6"/>
      <c r="BG176" s="6"/>
      <c r="BH176" s="6"/>
      <c r="BI176" s="6"/>
      <c r="BJ176" s="6"/>
      <c r="BK176" s="6"/>
      <c r="BL176" s="23"/>
    </row>
    <row r="177">
      <c r="A177" s="16">
        <v>172.0</v>
      </c>
      <c r="B177" s="116" t="s">
        <v>111</v>
      </c>
      <c r="C177" s="116" t="s">
        <v>252</v>
      </c>
      <c r="D177" s="116" t="s">
        <v>110</v>
      </c>
      <c r="E177" s="117"/>
      <c r="F177" s="116" t="s">
        <v>96</v>
      </c>
      <c r="G177" s="116" t="s">
        <v>1078</v>
      </c>
      <c r="H177" s="48" t="s">
        <v>81</v>
      </c>
      <c r="J177" s="21"/>
      <c r="K177" s="48" t="s">
        <v>84</v>
      </c>
      <c r="L177" s="49">
        <v>42979.0</v>
      </c>
      <c r="M177" s="50"/>
      <c r="N177" s="48" t="s">
        <v>85</v>
      </c>
      <c r="O177" s="48" t="s">
        <v>295</v>
      </c>
      <c r="P177" s="50"/>
      <c r="Q177" s="6"/>
      <c r="R177" s="6"/>
      <c r="S177" s="6"/>
      <c r="T177" s="23"/>
      <c r="U177" s="23"/>
      <c r="V177" s="23"/>
      <c r="W177" s="6"/>
      <c r="X177" s="6"/>
      <c r="Y177" s="6"/>
      <c r="Z177" s="6"/>
      <c r="AA177" s="6"/>
      <c r="AB177" s="6"/>
      <c r="AC177" s="6"/>
      <c r="AD177" s="23"/>
      <c r="AE177" s="23"/>
      <c r="AF177" s="23"/>
      <c r="AG177" s="23"/>
      <c r="AH177" s="6"/>
      <c r="AI177" s="6"/>
      <c r="AJ177" s="6"/>
      <c r="AK177" s="6"/>
      <c r="AL177" s="6"/>
      <c r="AM177" s="23"/>
      <c r="AN177" s="23"/>
      <c r="AO177" s="23"/>
      <c r="AP177" s="23"/>
      <c r="AQ177" s="23"/>
      <c r="AR177" s="6"/>
      <c r="AS177" s="23"/>
      <c r="AT177" s="23"/>
      <c r="AU177" s="23"/>
      <c r="AV177" s="23"/>
      <c r="AW177" s="23"/>
      <c r="AX177" s="6"/>
      <c r="AY177" s="32" t="str">
        <f t="shared" si="1"/>
        <v/>
      </c>
      <c r="AZ177" s="23"/>
      <c r="BA177" s="23">
        <f t="shared" si="2"/>
        <v>0</v>
      </c>
      <c r="BB177" s="6"/>
      <c r="BC177" s="6"/>
      <c r="BD177" s="23">
        <f t="shared" si="3"/>
        <v>0</v>
      </c>
      <c r="BE177" s="6"/>
      <c r="BF177" s="6"/>
      <c r="BG177" s="6"/>
      <c r="BH177" s="6"/>
      <c r="BI177" s="6"/>
      <c r="BJ177" s="6"/>
      <c r="BK177" s="6"/>
      <c r="BL177" s="23"/>
    </row>
    <row r="178">
      <c r="A178" s="16">
        <v>173.0</v>
      </c>
      <c r="B178" s="116" t="s">
        <v>1968</v>
      </c>
      <c r="C178" s="116" t="s">
        <v>132</v>
      </c>
      <c r="D178" s="116" t="s">
        <v>77</v>
      </c>
      <c r="E178" s="117"/>
      <c r="F178" s="116" t="s">
        <v>79</v>
      </c>
      <c r="G178" s="116" t="s">
        <v>1078</v>
      </c>
      <c r="H178" s="48" t="s">
        <v>81</v>
      </c>
      <c r="J178" s="21"/>
      <c r="K178" s="48" t="s">
        <v>84</v>
      </c>
      <c r="L178" s="49">
        <v>42979.0</v>
      </c>
      <c r="M178" s="50"/>
      <c r="N178" s="48" t="s">
        <v>85</v>
      </c>
      <c r="O178" s="48" t="s">
        <v>295</v>
      </c>
      <c r="P178" s="50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6"/>
      <c r="AS178" s="25"/>
      <c r="AT178" s="25"/>
      <c r="AU178" s="25"/>
      <c r="AV178" s="25"/>
      <c r="AW178" s="25"/>
      <c r="AX178" s="25"/>
      <c r="AY178" s="32" t="str">
        <f t="shared" si="1"/>
        <v/>
      </c>
      <c r="AZ178" s="23"/>
      <c r="BA178" s="23">
        <f t="shared" si="2"/>
        <v>0</v>
      </c>
      <c r="BB178" s="6"/>
      <c r="BC178" s="6"/>
      <c r="BD178" s="23">
        <f t="shared" si="3"/>
        <v>0</v>
      </c>
      <c r="BE178" s="6"/>
      <c r="BF178" s="6"/>
      <c r="BG178" s="6"/>
      <c r="BH178" s="6"/>
      <c r="BI178" s="6"/>
      <c r="BJ178" s="6"/>
      <c r="BK178" s="6"/>
      <c r="BL178" s="23"/>
    </row>
    <row r="179">
      <c r="A179" s="16">
        <v>174.0</v>
      </c>
      <c r="B179" s="116" t="s">
        <v>567</v>
      </c>
      <c r="C179" s="116" t="s">
        <v>465</v>
      </c>
      <c r="D179" s="116" t="s">
        <v>395</v>
      </c>
      <c r="E179" s="117"/>
      <c r="F179" s="116" t="s">
        <v>96</v>
      </c>
      <c r="G179" s="116" t="s">
        <v>1078</v>
      </c>
      <c r="H179" s="48" t="s">
        <v>81</v>
      </c>
      <c r="J179" s="21"/>
      <c r="K179" s="48" t="s">
        <v>84</v>
      </c>
      <c r="L179" s="49">
        <v>42979.0</v>
      </c>
      <c r="M179" s="50"/>
      <c r="N179" s="48" t="s">
        <v>85</v>
      </c>
      <c r="O179" s="48" t="s">
        <v>295</v>
      </c>
      <c r="P179" s="50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6"/>
      <c r="AS179" s="25"/>
      <c r="AT179" s="25"/>
      <c r="AU179" s="25"/>
      <c r="AV179" s="25"/>
      <c r="AW179" s="25"/>
      <c r="AX179" s="25"/>
      <c r="AY179" s="32" t="str">
        <f t="shared" si="1"/>
        <v/>
      </c>
      <c r="AZ179" s="23"/>
      <c r="BA179" s="23">
        <f t="shared" si="2"/>
        <v>0</v>
      </c>
      <c r="BB179" s="6"/>
      <c r="BC179" s="6"/>
      <c r="BD179" s="23">
        <f t="shared" si="3"/>
        <v>0</v>
      </c>
      <c r="BE179" s="6"/>
      <c r="BF179" s="6"/>
      <c r="BG179" s="6"/>
      <c r="BH179" s="6"/>
      <c r="BI179" s="6"/>
      <c r="BJ179" s="6"/>
      <c r="BK179" s="6"/>
      <c r="BL179" s="23"/>
    </row>
    <row r="180">
      <c r="A180" s="16">
        <v>175.0</v>
      </c>
      <c r="B180" s="116" t="s">
        <v>578</v>
      </c>
      <c r="C180" s="116" t="s">
        <v>579</v>
      </c>
      <c r="D180" s="118"/>
      <c r="E180" s="117"/>
      <c r="F180" s="116" t="s">
        <v>96</v>
      </c>
      <c r="G180" s="116" t="s">
        <v>1078</v>
      </c>
      <c r="H180" s="48" t="s">
        <v>81</v>
      </c>
      <c r="J180" s="21"/>
      <c r="K180" s="48" t="s">
        <v>84</v>
      </c>
      <c r="L180" s="49">
        <v>42979.0</v>
      </c>
      <c r="M180" s="50"/>
      <c r="N180" s="48" t="s">
        <v>85</v>
      </c>
      <c r="O180" s="48" t="s">
        <v>295</v>
      </c>
      <c r="P180" s="50"/>
      <c r="Q180" s="6"/>
      <c r="R180" s="6"/>
      <c r="S180" s="6"/>
      <c r="T180" s="23"/>
      <c r="U180" s="23"/>
      <c r="V180" s="23"/>
      <c r="W180" s="6"/>
      <c r="X180" s="6"/>
      <c r="Y180" s="6"/>
      <c r="Z180" s="6"/>
      <c r="AA180" s="6"/>
      <c r="AB180" s="6"/>
      <c r="AC180" s="6"/>
      <c r="AD180" s="23"/>
      <c r="AE180" s="23"/>
      <c r="AF180" s="23"/>
      <c r="AG180" s="23"/>
      <c r="AH180" s="6"/>
      <c r="AI180" s="6"/>
      <c r="AJ180" s="6"/>
      <c r="AK180" s="6"/>
      <c r="AL180" s="6"/>
      <c r="AM180" s="23"/>
      <c r="AN180" s="23"/>
      <c r="AO180" s="23"/>
      <c r="AP180" s="23"/>
      <c r="AQ180" s="23"/>
      <c r="AR180" s="6"/>
      <c r="AS180" s="23"/>
      <c r="AT180" s="23"/>
      <c r="AU180" s="23"/>
      <c r="AV180" s="23"/>
      <c r="AW180" s="23"/>
      <c r="AX180" s="6"/>
      <c r="AY180" s="32" t="str">
        <f t="shared" si="1"/>
        <v/>
      </c>
      <c r="AZ180" s="23"/>
      <c r="BA180" s="23">
        <f t="shared" si="2"/>
        <v>0</v>
      </c>
      <c r="BB180" s="6"/>
      <c r="BC180" s="6"/>
      <c r="BD180" s="23">
        <f t="shared" si="3"/>
        <v>0</v>
      </c>
      <c r="BE180" s="6"/>
      <c r="BF180" s="6"/>
      <c r="BG180" s="6"/>
      <c r="BH180" s="6"/>
      <c r="BI180" s="6"/>
      <c r="BJ180" s="6"/>
      <c r="BK180" s="6"/>
      <c r="BL180" s="23"/>
    </row>
    <row r="181">
      <c r="A181" s="16">
        <v>176.0</v>
      </c>
      <c r="B181" s="116" t="s">
        <v>1969</v>
      </c>
      <c r="C181" s="116" t="s">
        <v>1970</v>
      </c>
      <c r="D181" s="116" t="s">
        <v>1971</v>
      </c>
      <c r="E181" s="117"/>
      <c r="F181" s="116" t="s">
        <v>79</v>
      </c>
      <c r="G181" s="116" t="s">
        <v>1078</v>
      </c>
      <c r="H181" s="48" t="s">
        <v>81</v>
      </c>
      <c r="J181" s="21"/>
      <c r="K181" s="48" t="s">
        <v>84</v>
      </c>
      <c r="L181" s="49">
        <v>42979.0</v>
      </c>
      <c r="M181" s="50"/>
      <c r="N181" s="48" t="s">
        <v>85</v>
      </c>
      <c r="O181" s="48" t="s">
        <v>295</v>
      </c>
      <c r="P181" s="50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6"/>
      <c r="AS181" s="25"/>
      <c r="AT181" s="25"/>
      <c r="AU181" s="25"/>
      <c r="AV181" s="25"/>
      <c r="AW181" s="25"/>
      <c r="AX181" s="25"/>
      <c r="AY181" s="32" t="str">
        <f t="shared" si="1"/>
        <v/>
      </c>
      <c r="AZ181" s="23"/>
      <c r="BA181" s="23">
        <f t="shared" si="2"/>
        <v>0</v>
      </c>
      <c r="BB181" s="6"/>
      <c r="BC181" s="6"/>
      <c r="BD181" s="23">
        <f t="shared" si="3"/>
        <v>0</v>
      </c>
      <c r="BE181" s="6"/>
      <c r="BF181" s="6"/>
      <c r="BG181" s="6"/>
      <c r="BH181" s="6"/>
      <c r="BI181" s="6"/>
      <c r="BJ181" s="6"/>
      <c r="BK181" s="6"/>
      <c r="BL181" s="23"/>
    </row>
    <row r="182">
      <c r="A182" s="16">
        <v>177.0</v>
      </c>
      <c r="B182" s="116" t="s">
        <v>585</v>
      </c>
      <c r="C182" s="116" t="s">
        <v>120</v>
      </c>
      <c r="D182" s="118"/>
      <c r="E182" s="117"/>
      <c r="F182" s="116" t="s">
        <v>96</v>
      </c>
      <c r="G182" s="116" t="s">
        <v>1078</v>
      </c>
      <c r="H182" s="48" t="s">
        <v>81</v>
      </c>
      <c r="J182" s="21"/>
      <c r="K182" s="48" t="s">
        <v>84</v>
      </c>
      <c r="L182" s="49">
        <v>42979.0</v>
      </c>
      <c r="M182" s="50"/>
      <c r="N182" s="48" t="s">
        <v>85</v>
      </c>
      <c r="O182" s="48" t="s">
        <v>295</v>
      </c>
      <c r="P182" s="50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6"/>
      <c r="AS182" s="25"/>
      <c r="AT182" s="25"/>
      <c r="AU182" s="25"/>
      <c r="AV182" s="25"/>
      <c r="AW182" s="25"/>
      <c r="AX182" s="25"/>
      <c r="AY182" s="32" t="str">
        <f t="shared" si="1"/>
        <v/>
      </c>
      <c r="AZ182" s="23"/>
      <c r="BA182" s="23">
        <f t="shared" si="2"/>
        <v>0</v>
      </c>
      <c r="BB182" s="6"/>
      <c r="BC182" s="6"/>
      <c r="BD182" s="23">
        <f t="shared" si="3"/>
        <v>0</v>
      </c>
      <c r="BE182" s="6"/>
      <c r="BF182" s="6"/>
      <c r="BG182" s="6"/>
      <c r="BH182" s="6"/>
      <c r="BI182" s="6"/>
      <c r="BJ182" s="6"/>
      <c r="BK182" s="6"/>
      <c r="BL182" s="23"/>
    </row>
    <row r="183">
      <c r="A183" s="16">
        <v>178.0</v>
      </c>
      <c r="B183" s="116" t="s">
        <v>592</v>
      </c>
      <c r="C183" s="116" t="s">
        <v>77</v>
      </c>
      <c r="D183" s="116" t="s">
        <v>274</v>
      </c>
      <c r="E183" s="118"/>
      <c r="F183" s="116" t="s">
        <v>79</v>
      </c>
      <c r="G183" s="116" t="s">
        <v>1078</v>
      </c>
      <c r="H183" s="48" t="s">
        <v>81</v>
      </c>
      <c r="J183" s="21"/>
      <c r="K183" s="48" t="s">
        <v>84</v>
      </c>
      <c r="L183" s="49">
        <v>42979.0</v>
      </c>
      <c r="M183" s="50"/>
      <c r="N183" s="48" t="s">
        <v>85</v>
      </c>
      <c r="O183" s="48" t="s">
        <v>295</v>
      </c>
      <c r="P183" s="50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6"/>
      <c r="AS183" s="25"/>
      <c r="AT183" s="25"/>
      <c r="AU183" s="25"/>
      <c r="AV183" s="25"/>
      <c r="AW183" s="25"/>
      <c r="AX183" s="25"/>
      <c r="AY183" s="32" t="str">
        <f t="shared" si="1"/>
        <v/>
      </c>
      <c r="AZ183" s="23"/>
      <c r="BA183" s="23">
        <f t="shared" si="2"/>
        <v>0</v>
      </c>
      <c r="BB183" s="6"/>
      <c r="BC183" s="6"/>
      <c r="BD183" s="23">
        <f t="shared" si="3"/>
        <v>0</v>
      </c>
      <c r="BE183" s="6"/>
      <c r="BF183" s="6"/>
      <c r="BG183" s="6"/>
      <c r="BH183" s="6"/>
      <c r="BI183" s="6"/>
      <c r="BJ183" s="6"/>
      <c r="BK183" s="6"/>
      <c r="BL183" s="23"/>
    </row>
    <row r="184">
      <c r="A184" s="16">
        <v>179.0</v>
      </c>
      <c r="B184" s="116" t="s">
        <v>597</v>
      </c>
      <c r="C184" s="116" t="s">
        <v>110</v>
      </c>
      <c r="D184" s="116" t="s">
        <v>599</v>
      </c>
      <c r="E184" s="117"/>
      <c r="F184" s="116" t="s">
        <v>96</v>
      </c>
      <c r="G184" s="116" t="s">
        <v>1078</v>
      </c>
      <c r="H184" s="48" t="s">
        <v>81</v>
      </c>
      <c r="J184" s="21"/>
      <c r="K184" s="48" t="s">
        <v>84</v>
      </c>
      <c r="L184" s="49">
        <v>42979.0</v>
      </c>
      <c r="M184" s="50"/>
      <c r="N184" s="48" t="s">
        <v>85</v>
      </c>
      <c r="O184" s="48" t="s">
        <v>295</v>
      </c>
      <c r="P184" s="50"/>
      <c r="Q184" s="6"/>
      <c r="R184" s="6"/>
      <c r="S184" s="6"/>
      <c r="T184" s="23"/>
      <c r="U184" s="23"/>
      <c r="V184" s="23"/>
      <c r="W184" s="6"/>
      <c r="X184" s="6"/>
      <c r="Y184" s="6"/>
      <c r="Z184" s="6"/>
      <c r="AA184" s="6"/>
      <c r="AB184" s="6"/>
      <c r="AC184" s="6"/>
      <c r="AD184" s="23"/>
      <c r="AE184" s="23"/>
      <c r="AF184" s="23"/>
      <c r="AG184" s="23"/>
      <c r="AH184" s="6"/>
      <c r="AI184" s="6"/>
      <c r="AJ184" s="6"/>
      <c r="AK184" s="6"/>
      <c r="AL184" s="6"/>
      <c r="AM184" s="23"/>
      <c r="AN184" s="23"/>
      <c r="AO184" s="23"/>
      <c r="AP184" s="23"/>
      <c r="AQ184" s="23"/>
      <c r="AR184" s="6"/>
      <c r="AS184" s="23"/>
      <c r="AT184" s="23"/>
      <c r="AU184" s="23"/>
      <c r="AV184" s="23"/>
      <c r="AW184" s="23"/>
      <c r="AX184" s="6"/>
      <c r="AY184" s="32" t="str">
        <f t="shared" si="1"/>
        <v/>
      </c>
      <c r="AZ184" s="23"/>
      <c r="BA184" s="23">
        <f t="shared" si="2"/>
        <v>0</v>
      </c>
      <c r="BB184" s="6"/>
      <c r="BC184" s="6"/>
      <c r="BD184" s="23">
        <f t="shared" si="3"/>
        <v>0</v>
      </c>
      <c r="BE184" s="6"/>
      <c r="BF184" s="6"/>
      <c r="BG184" s="6"/>
      <c r="BH184" s="6"/>
      <c r="BI184" s="6"/>
      <c r="BJ184" s="6"/>
      <c r="BK184" s="6"/>
      <c r="BL184" s="23"/>
    </row>
    <row r="185">
      <c r="A185" s="16">
        <v>180.0</v>
      </c>
      <c r="B185" s="116" t="s">
        <v>76</v>
      </c>
      <c r="C185" s="116" t="s">
        <v>603</v>
      </c>
      <c r="D185" s="116" t="s">
        <v>200</v>
      </c>
      <c r="E185" s="117"/>
      <c r="F185" s="116" t="s">
        <v>96</v>
      </c>
      <c r="G185" s="116" t="s">
        <v>1078</v>
      </c>
      <c r="H185" s="48" t="s">
        <v>81</v>
      </c>
      <c r="J185" s="21"/>
      <c r="K185" s="48"/>
      <c r="L185" s="49"/>
      <c r="M185" s="50"/>
      <c r="N185" s="48"/>
      <c r="O185" s="48"/>
      <c r="P185" s="52"/>
      <c r="Q185" s="6"/>
      <c r="R185" s="6"/>
      <c r="S185" s="6"/>
      <c r="T185" s="6"/>
      <c r="U185" s="23"/>
      <c r="V185" s="23"/>
      <c r="W185" s="6"/>
      <c r="X185" s="6"/>
      <c r="Y185" s="6"/>
      <c r="Z185" s="6"/>
      <c r="AA185" s="6"/>
      <c r="AB185" s="6"/>
      <c r="AC185" s="6"/>
      <c r="AD185" s="23"/>
      <c r="AE185" s="23"/>
      <c r="AF185" s="23"/>
      <c r="AG185" s="23"/>
      <c r="AH185" s="6"/>
      <c r="AI185" s="6"/>
      <c r="AJ185" s="6"/>
      <c r="AK185" s="6"/>
      <c r="AL185" s="6"/>
      <c r="AM185" s="23"/>
      <c r="AN185" s="23"/>
      <c r="AO185" s="23"/>
      <c r="AP185" s="23"/>
      <c r="AQ185" s="23"/>
      <c r="AR185" s="6"/>
      <c r="AS185" s="23"/>
      <c r="AT185" s="23"/>
      <c r="AU185" s="23"/>
      <c r="AV185" s="23"/>
      <c r="AW185" s="23"/>
      <c r="AX185" s="6"/>
      <c r="AY185" s="32" t="str">
        <f t="shared" si="1"/>
        <v/>
      </c>
      <c r="AZ185" s="23"/>
      <c r="BA185" s="23">
        <f t="shared" si="2"/>
        <v>0</v>
      </c>
      <c r="BB185" s="6"/>
      <c r="BC185" s="6"/>
      <c r="BD185" s="23">
        <f t="shared" si="3"/>
        <v>0</v>
      </c>
      <c r="BE185" s="6"/>
      <c r="BF185" s="6"/>
      <c r="BG185" s="6"/>
      <c r="BH185" s="6"/>
      <c r="BI185" s="6"/>
      <c r="BJ185" s="6"/>
      <c r="BK185" s="6"/>
      <c r="BL185" s="23"/>
    </row>
    <row r="186">
      <c r="A186" s="16">
        <v>181.0</v>
      </c>
      <c r="B186" s="116" t="s">
        <v>358</v>
      </c>
      <c r="C186" s="116" t="s">
        <v>606</v>
      </c>
      <c r="D186" s="116" t="s">
        <v>607</v>
      </c>
      <c r="E186" s="117"/>
      <c r="F186" s="116" t="s">
        <v>96</v>
      </c>
      <c r="G186" s="116" t="s">
        <v>1078</v>
      </c>
      <c r="H186" s="48" t="s">
        <v>81</v>
      </c>
      <c r="J186" s="21"/>
      <c r="K186" s="48" t="s">
        <v>84</v>
      </c>
      <c r="L186" s="49">
        <v>42979.0</v>
      </c>
      <c r="M186" s="50"/>
      <c r="N186" s="48" t="s">
        <v>85</v>
      </c>
      <c r="O186" s="48" t="s">
        <v>295</v>
      </c>
      <c r="P186" s="52"/>
      <c r="Q186" s="6"/>
      <c r="R186" s="6"/>
      <c r="S186" s="6"/>
      <c r="T186" s="6"/>
      <c r="U186" s="23"/>
      <c r="V186" s="23"/>
      <c r="W186" s="6"/>
      <c r="X186" s="6"/>
      <c r="Y186" s="6"/>
      <c r="Z186" s="6"/>
      <c r="AA186" s="6"/>
      <c r="AB186" s="6"/>
      <c r="AC186" s="6"/>
      <c r="AD186" s="23"/>
      <c r="AE186" s="23"/>
      <c r="AF186" s="23"/>
      <c r="AG186" s="23"/>
      <c r="AH186" s="6"/>
      <c r="AI186" s="6"/>
      <c r="AJ186" s="6"/>
      <c r="AK186" s="6"/>
      <c r="AL186" s="6"/>
      <c r="AM186" s="23"/>
      <c r="AN186" s="23"/>
      <c r="AO186" s="23"/>
      <c r="AP186" s="23"/>
      <c r="AQ186" s="23"/>
      <c r="AR186" s="6"/>
      <c r="AS186" s="23"/>
      <c r="AT186" s="23"/>
      <c r="AU186" s="23"/>
      <c r="AV186" s="23"/>
      <c r="AW186" s="23"/>
      <c r="AX186" s="6"/>
      <c r="AY186" s="32" t="str">
        <f t="shared" si="1"/>
        <v/>
      </c>
      <c r="AZ186" s="23"/>
      <c r="BA186" s="23">
        <f t="shared" si="2"/>
        <v>0</v>
      </c>
      <c r="BB186" s="6"/>
      <c r="BC186" s="6"/>
      <c r="BD186" s="23">
        <f t="shared" si="3"/>
        <v>0</v>
      </c>
      <c r="BE186" s="6"/>
      <c r="BF186" s="6"/>
      <c r="BG186" s="6"/>
      <c r="BH186" s="6"/>
      <c r="BI186" s="6"/>
      <c r="BJ186" s="6"/>
      <c r="BK186" s="6"/>
      <c r="BL186" s="23"/>
    </row>
    <row r="187">
      <c r="A187" s="16">
        <v>182.0</v>
      </c>
      <c r="B187" s="116" t="s">
        <v>612</v>
      </c>
      <c r="C187" s="116" t="s">
        <v>165</v>
      </c>
      <c r="D187" s="116" t="s">
        <v>491</v>
      </c>
      <c r="E187" s="117"/>
      <c r="F187" s="116" t="s">
        <v>79</v>
      </c>
      <c r="G187" s="116" t="s">
        <v>1078</v>
      </c>
      <c r="H187" s="48" t="s">
        <v>81</v>
      </c>
      <c r="J187" s="21"/>
      <c r="K187" s="48" t="s">
        <v>84</v>
      </c>
      <c r="L187" s="49">
        <v>42979.0</v>
      </c>
      <c r="M187" s="50"/>
      <c r="N187" s="48" t="s">
        <v>85</v>
      </c>
      <c r="O187" s="48" t="s">
        <v>295</v>
      </c>
      <c r="P187" s="50"/>
      <c r="Q187" s="6"/>
      <c r="R187" s="6"/>
      <c r="S187" s="6"/>
      <c r="T187" s="23"/>
      <c r="U187" s="23"/>
      <c r="V187" s="23"/>
      <c r="W187" s="6"/>
      <c r="X187" s="6"/>
      <c r="Y187" s="6"/>
      <c r="Z187" s="6"/>
      <c r="AA187" s="6"/>
      <c r="AB187" s="6"/>
      <c r="AC187" s="6"/>
      <c r="AD187" s="23"/>
      <c r="AE187" s="23"/>
      <c r="AF187" s="23"/>
      <c r="AG187" s="23"/>
      <c r="AH187" s="6"/>
      <c r="AI187" s="6"/>
      <c r="AJ187" s="6"/>
      <c r="AK187" s="6"/>
      <c r="AL187" s="6"/>
      <c r="AM187" s="23"/>
      <c r="AN187" s="23"/>
      <c r="AO187" s="23"/>
      <c r="AP187" s="23"/>
      <c r="AQ187" s="23"/>
      <c r="AR187" s="6"/>
      <c r="AS187" s="23"/>
      <c r="AT187" s="23"/>
      <c r="AU187" s="23"/>
      <c r="AV187" s="23"/>
      <c r="AW187" s="23"/>
      <c r="AX187" s="6"/>
      <c r="AY187" s="32" t="str">
        <f t="shared" si="1"/>
        <v/>
      </c>
      <c r="AZ187" s="23"/>
      <c r="BA187" s="23">
        <f t="shared" si="2"/>
        <v>0</v>
      </c>
      <c r="BB187" s="6"/>
      <c r="BC187" s="6"/>
      <c r="BD187" s="23">
        <f t="shared" si="3"/>
        <v>0</v>
      </c>
      <c r="BE187" s="6"/>
      <c r="BF187" s="6"/>
      <c r="BG187" s="6"/>
      <c r="BH187" s="6"/>
      <c r="BI187" s="6"/>
      <c r="BJ187" s="6"/>
      <c r="BK187" s="6"/>
      <c r="BL187" s="23"/>
    </row>
    <row r="188">
      <c r="A188" s="16">
        <v>183.0</v>
      </c>
      <c r="B188" s="116" t="s">
        <v>624</v>
      </c>
      <c r="C188" s="116" t="s">
        <v>625</v>
      </c>
      <c r="D188" s="116" t="s">
        <v>617</v>
      </c>
      <c r="E188" s="117"/>
      <c r="F188" s="116" t="s">
        <v>96</v>
      </c>
      <c r="G188" s="116" t="s">
        <v>1078</v>
      </c>
      <c r="H188" s="48" t="s">
        <v>81</v>
      </c>
      <c r="J188" s="21"/>
      <c r="K188" s="48" t="s">
        <v>84</v>
      </c>
      <c r="L188" s="49">
        <v>42982.0</v>
      </c>
      <c r="M188" s="50"/>
      <c r="N188" s="48" t="s">
        <v>85</v>
      </c>
      <c r="O188" s="48" t="s">
        <v>295</v>
      </c>
      <c r="P188" s="50"/>
      <c r="Q188" s="6"/>
      <c r="R188" s="6"/>
      <c r="S188" s="6"/>
      <c r="T188" s="23"/>
      <c r="U188" s="23"/>
      <c r="V188" s="23"/>
      <c r="W188" s="6"/>
      <c r="X188" s="6"/>
      <c r="Y188" s="6"/>
      <c r="Z188" s="6"/>
      <c r="AA188" s="6"/>
      <c r="AB188" s="6"/>
      <c r="AC188" s="6"/>
      <c r="AD188" s="23"/>
      <c r="AE188" s="23"/>
      <c r="AF188" s="23"/>
      <c r="AG188" s="23"/>
      <c r="AH188" s="6"/>
      <c r="AI188" s="6"/>
      <c r="AJ188" s="6"/>
      <c r="AK188" s="6"/>
      <c r="AL188" s="6"/>
      <c r="AM188" s="23"/>
      <c r="AN188" s="23"/>
      <c r="AO188" s="23"/>
      <c r="AP188" s="23"/>
      <c r="AQ188" s="23"/>
      <c r="AR188" s="6"/>
      <c r="AS188" s="23"/>
      <c r="AT188" s="23"/>
      <c r="AU188" s="23"/>
      <c r="AV188" s="23"/>
      <c r="AW188" s="23"/>
      <c r="AX188" s="6"/>
      <c r="AY188" s="32" t="str">
        <f t="shared" si="1"/>
        <v/>
      </c>
      <c r="AZ188" s="23"/>
      <c r="BA188" s="23">
        <f t="shared" si="2"/>
        <v>0</v>
      </c>
      <c r="BB188" s="6"/>
      <c r="BC188" s="6"/>
      <c r="BD188" s="23">
        <f t="shared" si="3"/>
        <v>0</v>
      </c>
      <c r="BE188" s="6"/>
      <c r="BF188" s="6"/>
      <c r="BG188" s="6"/>
      <c r="BH188" s="6"/>
      <c r="BI188" s="6"/>
      <c r="BJ188" s="6"/>
      <c r="BK188" s="6"/>
      <c r="BL188" s="23"/>
    </row>
    <row r="189">
      <c r="A189" s="16">
        <v>184.0</v>
      </c>
      <c r="B189" s="116" t="s">
        <v>634</v>
      </c>
      <c r="C189" s="116" t="s">
        <v>112</v>
      </c>
      <c r="D189" s="118"/>
      <c r="E189" s="117"/>
      <c r="F189" s="116" t="s">
        <v>96</v>
      </c>
      <c r="G189" s="116" t="s">
        <v>1078</v>
      </c>
      <c r="H189" s="48" t="s">
        <v>81</v>
      </c>
      <c r="J189" s="21"/>
      <c r="K189" s="48" t="s">
        <v>84</v>
      </c>
      <c r="L189" s="49">
        <v>42984.0</v>
      </c>
      <c r="M189" s="50"/>
      <c r="N189" s="48" t="s">
        <v>85</v>
      </c>
      <c r="O189" s="48" t="s">
        <v>483</v>
      </c>
      <c r="P189" s="52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6"/>
      <c r="AS189" s="25"/>
      <c r="AT189" s="25"/>
      <c r="AU189" s="25"/>
      <c r="AV189" s="25"/>
      <c r="AW189" s="25"/>
      <c r="AX189" s="25"/>
      <c r="AY189" s="32" t="str">
        <f t="shared" si="1"/>
        <v/>
      </c>
      <c r="AZ189" s="23"/>
      <c r="BA189" s="23">
        <f t="shared" si="2"/>
        <v>0</v>
      </c>
      <c r="BB189" s="6"/>
      <c r="BC189" s="6"/>
      <c r="BD189" s="23">
        <f t="shared" si="3"/>
        <v>0</v>
      </c>
      <c r="BE189" s="6"/>
      <c r="BF189" s="6"/>
      <c r="BG189" s="6"/>
      <c r="BH189" s="6"/>
      <c r="BI189" s="6"/>
      <c r="BJ189" s="6"/>
      <c r="BK189" s="6"/>
      <c r="BL189" s="23"/>
    </row>
    <row r="190">
      <c r="A190" s="16">
        <v>185.0</v>
      </c>
      <c r="B190" s="116" t="s">
        <v>645</v>
      </c>
      <c r="C190" s="116" t="s">
        <v>404</v>
      </c>
      <c r="D190" s="116" t="s">
        <v>259</v>
      </c>
      <c r="E190" s="117"/>
      <c r="F190" s="116" t="s">
        <v>96</v>
      </c>
      <c r="G190" s="116" t="s">
        <v>1078</v>
      </c>
      <c r="H190" s="48" t="s">
        <v>81</v>
      </c>
      <c r="J190" s="21"/>
      <c r="K190" s="48" t="s">
        <v>84</v>
      </c>
      <c r="L190" s="49">
        <v>42979.0</v>
      </c>
      <c r="M190" s="50"/>
      <c r="N190" s="48" t="s">
        <v>85</v>
      </c>
      <c r="O190" s="48" t="s">
        <v>295</v>
      </c>
      <c r="P190" s="50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6"/>
      <c r="AS190" s="25"/>
      <c r="AT190" s="25"/>
      <c r="AU190" s="25"/>
      <c r="AV190" s="25"/>
      <c r="AW190" s="25"/>
      <c r="AX190" s="25"/>
      <c r="AY190" s="32" t="str">
        <f t="shared" si="1"/>
        <v/>
      </c>
      <c r="AZ190" s="23"/>
      <c r="BA190" s="23">
        <f t="shared" si="2"/>
        <v>0</v>
      </c>
      <c r="BB190" s="6"/>
      <c r="BC190" s="6"/>
      <c r="BD190" s="23">
        <f t="shared" si="3"/>
        <v>0</v>
      </c>
      <c r="BE190" s="6"/>
      <c r="BF190" s="6"/>
      <c r="BG190" s="6"/>
      <c r="BH190" s="6"/>
      <c r="BI190" s="6"/>
      <c r="BJ190" s="6"/>
      <c r="BK190" s="6"/>
      <c r="BL190" s="23"/>
    </row>
    <row r="191">
      <c r="A191" s="16">
        <v>186.0</v>
      </c>
      <c r="B191" s="116" t="s">
        <v>648</v>
      </c>
      <c r="C191" s="116" t="s">
        <v>252</v>
      </c>
      <c r="D191" s="116" t="s">
        <v>650</v>
      </c>
      <c r="E191" s="117"/>
      <c r="F191" s="116" t="s">
        <v>96</v>
      </c>
      <c r="G191" s="116" t="s">
        <v>1078</v>
      </c>
      <c r="H191" s="48" t="s">
        <v>81</v>
      </c>
      <c r="J191" s="21"/>
      <c r="K191" s="48" t="s">
        <v>84</v>
      </c>
      <c r="L191" s="49">
        <v>42989.0</v>
      </c>
      <c r="M191" s="50"/>
      <c r="N191" s="48" t="s">
        <v>85</v>
      </c>
      <c r="O191" s="48" t="s">
        <v>295</v>
      </c>
      <c r="P191" s="50"/>
      <c r="Q191" s="6"/>
      <c r="R191" s="6"/>
      <c r="S191" s="6"/>
      <c r="T191" s="23"/>
      <c r="U191" s="23"/>
      <c r="V191" s="23"/>
      <c r="W191" s="6"/>
      <c r="X191" s="6"/>
      <c r="Y191" s="6"/>
      <c r="Z191" s="6"/>
      <c r="AA191" s="6"/>
      <c r="AB191" s="6"/>
      <c r="AC191" s="6"/>
      <c r="AD191" s="23"/>
      <c r="AE191" s="23"/>
      <c r="AF191" s="23"/>
      <c r="AG191" s="23"/>
      <c r="AH191" s="6"/>
      <c r="AI191" s="6"/>
      <c r="AJ191" s="6"/>
      <c r="AK191" s="6"/>
      <c r="AL191" s="6"/>
      <c r="AM191" s="23"/>
      <c r="AN191" s="23"/>
      <c r="AO191" s="23"/>
      <c r="AP191" s="23"/>
      <c r="AQ191" s="23"/>
      <c r="AR191" s="6"/>
      <c r="AS191" s="23"/>
      <c r="AT191" s="23"/>
      <c r="AU191" s="23"/>
      <c r="AV191" s="23"/>
      <c r="AW191" s="23"/>
      <c r="AX191" s="6"/>
      <c r="AY191" s="32" t="str">
        <f t="shared" si="1"/>
        <v/>
      </c>
      <c r="AZ191" s="23"/>
      <c r="BA191" s="23">
        <f t="shared" si="2"/>
        <v>0</v>
      </c>
      <c r="BB191" s="6"/>
      <c r="BC191" s="6"/>
      <c r="BD191" s="23">
        <f t="shared" si="3"/>
        <v>0</v>
      </c>
      <c r="BE191" s="6"/>
      <c r="BF191" s="6"/>
      <c r="BG191" s="6"/>
      <c r="BH191" s="6"/>
      <c r="BI191" s="6"/>
      <c r="BJ191" s="6"/>
      <c r="BK191" s="6"/>
      <c r="BL191" s="23"/>
    </row>
    <row r="192">
      <c r="A192" s="16">
        <v>187.0</v>
      </c>
      <c r="B192" s="116" t="s">
        <v>654</v>
      </c>
      <c r="C192" s="116" t="s">
        <v>78</v>
      </c>
      <c r="D192" s="118"/>
      <c r="E192" s="117"/>
      <c r="F192" s="116" t="s">
        <v>79</v>
      </c>
      <c r="G192" s="116" t="s">
        <v>1078</v>
      </c>
      <c r="H192" s="48" t="s">
        <v>81</v>
      </c>
      <c r="J192" s="21"/>
      <c r="K192" s="48" t="s">
        <v>84</v>
      </c>
      <c r="L192" s="49">
        <v>42979.0</v>
      </c>
      <c r="M192" s="50"/>
      <c r="N192" s="48" t="s">
        <v>85</v>
      </c>
      <c r="O192" s="48" t="s">
        <v>295</v>
      </c>
      <c r="P192" s="50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6"/>
      <c r="AS192" s="25"/>
      <c r="AT192" s="25"/>
      <c r="AU192" s="25"/>
      <c r="AV192" s="25"/>
      <c r="AW192" s="25"/>
      <c r="AX192" s="25"/>
      <c r="AY192" s="32" t="str">
        <f t="shared" si="1"/>
        <v/>
      </c>
      <c r="AZ192" s="23"/>
      <c r="BA192" s="23">
        <f t="shared" si="2"/>
        <v>0</v>
      </c>
      <c r="BB192" s="6"/>
      <c r="BC192" s="6"/>
      <c r="BD192" s="23">
        <f t="shared" si="3"/>
        <v>0</v>
      </c>
      <c r="BE192" s="6"/>
      <c r="BF192" s="6"/>
      <c r="BG192" s="6"/>
      <c r="BH192" s="6"/>
      <c r="BI192" s="6"/>
      <c r="BJ192" s="6"/>
      <c r="BK192" s="6"/>
      <c r="BL192" s="23"/>
    </row>
    <row r="193">
      <c r="A193" s="16">
        <v>188.0</v>
      </c>
      <c r="B193" s="116" t="s">
        <v>654</v>
      </c>
      <c r="C193" s="116" t="s">
        <v>120</v>
      </c>
      <c r="D193" s="118"/>
      <c r="E193" s="117"/>
      <c r="F193" s="116" t="s">
        <v>96</v>
      </c>
      <c r="G193" s="116" t="s">
        <v>1078</v>
      </c>
      <c r="H193" s="48" t="s">
        <v>81</v>
      </c>
      <c r="J193" s="21"/>
      <c r="K193" s="48" t="s">
        <v>84</v>
      </c>
      <c r="L193" s="49">
        <v>42982.0</v>
      </c>
      <c r="M193" s="50"/>
      <c r="N193" s="48" t="s">
        <v>85</v>
      </c>
      <c r="O193" s="48" t="s">
        <v>483</v>
      </c>
      <c r="P193" s="50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6"/>
      <c r="AS193" s="25"/>
      <c r="AT193" s="25"/>
      <c r="AU193" s="25"/>
      <c r="AV193" s="25"/>
      <c r="AW193" s="25"/>
      <c r="AX193" s="25"/>
      <c r="AY193" s="32" t="str">
        <f t="shared" si="1"/>
        <v/>
      </c>
      <c r="AZ193" s="23"/>
      <c r="BA193" s="23">
        <f t="shared" si="2"/>
        <v>0</v>
      </c>
      <c r="BB193" s="6"/>
      <c r="BC193" s="6"/>
      <c r="BD193" s="23">
        <f t="shared" si="3"/>
        <v>0</v>
      </c>
      <c r="BE193" s="6"/>
      <c r="BF193" s="6"/>
      <c r="BG193" s="6"/>
      <c r="BH193" s="6"/>
      <c r="BI193" s="6"/>
      <c r="BJ193" s="6"/>
      <c r="BK193" s="6"/>
      <c r="BL193" s="23"/>
    </row>
    <row r="194">
      <c r="A194" s="16">
        <v>189.0</v>
      </c>
      <c r="B194" s="116" t="s">
        <v>672</v>
      </c>
      <c r="C194" s="116" t="s">
        <v>674</v>
      </c>
      <c r="D194" s="116" t="s">
        <v>335</v>
      </c>
      <c r="E194" s="117"/>
      <c r="F194" s="116" t="s">
        <v>79</v>
      </c>
      <c r="G194" s="116" t="s">
        <v>1078</v>
      </c>
      <c r="H194" s="48" t="s">
        <v>81</v>
      </c>
      <c r="J194" s="21"/>
      <c r="K194" s="48" t="s">
        <v>84</v>
      </c>
      <c r="L194" s="49">
        <v>42979.0</v>
      </c>
      <c r="M194" s="50"/>
      <c r="N194" s="48" t="s">
        <v>85</v>
      </c>
      <c r="O194" s="48" t="s">
        <v>295</v>
      </c>
      <c r="P194" s="52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6"/>
      <c r="AS194" s="25"/>
      <c r="AT194" s="25"/>
      <c r="AU194" s="25"/>
      <c r="AV194" s="25"/>
      <c r="AW194" s="25"/>
      <c r="AX194" s="25"/>
      <c r="AY194" s="32" t="str">
        <f t="shared" si="1"/>
        <v/>
      </c>
      <c r="AZ194" s="23"/>
      <c r="BA194" s="23">
        <f t="shared" si="2"/>
        <v>0</v>
      </c>
      <c r="BB194" s="6"/>
      <c r="BC194" s="6"/>
      <c r="BD194" s="23">
        <f t="shared" si="3"/>
        <v>0</v>
      </c>
      <c r="BE194" s="6"/>
      <c r="BF194" s="6"/>
      <c r="BG194" s="6"/>
      <c r="BH194" s="6"/>
      <c r="BI194" s="6"/>
      <c r="BJ194" s="6"/>
      <c r="BK194" s="6"/>
      <c r="BL194" s="23"/>
    </row>
    <row r="195">
      <c r="A195" s="16">
        <v>190.0</v>
      </c>
      <c r="B195" s="116" t="s">
        <v>280</v>
      </c>
      <c r="C195" s="116" t="s">
        <v>77</v>
      </c>
      <c r="D195" s="116" t="s">
        <v>76</v>
      </c>
      <c r="E195" s="118"/>
      <c r="F195" s="116" t="s">
        <v>79</v>
      </c>
      <c r="G195" s="116" t="s">
        <v>1078</v>
      </c>
      <c r="H195" s="48" t="s">
        <v>81</v>
      </c>
      <c r="J195" s="21"/>
      <c r="K195" s="48" t="s">
        <v>84</v>
      </c>
      <c r="L195" s="49">
        <v>42979.0</v>
      </c>
      <c r="M195" s="50"/>
      <c r="N195" s="48" t="s">
        <v>85</v>
      </c>
      <c r="O195" s="48" t="s">
        <v>295</v>
      </c>
      <c r="P195" s="50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6"/>
      <c r="AS195" s="25"/>
      <c r="AT195" s="25"/>
      <c r="AU195" s="25"/>
      <c r="AV195" s="25"/>
      <c r="AW195" s="25"/>
      <c r="AX195" s="25"/>
      <c r="AY195" s="32" t="str">
        <f t="shared" si="1"/>
        <v/>
      </c>
      <c r="AZ195" s="23"/>
      <c r="BA195" s="23">
        <f t="shared" si="2"/>
        <v>0</v>
      </c>
      <c r="BB195" s="6"/>
      <c r="BC195" s="6"/>
      <c r="BD195" s="23">
        <f t="shared" si="3"/>
        <v>0</v>
      </c>
      <c r="BE195" s="6"/>
      <c r="BF195" s="6"/>
      <c r="BG195" s="6"/>
      <c r="BH195" s="6"/>
      <c r="BI195" s="6"/>
      <c r="BJ195" s="6"/>
      <c r="BK195" s="6"/>
      <c r="BL195" s="23"/>
    </row>
    <row r="196">
      <c r="A196" s="16">
        <v>191.0</v>
      </c>
      <c r="B196" s="116" t="s">
        <v>695</v>
      </c>
      <c r="C196" s="116" t="s">
        <v>120</v>
      </c>
      <c r="D196" s="116" t="s">
        <v>275</v>
      </c>
      <c r="E196" s="117"/>
      <c r="F196" s="116" t="s">
        <v>96</v>
      </c>
      <c r="G196" s="116" t="s">
        <v>1078</v>
      </c>
      <c r="H196" s="48" t="s">
        <v>81</v>
      </c>
      <c r="J196" s="21"/>
      <c r="K196" s="48" t="s">
        <v>84</v>
      </c>
      <c r="L196" s="49">
        <v>42979.0</v>
      </c>
      <c r="M196" s="50"/>
      <c r="N196" s="48" t="s">
        <v>85</v>
      </c>
      <c r="O196" s="48" t="s">
        <v>295</v>
      </c>
      <c r="P196" s="50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6"/>
      <c r="AS196" s="25"/>
      <c r="AT196" s="25"/>
      <c r="AU196" s="25"/>
      <c r="AV196" s="25"/>
      <c r="AW196" s="25"/>
      <c r="AX196" s="25"/>
      <c r="AY196" s="32" t="str">
        <f t="shared" si="1"/>
        <v/>
      </c>
      <c r="AZ196" s="23"/>
      <c r="BA196" s="23">
        <f t="shared" si="2"/>
        <v>0</v>
      </c>
      <c r="BB196" s="6"/>
      <c r="BC196" s="6"/>
      <c r="BD196" s="23">
        <f t="shared" si="3"/>
        <v>0</v>
      </c>
      <c r="BE196" s="6"/>
      <c r="BF196" s="6"/>
      <c r="BG196" s="6"/>
      <c r="BH196" s="6"/>
      <c r="BI196" s="6"/>
      <c r="BJ196" s="6"/>
      <c r="BK196" s="6"/>
      <c r="BL196" s="23"/>
    </row>
    <row r="197">
      <c r="A197" s="16">
        <v>192.0</v>
      </c>
      <c r="B197" s="116" t="s">
        <v>701</v>
      </c>
      <c r="C197" s="116" t="s">
        <v>269</v>
      </c>
      <c r="D197" s="116" t="s">
        <v>145</v>
      </c>
      <c r="E197" s="117"/>
      <c r="F197" s="116" t="s">
        <v>79</v>
      </c>
      <c r="G197" s="116" t="s">
        <v>1078</v>
      </c>
      <c r="H197" s="48" t="s">
        <v>81</v>
      </c>
      <c r="J197" s="21"/>
      <c r="K197" s="48" t="s">
        <v>84</v>
      </c>
      <c r="L197" s="49">
        <v>42985.0</v>
      </c>
      <c r="M197" s="50"/>
      <c r="N197" s="48" t="s">
        <v>85</v>
      </c>
      <c r="O197" s="48" t="s">
        <v>295</v>
      </c>
      <c r="P197" s="50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6"/>
      <c r="AS197" s="25"/>
      <c r="AT197" s="25"/>
      <c r="AU197" s="25"/>
      <c r="AV197" s="25"/>
      <c r="AW197" s="25"/>
      <c r="AX197" s="25"/>
      <c r="AY197" s="32" t="str">
        <f t="shared" si="1"/>
        <v/>
      </c>
      <c r="AZ197" s="23"/>
      <c r="BA197" s="23">
        <f t="shared" si="2"/>
        <v>0</v>
      </c>
      <c r="BB197" s="6"/>
      <c r="BC197" s="6"/>
      <c r="BD197" s="23">
        <f t="shared" si="3"/>
        <v>0</v>
      </c>
      <c r="BE197" s="6"/>
      <c r="BF197" s="6"/>
      <c r="BG197" s="6"/>
      <c r="BH197" s="6"/>
      <c r="BI197" s="6"/>
      <c r="BJ197" s="6"/>
      <c r="BK197" s="6"/>
      <c r="BL197" s="23"/>
    </row>
    <row r="198">
      <c r="A198" s="16">
        <v>193.0</v>
      </c>
      <c r="B198" s="116" t="s">
        <v>710</v>
      </c>
      <c r="C198" s="116" t="s">
        <v>213</v>
      </c>
      <c r="D198" s="116" t="s">
        <v>711</v>
      </c>
      <c r="E198" s="117"/>
      <c r="F198" s="116" t="s">
        <v>79</v>
      </c>
      <c r="G198" s="116" t="s">
        <v>1977</v>
      </c>
      <c r="H198" s="48" t="s">
        <v>81</v>
      </c>
      <c r="J198" s="21"/>
      <c r="K198" s="48" t="s">
        <v>138</v>
      </c>
      <c r="L198" s="49">
        <v>42979.0</v>
      </c>
      <c r="M198" s="49">
        <v>42985.0</v>
      </c>
      <c r="N198" s="48" t="s">
        <v>85</v>
      </c>
      <c r="O198" s="48" t="s">
        <v>295</v>
      </c>
      <c r="P198" s="49">
        <v>42983.0</v>
      </c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6"/>
      <c r="AS198" s="25"/>
      <c r="AT198" s="25"/>
      <c r="AU198" s="25"/>
      <c r="AV198" s="25"/>
      <c r="AW198" s="25"/>
      <c r="AX198" s="25"/>
      <c r="AY198" s="32" t="str">
        <f t="shared" si="1"/>
        <v/>
      </c>
      <c r="AZ198" s="23"/>
      <c r="BA198" s="23">
        <f t="shared" si="2"/>
        <v>0</v>
      </c>
      <c r="BB198" s="6"/>
      <c r="BC198" s="6"/>
      <c r="BD198" s="23">
        <f t="shared" si="3"/>
        <v>0</v>
      </c>
      <c r="BE198" s="6"/>
      <c r="BF198" s="6"/>
      <c r="BG198" s="6"/>
      <c r="BH198" s="6"/>
      <c r="BI198" s="6"/>
      <c r="BJ198" s="6"/>
      <c r="BK198" s="6"/>
      <c r="BL198" s="23"/>
    </row>
    <row r="199">
      <c r="A199" s="16">
        <v>194.0</v>
      </c>
      <c r="B199" s="116" t="s">
        <v>403</v>
      </c>
      <c r="C199" s="116" t="s">
        <v>185</v>
      </c>
      <c r="D199" s="116" t="s">
        <v>596</v>
      </c>
      <c r="E199" s="118"/>
      <c r="F199" s="116" t="s">
        <v>79</v>
      </c>
      <c r="G199" s="116" t="s">
        <v>1977</v>
      </c>
      <c r="H199" s="48" t="s">
        <v>81</v>
      </c>
      <c r="J199" s="21"/>
      <c r="K199" s="48" t="s">
        <v>84</v>
      </c>
      <c r="L199" s="49">
        <v>42979.0</v>
      </c>
      <c r="M199" s="50"/>
      <c r="N199" s="48" t="s">
        <v>85</v>
      </c>
      <c r="O199" s="48" t="s">
        <v>295</v>
      </c>
      <c r="P199" s="50"/>
      <c r="Q199" s="6"/>
      <c r="R199" s="6"/>
      <c r="S199" s="6"/>
      <c r="T199" s="23"/>
      <c r="U199" s="23"/>
      <c r="V199" s="23"/>
      <c r="W199" s="6"/>
      <c r="X199" s="6"/>
      <c r="Y199" s="6"/>
      <c r="Z199" s="6"/>
      <c r="AA199" s="6"/>
      <c r="AB199" s="6"/>
      <c r="AC199" s="6"/>
      <c r="AD199" s="23"/>
      <c r="AE199" s="23"/>
      <c r="AF199" s="23"/>
      <c r="AG199" s="23"/>
      <c r="AH199" s="6"/>
      <c r="AI199" s="25"/>
      <c r="AJ199" s="25"/>
      <c r="AK199" s="6"/>
      <c r="AL199" s="6"/>
      <c r="AM199" s="23"/>
      <c r="AN199" s="23"/>
      <c r="AO199" s="23"/>
      <c r="AP199" s="23"/>
      <c r="AQ199" s="23"/>
      <c r="AR199" s="6"/>
      <c r="AS199" s="23"/>
      <c r="AT199" s="23"/>
      <c r="AU199" s="23"/>
      <c r="AV199" s="23"/>
      <c r="AW199" s="23"/>
      <c r="AX199" s="6"/>
      <c r="AY199" s="32" t="str">
        <f t="shared" si="1"/>
        <v/>
      </c>
      <c r="AZ199" s="23"/>
      <c r="BA199" s="23">
        <f t="shared" si="2"/>
        <v>0</v>
      </c>
      <c r="BB199" s="6"/>
      <c r="BC199" s="6"/>
      <c r="BD199" s="23">
        <f t="shared" si="3"/>
        <v>0</v>
      </c>
      <c r="BE199" s="6"/>
      <c r="BF199" s="6"/>
      <c r="BG199" s="6"/>
      <c r="BH199" s="6"/>
      <c r="BI199" s="6"/>
      <c r="BJ199" s="6"/>
      <c r="BK199" s="6"/>
      <c r="BL199" s="23"/>
    </row>
    <row r="200">
      <c r="A200" s="16">
        <v>195.0</v>
      </c>
      <c r="B200" s="116" t="s">
        <v>730</v>
      </c>
      <c r="C200" s="116" t="s">
        <v>78</v>
      </c>
      <c r="D200" s="116" t="s">
        <v>731</v>
      </c>
      <c r="E200" s="117"/>
      <c r="F200" s="116" t="s">
        <v>79</v>
      </c>
      <c r="G200" s="116" t="s">
        <v>1977</v>
      </c>
      <c r="H200" s="48" t="s">
        <v>81</v>
      </c>
      <c r="J200" s="21"/>
      <c r="K200" s="48" t="s">
        <v>84</v>
      </c>
      <c r="L200" s="49">
        <v>42979.0</v>
      </c>
      <c r="M200" s="50"/>
      <c r="N200" s="48" t="s">
        <v>85</v>
      </c>
      <c r="O200" s="48" t="s">
        <v>295</v>
      </c>
      <c r="P200" s="50"/>
      <c r="Q200" s="6"/>
      <c r="R200" s="6"/>
      <c r="S200" s="6"/>
      <c r="T200" s="23"/>
      <c r="U200" s="23"/>
      <c r="V200" s="23"/>
      <c r="W200" s="6"/>
      <c r="X200" s="6"/>
      <c r="Y200" s="6"/>
      <c r="Z200" s="6"/>
      <c r="AA200" s="6"/>
      <c r="AB200" s="6"/>
      <c r="AC200" s="6"/>
      <c r="AD200" s="23"/>
      <c r="AE200" s="23"/>
      <c r="AF200" s="23"/>
      <c r="AG200" s="23"/>
      <c r="AH200" s="6"/>
      <c r="AI200" s="25"/>
      <c r="AJ200" s="25"/>
      <c r="AK200" s="6"/>
      <c r="AL200" s="6"/>
      <c r="AM200" s="23"/>
      <c r="AN200" s="23"/>
      <c r="AO200" s="23"/>
      <c r="AP200" s="23"/>
      <c r="AQ200" s="23"/>
      <c r="AR200" s="6"/>
      <c r="AS200" s="23"/>
      <c r="AT200" s="23"/>
      <c r="AU200" s="23"/>
      <c r="AV200" s="23"/>
      <c r="AW200" s="23"/>
      <c r="AX200" s="6"/>
      <c r="AY200" s="32" t="str">
        <f t="shared" si="1"/>
        <v/>
      </c>
      <c r="AZ200" s="23"/>
      <c r="BA200" s="23">
        <f t="shared" si="2"/>
        <v>0</v>
      </c>
      <c r="BB200" s="6"/>
      <c r="BC200" s="6"/>
      <c r="BD200" s="23">
        <f t="shared" si="3"/>
        <v>0</v>
      </c>
      <c r="BE200" s="6"/>
      <c r="BF200" s="6"/>
      <c r="BG200" s="6"/>
      <c r="BH200" s="6"/>
      <c r="BI200" s="6"/>
      <c r="BJ200" s="6"/>
      <c r="BK200" s="6"/>
      <c r="BL200" s="23"/>
    </row>
    <row r="201">
      <c r="A201" s="16">
        <v>196.0</v>
      </c>
      <c r="B201" s="116" t="s">
        <v>737</v>
      </c>
      <c r="C201" s="116" t="s">
        <v>122</v>
      </c>
      <c r="D201" s="116" t="s">
        <v>570</v>
      </c>
      <c r="E201" s="118"/>
      <c r="F201" s="116" t="s">
        <v>96</v>
      </c>
      <c r="G201" s="116" t="s">
        <v>1977</v>
      </c>
      <c r="H201" s="48" t="s">
        <v>81</v>
      </c>
      <c r="J201" s="21"/>
      <c r="K201" s="48" t="s">
        <v>84</v>
      </c>
      <c r="L201" s="49">
        <v>42979.0</v>
      </c>
      <c r="M201" s="50"/>
      <c r="N201" s="48" t="s">
        <v>85</v>
      </c>
      <c r="O201" s="48" t="s">
        <v>295</v>
      </c>
      <c r="P201" s="50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6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6"/>
      <c r="AS201" s="25"/>
      <c r="AT201" s="25"/>
      <c r="AU201" s="25"/>
      <c r="AV201" s="25"/>
      <c r="AW201" s="25"/>
      <c r="AX201" s="6"/>
      <c r="AY201" s="32" t="str">
        <f t="shared" si="1"/>
        <v/>
      </c>
      <c r="AZ201" s="23"/>
      <c r="BA201" s="23">
        <f t="shared" si="2"/>
        <v>0</v>
      </c>
      <c r="BB201" s="6"/>
      <c r="BC201" s="6"/>
      <c r="BD201" s="23">
        <f t="shared" si="3"/>
        <v>0</v>
      </c>
      <c r="BE201" s="6"/>
      <c r="BF201" s="6"/>
      <c r="BG201" s="6"/>
      <c r="BH201" s="6"/>
      <c r="BI201" s="6"/>
      <c r="BJ201" s="6"/>
      <c r="BK201" s="6"/>
      <c r="BL201" s="23"/>
    </row>
    <row r="202">
      <c r="A202" s="16">
        <v>197.0</v>
      </c>
      <c r="B202" s="116" t="s">
        <v>743</v>
      </c>
      <c r="C202" s="116" t="s">
        <v>744</v>
      </c>
      <c r="D202" s="116" t="s">
        <v>101</v>
      </c>
      <c r="E202" s="117"/>
      <c r="F202" s="116" t="s">
        <v>96</v>
      </c>
      <c r="G202" s="116" t="s">
        <v>1977</v>
      </c>
      <c r="H202" s="48" t="s">
        <v>81</v>
      </c>
      <c r="J202" s="21"/>
      <c r="K202" s="48" t="s">
        <v>84</v>
      </c>
      <c r="L202" s="51">
        <v>43053.0</v>
      </c>
      <c r="M202" s="50"/>
      <c r="N202" s="48" t="s">
        <v>85</v>
      </c>
      <c r="O202" s="48" t="s">
        <v>483</v>
      </c>
      <c r="P202" s="50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6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6"/>
      <c r="AS202" s="25"/>
      <c r="AT202" s="25"/>
      <c r="AU202" s="25"/>
      <c r="AV202" s="25"/>
      <c r="AW202" s="25"/>
      <c r="AX202" s="6"/>
      <c r="AY202" s="32" t="str">
        <f t="shared" si="1"/>
        <v/>
      </c>
      <c r="AZ202" s="23"/>
      <c r="BA202" s="23">
        <f t="shared" si="2"/>
        <v>0</v>
      </c>
      <c r="BB202" s="6"/>
      <c r="BC202" s="6"/>
      <c r="BD202" s="23">
        <f t="shared" si="3"/>
        <v>0</v>
      </c>
      <c r="BE202" s="6"/>
      <c r="BF202" s="6"/>
      <c r="BG202" s="6"/>
      <c r="BH202" s="6"/>
      <c r="BI202" s="6"/>
      <c r="BJ202" s="6"/>
      <c r="BK202" s="6"/>
      <c r="BL202" s="23"/>
    </row>
    <row r="203">
      <c r="A203" s="16">
        <v>198.0</v>
      </c>
      <c r="B203" s="116" t="s">
        <v>750</v>
      </c>
      <c r="C203" s="116" t="s">
        <v>662</v>
      </c>
      <c r="D203" s="116" t="s">
        <v>110</v>
      </c>
      <c r="E203" s="117"/>
      <c r="F203" s="116" t="s">
        <v>96</v>
      </c>
      <c r="G203" s="116" t="s">
        <v>1977</v>
      </c>
      <c r="H203" s="48" t="s">
        <v>81</v>
      </c>
      <c r="J203" s="21"/>
      <c r="K203" s="48" t="s">
        <v>84</v>
      </c>
      <c r="L203" s="49">
        <v>42982.0</v>
      </c>
      <c r="M203" s="50"/>
      <c r="N203" s="48" t="s">
        <v>85</v>
      </c>
      <c r="O203" s="48" t="s">
        <v>483</v>
      </c>
      <c r="P203" s="50"/>
      <c r="Q203" s="6"/>
      <c r="R203" s="6"/>
      <c r="S203" s="6"/>
      <c r="T203" s="23"/>
      <c r="U203" s="23"/>
      <c r="V203" s="23"/>
      <c r="W203" s="6"/>
      <c r="X203" s="6"/>
      <c r="Y203" s="6"/>
      <c r="Z203" s="6"/>
      <c r="AA203" s="6"/>
      <c r="AB203" s="6"/>
      <c r="AC203" s="6"/>
      <c r="AD203" s="23"/>
      <c r="AE203" s="23"/>
      <c r="AF203" s="23"/>
      <c r="AG203" s="23"/>
      <c r="AH203" s="6"/>
      <c r="AI203" s="25"/>
      <c r="AJ203" s="25"/>
      <c r="AK203" s="6"/>
      <c r="AL203" s="6"/>
      <c r="AM203" s="23"/>
      <c r="AN203" s="23"/>
      <c r="AO203" s="23"/>
      <c r="AP203" s="23"/>
      <c r="AQ203" s="23"/>
      <c r="AR203" s="6"/>
      <c r="AS203" s="23"/>
      <c r="AT203" s="23"/>
      <c r="AU203" s="23"/>
      <c r="AV203" s="23"/>
      <c r="AW203" s="23"/>
      <c r="AX203" s="6"/>
      <c r="AY203" s="32" t="str">
        <f t="shared" si="1"/>
        <v/>
      </c>
      <c r="AZ203" s="23"/>
      <c r="BA203" s="23">
        <f t="shared" si="2"/>
        <v>0</v>
      </c>
      <c r="BB203" s="6"/>
      <c r="BC203" s="6"/>
      <c r="BD203" s="23">
        <f t="shared" si="3"/>
        <v>0</v>
      </c>
      <c r="BE203" s="6"/>
      <c r="BF203" s="6"/>
      <c r="BG203" s="6"/>
      <c r="BH203" s="6"/>
      <c r="BI203" s="6"/>
      <c r="BJ203" s="6"/>
      <c r="BK203" s="6"/>
      <c r="BL203" s="23"/>
    </row>
    <row r="204">
      <c r="A204" s="16">
        <v>199.0</v>
      </c>
      <c r="B204" s="116" t="s">
        <v>755</v>
      </c>
      <c r="C204" s="116" t="s">
        <v>78</v>
      </c>
      <c r="D204" s="116" t="s">
        <v>132</v>
      </c>
      <c r="E204" s="117"/>
      <c r="F204" s="116" t="s">
        <v>79</v>
      </c>
      <c r="G204" s="116" t="s">
        <v>1977</v>
      </c>
      <c r="H204" s="48" t="s">
        <v>81</v>
      </c>
      <c r="J204" s="21"/>
      <c r="K204" s="48" t="s">
        <v>84</v>
      </c>
      <c r="L204" s="49">
        <v>42979.0</v>
      </c>
      <c r="M204" s="50"/>
      <c r="N204" s="48" t="s">
        <v>85</v>
      </c>
      <c r="O204" s="48" t="s">
        <v>295</v>
      </c>
      <c r="P204" s="50"/>
      <c r="Q204" s="6"/>
      <c r="R204" s="6"/>
      <c r="S204" s="6"/>
      <c r="T204" s="23"/>
      <c r="U204" s="23"/>
      <c r="V204" s="23"/>
      <c r="W204" s="6"/>
      <c r="X204" s="6"/>
      <c r="Y204" s="6"/>
      <c r="Z204" s="6"/>
      <c r="AA204" s="6"/>
      <c r="AB204" s="6"/>
      <c r="AC204" s="6"/>
      <c r="AD204" s="23"/>
      <c r="AE204" s="23"/>
      <c r="AF204" s="23"/>
      <c r="AG204" s="23"/>
      <c r="AH204" s="6"/>
      <c r="AI204" s="25"/>
      <c r="AJ204" s="25"/>
      <c r="AK204" s="6"/>
      <c r="AL204" s="6"/>
      <c r="AM204" s="23"/>
      <c r="AN204" s="23"/>
      <c r="AO204" s="23"/>
      <c r="AP204" s="23"/>
      <c r="AQ204" s="23"/>
      <c r="AR204" s="6"/>
      <c r="AS204" s="23"/>
      <c r="AT204" s="23"/>
      <c r="AU204" s="23"/>
      <c r="AV204" s="23"/>
      <c r="AW204" s="23"/>
      <c r="AX204" s="6"/>
      <c r="AY204" s="32" t="str">
        <f t="shared" si="1"/>
        <v/>
      </c>
      <c r="AZ204" s="23"/>
      <c r="BA204" s="23">
        <f t="shared" si="2"/>
        <v>0</v>
      </c>
      <c r="BB204" s="6"/>
      <c r="BC204" s="6"/>
      <c r="BD204" s="23">
        <f t="shared" si="3"/>
        <v>0</v>
      </c>
      <c r="BE204" s="6"/>
      <c r="BF204" s="6"/>
      <c r="BG204" s="6"/>
      <c r="BH204" s="6"/>
      <c r="BI204" s="6"/>
      <c r="BJ204" s="6"/>
      <c r="BK204" s="6"/>
      <c r="BL204" s="23"/>
    </row>
    <row r="205">
      <c r="A205" s="16">
        <v>200.0</v>
      </c>
      <c r="B205" s="116" t="s">
        <v>761</v>
      </c>
      <c r="C205" s="116" t="s">
        <v>95</v>
      </c>
      <c r="D205" s="118"/>
      <c r="E205" s="117"/>
      <c r="F205" s="116" t="s">
        <v>96</v>
      </c>
      <c r="G205" s="116" t="s">
        <v>1977</v>
      </c>
      <c r="H205" s="48" t="s">
        <v>81</v>
      </c>
      <c r="J205" s="21"/>
      <c r="K205" s="48" t="s">
        <v>84</v>
      </c>
      <c r="L205" s="49">
        <v>42979.0</v>
      </c>
      <c r="M205" s="50"/>
      <c r="N205" s="48" t="s">
        <v>85</v>
      </c>
      <c r="O205" s="50"/>
      <c r="P205" s="50"/>
      <c r="Q205" s="6"/>
      <c r="R205" s="6"/>
      <c r="S205" s="6"/>
      <c r="T205" s="23"/>
      <c r="U205" s="23"/>
      <c r="V205" s="23"/>
      <c r="W205" s="6"/>
      <c r="X205" s="6"/>
      <c r="Y205" s="6"/>
      <c r="Z205" s="6"/>
      <c r="AA205" s="6"/>
      <c r="AB205" s="6"/>
      <c r="AC205" s="6"/>
      <c r="AD205" s="23"/>
      <c r="AE205" s="23"/>
      <c r="AF205" s="23"/>
      <c r="AG205" s="23"/>
      <c r="AH205" s="6"/>
      <c r="AI205" s="25"/>
      <c r="AJ205" s="25"/>
      <c r="AK205" s="6"/>
      <c r="AL205" s="6"/>
      <c r="AM205" s="23"/>
      <c r="AN205" s="23"/>
      <c r="AO205" s="23"/>
      <c r="AP205" s="23"/>
      <c r="AQ205" s="23"/>
      <c r="AR205" s="6"/>
      <c r="AS205" s="23"/>
      <c r="AT205" s="23"/>
      <c r="AU205" s="23"/>
      <c r="AV205" s="23"/>
      <c r="AW205" s="23"/>
      <c r="AX205" s="6"/>
      <c r="AY205" s="32" t="str">
        <f t="shared" si="1"/>
        <v/>
      </c>
      <c r="AZ205" s="23"/>
      <c r="BA205" s="23">
        <f t="shared" si="2"/>
        <v>0</v>
      </c>
      <c r="BB205" s="6"/>
      <c r="BC205" s="6"/>
      <c r="BD205" s="23">
        <f t="shared" si="3"/>
        <v>0</v>
      </c>
      <c r="BE205" s="6"/>
      <c r="BF205" s="6"/>
      <c r="BG205" s="6"/>
      <c r="BH205" s="6"/>
      <c r="BI205" s="6"/>
      <c r="BJ205" s="6"/>
      <c r="BK205" s="6"/>
      <c r="BL205" s="23"/>
    </row>
    <row r="206">
      <c r="A206" s="16">
        <v>201.0</v>
      </c>
      <c r="B206" s="116" t="s">
        <v>767</v>
      </c>
      <c r="C206" s="116" t="s">
        <v>185</v>
      </c>
      <c r="D206" s="116" t="s">
        <v>768</v>
      </c>
      <c r="E206" s="117"/>
      <c r="F206" s="116" t="s">
        <v>79</v>
      </c>
      <c r="G206" s="116" t="s">
        <v>1977</v>
      </c>
      <c r="H206" s="48" t="s">
        <v>81</v>
      </c>
      <c r="J206" s="21"/>
      <c r="K206" s="48" t="s">
        <v>84</v>
      </c>
      <c r="L206" s="49">
        <v>42979.0</v>
      </c>
      <c r="M206" s="50"/>
      <c r="N206" s="48" t="s">
        <v>85</v>
      </c>
      <c r="O206" s="50"/>
      <c r="P206" s="50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6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6"/>
      <c r="AS206" s="25"/>
      <c r="AT206" s="25"/>
      <c r="AU206" s="25"/>
      <c r="AV206" s="25"/>
      <c r="AW206" s="25"/>
      <c r="AX206" s="6"/>
      <c r="AY206" s="32" t="str">
        <f t="shared" si="1"/>
        <v/>
      </c>
      <c r="AZ206" s="23"/>
      <c r="BA206" s="23">
        <f t="shared" si="2"/>
        <v>0</v>
      </c>
      <c r="BB206" s="6"/>
      <c r="BC206" s="6"/>
      <c r="BD206" s="23">
        <f t="shared" si="3"/>
        <v>0</v>
      </c>
      <c r="BE206" s="6"/>
      <c r="BF206" s="6"/>
      <c r="BG206" s="6"/>
      <c r="BH206" s="6"/>
      <c r="BI206" s="6"/>
      <c r="BJ206" s="6"/>
      <c r="BK206" s="6"/>
      <c r="BL206" s="23"/>
    </row>
    <row r="207">
      <c r="A207" s="16">
        <v>202.0</v>
      </c>
      <c r="B207" s="116" t="s">
        <v>150</v>
      </c>
      <c r="C207" s="116" t="s">
        <v>149</v>
      </c>
      <c r="D207" s="116" t="s">
        <v>768</v>
      </c>
      <c r="E207" s="117"/>
      <c r="F207" s="116" t="s">
        <v>79</v>
      </c>
      <c r="G207" s="116" t="s">
        <v>1977</v>
      </c>
      <c r="H207" s="48" t="s">
        <v>81</v>
      </c>
      <c r="J207" s="21"/>
      <c r="K207" s="48" t="s">
        <v>84</v>
      </c>
      <c r="L207" s="49">
        <v>42979.0</v>
      </c>
      <c r="M207" s="50"/>
      <c r="N207" s="48" t="s">
        <v>85</v>
      </c>
      <c r="O207" s="50"/>
      <c r="P207" s="50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6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6"/>
      <c r="AS207" s="25"/>
      <c r="AT207" s="25"/>
      <c r="AU207" s="25"/>
      <c r="AV207" s="25"/>
      <c r="AW207" s="25"/>
      <c r="AX207" s="6"/>
      <c r="AY207" s="32" t="str">
        <f t="shared" si="1"/>
        <v/>
      </c>
      <c r="AZ207" s="23"/>
      <c r="BA207" s="23">
        <f t="shared" si="2"/>
        <v>0</v>
      </c>
      <c r="BB207" s="6"/>
      <c r="BC207" s="6"/>
      <c r="BD207" s="23">
        <f t="shared" si="3"/>
        <v>0</v>
      </c>
      <c r="BE207" s="6"/>
      <c r="BF207" s="6"/>
      <c r="BG207" s="6"/>
      <c r="BH207" s="6"/>
      <c r="BI207" s="6"/>
      <c r="BJ207" s="6"/>
      <c r="BK207" s="6"/>
      <c r="BL207" s="23"/>
    </row>
    <row r="208">
      <c r="A208" s="16">
        <v>203.0</v>
      </c>
      <c r="B208" s="116" t="s">
        <v>775</v>
      </c>
      <c r="C208" s="116" t="s">
        <v>112</v>
      </c>
      <c r="D208" s="116" t="s">
        <v>110</v>
      </c>
      <c r="E208" s="117"/>
      <c r="F208" s="116" t="s">
        <v>96</v>
      </c>
      <c r="G208" s="116" t="s">
        <v>1977</v>
      </c>
      <c r="H208" s="48" t="s">
        <v>81</v>
      </c>
      <c r="J208" s="21"/>
      <c r="K208" s="48" t="s">
        <v>84</v>
      </c>
      <c r="L208" s="49">
        <v>42979.0</v>
      </c>
      <c r="M208" s="50"/>
      <c r="N208" s="48" t="s">
        <v>85</v>
      </c>
      <c r="O208" s="50"/>
      <c r="P208" s="50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6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6"/>
      <c r="AS208" s="25"/>
      <c r="AT208" s="25"/>
      <c r="AU208" s="25"/>
      <c r="AV208" s="25"/>
      <c r="AW208" s="25"/>
      <c r="AX208" s="6"/>
      <c r="AY208" s="32" t="str">
        <f t="shared" si="1"/>
        <v/>
      </c>
      <c r="AZ208" s="23"/>
      <c r="BA208" s="23">
        <f t="shared" si="2"/>
        <v>0</v>
      </c>
      <c r="BB208" s="6"/>
      <c r="BC208" s="6"/>
      <c r="BD208" s="23">
        <f t="shared" si="3"/>
        <v>0</v>
      </c>
      <c r="BE208" s="6"/>
      <c r="BF208" s="6"/>
      <c r="BG208" s="6"/>
      <c r="BH208" s="6"/>
      <c r="BI208" s="6"/>
      <c r="BJ208" s="6"/>
      <c r="BK208" s="6"/>
      <c r="BL208" s="23"/>
    </row>
    <row r="209">
      <c r="A209" s="16">
        <v>204.0</v>
      </c>
      <c r="B209" s="116" t="s">
        <v>781</v>
      </c>
      <c r="C209" s="116" t="s">
        <v>782</v>
      </c>
      <c r="D209" s="116" t="s">
        <v>159</v>
      </c>
      <c r="E209" s="118"/>
      <c r="F209" s="116" t="s">
        <v>79</v>
      </c>
      <c r="G209" s="116" t="s">
        <v>1977</v>
      </c>
      <c r="H209" s="48" t="s">
        <v>81</v>
      </c>
      <c r="J209" s="21"/>
      <c r="K209" s="48" t="s">
        <v>84</v>
      </c>
      <c r="L209" s="49">
        <v>42979.0</v>
      </c>
      <c r="M209" s="50"/>
      <c r="N209" s="48" t="s">
        <v>85</v>
      </c>
      <c r="O209" s="50"/>
      <c r="P209" s="50"/>
      <c r="Q209" s="6"/>
      <c r="R209" s="6"/>
      <c r="S209" s="6"/>
      <c r="T209" s="23"/>
      <c r="U209" s="23"/>
      <c r="V209" s="23"/>
      <c r="W209" s="6"/>
      <c r="X209" s="6"/>
      <c r="Y209" s="6"/>
      <c r="Z209" s="6"/>
      <c r="AA209" s="6"/>
      <c r="AB209" s="6"/>
      <c r="AC209" s="6"/>
      <c r="AD209" s="23"/>
      <c r="AE209" s="23"/>
      <c r="AF209" s="23"/>
      <c r="AG209" s="23"/>
      <c r="AH209" s="6"/>
      <c r="AI209" s="25"/>
      <c r="AJ209" s="25"/>
      <c r="AK209" s="6"/>
      <c r="AL209" s="6"/>
      <c r="AM209" s="23"/>
      <c r="AN209" s="23"/>
      <c r="AO209" s="23"/>
      <c r="AP209" s="23"/>
      <c r="AQ209" s="23"/>
      <c r="AR209" s="6"/>
      <c r="AS209" s="23"/>
      <c r="AT209" s="23"/>
      <c r="AU209" s="23"/>
      <c r="AV209" s="23"/>
      <c r="AW209" s="23"/>
      <c r="AX209" s="6"/>
      <c r="AY209" s="32" t="str">
        <f t="shared" si="1"/>
        <v/>
      </c>
      <c r="AZ209" s="23"/>
      <c r="BA209" s="23">
        <f t="shared" si="2"/>
        <v>0</v>
      </c>
      <c r="BB209" s="6"/>
      <c r="BC209" s="6"/>
      <c r="BD209" s="23">
        <f t="shared" si="3"/>
        <v>0</v>
      </c>
      <c r="BE209" s="6"/>
      <c r="BF209" s="6"/>
      <c r="BG209" s="6"/>
      <c r="BH209" s="6"/>
      <c r="BI209" s="6"/>
      <c r="BJ209" s="6"/>
      <c r="BK209" s="6"/>
      <c r="BL209" s="23"/>
    </row>
    <row r="210">
      <c r="A210" s="16">
        <v>205.0</v>
      </c>
      <c r="B210" s="116" t="s">
        <v>786</v>
      </c>
      <c r="C210" s="116" t="s">
        <v>175</v>
      </c>
      <c r="D210" s="118"/>
      <c r="E210" s="118"/>
      <c r="F210" s="116" t="s">
        <v>79</v>
      </c>
      <c r="G210" s="116" t="s">
        <v>1977</v>
      </c>
      <c r="H210" s="48" t="s">
        <v>81</v>
      </c>
      <c r="J210" s="21"/>
      <c r="K210" s="48" t="s">
        <v>84</v>
      </c>
      <c r="L210" s="49">
        <v>42979.0</v>
      </c>
      <c r="M210" s="50"/>
      <c r="N210" s="48" t="s">
        <v>85</v>
      </c>
      <c r="O210" s="50"/>
      <c r="P210" s="50"/>
      <c r="Q210" s="6"/>
      <c r="R210" s="6"/>
      <c r="S210" s="6"/>
      <c r="T210" s="23"/>
      <c r="U210" s="23"/>
      <c r="V210" s="23"/>
      <c r="W210" s="6"/>
      <c r="X210" s="6"/>
      <c r="Y210" s="6"/>
      <c r="Z210" s="6"/>
      <c r="AA210" s="6"/>
      <c r="AB210" s="6"/>
      <c r="AC210" s="6"/>
      <c r="AD210" s="23"/>
      <c r="AE210" s="23"/>
      <c r="AF210" s="23"/>
      <c r="AG210" s="23"/>
      <c r="AH210" s="6"/>
      <c r="AI210" s="25"/>
      <c r="AJ210" s="25"/>
      <c r="AK210" s="6"/>
      <c r="AL210" s="6"/>
      <c r="AM210" s="23"/>
      <c r="AN210" s="23"/>
      <c r="AO210" s="23"/>
      <c r="AP210" s="23"/>
      <c r="AQ210" s="23"/>
      <c r="AR210" s="6"/>
      <c r="AS210" s="23"/>
      <c r="AT210" s="23"/>
      <c r="AU210" s="23"/>
      <c r="AV210" s="23"/>
      <c r="AW210" s="23"/>
      <c r="AX210" s="6"/>
      <c r="AY210" s="32" t="str">
        <f t="shared" si="1"/>
        <v/>
      </c>
      <c r="AZ210" s="23"/>
      <c r="BA210" s="23">
        <f t="shared" si="2"/>
        <v>0</v>
      </c>
      <c r="BB210" s="6"/>
      <c r="BC210" s="6"/>
      <c r="BD210" s="23">
        <f t="shared" si="3"/>
        <v>0</v>
      </c>
      <c r="BE210" s="6"/>
      <c r="BF210" s="6"/>
      <c r="BG210" s="6"/>
      <c r="BH210" s="6"/>
      <c r="BI210" s="6"/>
      <c r="BJ210" s="6"/>
      <c r="BK210" s="6"/>
      <c r="BL210" s="23"/>
    </row>
    <row r="211">
      <c r="A211" s="16">
        <v>206.0</v>
      </c>
      <c r="B211" s="116" t="s">
        <v>792</v>
      </c>
      <c r="C211" s="116" t="s">
        <v>143</v>
      </c>
      <c r="D211" s="116" t="s">
        <v>77</v>
      </c>
      <c r="E211" s="117"/>
      <c r="F211" s="116" t="s">
        <v>79</v>
      </c>
      <c r="G211" s="116" t="s">
        <v>1977</v>
      </c>
      <c r="H211" s="48" t="s">
        <v>81</v>
      </c>
      <c r="J211" s="21"/>
      <c r="K211" s="48" t="s">
        <v>84</v>
      </c>
      <c r="L211" s="49">
        <v>42979.0</v>
      </c>
      <c r="M211" s="50"/>
      <c r="N211" s="48" t="s">
        <v>85</v>
      </c>
      <c r="O211" s="50"/>
      <c r="P211" s="50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6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6"/>
      <c r="AS211" s="25"/>
      <c r="AT211" s="25"/>
      <c r="AU211" s="25"/>
      <c r="AV211" s="25"/>
      <c r="AW211" s="25"/>
      <c r="AX211" s="6"/>
      <c r="AY211" s="32" t="str">
        <f t="shared" si="1"/>
        <v/>
      </c>
      <c r="AZ211" s="23"/>
      <c r="BA211" s="23">
        <f t="shared" si="2"/>
        <v>0</v>
      </c>
      <c r="BB211" s="6"/>
      <c r="BC211" s="6"/>
      <c r="BD211" s="23">
        <f t="shared" si="3"/>
        <v>0</v>
      </c>
      <c r="BE211" s="6"/>
      <c r="BF211" s="6"/>
      <c r="BG211" s="6"/>
      <c r="BH211" s="6"/>
      <c r="BI211" s="6"/>
      <c r="BJ211" s="6"/>
      <c r="BK211" s="6"/>
      <c r="BL211" s="23"/>
    </row>
    <row r="212">
      <c r="A212" s="16">
        <v>207.0</v>
      </c>
      <c r="B212" s="116" t="s">
        <v>201</v>
      </c>
      <c r="C212" s="116" t="s">
        <v>607</v>
      </c>
      <c r="D212" s="116" t="s">
        <v>110</v>
      </c>
      <c r="E212" s="117"/>
      <c r="F212" s="116" t="s">
        <v>96</v>
      </c>
      <c r="G212" s="116" t="s">
        <v>1977</v>
      </c>
      <c r="H212" s="48" t="s">
        <v>81</v>
      </c>
      <c r="J212" s="21"/>
      <c r="K212" s="48" t="s">
        <v>84</v>
      </c>
      <c r="L212" s="49">
        <v>42979.0</v>
      </c>
      <c r="M212" s="50"/>
      <c r="N212" s="52"/>
      <c r="O212" s="50"/>
      <c r="P212" s="50"/>
      <c r="Q212" s="6"/>
      <c r="R212" s="6"/>
      <c r="S212" s="6"/>
      <c r="T212" s="23"/>
      <c r="U212" s="23"/>
      <c r="V212" s="23"/>
      <c r="W212" s="6"/>
      <c r="X212" s="6"/>
      <c r="Y212" s="6"/>
      <c r="Z212" s="6"/>
      <c r="AA212" s="6"/>
      <c r="AB212" s="6"/>
      <c r="AC212" s="6"/>
      <c r="AD212" s="23"/>
      <c r="AE212" s="23"/>
      <c r="AF212" s="23"/>
      <c r="AG212" s="23"/>
      <c r="AH212" s="6"/>
      <c r="AI212" s="25"/>
      <c r="AJ212" s="25"/>
      <c r="AK212" s="6"/>
      <c r="AL212" s="6"/>
      <c r="AM212" s="23"/>
      <c r="AN212" s="23"/>
      <c r="AO212" s="23"/>
      <c r="AP212" s="23"/>
      <c r="AQ212" s="23"/>
      <c r="AR212" s="6"/>
      <c r="AS212" s="23"/>
      <c r="AT212" s="23"/>
      <c r="AU212" s="23"/>
      <c r="AV212" s="23"/>
      <c r="AW212" s="23"/>
      <c r="AX212" s="6"/>
      <c r="AY212" s="32" t="str">
        <f t="shared" si="1"/>
        <v/>
      </c>
      <c r="AZ212" s="23"/>
      <c r="BA212" s="23">
        <f t="shared" si="2"/>
        <v>0</v>
      </c>
      <c r="BB212" s="6"/>
      <c r="BC212" s="6"/>
      <c r="BD212" s="23">
        <f t="shared" si="3"/>
        <v>0</v>
      </c>
      <c r="BE212" s="6"/>
      <c r="BF212" s="6"/>
      <c r="BG212" s="6"/>
      <c r="BH212" s="6"/>
      <c r="BI212" s="6"/>
      <c r="BJ212" s="6"/>
      <c r="BK212" s="6"/>
      <c r="BL212" s="23"/>
    </row>
    <row r="213">
      <c r="A213" s="16">
        <v>208.0</v>
      </c>
      <c r="B213" s="116" t="s">
        <v>797</v>
      </c>
      <c r="C213" s="116" t="s">
        <v>77</v>
      </c>
      <c r="D213" s="118"/>
      <c r="E213" s="117"/>
      <c r="F213" s="116" t="s">
        <v>79</v>
      </c>
      <c r="G213" s="116" t="s">
        <v>1977</v>
      </c>
      <c r="H213" s="48" t="s">
        <v>81</v>
      </c>
      <c r="J213" s="21"/>
      <c r="K213" s="48" t="s">
        <v>84</v>
      </c>
      <c r="L213" s="49">
        <v>42979.0</v>
      </c>
      <c r="M213" s="50"/>
      <c r="N213" s="52"/>
      <c r="O213" s="50"/>
      <c r="P213" s="50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6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6"/>
      <c r="AS213" s="25"/>
      <c r="AT213" s="25"/>
      <c r="AU213" s="25"/>
      <c r="AV213" s="25"/>
      <c r="AW213" s="25"/>
      <c r="AX213" s="6"/>
      <c r="AY213" s="32" t="str">
        <f t="shared" si="1"/>
        <v/>
      </c>
      <c r="AZ213" s="23"/>
      <c r="BA213" s="23">
        <f t="shared" si="2"/>
        <v>0</v>
      </c>
      <c r="BB213" s="6"/>
      <c r="BC213" s="6"/>
      <c r="BD213" s="23">
        <f t="shared" si="3"/>
        <v>0</v>
      </c>
      <c r="BE213" s="6"/>
      <c r="BF213" s="6"/>
      <c r="BG213" s="6"/>
      <c r="BH213" s="6"/>
      <c r="BI213" s="6"/>
      <c r="BJ213" s="6"/>
      <c r="BK213" s="6"/>
      <c r="BL213" s="23"/>
    </row>
    <row r="214">
      <c r="A214" s="16">
        <v>209.0</v>
      </c>
      <c r="B214" s="116" t="s">
        <v>807</v>
      </c>
      <c r="C214" s="116" t="s">
        <v>122</v>
      </c>
      <c r="D214" s="116" t="s">
        <v>808</v>
      </c>
      <c r="E214" s="117"/>
      <c r="F214" s="116" t="s">
        <v>96</v>
      </c>
      <c r="G214" s="116" t="s">
        <v>1977</v>
      </c>
      <c r="H214" s="48" t="s">
        <v>81</v>
      </c>
      <c r="J214" s="21"/>
      <c r="K214" s="48" t="s">
        <v>84</v>
      </c>
      <c r="L214" s="49">
        <v>42979.0</v>
      </c>
      <c r="M214" s="50"/>
      <c r="N214" s="48" t="s">
        <v>85</v>
      </c>
      <c r="O214" s="50"/>
      <c r="P214" s="50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6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6"/>
      <c r="AS214" s="25"/>
      <c r="AT214" s="25"/>
      <c r="AU214" s="25"/>
      <c r="AV214" s="25"/>
      <c r="AW214" s="25"/>
      <c r="AX214" s="6"/>
      <c r="AY214" s="32" t="str">
        <f t="shared" si="1"/>
        <v/>
      </c>
      <c r="AZ214" s="23"/>
      <c r="BA214" s="23">
        <f t="shared" si="2"/>
        <v>0</v>
      </c>
      <c r="BB214" s="6"/>
      <c r="BC214" s="6"/>
      <c r="BD214" s="23">
        <f t="shared" si="3"/>
        <v>0</v>
      </c>
      <c r="BE214" s="6"/>
      <c r="BF214" s="6"/>
      <c r="BG214" s="6"/>
      <c r="BH214" s="6"/>
      <c r="BI214" s="6"/>
      <c r="BJ214" s="6"/>
      <c r="BK214" s="6"/>
      <c r="BL214" s="23"/>
    </row>
    <row r="215">
      <c r="A215" s="16">
        <v>210.0</v>
      </c>
      <c r="B215" s="116" t="s">
        <v>814</v>
      </c>
      <c r="C215" s="116" t="s">
        <v>112</v>
      </c>
      <c r="D215" s="116" t="s">
        <v>314</v>
      </c>
      <c r="E215" s="117"/>
      <c r="F215" s="116" t="s">
        <v>96</v>
      </c>
      <c r="G215" s="116" t="s">
        <v>1977</v>
      </c>
      <c r="H215" s="48" t="s">
        <v>81</v>
      </c>
      <c r="J215" s="21"/>
      <c r="K215" s="48" t="s">
        <v>84</v>
      </c>
      <c r="L215" s="49">
        <v>42979.0</v>
      </c>
      <c r="M215" s="50"/>
      <c r="N215" s="48" t="s">
        <v>85</v>
      </c>
      <c r="O215" s="50"/>
      <c r="P215" s="50"/>
      <c r="Q215" s="6"/>
      <c r="R215" s="6"/>
      <c r="S215" s="6"/>
      <c r="T215" s="23"/>
      <c r="U215" s="23"/>
      <c r="V215" s="23"/>
      <c r="W215" s="6"/>
      <c r="X215" s="6"/>
      <c r="Y215" s="6"/>
      <c r="Z215" s="6"/>
      <c r="AA215" s="6"/>
      <c r="AB215" s="6"/>
      <c r="AC215" s="6"/>
      <c r="AD215" s="23"/>
      <c r="AE215" s="23"/>
      <c r="AF215" s="23"/>
      <c r="AG215" s="23"/>
      <c r="AH215" s="6"/>
      <c r="AI215" s="25"/>
      <c r="AJ215" s="25"/>
      <c r="AK215" s="6"/>
      <c r="AL215" s="6"/>
      <c r="AM215" s="23"/>
      <c r="AN215" s="23"/>
      <c r="AO215" s="23"/>
      <c r="AP215" s="23"/>
      <c r="AQ215" s="23"/>
      <c r="AR215" s="6"/>
      <c r="AS215" s="23"/>
      <c r="AT215" s="23"/>
      <c r="AU215" s="23"/>
      <c r="AV215" s="23"/>
      <c r="AW215" s="23"/>
      <c r="AX215" s="6"/>
      <c r="AY215" s="32" t="str">
        <f t="shared" si="1"/>
        <v/>
      </c>
      <c r="AZ215" s="23"/>
      <c r="BA215" s="23">
        <f t="shared" si="2"/>
        <v>0</v>
      </c>
      <c r="BB215" s="6"/>
      <c r="BC215" s="6"/>
      <c r="BD215" s="23">
        <f t="shared" si="3"/>
        <v>0</v>
      </c>
      <c r="BE215" s="6"/>
      <c r="BF215" s="6"/>
      <c r="BG215" s="6"/>
      <c r="BH215" s="6"/>
      <c r="BI215" s="6"/>
      <c r="BJ215" s="6"/>
      <c r="BK215" s="6"/>
      <c r="BL215" s="23"/>
    </row>
    <row r="216">
      <c r="A216" s="16">
        <v>211.0</v>
      </c>
      <c r="B216" s="116" t="s">
        <v>821</v>
      </c>
      <c r="C216" s="116" t="s">
        <v>87</v>
      </c>
      <c r="D216" s="116" t="s">
        <v>78</v>
      </c>
      <c r="E216" s="117"/>
      <c r="F216" s="116" t="s">
        <v>79</v>
      </c>
      <c r="G216" s="116" t="s">
        <v>1977</v>
      </c>
      <c r="H216" s="48" t="s">
        <v>81</v>
      </c>
      <c r="J216" s="21"/>
      <c r="K216" s="48" t="s">
        <v>138</v>
      </c>
      <c r="L216" s="49">
        <v>42979.0</v>
      </c>
      <c r="M216" s="49">
        <v>42983.0</v>
      </c>
      <c r="N216" s="48" t="s">
        <v>85</v>
      </c>
      <c r="O216" s="50"/>
      <c r="P216" s="50"/>
      <c r="Q216" s="6"/>
      <c r="R216" s="6"/>
      <c r="S216" s="6"/>
      <c r="T216" s="23"/>
      <c r="U216" s="23"/>
      <c r="V216" s="23"/>
      <c r="W216" s="6"/>
      <c r="X216" s="6"/>
      <c r="Y216" s="6"/>
      <c r="Z216" s="6"/>
      <c r="AA216" s="6"/>
      <c r="AB216" s="6"/>
      <c r="AC216" s="6"/>
      <c r="AD216" s="23"/>
      <c r="AE216" s="23"/>
      <c r="AF216" s="23"/>
      <c r="AG216" s="23"/>
      <c r="AH216" s="6"/>
      <c r="AI216" s="25"/>
      <c r="AJ216" s="25"/>
      <c r="AK216" s="6"/>
      <c r="AL216" s="6"/>
      <c r="AM216" s="23"/>
      <c r="AN216" s="23"/>
      <c r="AO216" s="23"/>
      <c r="AP216" s="23"/>
      <c r="AQ216" s="23"/>
      <c r="AR216" s="6"/>
      <c r="AS216" s="23"/>
      <c r="AT216" s="23"/>
      <c r="AU216" s="23"/>
      <c r="AV216" s="23"/>
      <c r="AW216" s="23"/>
      <c r="AX216" s="6"/>
      <c r="AY216" s="32" t="str">
        <f t="shared" si="1"/>
        <v/>
      </c>
      <c r="AZ216" s="23"/>
      <c r="BA216" s="23">
        <f t="shared" si="2"/>
        <v>0</v>
      </c>
      <c r="BB216" s="6"/>
      <c r="BC216" s="6"/>
      <c r="BD216" s="23">
        <f t="shared" si="3"/>
        <v>0</v>
      </c>
      <c r="BE216" s="6"/>
      <c r="BF216" s="6"/>
      <c r="BG216" s="6"/>
      <c r="BH216" s="6"/>
      <c r="BI216" s="6"/>
      <c r="BJ216" s="6"/>
      <c r="BK216" s="6"/>
      <c r="BL216" s="23"/>
    </row>
    <row r="217">
      <c r="A217" s="16">
        <v>212.0</v>
      </c>
      <c r="B217" s="116" t="s">
        <v>436</v>
      </c>
      <c r="C217" s="116" t="s">
        <v>107</v>
      </c>
      <c r="D217" s="116" t="s">
        <v>769</v>
      </c>
      <c r="E217" s="117"/>
      <c r="F217" s="116" t="s">
        <v>79</v>
      </c>
      <c r="G217" s="116" t="s">
        <v>1977</v>
      </c>
      <c r="H217" s="48" t="s">
        <v>81</v>
      </c>
      <c r="J217" s="21"/>
      <c r="K217" s="48" t="s">
        <v>84</v>
      </c>
      <c r="L217" s="49">
        <v>42979.0</v>
      </c>
      <c r="M217" s="50"/>
      <c r="N217" s="48" t="s">
        <v>85</v>
      </c>
      <c r="O217" s="50"/>
      <c r="P217" s="50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6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6"/>
      <c r="AS217" s="25"/>
      <c r="AT217" s="25"/>
      <c r="AU217" s="25"/>
      <c r="AV217" s="25"/>
      <c r="AW217" s="25"/>
      <c r="AX217" s="6"/>
      <c r="AY217" s="32" t="str">
        <f t="shared" si="1"/>
        <v/>
      </c>
      <c r="AZ217" s="23"/>
      <c r="BA217" s="23">
        <f t="shared" si="2"/>
        <v>0</v>
      </c>
      <c r="BB217" s="6"/>
      <c r="BC217" s="6"/>
      <c r="BD217" s="23">
        <f t="shared" si="3"/>
        <v>0</v>
      </c>
      <c r="BE217" s="6"/>
      <c r="BF217" s="6"/>
      <c r="BG217" s="6"/>
      <c r="BH217" s="6"/>
      <c r="BI217" s="6"/>
      <c r="BJ217" s="6"/>
      <c r="BK217" s="6"/>
      <c r="BL217" s="23"/>
    </row>
    <row r="218">
      <c r="A218" s="16">
        <v>213.0</v>
      </c>
      <c r="B218" s="116" t="s">
        <v>452</v>
      </c>
      <c r="C218" s="116" t="s">
        <v>828</v>
      </c>
      <c r="D218" s="116" t="s">
        <v>193</v>
      </c>
      <c r="E218" s="117"/>
      <c r="F218" s="116" t="s">
        <v>96</v>
      </c>
      <c r="G218" s="116" t="s">
        <v>1977</v>
      </c>
      <c r="H218" s="48" t="s">
        <v>81</v>
      </c>
      <c r="J218" s="21"/>
      <c r="K218" s="48" t="s">
        <v>84</v>
      </c>
      <c r="L218" s="49">
        <v>42979.0</v>
      </c>
      <c r="M218" s="50"/>
      <c r="N218" s="48" t="s">
        <v>85</v>
      </c>
      <c r="O218" s="50"/>
      <c r="P218" s="50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6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6"/>
      <c r="AS218" s="25"/>
      <c r="AT218" s="25"/>
      <c r="AU218" s="25"/>
      <c r="AV218" s="25"/>
      <c r="AW218" s="25"/>
      <c r="AX218" s="6"/>
      <c r="AY218" s="32" t="str">
        <f t="shared" si="1"/>
        <v/>
      </c>
      <c r="AZ218" s="23"/>
      <c r="BA218" s="23">
        <f t="shared" si="2"/>
        <v>0</v>
      </c>
      <c r="BB218" s="6"/>
      <c r="BC218" s="6"/>
      <c r="BD218" s="23">
        <f t="shared" si="3"/>
        <v>0</v>
      </c>
      <c r="BE218" s="6"/>
      <c r="BF218" s="6"/>
      <c r="BG218" s="6"/>
      <c r="BH218" s="6"/>
      <c r="BI218" s="6"/>
      <c r="BJ218" s="6"/>
      <c r="BK218" s="6"/>
      <c r="BL218" s="23"/>
    </row>
    <row r="219">
      <c r="A219" s="16">
        <v>214.0</v>
      </c>
      <c r="B219" s="116" t="s">
        <v>443</v>
      </c>
      <c r="C219" s="116" t="s">
        <v>237</v>
      </c>
      <c r="D219" s="116" t="s">
        <v>143</v>
      </c>
      <c r="E219" s="117"/>
      <c r="F219" s="116" t="s">
        <v>79</v>
      </c>
      <c r="G219" s="116" t="s">
        <v>1977</v>
      </c>
      <c r="H219" s="48" t="s">
        <v>81</v>
      </c>
      <c r="J219" s="21"/>
      <c r="K219" s="48" t="s">
        <v>84</v>
      </c>
      <c r="L219" s="49">
        <v>42979.0</v>
      </c>
      <c r="M219" s="50"/>
      <c r="N219" s="48" t="s">
        <v>85</v>
      </c>
      <c r="O219" s="50"/>
      <c r="P219" s="50"/>
      <c r="Q219" s="6"/>
      <c r="R219" s="6"/>
      <c r="S219" s="6"/>
      <c r="T219" s="23"/>
      <c r="U219" s="23"/>
      <c r="V219" s="23"/>
      <c r="W219" s="6"/>
      <c r="X219" s="6"/>
      <c r="Y219" s="6"/>
      <c r="Z219" s="6"/>
      <c r="AA219" s="6"/>
      <c r="AB219" s="6"/>
      <c r="AC219" s="6"/>
      <c r="AD219" s="23"/>
      <c r="AE219" s="23"/>
      <c r="AF219" s="23"/>
      <c r="AG219" s="23"/>
      <c r="AH219" s="6"/>
      <c r="AI219" s="25"/>
      <c r="AJ219" s="25"/>
      <c r="AK219" s="6"/>
      <c r="AL219" s="6"/>
      <c r="AM219" s="23"/>
      <c r="AN219" s="23"/>
      <c r="AO219" s="23"/>
      <c r="AP219" s="23"/>
      <c r="AQ219" s="23"/>
      <c r="AR219" s="6"/>
      <c r="AS219" s="23"/>
      <c r="AT219" s="23"/>
      <c r="AU219" s="23"/>
      <c r="AV219" s="23"/>
      <c r="AW219" s="23"/>
      <c r="AX219" s="6"/>
      <c r="AY219" s="32" t="str">
        <f t="shared" si="1"/>
        <v/>
      </c>
      <c r="AZ219" s="23"/>
      <c r="BA219" s="23">
        <f t="shared" si="2"/>
        <v>0</v>
      </c>
      <c r="BB219" s="6"/>
      <c r="BC219" s="6"/>
      <c r="BD219" s="23">
        <f t="shared" si="3"/>
        <v>0</v>
      </c>
      <c r="BE219" s="6"/>
      <c r="BF219" s="6"/>
      <c r="BG219" s="6"/>
      <c r="BH219" s="6"/>
      <c r="BI219" s="6"/>
      <c r="BJ219" s="6"/>
      <c r="BK219" s="6"/>
      <c r="BL219" s="23"/>
    </row>
    <row r="220">
      <c r="A220" s="16">
        <v>215.0</v>
      </c>
      <c r="B220" s="116" t="s">
        <v>838</v>
      </c>
      <c r="C220" s="116" t="s">
        <v>839</v>
      </c>
      <c r="D220" s="116" t="s">
        <v>709</v>
      </c>
      <c r="E220" s="117"/>
      <c r="F220" s="116" t="s">
        <v>79</v>
      </c>
      <c r="G220" s="116" t="s">
        <v>1977</v>
      </c>
      <c r="H220" s="48" t="s">
        <v>81</v>
      </c>
      <c r="J220" s="21"/>
      <c r="K220" s="48" t="s">
        <v>84</v>
      </c>
      <c r="L220" s="49">
        <v>42979.0</v>
      </c>
      <c r="M220" s="50"/>
      <c r="N220" s="48" t="s">
        <v>85</v>
      </c>
      <c r="O220" s="50"/>
      <c r="P220" s="50"/>
      <c r="Q220" s="6"/>
      <c r="R220" s="6"/>
      <c r="S220" s="6"/>
      <c r="T220" s="23"/>
      <c r="U220" s="23"/>
      <c r="V220" s="23"/>
      <c r="W220" s="6"/>
      <c r="X220" s="6"/>
      <c r="Y220" s="6"/>
      <c r="Z220" s="6"/>
      <c r="AA220" s="6"/>
      <c r="AB220" s="6"/>
      <c r="AC220" s="6"/>
      <c r="AD220" s="23"/>
      <c r="AE220" s="23"/>
      <c r="AF220" s="23"/>
      <c r="AG220" s="23"/>
      <c r="AH220" s="6"/>
      <c r="AI220" s="25"/>
      <c r="AJ220" s="25"/>
      <c r="AK220" s="6"/>
      <c r="AL220" s="6"/>
      <c r="AM220" s="23"/>
      <c r="AN220" s="23"/>
      <c r="AO220" s="23"/>
      <c r="AP220" s="23"/>
      <c r="AQ220" s="23"/>
      <c r="AR220" s="6"/>
      <c r="AS220" s="23"/>
      <c r="AT220" s="23"/>
      <c r="AU220" s="23"/>
      <c r="AV220" s="23"/>
      <c r="AW220" s="23"/>
      <c r="AX220" s="6"/>
      <c r="AY220" s="32" t="str">
        <f t="shared" si="1"/>
        <v/>
      </c>
      <c r="AZ220" s="23"/>
      <c r="BA220" s="23">
        <f t="shared" si="2"/>
        <v>0</v>
      </c>
      <c r="BB220" s="6"/>
      <c r="BC220" s="6"/>
      <c r="BD220" s="23">
        <f t="shared" si="3"/>
        <v>0</v>
      </c>
      <c r="BE220" s="6"/>
      <c r="BF220" s="6"/>
      <c r="BG220" s="6"/>
      <c r="BH220" s="6"/>
      <c r="BI220" s="6"/>
      <c r="BJ220" s="6"/>
      <c r="BK220" s="6"/>
      <c r="BL220" s="23"/>
    </row>
    <row r="221">
      <c r="A221" s="16">
        <v>216.0</v>
      </c>
      <c r="B221" s="116" t="s">
        <v>845</v>
      </c>
      <c r="C221" s="116" t="s">
        <v>237</v>
      </c>
      <c r="D221" s="116" t="s">
        <v>197</v>
      </c>
      <c r="E221" s="116" t="s">
        <v>719</v>
      </c>
      <c r="F221" s="116" t="s">
        <v>79</v>
      </c>
      <c r="G221" s="116" t="s">
        <v>1977</v>
      </c>
      <c r="H221" s="48" t="s">
        <v>81</v>
      </c>
      <c r="J221" s="21"/>
      <c r="K221" s="48" t="s">
        <v>138</v>
      </c>
      <c r="L221" s="49">
        <v>42979.0</v>
      </c>
      <c r="M221" s="49">
        <v>42983.0</v>
      </c>
      <c r="N221" s="48" t="s">
        <v>85</v>
      </c>
      <c r="O221" s="50"/>
      <c r="P221" s="50"/>
      <c r="Q221" s="6"/>
      <c r="R221" s="6"/>
      <c r="S221" s="6"/>
      <c r="T221" s="23"/>
      <c r="U221" s="23"/>
      <c r="V221" s="23"/>
      <c r="W221" s="6"/>
      <c r="X221" s="6"/>
      <c r="Y221" s="6"/>
      <c r="Z221" s="6"/>
      <c r="AA221" s="6"/>
      <c r="AB221" s="6"/>
      <c r="AC221" s="6"/>
      <c r="AD221" s="23"/>
      <c r="AE221" s="23"/>
      <c r="AF221" s="23"/>
      <c r="AG221" s="23"/>
      <c r="AH221" s="6"/>
      <c r="AI221" s="25"/>
      <c r="AJ221" s="25"/>
      <c r="AK221" s="6"/>
      <c r="AL221" s="6"/>
      <c r="AM221" s="23"/>
      <c r="AN221" s="23"/>
      <c r="AO221" s="23"/>
      <c r="AP221" s="23"/>
      <c r="AQ221" s="23"/>
      <c r="AR221" s="6"/>
      <c r="AS221" s="23"/>
      <c r="AT221" s="23"/>
      <c r="AU221" s="23"/>
      <c r="AV221" s="23"/>
      <c r="AW221" s="23"/>
      <c r="AX221" s="6"/>
      <c r="AY221" s="32" t="str">
        <f t="shared" si="1"/>
        <v/>
      </c>
      <c r="AZ221" s="23"/>
      <c r="BA221" s="23">
        <f t="shared" si="2"/>
        <v>0</v>
      </c>
      <c r="BB221" s="6"/>
      <c r="BC221" s="6"/>
      <c r="BD221" s="23">
        <f t="shared" si="3"/>
        <v>0</v>
      </c>
      <c r="BE221" s="6"/>
      <c r="BF221" s="6"/>
      <c r="BG221" s="6"/>
      <c r="BH221" s="6"/>
      <c r="BI221" s="6"/>
      <c r="BJ221" s="6"/>
      <c r="BK221" s="6"/>
      <c r="BL221" s="23"/>
    </row>
    <row r="222">
      <c r="A222" s="16">
        <v>217.0</v>
      </c>
      <c r="B222" s="116" t="s">
        <v>387</v>
      </c>
      <c r="C222" s="116" t="s">
        <v>200</v>
      </c>
      <c r="D222" s="116" t="s">
        <v>847</v>
      </c>
      <c r="E222" s="116" t="s">
        <v>848</v>
      </c>
      <c r="F222" s="116" t="s">
        <v>96</v>
      </c>
      <c r="G222" s="116" t="s">
        <v>1977</v>
      </c>
      <c r="H222" s="48" t="s">
        <v>81</v>
      </c>
      <c r="J222" s="21"/>
      <c r="K222" s="48" t="s">
        <v>84</v>
      </c>
      <c r="L222" s="49">
        <v>42979.0</v>
      </c>
      <c r="M222" s="50"/>
      <c r="N222" s="48" t="s">
        <v>85</v>
      </c>
      <c r="O222" s="50"/>
      <c r="P222" s="50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6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6"/>
      <c r="AS222" s="25"/>
      <c r="AT222" s="25"/>
      <c r="AU222" s="25"/>
      <c r="AV222" s="25"/>
      <c r="AW222" s="25"/>
      <c r="AX222" s="6"/>
      <c r="AY222" s="32" t="str">
        <f t="shared" si="1"/>
        <v/>
      </c>
      <c r="AZ222" s="23"/>
      <c r="BA222" s="23">
        <f t="shared" si="2"/>
        <v>0</v>
      </c>
      <c r="BB222" s="6"/>
      <c r="BC222" s="6"/>
      <c r="BD222" s="23">
        <f t="shared" si="3"/>
        <v>0</v>
      </c>
      <c r="BE222" s="6"/>
      <c r="BF222" s="6"/>
      <c r="BG222" s="6"/>
      <c r="BH222" s="6"/>
      <c r="BI222" s="6"/>
      <c r="BJ222" s="6"/>
      <c r="BK222" s="6"/>
      <c r="BL222" s="23"/>
    </row>
    <row r="223">
      <c r="A223" s="16">
        <v>218.0</v>
      </c>
      <c r="B223" s="116" t="s">
        <v>857</v>
      </c>
      <c r="C223" s="116" t="s">
        <v>338</v>
      </c>
      <c r="D223" s="118"/>
      <c r="E223" s="117"/>
      <c r="F223" s="116" t="s">
        <v>79</v>
      </c>
      <c r="G223" s="116" t="s">
        <v>1182</v>
      </c>
      <c r="H223" s="48" t="s">
        <v>81</v>
      </c>
      <c r="J223" s="21"/>
      <c r="K223" s="48" t="s">
        <v>84</v>
      </c>
      <c r="L223" s="49">
        <v>42979.0</v>
      </c>
      <c r="M223" s="50"/>
      <c r="N223" s="48" t="s">
        <v>85</v>
      </c>
      <c r="O223" s="50"/>
      <c r="P223" s="50"/>
      <c r="Q223" s="25">
        <v>8.0</v>
      </c>
      <c r="R223" s="25">
        <v>9.0</v>
      </c>
      <c r="S223" s="25">
        <v>7.0</v>
      </c>
      <c r="T223" s="25"/>
      <c r="U223" s="25">
        <v>10.0</v>
      </c>
      <c r="V223" s="25"/>
      <c r="W223" s="25">
        <v>8.0</v>
      </c>
      <c r="X223" s="25">
        <v>10.0</v>
      </c>
      <c r="Y223" s="25">
        <v>9.0</v>
      </c>
      <c r="Z223" s="25">
        <v>10.0</v>
      </c>
      <c r="AA223" s="6"/>
      <c r="AB223" s="25">
        <v>8.0</v>
      </c>
      <c r="AC223" s="25">
        <v>10.0</v>
      </c>
      <c r="AD223" s="25"/>
      <c r="AE223" s="25"/>
      <c r="AF223" s="25"/>
      <c r="AG223" s="25"/>
      <c r="AH223" s="25">
        <v>10.0</v>
      </c>
      <c r="AI223" s="25">
        <v>10.0</v>
      </c>
      <c r="AJ223" s="25">
        <v>10.0</v>
      </c>
      <c r="AK223" s="25">
        <v>10.0</v>
      </c>
      <c r="AL223" s="25">
        <v>9.0</v>
      </c>
      <c r="AM223" s="25"/>
      <c r="AN223" s="25">
        <v>10.0</v>
      </c>
      <c r="AO223" s="25">
        <v>10.0</v>
      </c>
      <c r="AP223" s="25"/>
      <c r="AQ223" s="25"/>
      <c r="AR223" s="6">
        <v>9.0</v>
      </c>
      <c r="AS223" s="25"/>
      <c r="AT223" s="25"/>
      <c r="AU223" s="25"/>
      <c r="AV223" s="25"/>
      <c r="AW223" s="25"/>
      <c r="AX223" s="6">
        <v>10.0</v>
      </c>
      <c r="AY223" s="32">
        <f t="shared" si="1"/>
        <v>9.31</v>
      </c>
      <c r="AZ223" s="23"/>
      <c r="BA223" s="23">
        <f t="shared" si="2"/>
        <v>0</v>
      </c>
      <c r="BB223" s="6"/>
      <c r="BC223" s="6"/>
      <c r="BD223" s="23">
        <f t="shared" si="3"/>
        <v>0</v>
      </c>
      <c r="BE223" s="6" t="s">
        <v>55</v>
      </c>
      <c r="BF223" s="6" t="s">
        <v>55</v>
      </c>
      <c r="BG223" s="6" t="s">
        <v>55</v>
      </c>
      <c r="BH223" s="6" t="s">
        <v>55</v>
      </c>
      <c r="BI223" s="6" t="s">
        <v>55</v>
      </c>
      <c r="BJ223" s="6" t="s">
        <v>92</v>
      </c>
      <c r="BK223" s="6" t="s">
        <v>55</v>
      </c>
      <c r="BL223" s="23"/>
    </row>
    <row r="224">
      <c r="A224" s="16">
        <v>219.0</v>
      </c>
      <c r="B224" s="116" t="s">
        <v>863</v>
      </c>
      <c r="C224" s="116" t="s">
        <v>540</v>
      </c>
      <c r="D224" s="116" t="s">
        <v>78</v>
      </c>
      <c r="E224" s="117"/>
      <c r="F224" s="116" t="s">
        <v>79</v>
      </c>
      <c r="G224" s="116" t="s">
        <v>1182</v>
      </c>
      <c r="H224" s="48" t="s">
        <v>81</v>
      </c>
      <c r="J224" s="21"/>
      <c r="K224" s="48" t="s">
        <v>84</v>
      </c>
      <c r="L224" s="49">
        <v>42989.0</v>
      </c>
      <c r="M224" s="50"/>
      <c r="N224" s="48" t="s">
        <v>85</v>
      </c>
      <c r="O224" s="50"/>
      <c r="P224" s="50"/>
      <c r="Q224" s="6">
        <v>8.0</v>
      </c>
      <c r="R224" s="6">
        <v>9.0</v>
      </c>
      <c r="S224" s="6">
        <v>8.0</v>
      </c>
      <c r="T224" s="23"/>
      <c r="U224" s="25">
        <v>10.0</v>
      </c>
      <c r="V224" s="23"/>
      <c r="W224" s="6">
        <v>6.0</v>
      </c>
      <c r="X224" s="6">
        <v>8.0</v>
      </c>
      <c r="Y224" s="6">
        <v>9.0</v>
      </c>
      <c r="Z224" s="6">
        <v>9.0</v>
      </c>
      <c r="AA224" s="6"/>
      <c r="AB224" s="6">
        <v>8.0</v>
      </c>
      <c r="AC224" s="6">
        <v>9.0</v>
      </c>
      <c r="AD224" s="23"/>
      <c r="AE224" s="23"/>
      <c r="AF224" s="23"/>
      <c r="AG224" s="23"/>
      <c r="AH224" s="25">
        <v>10.0</v>
      </c>
      <c r="AI224" s="25">
        <v>10.0</v>
      </c>
      <c r="AJ224" s="25">
        <v>10.0</v>
      </c>
      <c r="AK224" s="6">
        <v>10.0</v>
      </c>
      <c r="AL224" s="6">
        <v>9.0</v>
      </c>
      <c r="AM224" s="23"/>
      <c r="AN224" s="25">
        <v>10.0</v>
      </c>
      <c r="AO224" s="25">
        <v>10.0</v>
      </c>
      <c r="AP224" s="23"/>
      <c r="AQ224" s="23"/>
      <c r="AR224" s="6">
        <v>10.0</v>
      </c>
      <c r="AS224" s="23"/>
      <c r="AT224" s="23"/>
      <c r="AU224" s="23"/>
      <c r="AV224" s="23"/>
      <c r="AW224" s="23"/>
      <c r="AX224" s="6">
        <v>10.0</v>
      </c>
      <c r="AY224" s="32">
        <f t="shared" si="1"/>
        <v>9.1</v>
      </c>
      <c r="AZ224" s="23"/>
      <c r="BA224" s="23">
        <f t="shared" si="2"/>
        <v>0</v>
      </c>
      <c r="BB224" s="6"/>
      <c r="BC224" s="6"/>
      <c r="BD224" s="23">
        <f t="shared" si="3"/>
        <v>0</v>
      </c>
      <c r="BE224" s="6" t="s">
        <v>55</v>
      </c>
      <c r="BF224" s="6" t="s">
        <v>55</v>
      </c>
      <c r="BG224" s="6" t="s">
        <v>55</v>
      </c>
      <c r="BH224" s="6" t="s">
        <v>55</v>
      </c>
      <c r="BI224" s="6" t="s">
        <v>55</v>
      </c>
      <c r="BJ224" s="6" t="s">
        <v>92</v>
      </c>
      <c r="BK224" s="6" t="s">
        <v>55</v>
      </c>
      <c r="BL224" s="23"/>
    </row>
    <row r="225">
      <c r="A225" s="16">
        <v>220.0</v>
      </c>
      <c r="B225" s="116" t="s">
        <v>866</v>
      </c>
      <c r="C225" s="116" t="s">
        <v>77</v>
      </c>
      <c r="D225" s="116" t="s">
        <v>78</v>
      </c>
      <c r="E225" s="117"/>
      <c r="F225" s="116" t="s">
        <v>79</v>
      </c>
      <c r="G225" s="116" t="s">
        <v>1182</v>
      </c>
      <c r="H225" s="48" t="s">
        <v>81</v>
      </c>
      <c r="J225" s="21"/>
      <c r="K225" s="48" t="s">
        <v>84</v>
      </c>
      <c r="L225" s="49">
        <v>42979.0</v>
      </c>
      <c r="M225" s="50"/>
      <c r="N225" s="48" t="s">
        <v>85</v>
      </c>
      <c r="O225" s="50"/>
      <c r="P225" s="50"/>
      <c r="Q225" s="25">
        <v>6.0</v>
      </c>
      <c r="R225" s="25">
        <v>7.0</v>
      </c>
      <c r="S225" s="25">
        <v>6.0</v>
      </c>
      <c r="T225" s="25"/>
      <c r="U225" s="25">
        <v>10.0</v>
      </c>
      <c r="V225" s="25"/>
      <c r="W225" s="25">
        <v>4.0</v>
      </c>
      <c r="X225" s="25">
        <v>7.0</v>
      </c>
      <c r="Y225" s="25">
        <v>7.0</v>
      </c>
      <c r="Z225" s="25">
        <v>6.0</v>
      </c>
      <c r="AA225" s="6"/>
      <c r="AB225" s="25">
        <v>7.0</v>
      </c>
      <c r="AC225" s="25">
        <v>7.0</v>
      </c>
      <c r="AD225" s="25"/>
      <c r="AE225" s="25"/>
      <c r="AF225" s="25"/>
      <c r="AG225" s="25"/>
      <c r="AH225" s="25">
        <v>10.0</v>
      </c>
      <c r="AI225" s="25">
        <v>10.0</v>
      </c>
      <c r="AJ225" s="25">
        <v>10.0</v>
      </c>
      <c r="AK225" s="25">
        <v>10.0</v>
      </c>
      <c r="AL225" s="25">
        <v>8.0</v>
      </c>
      <c r="AM225" s="25"/>
      <c r="AN225" s="25">
        <v>10.0</v>
      </c>
      <c r="AO225" s="25">
        <v>10.0</v>
      </c>
      <c r="AP225" s="25"/>
      <c r="AQ225" s="25"/>
      <c r="AR225" s="6">
        <v>10.0</v>
      </c>
      <c r="AS225" s="25"/>
      <c r="AT225" s="25"/>
      <c r="AU225" s="25"/>
      <c r="AV225" s="25"/>
      <c r="AW225" s="25"/>
      <c r="AX225" s="6">
        <v>10.0</v>
      </c>
      <c r="AY225" s="32" t="str">
        <f t="shared" si="1"/>
        <v/>
      </c>
      <c r="AZ225" s="23"/>
      <c r="BA225" s="23">
        <f t="shared" si="2"/>
        <v>1</v>
      </c>
      <c r="BB225" s="6"/>
      <c r="BC225" s="6"/>
      <c r="BD225" s="23">
        <f t="shared" si="3"/>
        <v>0</v>
      </c>
      <c r="BE225" s="6" t="s">
        <v>55</v>
      </c>
      <c r="BF225" s="6" t="s">
        <v>55</v>
      </c>
      <c r="BG225" s="6" t="s">
        <v>55</v>
      </c>
      <c r="BH225" s="6" t="s">
        <v>55</v>
      </c>
      <c r="BI225" s="6" t="s">
        <v>55</v>
      </c>
      <c r="BJ225" s="6" t="s">
        <v>92</v>
      </c>
      <c r="BK225" s="6" t="s">
        <v>55</v>
      </c>
      <c r="BL225" s="23"/>
    </row>
    <row r="226">
      <c r="A226" s="16">
        <v>221.0</v>
      </c>
      <c r="B226" s="116" t="s">
        <v>872</v>
      </c>
      <c r="C226" s="116" t="s">
        <v>77</v>
      </c>
      <c r="D226" s="116" t="s">
        <v>132</v>
      </c>
      <c r="E226" s="117"/>
      <c r="F226" s="116" t="s">
        <v>79</v>
      </c>
      <c r="G226" s="116" t="s">
        <v>1182</v>
      </c>
      <c r="H226" s="48" t="s">
        <v>81</v>
      </c>
      <c r="J226" s="21"/>
      <c r="K226" s="48" t="s">
        <v>84</v>
      </c>
      <c r="L226" s="49">
        <v>42979.0</v>
      </c>
      <c r="M226" s="50"/>
      <c r="N226" s="48" t="s">
        <v>85</v>
      </c>
      <c r="O226" s="50"/>
      <c r="P226" s="50"/>
      <c r="Q226" s="6">
        <v>7.0</v>
      </c>
      <c r="R226" s="6">
        <v>10.0</v>
      </c>
      <c r="S226" s="6">
        <v>7.0</v>
      </c>
      <c r="T226" s="23"/>
      <c r="U226" s="25">
        <v>10.0</v>
      </c>
      <c r="V226" s="23"/>
      <c r="W226" s="6">
        <v>5.0</v>
      </c>
      <c r="X226" s="6">
        <v>5.0</v>
      </c>
      <c r="Y226" s="6">
        <v>8.0</v>
      </c>
      <c r="Z226" s="6">
        <v>8.0</v>
      </c>
      <c r="AA226" s="6"/>
      <c r="AB226" s="6">
        <v>7.0</v>
      </c>
      <c r="AC226" s="6">
        <v>6.0</v>
      </c>
      <c r="AD226" s="23"/>
      <c r="AE226" s="23"/>
      <c r="AF226" s="23"/>
      <c r="AG226" s="23"/>
      <c r="AH226" s="25">
        <v>10.0</v>
      </c>
      <c r="AI226" s="25">
        <v>10.0</v>
      </c>
      <c r="AJ226" s="25">
        <v>10.0</v>
      </c>
      <c r="AK226" s="6">
        <v>10.0</v>
      </c>
      <c r="AL226" s="6">
        <v>9.0</v>
      </c>
      <c r="AM226" s="23"/>
      <c r="AN226" s="25">
        <v>10.0</v>
      </c>
      <c r="AO226" s="25">
        <v>10.0</v>
      </c>
      <c r="AP226" s="23"/>
      <c r="AQ226" s="23"/>
      <c r="AR226" s="6">
        <v>9.0</v>
      </c>
      <c r="AS226" s="23"/>
      <c r="AT226" s="23"/>
      <c r="AU226" s="23"/>
      <c r="AV226" s="23"/>
      <c r="AW226" s="23"/>
      <c r="AX226" s="6">
        <v>10.0</v>
      </c>
      <c r="AY226" s="32">
        <f t="shared" si="1"/>
        <v>8.47</v>
      </c>
      <c r="AZ226" s="23"/>
      <c r="BA226" s="23">
        <f t="shared" si="2"/>
        <v>0</v>
      </c>
      <c r="BB226" s="6"/>
      <c r="BC226" s="6"/>
      <c r="BD226" s="23">
        <f t="shared" si="3"/>
        <v>0</v>
      </c>
      <c r="BE226" s="6" t="s">
        <v>55</v>
      </c>
      <c r="BF226" s="6" t="s">
        <v>55</v>
      </c>
      <c r="BG226" s="6" t="s">
        <v>55</v>
      </c>
      <c r="BH226" s="6" t="s">
        <v>55</v>
      </c>
      <c r="BI226" s="6" t="s">
        <v>55</v>
      </c>
      <c r="BJ226" s="6" t="s">
        <v>92</v>
      </c>
      <c r="BK226" s="6" t="s">
        <v>55</v>
      </c>
      <c r="BL226" s="23"/>
    </row>
    <row r="227">
      <c r="A227" s="16">
        <v>222.0</v>
      </c>
      <c r="B227" s="116" t="s">
        <v>370</v>
      </c>
      <c r="C227" s="116" t="s">
        <v>132</v>
      </c>
      <c r="D227" s="116" t="s">
        <v>874</v>
      </c>
      <c r="E227" s="117"/>
      <c r="F227" s="116" t="s">
        <v>79</v>
      </c>
      <c r="G227" s="116" t="s">
        <v>1182</v>
      </c>
      <c r="H227" s="48" t="s">
        <v>81</v>
      </c>
      <c r="J227" s="21"/>
      <c r="K227" s="48" t="s">
        <v>84</v>
      </c>
      <c r="L227" s="49">
        <v>42979.0</v>
      </c>
      <c r="M227" s="50"/>
      <c r="N227" s="48" t="s">
        <v>85</v>
      </c>
      <c r="O227" s="50"/>
      <c r="P227" s="50"/>
      <c r="Q227" s="6">
        <v>8.0</v>
      </c>
      <c r="R227" s="6">
        <v>8.0</v>
      </c>
      <c r="S227" s="6">
        <v>7.0</v>
      </c>
      <c r="T227" s="23"/>
      <c r="U227" s="25">
        <v>10.0</v>
      </c>
      <c r="V227" s="23"/>
      <c r="W227" s="6">
        <v>7.0</v>
      </c>
      <c r="X227" s="6">
        <v>8.0</v>
      </c>
      <c r="Y227" s="6">
        <v>9.0</v>
      </c>
      <c r="Z227" s="6">
        <v>8.0</v>
      </c>
      <c r="AA227" s="6"/>
      <c r="AB227" s="6">
        <v>8.0</v>
      </c>
      <c r="AC227" s="6">
        <v>10.0</v>
      </c>
      <c r="AD227" s="23"/>
      <c r="AE227" s="23"/>
      <c r="AF227" s="23"/>
      <c r="AG227" s="23"/>
      <c r="AH227" s="25">
        <v>10.0</v>
      </c>
      <c r="AI227" s="25">
        <v>10.0</v>
      </c>
      <c r="AJ227" s="25">
        <v>10.0</v>
      </c>
      <c r="AK227" s="6">
        <v>10.0</v>
      </c>
      <c r="AL227" s="6">
        <v>10.0</v>
      </c>
      <c r="AM227" s="23"/>
      <c r="AN227" s="25">
        <v>10.0</v>
      </c>
      <c r="AO227" s="25">
        <v>10.0</v>
      </c>
      <c r="AP227" s="23"/>
      <c r="AQ227" s="23"/>
      <c r="AR227" s="6">
        <v>9.0</v>
      </c>
      <c r="AS227" s="23"/>
      <c r="AT227" s="23"/>
      <c r="AU227" s="23"/>
      <c r="AV227" s="23"/>
      <c r="AW227" s="23"/>
      <c r="AX227" s="6">
        <v>10.0</v>
      </c>
      <c r="AY227" s="32">
        <f t="shared" si="1"/>
        <v>9.05</v>
      </c>
      <c r="AZ227" s="23"/>
      <c r="BA227" s="23">
        <f t="shared" si="2"/>
        <v>0</v>
      </c>
      <c r="BB227" s="6"/>
      <c r="BC227" s="6"/>
      <c r="BD227" s="23">
        <f t="shared" si="3"/>
        <v>0</v>
      </c>
      <c r="BE227" s="6" t="s">
        <v>55</v>
      </c>
      <c r="BF227" s="6" t="s">
        <v>55</v>
      </c>
      <c r="BG227" s="6" t="s">
        <v>55</v>
      </c>
      <c r="BH227" s="6" t="s">
        <v>55</v>
      </c>
      <c r="BI227" s="6" t="s">
        <v>55</v>
      </c>
      <c r="BJ227" s="6" t="s">
        <v>92</v>
      </c>
      <c r="BK227" s="6" t="s">
        <v>55</v>
      </c>
      <c r="BL227" s="23"/>
    </row>
    <row r="228">
      <c r="A228" s="16">
        <v>223.0</v>
      </c>
      <c r="B228" s="116" t="s">
        <v>189</v>
      </c>
      <c r="C228" s="116" t="s">
        <v>145</v>
      </c>
      <c r="D228" s="116" t="s">
        <v>132</v>
      </c>
      <c r="E228" s="117"/>
      <c r="F228" s="116" t="s">
        <v>79</v>
      </c>
      <c r="G228" s="116" t="s">
        <v>1182</v>
      </c>
      <c r="H228" s="48" t="s">
        <v>81</v>
      </c>
      <c r="J228" s="21"/>
      <c r="K228" s="48" t="s">
        <v>138</v>
      </c>
      <c r="L228" s="49">
        <v>42979.0</v>
      </c>
      <c r="M228" s="49">
        <v>42979.0</v>
      </c>
      <c r="N228" s="48" t="s">
        <v>85</v>
      </c>
      <c r="O228" s="50"/>
      <c r="P228" s="50"/>
      <c r="Q228" s="25">
        <v>7.0</v>
      </c>
      <c r="R228" s="25">
        <v>9.0</v>
      </c>
      <c r="S228" s="25">
        <v>7.0</v>
      </c>
      <c r="T228" s="25"/>
      <c r="U228" s="25">
        <v>10.0</v>
      </c>
      <c r="V228" s="25"/>
      <c r="W228" s="25">
        <v>6.0</v>
      </c>
      <c r="X228" s="25">
        <v>7.0</v>
      </c>
      <c r="Y228" s="25">
        <v>9.0</v>
      </c>
      <c r="Z228" s="25">
        <v>8.0</v>
      </c>
      <c r="AA228" s="6"/>
      <c r="AB228" s="25">
        <v>7.0</v>
      </c>
      <c r="AC228" s="25">
        <v>9.0</v>
      </c>
      <c r="AD228" s="25"/>
      <c r="AE228" s="25"/>
      <c r="AF228" s="25"/>
      <c r="AG228" s="25"/>
      <c r="AH228" s="25">
        <v>10.0</v>
      </c>
      <c r="AI228" s="25">
        <v>10.0</v>
      </c>
      <c r="AJ228" s="25">
        <v>10.0</v>
      </c>
      <c r="AK228" s="25">
        <v>10.0</v>
      </c>
      <c r="AL228" s="25">
        <v>8.0</v>
      </c>
      <c r="AM228" s="25"/>
      <c r="AN228" s="25">
        <v>10.0</v>
      </c>
      <c r="AO228" s="25">
        <v>8.0</v>
      </c>
      <c r="AP228" s="25"/>
      <c r="AQ228" s="25"/>
      <c r="AR228" s="6">
        <v>9.0</v>
      </c>
      <c r="AS228" s="25"/>
      <c r="AT228" s="25"/>
      <c r="AU228" s="25"/>
      <c r="AV228" s="25"/>
      <c r="AW228" s="25"/>
      <c r="AX228" s="6">
        <v>10.0</v>
      </c>
      <c r="AY228" s="32">
        <f t="shared" si="1"/>
        <v>8.63</v>
      </c>
      <c r="AZ228" s="23"/>
      <c r="BA228" s="23">
        <f t="shared" si="2"/>
        <v>0</v>
      </c>
      <c r="BB228" s="6"/>
      <c r="BC228" s="6"/>
      <c r="BD228" s="23">
        <f t="shared" si="3"/>
        <v>0</v>
      </c>
      <c r="BE228" s="6" t="s">
        <v>55</v>
      </c>
      <c r="BF228" s="6" t="s">
        <v>55</v>
      </c>
      <c r="BG228" s="6" t="s">
        <v>55</v>
      </c>
      <c r="BH228" s="6" t="s">
        <v>55</v>
      </c>
      <c r="BI228" s="6" t="s">
        <v>55</v>
      </c>
      <c r="BJ228" s="6" t="s">
        <v>92</v>
      </c>
      <c r="BK228" s="6" t="s">
        <v>55</v>
      </c>
      <c r="BL228" s="23"/>
    </row>
    <row r="229">
      <c r="A229" s="16">
        <v>224.0</v>
      </c>
      <c r="B229" s="116" t="s">
        <v>1983</v>
      </c>
      <c r="C229" s="116" t="s">
        <v>120</v>
      </c>
      <c r="D229" s="116" t="s">
        <v>842</v>
      </c>
      <c r="E229" s="117"/>
      <c r="F229" s="116" t="s">
        <v>96</v>
      </c>
      <c r="G229" s="116" t="s">
        <v>1182</v>
      </c>
      <c r="H229" s="48" t="s">
        <v>81</v>
      </c>
      <c r="J229" s="21"/>
      <c r="K229" s="48" t="s">
        <v>84</v>
      </c>
      <c r="L229" s="49">
        <v>42979.0</v>
      </c>
      <c r="M229" s="50"/>
      <c r="N229" s="48" t="s">
        <v>85</v>
      </c>
      <c r="O229" s="50"/>
      <c r="P229" s="50"/>
      <c r="Q229" s="25">
        <v>7.0</v>
      </c>
      <c r="R229" s="25">
        <v>8.0</v>
      </c>
      <c r="S229" s="25">
        <v>7.0</v>
      </c>
      <c r="T229" s="25"/>
      <c r="U229" s="25">
        <v>10.0</v>
      </c>
      <c r="V229" s="25"/>
      <c r="W229" s="25">
        <v>3.0</v>
      </c>
      <c r="X229" s="25">
        <v>5.0</v>
      </c>
      <c r="Y229" s="25">
        <v>7.0</v>
      </c>
      <c r="Z229" s="25">
        <v>8.0</v>
      </c>
      <c r="AA229" s="6"/>
      <c r="AB229" s="25">
        <v>6.0</v>
      </c>
      <c r="AC229" s="25">
        <v>7.0</v>
      </c>
      <c r="AD229" s="25"/>
      <c r="AE229" s="25"/>
      <c r="AF229" s="25"/>
      <c r="AG229" s="25"/>
      <c r="AH229" s="25">
        <v>10.0</v>
      </c>
      <c r="AI229" s="25">
        <v>10.0</v>
      </c>
      <c r="AJ229" s="25">
        <v>10.0</v>
      </c>
      <c r="AK229" s="25">
        <v>10.0</v>
      </c>
      <c r="AL229" s="25">
        <v>10.0</v>
      </c>
      <c r="AM229" s="25"/>
      <c r="AN229" s="25">
        <v>10.0</v>
      </c>
      <c r="AO229" s="25">
        <v>10.0</v>
      </c>
      <c r="AP229" s="25"/>
      <c r="AQ229" s="25"/>
      <c r="AR229" s="6">
        <v>9.0</v>
      </c>
      <c r="AS229" s="25"/>
      <c r="AT229" s="25"/>
      <c r="AU229" s="25"/>
      <c r="AV229" s="25"/>
      <c r="AW229" s="25"/>
      <c r="AX229" s="6">
        <v>10.0</v>
      </c>
      <c r="AY229" s="32" t="str">
        <f t="shared" si="1"/>
        <v/>
      </c>
      <c r="AZ229" s="23"/>
      <c r="BA229" s="23">
        <f t="shared" si="2"/>
        <v>1</v>
      </c>
      <c r="BB229" s="6"/>
      <c r="BC229" s="6"/>
      <c r="BD229" s="23">
        <f t="shared" si="3"/>
        <v>0</v>
      </c>
      <c r="BE229" s="6" t="s">
        <v>92</v>
      </c>
      <c r="BF229" s="6" t="s">
        <v>55</v>
      </c>
      <c r="BG229" s="6" t="s">
        <v>55</v>
      </c>
      <c r="BH229" s="6" t="s">
        <v>55</v>
      </c>
      <c r="BI229" s="6" t="s">
        <v>92</v>
      </c>
      <c r="BJ229" s="6" t="s">
        <v>92</v>
      </c>
      <c r="BK229" s="6" t="s">
        <v>55</v>
      </c>
      <c r="BL229" s="23"/>
    </row>
    <row r="230">
      <c r="A230" s="16">
        <v>225.0</v>
      </c>
      <c r="B230" s="116" t="s">
        <v>879</v>
      </c>
      <c r="C230" s="116" t="s">
        <v>880</v>
      </c>
      <c r="D230" s="118"/>
      <c r="E230" s="117"/>
      <c r="F230" s="116" t="s">
        <v>79</v>
      </c>
      <c r="G230" s="116" t="s">
        <v>1182</v>
      </c>
      <c r="H230" s="48" t="s">
        <v>81</v>
      </c>
      <c r="J230" s="21"/>
      <c r="K230" s="48" t="s">
        <v>84</v>
      </c>
      <c r="L230" s="49">
        <v>42979.0</v>
      </c>
      <c r="M230" s="50"/>
      <c r="N230" s="48" t="s">
        <v>85</v>
      </c>
      <c r="O230" s="50"/>
      <c r="P230" s="50"/>
      <c r="Q230" s="25">
        <v>7.0</v>
      </c>
      <c r="R230" s="25">
        <v>7.0</v>
      </c>
      <c r="S230" s="25">
        <v>5.0</v>
      </c>
      <c r="T230" s="25"/>
      <c r="U230" s="25">
        <v>10.0</v>
      </c>
      <c r="V230" s="25"/>
      <c r="W230" s="25">
        <v>5.0</v>
      </c>
      <c r="X230" s="25">
        <v>7.0</v>
      </c>
      <c r="Y230" s="25">
        <v>9.0</v>
      </c>
      <c r="Z230" s="25">
        <v>6.0</v>
      </c>
      <c r="AA230" s="6"/>
      <c r="AB230" s="25">
        <v>7.0</v>
      </c>
      <c r="AC230" s="25">
        <v>10.0</v>
      </c>
      <c r="AD230" s="25"/>
      <c r="AE230" s="25"/>
      <c r="AF230" s="25"/>
      <c r="AG230" s="25"/>
      <c r="AH230" s="25">
        <v>10.0</v>
      </c>
      <c r="AI230" s="25">
        <v>10.0</v>
      </c>
      <c r="AJ230" s="25">
        <v>10.0</v>
      </c>
      <c r="AK230" s="6">
        <v>10.0</v>
      </c>
      <c r="AL230" s="25">
        <v>9.0</v>
      </c>
      <c r="AM230" s="25"/>
      <c r="AN230" s="25">
        <v>10.0</v>
      </c>
      <c r="AO230" s="25">
        <v>10.0</v>
      </c>
      <c r="AP230" s="25"/>
      <c r="AQ230" s="25"/>
      <c r="AR230" s="6">
        <v>8.0</v>
      </c>
      <c r="AS230" s="25"/>
      <c r="AT230" s="25"/>
      <c r="AU230" s="25"/>
      <c r="AV230" s="25"/>
      <c r="AW230" s="25"/>
      <c r="AX230" s="6">
        <v>10.0</v>
      </c>
      <c r="AY230" s="32">
        <f t="shared" si="1"/>
        <v>8.42</v>
      </c>
      <c r="AZ230" s="23"/>
      <c r="BA230" s="23">
        <f t="shared" si="2"/>
        <v>0</v>
      </c>
      <c r="BB230" s="6"/>
      <c r="BC230" s="6"/>
      <c r="BD230" s="23">
        <f t="shared" si="3"/>
        <v>0</v>
      </c>
      <c r="BE230" s="6" t="s">
        <v>55</v>
      </c>
      <c r="BF230" s="6" t="s">
        <v>55</v>
      </c>
      <c r="BG230" s="6" t="s">
        <v>55</v>
      </c>
      <c r="BH230" s="6" t="s">
        <v>55</v>
      </c>
      <c r="BI230" s="6" t="s">
        <v>55</v>
      </c>
      <c r="BJ230" s="6" t="s">
        <v>92</v>
      </c>
      <c r="BK230" s="6" t="s">
        <v>55</v>
      </c>
      <c r="BL230" s="23"/>
    </row>
    <row r="231">
      <c r="A231" s="16">
        <v>226.0</v>
      </c>
      <c r="B231" s="116" t="s">
        <v>1984</v>
      </c>
      <c r="C231" s="116" t="s">
        <v>77</v>
      </c>
      <c r="D231" s="118"/>
      <c r="E231" s="117"/>
      <c r="F231" s="116" t="s">
        <v>79</v>
      </c>
      <c r="G231" s="116" t="s">
        <v>1182</v>
      </c>
      <c r="H231" s="48" t="s">
        <v>81</v>
      </c>
      <c r="J231" s="21"/>
      <c r="K231" s="48" t="s">
        <v>84</v>
      </c>
      <c r="L231" s="49">
        <v>42979.0</v>
      </c>
      <c r="M231" s="50"/>
      <c r="N231" s="48" t="s">
        <v>85</v>
      </c>
      <c r="O231" s="50"/>
      <c r="P231" s="50"/>
      <c r="Q231" s="25">
        <v>8.0</v>
      </c>
      <c r="R231" s="25">
        <v>10.0</v>
      </c>
      <c r="S231" s="25">
        <v>9.0</v>
      </c>
      <c r="T231" s="25"/>
      <c r="U231" s="25">
        <v>10.0</v>
      </c>
      <c r="V231" s="25"/>
      <c r="W231" s="25">
        <v>9.0</v>
      </c>
      <c r="X231" s="25">
        <v>10.0</v>
      </c>
      <c r="Y231" s="25">
        <v>10.0</v>
      </c>
      <c r="Z231" s="25">
        <v>10.0</v>
      </c>
      <c r="AA231" s="6"/>
      <c r="AB231" s="25">
        <v>10.0</v>
      </c>
      <c r="AC231" s="25">
        <v>10.0</v>
      </c>
      <c r="AD231" s="25"/>
      <c r="AE231" s="25"/>
      <c r="AF231" s="25"/>
      <c r="AG231" s="25"/>
      <c r="AH231" s="25">
        <v>10.0</v>
      </c>
      <c r="AI231" s="25">
        <v>10.0</v>
      </c>
      <c r="AJ231" s="25">
        <v>10.0</v>
      </c>
      <c r="AK231" s="25">
        <v>10.0</v>
      </c>
      <c r="AL231" s="25">
        <v>10.0</v>
      </c>
      <c r="AM231" s="25"/>
      <c r="AN231" s="25">
        <v>10.0</v>
      </c>
      <c r="AO231" s="25">
        <v>10.0</v>
      </c>
      <c r="AP231" s="25"/>
      <c r="AQ231" s="25"/>
      <c r="AR231" s="6">
        <v>10.0</v>
      </c>
      <c r="AS231" s="25"/>
      <c r="AT231" s="25"/>
      <c r="AU231" s="25"/>
      <c r="AV231" s="25"/>
      <c r="AW231" s="25"/>
      <c r="AX231" s="6">
        <v>10.0</v>
      </c>
      <c r="AY231" s="32">
        <f t="shared" si="1"/>
        <v>9.78</v>
      </c>
      <c r="AZ231" s="23"/>
      <c r="BA231" s="23">
        <f t="shared" si="2"/>
        <v>0</v>
      </c>
      <c r="BB231" s="6"/>
      <c r="BC231" s="6"/>
      <c r="BD231" s="23">
        <f t="shared" si="3"/>
        <v>0</v>
      </c>
      <c r="BE231" s="6" t="s">
        <v>92</v>
      </c>
      <c r="BF231" s="6" t="s">
        <v>55</v>
      </c>
      <c r="BG231" s="6" t="s">
        <v>55</v>
      </c>
      <c r="BH231" s="6" t="s">
        <v>55</v>
      </c>
      <c r="BI231" s="6" t="s">
        <v>92</v>
      </c>
      <c r="BJ231" s="6" t="s">
        <v>92</v>
      </c>
      <c r="BK231" s="6" t="s">
        <v>55</v>
      </c>
      <c r="BL231" s="23"/>
    </row>
    <row r="232">
      <c r="A232" s="16">
        <v>227.0</v>
      </c>
      <c r="B232" s="116" t="s">
        <v>164</v>
      </c>
      <c r="C232" s="116" t="s">
        <v>884</v>
      </c>
      <c r="D232" s="116" t="s">
        <v>885</v>
      </c>
      <c r="E232" s="117"/>
      <c r="F232" s="116" t="s">
        <v>96</v>
      </c>
      <c r="G232" s="116" t="s">
        <v>1182</v>
      </c>
      <c r="H232" s="48" t="s">
        <v>81</v>
      </c>
      <c r="J232" s="21"/>
      <c r="K232" s="48" t="s">
        <v>84</v>
      </c>
      <c r="L232" s="49">
        <v>42979.0</v>
      </c>
      <c r="M232" s="50"/>
      <c r="N232" s="48" t="s">
        <v>85</v>
      </c>
      <c r="O232" s="50"/>
      <c r="P232" s="50"/>
      <c r="Q232" s="6">
        <v>9.0</v>
      </c>
      <c r="R232" s="6">
        <v>10.0</v>
      </c>
      <c r="S232" s="6">
        <v>10.0</v>
      </c>
      <c r="T232" s="23"/>
      <c r="U232" s="25">
        <v>10.0</v>
      </c>
      <c r="V232" s="23"/>
      <c r="W232" s="6">
        <v>10.0</v>
      </c>
      <c r="X232" s="6">
        <v>10.0</v>
      </c>
      <c r="Y232" s="6">
        <v>10.0</v>
      </c>
      <c r="Z232" s="6">
        <v>10.0</v>
      </c>
      <c r="AA232" s="6"/>
      <c r="AB232" s="6">
        <v>9.0</v>
      </c>
      <c r="AC232" s="25">
        <v>10.0</v>
      </c>
      <c r="AD232" s="23"/>
      <c r="AE232" s="23"/>
      <c r="AF232" s="23"/>
      <c r="AG232" s="23"/>
      <c r="AH232" s="25">
        <v>10.0</v>
      </c>
      <c r="AI232" s="25">
        <v>10.0</v>
      </c>
      <c r="AJ232" s="25">
        <v>10.0</v>
      </c>
      <c r="AK232" s="6">
        <v>10.0</v>
      </c>
      <c r="AL232" s="6">
        <v>10.0</v>
      </c>
      <c r="AM232" s="23"/>
      <c r="AN232" s="25">
        <v>10.0</v>
      </c>
      <c r="AO232" s="25">
        <v>10.0</v>
      </c>
      <c r="AP232" s="23"/>
      <c r="AQ232" s="23"/>
      <c r="AR232" s="6">
        <v>10.0</v>
      </c>
      <c r="AS232" s="23"/>
      <c r="AT232" s="23"/>
      <c r="AU232" s="23"/>
      <c r="AV232" s="23"/>
      <c r="AW232" s="23"/>
      <c r="AX232" s="6">
        <v>10.0</v>
      </c>
      <c r="AY232" s="32">
        <f t="shared" si="1"/>
        <v>9.89</v>
      </c>
      <c r="AZ232" s="23"/>
      <c r="BA232" s="23">
        <f t="shared" si="2"/>
        <v>0</v>
      </c>
      <c r="BB232" s="6"/>
      <c r="BC232" s="6"/>
      <c r="BD232" s="23">
        <f t="shared" si="3"/>
        <v>0</v>
      </c>
      <c r="BE232" s="60" t="s">
        <v>55</v>
      </c>
      <c r="BF232" s="6" t="s">
        <v>55</v>
      </c>
      <c r="BG232" s="6" t="s">
        <v>55</v>
      </c>
      <c r="BH232" s="6" t="s">
        <v>55</v>
      </c>
      <c r="BI232" s="6" t="s">
        <v>55</v>
      </c>
      <c r="BJ232" s="6" t="s">
        <v>92</v>
      </c>
      <c r="BK232" s="6" t="s">
        <v>55</v>
      </c>
      <c r="BL232" s="23"/>
    </row>
    <row r="233">
      <c r="A233" s="16">
        <v>228.0</v>
      </c>
      <c r="B233" s="116" t="s">
        <v>894</v>
      </c>
      <c r="C233" s="116" t="s">
        <v>895</v>
      </c>
      <c r="D233" s="116" t="s">
        <v>896</v>
      </c>
      <c r="E233" s="117"/>
      <c r="F233" s="116" t="s">
        <v>96</v>
      </c>
      <c r="G233" s="116" t="s">
        <v>1182</v>
      </c>
      <c r="H233" s="48" t="s">
        <v>81</v>
      </c>
      <c r="J233" s="21"/>
      <c r="K233" s="48" t="s">
        <v>84</v>
      </c>
      <c r="L233" s="49">
        <v>42979.0</v>
      </c>
      <c r="M233" s="50"/>
      <c r="N233" s="48" t="s">
        <v>85</v>
      </c>
      <c r="O233" s="50"/>
      <c r="P233" s="50"/>
      <c r="Q233" s="6">
        <v>6.0</v>
      </c>
      <c r="R233" s="6">
        <v>8.0</v>
      </c>
      <c r="S233" s="6">
        <v>5.0</v>
      </c>
      <c r="T233" s="23"/>
      <c r="U233" s="25">
        <v>10.0</v>
      </c>
      <c r="V233" s="23"/>
      <c r="W233" s="6">
        <v>6.0</v>
      </c>
      <c r="X233" s="6">
        <v>6.0</v>
      </c>
      <c r="Y233" s="6">
        <v>8.0</v>
      </c>
      <c r="Z233" s="6">
        <v>8.0</v>
      </c>
      <c r="AA233" s="6"/>
      <c r="AB233" s="6">
        <v>5.0</v>
      </c>
      <c r="AC233" s="25">
        <v>10.0</v>
      </c>
      <c r="AD233" s="23"/>
      <c r="AE233" s="23"/>
      <c r="AF233" s="23"/>
      <c r="AG233" s="23"/>
      <c r="AH233" s="25">
        <v>10.0</v>
      </c>
      <c r="AI233" s="25">
        <v>10.0</v>
      </c>
      <c r="AJ233" s="25">
        <v>10.0</v>
      </c>
      <c r="AK233" s="6">
        <v>10.0</v>
      </c>
      <c r="AL233" s="6">
        <v>10.0</v>
      </c>
      <c r="AM233" s="23"/>
      <c r="AN233" s="25">
        <v>10.0</v>
      </c>
      <c r="AO233" s="6">
        <v>10.0</v>
      </c>
      <c r="AP233" s="23"/>
      <c r="AQ233" s="23"/>
      <c r="AR233" s="6">
        <v>9.0</v>
      </c>
      <c r="AS233" s="23"/>
      <c r="AT233" s="23"/>
      <c r="AU233" s="23"/>
      <c r="AV233" s="23"/>
      <c r="AW233" s="23"/>
      <c r="AX233" s="6">
        <v>10.0</v>
      </c>
      <c r="AY233" s="32">
        <f t="shared" si="1"/>
        <v>8.47</v>
      </c>
      <c r="AZ233" s="23"/>
      <c r="BA233" s="23">
        <f t="shared" si="2"/>
        <v>0</v>
      </c>
      <c r="BB233" s="6"/>
      <c r="BC233" s="6"/>
      <c r="BD233" s="23">
        <f t="shared" si="3"/>
        <v>0</v>
      </c>
      <c r="BE233" s="60" t="s">
        <v>55</v>
      </c>
      <c r="BF233" s="6" t="s">
        <v>55</v>
      </c>
      <c r="BG233" s="6" t="s">
        <v>55</v>
      </c>
      <c r="BH233" s="6" t="s">
        <v>55</v>
      </c>
      <c r="BI233" s="6" t="s">
        <v>55</v>
      </c>
      <c r="BJ233" s="6" t="s">
        <v>92</v>
      </c>
      <c r="BK233" s="6" t="s">
        <v>55</v>
      </c>
      <c r="BL233" s="23"/>
    </row>
    <row r="234">
      <c r="A234" s="16">
        <v>229.0</v>
      </c>
      <c r="B234" s="116" t="s">
        <v>452</v>
      </c>
      <c r="C234" s="116" t="s">
        <v>130</v>
      </c>
      <c r="D234" s="116" t="s">
        <v>77</v>
      </c>
      <c r="E234" s="117"/>
      <c r="F234" s="116" t="s">
        <v>79</v>
      </c>
      <c r="G234" s="116" t="s">
        <v>1182</v>
      </c>
      <c r="H234" s="48" t="s">
        <v>81</v>
      </c>
      <c r="J234" s="21"/>
      <c r="K234" s="48" t="s">
        <v>84</v>
      </c>
      <c r="L234" s="49">
        <v>42979.0</v>
      </c>
      <c r="M234" s="50"/>
      <c r="N234" s="48" t="s">
        <v>85</v>
      </c>
      <c r="O234" s="50"/>
      <c r="P234" s="50"/>
      <c r="Q234" s="25">
        <v>9.0</v>
      </c>
      <c r="R234" s="25">
        <v>10.0</v>
      </c>
      <c r="S234" s="25">
        <v>9.0</v>
      </c>
      <c r="T234" s="25"/>
      <c r="U234" s="25">
        <v>10.0</v>
      </c>
      <c r="V234" s="25"/>
      <c r="W234" s="25">
        <v>10.0</v>
      </c>
      <c r="X234" s="25">
        <v>10.0</v>
      </c>
      <c r="Y234" s="25">
        <v>10.0</v>
      </c>
      <c r="Z234" s="25">
        <v>9.0</v>
      </c>
      <c r="AA234" s="25"/>
      <c r="AB234" s="25">
        <v>10.0</v>
      </c>
      <c r="AC234" s="25">
        <v>10.0</v>
      </c>
      <c r="AD234" s="25"/>
      <c r="AE234" s="25"/>
      <c r="AF234" s="25"/>
      <c r="AG234" s="25"/>
      <c r="AH234" s="25">
        <v>10.0</v>
      </c>
      <c r="AI234" s="25">
        <v>10.0</v>
      </c>
      <c r="AJ234" s="25">
        <v>10.0</v>
      </c>
      <c r="AK234" s="25">
        <v>10.0</v>
      </c>
      <c r="AL234" s="25">
        <v>10.0</v>
      </c>
      <c r="AM234" s="25"/>
      <c r="AN234" s="25">
        <v>10.0</v>
      </c>
      <c r="AO234" s="25">
        <v>10.0</v>
      </c>
      <c r="AP234" s="25"/>
      <c r="AQ234" s="25"/>
      <c r="AR234" s="6">
        <v>9.0</v>
      </c>
      <c r="AS234" s="25"/>
      <c r="AT234" s="25"/>
      <c r="AU234" s="25"/>
      <c r="AV234" s="25"/>
      <c r="AW234" s="25"/>
      <c r="AX234" s="25">
        <v>10.0</v>
      </c>
      <c r="AY234" s="32">
        <f t="shared" si="1"/>
        <v>9.78</v>
      </c>
      <c r="AZ234" s="23"/>
      <c r="BA234" s="23">
        <f t="shared" si="2"/>
        <v>0</v>
      </c>
      <c r="BB234" s="6"/>
      <c r="BC234" s="6"/>
      <c r="BD234" s="23">
        <f t="shared" si="3"/>
        <v>0</v>
      </c>
      <c r="BE234" s="6" t="s">
        <v>92</v>
      </c>
      <c r="BF234" s="6" t="s">
        <v>55</v>
      </c>
      <c r="BG234" s="6" t="s">
        <v>55</v>
      </c>
      <c r="BH234" s="6" t="s">
        <v>55</v>
      </c>
      <c r="BI234" s="6" t="s">
        <v>92</v>
      </c>
      <c r="BJ234" s="6" t="s">
        <v>92</v>
      </c>
      <c r="BK234" s="6" t="s">
        <v>55</v>
      </c>
      <c r="BL234" s="23"/>
    </row>
    <row r="235">
      <c r="A235" s="16">
        <v>230.0</v>
      </c>
      <c r="B235" s="116" t="s">
        <v>248</v>
      </c>
      <c r="C235" s="116" t="s">
        <v>575</v>
      </c>
      <c r="D235" s="116" t="s">
        <v>209</v>
      </c>
      <c r="E235" s="117"/>
      <c r="F235" s="116" t="s">
        <v>96</v>
      </c>
      <c r="G235" s="116" t="s">
        <v>1182</v>
      </c>
      <c r="H235" s="48" t="s">
        <v>81</v>
      </c>
      <c r="J235" s="21"/>
      <c r="K235" s="48" t="s">
        <v>84</v>
      </c>
      <c r="L235" s="49">
        <v>42979.0</v>
      </c>
      <c r="M235" s="50"/>
      <c r="N235" s="48" t="s">
        <v>85</v>
      </c>
      <c r="O235" s="50"/>
      <c r="P235" s="50"/>
      <c r="Q235" s="6">
        <v>6.0</v>
      </c>
      <c r="R235" s="6">
        <v>8.0</v>
      </c>
      <c r="S235" s="6">
        <v>7.0</v>
      </c>
      <c r="T235" s="23"/>
      <c r="U235" s="25">
        <v>10.0</v>
      </c>
      <c r="V235" s="23"/>
      <c r="W235" s="6">
        <v>5.0</v>
      </c>
      <c r="X235" s="6">
        <v>6.0</v>
      </c>
      <c r="Y235" s="6">
        <v>7.0</v>
      </c>
      <c r="Z235" s="6">
        <v>8.0</v>
      </c>
      <c r="AA235" s="6"/>
      <c r="AB235" s="6">
        <v>5.0</v>
      </c>
      <c r="AC235" s="6">
        <v>9.0</v>
      </c>
      <c r="AD235" s="23"/>
      <c r="AE235" s="23"/>
      <c r="AF235" s="23"/>
      <c r="AG235" s="23"/>
      <c r="AH235" s="25">
        <v>10.0</v>
      </c>
      <c r="AI235" s="25">
        <v>10.0</v>
      </c>
      <c r="AJ235" s="25">
        <v>10.0</v>
      </c>
      <c r="AK235" s="25">
        <v>10.0</v>
      </c>
      <c r="AL235" s="6">
        <v>8.0</v>
      </c>
      <c r="AM235" s="23"/>
      <c r="AN235" s="25">
        <v>10.0</v>
      </c>
      <c r="AO235" s="6">
        <v>8.0</v>
      </c>
      <c r="AP235" s="23"/>
      <c r="AQ235" s="23"/>
      <c r="AR235" s="6">
        <v>8.0</v>
      </c>
      <c r="AS235" s="23"/>
      <c r="AT235" s="23"/>
      <c r="AU235" s="23"/>
      <c r="AV235" s="23"/>
      <c r="AW235" s="23"/>
      <c r="AX235" s="6">
        <v>10.0</v>
      </c>
      <c r="AY235" s="32">
        <f t="shared" si="1"/>
        <v>8.15</v>
      </c>
      <c r="AZ235" s="23"/>
      <c r="BA235" s="23">
        <f t="shared" si="2"/>
        <v>0</v>
      </c>
      <c r="BB235" s="6"/>
      <c r="BC235" s="6"/>
      <c r="BD235" s="23">
        <f t="shared" si="3"/>
        <v>0</v>
      </c>
      <c r="BE235" s="6" t="s">
        <v>55</v>
      </c>
      <c r="BF235" s="6" t="s">
        <v>55</v>
      </c>
      <c r="BG235" s="6" t="s">
        <v>55</v>
      </c>
      <c r="BH235" s="6" t="s">
        <v>55</v>
      </c>
      <c r="BI235" s="6" t="s">
        <v>55</v>
      </c>
      <c r="BJ235" s="6" t="s">
        <v>92</v>
      </c>
      <c r="BK235" s="6" t="s">
        <v>55</v>
      </c>
      <c r="BL235" s="23"/>
    </row>
    <row r="236">
      <c r="A236" s="16">
        <v>231.0</v>
      </c>
      <c r="B236" s="116" t="s">
        <v>910</v>
      </c>
      <c r="C236" s="116" t="s">
        <v>911</v>
      </c>
      <c r="D236" s="116" t="s">
        <v>173</v>
      </c>
      <c r="E236" s="117"/>
      <c r="F236" s="116" t="s">
        <v>79</v>
      </c>
      <c r="G236" s="116" t="s">
        <v>1182</v>
      </c>
      <c r="H236" s="48" t="s">
        <v>81</v>
      </c>
      <c r="J236" s="21"/>
      <c r="K236" s="48" t="s">
        <v>84</v>
      </c>
      <c r="L236" s="49">
        <v>42979.0</v>
      </c>
      <c r="M236" s="50"/>
      <c r="N236" s="48" t="s">
        <v>85</v>
      </c>
      <c r="O236" s="50"/>
      <c r="P236" s="50"/>
      <c r="Q236" s="6">
        <v>7.0</v>
      </c>
      <c r="R236" s="6">
        <v>9.0</v>
      </c>
      <c r="S236" s="6">
        <v>7.0</v>
      </c>
      <c r="T236" s="23"/>
      <c r="U236" s="25">
        <v>10.0</v>
      </c>
      <c r="V236" s="23"/>
      <c r="W236" s="6">
        <v>7.0</v>
      </c>
      <c r="X236" s="6">
        <v>9.0</v>
      </c>
      <c r="Y236" s="6">
        <v>10.0</v>
      </c>
      <c r="Z236" s="6">
        <v>8.0</v>
      </c>
      <c r="AA236" s="6"/>
      <c r="AB236" s="6">
        <v>8.0</v>
      </c>
      <c r="AC236" s="6">
        <v>10.0</v>
      </c>
      <c r="AD236" s="23"/>
      <c r="AE236" s="23"/>
      <c r="AF236" s="23"/>
      <c r="AG236" s="23"/>
      <c r="AH236" s="25">
        <v>10.0</v>
      </c>
      <c r="AI236" s="25">
        <v>10.0</v>
      </c>
      <c r="AJ236" s="25">
        <v>10.0</v>
      </c>
      <c r="AK236" s="6">
        <v>10.0</v>
      </c>
      <c r="AL236" s="6">
        <v>10.0</v>
      </c>
      <c r="AM236" s="23"/>
      <c r="AN236" s="25">
        <v>10.0</v>
      </c>
      <c r="AO236" s="25">
        <v>10.0</v>
      </c>
      <c r="AP236" s="23"/>
      <c r="AQ236" s="23"/>
      <c r="AR236" s="25">
        <v>10.0</v>
      </c>
      <c r="AS236" s="23"/>
      <c r="AT236" s="23"/>
      <c r="AU236" s="23"/>
      <c r="AV236" s="23"/>
      <c r="AW236" s="23"/>
      <c r="AX236" s="6">
        <v>10.0</v>
      </c>
      <c r="AY236" s="32">
        <f t="shared" si="1"/>
        <v>9.21</v>
      </c>
      <c r="AZ236" s="23"/>
      <c r="BA236" s="23">
        <f t="shared" si="2"/>
        <v>0</v>
      </c>
      <c r="BB236" s="6"/>
      <c r="BC236" s="6"/>
      <c r="BD236" s="23">
        <f t="shared" si="3"/>
        <v>0</v>
      </c>
      <c r="BE236" s="6" t="s">
        <v>55</v>
      </c>
      <c r="BF236" s="6" t="s">
        <v>55</v>
      </c>
      <c r="BG236" s="6" t="s">
        <v>55</v>
      </c>
      <c r="BH236" s="6" t="s">
        <v>55</v>
      </c>
      <c r="BI236" s="6" t="s">
        <v>55</v>
      </c>
      <c r="BJ236" s="6" t="s">
        <v>92</v>
      </c>
      <c r="BK236" s="6" t="s">
        <v>55</v>
      </c>
      <c r="BL236" s="23"/>
    </row>
    <row r="237">
      <c r="A237" s="16">
        <v>232.0</v>
      </c>
      <c r="B237" s="116" t="s">
        <v>491</v>
      </c>
      <c r="C237" s="116" t="s">
        <v>446</v>
      </c>
      <c r="D237" s="116" t="s">
        <v>254</v>
      </c>
      <c r="E237" s="117"/>
      <c r="F237" s="116" t="s">
        <v>96</v>
      </c>
      <c r="G237" s="116" t="s">
        <v>1182</v>
      </c>
      <c r="H237" s="48" t="s">
        <v>81</v>
      </c>
      <c r="J237" s="21"/>
      <c r="K237" s="48" t="s">
        <v>84</v>
      </c>
      <c r="L237" s="49">
        <v>42979.0</v>
      </c>
      <c r="M237" s="50"/>
      <c r="N237" s="48" t="s">
        <v>85</v>
      </c>
      <c r="O237" s="50"/>
      <c r="P237" s="50"/>
      <c r="Q237" s="6">
        <v>8.0</v>
      </c>
      <c r="R237" s="6">
        <v>10.0</v>
      </c>
      <c r="S237" s="6">
        <v>10.0</v>
      </c>
      <c r="T237" s="23"/>
      <c r="U237" s="25">
        <v>10.0</v>
      </c>
      <c r="V237" s="23"/>
      <c r="W237" s="6">
        <v>7.0</v>
      </c>
      <c r="X237" s="6">
        <v>8.0</v>
      </c>
      <c r="Y237" s="6">
        <v>9.0</v>
      </c>
      <c r="Z237" s="6">
        <v>10.0</v>
      </c>
      <c r="AA237" s="6"/>
      <c r="AB237" s="6">
        <v>7.0</v>
      </c>
      <c r="AC237" s="6">
        <v>10.0</v>
      </c>
      <c r="AD237" s="23"/>
      <c r="AE237" s="23"/>
      <c r="AF237" s="23"/>
      <c r="AG237" s="23"/>
      <c r="AH237" s="25">
        <v>10.0</v>
      </c>
      <c r="AI237" s="25">
        <v>10.0</v>
      </c>
      <c r="AJ237" s="25">
        <v>10.0</v>
      </c>
      <c r="AK237" s="25">
        <v>10.0</v>
      </c>
      <c r="AL237" s="6">
        <v>9.0</v>
      </c>
      <c r="AM237" s="23"/>
      <c r="AN237" s="25">
        <v>10.0</v>
      </c>
      <c r="AO237" s="25">
        <v>10.0</v>
      </c>
      <c r="AP237" s="23"/>
      <c r="AQ237" s="23"/>
      <c r="AR237" s="25">
        <v>10.0</v>
      </c>
      <c r="AS237" s="23"/>
      <c r="AT237" s="23"/>
      <c r="AU237" s="23"/>
      <c r="AV237" s="23"/>
      <c r="AW237" s="23"/>
      <c r="AX237" s="6">
        <v>10.0</v>
      </c>
      <c r="AY237" s="32">
        <f t="shared" si="1"/>
        <v>9.36</v>
      </c>
      <c r="AZ237" s="23"/>
      <c r="BA237" s="23">
        <f t="shared" si="2"/>
        <v>0</v>
      </c>
      <c r="BB237" s="6"/>
      <c r="BC237" s="6"/>
      <c r="BD237" s="23">
        <f t="shared" si="3"/>
        <v>0</v>
      </c>
      <c r="BE237" s="6" t="s">
        <v>92</v>
      </c>
      <c r="BF237" s="6" t="s">
        <v>55</v>
      </c>
      <c r="BG237" s="6" t="s">
        <v>55</v>
      </c>
      <c r="BH237" s="6" t="s">
        <v>55</v>
      </c>
      <c r="BI237" s="6" t="s">
        <v>92</v>
      </c>
      <c r="BJ237" s="6" t="s">
        <v>92</v>
      </c>
      <c r="BK237" s="6" t="s">
        <v>55</v>
      </c>
      <c r="BL237" s="23"/>
    </row>
    <row r="238">
      <c r="A238" s="16">
        <v>233.0</v>
      </c>
      <c r="B238" s="116" t="s">
        <v>167</v>
      </c>
      <c r="C238" s="116" t="s">
        <v>232</v>
      </c>
      <c r="D238" s="116" t="s">
        <v>224</v>
      </c>
      <c r="E238" s="117"/>
      <c r="F238" s="116" t="s">
        <v>96</v>
      </c>
      <c r="G238" s="116" t="s">
        <v>1182</v>
      </c>
      <c r="H238" s="48" t="s">
        <v>81</v>
      </c>
      <c r="J238" s="21"/>
      <c r="K238" s="48" t="s">
        <v>84</v>
      </c>
      <c r="L238" s="49">
        <v>42979.0</v>
      </c>
      <c r="M238" s="50"/>
      <c r="N238" s="48" t="s">
        <v>85</v>
      </c>
      <c r="O238" s="50"/>
      <c r="P238" s="50"/>
      <c r="Q238" s="6">
        <v>9.0</v>
      </c>
      <c r="R238" s="6">
        <v>10.0</v>
      </c>
      <c r="S238" s="6">
        <v>9.0</v>
      </c>
      <c r="T238" s="23"/>
      <c r="U238" s="25">
        <v>10.0</v>
      </c>
      <c r="V238" s="23"/>
      <c r="W238" s="6">
        <v>9.0</v>
      </c>
      <c r="X238" s="6">
        <v>9.0</v>
      </c>
      <c r="Y238" s="6">
        <v>9.0</v>
      </c>
      <c r="Z238" s="6">
        <v>10.0</v>
      </c>
      <c r="AA238" s="6"/>
      <c r="AB238" s="6">
        <v>7.0</v>
      </c>
      <c r="AC238" s="6">
        <v>10.0</v>
      </c>
      <c r="AD238" s="23"/>
      <c r="AE238" s="23"/>
      <c r="AF238" s="23"/>
      <c r="AG238" s="23"/>
      <c r="AH238" s="25">
        <v>10.0</v>
      </c>
      <c r="AI238" s="25">
        <v>10.0</v>
      </c>
      <c r="AJ238" s="25">
        <v>10.0</v>
      </c>
      <c r="AK238" s="6">
        <v>10.0</v>
      </c>
      <c r="AL238" s="6">
        <v>10.0</v>
      </c>
      <c r="AM238" s="23"/>
      <c r="AN238" s="25">
        <v>10.0</v>
      </c>
      <c r="AO238" s="25">
        <v>10.0</v>
      </c>
      <c r="AP238" s="23"/>
      <c r="AQ238" s="23"/>
      <c r="AR238" s="25">
        <v>10.0</v>
      </c>
      <c r="AS238" s="23"/>
      <c r="AT238" s="23"/>
      <c r="AU238" s="23"/>
      <c r="AV238" s="23"/>
      <c r="AW238" s="23"/>
      <c r="AX238" s="6">
        <v>10.0</v>
      </c>
      <c r="AY238" s="32">
        <f t="shared" si="1"/>
        <v>9.57</v>
      </c>
      <c r="AZ238" s="23"/>
      <c r="BA238" s="23">
        <f t="shared" si="2"/>
        <v>0</v>
      </c>
      <c r="BB238" s="6"/>
      <c r="BC238" s="6"/>
      <c r="BD238" s="23">
        <f t="shared" si="3"/>
        <v>0</v>
      </c>
      <c r="BE238" s="6" t="s">
        <v>55</v>
      </c>
      <c r="BF238" s="6" t="s">
        <v>55</v>
      </c>
      <c r="BG238" s="6" t="s">
        <v>55</v>
      </c>
      <c r="BH238" s="6" t="s">
        <v>55</v>
      </c>
      <c r="BI238" s="6" t="s">
        <v>55</v>
      </c>
      <c r="BJ238" s="6" t="s">
        <v>92</v>
      </c>
      <c r="BK238" s="6" t="s">
        <v>55</v>
      </c>
      <c r="BL238" s="23"/>
    </row>
    <row r="239">
      <c r="A239" s="16">
        <v>234.0</v>
      </c>
      <c r="B239" s="116" t="s">
        <v>1831</v>
      </c>
      <c r="C239" s="116" t="s">
        <v>76</v>
      </c>
      <c r="D239" s="116" t="s">
        <v>185</v>
      </c>
      <c r="E239" s="117"/>
      <c r="F239" s="116" t="s">
        <v>79</v>
      </c>
      <c r="G239" s="116" t="s">
        <v>1182</v>
      </c>
      <c r="H239" s="48" t="s">
        <v>81</v>
      </c>
      <c r="J239" s="21"/>
      <c r="K239" s="48" t="s">
        <v>138</v>
      </c>
      <c r="L239" s="49">
        <v>42979.0</v>
      </c>
      <c r="M239" s="49">
        <v>43011.0</v>
      </c>
      <c r="N239" s="48" t="s">
        <v>85</v>
      </c>
      <c r="O239" s="50"/>
      <c r="P239" s="50"/>
      <c r="Q239" s="25">
        <v>7.0</v>
      </c>
      <c r="R239" s="25">
        <v>10.0</v>
      </c>
      <c r="S239" s="25">
        <v>9.0</v>
      </c>
      <c r="T239" s="25"/>
      <c r="U239" s="25">
        <v>10.0</v>
      </c>
      <c r="V239" s="25"/>
      <c r="W239" s="25">
        <v>8.0</v>
      </c>
      <c r="X239" s="25">
        <v>9.0</v>
      </c>
      <c r="Y239" s="25">
        <v>9.0</v>
      </c>
      <c r="Z239" s="25">
        <v>10.0</v>
      </c>
      <c r="AA239" s="6"/>
      <c r="AB239" s="25">
        <v>8.0</v>
      </c>
      <c r="AC239" s="25">
        <v>9.0</v>
      </c>
      <c r="AD239" s="25"/>
      <c r="AE239" s="25"/>
      <c r="AF239" s="25"/>
      <c r="AG239" s="25"/>
      <c r="AH239" s="25">
        <v>10.0</v>
      </c>
      <c r="AI239" s="25">
        <v>10.0</v>
      </c>
      <c r="AJ239" s="25">
        <v>10.0</v>
      </c>
      <c r="AK239" s="6">
        <v>10.0</v>
      </c>
      <c r="AL239" s="25">
        <v>9.0</v>
      </c>
      <c r="AM239" s="25"/>
      <c r="AN239" s="25">
        <v>10.0</v>
      </c>
      <c r="AO239" s="25">
        <v>10.0</v>
      </c>
      <c r="AP239" s="25"/>
      <c r="AQ239" s="25"/>
      <c r="AR239" s="25">
        <v>10.0</v>
      </c>
      <c r="AS239" s="25"/>
      <c r="AT239" s="25"/>
      <c r="AU239" s="25"/>
      <c r="AV239" s="25"/>
      <c r="AW239" s="25"/>
      <c r="AX239" s="6">
        <v>10.0</v>
      </c>
      <c r="AY239" s="32">
        <f t="shared" si="1"/>
        <v>9.36</v>
      </c>
      <c r="AZ239" s="23"/>
      <c r="BA239" s="23">
        <f t="shared" si="2"/>
        <v>0</v>
      </c>
      <c r="BB239" s="6"/>
      <c r="BC239" s="6"/>
      <c r="BD239" s="23">
        <f t="shared" si="3"/>
        <v>0</v>
      </c>
      <c r="BE239" s="6" t="s">
        <v>92</v>
      </c>
      <c r="BF239" s="6" t="s">
        <v>55</v>
      </c>
      <c r="BG239" s="6" t="s">
        <v>55</v>
      </c>
      <c r="BH239" s="6" t="s">
        <v>55</v>
      </c>
      <c r="BI239" s="6" t="s">
        <v>92</v>
      </c>
      <c r="BJ239" s="6" t="s">
        <v>92</v>
      </c>
      <c r="BK239" s="6" t="s">
        <v>55</v>
      </c>
      <c r="BL239" s="23"/>
    </row>
    <row r="240">
      <c r="A240" s="16">
        <v>235.0</v>
      </c>
      <c r="B240" s="116" t="s">
        <v>294</v>
      </c>
      <c r="C240" s="116" t="s">
        <v>918</v>
      </c>
      <c r="D240" s="116" t="s">
        <v>118</v>
      </c>
      <c r="E240" s="117"/>
      <c r="F240" s="116" t="s">
        <v>79</v>
      </c>
      <c r="G240" s="116" t="s">
        <v>1182</v>
      </c>
      <c r="H240" s="48" t="s">
        <v>81</v>
      </c>
      <c r="J240" s="21"/>
      <c r="K240" s="48" t="s">
        <v>84</v>
      </c>
      <c r="L240" s="49">
        <v>42979.0</v>
      </c>
      <c r="M240" s="50"/>
      <c r="N240" s="48" t="s">
        <v>85</v>
      </c>
      <c r="O240" s="50"/>
      <c r="P240" s="50"/>
      <c r="Q240" s="6">
        <v>9.0</v>
      </c>
      <c r="R240" s="6">
        <v>10.0</v>
      </c>
      <c r="S240" s="6">
        <v>8.0</v>
      </c>
      <c r="T240" s="23"/>
      <c r="U240" s="25">
        <v>10.0</v>
      </c>
      <c r="V240" s="23"/>
      <c r="W240" s="6">
        <v>8.0</v>
      </c>
      <c r="X240" s="6">
        <v>8.0</v>
      </c>
      <c r="Y240" s="6">
        <v>9.0</v>
      </c>
      <c r="Z240" s="6">
        <v>9.0</v>
      </c>
      <c r="AA240" s="6"/>
      <c r="AB240" s="6">
        <v>8.0</v>
      </c>
      <c r="AC240" s="6">
        <v>10.0</v>
      </c>
      <c r="AD240" s="23"/>
      <c r="AE240" s="23"/>
      <c r="AF240" s="23"/>
      <c r="AG240" s="23"/>
      <c r="AH240" s="25">
        <v>10.0</v>
      </c>
      <c r="AI240" s="25">
        <v>10.0</v>
      </c>
      <c r="AJ240" s="25">
        <v>10.0</v>
      </c>
      <c r="AK240" s="25">
        <v>10.0</v>
      </c>
      <c r="AL240" s="6">
        <v>9.0</v>
      </c>
      <c r="AM240" s="23"/>
      <c r="AN240" s="25">
        <v>10.0</v>
      </c>
      <c r="AO240" s="6">
        <v>10.0</v>
      </c>
      <c r="AP240" s="23"/>
      <c r="AQ240" s="23"/>
      <c r="AR240" s="6">
        <v>9.0</v>
      </c>
      <c r="AS240" s="23"/>
      <c r="AT240" s="23"/>
      <c r="AU240" s="23"/>
      <c r="AV240" s="23"/>
      <c r="AW240" s="23"/>
      <c r="AX240" s="6">
        <v>10.0</v>
      </c>
      <c r="AY240" s="32">
        <f t="shared" si="1"/>
        <v>9.31</v>
      </c>
      <c r="AZ240" s="23"/>
      <c r="BA240" s="23">
        <f t="shared" si="2"/>
        <v>0</v>
      </c>
      <c r="BB240" s="6"/>
      <c r="BC240" s="6"/>
      <c r="BD240" s="23">
        <f t="shared" si="3"/>
        <v>0</v>
      </c>
      <c r="BE240" s="6" t="s">
        <v>55</v>
      </c>
      <c r="BF240" s="6" t="s">
        <v>55</v>
      </c>
      <c r="BG240" s="6" t="s">
        <v>55</v>
      </c>
      <c r="BH240" s="6" t="s">
        <v>55</v>
      </c>
      <c r="BI240" s="6" t="s">
        <v>55</v>
      </c>
      <c r="BJ240" s="6" t="s">
        <v>92</v>
      </c>
      <c r="BK240" s="6" t="s">
        <v>55</v>
      </c>
      <c r="BL240" s="23"/>
    </row>
    <row r="241">
      <c r="A241" s="16">
        <v>236.0</v>
      </c>
      <c r="B241" s="116" t="s">
        <v>924</v>
      </c>
      <c r="C241" s="116" t="s">
        <v>236</v>
      </c>
      <c r="D241" s="116" t="s">
        <v>925</v>
      </c>
      <c r="E241" s="117"/>
      <c r="F241" s="116" t="s">
        <v>96</v>
      </c>
      <c r="G241" s="116" t="s">
        <v>1182</v>
      </c>
      <c r="H241" s="48" t="s">
        <v>81</v>
      </c>
      <c r="J241" s="21"/>
      <c r="K241" s="48" t="s">
        <v>84</v>
      </c>
      <c r="L241" s="49">
        <v>42979.0</v>
      </c>
      <c r="M241" s="50"/>
      <c r="N241" s="52"/>
      <c r="O241" s="50"/>
      <c r="P241" s="50"/>
      <c r="Q241" s="6">
        <v>7.0</v>
      </c>
      <c r="R241" s="6">
        <v>9.0</v>
      </c>
      <c r="S241" s="6">
        <v>8.0</v>
      </c>
      <c r="T241" s="23"/>
      <c r="U241" s="6">
        <v>10.0</v>
      </c>
      <c r="V241" s="23"/>
      <c r="W241" s="6">
        <v>6.0</v>
      </c>
      <c r="X241" s="6">
        <v>6.0</v>
      </c>
      <c r="Y241" s="6">
        <v>9.0</v>
      </c>
      <c r="Z241" s="6">
        <v>9.0</v>
      </c>
      <c r="AA241" s="6"/>
      <c r="AB241" s="6">
        <v>7.0</v>
      </c>
      <c r="AC241" s="6">
        <v>10.0</v>
      </c>
      <c r="AD241" s="23"/>
      <c r="AE241" s="23"/>
      <c r="AF241" s="23"/>
      <c r="AG241" s="23"/>
      <c r="AH241" s="6">
        <v>10.0</v>
      </c>
      <c r="AI241" s="25">
        <v>10.0</v>
      </c>
      <c r="AJ241" s="25">
        <v>10.0</v>
      </c>
      <c r="AK241" s="25">
        <v>10.0</v>
      </c>
      <c r="AL241" s="6">
        <v>10.0</v>
      </c>
      <c r="AM241" s="23"/>
      <c r="AN241" s="6">
        <v>10.0</v>
      </c>
      <c r="AO241" s="6">
        <v>7.0</v>
      </c>
      <c r="AP241" s="23"/>
      <c r="AQ241" s="23"/>
      <c r="AR241" s="6">
        <v>10.0</v>
      </c>
      <c r="AS241" s="23"/>
      <c r="AT241" s="23"/>
      <c r="AU241" s="23"/>
      <c r="AV241" s="23"/>
      <c r="AW241" s="23"/>
      <c r="AX241" s="6">
        <v>10.0</v>
      </c>
      <c r="AY241" s="32">
        <f t="shared" si="1"/>
        <v>8.84</v>
      </c>
      <c r="AZ241" s="23"/>
      <c r="BA241" s="23">
        <f t="shared" si="2"/>
        <v>0</v>
      </c>
      <c r="BB241" s="6"/>
      <c r="BC241" s="6"/>
      <c r="BD241" s="23">
        <f t="shared" si="3"/>
        <v>0</v>
      </c>
      <c r="BE241" s="6" t="s">
        <v>55</v>
      </c>
      <c r="BF241" s="6" t="s">
        <v>55</v>
      </c>
      <c r="BG241" s="6" t="s">
        <v>55</v>
      </c>
      <c r="BH241" s="6" t="s">
        <v>55</v>
      </c>
      <c r="BI241" s="6" t="s">
        <v>55</v>
      </c>
      <c r="BJ241" s="6" t="s">
        <v>92</v>
      </c>
      <c r="BK241" s="6" t="s">
        <v>55</v>
      </c>
      <c r="BL241" s="23"/>
    </row>
    <row r="242">
      <c r="A242" s="16">
        <v>237.0</v>
      </c>
      <c r="B242" s="116" t="s">
        <v>93</v>
      </c>
      <c r="C242" s="116" t="s">
        <v>494</v>
      </c>
      <c r="D242" s="116" t="s">
        <v>172</v>
      </c>
      <c r="E242" s="118"/>
      <c r="F242" s="116" t="s">
        <v>79</v>
      </c>
      <c r="G242" s="116" t="s">
        <v>1237</v>
      </c>
      <c r="H242" s="48" t="s">
        <v>81</v>
      </c>
      <c r="J242" s="21"/>
      <c r="K242" s="48" t="s">
        <v>84</v>
      </c>
      <c r="L242" s="49">
        <v>42979.0</v>
      </c>
      <c r="M242" s="50"/>
      <c r="N242" s="48" t="s">
        <v>85</v>
      </c>
      <c r="O242" s="50"/>
      <c r="P242" s="50"/>
      <c r="Q242" s="6">
        <v>9.0</v>
      </c>
      <c r="R242" s="6">
        <v>7.0</v>
      </c>
      <c r="S242" s="6">
        <v>8.0</v>
      </c>
      <c r="T242" s="23"/>
      <c r="U242" s="6">
        <v>10.0</v>
      </c>
      <c r="V242" s="23"/>
      <c r="W242" s="6">
        <v>8.0</v>
      </c>
      <c r="X242" s="6">
        <v>9.0</v>
      </c>
      <c r="Y242" s="6">
        <v>7.0</v>
      </c>
      <c r="Z242" s="6">
        <v>10.0</v>
      </c>
      <c r="AA242" s="6">
        <v>10.0</v>
      </c>
      <c r="AB242" s="6">
        <v>9.0</v>
      </c>
      <c r="AC242" s="6">
        <v>9.0</v>
      </c>
      <c r="AD242" s="23"/>
      <c r="AE242" s="23"/>
      <c r="AF242" s="23"/>
      <c r="AG242" s="23"/>
      <c r="AH242" s="6">
        <v>10.0</v>
      </c>
      <c r="AI242" s="6">
        <v>10.0</v>
      </c>
      <c r="AJ242" s="6">
        <v>10.0</v>
      </c>
      <c r="AK242" s="6">
        <v>10.0</v>
      </c>
      <c r="AL242" s="6">
        <v>9.0</v>
      </c>
      <c r="AM242" s="23"/>
      <c r="AN242" s="6">
        <v>10.0</v>
      </c>
      <c r="AO242" s="23"/>
      <c r="AP242" s="23"/>
      <c r="AQ242" s="23"/>
      <c r="AR242" s="6">
        <v>10.0</v>
      </c>
      <c r="AS242" s="23"/>
      <c r="AT242" s="23"/>
      <c r="AU242" s="23"/>
      <c r="AV242" s="23"/>
      <c r="AW242" s="23"/>
      <c r="AX242" s="6">
        <v>10.0</v>
      </c>
      <c r="AY242" s="32">
        <f t="shared" si="1"/>
        <v>9.21</v>
      </c>
      <c r="AZ242" s="23"/>
      <c r="BA242" s="23">
        <f t="shared" si="2"/>
        <v>0</v>
      </c>
      <c r="BB242" s="6">
        <v>12.0</v>
      </c>
      <c r="BC242" s="6">
        <v>3.0</v>
      </c>
      <c r="BD242" s="23">
        <f t="shared" si="3"/>
        <v>9</v>
      </c>
      <c r="BE242" s="6" t="s">
        <v>92</v>
      </c>
      <c r="BF242" s="6" t="s">
        <v>55</v>
      </c>
      <c r="BG242" s="6" t="s">
        <v>55</v>
      </c>
      <c r="BH242" s="6" t="s">
        <v>55</v>
      </c>
      <c r="BI242" s="6" t="s">
        <v>55</v>
      </c>
      <c r="BJ242" s="6" t="s">
        <v>92</v>
      </c>
      <c r="BK242" s="6" t="s">
        <v>55</v>
      </c>
      <c r="BL242" s="23"/>
    </row>
    <row r="243">
      <c r="A243" s="16">
        <v>238.0</v>
      </c>
      <c r="B243" s="116" t="s">
        <v>941</v>
      </c>
      <c r="C243" s="116" t="s">
        <v>942</v>
      </c>
      <c r="D243" s="116" t="s">
        <v>254</v>
      </c>
      <c r="E243" s="117"/>
      <c r="F243" s="116" t="s">
        <v>96</v>
      </c>
      <c r="G243" s="116" t="s">
        <v>1237</v>
      </c>
      <c r="H243" s="48" t="s">
        <v>81</v>
      </c>
      <c r="J243" s="21"/>
      <c r="K243" s="48" t="s">
        <v>84</v>
      </c>
      <c r="L243" s="49">
        <v>42979.0</v>
      </c>
      <c r="M243" s="50"/>
      <c r="N243" s="48" t="s">
        <v>85</v>
      </c>
      <c r="O243" s="50"/>
      <c r="P243" s="50"/>
      <c r="Q243" s="6">
        <v>9.0</v>
      </c>
      <c r="R243" s="6">
        <v>10.0</v>
      </c>
      <c r="S243" s="6">
        <v>10.0</v>
      </c>
      <c r="T243" s="23"/>
      <c r="U243" s="6">
        <v>10.0</v>
      </c>
      <c r="V243" s="23"/>
      <c r="W243" s="6">
        <v>9.0</v>
      </c>
      <c r="X243" s="6">
        <v>9.0</v>
      </c>
      <c r="Y243" s="6">
        <v>9.0</v>
      </c>
      <c r="Z243" s="6">
        <v>10.0</v>
      </c>
      <c r="AA243" s="6">
        <v>10.0</v>
      </c>
      <c r="AB243" s="6">
        <v>10.0</v>
      </c>
      <c r="AC243" s="6">
        <v>8.0</v>
      </c>
      <c r="AD243" s="23"/>
      <c r="AE243" s="23"/>
      <c r="AF243" s="23"/>
      <c r="AG243" s="23"/>
      <c r="AH243" s="6">
        <v>10.0</v>
      </c>
      <c r="AI243" s="6">
        <v>10.0</v>
      </c>
      <c r="AJ243" s="6">
        <v>10.0</v>
      </c>
      <c r="AK243" s="6">
        <v>10.0</v>
      </c>
      <c r="AL243" s="6">
        <v>10.0</v>
      </c>
      <c r="AM243" s="23"/>
      <c r="AN243" s="6">
        <v>10.0</v>
      </c>
      <c r="AO243" s="23"/>
      <c r="AP243" s="23"/>
      <c r="AQ243" s="23"/>
      <c r="AR243" s="6">
        <v>10.0</v>
      </c>
      <c r="AS243" s="23"/>
      <c r="AT243" s="23"/>
      <c r="AU243" s="23"/>
      <c r="AV243" s="23"/>
      <c r="AW243" s="23"/>
      <c r="AX243" s="6">
        <v>10.0</v>
      </c>
      <c r="AY243" s="32">
        <f t="shared" si="1"/>
        <v>9.68</v>
      </c>
      <c r="AZ243" s="23"/>
      <c r="BA243" s="23">
        <f t="shared" si="2"/>
        <v>0</v>
      </c>
      <c r="BB243" s="6">
        <v>8.0</v>
      </c>
      <c r="BC243" s="6">
        <v>0.0</v>
      </c>
      <c r="BD243" s="23">
        <f t="shared" si="3"/>
        <v>8</v>
      </c>
      <c r="BE243" s="6" t="s">
        <v>92</v>
      </c>
      <c r="BF243" s="6" t="s">
        <v>55</v>
      </c>
      <c r="BG243" s="6" t="s">
        <v>55</v>
      </c>
      <c r="BH243" s="6" t="s">
        <v>55</v>
      </c>
      <c r="BI243" s="6" t="s">
        <v>55</v>
      </c>
      <c r="BJ243" s="6" t="s">
        <v>92</v>
      </c>
      <c r="BK243" s="6" t="s">
        <v>55</v>
      </c>
      <c r="BL243" s="23"/>
    </row>
    <row r="244">
      <c r="A244" s="16">
        <v>239.0</v>
      </c>
      <c r="B244" s="116" t="s">
        <v>948</v>
      </c>
      <c r="C244" s="116" t="s">
        <v>314</v>
      </c>
      <c r="D244" s="116" t="s">
        <v>110</v>
      </c>
      <c r="E244" s="117"/>
      <c r="F244" s="116" t="s">
        <v>96</v>
      </c>
      <c r="G244" s="116" t="s">
        <v>1237</v>
      </c>
      <c r="H244" s="48" t="s">
        <v>81</v>
      </c>
      <c r="J244" s="21"/>
      <c r="K244" s="48" t="s">
        <v>84</v>
      </c>
      <c r="L244" s="49">
        <v>42979.0</v>
      </c>
      <c r="M244" s="50"/>
      <c r="N244" s="48" t="s">
        <v>85</v>
      </c>
      <c r="O244" s="50"/>
      <c r="P244" s="50"/>
      <c r="Q244" s="6">
        <v>10.0</v>
      </c>
      <c r="R244" s="6">
        <v>10.0</v>
      </c>
      <c r="S244" s="6">
        <v>10.0</v>
      </c>
      <c r="T244" s="23"/>
      <c r="U244" s="6">
        <v>10.0</v>
      </c>
      <c r="V244" s="23"/>
      <c r="W244" s="6">
        <v>10.0</v>
      </c>
      <c r="X244" s="6">
        <v>10.0</v>
      </c>
      <c r="Y244" s="6">
        <v>8.0</v>
      </c>
      <c r="Z244" s="6">
        <v>10.0</v>
      </c>
      <c r="AA244" s="6">
        <v>10.0</v>
      </c>
      <c r="AB244" s="6">
        <v>10.0</v>
      </c>
      <c r="AC244" s="6">
        <v>10.0</v>
      </c>
      <c r="AD244" s="23"/>
      <c r="AE244" s="23"/>
      <c r="AF244" s="23"/>
      <c r="AG244" s="23"/>
      <c r="AH244" s="6">
        <v>10.0</v>
      </c>
      <c r="AI244" s="6">
        <v>10.0</v>
      </c>
      <c r="AJ244" s="6">
        <v>10.0</v>
      </c>
      <c r="AK244" s="6">
        <v>10.0</v>
      </c>
      <c r="AL244" s="6">
        <v>9.0</v>
      </c>
      <c r="AM244" s="23"/>
      <c r="AN244" s="6">
        <v>9.0</v>
      </c>
      <c r="AO244" s="23"/>
      <c r="AP244" s="23"/>
      <c r="AQ244" s="23"/>
      <c r="AR244" s="6">
        <v>10.0</v>
      </c>
      <c r="AS244" s="23"/>
      <c r="AT244" s="23"/>
      <c r="AU244" s="23"/>
      <c r="AV244" s="23"/>
      <c r="AW244" s="23"/>
      <c r="AX244" s="6">
        <v>10.0</v>
      </c>
      <c r="AY244" s="32">
        <f t="shared" si="1"/>
        <v>9.78</v>
      </c>
      <c r="AZ244" s="23"/>
      <c r="BA244" s="23">
        <f t="shared" si="2"/>
        <v>0</v>
      </c>
      <c r="BB244" s="6">
        <v>5.0</v>
      </c>
      <c r="BC244" s="6">
        <v>0.0</v>
      </c>
      <c r="BD244" s="23">
        <f t="shared" si="3"/>
        <v>5</v>
      </c>
      <c r="BE244" s="6" t="s">
        <v>92</v>
      </c>
      <c r="BF244" s="6" t="s">
        <v>55</v>
      </c>
      <c r="BG244" s="6" t="s">
        <v>55</v>
      </c>
      <c r="BH244" s="6" t="s">
        <v>55</v>
      </c>
      <c r="BI244" s="6" t="s">
        <v>55</v>
      </c>
      <c r="BJ244" s="6" t="s">
        <v>92</v>
      </c>
      <c r="BK244" s="6" t="s">
        <v>55</v>
      </c>
      <c r="BL244" s="23"/>
    </row>
    <row r="245">
      <c r="A245" s="16">
        <v>240.0</v>
      </c>
      <c r="B245" s="116" t="s">
        <v>221</v>
      </c>
      <c r="C245" s="116" t="s">
        <v>955</v>
      </c>
      <c r="D245" s="116" t="s">
        <v>110</v>
      </c>
      <c r="E245" s="117"/>
      <c r="F245" s="116" t="s">
        <v>96</v>
      </c>
      <c r="G245" s="116" t="s">
        <v>1237</v>
      </c>
      <c r="H245" s="48" t="s">
        <v>81</v>
      </c>
      <c r="J245" s="21"/>
      <c r="K245" s="48" t="s">
        <v>84</v>
      </c>
      <c r="L245" s="49">
        <v>42979.0</v>
      </c>
      <c r="M245" s="50"/>
      <c r="N245" s="48" t="s">
        <v>85</v>
      </c>
      <c r="O245" s="52"/>
      <c r="P245" s="52"/>
      <c r="Q245" s="25">
        <v>10.0</v>
      </c>
      <c r="R245" s="25">
        <v>10.0</v>
      </c>
      <c r="S245" s="25">
        <v>10.0</v>
      </c>
      <c r="T245" s="25"/>
      <c r="U245" s="25">
        <v>10.0</v>
      </c>
      <c r="V245" s="25"/>
      <c r="W245" s="25">
        <v>10.0</v>
      </c>
      <c r="X245" s="25">
        <v>9.0</v>
      </c>
      <c r="Y245" s="25">
        <v>9.0</v>
      </c>
      <c r="Z245" s="25">
        <v>10.0</v>
      </c>
      <c r="AA245" s="6">
        <v>10.0</v>
      </c>
      <c r="AB245" s="25">
        <v>10.0</v>
      </c>
      <c r="AC245" s="25">
        <v>10.0</v>
      </c>
      <c r="AD245" s="25"/>
      <c r="AE245" s="25"/>
      <c r="AF245" s="25"/>
      <c r="AG245" s="25"/>
      <c r="AH245" s="6">
        <v>10.0</v>
      </c>
      <c r="AI245" s="6">
        <v>10.0</v>
      </c>
      <c r="AJ245" s="6">
        <v>10.0</v>
      </c>
      <c r="AK245" s="6">
        <v>10.0</v>
      </c>
      <c r="AL245" s="25">
        <v>10.0</v>
      </c>
      <c r="AM245" s="25"/>
      <c r="AN245" s="25">
        <v>10.0</v>
      </c>
      <c r="AO245" s="25"/>
      <c r="AP245" s="25"/>
      <c r="AQ245" s="25"/>
      <c r="AR245" s="6">
        <v>10.0</v>
      </c>
      <c r="AS245" s="25"/>
      <c r="AT245" s="25"/>
      <c r="AU245" s="25"/>
      <c r="AV245" s="25"/>
      <c r="AW245" s="25"/>
      <c r="AX245" s="6">
        <v>10.0</v>
      </c>
      <c r="AY245" s="32">
        <f t="shared" si="1"/>
        <v>9.89</v>
      </c>
      <c r="AZ245" s="23"/>
      <c r="BA245" s="23">
        <f t="shared" si="2"/>
        <v>0</v>
      </c>
      <c r="BB245" s="6">
        <v>13.0</v>
      </c>
      <c r="BC245" s="6">
        <v>0.0</v>
      </c>
      <c r="BD245" s="23">
        <f t="shared" si="3"/>
        <v>13</v>
      </c>
      <c r="BE245" s="6" t="s">
        <v>92</v>
      </c>
      <c r="BF245" s="6" t="s">
        <v>55</v>
      </c>
      <c r="BG245" s="6" t="s">
        <v>55</v>
      </c>
      <c r="BH245" s="6" t="s">
        <v>55</v>
      </c>
      <c r="BI245" s="6" t="s">
        <v>55</v>
      </c>
      <c r="BJ245" s="6" t="s">
        <v>92</v>
      </c>
      <c r="BK245" s="6" t="s">
        <v>55</v>
      </c>
      <c r="BL245" s="23"/>
    </row>
    <row r="246">
      <c r="A246" s="16">
        <v>241.0</v>
      </c>
      <c r="B246" s="116" t="s">
        <v>958</v>
      </c>
      <c r="C246" s="116" t="s">
        <v>476</v>
      </c>
      <c r="D246" s="118"/>
      <c r="E246" s="117"/>
      <c r="F246" s="116" t="s">
        <v>96</v>
      </c>
      <c r="G246" s="116" t="s">
        <v>1237</v>
      </c>
      <c r="H246" s="48" t="s">
        <v>81</v>
      </c>
      <c r="J246" s="21"/>
      <c r="K246" s="48" t="s">
        <v>84</v>
      </c>
      <c r="L246" s="49">
        <v>42979.0</v>
      </c>
      <c r="M246" s="50"/>
      <c r="N246" s="52"/>
      <c r="O246" s="52"/>
      <c r="P246" s="52"/>
      <c r="Q246" s="25">
        <v>9.0</v>
      </c>
      <c r="R246" s="25">
        <v>10.0</v>
      </c>
      <c r="S246" s="25">
        <v>8.0</v>
      </c>
      <c r="T246" s="25"/>
      <c r="U246" s="25">
        <v>10.0</v>
      </c>
      <c r="V246" s="25"/>
      <c r="W246" s="25">
        <v>10.0</v>
      </c>
      <c r="X246" s="25">
        <v>10.0</v>
      </c>
      <c r="Y246" s="25">
        <v>8.0</v>
      </c>
      <c r="Z246" s="25">
        <v>10.0</v>
      </c>
      <c r="AA246" s="6">
        <v>10.0</v>
      </c>
      <c r="AB246" s="25">
        <v>10.0</v>
      </c>
      <c r="AC246" s="25">
        <v>8.0</v>
      </c>
      <c r="AD246" s="25"/>
      <c r="AE246" s="25"/>
      <c r="AF246" s="25"/>
      <c r="AG246" s="25"/>
      <c r="AH246" s="6">
        <v>10.0</v>
      </c>
      <c r="AI246" s="6">
        <v>10.0</v>
      </c>
      <c r="AJ246" s="6">
        <v>10.0</v>
      </c>
      <c r="AK246" s="6">
        <v>10.0</v>
      </c>
      <c r="AL246" s="25">
        <v>10.0</v>
      </c>
      <c r="AM246" s="25"/>
      <c r="AN246" s="25">
        <v>10.0</v>
      </c>
      <c r="AO246" s="25"/>
      <c r="AP246" s="25"/>
      <c r="AQ246" s="25"/>
      <c r="AR246" s="6">
        <v>10.0</v>
      </c>
      <c r="AS246" s="25"/>
      <c r="AT246" s="25"/>
      <c r="AU246" s="25"/>
      <c r="AV246" s="25"/>
      <c r="AW246" s="25"/>
      <c r="AX246" s="6">
        <v>10.0</v>
      </c>
      <c r="AY246" s="32">
        <f t="shared" si="1"/>
        <v>9.63</v>
      </c>
      <c r="AZ246" s="23"/>
      <c r="BA246" s="23">
        <f t="shared" si="2"/>
        <v>0</v>
      </c>
      <c r="BB246" s="6">
        <v>30.0</v>
      </c>
      <c r="BC246" s="6">
        <v>0.0</v>
      </c>
      <c r="BD246" s="23">
        <f t="shared" si="3"/>
        <v>30</v>
      </c>
      <c r="BE246" s="6" t="s">
        <v>92</v>
      </c>
      <c r="BF246" s="6" t="s">
        <v>55</v>
      </c>
      <c r="BG246" s="6" t="s">
        <v>55</v>
      </c>
      <c r="BH246" s="6" t="s">
        <v>55</v>
      </c>
      <c r="BI246" s="6" t="s">
        <v>55</v>
      </c>
      <c r="BJ246" s="6" t="s">
        <v>92</v>
      </c>
      <c r="BK246" s="6" t="s">
        <v>55</v>
      </c>
      <c r="BL246" s="23"/>
    </row>
    <row r="247">
      <c r="A247" s="16">
        <v>242.0</v>
      </c>
      <c r="B247" s="116" t="s">
        <v>963</v>
      </c>
      <c r="C247" s="116" t="s">
        <v>662</v>
      </c>
      <c r="D247" s="116" t="s">
        <v>964</v>
      </c>
      <c r="E247" s="117"/>
      <c r="F247" s="116" t="s">
        <v>96</v>
      </c>
      <c r="G247" s="116" t="s">
        <v>1237</v>
      </c>
      <c r="H247" s="48" t="s">
        <v>81</v>
      </c>
      <c r="J247" s="21"/>
      <c r="K247" s="48" t="s">
        <v>84</v>
      </c>
      <c r="L247" s="49">
        <v>42979.0</v>
      </c>
      <c r="M247" s="50"/>
      <c r="N247" s="48" t="s">
        <v>85</v>
      </c>
      <c r="O247" s="52"/>
      <c r="P247" s="52"/>
      <c r="Q247" s="25">
        <v>10.0</v>
      </c>
      <c r="R247" s="25">
        <v>9.0</v>
      </c>
      <c r="S247" s="25">
        <v>10.0</v>
      </c>
      <c r="T247" s="25"/>
      <c r="U247" s="25">
        <v>10.0</v>
      </c>
      <c r="V247" s="25"/>
      <c r="W247" s="25">
        <v>10.0</v>
      </c>
      <c r="X247" s="25">
        <v>9.0</v>
      </c>
      <c r="Y247" s="25">
        <v>9.0</v>
      </c>
      <c r="Z247" s="25">
        <v>10.0</v>
      </c>
      <c r="AA247" s="6">
        <v>10.0</v>
      </c>
      <c r="AB247" s="25">
        <v>10.0</v>
      </c>
      <c r="AC247" s="25">
        <v>9.0</v>
      </c>
      <c r="AD247" s="25"/>
      <c r="AE247" s="25"/>
      <c r="AF247" s="25"/>
      <c r="AG247" s="25"/>
      <c r="AH247" s="6">
        <v>10.0</v>
      </c>
      <c r="AI247" s="6">
        <v>10.0</v>
      </c>
      <c r="AJ247" s="6">
        <v>10.0</v>
      </c>
      <c r="AK247" s="6">
        <v>10.0</v>
      </c>
      <c r="AL247" s="25">
        <v>10.0</v>
      </c>
      <c r="AM247" s="25"/>
      <c r="AN247" s="25">
        <v>10.0</v>
      </c>
      <c r="AO247" s="25"/>
      <c r="AP247" s="25"/>
      <c r="AQ247" s="25"/>
      <c r="AR247" s="6">
        <v>10.0</v>
      </c>
      <c r="AS247" s="25"/>
      <c r="AT247" s="25"/>
      <c r="AU247" s="25"/>
      <c r="AV247" s="25"/>
      <c r="AW247" s="25"/>
      <c r="AX247" s="6">
        <v>10.0</v>
      </c>
      <c r="AY247" s="32">
        <f t="shared" si="1"/>
        <v>9.78</v>
      </c>
      <c r="AZ247" s="23"/>
      <c r="BA247" s="23">
        <f t="shared" si="2"/>
        <v>0</v>
      </c>
      <c r="BB247" s="6">
        <v>17.0</v>
      </c>
      <c r="BC247" s="6">
        <v>0.0</v>
      </c>
      <c r="BD247" s="23">
        <f t="shared" si="3"/>
        <v>17</v>
      </c>
      <c r="BE247" s="6" t="s">
        <v>92</v>
      </c>
      <c r="BF247" s="6" t="s">
        <v>55</v>
      </c>
      <c r="BG247" s="6" t="s">
        <v>55</v>
      </c>
      <c r="BH247" s="6" t="s">
        <v>55</v>
      </c>
      <c r="BI247" s="6" t="s">
        <v>55</v>
      </c>
      <c r="BJ247" s="6" t="s">
        <v>92</v>
      </c>
      <c r="BK247" s="6" t="s">
        <v>55</v>
      </c>
      <c r="BL247" s="23"/>
    </row>
    <row r="248">
      <c r="A248" s="16">
        <v>243.0</v>
      </c>
      <c r="B248" s="116" t="s">
        <v>969</v>
      </c>
      <c r="C248" s="116" t="s">
        <v>269</v>
      </c>
      <c r="D248" s="116" t="s">
        <v>87</v>
      </c>
      <c r="E248" s="117"/>
      <c r="F248" s="116" t="s">
        <v>79</v>
      </c>
      <c r="G248" s="116" t="s">
        <v>1237</v>
      </c>
      <c r="H248" s="48" t="s">
        <v>81</v>
      </c>
      <c r="J248" s="21"/>
      <c r="K248" s="48" t="s">
        <v>84</v>
      </c>
      <c r="L248" s="49">
        <v>42979.0</v>
      </c>
      <c r="M248" s="50"/>
      <c r="N248" s="48" t="s">
        <v>85</v>
      </c>
      <c r="O248" s="52"/>
      <c r="P248" s="52"/>
      <c r="Q248" s="25">
        <v>9.0</v>
      </c>
      <c r="R248" s="25">
        <v>9.0</v>
      </c>
      <c r="S248" s="25">
        <v>9.0</v>
      </c>
      <c r="T248" s="25"/>
      <c r="U248" s="25">
        <v>10.0</v>
      </c>
      <c r="V248" s="25"/>
      <c r="W248" s="25">
        <v>10.0</v>
      </c>
      <c r="X248" s="25">
        <v>9.0</v>
      </c>
      <c r="Y248" s="25">
        <v>7.0</v>
      </c>
      <c r="Z248" s="25">
        <v>10.0</v>
      </c>
      <c r="AA248" s="6">
        <v>8.0</v>
      </c>
      <c r="AB248" s="25">
        <v>9.0</v>
      </c>
      <c r="AC248" s="25">
        <v>10.0</v>
      </c>
      <c r="AD248" s="25"/>
      <c r="AE248" s="25"/>
      <c r="AF248" s="25"/>
      <c r="AG248" s="25"/>
      <c r="AH248" s="6">
        <v>10.0</v>
      </c>
      <c r="AI248" s="6">
        <v>10.0</v>
      </c>
      <c r="AJ248" s="6">
        <v>10.0</v>
      </c>
      <c r="AK248" s="6">
        <v>10.0</v>
      </c>
      <c r="AL248" s="25">
        <v>10.0</v>
      </c>
      <c r="AM248" s="25"/>
      <c r="AN248" s="25">
        <v>10.0</v>
      </c>
      <c r="AO248" s="25"/>
      <c r="AP248" s="25"/>
      <c r="AQ248" s="25"/>
      <c r="AR248" s="6">
        <v>10.0</v>
      </c>
      <c r="AS248" s="25"/>
      <c r="AT248" s="25"/>
      <c r="AU248" s="25"/>
      <c r="AV248" s="25"/>
      <c r="AW248" s="25"/>
      <c r="AX248" s="6">
        <v>10.0</v>
      </c>
      <c r="AY248" s="32">
        <f t="shared" si="1"/>
        <v>9.47</v>
      </c>
      <c r="AZ248" s="23"/>
      <c r="BA248" s="23">
        <f t="shared" si="2"/>
        <v>0</v>
      </c>
      <c r="BB248" s="6">
        <v>15.0</v>
      </c>
      <c r="BC248" s="6">
        <v>0.0</v>
      </c>
      <c r="BD248" s="23">
        <f t="shared" si="3"/>
        <v>15</v>
      </c>
      <c r="BE248" s="6" t="s">
        <v>92</v>
      </c>
      <c r="BF248" s="6" t="s">
        <v>55</v>
      </c>
      <c r="BG248" s="6" t="s">
        <v>55</v>
      </c>
      <c r="BH248" s="6" t="s">
        <v>55</v>
      </c>
      <c r="BI248" s="6" t="s">
        <v>55</v>
      </c>
      <c r="BJ248" s="6" t="s">
        <v>92</v>
      </c>
      <c r="BK248" s="6" t="s">
        <v>55</v>
      </c>
      <c r="BL248" s="23"/>
    </row>
    <row r="249">
      <c r="A249" s="16">
        <v>244.0</v>
      </c>
      <c r="B249" s="116" t="s">
        <v>974</v>
      </c>
      <c r="C249" s="116" t="s">
        <v>272</v>
      </c>
      <c r="D249" s="116" t="s">
        <v>628</v>
      </c>
      <c r="E249" s="117"/>
      <c r="F249" s="116" t="s">
        <v>79</v>
      </c>
      <c r="G249" s="116" t="s">
        <v>1237</v>
      </c>
      <c r="H249" s="48" t="s">
        <v>81</v>
      </c>
      <c r="J249" s="21"/>
      <c r="K249" s="48"/>
      <c r="L249" s="49"/>
      <c r="M249" s="50"/>
      <c r="N249" s="48"/>
      <c r="O249" s="52"/>
      <c r="P249" s="52"/>
      <c r="Q249" s="25">
        <v>10.0</v>
      </c>
      <c r="R249" s="25">
        <v>9.0</v>
      </c>
      <c r="S249" s="25">
        <v>6.0</v>
      </c>
      <c r="T249" s="25"/>
      <c r="U249" s="25">
        <v>10.0</v>
      </c>
      <c r="V249" s="25"/>
      <c r="W249" s="25">
        <v>10.0</v>
      </c>
      <c r="X249" s="25">
        <v>10.0</v>
      </c>
      <c r="Y249" s="25">
        <v>9.0</v>
      </c>
      <c r="Z249" s="25">
        <v>9.0</v>
      </c>
      <c r="AA249" s="6">
        <v>10.0</v>
      </c>
      <c r="AB249" s="25">
        <v>10.0</v>
      </c>
      <c r="AC249" s="25">
        <v>9.0</v>
      </c>
      <c r="AD249" s="25"/>
      <c r="AE249" s="25"/>
      <c r="AF249" s="25"/>
      <c r="AG249" s="25"/>
      <c r="AH249" s="6">
        <v>10.0</v>
      </c>
      <c r="AI249" s="6">
        <v>10.0</v>
      </c>
      <c r="AJ249" s="6">
        <v>10.0</v>
      </c>
      <c r="AK249" s="6">
        <v>9.0</v>
      </c>
      <c r="AL249" s="25">
        <v>10.0</v>
      </c>
      <c r="AM249" s="25"/>
      <c r="AN249" s="25">
        <v>10.0</v>
      </c>
      <c r="AO249" s="25"/>
      <c r="AP249" s="25"/>
      <c r="AQ249" s="25"/>
      <c r="AR249" s="6">
        <v>10.0</v>
      </c>
      <c r="AS249" s="25"/>
      <c r="AT249" s="25"/>
      <c r="AU249" s="25"/>
      <c r="AV249" s="25"/>
      <c r="AW249" s="25"/>
      <c r="AX249" s="6">
        <v>10.0</v>
      </c>
      <c r="AY249" s="32">
        <f t="shared" si="1"/>
        <v>9.52</v>
      </c>
      <c r="AZ249" s="23"/>
      <c r="BA249" s="23">
        <f t="shared" si="2"/>
        <v>0</v>
      </c>
      <c r="BB249" s="6">
        <v>38.0</v>
      </c>
      <c r="BC249" s="6">
        <v>0.0</v>
      </c>
      <c r="BD249" s="23">
        <f t="shared" si="3"/>
        <v>38</v>
      </c>
      <c r="BE249" s="6" t="s">
        <v>92</v>
      </c>
      <c r="BF249" s="6" t="s">
        <v>55</v>
      </c>
      <c r="BG249" s="6" t="s">
        <v>55</v>
      </c>
      <c r="BH249" s="6" t="s">
        <v>55</v>
      </c>
      <c r="BI249" s="6" t="s">
        <v>55</v>
      </c>
      <c r="BJ249" s="6" t="s">
        <v>92</v>
      </c>
      <c r="BK249" s="6" t="s">
        <v>55</v>
      </c>
      <c r="BL249" s="23"/>
    </row>
    <row r="250">
      <c r="A250" s="16">
        <v>245.0</v>
      </c>
      <c r="B250" s="116" t="s">
        <v>336</v>
      </c>
      <c r="C250" s="116" t="s">
        <v>149</v>
      </c>
      <c r="D250" s="116" t="s">
        <v>491</v>
      </c>
      <c r="E250" s="117"/>
      <c r="F250" s="116" t="s">
        <v>79</v>
      </c>
      <c r="G250" s="116" t="s">
        <v>1237</v>
      </c>
      <c r="H250" s="48" t="s">
        <v>81</v>
      </c>
      <c r="J250" s="21"/>
      <c r="K250" s="48" t="s">
        <v>84</v>
      </c>
      <c r="L250" s="49">
        <v>42979.0</v>
      </c>
      <c r="M250" s="50"/>
      <c r="N250" s="48" t="s">
        <v>85</v>
      </c>
      <c r="O250" s="52"/>
      <c r="P250" s="52"/>
      <c r="Q250" s="25">
        <v>8.0</v>
      </c>
      <c r="R250" s="25">
        <v>9.0</v>
      </c>
      <c r="S250" s="25">
        <v>9.0</v>
      </c>
      <c r="T250" s="25"/>
      <c r="U250" s="25">
        <v>10.0</v>
      </c>
      <c r="V250" s="25"/>
      <c r="W250" s="25">
        <v>9.0</v>
      </c>
      <c r="X250" s="25">
        <v>9.0</v>
      </c>
      <c r="Y250" s="25">
        <v>10.0</v>
      </c>
      <c r="Z250" s="25">
        <v>10.0</v>
      </c>
      <c r="AA250" s="6">
        <v>10.0</v>
      </c>
      <c r="AB250" s="25">
        <v>9.0</v>
      </c>
      <c r="AC250" s="25">
        <v>9.0</v>
      </c>
      <c r="AD250" s="25"/>
      <c r="AE250" s="25"/>
      <c r="AF250" s="25"/>
      <c r="AG250" s="25"/>
      <c r="AH250" s="6">
        <v>10.0</v>
      </c>
      <c r="AI250" s="6">
        <v>10.0</v>
      </c>
      <c r="AJ250" s="6">
        <v>10.0</v>
      </c>
      <c r="AK250" s="6">
        <v>10.0</v>
      </c>
      <c r="AL250" s="25">
        <v>10.0</v>
      </c>
      <c r="AM250" s="25"/>
      <c r="AN250" s="25">
        <v>9.0</v>
      </c>
      <c r="AO250" s="25"/>
      <c r="AP250" s="25"/>
      <c r="AQ250" s="25"/>
      <c r="AR250" s="6">
        <v>10.0</v>
      </c>
      <c r="AS250" s="25"/>
      <c r="AT250" s="25"/>
      <c r="AU250" s="25"/>
      <c r="AV250" s="25"/>
      <c r="AW250" s="25"/>
      <c r="AX250" s="6">
        <v>10.0</v>
      </c>
      <c r="AY250" s="32">
        <f t="shared" si="1"/>
        <v>9.52</v>
      </c>
      <c r="AZ250" s="23"/>
      <c r="BA250" s="23">
        <f t="shared" si="2"/>
        <v>0</v>
      </c>
      <c r="BB250" s="6">
        <v>5.0</v>
      </c>
      <c r="BC250" s="6">
        <v>0.0</v>
      </c>
      <c r="BD250" s="23">
        <f t="shared" si="3"/>
        <v>5</v>
      </c>
      <c r="BE250" s="6" t="s">
        <v>92</v>
      </c>
      <c r="BF250" s="6" t="s">
        <v>55</v>
      </c>
      <c r="BG250" s="6" t="s">
        <v>55</v>
      </c>
      <c r="BH250" s="6" t="s">
        <v>55</v>
      </c>
      <c r="BI250" s="6" t="s">
        <v>55</v>
      </c>
      <c r="BJ250" s="6" t="s">
        <v>92</v>
      </c>
      <c r="BK250" s="6" t="s">
        <v>55</v>
      </c>
      <c r="BL250" s="23"/>
    </row>
    <row r="251">
      <c r="A251" s="16">
        <v>246.0</v>
      </c>
      <c r="B251" s="116" t="s">
        <v>556</v>
      </c>
      <c r="C251" s="116" t="s">
        <v>683</v>
      </c>
      <c r="D251" s="116" t="s">
        <v>77</v>
      </c>
      <c r="E251" s="117"/>
      <c r="F251" s="116" t="s">
        <v>79</v>
      </c>
      <c r="G251" s="116" t="s">
        <v>1237</v>
      </c>
      <c r="H251" s="48" t="s">
        <v>81</v>
      </c>
      <c r="J251" s="21"/>
      <c r="K251" s="48" t="s">
        <v>84</v>
      </c>
      <c r="L251" s="49">
        <v>42979.0</v>
      </c>
      <c r="M251" s="50"/>
      <c r="N251" s="48" t="s">
        <v>85</v>
      </c>
      <c r="O251" s="52"/>
      <c r="P251" s="52"/>
      <c r="Q251" s="25">
        <v>8.0</v>
      </c>
      <c r="R251" s="25">
        <v>8.0</v>
      </c>
      <c r="S251" s="25">
        <v>6.0</v>
      </c>
      <c r="T251" s="25"/>
      <c r="U251" s="25">
        <v>10.0</v>
      </c>
      <c r="V251" s="25"/>
      <c r="W251" s="25">
        <v>6.0</v>
      </c>
      <c r="X251" s="25">
        <v>7.0</v>
      </c>
      <c r="Y251" s="25">
        <v>8.0</v>
      </c>
      <c r="Z251" s="25">
        <v>8.0</v>
      </c>
      <c r="AA251" s="6">
        <v>9.0</v>
      </c>
      <c r="AB251" s="25">
        <v>8.0</v>
      </c>
      <c r="AC251" s="25">
        <v>6.0</v>
      </c>
      <c r="AD251" s="25"/>
      <c r="AE251" s="25"/>
      <c r="AF251" s="25"/>
      <c r="AG251" s="25"/>
      <c r="AH251" s="6">
        <v>10.0</v>
      </c>
      <c r="AI251" s="6">
        <v>10.0</v>
      </c>
      <c r="AJ251" s="6">
        <v>10.0</v>
      </c>
      <c r="AK251" s="6">
        <v>8.0</v>
      </c>
      <c r="AL251" s="25">
        <v>8.0</v>
      </c>
      <c r="AM251" s="25"/>
      <c r="AN251" s="25">
        <v>8.0</v>
      </c>
      <c r="AO251" s="25"/>
      <c r="AP251" s="25"/>
      <c r="AQ251" s="25"/>
      <c r="AR251" s="6">
        <v>10.0</v>
      </c>
      <c r="AS251" s="25"/>
      <c r="AT251" s="25"/>
      <c r="AU251" s="25"/>
      <c r="AV251" s="25"/>
      <c r="AW251" s="25"/>
      <c r="AX251" s="6">
        <v>10.0</v>
      </c>
      <c r="AY251" s="32">
        <f t="shared" si="1"/>
        <v>8.31</v>
      </c>
      <c r="AZ251" s="23"/>
      <c r="BA251" s="23">
        <f t="shared" si="2"/>
        <v>0</v>
      </c>
      <c r="BB251" s="6">
        <v>17.0</v>
      </c>
      <c r="BC251" s="6">
        <v>5.0</v>
      </c>
      <c r="BD251" s="23">
        <f t="shared" si="3"/>
        <v>12</v>
      </c>
      <c r="BE251" s="6" t="s">
        <v>92</v>
      </c>
      <c r="BF251" s="6" t="s">
        <v>55</v>
      </c>
      <c r="BG251" s="6" t="s">
        <v>55</v>
      </c>
      <c r="BH251" s="6" t="s">
        <v>55</v>
      </c>
      <c r="BI251" s="6" t="s">
        <v>55</v>
      </c>
      <c r="BJ251" s="6" t="s">
        <v>92</v>
      </c>
      <c r="BK251" s="6" t="s">
        <v>55</v>
      </c>
      <c r="BL251" s="23"/>
    </row>
    <row r="252">
      <c r="A252" s="16">
        <v>247.0</v>
      </c>
      <c r="B252" s="116" t="s">
        <v>989</v>
      </c>
      <c r="C252" s="116" t="s">
        <v>843</v>
      </c>
      <c r="D252" s="116" t="s">
        <v>990</v>
      </c>
      <c r="E252" s="117"/>
      <c r="F252" s="116" t="s">
        <v>79</v>
      </c>
      <c r="G252" s="116" t="s">
        <v>1237</v>
      </c>
      <c r="H252" s="48" t="s">
        <v>81</v>
      </c>
      <c r="J252" s="21"/>
      <c r="K252" s="48" t="s">
        <v>84</v>
      </c>
      <c r="L252" s="49">
        <v>42979.0</v>
      </c>
      <c r="M252" s="50"/>
      <c r="N252" s="48" t="s">
        <v>85</v>
      </c>
      <c r="O252" s="52"/>
      <c r="P252" s="52"/>
      <c r="Q252" s="6">
        <v>9.0</v>
      </c>
      <c r="R252" s="6">
        <v>9.0</v>
      </c>
      <c r="S252" s="6">
        <v>8.0</v>
      </c>
      <c r="T252" s="23"/>
      <c r="U252" s="6">
        <v>10.0</v>
      </c>
      <c r="V252" s="23"/>
      <c r="W252" s="6">
        <v>8.0</v>
      </c>
      <c r="X252" s="6">
        <v>9.0</v>
      </c>
      <c r="Y252" s="6">
        <v>8.0</v>
      </c>
      <c r="Z252" s="6">
        <v>9.0</v>
      </c>
      <c r="AA252" s="6">
        <v>9.0</v>
      </c>
      <c r="AB252" s="6">
        <v>10.0</v>
      </c>
      <c r="AC252" s="6">
        <v>10.0</v>
      </c>
      <c r="AD252" s="23"/>
      <c r="AE252" s="23"/>
      <c r="AF252" s="23"/>
      <c r="AG252" s="23"/>
      <c r="AH252" s="6">
        <v>10.0</v>
      </c>
      <c r="AI252" s="6">
        <v>10.0</v>
      </c>
      <c r="AJ252" s="6">
        <v>10.0</v>
      </c>
      <c r="AK252" s="6">
        <v>10.0</v>
      </c>
      <c r="AL252" s="6">
        <v>8.0</v>
      </c>
      <c r="AM252" s="23"/>
      <c r="AN252" s="6">
        <v>10.0</v>
      </c>
      <c r="AO252" s="23"/>
      <c r="AP252" s="23"/>
      <c r="AQ252" s="23"/>
      <c r="AR252" s="6">
        <v>10.0</v>
      </c>
      <c r="AS252" s="23"/>
      <c r="AT252" s="23"/>
      <c r="AU252" s="23"/>
      <c r="AV252" s="23"/>
      <c r="AW252" s="23"/>
      <c r="AX252" s="6">
        <v>10.0</v>
      </c>
      <c r="AY252" s="32">
        <f t="shared" si="1"/>
        <v>9.31</v>
      </c>
      <c r="AZ252" s="23"/>
      <c r="BA252" s="23">
        <f t="shared" si="2"/>
        <v>0</v>
      </c>
      <c r="BB252" s="6">
        <v>12.0</v>
      </c>
      <c r="BC252" s="6">
        <v>0.0</v>
      </c>
      <c r="BD252" s="23">
        <f t="shared" si="3"/>
        <v>12</v>
      </c>
      <c r="BE252" s="6" t="s">
        <v>92</v>
      </c>
      <c r="BF252" s="6" t="s">
        <v>55</v>
      </c>
      <c r="BG252" s="6" t="s">
        <v>55</v>
      </c>
      <c r="BH252" s="6" t="s">
        <v>55</v>
      </c>
      <c r="BI252" s="6" t="s">
        <v>55</v>
      </c>
      <c r="BJ252" s="6" t="s">
        <v>92</v>
      </c>
      <c r="BK252" s="6" t="s">
        <v>55</v>
      </c>
      <c r="BL252" s="23"/>
    </row>
    <row r="253">
      <c r="A253" s="16">
        <v>248.0</v>
      </c>
      <c r="B253" s="116" t="s">
        <v>135</v>
      </c>
      <c r="C253" s="116" t="s">
        <v>996</v>
      </c>
      <c r="D253" s="118"/>
      <c r="E253" s="117"/>
      <c r="F253" s="116" t="s">
        <v>79</v>
      </c>
      <c r="G253" s="116" t="s">
        <v>1237</v>
      </c>
      <c r="H253" s="48" t="s">
        <v>81</v>
      </c>
      <c r="J253" s="21"/>
      <c r="K253" s="48" t="s">
        <v>84</v>
      </c>
      <c r="L253" s="49">
        <v>42979.0</v>
      </c>
      <c r="M253" s="50"/>
      <c r="N253" s="50"/>
      <c r="O253" s="50"/>
      <c r="P253" s="50"/>
      <c r="Q253" s="6">
        <v>9.0</v>
      </c>
      <c r="R253" s="6">
        <v>10.0</v>
      </c>
      <c r="S253" s="6">
        <v>10.0</v>
      </c>
      <c r="T253" s="23"/>
      <c r="U253" s="6">
        <v>10.0</v>
      </c>
      <c r="V253" s="23"/>
      <c r="W253" s="6">
        <v>10.0</v>
      </c>
      <c r="X253" s="6">
        <v>10.0</v>
      </c>
      <c r="Y253" s="6">
        <v>10.0</v>
      </c>
      <c r="Z253" s="6">
        <v>10.0</v>
      </c>
      <c r="AA253" s="6">
        <v>10.0</v>
      </c>
      <c r="AB253" s="6">
        <v>10.0</v>
      </c>
      <c r="AC253" s="6">
        <v>10.0</v>
      </c>
      <c r="AD253" s="23"/>
      <c r="AE253" s="23"/>
      <c r="AF253" s="23"/>
      <c r="AG253" s="23"/>
      <c r="AH253" s="6">
        <v>10.0</v>
      </c>
      <c r="AI253" s="6">
        <v>10.0</v>
      </c>
      <c r="AJ253" s="6">
        <v>10.0</v>
      </c>
      <c r="AK253" s="6">
        <v>10.0</v>
      </c>
      <c r="AL253" s="6">
        <v>10.0</v>
      </c>
      <c r="AM253" s="23"/>
      <c r="AN253" s="6">
        <v>10.0</v>
      </c>
      <c r="AO253" s="23"/>
      <c r="AP253" s="23"/>
      <c r="AQ253" s="23"/>
      <c r="AR253" s="6">
        <v>10.0</v>
      </c>
      <c r="AS253" s="23"/>
      <c r="AT253" s="23"/>
      <c r="AU253" s="23"/>
      <c r="AV253" s="23"/>
      <c r="AW253" s="23"/>
      <c r="AX253" s="6">
        <v>10.0</v>
      </c>
      <c r="AY253" s="32">
        <f t="shared" si="1"/>
        <v>9.94</v>
      </c>
      <c r="AZ253" s="23"/>
      <c r="BA253" s="23">
        <f t="shared" si="2"/>
        <v>0</v>
      </c>
      <c r="BB253" s="6">
        <v>2.0</v>
      </c>
      <c r="BC253" s="6">
        <v>0.0</v>
      </c>
      <c r="BD253" s="23">
        <f t="shared" si="3"/>
        <v>2</v>
      </c>
      <c r="BE253" s="6" t="s">
        <v>92</v>
      </c>
      <c r="BF253" s="6" t="s">
        <v>55</v>
      </c>
      <c r="BG253" s="6" t="s">
        <v>55</v>
      </c>
      <c r="BH253" s="6" t="s">
        <v>55</v>
      </c>
      <c r="BI253" s="6" t="s">
        <v>55</v>
      </c>
      <c r="BJ253" s="6" t="s">
        <v>92</v>
      </c>
      <c r="BK253" s="6" t="s">
        <v>55</v>
      </c>
      <c r="BL253" s="23"/>
    </row>
    <row r="254">
      <c r="A254" s="16">
        <v>249.0</v>
      </c>
      <c r="B254" s="116" t="s">
        <v>998</v>
      </c>
      <c r="C254" s="116" t="s">
        <v>573</v>
      </c>
      <c r="D254" s="118"/>
      <c r="E254" s="118"/>
      <c r="F254" s="116" t="s">
        <v>79</v>
      </c>
      <c r="G254" s="116" t="s">
        <v>1237</v>
      </c>
      <c r="H254" s="48" t="s">
        <v>81</v>
      </c>
      <c r="J254" s="21"/>
      <c r="K254" s="48" t="s">
        <v>138</v>
      </c>
      <c r="L254" s="49">
        <v>42979.0</v>
      </c>
      <c r="M254" s="49">
        <v>42981.0</v>
      </c>
      <c r="N254" s="48" t="s">
        <v>85</v>
      </c>
      <c r="O254" s="52"/>
      <c r="P254" s="52"/>
      <c r="Q254" s="6">
        <v>9.0</v>
      </c>
      <c r="R254" s="6">
        <v>10.0</v>
      </c>
      <c r="S254" s="6">
        <v>8.0</v>
      </c>
      <c r="T254" s="23"/>
      <c r="U254" s="6">
        <v>10.0</v>
      </c>
      <c r="V254" s="23"/>
      <c r="W254" s="6">
        <v>9.0</v>
      </c>
      <c r="X254" s="6">
        <v>9.0</v>
      </c>
      <c r="Y254" s="6">
        <v>9.0</v>
      </c>
      <c r="Z254" s="6">
        <v>10.0</v>
      </c>
      <c r="AA254" s="6">
        <v>10.0</v>
      </c>
      <c r="AB254" s="6">
        <v>9.0</v>
      </c>
      <c r="AC254" s="6">
        <v>9.0</v>
      </c>
      <c r="AD254" s="23"/>
      <c r="AE254" s="23"/>
      <c r="AF254" s="23"/>
      <c r="AG254" s="23"/>
      <c r="AH254" s="6">
        <v>10.0</v>
      </c>
      <c r="AI254" s="6">
        <v>10.0</v>
      </c>
      <c r="AJ254" s="6">
        <v>10.0</v>
      </c>
      <c r="AK254" s="6">
        <v>10.0</v>
      </c>
      <c r="AL254" s="6">
        <v>9.0</v>
      </c>
      <c r="AM254" s="23"/>
      <c r="AN254" s="6">
        <v>10.0</v>
      </c>
      <c r="AO254" s="23"/>
      <c r="AP254" s="23"/>
      <c r="AQ254" s="23"/>
      <c r="AR254" s="6">
        <v>10.0</v>
      </c>
      <c r="AS254" s="23"/>
      <c r="AT254" s="23"/>
      <c r="AU254" s="23"/>
      <c r="AV254" s="23"/>
      <c r="AW254" s="23"/>
      <c r="AX254" s="6">
        <v>10.0</v>
      </c>
      <c r="AY254" s="32">
        <f t="shared" si="1"/>
        <v>9.52</v>
      </c>
      <c r="AZ254" s="23"/>
      <c r="BA254" s="23">
        <f t="shared" si="2"/>
        <v>0</v>
      </c>
      <c r="BB254" s="6">
        <v>17.0</v>
      </c>
      <c r="BC254" s="6">
        <v>0.0</v>
      </c>
      <c r="BD254" s="23">
        <f t="shared" si="3"/>
        <v>17</v>
      </c>
      <c r="BE254" s="6" t="s">
        <v>92</v>
      </c>
      <c r="BF254" s="6" t="s">
        <v>55</v>
      </c>
      <c r="BG254" s="6" t="s">
        <v>55</v>
      </c>
      <c r="BH254" s="6" t="s">
        <v>55</v>
      </c>
      <c r="BI254" s="6" t="s">
        <v>55</v>
      </c>
      <c r="BJ254" s="6" t="s">
        <v>92</v>
      </c>
      <c r="BK254" s="6" t="s">
        <v>55</v>
      </c>
      <c r="BL254" s="23"/>
    </row>
    <row r="255">
      <c r="A255" s="16">
        <v>250.0</v>
      </c>
      <c r="B255" s="116" t="s">
        <v>226</v>
      </c>
      <c r="C255" s="116" t="s">
        <v>623</v>
      </c>
      <c r="D255" s="116" t="s">
        <v>461</v>
      </c>
      <c r="E255" s="117"/>
      <c r="F255" s="116" t="s">
        <v>96</v>
      </c>
      <c r="G255" s="116" t="s">
        <v>1237</v>
      </c>
      <c r="H255" s="48" t="s">
        <v>81</v>
      </c>
      <c r="J255" s="21"/>
      <c r="K255" s="48" t="s">
        <v>84</v>
      </c>
      <c r="L255" s="49">
        <v>42979.0</v>
      </c>
      <c r="M255" s="50"/>
      <c r="N255" s="48" t="s">
        <v>85</v>
      </c>
      <c r="O255" s="52"/>
      <c r="P255" s="52"/>
      <c r="Q255" s="25">
        <v>5.0</v>
      </c>
      <c r="R255" s="25">
        <v>5.0</v>
      </c>
      <c r="S255" s="25">
        <v>8.0</v>
      </c>
      <c r="T255" s="25"/>
      <c r="U255" s="25">
        <v>10.0</v>
      </c>
      <c r="V255" s="25"/>
      <c r="W255" s="25">
        <v>7.0</v>
      </c>
      <c r="X255" s="25">
        <v>6.0</v>
      </c>
      <c r="Y255" s="25">
        <v>7.0</v>
      </c>
      <c r="Z255" s="25">
        <v>7.0</v>
      </c>
      <c r="AA255" s="6">
        <v>7.0</v>
      </c>
      <c r="AB255" s="25">
        <v>7.0</v>
      </c>
      <c r="AC255" s="25">
        <v>5.0</v>
      </c>
      <c r="AD255" s="25"/>
      <c r="AE255" s="25"/>
      <c r="AF255" s="25"/>
      <c r="AG255" s="25"/>
      <c r="AH255" s="6">
        <v>10.0</v>
      </c>
      <c r="AI255" s="6">
        <v>10.0</v>
      </c>
      <c r="AJ255" s="6">
        <v>10.0</v>
      </c>
      <c r="AK255" s="6">
        <v>10.0</v>
      </c>
      <c r="AL255" s="25">
        <v>8.0</v>
      </c>
      <c r="AM255" s="25"/>
      <c r="AN255" s="25">
        <v>10.0</v>
      </c>
      <c r="AO255" s="25"/>
      <c r="AP255" s="25"/>
      <c r="AQ255" s="25"/>
      <c r="AR255" s="6">
        <v>10.0</v>
      </c>
      <c r="AS255" s="25"/>
      <c r="AT255" s="25"/>
      <c r="AU255" s="25"/>
      <c r="AV255" s="25"/>
      <c r="AW255" s="25"/>
      <c r="AX255" s="6">
        <v>10.0</v>
      </c>
      <c r="AY255" s="32">
        <f t="shared" si="1"/>
        <v>8</v>
      </c>
      <c r="AZ255" s="23"/>
      <c r="BA255" s="23">
        <f t="shared" si="2"/>
        <v>0</v>
      </c>
      <c r="BB255" s="6">
        <v>7.0</v>
      </c>
      <c r="BC255" s="6">
        <v>0.0</v>
      </c>
      <c r="BD255" s="23">
        <f t="shared" si="3"/>
        <v>7</v>
      </c>
      <c r="BE255" s="6" t="s">
        <v>92</v>
      </c>
      <c r="BF255" s="6" t="s">
        <v>55</v>
      </c>
      <c r="BG255" s="6" t="s">
        <v>55</v>
      </c>
      <c r="BH255" s="6" t="s">
        <v>55</v>
      </c>
      <c r="BI255" s="6" t="s">
        <v>55</v>
      </c>
      <c r="BJ255" s="6" t="s">
        <v>92</v>
      </c>
      <c r="BK255" s="6" t="s">
        <v>55</v>
      </c>
      <c r="BL255" s="23"/>
    </row>
    <row r="256">
      <c r="A256" s="16">
        <v>251.0</v>
      </c>
      <c r="B256" s="116" t="s">
        <v>1009</v>
      </c>
      <c r="C256" s="116" t="s">
        <v>818</v>
      </c>
      <c r="D256" s="116" t="s">
        <v>767</v>
      </c>
      <c r="E256" s="118"/>
      <c r="F256" s="116" t="s">
        <v>96</v>
      </c>
      <c r="G256" s="116" t="s">
        <v>1237</v>
      </c>
      <c r="H256" s="48" t="s">
        <v>81</v>
      </c>
      <c r="J256" s="21"/>
      <c r="K256" s="48" t="s">
        <v>84</v>
      </c>
      <c r="L256" s="49">
        <v>42979.0</v>
      </c>
      <c r="M256" s="50"/>
      <c r="N256" s="52"/>
      <c r="O256" s="52"/>
      <c r="P256" s="52"/>
      <c r="Q256" s="6">
        <v>7.0</v>
      </c>
      <c r="R256" s="6">
        <v>7.0</v>
      </c>
      <c r="S256" s="6">
        <v>8.0</v>
      </c>
      <c r="T256" s="23"/>
      <c r="U256" s="6">
        <v>10.0</v>
      </c>
      <c r="V256" s="23"/>
      <c r="W256" s="6">
        <v>8.0</v>
      </c>
      <c r="X256" s="6">
        <v>10.0</v>
      </c>
      <c r="Y256" s="6">
        <v>9.0</v>
      </c>
      <c r="Z256" s="6">
        <v>9.0</v>
      </c>
      <c r="AA256" s="6">
        <v>9.0</v>
      </c>
      <c r="AB256" s="6">
        <v>10.0</v>
      </c>
      <c r="AC256" s="6">
        <v>9.0</v>
      </c>
      <c r="AD256" s="23"/>
      <c r="AE256" s="23"/>
      <c r="AF256" s="23"/>
      <c r="AG256" s="23"/>
      <c r="AH256" s="6">
        <v>10.0</v>
      </c>
      <c r="AI256" s="6">
        <v>10.0</v>
      </c>
      <c r="AJ256" s="6">
        <v>10.0</v>
      </c>
      <c r="AK256" s="6">
        <v>10.0</v>
      </c>
      <c r="AL256" s="6">
        <v>9.0</v>
      </c>
      <c r="AM256" s="23"/>
      <c r="AN256" s="6">
        <v>10.0</v>
      </c>
      <c r="AO256" s="23"/>
      <c r="AP256" s="23"/>
      <c r="AQ256" s="23"/>
      <c r="AR256" s="6">
        <v>10.0</v>
      </c>
      <c r="AS256" s="23"/>
      <c r="AT256" s="23"/>
      <c r="AU256" s="23"/>
      <c r="AV256" s="23"/>
      <c r="AW256" s="23"/>
      <c r="AX256" s="6">
        <v>10.0</v>
      </c>
      <c r="AY256" s="32">
        <f t="shared" si="1"/>
        <v>9.21</v>
      </c>
      <c r="AZ256" s="23"/>
      <c r="BA256" s="23">
        <f t="shared" si="2"/>
        <v>0</v>
      </c>
      <c r="BB256" s="6">
        <v>12.0</v>
      </c>
      <c r="BC256" s="6">
        <v>0.0</v>
      </c>
      <c r="BD256" s="23">
        <f t="shared" si="3"/>
        <v>12</v>
      </c>
      <c r="BE256" s="6" t="s">
        <v>92</v>
      </c>
      <c r="BF256" s="6" t="s">
        <v>55</v>
      </c>
      <c r="BG256" s="6" t="s">
        <v>55</v>
      </c>
      <c r="BH256" s="6" t="s">
        <v>55</v>
      </c>
      <c r="BI256" s="6" t="s">
        <v>55</v>
      </c>
      <c r="BJ256" s="6" t="s">
        <v>92</v>
      </c>
      <c r="BK256" s="6" t="s">
        <v>55</v>
      </c>
      <c r="BL256" s="23"/>
    </row>
    <row r="257">
      <c r="A257" s="16">
        <v>252.0</v>
      </c>
      <c r="B257" s="116" t="s">
        <v>1017</v>
      </c>
      <c r="C257" s="116" t="s">
        <v>1018</v>
      </c>
      <c r="D257" s="116" t="s">
        <v>110</v>
      </c>
      <c r="E257" s="117"/>
      <c r="F257" s="116" t="s">
        <v>96</v>
      </c>
      <c r="G257" s="116" t="s">
        <v>1237</v>
      </c>
      <c r="H257" s="48" t="s">
        <v>81</v>
      </c>
      <c r="J257" s="21"/>
      <c r="K257" s="48" t="s">
        <v>84</v>
      </c>
      <c r="L257" s="49">
        <v>42979.0</v>
      </c>
      <c r="M257" s="50"/>
      <c r="N257" s="48" t="s">
        <v>85</v>
      </c>
      <c r="O257" s="52"/>
      <c r="P257" s="52"/>
      <c r="Q257" s="6">
        <v>10.0</v>
      </c>
      <c r="R257" s="6">
        <v>10.0</v>
      </c>
      <c r="S257" s="6">
        <v>9.0</v>
      </c>
      <c r="T257" s="23"/>
      <c r="U257" s="6">
        <v>10.0</v>
      </c>
      <c r="V257" s="23"/>
      <c r="W257" s="6">
        <v>9.0</v>
      </c>
      <c r="X257" s="6">
        <v>10.0</v>
      </c>
      <c r="Y257" s="6">
        <v>9.0</v>
      </c>
      <c r="Z257" s="6">
        <v>10.0</v>
      </c>
      <c r="AA257" s="6">
        <v>10.0</v>
      </c>
      <c r="AB257" s="6">
        <v>10.0</v>
      </c>
      <c r="AC257" s="6">
        <v>9.0</v>
      </c>
      <c r="AD257" s="23"/>
      <c r="AE257" s="23"/>
      <c r="AF257" s="23"/>
      <c r="AG257" s="23"/>
      <c r="AH257" s="6">
        <v>10.0</v>
      </c>
      <c r="AI257" s="6">
        <v>10.0</v>
      </c>
      <c r="AJ257" s="6">
        <v>10.0</v>
      </c>
      <c r="AK257" s="6">
        <v>10.0</v>
      </c>
      <c r="AL257" s="6">
        <v>10.0</v>
      </c>
      <c r="AM257" s="23"/>
      <c r="AN257" s="6">
        <v>10.0</v>
      </c>
      <c r="AO257" s="23"/>
      <c r="AP257" s="23"/>
      <c r="AQ257" s="23"/>
      <c r="AR257" s="6">
        <v>10.0</v>
      </c>
      <c r="AS257" s="23"/>
      <c r="AT257" s="23"/>
      <c r="AU257" s="23"/>
      <c r="AV257" s="23"/>
      <c r="AW257" s="23"/>
      <c r="AX257" s="6">
        <v>10.0</v>
      </c>
      <c r="AY257" s="32">
        <f t="shared" si="1"/>
        <v>9.78</v>
      </c>
      <c r="AZ257" s="23"/>
      <c r="BA257" s="23">
        <f t="shared" si="2"/>
        <v>0</v>
      </c>
      <c r="BB257" s="6">
        <v>3.0</v>
      </c>
      <c r="BC257" s="6">
        <v>0.0</v>
      </c>
      <c r="BD257" s="23">
        <f t="shared" si="3"/>
        <v>3</v>
      </c>
      <c r="BE257" s="6" t="s">
        <v>92</v>
      </c>
      <c r="BF257" s="6" t="s">
        <v>55</v>
      </c>
      <c r="BG257" s="6" t="s">
        <v>55</v>
      </c>
      <c r="BH257" s="6" t="s">
        <v>55</v>
      </c>
      <c r="BI257" s="6" t="s">
        <v>55</v>
      </c>
      <c r="BJ257" s="6" t="s">
        <v>92</v>
      </c>
      <c r="BK257" s="6" t="s">
        <v>55</v>
      </c>
      <c r="BL257" s="23"/>
    </row>
    <row r="258">
      <c r="A258" s="16">
        <v>253.0</v>
      </c>
      <c r="B258" s="116" t="s">
        <v>1022</v>
      </c>
      <c r="C258" s="116" t="s">
        <v>511</v>
      </c>
      <c r="D258" s="118"/>
      <c r="E258" s="118"/>
      <c r="F258" s="116" t="s">
        <v>96</v>
      </c>
      <c r="G258" s="116" t="s">
        <v>1237</v>
      </c>
      <c r="H258" s="48" t="s">
        <v>81</v>
      </c>
      <c r="J258" s="21"/>
      <c r="K258" s="48" t="s">
        <v>84</v>
      </c>
      <c r="L258" s="49">
        <v>42979.0</v>
      </c>
      <c r="M258" s="50"/>
      <c r="N258" s="48" t="s">
        <v>85</v>
      </c>
      <c r="O258" s="52"/>
      <c r="P258" s="52"/>
      <c r="Q258" s="6">
        <v>8.0</v>
      </c>
      <c r="R258" s="6">
        <v>8.0</v>
      </c>
      <c r="S258" s="6">
        <v>9.0</v>
      </c>
      <c r="T258" s="23"/>
      <c r="U258" s="6">
        <v>10.0</v>
      </c>
      <c r="V258" s="23"/>
      <c r="W258" s="6">
        <v>8.0</v>
      </c>
      <c r="X258" s="6">
        <v>8.0</v>
      </c>
      <c r="Y258" s="6">
        <v>10.0</v>
      </c>
      <c r="Z258" s="6">
        <v>8.0</v>
      </c>
      <c r="AA258" s="6">
        <v>8.0</v>
      </c>
      <c r="AB258" s="6">
        <v>7.0</v>
      </c>
      <c r="AC258" s="6">
        <v>8.0</v>
      </c>
      <c r="AD258" s="23"/>
      <c r="AE258" s="23"/>
      <c r="AF258" s="23"/>
      <c r="AG258" s="23"/>
      <c r="AH258" s="6">
        <v>10.0</v>
      </c>
      <c r="AI258" s="6">
        <v>10.0</v>
      </c>
      <c r="AJ258" s="6">
        <v>10.0</v>
      </c>
      <c r="AK258" s="6">
        <v>10.0</v>
      </c>
      <c r="AL258" s="6">
        <v>7.0</v>
      </c>
      <c r="AM258" s="23"/>
      <c r="AN258" s="6">
        <v>10.0</v>
      </c>
      <c r="AO258" s="23"/>
      <c r="AP258" s="23"/>
      <c r="AQ258" s="23"/>
      <c r="AR258" s="6">
        <v>10.0</v>
      </c>
      <c r="AS258" s="23"/>
      <c r="AT258" s="23"/>
      <c r="AU258" s="23"/>
      <c r="AV258" s="23"/>
      <c r="AW258" s="23"/>
      <c r="AX258" s="6">
        <v>10.0</v>
      </c>
      <c r="AY258" s="32">
        <f t="shared" si="1"/>
        <v>8.89</v>
      </c>
      <c r="AZ258" s="23"/>
      <c r="BA258" s="23">
        <f t="shared" si="2"/>
        <v>0</v>
      </c>
      <c r="BB258" s="6">
        <v>8.0</v>
      </c>
      <c r="BC258" s="6">
        <v>0.0</v>
      </c>
      <c r="BD258" s="23">
        <f t="shared" si="3"/>
        <v>8</v>
      </c>
      <c r="BE258" s="6" t="s">
        <v>92</v>
      </c>
      <c r="BF258" s="6" t="s">
        <v>55</v>
      </c>
      <c r="BG258" s="6" t="s">
        <v>55</v>
      </c>
      <c r="BH258" s="6" t="s">
        <v>55</v>
      </c>
      <c r="BI258" s="6" t="s">
        <v>55</v>
      </c>
      <c r="BJ258" s="6" t="s">
        <v>92</v>
      </c>
      <c r="BK258" s="6" t="s">
        <v>55</v>
      </c>
      <c r="BL258" s="23"/>
    </row>
    <row r="259">
      <c r="A259" s="16">
        <v>254.0</v>
      </c>
      <c r="B259" s="116" t="s">
        <v>1025</v>
      </c>
      <c r="C259" s="116" t="s">
        <v>1026</v>
      </c>
      <c r="D259" s="118"/>
      <c r="E259" s="117"/>
      <c r="F259" s="116" t="s">
        <v>96</v>
      </c>
      <c r="G259" s="116" t="s">
        <v>1237</v>
      </c>
      <c r="H259" s="48" t="s">
        <v>81</v>
      </c>
      <c r="J259" s="21"/>
      <c r="K259" s="48" t="s">
        <v>84</v>
      </c>
      <c r="L259" s="49">
        <v>42979.0</v>
      </c>
      <c r="M259" s="50"/>
      <c r="N259" s="48" t="s">
        <v>85</v>
      </c>
      <c r="O259" s="52"/>
      <c r="P259" s="52"/>
      <c r="Q259" s="25">
        <v>9.0</v>
      </c>
      <c r="R259" s="25">
        <v>10.0</v>
      </c>
      <c r="S259" s="25">
        <v>10.0</v>
      </c>
      <c r="T259" s="25"/>
      <c r="U259" s="25">
        <v>10.0</v>
      </c>
      <c r="V259" s="25"/>
      <c r="W259" s="25">
        <v>8.0</v>
      </c>
      <c r="X259" s="25">
        <v>8.0</v>
      </c>
      <c r="Y259" s="25">
        <v>8.0</v>
      </c>
      <c r="Z259" s="25">
        <v>9.0</v>
      </c>
      <c r="AA259" s="25">
        <v>10.0</v>
      </c>
      <c r="AB259" s="25">
        <v>10.0</v>
      </c>
      <c r="AC259" s="25">
        <v>10.0</v>
      </c>
      <c r="AD259" s="25"/>
      <c r="AE259" s="25"/>
      <c r="AF259" s="25"/>
      <c r="AG259" s="25"/>
      <c r="AH259" s="25">
        <v>10.0</v>
      </c>
      <c r="AI259" s="25">
        <v>10.0</v>
      </c>
      <c r="AJ259" s="25">
        <v>10.0</v>
      </c>
      <c r="AK259" s="25">
        <v>10.0</v>
      </c>
      <c r="AL259" s="25">
        <v>10.0</v>
      </c>
      <c r="AM259" s="25"/>
      <c r="AN259" s="25">
        <v>10.0</v>
      </c>
      <c r="AO259" s="25"/>
      <c r="AP259" s="25"/>
      <c r="AQ259" s="25"/>
      <c r="AR259" s="6">
        <v>10.0</v>
      </c>
      <c r="AS259" s="25"/>
      <c r="AT259" s="25"/>
      <c r="AU259" s="25"/>
      <c r="AV259" s="25"/>
      <c r="AW259" s="25"/>
      <c r="AX259" s="25">
        <v>10.0</v>
      </c>
      <c r="AY259" s="32">
        <f t="shared" si="1"/>
        <v>9.57</v>
      </c>
      <c r="AZ259" s="23"/>
      <c r="BA259" s="23">
        <f t="shared" si="2"/>
        <v>0</v>
      </c>
      <c r="BB259" s="6">
        <v>20.0</v>
      </c>
      <c r="BC259" s="6">
        <v>0.0</v>
      </c>
      <c r="BD259" s="23">
        <f t="shared" si="3"/>
        <v>20</v>
      </c>
      <c r="BE259" s="6" t="s">
        <v>92</v>
      </c>
      <c r="BF259" s="6" t="s">
        <v>55</v>
      </c>
      <c r="BG259" s="6" t="s">
        <v>55</v>
      </c>
      <c r="BH259" s="6" t="s">
        <v>55</v>
      </c>
      <c r="BI259" s="6" t="s">
        <v>55</v>
      </c>
      <c r="BJ259" s="6" t="s">
        <v>92</v>
      </c>
      <c r="BK259" s="6" t="s">
        <v>55</v>
      </c>
      <c r="BL259" s="23"/>
    </row>
    <row r="260">
      <c r="A260" s="16">
        <v>255.0</v>
      </c>
      <c r="B260" s="116" t="s">
        <v>1030</v>
      </c>
      <c r="C260" s="116" t="s">
        <v>143</v>
      </c>
      <c r="D260" s="116" t="s">
        <v>78</v>
      </c>
      <c r="E260" s="117"/>
      <c r="F260" s="116" t="s">
        <v>79</v>
      </c>
      <c r="G260" s="116" t="s">
        <v>1237</v>
      </c>
      <c r="H260" s="48" t="s">
        <v>81</v>
      </c>
      <c r="J260" s="21"/>
      <c r="K260" s="48" t="s">
        <v>84</v>
      </c>
      <c r="L260" s="49">
        <v>42979.0</v>
      </c>
      <c r="M260" s="50"/>
      <c r="N260" s="48" t="s">
        <v>85</v>
      </c>
      <c r="O260" s="52"/>
      <c r="P260" s="52"/>
      <c r="Q260" s="6">
        <v>8.0</v>
      </c>
      <c r="R260" s="6">
        <v>9.0</v>
      </c>
      <c r="S260" s="6">
        <v>7.0</v>
      </c>
      <c r="T260" s="23"/>
      <c r="U260" s="6">
        <v>10.0</v>
      </c>
      <c r="V260" s="23"/>
      <c r="W260" s="6">
        <v>7.0</v>
      </c>
      <c r="X260" s="6">
        <v>6.0</v>
      </c>
      <c r="Y260" s="6">
        <v>6.0</v>
      </c>
      <c r="Z260" s="6">
        <v>7.0</v>
      </c>
      <c r="AA260" s="6">
        <v>10.0</v>
      </c>
      <c r="AB260" s="6">
        <v>7.0</v>
      </c>
      <c r="AC260" s="6">
        <v>7.0</v>
      </c>
      <c r="AD260" s="23"/>
      <c r="AE260" s="23"/>
      <c r="AF260" s="23"/>
      <c r="AG260" s="23"/>
      <c r="AH260" s="6">
        <v>9.0</v>
      </c>
      <c r="AI260" s="6">
        <v>10.0</v>
      </c>
      <c r="AJ260" s="6">
        <v>10.0</v>
      </c>
      <c r="AK260" s="6">
        <v>9.0</v>
      </c>
      <c r="AL260" s="6">
        <v>7.0</v>
      </c>
      <c r="AM260" s="23"/>
      <c r="AN260" s="6">
        <v>10.0</v>
      </c>
      <c r="AO260" s="23"/>
      <c r="AP260" s="23"/>
      <c r="AQ260" s="23"/>
      <c r="AR260" s="6">
        <v>10.0</v>
      </c>
      <c r="AS260" s="23"/>
      <c r="AT260" s="23"/>
      <c r="AU260" s="23"/>
      <c r="AV260" s="23"/>
      <c r="AW260" s="23"/>
      <c r="AX260" s="6">
        <v>10.0</v>
      </c>
      <c r="AY260" s="32">
        <f t="shared" si="1"/>
        <v>8.36</v>
      </c>
      <c r="AZ260" s="23"/>
      <c r="BA260" s="23">
        <f t="shared" si="2"/>
        <v>0</v>
      </c>
      <c r="BB260" s="6">
        <v>9.0</v>
      </c>
      <c r="BC260" s="6">
        <v>0.0</v>
      </c>
      <c r="BD260" s="23">
        <f t="shared" si="3"/>
        <v>9</v>
      </c>
      <c r="BE260" s="6" t="s">
        <v>92</v>
      </c>
      <c r="BF260" s="6" t="s">
        <v>55</v>
      </c>
      <c r="BG260" s="6" t="s">
        <v>55</v>
      </c>
      <c r="BH260" s="6" t="s">
        <v>55</v>
      </c>
      <c r="BI260" s="6" t="s">
        <v>55</v>
      </c>
      <c r="BJ260" s="6" t="s">
        <v>92</v>
      </c>
      <c r="BK260" s="6" t="s">
        <v>55</v>
      </c>
      <c r="BL260" s="23"/>
    </row>
    <row r="261">
      <c r="A261" s="16">
        <v>256.0</v>
      </c>
      <c r="B261" s="116" t="s">
        <v>1986</v>
      </c>
      <c r="C261" s="116" t="s">
        <v>1987</v>
      </c>
      <c r="D261" s="118"/>
      <c r="E261" s="117"/>
      <c r="F261" s="116" t="s">
        <v>79</v>
      </c>
      <c r="G261" s="116" t="s">
        <v>1237</v>
      </c>
      <c r="H261" s="48" t="s">
        <v>81</v>
      </c>
      <c r="J261" s="21"/>
      <c r="K261" s="48" t="s">
        <v>84</v>
      </c>
      <c r="L261" s="49">
        <v>42979.0</v>
      </c>
      <c r="M261" s="50"/>
      <c r="N261" s="48" t="s">
        <v>85</v>
      </c>
      <c r="O261" s="48" t="s">
        <v>295</v>
      </c>
      <c r="P261" s="52"/>
      <c r="Q261" s="25">
        <v>6.0</v>
      </c>
      <c r="R261" s="25">
        <v>9.0</v>
      </c>
      <c r="S261" s="25">
        <v>7.0</v>
      </c>
      <c r="T261" s="25"/>
      <c r="U261" s="25">
        <v>10.0</v>
      </c>
      <c r="V261" s="25"/>
      <c r="W261" s="25">
        <v>7.0</v>
      </c>
      <c r="X261" s="25">
        <v>8.0</v>
      </c>
      <c r="Y261" s="25">
        <v>7.0</v>
      </c>
      <c r="Z261" s="25">
        <v>8.0</v>
      </c>
      <c r="AA261" s="25">
        <v>9.0</v>
      </c>
      <c r="AB261" s="25">
        <v>6.0</v>
      </c>
      <c r="AC261" s="25">
        <v>6.0</v>
      </c>
      <c r="AD261" s="25"/>
      <c r="AE261" s="25"/>
      <c r="AF261" s="25"/>
      <c r="AG261" s="25"/>
      <c r="AH261" s="25">
        <v>10.0</v>
      </c>
      <c r="AI261" s="25">
        <v>10.0</v>
      </c>
      <c r="AJ261" s="25">
        <v>10.0</v>
      </c>
      <c r="AK261" s="25">
        <v>10.0</v>
      </c>
      <c r="AL261" s="25">
        <v>8.0</v>
      </c>
      <c r="AM261" s="25"/>
      <c r="AN261" s="25">
        <v>9.0</v>
      </c>
      <c r="AO261" s="25"/>
      <c r="AP261" s="25"/>
      <c r="AQ261" s="25"/>
      <c r="AR261" s="6">
        <v>10.0</v>
      </c>
      <c r="AS261" s="25"/>
      <c r="AT261" s="25"/>
      <c r="AU261" s="25"/>
      <c r="AV261" s="25"/>
      <c r="AW261" s="25"/>
      <c r="AX261" s="25">
        <v>10.0</v>
      </c>
      <c r="AY261" s="32">
        <f t="shared" si="1"/>
        <v>8.42</v>
      </c>
      <c r="AZ261" s="23"/>
      <c r="BA261" s="23">
        <f t="shared" si="2"/>
        <v>0</v>
      </c>
      <c r="BB261" s="6">
        <v>5.0</v>
      </c>
      <c r="BC261" s="6">
        <v>0.0</v>
      </c>
      <c r="BD261" s="23">
        <f t="shared" si="3"/>
        <v>5</v>
      </c>
      <c r="BE261" s="6" t="s">
        <v>92</v>
      </c>
      <c r="BF261" s="6" t="s">
        <v>55</v>
      </c>
      <c r="BG261" s="6" t="s">
        <v>55</v>
      </c>
      <c r="BH261" s="6" t="s">
        <v>55</v>
      </c>
      <c r="BI261" s="6" t="s">
        <v>55</v>
      </c>
      <c r="BJ261" s="6" t="s">
        <v>92</v>
      </c>
      <c r="BK261" s="6" t="s">
        <v>55</v>
      </c>
      <c r="BL261" s="23"/>
    </row>
    <row r="262">
      <c r="A262" s="16">
        <v>257.0</v>
      </c>
      <c r="B262" s="116" t="s">
        <v>1035</v>
      </c>
      <c r="C262" s="116" t="s">
        <v>125</v>
      </c>
      <c r="D262" s="116" t="s">
        <v>768</v>
      </c>
      <c r="E262" s="117"/>
      <c r="F262" s="116" t="s">
        <v>79</v>
      </c>
      <c r="G262" s="116" t="s">
        <v>1237</v>
      </c>
      <c r="H262" s="48" t="s">
        <v>81</v>
      </c>
      <c r="J262" s="21"/>
      <c r="K262" s="48" t="s">
        <v>84</v>
      </c>
      <c r="L262" s="49">
        <v>42979.0</v>
      </c>
      <c r="M262" s="50"/>
      <c r="N262" s="48" t="s">
        <v>85</v>
      </c>
      <c r="O262" s="48" t="s">
        <v>295</v>
      </c>
      <c r="P262" s="52"/>
      <c r="Q262" s="25">
        <v>10.0</v>
      </c>
      <c r="R262" s="25">
        <v>9.0</v>
      </c>
      <c r="S262" s="25">
        <v>10.0</v>
      </c>
      <c r="T262" s="25"/>
      <c r="U262" s="25">
        <v>10.0</v>
      </c>
      <c r="V262" s="25"/>
      <c r="W262" s="25">
        <v>10.0</v>
      </c>
      <c r="X262" s="25">
        <v>10.0</v>
      </c>
      <c r="Y262" s="25">
        <v>8.0</v>
      </c>
      <c r="Z262" s="25">
        <v>10.0</v>
      </c>
      <c r="AA262" s="25">
        <v>10.0</v>
      </c>
      <c r="AB262" s="25">
        <v>10.0</v>
      </c>
      <c r="AC262" s="25">
        <v>9.0</v>
      </c>
      <c r="AD262" s="25"/>
      <c r="AE262" s="25"/>
      <c r="AF262" s="25"/>
      <c r="AG262" s="25"/>
      <c r="AH262" s="25">
        <v>10.0</v>
      </c>
      <c r="AI262" s="25">
        <v>10.0</v>
      </c>
      <c r="AJ262" s="25">
        <v>10.0</v>
      </c>
      <c r="AK262" s="25">
        <v>10.0</v>
      </c>
      <c r="AL262" s="25">
        <v>9.0</v>
      </c>
      <c r="AM262" s="25"/>
      <c r="AN262" s="25">
        <v>10.0</v>
      </c>
      <c r="AO262" s="25"/>
      <c r="AP262" s="25"/>
      <c r="AQ262" s="25"/>
      <c r="AR262" s="6">
        <v>10.0</v>
      </c>
      <c r="AS262" s="25"/>
      <c r="AT262" s="25"/>
      <c r="AU262" s="25"/>
      <c r="AV262" s="25"/>
      <c r="AW262" s="25"/>
      <c r="AX262" s="25">
        <v>10.0</v>
      </c>
      <c r="AY262" s="32">
        <f t="shared" si="1"/>
        <v>9.73</v>
      </c>
      <c r="AZ262" s="23"/>
      <c r="BA262" s="23">
        <f t="shared" si="2"/>
        <v>0</v>
      </c>
      <c r="BB262" s="6">
        <v>3.0</v>
      </c>
      <c r="BC262" s="6">
        <v>0.0</v>
      </c>
      <c r="BD262" s="23">
        <f t="shared" si="3"/>
        <v>3</v>
      </c>
      <c r="BE262" s="6" t="s">
        <v>92</v>
      </c>
      <c r="BF262" s="6" t="s">
        <v>55</v>
      </c>
      <c r="BG262" s="6" t="s">
        <v>55</v>
      </c>
      <c r="BH262" s="6" t="s">
        <v>55</v>
      </c>
      <c r="BI262" s="6" t="s">
        <v>55</v>
      </c>
      <c r="BJ262" s="6" t="s">
        <v>92</v>
      </c>
      <c r="BK262" s="6" t="s">
        <v>55</v>
      </c>
      <c r="BL262" s="23"/>
    </row>
    <row r="263">
      <c r="A263" s="16">
        <v>258.0</v>
      </c>
      <c r="B263" s="116" t="s">
        <v>1037</v>
      </c>
      <c r="C263" s="116" t="s">
        <v>1038</v>
      </c>
      <c r="D263" s="118"/>
      <c r="E263" s="117"/>
      <c r="F263" s="116" t="s">
        <v>79</v>
      </c>
      <c r="G263" s="116" t="s">
        <v>1237</v>
      </c>
      <c r="H263" s="48" t="s">
        <v>81</v>
      </c>
      <c r="J263" s="21"/>
      <c r="K263" s="48" t="s">
        <v>84</v>
      </c>
      <c r="L263" s="49">
        <v>42979.0</v>
      </c>
      <c r="M263" s="50"/>
      <c r="N263" s="48" t="s">
        <v>85</v>
      </c>
      <c r="O263" s="48" t="s">
        <v>295</v>
      </c>
      <c r="P263" s="52"/>
      <c r="Q263" s="25">
        <v>8.0</v>
      </c>
      <c r="R263" s="25">
        <v>10.0</v>
      </c>
      <c r="S263" s="25">
        <v>7.0</v>
      </c>
      <c r="T263" s="25"/>
      <c r="U263" s="25">
        <v>10.0</v>
      </c>
      <c r="V263" s="25"/>
      <c r="W263" s="25">
        <v>9.0</v>
      </c>
      <c r="X263" s="25">
        <v>9.0</v>
      </c>
      <c r="Y263" s="25">
        <v>8.0</v>
      </c>
      <c r="Z263" s="25">
        <v>10.0</v>
      </c>
      <c r="AA263" s="25">
        <v>8.0</v>
      </c>
      <c r="AB263" s="25">
        <v>8.0</v>
      </c>
      <c r="AC263" s="25">
        <v>8.0</v>
      </c>
      <c r="AD263" s="25"/>
      <c r="AE263" s="25"/>
      <c r="AF263" s="25"/>
      <c r="AG263" s="25"/>
      <c r="AH263" s="25">
        <v>10.0</v>
      </c>
      <c r="AI263" s="25">
        <v>10.0</v>
      </c>
      <c r="AJ263" s="25">
        <v>10.0</v>
      </c>
      <c r="AK263" s="25">
        <v>9.0</v>
      </c>
      <c r="AL263" s="25">
        <v>9.0</v>
      </c>
      <c r="AM263" s="25"/>
      <c r="AN263" s="25">
        <v>9.0</v>
      </c>
      <c r="AO263" s="25"/>
      <c r="AP263" s="25"/>
      <c r="AQ263" s="25"/>
      <c r="AR263" s="6">
        <v>10.0</v>
      </c>
      <c r="AS263" s="25"/>
      <c r="AT263" s="25"/>
      <c r="AU263" s="25"/>
      <c r="AV263" s="25"/>
      <c r="AW263" s="25"/>
      <c r="AX263" s="25">
        <v>10.0</v>
      </c>
      <c r="AY263" s="32">
        <f t="shared" si="1"/>
        <v>9.05</v>
      </c>
      <c r="AZ263" s="23"/>
      <c r="BA263" s="23">
        <f t="shared" si="2"/>
        <v>0</v>
      </c>
      <c r="BB263" s="6">
        <v>7.0</v>
      </c>
      <c r="BC263" s="6">
        <v>0.0</v>
      </c>
      <c r="BD263" s="23">
        <f t="shared" si="3"/>
        <v>7</v>
      </c>
      <c r="BE263" s="6" t="s">
        <v>92</v>
      </c>
      <c r="BF263" s="6" t="s">
        <v>55</v>
      </c>
      <c r="BG263" s="6" t="s">
        <v>55</v>
      </c>
      <c r="BH263" s="6" t="s">
        <v>55</v>
      </c>
      <c r="BI263" s="6" t="s">
        <v>55</v>
      </c>
      <c r="BJ263" s="6" t="s">
        <v>92</v>
      </c>
      <c r="BK263" s="6" t="s">
        <v>55</v>
      </c>
      <c r="BL263" s="23"/>
    </row>
    <row r="264">
      <c r="A264" s="16">
        <v>259.0</v>
      </c>
      <c r="B264" s="116" t="s">
        <v>181</v>
      </c>
      <c r="C264" s="116" t="s">
        <v>78</v>
      </c>
      <c r="D264" s="116" t="s">
        <v>76</v>
      </c>
      <c r="E264" s="117"/>
      <c r="F264" s="116" t="s">
        <v>79</v>
      </c>
      <c r="G264" s="116" t="s">
        <v>1237</v>
      </c>
      <c r="H264" s="48" t="s">
        <v>81</v>
      </c>
      <c r="J264" s="21"/>
      <c r="K264" s="48" t="s">
        <v>84</v>
      </c>
      <c r="L264" s="49">
        <v>42979.0</v>
      </c>
      <c r="M264" s="50"/>
      <c r="N264" s="48" t="s">
        <v>85</v>
      </c>
      <c r="O264" s="48" t="s">
        <v>295</v>
      </c>
      <c r="P264" s="52"/>
      <c r="Q264" s="25">
        <v>9.0</v>
      </c>
      <c r="R264" s="25">
        <v>10.0</v>
      </c>
      <c r="S264" s="25">
        <v>8.0</v>
      </c>
      <c r="T264" s="25"/>
      <c r="U264" s="25">
        <v>10.0</v>
      </c>
      <c r="V264" s="25"/>
      <c r="W264" s="25">
        <v>9.0</v>
      </c>
      <c r="X264" s="25">
        <v>9.0</v>
      </c>
      <c r="Y264" s="25">
        <v>9.0</v>
      </c>
      <c r="Z264" s="25">
        <v>10.0</v>
      </c>
      <c r="AA264" s="25">
        <v>9.0</v>
      </c>
      <c r="AB264" s="25">
        <v>9.0</v>
      </c>
      <c r="AC264" s="25">
        <v>10.0</v>
      </c>
      <c r="AD264" s="25"/>
      <c r="AE264" s="25"/>
      <c r="AF264" s="25"/>
      <c r="AG264" s="25"/>
      <c r="AH264" s="25">
        <v>10.0</v>
      </c>
      <c r="AI264" s="25">
        <v>10.0</v>
      </c>
      <c r="AJ264" s="25">
        <v>10.0</v>
      </c>
      <c r="AK264" s="25">
        <v>10.0</v>
      </c>
      <c r="AL264" s="25">
        <v>8.0</v>
      </c>
      <c r="AM264" s="25"/>
      <c r="AN264" s="25">
        <v>10.0</v>
      </c>
      <c r="AO264" s="25"/>
      <c r="AP264" s="25"/>
      <c r="AQ264" s="25"/>
      <c r="AR264" s="6">
        <v>10.0</v>
      </c>
      <c r="AS264" s="25"/>
      <c r="AT264" s="25"/>
      <c r="AU264" s="25"/>
      <c r="AV264" s="25"/>
      <c r="AW264" s="25"/>
      <c r="AX264" s="25">
        <v>10.0</v>
      </c>
      <c r="AY264" s="32">
        <f t="shared" si="1"/>
        <v>9.47</v>
      </c>
      <c r="AZ264" s="23"/>
      <c r="BA264" s="23">
        <f t="shared" si="2"/>
        <v>0</v>
      </c>
      <c r="BB264" s="6">
        <v>0.0</v>
      </c>
      <c r="BC264" s="6">
        <v>0.0</v>
      </c>
      <c r="BD264" s="23">
        <f t="shared" si="3"/>
        <v>0</v>
      </c>
      <c r="BE264" s="6" t="s">
        <v>92</v>
      </c>
      <c r="BF264" s="6" t="s">
        <v>55</v>
      </c>
      <c r="BG264" s="6" t="s">
        <v>55</v>
      </c>
      <c r="BH264" s="6" t="s">
        <v>55</v>
      </c>
      <c r="BI264" s="6" t="s">
        <v>55</v>
      </c>
      <c r="BJ264" s="6" t="s">
        <v>92</v>
      </c>
      <c r="BK264" s="6" t="s">
        <v>55</v>
      </c>
      <c r="BL264" s="23"/>
    </row>
    <row r="265">
      <c r="A265" s="16">
        <v>260.0</v>
      </c>
      <c r="B265" s="116" t="s">
        <v>583</v>
      </c>
      <c r="C265" s="116" t="s">
        <v>1045</v>
      </c>
      <c r="D265" s="116" t="s">
        <v>540</v>
      </c>
      <c r="E265" s="117"/>
      <c r="F265" s="116" t="s">
        <v>79</v>
      </c>
      <c r="G265" s="116" t="s">
        <v>1237</v>
      </c>
      <c r="H265" s="48" t="s">
        <v>81</v>
      </c>
      <c r="J265" s="21"/>
      <c r="K265" s="48" t="s">
        <v>84</v>
      </c>
      <c r="L265" s="49">
        <v>42979.0</v>
      </c>
      <c r="M265" s="50"/>
      <c r="N265" s="48" t="s">
        <v>85</v>
      </c>
      <c r="O265" s="48" t="s">
        <v>295</v>
      </c>
      <c r="P265" s="52"/>
      <c r="Q265" s="6">
        <v>7.0</v>
      </c>
      <c r="R265" s="6">
        <v>8.0</v>
      </c>
      <c r="S265" s="6">
        <v>9.0</v>
      </c>
      <c r="T265" s="23"/>
      <c r="U265" s="6">
        <v>10.0</v>
      </c>
      <c r="V265" s="23"/>
      <c r="W265" s="6">
        <v>7.0</v>
      </c>
      <c r="X265" s="6">
        <v>8.0</v>
      </c>
      <c r="Y265" s="6">
        <v>6.0</v>
      </c>
      <c r="Z265" s="6">
        <v>8.0</v>
      </c>
      <c r="AA265" s="6">
        <v>8.0</v>
      </c>
      <c r="AB265" s="6">
        <v>9.0</v>
      </c>
      <c r="AC265" s="6">
        <v>9.0</v>
      </c>
      <c r="AD265" s="23"/>
      <c r="AE265" s="23"/>
      <c r="AF265" s="23"/>
      <c r="AG265" s="23"/>
      <c r="AH265" s="6">
        <v>10.0</v>
      </c>
      <c r="AI265" s="6">
        <v>10.0</v>
      </c>
      <c r="AJ265" s="6">
        <v>10.0</v>
      </c>
      <c r="AK265" s="6">
        <v>10.0</v>
      </c>
      <c r="AL265" s="6">
        <v>8.0</v>
      </c>
      <c r="AM265" s="23"/>
      <c r="AN265" s="6">
        <v>9.0</v>
      </c>
      <c r="AO265" s="23"/>
      <c r="AP265" s="23"/>
      <c r="AQ265" s="23"/>
      <c r="AR265" s="6">
        <v>10.0</v>
      </c>
      <c r="AS265" s="23"/>
      <c r="AT265" s="23"/>
      <c r="AU265" s="23"/>
      <c r="AV265" s="23"/>
      <c r="AW265" s="23"/>
      <c r="AX265" s="6">
        <v>10.0</v>
      </c>
      <c r="AY265" s="32">
        <f t="shared" si="1"/>
        <v>8.73</v>
      </c>
      <c r="AZ265" s="23"/>
      <c r="BA265" s="23">
        <f t="shared" si="2"/>
        <v>0</v>
      </c>
      <c r="BB265" s="6">
        <v>0.0</v>
      </c>
      <c r="BC265" s="6">
        <v>0.0</v>
      </c>
      <c r="BD265" s="23">
        <f t="shared" si="3"/>
        <v>0</v>
      </c>
      <c r="BE265" s="6" t="s">
        <v>92</v>
      </c>
      <c r="BF265" s="6" t="s">
        <v>55</v>
      </c>
      <c r="BG265" s="6" t="s">
        <v>55</v>
      </c>
      <c r="BH265" s="6" t="s">
        <v>55</v>
      </c>
      <c r="BI265" s="6" t="s">
        <v>55</v>
      </c>
      <c r="BJ265" s="6" t="s">
        <v>92</v>
      </c>
      <c r="BK265" s="6" t="s">
        <v>55</v>
      </c>
      <c r="BL265" s="23"/>
    </row>
    <row r="266">
      <c r="A266" s="16">
        <v>261.0</v>
      </c>
      <c r="B266" s="116" t="s">
        <v>1051</v>
      </c>
      <c r="C266" s="116" t="s">
        <v>511</v>
      </c>
      <c r="D266" s="118"/>
      <c r="E266" s="117"/>
      <c r="F266" s="116" t="s">
        <v>96</v>
      </c>
      <c r="G266" s="116" t="s">
        <v>1237</v>
      </c>
      <c r="H266" s="48" t="s">
        <v>81</v>
      </c>
      <c r="J266" s="21"/>
      <c r="K266" s="48" t="s">
        <v>84</v>
      </c>
      <c r="L266" s="49">
        <v>42979.0</v>
      </c>
      <c r="M266" s="50"/>
      <c r="N266" s="48" t="s">
        <v>85</v>
      </c>
      <c r="O266" s="48" t="s">
        <v>295</v>
      </c>
      <c r="P266" s="52"/>
      <c r="Q266" s="6">
        <v>7.0</v>
      </c>
      <c r="R266" s="6">
        <v>8.0</v>
      </c>
      <c r="S266" s="6">
        <v>5.0</v>
      </c>
      <c r="T266" s="23"/>
      <c r="U266" s="6">
        <v>10.0</v>
      </c>
      <c r="V266" s="23"/>
      <c r="W266" s="6">
        <v>5.0</v>
      </c>
      <c r="X266" s="6">
        <v>8.0</v>
      </c>
      <c r="Y266" s="6">
        <v>8.0</v>
      </c>
      <c r="Z266" s="6">
        <v>6.0</v>
      </c>
      <c r="AA266" s="6">
        <v>7.0</v>
      </c>
      <c r="AB266" s="6">
        <v>7.0</v>
      </c>
      <c r="AC266" s="6">
        <v>5.0</v>
      </c>
      <c r="AD266" s="23"/>
      <c r="AE266" s="23"/>
      <c r="AF266" s="23"/>
      <c r="AG266" s="23"/>
      <c r="AH266" s="2">
        <v>9.0</v>
      </c>
      <c r="AI266" s="6">
        <v>10.0</v>
      </c>
      <c r="AJ266" s="6">
        <v>10.0</v>
      </c>
      <c r="AK266" s="6">
        <v>9.0</v>
      </c>
      <c r="AL266" s="6">
        <v>9.0</v>
      </c>
      <c r="AM266" s="23"/>
      <c r="AN266" s="6">
        <v>10.0</v>
      </c>
      <c r="AO266" s="23"/>
      <c r="AP266" s="23"/>
      <c r="AQ266" s="23"/>
      <c r="AR266" s="6">
        <v>10.0</v>
      </c>
      <c r="AS266" s="23"/>
      <c r="AT266" s="23"/>
      <c r="AU266" s="23"/>
      <c r="AV266" s="23"/>
      <c r="AW266" s="23"/>
      <c r="AX266" s="6">
        <v>10.0</v>
      </c>
      <c r="AY266" s="32">
        <f t="shared" si="1"/>
        <v>8.05</v>
      </c>
      <c r="AZ266" s="23"/>
      <c r="BA266" s="23">
        <f t="shared" si="2"/>
        <v>0</v>
      </c>
      <c r="BB266" s="6">
        <v>12.0</v>
      </c>
      <c r="BC266" s="6">
        <v>0.0</v>
      </c>
      <c r="BD266" s="23">
        <f t="shared" si="3"/>
        <v>12</v>
      </c>
      <c r="BE266" s="6" t="s">
        <v>92</v>
      </c>
      <c r="BF266" s="6" t="s">
        <v>55</v>
      </c>
      <c r="BG266" s="6" t="s">
        <v>55</v>
      </c>
      <c r="BH266" s="6" t="s">
        <v>55</v>
      </c>
      <c r="BI266" s="6" t="s">
        <v>55</v>
      </c>
      <c r="BJ266" s="6" t="s">
        <v>92</v>
      </c>
      <c r="BK266" s="6" t="s">
        <v>55</v>
      </c>
      <c r="BL266" s="23"/>
    </row>
    <row r="267">
      <c r="A267" s="16">
        <v>262.0</v>
      </c>
      <c r="B267" s="116" t="s">
        <v>986</v>
      </c>
      <c r="C267" s="116" t="s">
        <v>731</v>
      </c>
      <c r="D267" s="116" t="s">
        <v>77</v>
      </c>
      <c r="E267" s="117"/>
      <c r="F267" s="116" t="s">
        <v>79</v>
      </c>
      <c r="G267" s="116" t="s">
        <v>1237</v>
      </c>
      <c r="H267" s="48" t="s">
        <v>81</v>
      </c>
      <c r="J267" s="21"/>
      <c r="K267" s="48" t="s">
        <v>84</v>
      </c>
      <c r="L267" s="49">
        <v>42979.0</v>
      </c>
      <c r="M267" s="50"/>
      <c r="N267" s="48" t="s">
        <v>85</v>
      </c>
      <c r="O267" s="48" t="s">
        <v>295</v>
      </c>
      <c r="P267" s="52"/>
      <c r="Q267" s="6">
        <v>9.0</v>
      </c>
      <c r="R267" s="6">
        <v>9.0</v>
      </c>
      <c r="S267" s="6">
        <v>10.0</v>
      </c>
      <c r="T267" s="23"/>
      <c r="U267" s="6">
        <v>10.0</v>
      </c>
      <c r="V267" s="23"/>
      <c r="W267" s="6">
        <v>10.0</v>
      </c>
      <c r="X267" s="6">
        <v>10.0</v>
      </c>
      <c r="Y267" s="6">
        <v>9.0</v>
      </c>
      <c r="Z267" s="6"/>
      <c r="AA267" s="6"/>
      <c r="AB267" s="6"/>
      <c r="AC267" s="6"/>
      <c r="AD267" s="23"/>
      <c r="AE267" s="23"/>
      <c r="AF267" s="23"/>
      <c r="AG267" s="23"/>
      <c r="AH267" s="6"/>
      <c r="AI267" s="6"/>
      <c r="AJ267" s="6"/>
      <c r="AK267" s="6"/>
      <c r="AL267" s="6"/>
      <c r="AM267" s="23"/>
      <c r="AN267" s="23"/>
      <c r="AO267" s="23"/>
      <c r="AP267" s="23"/>
      <c r="AQ267" s="23"/>
      <c r="AR267" s="6"/>
      <c r="AS267" s="23"/>
      <c r="AT267" s="23"/>
      <c r="AU267" s="23"/>
      <c r="AV267" s="23"/>
      <c r="AW267" s="23"/>
      <c r="AX267" s="6"/>
      <c r="AY267" s="32">
        <f t="shared" si="1"/>
        <v>9.57</v>
      </c>
      <c r="AZ267" s="23"/>
      <c r="BA267" s="23">
        <f t="shared" si="2"/>
        <v>0</v>
      </c>
      <c r="BB267" s="6">
        <v>1.0</v>
      </c>
      <c r="BC267" s="6">
        <v>0.0</v>
      </c>
      <c r="BD267" s="23">
        <f t="shared" si="3"/>
        <v>1</v>
      </c>
      <c r="BE267" s="6" t="s">
        <v>92</v>
      </c>
      <c r="BF267" s="6" t="s">
        <v>55</v>
      </c>
      <c r="BG267" s="6" t="s">
        <v>55</v>
      </c>
      <c r="BH267" s="6" t="s">
        <v>55</v>
      </c>
      <c r="BI267" s="6" t="s">
        <v>55</v>
      </c>
      <c r="BJ267" s="6" t="s">
        <v>92</v>
      </c>
      <c r="BK267" s="6" t="s">
        <v>55</v>
      </c>
      <c r="BL267" s="23"/>
    </row>
    <row r="268">
      <c r="A268" s="16">
        <v>263.0</v>
      </c>
      <c r="B268" s="116" t="s">
        <v>308</v>
      </c>
      <c r="C268" s="116" t="s">
        <v>78</v>
      </c>
      <c r="D268" s="116" t="s">
        <v>76</v>
      </c>
      <c r="E268" s="117"/>
      <c r="F268" s="116" t="s">
        <v>79</v>
      </c>
      <c r="G268" s="116" t="s">
        <v>1237</v>
      </c>
      <c r="H268" s="48" t="s">
        <v>81</v>
      </c>
      <c r="J268" s="21"/>
      <c r="K268" s="48" t="s">
        <v>84</v>
      </c>
      <c r="L268" s="49">
        <v>42979.0</v>
      </c>
      <c r="M268" s="50"/>
      <c r="N268" s="48" t="s">
        <v>85</v>
      </c>
      <c r="O268" s="48" t="s">
        <v>295</v>
      </c>
      <c r="P268" s="52"/>
      <c r="Q268" s="6"/>
      <c r="R268" s="6"/>
      <c r="S268" s="6"/>
      <c r="T268" s="23"/>
      <c r="U268" s="6"/>
      <c r="V268" s="23"/>
      <c r="W268" s="6"/>
      <c r="X268" s="6"/>
      <c r="Y268" s="6"/>
      <c r="Z268" s="6"/>
      <c r="AA268" s="6"/>
      <c r="AB268" s="6"/>
      <c r="AC268" s="6"/>
      <c r="AD268" s="23"/>
      <c r="AE268" s="23"/>
      <c r="AF268" s="23"/>
      <c r="AG268" s="23"/>
      <c r="AH268" s="6"/>
      <c r="AI268" s="6"/>
      <c r="AJ268" s="6"/>
      <c r="AK268" s="6"/>
      <c r="AL268" s="6"/>
      <c r="AM268" s="23"/>
      <c r="AN268" s="23"/>
      <c r="AO268" s="23"/>
      <c r="AP268" s="23"/>
      <c r="AQ268" s="23"/>
      <c r="AR268" s="6"/>
      <c r="AS268" s="23"/>
      <c r="AT268" s="23"/>
      <c r="AU268" s="23"/>
      <c r="AV268" s="23"/>
      <c r="AW268" s="23"/>
      <c r="AX268" s="6"/>
      <c r="AY268" s="32" t="str">
        <f t="shared" si="1"/>
        <v>#DIV/0!</v>
      </c>
      <c r="AZ268" s="23"/>
      <c r="BA268" s="23">
        <f t="shared" si="2"/>
        <v>0</v>
      </c>
      <c r="BB268" s="6">
        <v>3.0</v>
      </c>
      <c r="BC268" s="6">
        <v>0.0</v>
      </c>
      <c r="BD268" s="23">
        <f t="shared" si="3"/>
        <v>3</v>
      </c>
      <c r="BE268" s="6" t="s">
        <v>92</v>
      </c>
      <c r="BF268" s="6" t="s">
        <v>55</v>
      </c>
      <c r="BG268" s="6" t="s">
        <v>55</v>
      </c>
      <c r="BH268" s="6" t="s">
        <v>55</v>
      </c>
      <c r="BI268" s="6" t="s">
        <v>55</v>
      </c>
      <c r="BJ268" s="6" t="s">
        <v>92</v>
      </c>
      <c r="BK268" s="6" t="s">
        <v>55</v>
      </c>
      <c r="BL268" s="23"/>
    </row>
    <row r="269">
      <c r="A269" s="16">
        <v>264.0</v>
      </c>
      <c r="B269" s="116" t="s">
        <v>1062</v>
      </c>
      <c r="C269" s="116" t="s">
        <v>136</v>
      </c>
      <c r="D269" s="116" t="s">
        <v>465</v>
      </c>
      <c r="E269" s="116" t="s">
        <v>955</v>
      </c>
      <c r="F269" s="116" t="s">
        <v>96</v>
      </c>
      <c r="G269" s="116" t="s">
        <v>1237</v>
      </c>
      <c r="H269" s="48" t="s">
        <v>81</v>
      </c>
      <c r="J269" s="21"/>
      <c r="K269" s="48" t="s">
        <v>84</v>
      </c>
      <c r="L269" s="49">
        <v>42979.0</v>
      </c>
      <c r="M269" s="50"/>
      <c r="N269" s="48" t="s">
        <v>85</v>
      </c>
      <c r="O269" s="48" t="s">
        <v>295</v>
      </c>
      <c r="P269" s="52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6"/>
      <c r="AS269" s="25"/>
      <c r="AT269" s="25"/>
      <c r="AU269" s="25"/>
      <c r="AV269" s="25"/>
      <c r="AW269" s="25"/>
      <c r="AX269" s="25"/>
      <c r="AY269" s="32" t="str">
        <f t="shared" si="1"/>
        <v>#DIV/0!</v>
      </c>
      <c r="AZ269" s="23"/>
      <c r="BA269" s="23">
        <f t="shared" si="2"/>
        <v>0</v>
      </c>
      <c r="BB269" s="6">
        <v>1.0</v>
      </c>
      <c r="BC269" s="6">
        <v>0.0</v>
      </c>
      <c r="BD269" s="23">
        <f t="shared" si="3"/>
        <v>1</v>
      </c>
      <c r="BE269" s="6" t="s">
        <v>92</v>
      </c>
      <c r="BF269" s="6" t="s">
        <v>55</v>
      </c>
      <c r="BG269" s="6" t="s">
        <v>55</v>
      </c>
      <c r="BH269" s="6" t="s">
        <v>55</v>
      </c>
      <c r="BI269" s="6" t="s">
        <v>55</v>
      </c>
      <c r="BJ269" s="6" t="s">
        <v>92</v>
      </c>
      <c r="BK269" s="6" t="s">
        <v>55</v>
      </c>
      <c r="BL269" s="23"/>
    </row>
    <row r="270">
      <c r="A270" s="16">
        <v>265.0</v>
      </c>
      <c r="B270" s="116" t="s">
        <v>1069</v>
      </c>
      <c r="C270" s="116" t="s">
        <v>353</v>
      </c>
      <c r="D270" s="118"/>
      <c r="E270" s="117"/>
      <c r="F270" s="116" t="s">
        <v>79</v>
      </c>
      <c r="G270" s="116" t="s">
        <v>1237</v>
      </c>
      <c r="H270" s="48" t="s">
        <v>81</v>
      </c>
      <c r="J270" s="21"/>
      <c r="K270" s="48" t="s">
        <v>84</v>
      </c>
      <c r="L270" s="49">
        <v>42979.0</v>
      </c>
      <c r="M270" s="50"/>
      <c r="N270" s="48" t="s">
        <v>85</v>
      </c>
      <c r="O270" s="48" t="s">
        <v>295</v>
      </c>
      <c r="P270" s="52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6"/>
      <c r="AS270" s="25"/>
      <c r="AT270" s="25"/>
      <c r="AU270" s="25"/>
      <c r="AV270" s="25"/>
      <c r="AW270" s="25"/>
      <c r="AX270" s="25"/>
      <c r="AY270" s="32" t="str">
        <f t="shared" si="1"/>
        <v>#DIV/0!</v>
      </c>
      <c r="AZ270" s="23"/>
      <c r="BA270" s="23">
        <f t="shared" si="2"/>
        <v>0</v>
      </c>
      <c r="BB270" s="6">
        <v>12.0</v>
      </c>
      <c r="BC270" s="6">
        <v>0.0</v>
      </c>
      <c r="BD270" s="23">
        <f t="shared" si="3"/>
        <v>12</v>
      </c>
      <c r="BE270" s="6" t="s">
        <v>92</v>
      </c>
      <c r="BF270" s="6" t="s">
        <v>55</v>
      </c>
      <c r="BG270" s="6" t="s">
        <v>55</v>
      </c>
      <c r="BH270" s="6" t="s">
        <v>55</v>
      </c>
      <c r="BI270" s="6" t="s">
        <v>55</v>
      </c>
      <c r="BJ270" s="6" t="s">
        <v>92</v>
      </c>
      <c r="BK270" s="6" t="s">
        <v>55</v>
      </c>
      <c r="BL270" s="23"/>
    </row>
    <row r="271">
      <c r="A271" s="16">
        <v>266.0</v>
      </c>
      <c r="B271" s="116" t="s">
        <v>1076</v>
      </c>
      <c r="C271" s="116" t="s">
        <v>1077</v>
      </c>
      <c r="D271" s="118"/>
      <c r="E271" s="117"/>
      <c r="F271" s="116" t="s">
        <v>96</v>
      </c>
      <c r="G271" s="116" t="s">
        <v>1302</v>
      </c>
      <c r="H271" s="48" t="s">
        <v>81</v>
      </c>
      <c r="J271" s="21"/>
      <c r="K271" s="48" t="s">
        <v>84</v>
      </c>
      <c r="L271" s="49">
        <v>42979.0</v>
      </c>
      <c r="M271" s="50"/>
      <c r="N271" s="48" t="s">
        <v>85</v>
      </c>
      <c r="O271" s="48" t="s">
        <v>295</v>
      </c>
      <c r="P271" s="52"/>
      <c r="Q271" s="6">
        <v>7.0</v>
      </c>
      <c r="R271" s="6">
        <v>7.0</v>
      </c>
      <c r="S271" s="6">
        <v>8.0</v>
      </c>
      <c r="T271" s="23"/>
      <c r="U271" s="6"/>
      <c r="V271" s="23"/>
      <c r="W271" s="6">
        <v>7.0</v>
      </c>
      <c r="X271" s="6">
        <v>8.0</v>
      </c>
      <c r="Y271" s="6">
        <v>7.0</v>
      </c>
      <c r="Z271" s="6">
        <v>9.0</v>
      </c>
      <c r="AA271" s="6">
        <v>9.0</v>
      </c>
      <c r="AB271" s="6">
        <v>9.0</v>
      </c>
      <c r="AC271" s="6">
        <v>9.0</v>
      </c>
      <c r="AD271" s="23"/>
      <c r="AE271" s="23"/>
      <c r="AF271" s="23"/>
      <c r="AG271" s="23"/>
      <c r="AH271" s="6"/>
      <c r="AI271" s="6">
        <v>10.0</v>
      </c>
      <c r="AJ271" s="6">
        <v>10.0</v>
      </c>
      <c r="AK271" s="6">
        <v>10.0</v>
      </c>
      <c r="AL271" s="6">
        <v>9.0</v>
      </c>
      <c r="AM271" s="23"/>
      <c r="AN271" s="6">
        <v>10.0</v>
      </c>
      <c r="AO271" s="23"/>
      <c r="AP271" s="23"/>
      <c r="AQ271" s="23"/>
      <c r="AR271" s="6">
        <v>10.0</v>
      </c>
      <c r="AS271" s="6">
        <v>10.0</v>
      </c>
      <c r="AT271" s="23"/>
      <c r="AU271" s="23"/>
      <c r="AV271" s="23"/>
      <c r="AW271" s="23"/>
      <c r="AX271" s="6">
        <v>10.0</v>
      </c>
      <c r="AY271" s="32">
        <f t="shared" si="1"/>
        <v>8.83</v>
      </c>
      <c r="AZ271" s="23"/>
      <c r="BA271" s="23">
        <f t="shared" si="2"/>
        <v>0</v>
      </c>
      <c r="BB271" s="6">
        <v>15.0</v>
      </c>
      <c r="BC271" s="6">
        <v>0.0</v>
      </c>
      <c r="BD271" s="23">
        <f t="shared" si="3"/>
        <v>15</v>
      </c>
      <c r="BE271" s="6" t="s">
        <v>92</v>
      </c>
      <c r="BF271" s="6" t="s">
        <v>55</v>
      </c>
      <c r="BG271" s="6" t="s">
        <v>55</v>
      </c>
      <c r="BH271" s="6" t="s">
        <v>55</v>
      </c>
      <c r="BI271" s="6" t="s">
        <v>55</v>
      </c>
      <c r="BJ271" s="6" t="s">
        <v>92</v>
      </c>
      <c r="BK271" s="6" t="s">
        <v>55</v>
      </c>
      <c r="BL271" s="23"/>
    </row>
    <row r="272">
      <c r="A272" s="16">
        <v>267.0</v>
      </c>
      <c r="B272" s="116" t="s">
        <v>794</v>
      </c>
      <c r="C272" s="116" t="s">
        <v>1082</v>
      </c>
      <c r="D272" s="116" t="s">
        <v>110</v>
      </c>
      <c r="E272" s="117"/>
      <c r="F272" s="116" t="s">
        <v>96</v>
      </c>
      <c r="G272" s="116" t="s">
        <v>1302</v>
      </c>
      <c r="H272" s="48" t="s">
        <v>81</v>
      </c>
      <c r="J272" s="21"/>
      <c r="K272" s="48" t="s">
        <v>84</v>
      </c>
      <c r="L272" s="49">
        <v>42979.0</v>
      </c>
      <c r="M272" s="50"/>
      <c r="N272" s="48" t="s">
        <v>85</v>
      </c>
      <c r="O272" s="48" t="s">
        <v>295</v>
      </c>
      <c r="P272" s="50"/>
      <c r="Q272" s="25">
        <v>10.0</v>
      </c>
      <c r="R272" s="25">
        <v>10.0</v>
      </c>
      <c r="S272" s="25">
        <v>10.0</v>
      </c>
      <c r="T272" s="25"/>
      <c r="U272" s="25"/>
      <c r="V272" s="25"/>
      <c r="W272" s="25">
        <v>10.0</v>
      </c>
      <c r="X272" s="25">
        <v>10.0</v>
      </c>
      <c r="Y272" s="25">
        <v>10.0</v>
      </c>
      <c r="Z272" s="25">
        <v>10.0</v>
      </c>
      <c r="AA272" s="25">
        <v>10.0</v>
      </c>
      <c r="AB272" s="25">
        <v>10.0</v>
      </c>
      <c r="AC272" s="25">
        <v>10.0</v>
      </c>
      <c r="AD272" s="25"/>
      <c r="AE272" s="25"/>
      <c r="AF272" s="25"/>
      <c r="AG272" s="25"/>
      <c r="AH272" s="25">
        <v>10.0</v>
      </c>
      <c r="AI272" s="25">
        <v>10.0</v>
      </c>
      <c r="AJ272" s="25">
        <v>10.0</v>
      </c>
      <c r="AK272" s="25">
        <v>10.0</v>
      </c>
      <c r="AL272" s="25">
        <v>10.0</v>
      </c>
      <c r="AM272" s="25"/>
      <c r="AN272" s="25">
        <v>10.0</v>
      </c>
      <c r="AO272" s="25"/>
      <c r="AP272" s="25"/>
      <c r="AQ272" s="25"/>
      <c r="AR272" s="6">
        <v>10.0</v>
      </c>
      <c r="AS272" s="25">
        <v>10.0</v>
      </c>
      <c r="AT272" s="25"/>
      <c r="AU272" s="25"/>
      <c r="AV272" s="25"/>
      <c r="AW272" s="25"/>
      <c r="AX272" s="25">
        <v>10.0</v>
      </c>
      <c r="AY272" s="32">
        <f t="shared" si="1"/>
        <v>10</v>
      </c>
      <c r="AZ272" s="23"/>
      <c r="BA272" s="23">
        <f t="shared" si="2"/>
        <v>0</v>
      </c>
      <c r="BB272" s="6">
        <v>0.0</v>
      </c>
      <c r="BC272" s="6">
        <v>0.0</v>
      </c>
      <c r="BD272" s="23">
        <f t="shared" si="3"/>
        <v>0</v>
      </c>
      <c r="BE272" s="6" t="s">
        <v>92</v>
      </c>
      <c r="BF272" s="6" t="s">
        <v>55</v>
      </c>
      <c r="BG272" s="6" t="s">
        <v>55</v>
      </c>
      <c r="BH272" s="6" t="s">
        <v>55</v>
      </c>
      <c r="BI272" s="6" t="s">
        <v>55</v>
      </c>
      <c r="BJ272" s="6" t="s">
        <v>92</v>
      </c>
      <c r="BK272" s="6" t="s">
        <v>55</v>
      </c>
      <c r="BL272" s="23"/>
    </row>
    <row r="273">
      <c r="A273" s="16">
        <v>268.0</v>
      </c>
      <c r="B273" s="116" t="s">
        <v>1086</v>
      </c>
      <c r="C273" s="116" t="s">
        <v>102</v>
      </c>
      <c r="D273" s="116" t="s">
        <v>259</v>
      </c>
      <c r="E273" s="117"/>
      <c r="F273" s="116" t="s">
        <v>96</v>
      </c>
      <c r="G273" s="116" t="s">
        <v>1302</v>
      </c>
      <c r="H273" s="48" t="s">
        <v>81</v>
      </c>
      <c r="J273" s="21"/>
      <c r="K273" s="48" t="s">
        <v>84</v>
      </c>
      <c r="L273" s="49">
        <v>42979.0</v>
      </c>
      <c r="M273" s="50"/>
      <c r="N273" s="48" t="s">
        <v>85</v>
      </c>
      <c r="O273" s="48" t="s">
        <v>295</v>
      </c>
      <c r="P273" s="52"/>
      <c r="Q273" s="25">
        <v>8.0</v>
      </c>
      <c r="R273" s="25">
        <v>7.0</v>
      </c>
      <c r="S273" s="25">
        <v>6.0</v>
      </c>
      <c r="T273" s="25"/>
      <c r="U273" s="25"/>
      <c r="V273" s="25"/>
      <c r="W273" s="25">
        <v>6.0</v>
      </c>
      <c r="X273" s="25">
        <v>6.0</v>
      </c>
      <c r="Y273" s="25">
        <v>9.0</v>
      </c>
      <c r="Z273" s="25">
        <v>7.0</v>
      </c>
      <c r="AA273" s="25">
        <v>7.0</v>
      </c>
      <c r="AB273" s="25">
        <v>7.0</v>
      </c>
      <c r="AC273" s="25">
        <v>5.0</v>
      </c>
      <c r="AD273" s="25"/>
      <c r="AE273" s="25"/>
      <c r="AF273" s="25"/>
      <c r="AG273" s="25"/>
      <c r="AH273" s="25">
        <v>10.0</v>
      </c>
      <c r="AI273" s="25">
        <v>10.0</v>
      </c>
      <c r="AJ273" s="25">
        <v>10.0</v>
      </c>
      <c r="AK273" s="25">
        <v>10.0</v>
      </c>
      <c r="AL273" s="25">
        <v>8.0</v>
      </c>
      <c r="AM273" s="25"/>
      <c r="AN273" s="25">
        <v>10.0</v>
      </c>
      <c r="AO273" s="25"/>
      <c r="AP273" s="25"/>
      <c r="AQ273" s="25"/>
      <c r="AR273" s="6">
        <v>10.0</v>
      </c>
      <c r="AS273" s="25">
        <v>10.0</v>
      </c>
      <c r="AT273" s="25"/>
      <c r="AU273" s="25"/>
      <c r="AV273" s="25"/>
      <c r="AW273" s="25"/>
      <c r="AX273" s="25">
        <v>10.0</v>
      </c>
      <c r="AY273" s="32">
        <f t="shared" si="1"/>
        <v>8.21</v>
      </c>
      <c r="AZ273" s="23"/>
      <c r="BA273" s="23">
        <f t="shared" si="2"/>
        <v>0</v>
      </c>
      <c r="BB273" s="6">
        <v>16.0</v>
      </c>
      <c r="BC273" s="6">
        <v>0.0</v>
      </c>
      <c r="BD273" s="23">
        <f t="shared" si="3"/>
        <v>16</v>
      </c>
      <c r="BE273" s="6" t="s">
        <v>92</v>
      </c>
      <c r="BF273" s="6" t="s">
        <v>55</v>
      </c>
      <c r="BG273" s="6" t="s">
        <v>55</v>
      </c>
      <c r="BH273" s="6" t="s">
        <v>55</v>
      </c>
      <c r="BI273" s="6" t="s">
        <v>55</v>
      </c>
      <c r="BJ273" s="6" t="s">
        <v>92</v>
      </c>
      <c r="BK273" s="6" t="s">
        <v>55</v>
      </c>
      <c r="BL273" s="23"/>
    </row>
    <row r="274">
      <c r="A274" s="16">
        <v>269.0</v>
      </c>
      <c r="B274" s="116" t="s">
        <v>93</v>
      </c>
      <c r="C274" s="116" t="s">
        <v>213</v>
      </c>
      <c r="D274" s="116" t="s">
        <v>145</v>
      </c>
      <c r="E274" s="117"/>
      <c r="F274" s="116" t="s">
        <v>79</v>
      </c>
      <c r="G274" s="116" t="s">
        <v>1302</v>
      </c>
      <c r="H274" s="48" t="s">
        <v>81</v>
      </c>
      <c r="J274" s="21"/>
      <c r="K274" s="48" t="s">
        <v>84</v>
      </c>
      <c r="L274" s="49">
        <v>42979.0</v>
      </c>
      <c r="M274" s="50"/>
      <c r="N274" s="48" t="s">
        <v>85</v>
      </c>
      <c r="O274" s="48" t="s">
        <v>295</v>
      </c>
      <c r="P274" s="52"/>
      <c r="Q274" s="25">
        <v>9.0</v>
      </c>
      <c r="R274" s="25">
        <v>8.0</v>
      </c>
      <c r="S274" s="25">
        <v>8.0</v>
      </c>
      <c r="T274" s="25"/>
      <c r="U274" s="25"/>
      <c r="V274" s="25"/>
      <c r="W274" s="25">
        <v>9.0</v>
      </c>
      <c r="X274" s="25">
        <v>9.0</v>
      </c>
      <c r="Y274" s="25">
        <v>9.0</v>
      </c>
      <c r="Z274" s="25">
        <v>10.0</v>
      </c>
      <c r="AA274" s="25">
        <v>10.0</v>
      </c>
      <c r="AB274" s="25">
        <v>9.0</v>
      </c>
      <c r="AC274" s="25">
        <v>10.0</v>
      </c>
      <c r="AD274" s="25"/>
      <c r="AE274" s="25"/>
      <c r="AF274" s="25"/>
      <c r="AG274" s="25"/>
      <c r="AH274" s="25">
        <v>10.0</v>
      </c>
      <c r="AI274" s="25">
        <v>10.0</v>
      </c>
      <c r="AJ274" s="25">
        <v>10.0</v>
      </c>
      <c r="AK274" s="25">
        <v>10.0</v>
      </c>
      <c r="AL274" s="25">
        <v>8.0</v>
      </c>
      <c r="AM274" s="25"/>
      <c r="AN274" s="25">
        <v>10.0</v>
      </c>
      <c r="AO274" s="25"/>
      <c r="AP274" s="25"/>
      <c r="AQ274" s="25"/>
      <c r="AR274" s="6">
        <v>10.0</v>
      </c>
      <c r="AS274" s="25">
        <v>10.0</v>
      </c>
      <c r="AT274" s="25"/>
      <c r="AU274" s="25"/>
      <c r="AV274" s="25"/>
      <c r="AW274" s="25"/>
      <c r="AX274" s="25">
        <v>10.0</v>
      </c>
      <c r="AY274" s="32">
        <f t="shared" si="1"/>
        <v>9.42</v>
      </c>
      <c r="AZ274" s="23"/>
      <c r="BA274" s="23">
        <f t="shared" si="2"/>
        <v>0</v>
      </c>
      <c r="BB274" s="6">
        <v>7.0</v>
      </c>
      <c r="BC274" s="6">
        <v>0.0</v>
      </c>
      <c r="BD274" s="23">
        <f t="shared" si="3"/>
        <v>7</v>
      </c>
      <c r="BE274" s="6" t="s">
        <v>92</v>
      </c>
      <c r="BF274" s="6" t="s">
        <v>55</v>
      </c>
      <c r="BG274" s="6" t="s">
        <v>55</v>
      </c>
      <c r="BH274" s="6" t="s">
        <v>55</v>
      </c>
      <c r="BI274" s="6" t="s">
        <v>55</v>
      </c>
      <c r="BJ274" s="6" t="s">
        <v>92</v>
      </c>
      <c r="BK274" s="6" t="s">
        <v>55</v>
      </c>
      <c r="BL274" s="23"/>
    </row>
    <row r="275">
      <c r="A275" s="16">
        <v>270.0</v>
      </c>
      <c r="B275" s="116" t="s">
        <v>1099</v>
      </c>
      <c r="C275" s="116" t="s">
        <v>145</v>
      </c>
      <c r="D275" s="116" t="s">
        <v>456</v>
      </c>
      <c r="E275" s="117"/>
      <c r="F275" s="116" t="s">
        <v>79</v>
      </c>
      <c r="G275" s="116" t="s">
        <v>1302</v>
      </c>
      <c r="H275" s="48" t="s">
        <v>81</v>
      </c>
      <c r="J275" s="21"/>
      <c r="K275" s="48" t="s">
        <v>84</v>
      </c>
      <c r="L275" s="49">
        <v>42979.0</v>
      </c>
      <c r="M275" s="50"/>
      <c r="N275" s="48" t="s">
        <v>85</v>
      </c>
      <c r="O275" s="48" t="s">
        <v>295</v>
      </c>
      <c r="P275" s="52"/>
      <c r="Q275" s="25">
        <v>9.0</v>
      </c>
      <c r="R275" s="25">
        <v>8.0</v>
      </c>
      <c r="S275" s="25">
        <v>10.0</v>
      </c>
      <c r="T275" s="25"/>
      <c r="U275" s="25"/>
      <c r="V275" s="25"/>
      <c r="W275" s="25">
        <v>10.0</v>
      </c>
      <c r="X275" s="25">
        <v>9.0</v>
      </c>
      <c r="Y275" s="25">
        <v>9.0</v>
      </c>
      <c r="Z275" s="25">
        <v>10.0</v>
      </c>
      <c r="AA275" s="25">
        <v>10.0</v>
      </c>
      <c r="AB275" s="25">
        <v>8.0</v>
      </c>
      <c r="AC275" s="25">
        <v>7.0</v>
      </c>
      <c r="AD275" s="25"/>
      <c r="AE275" s="25"/>
      <c r="AF275" s="25"/>
      <c r="AG275" s="25"/>
      <c r="AH275" s="25">
        <v>10.0</v>
      </c>
      <c r="AI275" s="25">
        <v>10.0</v>
      </c>
      <c r="AJ275" s="25">
        <v>10.0</v>
      </c>
      <c r="AK275" s="25">
        <v>10.0</v>
      </c>
      <c r="AL275" s="25">
        <v>10.0</v>
      </c>
      <c r="AM275" s="25"/>
      <c r="AN275" s="25">
        <v>10.0</v>
      </c>
      <c r="AO275" s="25"/>
      <c r="AP275" s="25"/>
      <c r="AQ275" s="25"/>
      <c r="AR275" s="6">
        <v>10.0</v>
      </c>
      <c r="AS275" s="25">
        <v>10.0</v>
      </c>
      <c r="AT275" s="25"/>
      <c r="AU275" s="25"/>
      <c r="AV275" s="25"/>
      <c r="AW275" s="25"/>
      <c r="AX275" s="25">
        <v>10.0</v>
      </c>
      <c r="AY275" s="32">
        <f t="shared" si="1"/>
        <v>9.47</v>
      </c>
      <c r="AZ275" s="23"/>
      <c r="BA275" s="23">
        <f t="shared" si="2"/>
        <v>0</v>
      </c>
      <c r="BB275" s="6">
        <v>9.0</v>
      </c>
      <c r="BC275" s="6">
        <v>0.0</v>
      </c>
      <c r="BD275" s="23">
        <f t="shared" si="3"/>
        <v>9</v>
      </c>
      <c r="BE275" s="6" t="s">
        <v>92</v>
      </c>
      <c r="BF275" s="6" t="s">
        <v>55</v>
      </c>
      <c r="BG275" s="6" t="s">
        <v>55</v>
      </c>
      <c r="BH275" s="6" t="s">
        <v>55</v>
      </c>
      <c r="BI275" s="6" t="s">
        <v>55</v>
      </c>
      <c r="BJ275" s="6" t="s">
        <v>92</v>
      </c>
      <c r="BK275" s="6" t="s">
        <v>55</v>
      </c>
      <c r="BL275" s="23"/>
    </row>
    <row r="276">
      <c r="A276" s="16">
        <v>271.0</v>
      </c>
      <c r="B276" s="116" t="s">
        <v>724</v>
      </c>
      <c r="C276" s="116" t="s">
        <v>149</v>
      </c>
      <c r="D276" s="116" t="s">
        <v>173</v>
      </c>
      <c r="E276" s="117"/>
      <c r="F276" s="116" t="s">
        <v>79</v>
      </c>
      <c r="G276" s="116" t="s">
        <v>1302</v>
      </c>
      <c r="H276" s="48" t="s">
        <v>81</v>
      </c>
      <c r="J276" s="21"/>
      <c r="K276" s="48" t="s">
        <v>138</v>
      </c>
      <c r="L276" s="49">
        <v>42979.0</v>
      </c>
      <c r="M276" s="49">
        <v>42988.0</v>
      </c>
      <c r="N276" s="48" t="s">
        <v>85</v>
      </c>
      <c r="O276" s="48" t="s">
        <v>295</v>
      </c>
      <c r="P276" s="49">
        <v>42909.0</v>
      </c>
      <c r="Q276" s="25">
        <v>7.0</v>
      </c>
      <c r="R276" s="25">
        <v>9.0</v>
      </c>
      <c r="S276" s="25">
        <v>6.0</v>
      </c>
      <c r="T276" s="25"/>
      <c r="U276" s="25"/>
      <c r="V276" s="25"/>
      <c r="W276" s="25">
        <v>7.0</v>
      </c>
      <c r="X276" s="25">
        <v>6.0</v>
      </c>
      <c r="Y276" s="25">
        <v>8.0</v>
      </c>
      <c r="Z276" s="25">
        <v>9.0</v>
      </c>
      <c r="AA276" s="25">
        <v>10.0</v>
      </c>
      <c r="AB276" s="25">
        <v>9.0</v>
      </c>
      <c r="AC276" s="25">
        <v>10.0</v>
      </c>
      <c r="AD276" s="25"/>
      <c r="AE276" s="25"/>
      <c r="AF276" s="25"/>
      <c r="AG276" s="25"/>
      <c r="AH276" s="25">
        <v>10.0</v>
      </c>
      <c r="AI276" s="25">
        <v>10.0</v>
      </c>
      <c r="AJ276" s="25">
        <v>10.0</v>
      </c>
      <c r="AK276" s="25">
        <v>10.0</v>
      </c>
      <c r="AL276" s="25">
        <v>10.0</v>
      </c>
      <c r="AM276" s="25"/>
      <c r="AN276" s="25">
        <v>10.0</v>
      </c>
      <c r="AO276" s="25"/>
      <c r="AP276" s="25"/>
      <c r="AQ276" s="25"/>
      <c r="AR276" s="6">
        <v>10.0</v>
      </c>
      <c r="AS276" s="25">
        <v>10.0</v>
      </c>
      <c r="AT276" s="25"/>
      <c r="AU276" s="25"/>
      <c r="AV276" s="25"/>
      <c r="AW276" s="25"/>
      <c r="AX276" s="25">
        <v>10.0</v>
      </c>
      <c r="AY276" s="32">
        <f t="shared" si="1"/>
        <v>9</v>
      </c>
      <c r="AZ276" s="23"/>
      <c r="BA276" s="23">
        <f t="shared" si="2"/>
        <v>0</v>
      </c>
      <c r="BB276" s="6">
        <v>3.0</v>
      </c>
      <c r="BC276" s="6">
        <v>0.0</v>
      </c>
      <c r="BD276" s="23">
        <f t="shared" si="3"/>
        <v>3</v>
      </c>
      <c r="BE276" s="6" t="s">
        <v>92</v>
      </c>
      <c r="BF276" s="6" t="s">
        <v>55</v>
      </c>
      <c r="BG276" s="6" t="s">
        <v>55</v>
      </c>
      <c r="BH276" s="6" t="s">
        <v>55</v>
      </c>
      <c r="BI276" s="6" t="s">
        <v>55</v>
      </c>
      <c r="BJ276" s="6" t="s">
        <v>92</v>
      </c>
      <c r="BK276" s="6" t="s">
        <v>55</v>
      </c>
      <c r="BL276" s="23"/>
    </row>
    <row r="277">
      <c r="A277" s="16">
        <v>272.0</v>
      </c>
      <c r="B277" s="116" t="s">
        <v>370</v>
      </c>
      <c r="C277" s="116" t="s">
        <v>259</v>
      </c>
      <c r="D277" s="116" t="s">
        <v>110</v>
      </c>
      <c r="E277" s="117"/>
      <c r="F277" s="116" t="s">
        <v>96</v>
      </c>
      <c r="G277" s="116" t="s">
        <v>1302</v>
      </c>
      <c r="H277" s="48" t="s">
        <v>81</v>
      </c>
      <c r="J277" s="21"/>
      <c r="K277" s="48" t="s">
        <v>84</v>
      </c>
      <c r="L277" s="49">
        <v>42979.0</v>
      </c>
      <c r="M277" s="50"/>
      <c r="N277" s="48" t="s">
        <v>85</v>
      </c>
      <c r="O277" s="48" t="s">
        <v>295</v>
      </c>
      <c r="P277" s="52"/>
      <c r="Q277" s="25">
        <v>7.0</v>
      </c>
      <c r="R277" s="25">
        <v>8.0</v>
      </c>
      <c r="S277" s="25">
        <v>8.0</v>
      </c>
      <c r="T277" s="25"/>
      <c r="U277" s="25"/>
      <c r="V277" s="25"/>
      <c r="W277" s="25">
        <v>8.0</v>
      </c>
      <c r="X277" s="25">
        <v>8.0</v>
      </c>
      <c r="Y277" s="25">
        <v>7.0</v>
      </c>
      <c r="Z277" s="25">
        <v>9.0</v>
      </c>
      <c r="AA277" s="25">
        <v>9.0</v>
      </c>
      <c r="AB277" s="25">
        <v>9.0</v>
      </c>
      <c r="AC277" s="25">
        <v>7.0</v>
      </c>
      <c r="AD277" s="25"/>
      <c r="AE277" s="25"/>
      <c r="AF277" s="25"/>
      <c r="AG277" s="25"/>
      <c r="AH277" s="25">
        <v>10.0</v>
      </c>
      <c r="AI277" s="25">
        <v>10.0</v>
      </c>
      <c r="AJ277" s="25">
        <v>10.0</v>
      </c>
      <c r="AK277" s="25">
        <v>10.0</v>
      </c>
      <c r="AL277" s="25">
        <v>8.0</v>
      </c>
      <c r="AM277" s="25"/>
      <c r="AN277" s="25">
        <v>10.0</v>
      </c>
      <c r="AO277" s="25"/>
      <c r="AP277" s="25"/>
      <c r="AQ277" s="25"/>
      <c r="AR277" s="6">
        <v>10.0</v>
      </c>
      <c r="AS277" s="25">
        <v>10.0</v>
      </c>
      <c r="AT277" s="25"/>
      <c r="AU277" s="25"/>
      <c r="AV277" s="25"/>
      <c r="AW277" s="25"/>
      <c r="AX277" s="25">
        <v>10.0</v>
      </c>
      <c r="AY277" s="32">
        <f t="shared" si="1"/>
        <v>8.84</v>
      </c>
      <c r="AZ277" s="23"/>
      <c r="BA277" s="23">
        <f t="shared" si="2"/>
        <v>0</v>
      </c>
      <c r="BB277" s="6">
        <v>6.0</v>
      </c>
      <c r="BC277" s="6">
        <v>0.0</v>
      </c>
      <c r="BD277" s="23">
        <f t="shared" si="3"/>
        <v>6</v>
      </c>
      <c r="BE277" s="6" t="s">
        <v>92</v>
      </c>
      <c r="BF277" s="6" t="s">
        <v>55</v>
      </c>
      <c r="BG277" s="6" t="s">
        <v>55</v>
      </c>
      <c r="BH277" s="6" t="s">
        <v>55</v>
      </c>
      <c r="BI277" s="6" t="s">
        <v>55</v>
      </c>
      <c r="BJ277" s="6" t="s">
        <v>92</v>
      </c>
      <c r="BK277" s="6" t="s">
        <v>55</v>
      </c>
      <c r="BL277" s="23"/>
    </row>
    <row r="278">
      <c r="A278" s="16">
        <v>273.0</v>
      </c>
      <c r="B278" s="116" t="s">
        <v>1119</v>
      </c>
      <c r="C278" s="116" t="s">
        <v>550</v>
      </c>
      <c r="D278" s="116" t="s">
        <v>132</v>
      </c>
      <c r="E278" s="117"/>
      <c r="F278" s="116" t="s">
        <v>79</v>
      </c>
      <c r="G278" s="116" t="s">
        <v>1302</v>
      </c>
      <c r="H278" s="48" t="s">
        <v>81</v>
      </c>
      <c r="J278" s="21"/>
      <c r="K278" s="48" t="s">
        <v>84</v>
      </c>
      <c r="L278" s="49">
        <v>42979.0</v>
      </c>
      <c r="M278" s="50"/>
      <c r="N278" s="48" t="s">
        <v>85</v>
      </c>
      <c r="O278" s="48" t="s">
        <v>295</v>
      </c>
      <c r="P278" s="52"/>
      <c r="Q278" s="25">
        <v>6.0</v>
      </c>
      <c r="R278" s="25">
        <v>7.0</v>
      </c>
      <c r="S278" s="25">
        <v>5.0</v>
      </c>
      <c r="T278" s="25"/>
      <c r="U278" s="25"/>
      <c r="V278" s="25"/>
      <c r="W278" s="25">
        <v>6.0</v>
      </c>
      <c r="X278" s="25">
        <v>6.0</v>
      </c>
      <c r="Y278" s="25">
        <v>7.0</v>
      </c>
      <c r="Z278" s="25">
        <v>6.0</v>
      </c>
      <c r="AA278" s="25">
        <v>7.0</v>
      </c>
      <c r="AB278" s="25">
        <v>7.0</v>
      </c>
      <c r="AC278" s="25">
        <v>6.0</v>
      </c>
      <c r="AD278" s="25"/>
      <c r="AE278" s="25"/>
      <c r="AF278" s="25"/>
      <c r="AG278" s="25"/>
      <c r="AH278" s="25">
        <v>9.0</v>
      </c>
      <c r="AI278" s="25">
        <v>10.0</v>
      </c>
      <c r="AJ278" s="25">
        <v>10.0</v>
      </c>
      <c r="AK278" s="25">
        <v>8.0</v>
      </c>
      <c r="AL278" s="25">
        <v>7.0</v>
      </c>
      <c r="AM278" s="25"/>
      <c r="AN278" s="25">
        <v>7.0</v>
      </c>
      <c r="AO278" s="25"/>
      <c r="AP278" s="25"/>
      <c r="AQ278" s="25"/>
      <c r="AR278" s="6">
        <v>9.0</v>
      </c>
      <c r="AS278" s="25">
        <v>10.0</v>
      </c>
      <c r="AT278" s="25"/>
      <c r="AU278" s="25"/>
      <c r="AV278" s="25"/>
      <c r="AW278" s="25"/>
      <c r="AX278" s="25">
        <v>10.0</v>
      </c>
      <c r="AY278" s="32">
        <f t="shared" si="1"/>
        <v>7.52</v>
      </c>
      <c r="AZ278" s="23"/>
      <c r="BA278" s="23">
        <f t="shared" si="2"/>
        <v>0</v>
      </c>
      <c r="BB278" s="6"/>
      <c r="BC278" s="6"/>
      <c r="BD278" s="23">
        <f t="shared" si="3"/>
        <v>0</v>
      </c>
      <c r="BE278" s="6" t="s">
        <v>92</v>
      </c>
      <c r="BF278" s="6" t="s">
        <v>55</v>
      </c>
      <c r="BG278" s="6" t="s">
        <v>55</v>
      </c>
      <c r="BH278" s="6" t="s">
        <v>55</v>
      </c>
      <c r="BI278" s="6" t="s">
        <v>55</v>
      </c>
      <c r="BJ278" s="6" t="s">
        <v>92</v>
      </c>
      <c r="BK278" s="6" t="s">
        <v>55</v>
      </c>
      <c r="BL278" s="23"/>
    </row>
    <row r="279">
      <c r="A279" s="16">
        <v>274.0</v>
      </c>
      <c r="B279" s="116" t="s">
        <v>1122</v>
      </c>
      <c r="C279" s="116" t="s">
        <v>244</v>
      </c>
      <c r="D279" s="118"/>
      <c r="E279" s="117"/>
      <c r="F279" s="116" t="s">
        <v>96</v>
      </c>
      <c r="G279" s="116" t="s">
        <v>1302</v>
      </c>
      <c r="H279" s="48" t="s">
        <v>81</v>
      </c>
      <c r="J279" s="21"/>
      <c r="K279" s="48" t="s">
        <v>84</v>
      </c>
      <c r="L279" s="49">
        <v>42979.0</v>
      </c>
      <c r="M279" s="50"/>
      <c r="N279" s="48" t="s">
        <v>85</v>
      </c>
      <c r="O279" s="48" t="s">
        <v>295</v>
      </c>
      <c r="P279" s="52"/>
      <c r="Q279" s="25">
        <v>7.0</v>
      </c>
      <c r="R279" s="25">
        <v>7.0</v>
      </c>
      <c r="S279" s="25">
        <v>8.0</v>
      </c>
      <c r="T279" s="25"/>
      <c r="U279" s="25"/>
      <c r="V279" s="25"/>
      <c r="W279" s="25">
        <v>6.0</v>
      </c>
      <c r="X279" s="25">
        <v>7.0</v>
      </c>
      <c r="Y279" s="25">
        <v>7.0</v>
      </c>
      <c r="Z279" s="25">
        <v>9.0</v>
      </c>
      <c r="AA279" s="25">
        <v>10.0</v>
      </c>
      <c r="AB279" s="25">
        <v>7.0</v>
      </c>
      <c r="AC279" s="25">
        <v>8.0</v>
      </c>
      <c r="AD279" s="25"/>
      <c r="AE279" s="25"/>
      <c r="AF279" s="25"/>
      <c r="AG279" s="25"/>
      <c r="AH279" s="25">
        <v>10.0</v>
      </c>
      <c r="AI279" s="25">
        <v>10.0</v>
      </c>
      <c r="AJ279" s="25">
        <v>10.0</v>
      </c>
      <c r="AK279" s="25">
        <v>9.0</v>
      </c>
      <c r="AL279" s="25">
        <v>10.0</v>
      </c>
      <c r="AM279" s="25"/>
      <c r="AN279" s="25">
        <v>10.0</v>
      </c>
      <c r="AO279" s="25"/>
      <c r="AP279" s="25"/>
      <c r="AQ279" s="25"/>
      <c r="AR279" s="6">
        <v>10.0</v>
      </c>
      <c r="AS279" s="25">
        <v>10.0</v>
      </c>
      <c r="AT279" s="25"/>
      <c r="AU279" s="25"/>
      <c r="AV279" s="25"/>
      <c r="AW279" s="25"/>
      <c r="AX279" s="25">
        <v>10.0</v>
      </c>
      <c r="AY279" s="32">
        <f t="shared" si="1"/>
        <v>8.68</v>
      </c>
      <c r="AZ279" s="23"/>
      <c r="BA279" s="23">
        <f t="shared" si="2"/>
        <v>0</v>
      </c>
      <c r="BB279" s="6">
        <v>1.0</v>
      </c>
      <c r="BC279" s="6">
        <v>0.0</v>
      </c>
      <c r="BD279" s="23">
        <f t="shared" si="3"/>
        <v>1</v>
      </c>
      <c r="BE279" s="6" t="s">
        <v>92</v>
      </c>
      <c r="BF279" s="6" t="s">
        <v>55</v>
      </c>
      <c r="BG279" s="6" t="s">
        <v>55</v>
      </c>
      <c r="BH279" s="6" t="s">
        <v>55</v>
      </c>
      <c r="BI279" s="6" t="s">
        <v>55</v>
      </c>
      <c r="BJ279" s="6" t="s">
        <v>92</v>
      </c>
      <c r="BK279" s="6" t="s">
        <v>55</v>
      </c>
      <c r="BL279" s="23"/>
    </row>
    <row r="280">
      <c r="A280" s="16">
        <v>275.0</v>
      </c>
      <c r="B280" s="116" t="s">
        <v>1131</v>
      </c>
      <c r="C280" s="116" t="s">
        <v>88</v>
      </c>
      <c r="D280" s="116" t="s">
        <v>335</v>
      </c>
      <c r="E280" s="117"/>
      <c r="F280" s="116" t="s">
        <v>79</v>
      </c>
      <c r="G280" s="116" t="s">
        <v>1302</v>
      </c>
      <c r="H280" s="48" t="s">
        <v>81</v>
      </c>
      <c r="J280" s="21"/>
      <c r="K280" s="48" t="s">
        <v>84</v>
      </c>
      <c r="L280" s="49">
        <v>42979.0</v>
      </c>
      <c r="M280" s="50"/>
      <c r="N280" s="48" t="s">
        <v>85</v>
      </c>
      <c r="O280" s="48" t="s">
        <v>295</v>
      </c>
      <c r="P280" s="52"/>
      <c r="Q280" s="25">
        <v>8.0</v>
      </c>
      <c r="R280" s="25">
        <v>8.0</v>
      </c>
      <c r="S280" s="25">
        <v>8.0</v>
      </c>
      <c r="T280" s="25"/>
      <c r="U280" s="25"/>
      <c r="V280" s="25"/>
      <c r="W280" s="25">
        <v>8.0</v>
      </c>
      <c r="X280" s="25">
        <v>9.0</v>
      </c>
      <c r="Y280" s="25">
        <v>9.0</v>
      </c>
      <c r="Z280" s="25">
        <v>9.0</v>
      </c>
      <c r="AA280" s="25">
        <v>10.0</v>
      </c>
      <c r="AB280" s="25">
        <v>8.0</v>
      </c>
      <c r="AC280" s="25">
        <v>9.0</v>
      </c>
      <c r="AD280" s="25"/>
      <c r="AE280" s="25"/>
      <c r="AF280" s="25"/>
      <c r="AG280" s="25"/>
      <c r="AH280" s="25"/>
      <c r="AI280" s="25">
        <v>10.0</v>
      </c>
      <c r="AJ280" s="25">
        <v>10.0</v>
      </c>
      <c r="AK280" s="25"/>
      <c r="AL280" s="25">
        <v>9.0</v>
      </c>
      <c r="AM280" s="25"/>
      <c r="AN280" s="25">
        <v>9.0</v>
      </c>
      <c r="AO280" s="25"/>
      <c r="AP280" s="25"/>
      <c r="AQ280" s="25"/>
      <c r="AR280" s="6">
        <v>10.0</v>
      </c>
      <c r="AS280" s="25">
        <v>10.0</v>
      </c>
      <c r="AT280" s="25"/>
      <c r="AU280" s="25"/>
      <c r="AV280" s="25"/>
      <c r="AW280" s="25"/>
      <c r="AX280" s="25">
        <v>10.0</v>
      </c>
      <c r="AY280" s="32">
        <f t="shared" si="1"/>
        <v>9.05</v>
      </c>
      <c r="AZ280" s="23"/>
      <c r="BA280" s="23">
        <f t="shared" si="2"/>
        <v>0</v>
      </c>
      <c r="BB280" s="6">
        <v>29.0</v>
      </c>
      <c r="BC280" s="6">
        <v>0.0</v>
      </c>
      <c r="BD280" s="23">
        <f t="shared" si="3"/>
        <v>29</v>
      </c>
      <c r="BE280" s="6" t="s">
        <v>92</v>
      </c>
      <c r="BF280" s="6" t="s">
        <v>55</v>
      </c>
      <c r="BG280" s="6" t="s">
        <v>55</v>
      </c>
      <c r="BH280" s="6" t="s">
        <v>55</v>
      </c>
      <c r="BI280" s="6" t="s">
        <v>55</v>
      </c>
      <c r="BJ280" s="6" t="s">
        <v>92</v>
      </c>
      <c r="BK280" s="6" t="s">
        <v>55</v>
      </c>
      <c r="BL280" s="23"/>
    </row>
    <row r="281">
      <c r="A281" s="16">
        <v>276.0</v>
      </c>
      <c r="B281" s="116" t="s">
        <v>1139</v>
      </c>
      <c r="C281" s="116" t="s">
        <v>538</v>
      </c>
      <c r="D281" s="118"/>
      <c r="E281" s="117"/>
      <c r="F281" s="116" t="s">
        <v>96</v>
      </c>
      <c r="G281" s="116" t="s">
        <v>1302</v>
      </c>
      <c r="H281" s="48" t="s">
        <v>81</v>
      </c>
      <c r="J281" s="21"/>
      <c r="K281" s="48" t="s">
        <v>84</v>
      </c>
      <c r="L281" s="49">
        <v>42979.0</v>
      </c>
      <c r="M281" s="50"/>
      <c r="N281" s="48" t="s">
        <v>85</v>
      </c>
      <c r="O281" s="48" t="s">
        <v>483</v>
      </c>
      <c r="P281" s="52"/>
      <c r="Q281" s="6">
        <v>7.0</v>
      </c>
      <c r="R281" s="6">
        <v>7.0</v>
      </c>
      <c r="S281" s="6">
        <v>7.0</v>
      </c>
      <c r="T281" s="23"/>
      <c r="U281" s="6"/>
      <c r="V281" s="23"/>
      <c r="W281" s="6">
        <v>7.0</v>
      </c>
      <c r="X281" s="6">
        <v>7.0</v>
      </c>
      <c r="Y281" s="6">
        <v>8.0</v>
      </c>
      <c r="Z281" s="6">
        <v>9.0</v>
      </c>
      <c r="AA281" s="6">
        <v>9.0</v>
      </c>
      <c r="AB281" s="6">
        <v>8.0</v>
      </c>
      <c r="AC281" s="6">
        <v>7.0</v>
      </c>
      <c r="AD281" s="23"/>
      <c r="AE281" s="23"/>
      <c r="AF281" s="23"/>
      <c r="AG281" s="23"/>
      <c r="AH281" s="6">
        <v>10.0</v>
      </c>
      <c r="AI281" s="6">
        <v>10.0</v>
      </c>
      <c r="AJ281" s="6">
        <v>10.0</v>
      </c>
      <c r="AK281" s="6">
        <v>10.0</v>
      </c>
      <c r="AL281" s="6">
        <v>9.0</v>
      </c>
      <c r="AM281" s="23"/>
      <c r="AN281" s="6">
        <v>9.0</v>
      </c>
      <c r="AO281" s="23"/>
      <c r="AP281" s="23"/>
      <c r="AQ281" s="23"/>
      <c r="AR281" s="6">
        <v>10.0</v>
      </c>
      <c r="AS281" s="6">
        <v>10.0</v>
      </c>
      <c r="AT281" s="23"/>
      <c r="AU281" s="23"/>
      <c r="AV281" s="23"/>
      <c r="AW281" s="23"/>
      <c r="AX281" s="6">
        <v>10.0</v>
      </c>
      <c r="AY281" s="32">
        <f t="shared" si="1"/>
        <v>8.63</v>
      </c>
      <c r="AZ281" s="23"/>
      <c r="BA281" s="23">
        <f t="shared" si="2"/>
        <v>0</v>
      </c>
      <c r="BB281" s="6">
        <v>9.0</v>
      </c>
      <c r="BC281" s="6">
        <v>0.0</v>
      </c>
      <c r="BD281" s="23">
        <f t="shared" si="3"/>
        <v>9</v>
      </c>
      <c r="BE281" s="6" t="s">
        <v>92</v>
      </c>
      <c r="BF281" s="6" t="s">
        <v>55</v>
      </c>
      <c r="BG281" s="6" t="s">
        <v>55</v>
      </c>
      <c r="BH281" s="6" t="s">
        <v>55</v>
      </c>
      <c r="BI281" s="6" t="s">
        <v>55</v>
      </c>
      <c r="BJ281" s="6" t="s">
        <v>92</v>
      </c>
      <c r="BK281" s="6" t="s">
        <v>55</v>
      </c>
      <c r="BL281" s="23"/>
    </row>
    <row r="282">
      <c r="A282" s="16">
        <v>277.0</v>
      </c>
      <c r="B282" s="116" t="s">
        <v>1142</v>
      </c>
      <c r="C282" s="116" t="s">
        <v>78</v>
      </c>
      <c r="D282" s="116" t="s">
        <v>274</v>
      </c>
      <c r="E282" s="117"/>
      <c r="F282" s="116" t="s">
        <v>79</v>
      </c>
      <c r="G282" s="116" t="s">
        <v>1302</v>
      </c>
      <c r="H282" s="48" t="s">
        <v>81</v>
      </c>
      <c r="J282" s="21"/>
      <c r="K282" s="48" t="s">
        <v>84</v>
      </c>
      <c r="L282" s="49">
        <v>42979.0</v>
      </c>
      <c r="M282" s="50"/>
      <c r="N282" s="48" t="s">
        <v>85</v>
      </c>
      <c r="O282" s="48" t="s">
        <v>295</v>
      </c>
      <c r="P282" s="52"/>
      <c r="Q282" s="25">
        <v>8.0</v>
      </c>
      <c r="R282" s="25">
        <v>8.0</v>
      </c>
      <c r="S282" s="25">
        <v>7.0</v>
      </c>
      <c r="T282" s="25"/>
      <c r="U282" s="25"/>
      <c r="V282" s="25"/>
      <c r="W282" s="25">
        <v>9.0</v>
      </c>
      <c r="X282" s="25">
        <v>10.0</v>
      </c>
      <c r="Y282" s="25">
        <v>10.0</v>
      </c>
      <c r="Z282" s="25">
        <v>10.0</v>
      </c>
      <c r="AA282" s="25">
        <v>10.0</v>
      </c>
      <c r="AB282" s="25">
        <v>10.0</v>
      </c>
      <c r="AC282" s="25">
        <v>9.0</v>
      </c>
      <c r="AD282" s="25"/>
      <c r="AE282" s="25"/>
      <c r="AF282" s="25"/>
      <c r="AG282" s="25"/>
      <c r="AH282" s="25">
        <v>10.0</v>
      </c>
      <c r="AI282" s="25">
        <v>10.0</v>
      </c>
      <c r="AJ282" s="25">
        <v>10.0</v>
      </c>
      <c r="AK282" s="25">
        <v>10.0</v>
      </c>
      <c r="AL282" s="25">
        <v>9.0</v>
      </c>
      <c r="AM282" s="25"/>
      <c r="AN282" s="25">
        <v>10.0</v>
      </c>
      <c r="AO282" s="25"/>
      <c r="AP282" s="25"/>
      <c r="AQ282" s="25"/>
      <c r="AR282" s="6">
        <v>10.0</v>
      </c>
      <c r="AS282" s="25">
        <v>10.0</v>
      </c>
      <c r="AT282" s="25"/>
      <c r="AU282" s="25"/>
      <c r="AV282" s="25"/>
      <c r="AW282" s="25"/>
      <c r="AX282" s="25">
        <v>10.0</v>
      </c>
      <c r="AY282" s="32">
        <f t="shared" si="1"/>
        <v>9.47</v>
      </c>
      <c r="AZ282" s="23"/>
      <c r="BA282" s="23">
        <f t="shared" si="2"/>
        <v>0</v>
      </c>
      <c r="BB282" s="6">
        <v>1.0</v>
      </c>
      <c r="BC282" s="6">
        <v>0.0</v>
      </c>
      <c r="BD282" s="23">
        <f t="shared" si="3"/>
        <v>1</v>
      </c>
      <c r="BE282" s="6" t="s">
        <v>92</v>
      </c>
      <c r="BF282" s="6" t="s">
        <v>55</v>
      </c>
      <c r="BG282" s="6" t="s">
        <v>55</v>
      </c>
      <c r="BH282" s="6" t="s">
        <v>55</v>
      </c>
      <c r="BI282" s="6" t="s">
        <v>55</v>
      </c>
      <c r="BJ282" s="6" t="s">
        <v>92</v>
      </c>
      <c r="BK282" s="6" t="s">
        <v>55</v>
      </c>
      <c r="BL282" s="23"/>
    </row>
    <row r="283">
      <c r="A283" s="16">
        <v>278.0</v>
      </c>
      <c r="B283" s="116" t="s">
        <v>786</v>
      </c>
      <c r="C283" s="116" t="s">
        <v>457</v>
      </c>
      <c r="D283" s="116" t="s">
        <v>1148</v>
      </c>
      <c r="E283" s="117"/>
      <c r="F283" s="116" t="s">
        <v>96</v>
      </c>
      <c r="G283" s="116" t="s">
        <v>1302</v>
      </c>
      <c r="H283" s="48" t="s">
        <v>81</v>
      </c>
      <c r="J283" s="21"/>
      <c r="K283" s="48" t="s">
        <v>84</v>
      </c>
      <c r="L283" s="49">
        <v>42979.0</v>
      </c>
      <c r="M283" s="50"/>
      <c r="N283" s="48" t="s">
        <v>85</v>
      </c>
      <c r="O283" s="48" t="s">
        <v>295</v>
      </c>
      <c r="P283" s="52"/>
      <c r="Q283" s="25">
        <v>10.0</v>
      </c>
      <c r="R283" s="25">
        <v>10.0</v>
      </c>
      <c r="S283" s="25">
        <v>10.0</v>
      </c>
      <c r="T283" s="25"/>
      <c r="U283" s="25"/>
      <c r="V283" s="25"/>
      <c r="W283" s="25">
        <v>10.0</v>
      </c>
      <c r="X283" s="25">
        <v>9.0</v>
      </c>
      <c r="Y283" s="25">
        <v>10.0</v>
      </c>
      <c r="Z283" s="25">
        <v>10.0</v>
      </c>
      <c r="AA283" s="25">
        <v>10.0</v>
      </c>
      <c r="AB283" s="25">
        <v>9.0</v>
      </c>
      <c r="AC283" s="25">
        <v>10.0</v>
      </c>
      <c r="AD283" s="25"/>
      <c r="AE283" s="25"/>
      <c r="AF283" s="25"/>
      <c r="AG283" s="25"/>
      <c r="AH283" s="25">
        <v>10.0</v>
      </c>
      <c r="AI283" s="25">
        <v>10.0</v>
      </c>
      <c r="AJ283" s="25">
        <v>10.0</v>
      </c>
      <c r="AK283" s="25">
        <v>10.0</v>
      </c>
      <c r="AL283" s="25">
        <v>10.0</v>
      </c>
      <c r="AM283" s="25"/>
      <c r="AN283" s="25">
        <v>10.0</v>
      </c>
      <c r="AO283" s="25"/>
      <c r="AP283" s="25"/>
      <c r="AQ283" s="25"/>
      <c r="AR283" s="6">
        <v>10.0</v>
      </c>
      <c r="AS283" s="25">
        <v>10.0</v>
      </c>
      <c r="AT283" s="25"/>
      <c r="AU283" s="25"/>
      <c r="AV283" s="25"/>
      <c r="AW283" s="25"/>
      <c r="AX283" s="25">
        <v>10.0</v>
      </c>
      <c r="AY283" s="32">
        <f t="shared" si="1"/>
        <v>9.89</v>
      </c>
      <c r="AZ283" s="23"/>
      <c r="BA283" s="23">
        <f t="shared" si="2"/>
        <v>0</v>
      </c>
      <c r="BB283" s="6">
        <v>4.0</v>
      </c>
      <c r="BC283" s="6">
        <v>0.0</v>
      </c>
      <c r="BD283" s="23">
        <f t="shared" si="3"/>
        <v>4</v>
      </c>
      <c r="BE283" s="6" t="s">
        <v>92</v>
      </c>
      <c r="BF283" s="6" t="s">
        <v>55</v>
      </c>
      <c r="BG283" s="6" t="s">
        <v>55</v>
      </c>
      <c r="BH283" s="6" t="s">
        <v>55</v>
      </c>
      <c r="BI283" s="6" t="s">
        <v>55</v>
      </c>
      <c r="BJ283" s="6" t="s">
        <v>92</v>
      </c>
      <c r="BK283" s="6" t="s">
        <v>55</v>
      </c>
      <c r="BL283" s="23"/>
    </row>
    <row r="284">
      <c r="A284" s="16">
        <v>279.0</v>
      </c>
      <c r="B284" s="116" t="s">
        <v>219</v>
      </c>
      <c r="C284" s="116" t="s">
        <v>161</v>
      </c>
      <c r="D284" s="116" t="s">
        <v>432</v>
      </c>
      <c r="E284" s="117"/>
      <c r="F284" s="116" t="s">
        <v>79</v>
      </c>
      <c r="G284" s="116" t="s">
        <v>1302</v>
      </c>
      <c r="H284" s="48" t="s">
        <v>81</v>
      </c>
      <c r="J284" s="21"/>
      <c r="K284" s="48" t="s">
        <v>84</v>
      </c>
      <c r="L284" s="49">
        <v>42979.0</v>
      </c>
      <c r="M284" s="50"/>
      <c r="N284" s="48" t="s">
        <v>85</v>
      </c>
      <c r="O284" s="48" t="s">
        <v>295</v>
      </c>
      <c r="P284" s="52"/>
      <c r="Q284" s="6">
        <v>9.0</v>
      </c>
      <c r="R284" s="6">
        <v>7.0</v>
      </c>
      <c r="S284" s="6">
        <v>8.0</v>
      </c>
      <c r="T284" s="23"/>
      <c r="U284" s="6"/>
      <c r="V284" s="23"/>
      <c r="W284" s="6">
        <v>9.0</v>
      </c>
      <c r="X284" s="6">
        <v>8.0</v>
      </c>
      <c r="Y284" s="6">
        <v>8.0</v>
      </c>
      <c r="Z284" s="6">
        <v>9.0</v>
      </c>
      <c r="AA284" s="6">
        <v>10.0</v>
      </c>
      <c r="AB284" s="6">
        <v>8.0</v>
      </c>
      <c r="AC284" s="6">
        <v>8.0</v>
      </c>
      <c r="AD284" s="23"/>
      <c r="AE284" s="23"/>
      <c r="AF284" s="23"/>
      <c r="AG284" s="23"/>
      <c r="AH284" s="6">
        <v>10.0</v>
      </c>
      <c r="AI284" s="6">
        <v>10.0</v>
      </c>
      <c r="AJ284" s="6">
        <v>10.0</v>
      </c>
      <c r="AK284" s="6">
        <v>10.0</v>
      </c>
      <c r="AL284" s="6">
        <v>9.0</v>
      </c>
      <c r="AM284" s="23"/>
      <c r="AN284" s="6">
        <v>9.0</v>
      </c>
      <c r="AO284" s="23"/>
      <c r="AP284" s="23"/>
      <c r="AQ284" s="23"/>
      <c r="AR284" s="6">
        <v>10.0</v>
      </c>
      <c r="AS284" s="6">
        <v>10.0</v>
      </c>
      <c r="AT284" s="23"/>
      <c r="AU284" s="23"/>
      <c r="AV284" s="23"/>
      <c r="AW284" s="23"/>
      <c r="AX284" s="6">
        <v>10.0</v>
      </c>
      <c r="AY284" s="32">
        <f t="shared" si="1"/>
        <v>9.05</v>
      </c>
      <c r="AZ284" s="23"/>
      <c r="BA284" s="23">
        <f t="shared" si="2"/>
        <v>0</v>
      </c>
      <c r="BB284" s="6">
        <v>6.0</v>
      </c>
      <c r="BC284" s="6">
        <v>0.0</v>
      </c>
      <c r="BD284" s="23">
        <f t="shared" si="3"/>
        <v>6</v>
      </c>
      <c r="BE284" s="6" t="s">
        <v>92</v>
      </c>
      <c r="BF284" s="6" t="s">
        <v>55</v>
      </c>
      <c r="BG284" s="6" t="s">
        <v>55</v>
      </c>
      <c r="BH284" s="6" t="s">
        <v>55</v>
      </c>
      <c r="BI284" s="6" t="s">
        <v>55</v>
      </c>
      <c r="BJ284" s="6" t="s">
        <v>92</v>
      </c>
      <c r="BK284" s="6" t="s">
        <v>55</v>
      </c>
      <c r="BL284" s="23"/>
    </row>
    <row r="285">
      <c r="A285" s="16">
        <v>280.0</v>
      </c>
      <c r="B285" s="116" t="s">
        <v>1151</v>
      </c>
      <c r="C285" s="116" t="s">
        <v>98</v>
      </c>
      <c r="D285" s="116" t="s">
        <v>1152</v>
      </c>
      <c r="E285" s="117"/>
      <c r="F285" s="116" t="s">
        <v>96</v>
      </c>
      <c r="G285" s="116" t="s">
        <v>1302</v>
      </c>
      <c r="H285" s="48" t="s">
        <v>81</v>
      </c>
      <c r="J285" s="21"/>
      <c r="K285" s="48" t="s">
        <v>84</v>
      </c>
      <c r="L285" s="49">
        <v>42979.0</v>
      </c>
      <c r="M285" s="50"/>
      <c r="N285" s="48" t="s">
        <v>85</v>
      </c>
      <c r="O285" s="48" t="s">
        <v>295</v>
      </c>
      <c r="P285" s="52"/>
      <c r="Q285" s="25">
        <v>7.0</v>
      </c>
      <c r="R285" s="25">
        <v>6.0</v>
      </c>
      <c r="S285" s="25">
        <v>9.0</v>
      </c>
      <c r="T285" s="25"/>
      <c r="U285" s="25"/>
      <c r="V285" s="25"/>
      <c r="W285" s="25">
        <v>6.0</v>
      </c>
      <c r="X285" s="25">
        <v>6.0</v>
      </c>
      <c r="Y285" s="25">
        <v>6.0</v>
      </c>
      <c r="Z285" s="25">
        <v>7.0</v>
      </c>
      <c r="AA285" s="25">
        <v>10.0</v>
      </c>
      <c r="AB285" s="25">
        <v>7.0</v>
      </c>
      <c r="AC285" s="25">
        <v>5.0</v>
      </c>
      <c r="AD285" s="25"/>
      <c r="AE285" s="25"/>
      <c r="AF285" s="25"/>
      <c r="AG285" s="25"/>
      <c r="AH285" s="25">
        <v>10.0</v>
      </c>
      <c r="AI285" s="25">
        <v>10.0</v>
      </c>
      <c r="AJ285" s="25">
        <v>10.0</v>
      </c>
      <c r="AK285" s="25">
        <v>9.0</v>
      </c>
      <c r="AL285" s="25">
        <v>9.0</v>
      </c>
      <c r="AM285" s="25"/>
      <c r="AN285" s="25">
        <v>10.0</v>
      </c>
      <c r="AO285" s="25"/>
      <c r="AP285" s="25"/>
      <c r="AQ285" s="25"/>
      <c r="AR285" s="6">
        <v>10.0</v>
      </c>
      <c r="AS285" s="25">
        <v>10.0</v>
      </c>
      <c r="AT285" s="25"/>
      <c r="AU285" s="25"/>
      <c r="AV285" s="25"/>
      <c r="AW285" s="25"/>
      <c r="AX285" s="25">
        <v>10.0</v>
      </c>
      <c r="AY285" s="32">
        <f t="shared" si="1"/>
        <v>8.26</v>
      </c>
      <c r="AZ285" s="23"/>
      <c r="BA285" s="23">
        <f t="shared" si="2"/>
        <v>0</v>
      </c>
      <c r="BB285" s="6">
        <v>26.0</v>
      </c>
      <c r="BC285" s="6">
        <v>0.0</v>
      </c>
      <c r="BD285" s="23">
        <f t="shared" si="3"/>
        <v>26</v>
      </c>
      <c r="BE285" s="6" t="s">
        <v>92</v>
      </c>
      <c r="BF285" s="6" t="s">
        <v>55</v>
      </c>
      <c r="BG285" s="6" t="s">
        <v>55</v>
      </c>
      <c r="BH285" s="6" t="s">
        <v>55</v>
      </c>
      <c r="BI285" s="6" t="s">
        <v>55</v>
      </c>
      <c r="BJ285" s="6" t="s">
        <v>92</v>
      </c>
      <c r="BK285" s="6" t="s">
        <v>55</v>
      </c>
      <c r="BL285" s="23"/>
    </row>
    <row r="286">
      <c r="A286" s="16">
        <v>281.0</v>
      </c>
      <c r="B286" s="116" t="s">
        <v>1155</v>
      </c>
      <c r="C286" s="116" t="s">
        <v>272</v>
      </c>
      <c r="D286" s="116" t="s">
        <v>78</v>
      </c>
      <c r="E286" s="117"/>
      <c r="F286" s="116" t="s">
        <v>79</v>
      </c>
      <c r="G286" s="116" t="s">
        <v>1302</v>
      </c>
      <c r="H286" s="48" t="s">
        <v>81</v>
      </c>
      <c r="J286" s="21"/>
      <c r="K286" s="48" t="s">
        <v>84</v>
      </c>
      <c r="L286" s="49">
        <v>42979.0</v>
      </c>
      <c r="M286" s="50"/>
      <c r="N286" s="48" t="s">
        <v>85</v>
      </c>
      <c r="O286" s="48" t="s">
        <v>295</v>
      </c>
      <c r="P286" s="52"/>
      <c r="Q286" s="6">
        <v>6.0</v>
      </c>
      <c r="R286" s="6">
        <v>6.0</v>
      </c>
      <c r="S286" s="6">
        <v>5.0</v>
      </c>
      <c r="T286" s="23"/>
      <c r="U286" s="6"/>
      <c r="V286" s="23"/>
      <c r="W286" s="6">
        <v>5.0</v>
      </c>
      <c r="X286" s="6">
        <v>5.0</v>
      </c>
      <c r="Y286" s="6">
        <v>7.0</v>
      </c>
      <c r="Z286" s="6">
        <v>7.0</v>
      </c>
      <c r="AA286" s="6">
        <v>10.0</v>
      </c>
      <c r="AB286" s="6">
        <v>8.0</v>
      </c>
      <c r="AC286" s="6">
        <v>6.0</v>
      </c>
      <c r="AD286" s="23"/>
      <c r="AE286" s="23"/>
      <c r="AF286" s="23"/>
      <c r="AG286" s="23"/>
      <c r="AH286" s="6">
        <v>10.0</v>
      </c>
      <c r="AI286" s="6">
        <v>10.0</v>
      </c>
      <c r="AJ286" s="6">
        <v>10.0</v>
      </c>
      <c r="AK286" s="6">
        <v>10.0</v>
      </c>
      <c r="AL286" s="6">
        <v>5.0</v>
      </c>
      <c r="AM286" s="23"/>
      <c r="AN286" s="6">
        <v>9.0</v>
      </c>
      <c r="AO286" s="23"/>
      <c r="AP286" s="23"/>
      <c r="AQ286" s="23"/>
      <c r="AR286" s="6">
        <v>10.0</v>
      </c>
      <c r="AS286" s="6">
        <v>10.0</v>
      </c>
      <c r="AT286" s="23"/>
      <c r="AU286" s="23"/>
      <c r="AV286" s="23"/>
      <c r="AW286" s="23"/>
      <c r="AX286" s="6">
        <v>10.0</v>
      </c>
      <c r="AY286" s="32">
        <f t="shared" si="1"/>
        <v>7.84</v>
      </c>
      <c r="AZ286" s="23"/>
      <c r="BA286" s="23">
        <f t="shared" si="2"/>
        <v>0</v>
      </c>
      <c r="BB286" s="6">
        <v>43.0</v>
      </c>
      <c r="BC286" s="6">
        <v>0.0</v>
      </c>
      <c r="BD286" s="23">
        <f t="shared" si="3"/>
        <v>43</v>
      </c>
      <c r="BE286" s="6" t="s">
        <v>92</v>
      </c>
      <c r="BF286" s="6" t="s">
        <v>55</v>
      </c>
      <c r="BG286" s="6" t="s">
        <v>55</v>
      </c>
      <c r="BH286" s="6" t="s">
        <v>55</v>
      </c>
      <c r="BI286" s="6" t="s">
        <v>55</v>
      </c>
      <c r="BJ286" s="6" t="s">
        <v>92</v>
      </c>
      <c r="BK286" s="6" t="s">
        <v>55</v>
      </c>
      <c r="BL286" s="23"/>
    </row>
    <row r="287">
      <c r="A287" s="16">
        <v>282.0</v>
      </c>
      <c r="B287" s="116" t="s">
        <v>827</v>
      </c>
      <c r="C287" s="116" t="s">
        <v>213</v>
      </c>
      <c r="D287" s="116" t="s">
        <v>157</v>
      </c>
      <c r="E287" s="117"/>
      <c r="F287" s="116" t="s">
        <v>79</v>
      </c>
      <c r="G287" s="116" t="s">
        <v>1302</v>
      </c>
      <c r="H287" s="48" t="s">
        <v>81</v>
      </c>
      <c r="J287" s="21"/>
      <c r="K287" s="48" t="s">
        <v>84</v>
      </c>
      <c r="L287" s="49">
        <v>42979.0</v>
      </c>
      <c r="M287" s="50"/>
      <c r="N287" s="48" t="s">
        <v>85</v>
      </c>
      <c r="O287" s="48" t="s">
        <v>295</v>
      </c>
      <c r="P287" s="52"/>
      <c r="Q287" s="6">
        <v>7.0</v>
      </c>
      <c r="R287" s="6">
        <v>8.0</v>
      </c>
      <c r="S287" s="6">
        <v>5.0</v>
      </c>
      <c r="T287" s="23"/>
      <c r="U287" s="6"/>
      <c r="V287" s="23"/>
      <c r="W287" s="6">
        <v>7.0</v>
      </c>
      <c r="X287" s="6">
        <v>6.0</v>
      </c>
      <c r="Y287" s="6">
        <v>7.0</v>
      </c>
      <c r="Z287" s="6">
        <v>7.0</v>
      </c>
      <c r="AA287" s="6">
        <v>10.0</v>
      </c>
      <c r="AB287" s="6">
        <v>7.0</v>
      </c>
      <c r="AC287" s="6">
        <v>5.0</v>
      </c>
      <c r="AD287" s="23"/>
      <c r="AE287" s="23"/>
      <c r="AF287" s="23"/>
      <c r="AG287" s="23"/>
      <c r="AH287" s="6">
        <v>10.0</v>
      </c>
      <c r="AI287" s="6">
        <v>10.0</v>
      </c>
      <c r="AJ287" s="6">
        <v>10.0</v>
      </c>
      <c r="AK287" s="6">
        <v>9.0</v>
      </c>
      <c r="AL287" s="6">
        <v>5.0</v>
      </c>
      <c r="AM287" s="23"/>
      <c r="AN287" s="6">
        <v>9.0</v>
      </c>
      <c r="AO287" s="23"/>
      <c r="AP287" s="23"/>
      <c r="AQ287" s="23"/>
      <c r="AR287" s="6">
        <v>10.0</v>
      </c>
      <c r="AS287" s="6">
        <v>10.0</v>
      </c>
      <c r="AT287" s="23"/>
      <c r="AU287" s="23"/>
      <c r="AV287" s="23"/>
      <c r="AW287" s="23"/>
      <c r="AX287" s="6">
        <v>10.0</v>
      </c>
      <c r="AY287" s="32">
        <f t="shared" si="1"/>
        <v>8</v>
      </c>
      <c r="AZ287" s="23"/>
      <c r="BA287" s="23">
        <f t="shared" si="2"/>
        <v>0</v>
      </c>
      <c r="BB287" s="6">
        <v>8.0</v>
      </c>
      <c r="BC287" s="6">
        <v>0.0</v>
      </c>
      <c r="BD287" s="23">
        <f t="shared" si="3"/>
        <v>8</v>
      </c>
      <c r="BE287" s="6" t="s">
        <v>92</v>
      </c>
      <c r="BF287" s="6" t="s">
        <v>55</v>
      </c>
      <c r="BG287" s="6" t="s">
        <v>55</v>
      </c>
      <c r="BH287" s="6" t="s">
        <v>55</v>
      </c>
      <c r="BI287" s="6" t="s">
        <v>55</v>
      </c>
      <c r="BJ287" s="6" t="s">
        <v>92</v>
      </c>
      <c r="BK287" s="6" t="s">
        <v>55</v>
      </c>
      <c r="BL287" s="23"/>
    </row>
    <row r="288">
      <c r="A288" s="16">
        <v>283.0</v>
      </c>
      <c r="B288" s="116" t="s">
        <v>1159</v>
      </c>
      <c r="C288" s="116" t="s">
        <v>173</v>
      </c>
      <c r="D288" s="116" t="s">
        <v>77</v>
      </c>
      <c r="E288" s="117"/>
      <c r="F288" s="116" t="s">
        <v>79</v>
      </c>
      <c r="G288" s="116" t="s">
        <v>1302</v>
      </c>
      <c r="H288" s="48" t="s">
        <v>81</v>
      </c>
      <c r="J288" s="21"/>
      <c r="K288" s="48" t="s">
        <v>84</v>
      </c>
      <c r="L288" s="49">
        <v>42979.0</v>
      </c>
      <c r="M288" s="50"/>
      <c r="N288" s="48" t="s">
        <v>85</v>
      </c>
      <c r="O288" s="48" t="s">
        <v>295</v>
      </c>
      <c r="P288" s="52"/>
      <c r="Q288" s="6">
        <v>8.0</v>
      </c>
      <c r="R288" s="6">
        <v>7.0</v>
      </c>
      <c r="S288" s="6">
        <v>8.0</v>
      </c>
      <c r="T288" s="23"/>
      <c r="U288" s="6"/>
      <c r="V288" s="23"/>
      <c r="W288" s="6">
        <v>8.0</v>
      </c>
      <c r="X288" s="6">
        <v>9.0</v>
      </c>
      <c r="Y288" s="6">
        <v>9.0</v>
      </c>
      <c r="Z288" s="6">
        <v>8.0</v>
      </c>
      <c r="AA288" s="6">
        <v>10.0</v>
      </c>
      <c r="AB288" s="6">
        <v>7.0</v>
      </c>
      <c r="AC288" s="6">
        <v>7.0</v>
      </c>
      <c r="AD288" s="23"/>
      <c r="AE288" s="23"/>
      <c r="AF288" s="23"/>
      <c r="AG288" s="23"/>
      <c r="AH288" s="6">
        <v>9.0</v>
      </c>
      <c r="AI288" s="6">
        <v>10.0</v>
      </c>
      <c r="AJ288" s="6">
        <v>10.0</v>
      </c>
      <c r="AK288" s="6">
        <v>10.0</v>
      </c>
      <c r="AL288" s="6">
        <v>9.0</v>
      </c>
      <c r="AM288" s="23"/>
      <c r="AN288" s="6">
        <v>10.0</v>
      </c>
      <c r="AO288" s="23"/>
      <c r="AP288" s="23"/>
      <c r="AQ288" s="23"/>
      <c r="AR288" s="6">
        <v>10.0</v>
      </c>
      <c r="AS288" s="6">
        <v>10.0</v>
      </c>
      <c r="AT288" s="23"/>
      <c r="AU288" s="23"/>
      <c r="AV288" s="23"/>
      <c r="AW288" s="23"/>
      <c r="AX288" s="6">
        <v>10.0</v>
      </c>
      <c r="AY288" s="32">
        <f t="shared" si="1"/>
        <v>8.89</v>
      </c>
      <c r="AZ288" s="23"/>
      <c r="BA288" s="23">
        <f t="shared" si="2"/>
        <v>0</v>
      </c>
      <c r="BB288" s="6">
        <v>6.0</v>
      </c>
      <c r="BC288" s="6">
        <v>0.0</v>
      </c>
      <c r="BD288" s="23">
        <f t="shared" si="3"/>
        <v>6</v>
      </c>
      <c r="BE288" s="6" t="s">
        <v>92</v>
      </c>
      <c r="BF288" s="6" t="s">
        <v>55</v>
      </c>
      <c r="BG288" s="6" t="s">
        <v>55</v>
      </c>
      <c r="BH288" s="6" t="s">
        <v>55</v>
      </c>
      <c r="BI288" s="6" t="s">
        <v>55</v>
      </c>
      <c r="BJ288" s="6" t="s">
        <v>92</v>
      </c>
      <c r="BK288" s="6" t="s">
        <v>55</v>
      </c>
      <c r="BL288" s="23"/>
    </row>
    <row r="289">
      <c r="A289" s="16">
        <v>284.0</v>
      </c>
      <c r="B289" s="116" t="s">
        <v>1992</v>
      </c>
      <c r="C289" s="116" t="s">
        <v>868</v>
      </c>
      <c r="D289" s="118"/>
      <c r="E289" s="117"/>
      <c r="F289" s="116" t="s">
        <v>79</v>
      </c>
      <c r="G289" s="116" t="s">
        <v>1302</v>
      </c>
      <c r="H289" s="48" t="s">
        <v>81</v>
      </c>
      <c r="J289" s="21"/>
      <c r="K289" s="48" t="s">
        <v>84</v>
      </c>
      <c r="L289" s="49">
        <v>42979.0</v>
      </c>
      <c r="M289" s="50"/>
      <c r="N289" s="48" t="s">
        <v>85</v>
      </c>
      <c r="O289" s="48" t="s">
        <v>483</v>
      </c>
      <c r="P289" s="52"/>
      <c r="Q289" s="6">
        <v>6.0</v>
      </c>
      <c r="R289" s="6">
        <v>7.0</v>
      </c>
      <c r="S289" s="6">
        <v>6.0</v>
      </c>
      <c r="T289" s="23"/>
      <c r="U289" s="6"/>
      <c r="V289" s="23"/>
      <c r="W289" s="6">
        <v>7.0</v>
      </c>
      <c r="X289" s="6">
        <v>7.0</v>
      </c>
      <c r="Y289" s="6">
        <v>8.0</v>
      </c>
      <c r="Z289" s="6">
        <v>8.0</v>
      </c>
      <c r="AA289" s="6">
        <v>9.0</v>
      </c>
      <c r="AB289" s="6">
        <v>6.0</v>
      </c>
      <c r="AC289" s="6">
        <v>6.0</v>
      </c>
      <c r="AD289" s="23"/>
      <c r="AE289" s="23"/>
      <c r="AF289" s="23"/>
      <c r="AG289" s="23"/>
      <c r="AH289" s="6">
        <v>10.0</v>
      </c>
      <c r="AI289" s="6">
        <v>10.0</v>
      </c>
      <c r="AJ289" s="6">
        <v>10.0</v>
      </c>
      <c r="AK289" s="6">
        <v>9.0</v>
      </c>
      <c r="AL289" s="6">
        <v>8.0</v>
      </c>
      <c r="AM289" s="23"/>
      <c r="AN289" s="6">
        <v>9.0</v>
      </c>
      <c r="AO289" s="23"/>
      <c r="AP289" s="23"/>
      <c r="AQ289" s="23"/>
      <c r="AR289" s="6">
        <v>9.0</v>
      </c>
      <c r="AS289" s="6">
        <v>10.0</v>
      </c>
      <c r="AT289" s="23"/>
      <c r="AU289" s="23"/>
      <c r="AV289" s="23"/>
      <c r="AW289" s="23"/>
      <c r="AX289" s="6">
        <v>10.0</v>
      </c>
      <c r="AY289" s="32">
        <f t="shared" si="1"/>
        <v>8.15</v>
      </c>
      <c r="AZ289" s="23"/>
      <c r="BA289" s="23">
        <f t="shared" si="2"/>
        <v>0</v>
      </c>
      <c r="BB289" s="6">
        <v>28.0</v>
      </c>
      <c r="BC289" s="6">
        <v>0.0</v>
      </c>
      <c r="BD289" s="23">
        <f t="shared" si="3"/>
        <v>28</v>
      </c>
      <c r="BE289" s="6" t="s">
        <v>92</v>
      </c>
      <c r="BF289" s="6" t="s">
        <v>55</v>
      </c>
      <c r="BG289" s="6" t="s">
        <v>55</v>
      </c>
      <c r="BH289" s="6" t="s">
        <v>55</v>
      </c>
      <c r="BI289" s="6" t="s">
        <v>55</v>
      </c>
      <c r="BJ289" s="6" t="s">
        <v>92</v>
      </c>
      <c r="BK289" s="6" t="s">
        <v>55</v>
      </c>
      <c r="BL289" s="23"/>
    </row>
    <row r="290">
      <c r="A290" s="16">
        <v>285.0</v>
      </c>
      <c r="B290" s="116" t="s">
        <v>1162</v>
      </c>
      <c r="C290" s="116" t="s">
        <v>147</v>
      </c>
      <c r="D290" s="116" t="s">
        <v>110</v>
      </c>
      <c r="E290" s="117"/>
      <c r="F290" s="116" t="s">
        <v>96</v>
      </c>
      <c r="G290" s="116" t="s">
        <v>1302</v>
      </c>
      <c r="H290" s="48" t="s">
        <v>81</v>
      </c>
      <c r="J290" s="21"/>
      <c r="K290" s="48" t="s">
        <v>84</v>
      </c>
      <c r="L290" s="49">
        <v>42979.0</v>
      </c>
      <c r="M290" s="50"/>
      <c r="N290" s="48" t="s">
        <v>85</v>
      </c>
      <c r="O290" s="48" t="s">
        <v>295</v>
      </c>
      <c r="P290" s="52"/>
      <c r="Q290" s="25">
        <v>9.0</v>
      </c>
      <c r="R290" s="25">
        <v>8.0</v>
      </c>
      <c r="S290" s="25">
        <v>9.0</v>
      </c>
      <c r="T290" s="25"/>
      <c r="U290" s="6"/>
      <c r="V290" s="25"/>
      <c r="W290" s="25">
        <v>7.0</v>
      </c>
      <c r="X290" s="25">
        <v>8.0</v>
      </c>
      <c r="Y290" s="25">
        <v>7.0</v>
      </c>
      <c r="Z290" s="25">
        <v>9.0</v>
      </c>
      <c r="AA290" s="25">
        <v>10.0</v>
      </c>
      <c r="AB290" s="25">
        <v>9.0</v>
      </c>
      <c r="AC290" s="25">
        <v>9.0</v>
      </c>
      <c r="AD290" s="25"/>
      <c r="AE290" s="25"/>
      <c r="AF290" s="25"/>
      <c r="AG290" s="25"/>
      <c r="AH290" s="6">
        <v>10.0</v>
      </c>
      <c r="AI290" s="6">
        <v>10.0</v>
      </c>
      <c r="AJ290" s="6">
        <v>10.0</v>
      </c>
      <c r="AK290" s="6">
        <v>9.0</v>
      </c>
      <c r="AL290" s="6">
        <v>10.0</v>
      </c>
      <c r="AM290" s="25"/>
      <c r="AN290" s="25">
        <v>10.0</v>
      </c>
      <c r="AO290" s="25"/>
      <c r="AP290" s="25"/>
      <c r="AQ290" s="25"/>
      <c r="AR290" s="6">
        <v>10.0</v>
      </c>
      <c r="AS290" s="25">
        <v>10.0</v>
      </c>
      <c r="AT290" s="25"/>
      <c r="AU290" s="25"/>
      <c r="AV290" s="25"/>
      <c r="AW290" s="25"/>
      <c r="AX290" s="6">
        <v>10.0</v>
      </c>
      <c r="AY290" s="32">
        <f t="shared" si="1"/>
        <v>9.15</v>
      </c>
      <c r="AZ290" s="23"/>
      <c r="BA290" s="23">
        <f t="shared" si="2"/>
        <v>0</v>
      </c>
      <c r="BB290" s="6">
        <v>2.0</v>
      </c>
      <c r="BC290" s="6">
        <v>0.0</v>
      </c>
      <c r="BD290" s="23">
        <f t="shared" si="3"/>
        <v>2</v>
      </c>
      <c r="BE290" s="6" t="s">
        <v>92</v>
      </c>
      <c r="BF290" s="6" t="s">
        <v>55</v>
      </c>
      <c r="BG290" s="6" t="s">
        <v>55</v>
      </c>
      <c r="BH290" s="6" t="s">
        <v>55</v>
      </c>
      <c r="BI290" s="6" t="s">
        <v>55</v>
      </c>
      <c r="BJ290" s="6" t="s">
        <v>92</v>
      </c>
      <c r="BK290" s="6" t="s">
        <v>55</v>
      </c>
      <c r="BL290" s="23"/>
    </row>
    <row r="291">
      <c r="A291" s="16">
        <v>286.0</v>
      </c>
      <c r="B291" s="116" t="s">
        <v>1164</v>
      </c>
      <c r="C291" s="116" t="s">
        <v>1165</v>
      </c>
      <c r="D291" s="116" t="s">
        <v>77</v>
      </c>
      <c r="E291" s="118"/>
      <c r="F291" s="116" t="s">
        <v>79</v>
      </c>
      <c r="G291" s="116" t="s">
        <v>1302</v>
      </c>
      <c r="H291" s="48" t="s">
        <v>81</v>
      </c>
      <c r="J291" s="21"/>
      <c r="K291" s="48" t="s">
        <v>84</v>
      </c>
      <c r="L291" s="49">
        <v>42979.0</v>
      </c>
      <c r="M291" s="50"/>
      <c r="N291" s="48" t="s">
        <v>85</v>
      </c>
      <c r="O291" s="48" t="s">
        <v>295</v>
      </c>
      <c r="P291" s="52"/>
      <c r="Q291" s="25">
        <v>10.0</v>
      </c>
      <c r="R291" s="25">
        <v>10.0</v>
      </c>
      <c r="S291" s="25">
        <v>8.0</v>
      </c>
      <c r="T291" s="25"/>
      <c r="U291" s="6"/>
      <c r="V291" s="25"/>
      <c r="W291" s="25">
        <v>9.0</v>
      </c>
      <c r="X291" s="25">
        <v>9.0</v>
      </c>
      <c r="Y291" s="25">
        <v>8.0</v>
      </c>
      <c r="Z291" s="25">
        <v>10.0</v>
      </c>
      <c r="AA291" s="25">
        <v>10.0</v>
      </c>
      <c r="AB291" s="25">
        <v>9.0</v>
      </c>
      <c r="AC291" s="25">
        <v>10.0</v>
      </c>
      <c r="AD291" s="25"/>
      <c r="AE291" s="25"/>
      <c r="AF291" s="25"/>
      <c r="AG291" s="25"/>
      <c r="AH291" s="6">
        <v>10.0</v>
      </c>
      <c r="AI291" s="6">
        <v>10.0</v>
      </c>
      <c r="AJ291" s="6">
        <v>10.0</v>
      </c>
      <c r="AK291" s="6">
        <v>9.0</v>
      </c>
      <c r="AL291" s="6">
        <v>10.0</v>
      </c>
      <c r="AM291" s="25"/>
      <c r="AN291" s="25">
        <v>10.0</v>
      </c>
      <c r="AO291" s="25"/>
      <c r="AP291" s="25"/>
      <c r="AQ291" s="25"/>
      <c r="AR291" s="6">
        <v>10.0</v>
      </c>
      <c r="AS291" s="25">
        <v>10.0</v>
      </c>
      <c r="AT291" s="25"/>
      <c r="AU291" s="25"/>
      <c r="AV291" s="25"/>
      <c r="AW291" s="25"/>
      <c r="AX291" s="6">
        <v>10.0</v>
      </c>
      <c r="AY291" s="32">
        <f t="shared" si="1"/>
        <v>9.57</v>
      </c>
      <c r="AZ291" s="23"/>
      <c r="BA291" s="23">
        <f t="shared" si="2"/>
        <v>0</v>
      </c>
      <c r="BB291" s="6">
        <v>8.0</v>
      </c>
      <c r="BC291" s="6">
        <v>0.0</v>
      </c>
      <c r="BD291" s="23">
        <f t="shared" si="3"/>
        <v>8</v>
      </c>
      <c r="BE291" s="6" t="s">
        <v>92</v>
      </c>
      <c r="BF291" s="6" t="s">
        <v>55</v>
      </c>
      <c r="BG291" s="6" t="s">
        <v>55</v>
      </c>
      <c r="BH291" s="6" t="s">
        <v>55</v>
      </c>
      <c r="BI291" s="6" t="s">
        <v>55</v>
      </c>
      <c r="BJ291" s="6" t="s">
        <v>92</v>
      </c>
      <c r="BK291" s="6" t="s">
        <v>55</v>
      </c>
      <c r="BL291" s="23"/>
    </row>
    <row r="292">
      <c r="A292" s="16">
        <v>287.0</v>
      </c>
      <c r="B292" s="116" t="s">
        <v>1164</v>
      </c>
      <c r="C292" s="116" t="s">
        <v>172</v>
      </c>
      <c r="D292" s="116" t="s">
        <v>521</v>
      </c>
      <c r="E292" s="118"/>
      <c r="F292" s="116" t="s">
        <v>79</v>
      </c>
      <c r="G292" s="116" t="s">
        <v>1302</v>
      </c>
      <c r="H292" s="48" t="s">
        <v>81</v>
      </c>
      <c r="J292" s="21"/>
      <c r="K292" s="48" t="s">
        <v>84</v>
      </c>
      <c r="L292" s="49">
        <v>42979.0</v>
      </c>
      <c r="M292" s="50"/>
      <c r="N292" s="48" t="s">
        <v>85</v>
      </c>
      <c r="O292" s="48" t="s">
        <v>483</v>
      </c>
      <c r="P292" s="52"/>
      <c r="Q292" s="6">
        <v>8.0</v>
      </c>
      <c r="R292" s="6">
        <v>10.0</v>
      </c>
      <c r="S292" s="6">
        <v>8.0</v>
      </c>
      <c r="T292" s="23"/>
      <c r="U292" s="6"/>
      <c r="V292" s="23"/>
      <c r="W292" s="6">
        <v>9.0</v>
      </c>
      <c r="X292" s="6">
        <v>9.0</v>
      </c>
      <c r="Y292" s="6">
        <v>10.0</v>
      </c>
      <c r="Z292" s="6">
        <v>9.0</v>
      </c>
      <c r="AA292" s="6">
        <v>10.0</v>
      </c>
      <c r="AB292" s="6">
        <v>9.0</v>
      </c>
      <c r="AC292" s="6">
        <v>9.0</v>
      </c>
      <c r="AD292" s="23"/>
      <c r="AE292" s="23"/>
      <c r="AF292" s="23"/>
      <c r="AG292" s="23"/>
      <c r="AH292" s="6">
        <v>10.0</v>
      </c>
      <c r="AI292" s="6">
        <v>10.0</v>
      </c>
      <c r="AJ292" s="6">
        <v>10.0</v>
      </c>
      <c r="AK292" s="6">
        <v>10.0</v>
      </c>
      <c r="AL292" s="6">
        <v>10.0</v>
      </c>
      <c r="AM292" s="23"/>
      <c r="AN292" s="6">
        <v>10.0</v>
      </c>
      <c r="AO292" s="23"/>
      <c r="AP292" s="23"/>
      <c r="AQ292" s="23"/>
      <c r="AR292" s="6">
        <v>10.0</v>
      </c>
      <c r="AS292" s="6">
        <v>10.0</v>
      </c>
      <c r="AT292" s="23"/>
      <c r="AU292" s="23"/>
      <c r="AV292" s="23"/>
      <c r="AW292" s="23"/>
      <c r="AX292" s="6">
        <v>10.0</v>
      </c>
      <c r="AY292" s="32">
        <f t="shared" si="1"/>
        <v>9.52</v>
      </c>
      <c r="AZ292" s="23"/>
      <c r="BA292" s="23">
        <f t="shared" si="2"/>
        <v>0</v>
      </c>
      <c r="BB292" s="6">
        <v>0.0</v>
      </c>
      <c r="BC292" s="6">
        <v>0.0</v>
      </c>
      <c r="BD292" s="23">
        <f t="shared" si="3"/>
        <v>0</v>
      </c>
      <c r="BE292" s="6" t="s">
        <v>92</v>
      </c>
      <c r="BF292" s="6" t="s">
        <v>55</v>
      </c>
      <c r="BG292" s="6" t="s">
        <v>55</v>
      </c>
      <c r="BH292" s="6" t="s">
        <v>55</v>
      </c>
      <c r="BI292" s="6" t="s">
        <v>55</v>
      </c>
      <c r="BJ292" s="6" t="s">
        <v>92</v>
      </c>
      <c r="BK292" s="6" t="s">
        <v>55</v>
      </c>
      <c r="BL292" s="23"/>
    </row>
    <row r="293">
      <c r="A293" s="16">
        <v>288.0</v>
      </c>
      <c r="B293" s="116" t="s">
        <v>1167</v>
      </c>
      <c r="C293" s="116" t="s">
        <v>136</v>
      </c>
      <c r="D293" s="116" t="s">
        <v>1168</v>
      </c>
      <c r="E293" s="116" t="s">
        <v>1169</v>
      </c>
      <c r="F293" s="116" t="s">
        <v>96</v>
      </c>
      <c r="G293" s="116" t="s">
        <v>1302</v>
      </c>
      <c r="H293" s="48" t="s">
        <v>81</v>
      </c>
      <c r="J293" s="21"/>
      <c r="K293" s="48" t="s">
        <v>84</v>
      </c>
      <c r="L293" s="49">
        <v>42979.0</v>
      </c>
      <c r="M293" s="50"/>
      <c r="N293" s="48" t="s">
        <v>85</v>
      </c>
      <c r="O293" s="48" t="s">
        <v>295</v>
      </c>
      <c r="P293" s="52"/>
      <c r="Q293" s="25">
        <v>6.0</v>
      </c>
      <c r="R293" s="25">
        <v>5.0</v>
      </c>
      <c r="S293" s="25">
        <v>6.0</v>
      </c>
      <c r="T293" s="25"/>
      <c r="U293" s="6"/>
      <c r="V293" s="25"/>
      <c r="W293" s="25">
        <v>6.0</v>
      </c>
      <c r="X293" s="25">
        <v>5.0</v>
      </c>
      <c r="Y293" s="25">
        <v>7.0</v>
      </c>
      <c r="Z293" s="25">
        <v>6.0</v>
      </c>
      <c r="AA293" s="25">
        <v>8.0</v>
      </c>
      <c r="AB293" s="25"/>
      <c r="AC293" s="25">
        <v>5.0</v>
      </c>
      <c r="AD293" s="25"/>
      <c r="AE293" s="25"/>
      <c r="AF293" s="25"/>
      <c r="AG293" s="25"/>
      <c r="AH293" s="6">
        <v>10.0</v>
      </c>
      <c r="AI293" s="6">
        <v>10.0</v>
      </c>
      <c r="AJ293" s="6">
        <v>10.0</v>
      </c>
      <c r="AK293" s="6">
        <v>10.0</v>
      </c>
      <c r="AL293" s="6">
        <v>7.0</v>
      </c>
      <c r="AM293" s="25"/>
      <c r="AN293" s="25">
        <v>9.0</v>
      </c>
      <c r="AO293" s="25"/>
      <c r="AP293" s="25"/>
      <c r="AQ293" s="25"/>
      <c r="AR293" s="6">
        <v>6.0</v>
      </c>
      <c r="AS293" s="25">
        <v>10.0</v>
      </c>
      <c r="AT293" s="25"/>
      <c r="AU293" s="25"/>
      <c r="AV293" s="25"/>
      <c r="AW293" s="25"/>
      <c r="AX293" s="6">
        <v>10.0</v>
      </c>
      <c r="AY293" s="32">
        <f t="shared" si="1"/>
        <v>7.55</v>
      </c>
      <c r="AZ293" s="23"/>
      <c r="BA293" s="23">
        <f t="shared" si="2"/>
        <v>0</v>
      </c>
      <c r="BB293" s="6">
        <v>22.0</v>
      </c>
      <c r="BC293" s="6">
        <v>0.0</v>
      </c>
      <c r="BD293" s="23">
        <f t="shared" si="3"/>
        <v>22</v>
      </c>
      <c r="BE293" s="6" t="s">
        <v>92</v>
      </c>
      <c r="BF293" s="6" t="s">
        <v>55</v>
      </c>
      <c r="BG293" s="6" t="s">
        <v>55</v>
      </c>
      <c r="BH293" s="6" t="s">
        <v>55</v>
      </c>
      <c r="BI293" s="6" t="s">
        <v>55</v>
      </c>
      <c r="BJ293" s="6" t="s">
        <v>92</v>
      </c>
      <c r="BK293" s="6" t="s">
        <v>55</v>
      </c>
      <c r="BL293" s="23"/>
    </row>
    <row r="294">
      <c r="A294" s="16">
        <v>289.0</v>
      </c>
      <c r="B294" s="116" t="s">
        <v>1172</v>
      </c>
      <c r="C294" s="116" t="s">
        <v>1173</v>
      </c>
      <c r="D294" s="116" t="s">
        <v>316</v>
      </c>
      <c r="E294" s="117"/>
      <c r="F294" s="116" t="s">
        <v>96</v>
      </c>
      <c r="G294" s="116" t="s">
        <v>1302</v>
      </c>
      <c r="H294" s="48" t="s">
        <v>81</v>
      </c>
      <c r="J294" s="21"/>
      <c r="K294" s="48" t="s">
        <v>84</v>
      </c>
      <c r="L294" s="49">
        <v>42979.0</v>
      </c>
      <c r="M294" s="50"/>
      <c r="N294" s="48" t="s">
        <v>85</v>
      </c>
      <c r="O294" s="48" t="s">
        <v>295</v>
      </c>
      <c r="P294" s="50"/>
      <c r="Q294" s="25">
        <v>7.0</v>
      </c>
      <c r="R294" s="25">
        <v>8.0</v>
      </c>
      <c r="S294" s="25">
        <v>7.0</v>
      </c>
      <c r="T294" s="25"/>
      <c r="U294" s="6"/>
      <c r="V294" s="25"/>
      <c r="W294" s="25">
        <v>7.0</v>
      </c>
      <c r="X294" s="25">
        <v>9.0</v>
      </c>
      <c r="Y294" s="25">
        <v>10.0</v>
      </c>
      <c r="Z294" s="25">
        <v>9.0</v>
      </c>
      <c r="AA294" s="25">
        <v>10.0</v>
      </c>
      <c r="AB294" s="25">
        <v>10.0</v>
      </c>
      <c r="AC294" s="25">
        <v>7.0</v>
      </c>
      <c r="AD294" s="25"/>
      <c r="AE294" s="25"/>
      <c r="AF294" s="25"/>
      <c r="AG294" s="25"/>
      <c r="AH294" s="6">
        <v>10.0</v>
      </c>
      <c r="AI294" s="6">
        <v>10.0</v>
      </c>
      <c r="AJ294" s="6">
        <v>10.0</v>
      </c>
      <c r="AK294" s="6">
        <v>10.0</v>
      </c>
      <c r="AL294" s="6">
        <v>10.0</v>
      </c>
      <c r="AM294" s="25"/>
      <c r="AN294" s="25">
        <v>10.0</v>
      </c>
      <c r="AO294" s="25"/>
      <c r="AP294" s="25"/>
      <c r="AQ294" s="25"/>
      <c r="AR294" s="6">
        <v>10.0</v>
      </c>
      <c r="AS294" s="25">
        <v>10.0</v>
      </c>
      <c r="AT294" s="25"/>
      <c r="AU294" s="25"/>
      <c r="AV294" s="25"/>
      <c r="AW294" s="25"/>
      <c r="AX294" s="6">
        <v>10.0</v>
      </c>
      <c r="AY294" s="32">
        <f t="shared" si="1"/>
        <v>9.15</v>
      </c>
      <c r="AZ294" s="23"/>
      <c r="BA294" s="23">
        <f t="shared" si="2"/>
        <v>0</v>
      </c>
      <c r="BB294" s="6">
        <v>36.0</v>
      </c>
      <c r="BC294" s="6">
        <v>0.0</v>
      </c>
      <c r="BD294" s="23">
        <f t="shared" si="3"/>
        <v>36</v>
      </c>
      <c r="BE294" s="6" t="s">
        <v>92</v>
      </c>
      <c r="BF294" s="6" t="s">
        <v>55</v>
      </c>
      <c r="BG294" s="6" t="s">
        <v>55</v>
      </c>
      <c r="BH294" s="6" t="s">
        <v>55</v>
      </c>
      <c r="BI294" s="6" t="s">
        <v>55</v>
      </c>
      <c r="BJ294" s="6" t="s">
        <v>92</v>
      </c>
      <c r="BK294" s="6" t="s">
        <v>55</v>
      </c>
      <c r="BL294" s="23"/>
    </row>
    <row r="295">
      <c r="A295" s="16">
        <v>290.0</v>
      </c>
      <c r="B295" s="116" t="s">
        <v>1174</v>
      </c>
      <c r="C295" s="116" t="s">
        <v>195</v>
      </c>
      <c r="D295" s="116" t="s">
        <v>564</v>
      </c>
      <c r="E295" s="117"/>
      <c r="F295" s="116" t="s">
        <v>96</v>
      </c>
      <c r="G295" s="116" t="s">
        <v>1302</v>
      </c>
      <c r="H295" s="48" t="s">
        <v>81</v>
      </c>
      <c r="J295" s="21"/>
      <c r="K295" s="48" t="s">
        <v>84</v>
      </c>
      <c r="L295" s="49">
        <v>42979.0</v>
      </c>
      <c r="M295" s="50"/>
      <c r="N295" s="48" t="s">
        <v>85</v>
      </c>
      <c r="O295" s="48" t="s">
        <v>295</v>
      </c>
      <c r="P295" s="52"/>
      <c r="Q295" s="25">
        <v>7.0</v>
      </c>
      <c r="R295" s="25">
        <v>8.0</v>
      </c>
      <c r="S295" s="25">
        <v>7.0</v>
      </c>
      <c r="T295" s="25"/>
      <c r="U295" s="6"/>
      <c r="V295" s="25"/>
      <c r="W295" s="25">
        <v>6.0</v>
      </c>
      <c r="X295" s="25">
        <v>6.0</v>
      </c>
      <c r="Y295" s="25">
        <v>8.0</v>
      </c>
      <c r="Z295" s="25">
        <v>9.0</v>
      </c>
      <c r="AA295" s="25">
        <v>7.0</v>
      </c>
      <c r="AB295" s="25">
        <v>9.0</v>
      </c>
      <c r="AC295" s="25">
        <v>8.0</v>
      </c>
      <c r="AD295" s="25"/>
      <c r="AE295" s="25"/>
      <c r="AF295" s="25"/>
      <c r="AG295" s="25"/>
      <c r="AH295" s="6">
        <v>10.0</v>
      </c>
      <c r="AI295" s="6">
        <v>10.0</v>
      </c>
      <c r="AJ295" s="6">
        <v>10.0</v>
      </c>
      <c r="AK295" s="6">
        <v>10.0</v>
      </c>
      <c r="AL295" s="6">
        <v>8.0</v>
      </c>
      <c r="AM295" s="25"/>
      <c r="AN295" s="25">
        <v>9.0</v>
      </c>
      <c r="AO295" s="25"/>
      <c r="AP295" s="25"/>
      <c r="AQ295" s="25"/>
      <c r="AR295" s="6">
        <v>10.0</v>
      </c>
      <c r="AS295" s="25">
        <v>10.0</v>
      </c>
      <c r="AT295" s="25"/>
      <c r="AU295" s="25"/>
      <c r="AV295" s="25"/>
      <c r="AW295" s="25"/>
      <c r="AX295" s="6">
        <v>10.0</v>
      </c>
      <c r="AY295" s="32">
        <f t="shared" si="1"/>
        <v>8.52</v>
      </c>
      <c r="AZ295" s="23"/>
      <c r="BA295" s="23">
        <f t="shared" si="2"/>
        <v>0</v>
      </c>
      <c r="BB295" s="6">
        <v>37.0</v>
      </c>
      <c r="BC295" s="6">
        <v>0.0</v>
      </c>
      <c r="BD295" s="23">
        <f t="shared" si="3"/>
        <v>37</v>
      </c>
      <c r="BE295" s="6" t="s">
        <v>92</v>
      </c>
      <c r="BF295" s="6" t="s">
        <v>55</v>
      </c>
      <c r="BG295" s="6" t="s">
        <v>55</v>
      </c>
      <c r="BH295" s="6" t="s">
        <v>55</v>
      </c>
      <c r="BI295" s="6" t="s">
        <v>55</v>
      </c>
      <c r="BJ295" s="6" t="s">
        <v>92</v>
      </c>
      <c r="BK295" s="6" t="s">
        <v>55</v>
      </c>
      <c r="BL295" s="23"/>
    </row>
    <row r="296">
      <c r="A296" s="16">
        <v>291.0</v>
      </c>
      <c r="B296" s="116" t="s">
        <v>210</v>
      </c>
      <c r="C296" s="116" t="s">
        <v>278</v>
      </c>
      <c r="D296" s="116" t="s">
        <v>265</v>
      </c>
      <c r="E296" s="117"/>
      <c r="F296" s="116" t="s">
        <v>96</v>
      </c>
      <c r="G296" s="116" t="s">
        <v>1302</v>
      </c>
      <c r="H296" s="48" t="s">
        <v>81</v>
      </c>
      <c r="J296" s="21"/>
      <c r="K296" s="48" t="s">
        <v>84</v>
      </c>
      <c r="L296" s="49">
        <v>42979.0</v>
      </c>
      <c r="M296" s="50"/>
      <c r="N296" s="48" t="s">
        <v>85</v>
      </c>
      <c r="O296" s="48" t="s">
        <v>483</v>
      </c>
      <c r="P296" s="52"/>
      <c r="Q296" s="25">
        <v>10.0</v>
      </c>
      <c r="R296" s="25">
        <v>10.0</v>
      </c>
      <c r="S296" s="25">
        <v>10.0</v>
      </c>
      <c r="T296" s="25"/>
      <c r="U296" s="6"/>
      <c r="V296" s="25"/>
      <c r="W296" s="25">
        <v>9.0</v>
      </c>
      <c r="X296" s="25">
        <v>10.0</v>
      </c>
      <c r="Y296" s="25">
        <v>9.0</v>
      </c>
      <c r="Z296" s="25">
        <v>10.0</v>
      </c>
      <c r="AA296" s="25">
        <v>10.0</v>
      </c>
      <c r="AB296" s="25">
        <v>10.0</v>
      </c>
      <c r="AC296" s="25">
        <v>9.0</v>
      </c>
      <c r="AD296" s="25"/>
      <c r="AE296" s="25"/>
      <c r="AF296" s="25"/>
      <c r="AG296" s="25"/>
      <c r="AH296" s="6">
        <v>10.0</v>
      </c>
      <c r="AI296" s="6">
        <v>10.0</v>
      </c>
      <c r="AJ296" s="6">
        <v>10.0</v>
      </c>
      <c r="AK296" s="6">
        <v>10.0</v>
      </c>
      <c r="AL296" s="6">
        <v>10.0</v>
      </c>
      <c r="AM296" s="25"/>
      <c r="AN296" s="25">
        <v>10.0</v>
      </c>
      <c r="AO296" s="25"/>
      <c r="AP296" s="25"/>
      <c r="AQ296" s="25"/>
      <c r="AR296" s="6">
        <v>10.0</v>
      </c>
      <c r="AS296" s="25">
        <v>10.0</v>
      </c>
      <c r="AT296" s="25"/>
      <c r="AU296" s="25"/>
      <c r="AV296" s="25"/>
      <c r="AW296" s="25"/>
      <c r="AX296" s="6">
        <v>10.0</v>
      </c>
      <c r="AY296" s="32">
        <f t="shared" si="1"/>
        <v>9.84</v>
      </c>
      <c r="AZ296" s="23"/>
      <c r="BA296" s="23">
        <f t="shared" si="2"/>
        <v>0</v>
      </c>
      <c r="BB296" s="6">
        <v>2.0</v>
      </c>
      <c r="BC296" s="6">
        <v>0.0</v>
      </c>
      <c r="BD296" s="23">
        <f t="shared" si="3"/>
        <v>2</v>
      </c>
      <c r="BE296" s="6" t="s">
        <v>92</v>
      </c>
      <c r="BF296" s="6" t="s">
        <v>55</v>
      </c>
      <c r="BG296" s="6" t="s">
        <v>55</v>
      </c>
      <c r="BH296" s="6" t="s">
        <v>55</v>
      </c>
      <c r="BI296" s="6" t="s">
        <v>55</v>
      </c>
      <c r="BJ296" s="6" t="s">
        <v>92</v>
      </c>
      <c r="BK296" s="6" t="s">
        <v>55</v>
      </c>
      <c r="BL296" s="23"/>
    </row>
    <row r="297">
      <c r="A297" s="16">
        <v>292.0</v>
      </c>
      <c r="B297" s="116" t="s">
        <v>1178</v>
      </c>
      <c r="C297" s="116" t="s">
        <v>303</v>
      </c>
      <c r="D297" s="116" t="s">
        <v>1179</v>
      </c>
      <c r="E297" s="117"/>
      <c r="F297" s="116" t="s">
        <v>96</v>
      </c>
      <c r="G297" s="116" t="s">
        <v>1302</v>
      </c>
      <c r="H297" s="48" t="s">
        <v>81</v>
      </c>
      <c r="J297" s="21"/>
      <c r="K297" s="48" t="s">
        <v>84</v>
      </c>
      <c r="L297" s="49">
        <v>42979.0</v>
      </c>
      <c r="M297" s="50"/>
      <c r="N297" s="48" t="s">
        <v>85</v>
      </c>
      <c r="O297" s="48" t="s">
        <v>295</v>
      </c>
      <c r="P297" s="52"/>
      <c r="Q297" s="6">
        <v>7.0</v>
      </c>
      <c r="R297" s="6">
        <v>9.0</v>
      </c>
      <c r="S297" s="6">
        <v>8.0</v>
      </c>
      <c r="T297" s="23"/>
      <c r="U297" s="6"/>
      <c r="V297" s="23"/>
      <c r="W297" s="6">
        <v>8.0</v>
      </c>
      <c r="X297" s="6">
        <v>7.0</v>
      </c>
      <c r="Y297" s="6">
        <v>8.0</v>
      </c>
      <c r="Z297" s="6">
        <v>7.0</v>
      </c>
      <c r="AA297" s="6">
        <v>10.0</v>
      </c>
      <c r="AB297" s="6">
        <v>7.0</v>
      </c>
      <c r="AC297" s="6">
        <v>8.0</v>
      </c>
      <c r="AD297" s="23"/>
      <c r="AE297" s="23"/>
      <c r="AF297" s="23"/>
      <c r="AG297" s="23"/>
      <c r="AH297" s="6">
        <v>10.0</v>
      </c>
      <c r="AI297" s="6">
        <v>10.0</v>
      </c>
      <c r="AJ297" s="6">
        <v>10.0</v>
      </c>
      <c r="AK297" s="6">
        <v>9.0</v>
      </c>
      <c r="AL297" s="6">
        <v>9.0</v>
      </c>
      <c r="AM297" s="23"/>
      <c r="AN297" s="6">
        <v>10.0</v>
      </c>
      <c r="AO297" s="23"/>
      <c r="AP297" s="23"/>
      <c r="AQ297" s="23"/>
      <c r="AR297" s="6">
        <v>10.0</v>
      </c>
      <c r="AS297" s="6">
        <v>10.0</v>
      </c>
      <c r="AT297" s="23"/>
      <c r="AU297" s="23"/>
      <c r="AV297" s="23"/>
      <c r="AW297" s="23"/>
      <c r="AX297" s="6">
        <v>10.0</v>
      </c>
      <c r="AY297" s="32">
        <f t="shared" si="1"/>
        <v>8.78</v>
      </c>
      <c r="AZ297" s="23"/>
      <c r="BA297" s="23">
        <f t="shared" si="2"/>
        <v>0</v>
      </c>
      <c r="BB297" s="6">
        <v>1.0</v>
      </c>
      <c r="BC297" s="6">
        <v>0.0</v>
      </c>
      <c r="BD297" s="23">
        <f t="shared" si="3"/>
        <v>1</v>
      </c>
      <c r="BE297" s="6" t="s">
        <v>92</v>
      </c>
      <c r="BF297" s="6" t="s">
        <v>55</v>
      </c>
      <c r="BG297" s="6" t="s">
        <v>55</v>
      </c>
      <c r="BH297" s="6" t="s">
        <v>55</v>
      </c>
      <c r="BI297" s="6" t="s">
        <v>55</v>
      </c>
      <c r="BJ297" s="6" t="s">
        <v>92</v>
      </c>
      <c r="BK297" s="6" t="s">
        <v>55</v>
      </c>
      <c r="BL297" s="23"/>
    </row>
    <row r="298">
      <c r="A298" s="16">
        <v>293.0</v>
      </c>
      <c r="B298" s="116" t="s">
        <v>1180</v>
      </c>
      <c r="C298" s="116" t="s">
        <v>607</v>
      </c>
      <c r="D298" s="116" t="s">
        <v>1181</v>
      </c>
      <c r="E298" s="117"/>
      <c r="F298" s="116" t="s">
        <v>96</v>
      </c>
      <c r="G298" s="116" t="s">
        <v>1353</v>
      </c>
      <c r="H298" s="48" t="s">
        <v>81</v>
      </c>
      <c r="J298" s="21"/>
      <c r="K298" s="48" t="s">
        <v>84</v>
      </c>
      <c r="L298" s="49">
        <v>42979.0</v>
      </c>
      <c r="M298" s="50"/>
      <c r="N298" s="48" t="s">
        <v>85</v>
      </c>
      <c r="O298" s="48" t="s">
        <v>483</v>
      </c>
      <c r="P298" s="52"/>
      <c r="Q298" s="25">
        <v>8.0</v>
      </c>
      <c r="R298" s="25">
        <v>8.0</v>
      </c>
      <c r="S298" s="25">
        <v>8.0</v>
      </c>
      <c r="T298" s="25"/>
      <c r="U298" s="6">
        <v>10.0</v>
      </c>
      <c r="V298" s="25"/>
      <c r="W298" s="25">
        <v>6.0</v>
      </c>
      <c r="X298" s="25">
        <v>8.0</v>
      </c>
      <c r="Y298" s="25">
        <v>6.0</v>
      </c>
      <c r="Z298" s="25">
        <v>8.0</v>
      </c>
      <c r="AA298" s="25">
        <v>8.0</v>
      </c>
      <c r="AB298" s="25">
        <v>6.0</v>
      </c>
      <c r="AC298" s="25">
        <v>9.0</v>
      </c>
      <c r="AD298" s="25"/>
      <c r="AE298" s="25"/>
      <c r="AF298" s="25"/>
      <c r="AG298" s="25"/>
      <c r="AH298" s="6">
        <v>10.0</v>
      </c>
      <c r="AI298" s="6">
        <v>10.0</v>
      </c>
      <c r="AJ298" s="6">
        <v>10.0</v>
      </c>
      <c r="AK298" s="6">
        <v>10.0</v>
      </c>
      <c r="AL298" s="6">
        <v>9.0</v>
      </c>
      <c r="AM298" s="25"/>
      <c r="AN298" s="25"/>
      <c r="AO298" s="25"/>
      <c r="AP298" s="25"/>
      <c r="AQ298" s="25"/>
      <c r="AR298" s="6">
        <v>8.0</v>
      </c>
      <c r="AS298" s="25"/>
      <c r="AT298" s="25"/>
      <c r="AU298" s="25"/>
      <c r="AV298" s="25"/>
      <c r="AW298" s="25"/>
      <c r="AX298" s="6">
        <v>10.0</v>
      </c>
      <c r="AY298" s="32">
        <f t="shared" si="1"/>
        <v>8.44</v>
      </c>
      <c r="AZ298" s="23"/>
      <c r="BA298" s="23">
        <f t="shared" si="2"/>
        <v>0</v>
      </c>
      <c r="BB298" s="6">
        <v>5.0</v>
      </c>
      <c r="BC298" s="6">
        <v>0.0</v>
      </c>
      <c r="BD298" s="23">
        <f t="shared" si="3"/>
        <v>5</v>
      </c>
      <c r="BE298" s="6" t="s">
        <v>92</v>
      </c>
      <c r="BF298" s="6" t="s">
        <v>55</v>
      </c>
      <c r="BG298" s="6" t="s">
        <v>55</v>
      </c>
      <c r="BH298" s="6" t="s">
        <v>55</v>
      </c>
      <c r="BI298" s="6" t="s">
        <v>55</v>
      </c>
      <c r="BJ298" s="6" t="s">
        <v>92</v>
      </c>
      <c r="BK298" s="6" t="s">
        <v>55</v>
      </c>
      <c r="BL298" s="23"/>
    </row>
    <row r="299">
      <c r="A299" s="16">
        <v>294.0</v>
      </c>
      <c r="B299" s="116" t="s">
        <v>1184</v>
      </c>
      <c r="C299" s="116" t="s">
        <v>1185</v>
      </c>
      <c r="D299" s="116" t="s">
        <v>110</v>
      </c>
      <c r="E299" s="117"/>
      <c r="F299" s="116" t="s">
        <v>96</v>
      </c>
      <c r="G299" s="116" t="s">
        <v>1353</v>
      </c>
      <c r="H299" s="48" t="s">
        <v>81</v>
      </c>
      <c r="J299" s="21"/>
      <c r="K299" s="48" t="s">
        <v>84</v>
      </c>
      <c r="L299" s="49">
        <v>42979.0</v>
      </c>
      <c r="M299" s="50"/>
      <c r="N299" s="48" t="s">
        <v>85</v>
      </c>
      <c r="O299" s="48" t="s">
        <v>483</v>
      </c>
      <c r="P299" s="52"/>
      <c r="Q299" s="25">
        <v>9.0</v>
      </c>
      <c r="R299" s="25">
        <v>9.0</v>
      </c>
      <c r="S299" s="25">
        <v>10.0</v>
      </c>
      <c r="T299" s="25"/>
      <c r="U299" s="6">
        <v>10.0</v>
      </c>
      <c r="V299" s="25"/>
      <c r="W299" s="25">
        <v>7.0</v>
      </c>
      <c r="X299" s="25">
        <v>9.0</v>
      </c>
      <c r="Y299" s="25">
        <v>6.0</v>
      </c>
      <c r="Z299" s="25">
        <v>8.0</v>
      </c>
      <c r="AA299" s="25">
        <v>10.0</v>
      </c>
      <c r="AB299" s="25">
        <v>10.0</v>
      </c>
      <c r="AC299" s="25">
        <v>9.0</v>
      </c>
      <c r="AD299" s="25"/>
      <c r="AE299" s="25"/>
      <c r="AF299" s="25"/>
      <c r="AG299" s="25"/>
      <c r="AH299" s="6">
        <v>9.0</v>
      </c>
      <c r="AI299" s="6">
        <v>10.0</v>
      </c>
      <c r="AJ299" s="6">
        <v>10.0</v>
      </c>
      <c r="AK299" s="6">
        <v>10.0</v>
      </c>
      <c r="AL299" s="6">
        <v>8.0</v>
      </c>
      <c r="AM299" s="25"/>
      <c r="AN299" s="25"/>
      <c r="AO299" s="25"/>
      <c r="AP299" s="25"/>
      <c r="AQ299" s="25"/>
      <c r="AR299" s="6">
        <v>8.0</v>
      </c>
      <c r="AS299" s="25"/>
      <c r="AT299" s="25"/>
      <c r="AU299" s="25"/>
      <c r="AV299" s="25"/>
      <c r="AW299" s="25"/>
      <c r="AX299" s="6">
        <v>10.0</v>
      </c>
      <c r="AY299" s="32">
        <f t="shared" si="1"/>
        <v>9</v>
      </c>
      <c r="AZ299" s="23"/>
      <c r="BA299" s="23">
        <f t="shared" si="2"/>
        <v>0</v>
      </c>
      <c r="BB299" s="6">
        <v>2.0</v>
      </c>
      <c r="BC299" s="6">
        <v>0.0</v>
      </c>
      <c r="BD299" s="23">
        <f t="shared" si="3"/>
        <v>2</v>
      </c>
      <c r="BE299" s="6" t="s">
        <v>92</v>
      </c>
      <c r="BF299" s="6" t="s">
        <v>55</v>
      </c>
      <c r="BG299" s="6" t="s">
        <v>55</v>
      </c>
      <c r="BH299" s="6" t="s">
        <v>55</v>
      </c>
      <c r="BI299" s="6" t="s">
        <v>55</v>
      </c>
      <c r="BJ299" s="6" t="s">
        <v>92</v>
      </c>
      <c r="BK299" s="6" t="s">
        <v>55</v>
      </c>
      <c r="BL299" s="23"/>
    </row>
    <row r="300">
      <c r="A300" s="16">
        <v>295.0</v>
      </c>
      <c r="B300" s="116" t="s">
        <v>1186</v>
      </c>
      <c r="C300" s="116" t="s">
        <v>185</v>
      </c>
      <c r="D300" s="116" t="s">
        <v>161</v>
      </c>
      <c r="E300" s="117"/>
      <c r="F300" s="116" t="s">
        <v>79</v>
      </c>
      <c r="G300" s="116" t="s">
        <v>1353</v>
      </c>
      <c r="H300" s="48" t="s">
        <v>81</v>
      </c>
      <c r="J300" s="21"/>
      <c r="K300" s="48" t="s">
        <v>84</v>
      </c>
      <c r="L300" s="49">
        <v>42979.0</v>
      </c>
      <c r="M300" s="50"/>
      <c r="N300" s="48" t="s">
        <v>85</v>
      </c>
      <c r="O300" s="48" t="s">
        <v>295</v>
      </c>
      <c r="P300" s="52"/>
      <c r="Q300" s="25">
        <v>6.0</v>
      </c>
      <c r="R300" s="25">
        <v>5.0</v>
      </c>
      <c r="S300" s="25">
        <v>5.0</v>
      </c>
      <c r="T300" s="25"/>
      <c r="U300" s="6">
        <v>10.0</v>
      </c>
      <c r="V300" s="25"/>
      <c r="W300" s="25">
        <v>5.0</v>
      </c>
      <c r="X300" s="25">
        <v>8.0</v>
      </c>
      <c r="Y300" s="25">
        <v>5.0</v>
      </c>
      <c r="Z300" s="25">
        <v>10.0</v>
      </c>
      <c r="AA300" s="25">
        <v>9.0</v>
      </c>
      <c r="AB300" s="25">
        <v>5.0</v>
      </c>
      <c r="AC300" s="25">
        <v>7.0</v>
      </c>
      <c r="AD300" s="25"/>
      <c r="AE300" s="25"/>
      <c r="AF300" s="25"/>
      <c r="AG300" s="25"/>
      <c r="AH300" s="6">
        <v>10.0</v>
      </c>
      <c r="AI300" s="6">
        <v>10.0</v>
      </c>
      <c r="AJ300" s="6">
        <v>10.0</v>
      </c>
      <c r="AK300" s="6">
        <v>10.0</v>
      </c>
      <c r="AL300" s="6">
        <v>6.0</v>
      </c>
      <c r="AM300" s="25"/>
      <c r="AN300" s="25"/>
      <c r="AO300" s="25"/>
      <c r="AP300" s="25"/>
      <c r="AQ300" s="25"/>
      <c r="AR300" s="6">
        <v>5.0</v>
      </c>
      <c r="AS300" s="25"/>
      <c r="AT300" s="25"/>
      <c r="AU300" s="25"/>
      <c r="AV300" s="25"/>
      <c r="AW300" s="25"/>
      <c r="AX300" s="6">
        <v>10.0</v>
      </c>
      <c r="AY300" s="32">
        <f t="shared" si="1"/>
        <v>7.55</v>
      </c>
      <c r="AZ300" s="23"/>
      <c r="BA300" s="23">
        <f t="shared" si="2"/>
        <v>0</v>
      </c>
      <c r="BB300" s="6">
        <v>15.0</v>
      </c>
      <c r="BC300" s="6">
        <v>9.0</v>
      </c>
      <c r="BD300" s="23">
        <f t="shared" si="3"/>
        <v>6</v>
      </c>
      <c r="BE300" s="6" t="s">
        <v>92</v>
      </c>
      <c r="BF300" s="6" t="s">
        <v>55</v>
      </c>
      <c r="BG300" s="6" t="s">
        <v>55</v>
      </c>
      <c r="BH300" s="6" t="s">
        <v>55</v>
      </c>
      <c r="BI300" s="6" t="s">
        <v>55</v>
      </c>
      <c r="BJ300" s="6" t="s">
        <v>92</v>
      </c>
      <c r="BK300" s="6" t="s">
        <v>55</v>
      </c>
      <c r="BL300" s="23"/>
    </row>
    <row r="301">
      <c r="A301" s="16">
        <v>296.0</v>
      </c>
      <c r="B301" s="116" t="s">
        <v>1059</v>
      </c>
      <c r="C301" s="116" t="s">
        <v>143</v>
      </c>
      <c r="D301" s="116" t="s">
        <v>270</v>
      </c>
      <c r="E301" s="117"/>
      <c r="F301" s="116" t="s">
        <v>79</v>
      </c>
      <c r="G301" s="116" t="s">
        <v>1353</v>
      </c>
      <c r="H301" s="48" t="s">
        <v>81</v>
      </c>
      <c r="J301" s="21"/>
      <c r="K301" s="48" t="s">
        <v>84</v>
      </c>
      <c r="L301" s="49">
        <v>42979.0</v>
      </c>
      <c r="M301" s="50"/>
      <c r="N301" s="48" t="s">
        <v>85</v>
      </c>
      <c r="O301" s="48" t="s">
        <v>483</v>
      </c>
      <c r="P301" s="52"/>
      <c r="Q301" s="25">
        <v>8.0</v>
      </c>
      <c r="R301" s="25">
        <v>7.0</v>
      </c>
      <c r="S301" s="25">
        <v>7.0</v>
      </c>
      <c r="T301" s="25"/>
      <c r="U301" s="6">
        <v>10.0</v>
      </c>
      <c r="V301" s="25"/>
      <c r="W301" s="25">
        <v>5.0</v>
      </c>
      <c r="X301" s="25">
        <v>8.0</v>
      </c>
      <c r="Y301" s="25">
        <v>5.0</v>
      </c>
      <c r="Z301" s="25">
        <v>9.0</v>
      </c>
      <c r="AA301" s="25">
        <v>10.0</v>
      </c>
      <c r="AB301" s="25">
        <v>5.0</v>
      </c>
      <c r="AC301" s="25">
        <v>8.0</v>
      </c>
      <c r="AD301" s="25"/>
      <c r="AE301" s="25"/>
      <c r="AF301" s="25"/>
      <c r="AG301" s="25"/>
      <c r="AH301" s="6">
        <v>10.0</v>
      </c>
      <c r="AI301" s="6">
        <v>10.0</v>
      </c>
      <c r="AJ301" s="6">
        <v>10.0</v>
      </c>
      <c r="AK301" s="6">
        <v>10.0</v>
      </c>
      <c r="AL301" s="6">
        <v>9.0</v>
      </c>
      <c r="AM301" s="25"/>
      <c r="AN301" s="25"/>
      <c r="AO301" s="25"/>
      <c r="AP301" s="25"/>
      <c r="AQ301" s="25"/>
      <c r="AR301" s="6">
        <v>7.0</v>
      </c>
      <c r="AS301" s="25"/>
      <c r="AT301" s="25"/>
      <c r="AU301" s="25"/>
      <c r="AV301" s="25"/>
      <c r="AW301" s="25"/>
      <c r="AX301" s="6">
        <v>10.0</v>
      </c>
      <c r="AY301" s="32">
        <f t="shared" si="1"/>
        <v>8.22</v>
      </c>
      <c r="AZ301" s="23"/>
      <c r="BA301" s="23">
        <f t="shared" si="2"/>
        <v>0</v>
      </c>
      <c r="BB301" s="6">
        <v>52.0</v>
      </c>
      <c r="BC301" s="6">
        <v>0.0</v>
      </c>
      <c r="BD301" s="23">
        <f t="shared" si="3"/>
        <v>52</v>
      </c>
      <c r="BE301" s="6" t="s">
        <v>92</v>
      </c>
      <c r="BF301" s="6" t="s">
        <v>55</v>
      </c>
      <c r="BG301" s="6" t="s">
        <v>55</v>
      </c>
      <c r="BH301" s="6" t="s">
        <v>55</v>
      </c>
      <c r="BI301" s="6" t="s">
        <v>55</v>
      </c>
      <c r="BJ301" s="6" t="s">
        <v>92</v>
      </c>
      <c r="BK301" s="6" t="s">
        <v>55</v>
      </c>
      <c r="BL301" s="23"/>
    </row>
    <row r="302">
      <c r="A302" s="16">
        <v>297.0</v>
      </c>
      <c r="B302" s="116" t="s">
        <v>1190</v>
      </c>
      <c r="C302" s="116" t="s">
        <v>1191</v>
      </c>
      <c r="D302" s="116" t="s">
        <v>110</v>
      </c>
      <c r="E302" s="117"/>
      <c r="F302" s="116" t="s">
        <v>96</v>
      </c>
      <c r="G302" s="116" t="s">
        <v>1353</v>
      </c>
      <c r="H302" s="48" t="s">
        <v>81</v>
      </c>
      <c r="J302" s="21"/>
      <c r="K302" s="48" t="s">
        <v>84</v>
      </c>
      <c r="L302" s="49">
        <v>42979.0</v>
      </c>
      <c r="M302" s="50"/>
      <c r="N302" s="48" t="s">
        <v>85</v>
      </c>
      <c r="O302" s="48" t="s">
        <v>483</v>
      </c>
      <c r="P302" s="50"/>
      <c r="Q302" s="6">
        <v>9.0</v>
      </c>
      <c r="R302" s="6">
        <v>9.0</v>
      </c>
      <c r="S302" s="6">
        <v>10.0</v>
      </c>
      <c r="T302" s="23"/>
      <c r="U302" s="6">
        <v>10.0</v>
      </c>
      <c r="V302" s="23"/>
      <c r="W302" s="6">
        <v>7.0</v>
      </c>
      <c r="X302" s="6">
        <v>10.0</v>
      </c>
      <c r="Y302" s="6">
        <v>7.0</v>
      </c>
      <c r="Z302" s="6">
        <v>10.0</v>
      </c>
      <c r="AA302" s="6">
        <v>10.0</v>
      </c>
      <c r="AB302" s="6">
        <v>10.0</v>
      </c>
      <c r="AC302" s="6">
        <v>10.0</v>
      </c>
      <c r="AD302" s="23"/>
      <c r="AE302" s="23"/>
      <c r="AF302" s="23"/>
      <c r="AG302" s="23"/>
      <c r="AH302" s="6">
        <v>10.0</v>
      </c>
      <c r="AI302" s="6">
        <v>10.0</v>
      </c>
      <c r="AJ302" s="6">
        <v>10.0</v>
      </c>
      <c r="AK302" s="6">
        <v>10.0</v>
      </c>
      <c r="AL302" s="6">
        <v>10.0</v>
      </c>
      <c r="AM302" s="23"/>
      <c r="AN302" s="23"/>
      <c r="AO302" s="23"/>
      <c r="AP302" s="23"/>
      <c r="AQ302" s="23"/>
      <c r="AR302" s="6">
        <v>10.0</v>
      </c>
      <c r="AS302" s="23"/>
      <c r="AT302" s="23"/>
      <c r="AU302" s="23"/>
      <c r="AV302" s="23"/>
      <c r="AW302" s="23"/>
      <c r="AX302" s="6">
        <v>10.0</v>
      </c>
      <c r="AY302" s="32">
        <f t="shared" si="1"/>
        <v>9.55</v>
      </c>
      <c r="AZ302" s="23"/>
      <c r="BA302" s="23">
        <f t="shared" si="2"/>
        <v>0</v>
      </c>
      <c r="BB302" s="6">
        <v>28.0</v>
      </c>
      <c r="BC302" s="6">
        <v>0.0</v>
      </c>
      <c r="BD302" s="23">
        <f t="shared" si="3"/>
        <v>28</v>
      </c>
      <c r="BE302" s="6" t="s">
        <v>92</v>
      </c>
      <c r="BF302" s="6" t="s">
        <v>55</v>
      </c>
      <c r="BG302" s="6" t="s">
        <v>55</v>
      </c>
      <c r="BH302" s="6" t="s">
        <v>55</v>
      </c>
      <c r="BI302" s="6" t="s">
        <v>55</v>
      </c>
      <c r="BJ302" s="6" t="s">
        <v>92</v>
      </c>
      <c r="BK302" s="6" t="s">
        <v>55</v>
      </c>
      <c r="BL302" s="23"/>
    </row>
    <row r="303">
      <c r="A303" s="16">
        <v>298.0</v>
      </c>
      <c r="B303" s="116" t="s">
        <v>1195</v>
      </c>
      <c r="C303" s="116" t="s">
        <v>1196</v>
      </c>
      <c r="D303" s="118"/>
      <c r="E303" s="117"/>
      <c r="F303" s="116" t="s">
        <v>79</v>
      </c>
      <c r="G303" s="116" t="s">
        <v>1353</v>
      </c>
      <c r="H303" s="48" t="s">
        <v>81</v>
      </c>
      <c r="J303" s="21"/>
      <c r="K303" s="48" t="s">
        <v>84</v>
      </c>
      <c r="L303" s="49">
        <v>42979.0</v>
      </c>
      <c r="M303" s="50"/>
      <c r="N303" s="48" t="s">
        <v>85</v>
      </c>
      <c r="O303" s="48" t="s">
        <v>483</v>
      </c>
      <c r="P303" s="52"/>
      <c r="Q303" s="25">
        <v>9.0</v>
      </c>
      <c r="R303" s="25">
        <v>9.0</v>
      </c>
      <c r="S303" s="25">
        <v>10.0</v>
      </c>
      <c r="T303" s="25"/>
      <c r="U303" s="6">
        <v>10.0</v>
      </c>
      <c r="V303" s="25"/>
      <c r="W303" s="25">
        <v>9.0</v>
      </c>
      <c r="X303" s="25">
        <v>8.0</v>
      </c>
      <c r="Y303" s="25">
        <v>10.0</v>
      </c>
      <c r="Z303" s="25">
        <v>9.0</v>
      </c>
      <c r="AA303" s="25">
        <v>9.0</v>
      </c>
      <c r="AB303" s="25">
        <v>8.0</v>
      </c>
      <c r="AC303" s="25">
        <v>10.0</v>
      </c>
      <c r="AD303" s="25"/>
      <c r="AE303" s="25"/>
      <c r="AF303" s="25"/>
      <c r="AG303" s="25"/>
      <c r="AH303" s="6">
        <v>10.0</v>
      </c>
      <c r="AI303" s="6">
        <v>10.0</v>
      </c>
      <c r="AJ303" s="6">
        <v>10.0</v>
      </c>
      <c r="AK303" s="6">
        <v>10.0</v>
      </c>
      <c r="AL303" s="6">
        <v>10.0</v>
      </c>
      <c r="AM303" s="25"/>
      <c r="AN303" s="25"/>
      <c r="AO303" s="25"/>
      <c r="AP303" s="25"/>
      <c r="AQ303" s="25"/>
      <c r="AR303" s="6">
        <v>10.0</v>
      </c>
      <c r="AS303" s="25"/>
      <c r="AT303" s="25"/>
      <c r="AU303" s="25"/>
      <c r="AV303" s="25"/>
      <c r="AW303" s="25"/>
      <c r="AX303" s="6">
        <v>10.0</v>
      </c>
      <c r="AY303" s="32">
        <f t="shared" si="1"/>
        <v>9.5</v>
      </c>
      <c r="AZ303" s="23"/>
      <c r="BA303" s="23">
        <f t="shared" si="2"/>
        <v>0</v>
      </c>
      <c r="BB303" s="6">
        <v>7.0</v>
      </c>
      <c r="BC303" s="6">
        <v>0.0</v>
      </c>
      <c r="BD303" s="23">
        <f t="shared" si="3"/>
        <v>7</v>
      </c>
      <c r="BE303" s="6" t="s">
        <v>92</v>
      </c>
      <c r="BF303" s="6" t="s">
        <v>55</v>
      </c>
      <c r="BG303" s="6" t="s">
        <v>55</v>
      </c>
      <c r="BH303" s="6" t="s">
        <v>55</v>
      </c>
      <c r="BI303" s="6" t="s">
        <v>55</v>
      </c>
      <c r="BJ303" s="6" t="s">
        <v>92</v>
      </c>
      <c r="BK303" s="6" t="s">
        <v>55</v>
      </c>
      <c r="BL303" s="23"/>
    </row>
    <row r="304">
      <c r="A304" s="16">
        <v>299.0</v>
      </c>
      <c r="B304" s="116" t="s">
        <v>1318</v>
      </c>
      <c r="C304" s="116" t="s">
        <v>731</v>
      </c>
      <c r="D304" s="116" t="s">
        <v>77</v>
      </c>
      <c r="E304" s="118"/>
      <c r="F304" s="116" t="s">
        <v>79</v>
      </c>
      <c r="G304" s="116" t="s">
        <v>1353</v>
      </c>
      <c r="H304" s="48" t="s">
        <v>81</v>
      </c>
      <c r="J304" s="21"/>
      <c r="K304" s="48" t="s">
        <v>84</v>
      </c>
      <c r="L304" s="49">
        <v>42979.0</v>
      </c>
      <c r="M304" s="50"/>
      <c r="N304" s="48" t="s">
        <v>85</v>
      </c>
      <c r="O304" s="48" t="s">
        <v>295</v>
      </c>
      <c r="P304" s="52"/>
      <c r="Q304" s="6">
        <v>5.0</v>
      </c>
      <c r="R304" s="6">
        <v>8.0</v>
      </c>
      <c r="S304" s="6">
        <v>5.0</v>
      </c>
      <c r="T304" s="23"/>
      <c r="U304" s="6">
        <v>10.0</v>
      </c>
      <c r="V304" s="23"/>
      <c r="W304" s="6">
        <v>5.0</v>
      </c>
      <c r="X304" s="6">
        <v>7.0</v>
      </c>
      <c r="Y304" s="6">
        <v>5.0</v>
      </c>
      <c r="Z304" s="6">
        <v>9.0</v>
      </c>
      <c r="AA304" s="6">
        <v>9.0</v>
      </c>
      <c r="AB304" s="6">
        <v>5.0</v>
      </c>
      <c r="AC304" s="6">
        <v>6.0</v>
      </c>
      <c r="AD304" s="23"/>
      <c r="AE304" s="23"/>
      <c r="AF304" s="23"/>
      <c r="AG304" s="23"/>
      <c r="AH304" s="6">
        <v>10.0</v>
      </c>
      <c r="AI304" s="6">
        <v>10.0</v>
      </c>
      <c r="AJ304" s="6">
        <v>10.0</v>
      </c>
      <c r="AK304" s="6">
        <v>10.0</v>
      </c>
      <c r="AL304" s="6">
        <v>6.0</v>
      </c>
      <c r="AM304" s="23"/>
      <c r="AN304" s="23"/>
      <c r="AO304" s="23"/>
      <c r="AP304" s="23"/>
      <c r="AQ304" s="23"/>
      <c r="AR304" s="6">
        <v>6.0</v>
      </c>
      <c r="AS304" s="23"/>
      <c r="AT304" s="23"/>
      <c r="AU304" s="23"/>
      <c r="AV304" s="23"/>
      <c r="AW304" s="23"/>
      <c r="AX304" s="6">
        <v>10.0</v>
      </c>
      <c r="AY304" s="32">
        <f t="shared" si="1"/>
        <v>7.55</v>
      </c>
      <c r="AZ304" s="23"/>
      <c r="BA304" s="23">
        <f t="shared" si="2"/>
        <v>0</v>
      </c>
      <c r="BB304" s="6">
        <v>17.0</v>
      </c>
      <c r="BC304" s="6">
        <v>3.0</v>
      </c>
      <c r="BD304" s="23">
        <f t="shared" si="3"/>
        <v>14</v>
      </c>
      <c r="BE304" s="6" t="s">
        <v>92</v>
      </c>
      <c r="BF304" s="6" t="s">
        <v>55</v>
      </c>
      <c r="BG304" s="6" t="s">
        <v>55</v>
      </c>
      <c r="BH304" s="6" t="s">
        <v>55</v>
      </c>
      <c r="BI304" s="6" t="s">
        <v>55</v>
      </c>
      <c r="BJ304" s="6" t="s">
        <v>92</v>
      </c>
      <c r="BK304" s="6" t="s">
        <v>55</v>
      </c>
      <c r="BL304" s="23"/>
    </row>
    <row r="305">
      <c r="A305" s="16">
        <v>300.0</v>
      </c>
      <c r="B305" s="116" t="s">
        <v>377</v>
      </c>
      <c r="C305" s="116" t="s">
        <v>446</v>
      </c>
      <c r="D305" s="118"/>
      <c r="E305" s="117"/>
      <c r="F305" s="116" t="s">
        <v>96</v>
      </c>
      <c r="G305" s="116" t="s">
        <v>1353</v>
      </c>
      <c r="H305" s="48" t="s">
        <v>81</v>
      </c>
      <c r="J305" s="21"/>
      <c r="K305" s="48" t="s">
        <v>84</v>
      </c>
      <c r="L305" s="49">
        <v>42979.0</v>
      </c>
      <c r="M305" s="50"/>
      <c r="N305" s="48" t="s">
        <v>85</v>
      </c>
      <c r="O305" s="48" t="s">
        <v>295</v>
      </c>
      <c r="P305" s="52"/>
      <c r="Q305" s="6">
        <v>9.0</v>
      </c>
      <c r="R305" s="6">
        <v>10.0</v>
      </c>
      <c r="S305" s="6">
        <v>10.0</v>
      </c>
      <c r="T305" s="23"/>
      <c r="U305" s="6">
        <v>10.0</v>
      </c>
      <c r="V305" s="23"/>
      <c r="W305" s="6">
        <v>6.0</v>
      </c>
      <c r="X305" s="6">
        <v>9.0</v>
      </c>
      <c r="Y305" s="6">
        <v>8.0</v>
      </c>
      <c r="Z305" s="6">
        <v>10.0</v>
      </c>
      <c r="AA305" s="6">
        <v>10.0</v>
      </c>
      <c r="AB305" s="6">
        <v>10.0</v>
      </c>
      <c r="AC305" s="6">
        <v>10.0</v>
      </c>
      <c r="AD305" s="23"/>
      <c r="AE305" s="23"/>
      <c r="AF305" s="23"/>
      <c r="AG305" s="23"/>
      <c r="AH305" s="6">
        <v>10.0</v>
      </c>
      <c r="AI305" s="6">
        <v>10.0</v>
      </c>
      <c r="AJ305" s="6">
        <v>10.0</v>
      </c>
      <c r="AK305" s="6">
        <v>9.0</v>
      </c>
      <c r="AL305" s="6">
        <v>10.0</v>
      </c>
      <c r="AM305" s="23"/>
      <c r="AN305" s="23"/>
      <c r="AO305" s="23"/>
      <c r="AP305" s="23"/>
      <c r="AQ305" s="23"/>
      <c r="AR305" s="6">
        <v>9.0</v>
      </c>
      <c r="AS305" s="23"/>
      <c r="AT305" s="23"/>
      <c r="AU305" s="23"/>
      <c r="AV305" s="23"/>
      <c r="AW305" s="23"/>
      <c r="AX305" s="6">
        <v>10.0</v>
      </c>
      <c r="AY305" s="32">
        <f t="shared" si="1"/>
        <v>9.44</v>
      </c>
      <c r="AZ305" s="23"/>
      <c r="BA305" s="23">
        <f t="shared" si="2"/>
        <v>0</v>
      </c>
      <c r="BB305" s="6">
        <v>47.0</v>
      </c>
      <c r="BC305" s="6">
        <v>0.0</v>
      </c>
      <c r="BD305" s="23">
        <f t="shared" si="3"/>
        <v>47</v>
      </c>
      <c r="BE305" s="6" t="s">
        <v>92</v>
      </c>
      <c r="BF305" s="6" t="s">
        <v>55</v>
      </c>
      <c r="BG305" s="6" t="s">
        <v>55</v>
      </c>
      <c r="BH305" s="6" t="s">
        <v>55</v>
      </c>
      <c r="BI305" s="6" t="s">
        <v>55</v>
      </c>
      <c r="BJ305" s="6" t="s">
        <v>92</v>
      </c>
      <c r="BK305" s="6" t="s">
        <v>55</v>
      </c>
      <c r="BL305" s="23"/>
    </row>
    <row r="306">
      <c r="A306" s="16">
        <v>301.0</v>
      </c>
      <c r="B306" s="116" t="s">
        <v>1200</v>
      </c>
      <c r="C306" s="116" t="s">
        <v>850</v>
      </c>
      <c r="D306" s="116" t="s">
        <v>173</v>
      </c>
      <c r="E306" s="117"/>
      <c r="F306" s="116" t="s">
        <v>79</v>
      </c>
      <c r="G306" s="116" t="s">
        <v>1353</v>
      </c>
      <c r="H306" s="48" t="s">
        <v>81</v>
      </c>
      <c r="J306" s="21"/>
      <c r="K306" s="48" t="s">
        <v>84</v>
      </c>
      <c r="L306" s="49">
        <v>42979.0</v>
      </c>
      <c r="M306" s="50"/>
      <c r="N306" s="48" t="s">
        <v>85</v>
      </c>
      <c r="O306" s="48" t="s">
        <v>483</v>
      </c>
      <c r="P306" s="52"/>
      <c r="Q306" s="6">
        <v>9.0</v>
      </c>
      <c r="R306" s="6">
        <v>9.0</v>
      </c>
      <c r="S306" s="6">
        <v>10.0</v>
      </c>
      <c r="T306" s="23"/>
      <c r="U306" s="6">
        <v>10.0</v>
      </c>
      <c r="V306" s="23"/>
      <c r="W306" s="6">
        <v>9.0</v>
      </c>
      <c r="X306" s="6">
        <v>10.0</v>
      </c>
      <c r="Y306" s="6">
        <v>9.0</v>
      </c>
      <c r="Z306" s="6">
        <v>10.0</v>
      </c>
      <c r="AA306" s="6">
        <v>10.0</v>
      </c>
      <c r="AB306" s="6">
        <v>8.0</v>
      </c>
      <c r="AC306" s="6">
        <v>9.0</v>
      </c>
      <c r="AD306" s="23"/>
      <c r="AE306" s="23"/>
      <c r="AF306" s="23"/>
      <c r="AG306" s="23"/>
      <c r="AH306" s="6">
        <v>10.0</v>
      </c>
      <c r="AI306" s="6">
        <v>10.0</v>
      </c>
      <c r="AJ306" s="6">
        <v>10.0</v>
      </c>
      <c r="AK306" s="6">
        <v>10.0</v>
      </c>
      <c r="AL306" s="6">
        <v>9.0</v>
      </c>
      <c r="AM306" s="23"/>
      <c r="AN306" s="23"/>
      <c r="AO306" s="23"/>
      <c r="AP306" s="23"/>
      <c r="AQ306" s="23"/>
      <c r="AR306" s="6">
        <v>10.0</v>
      </c>
      <c r="AS306" s="23"/>
      <c r="AT306" s="23"/>
      <c r="AU306" s="23"/>
      <c r="AV306" s="23"/>
      <c r="AW306" s="23"/>
      <c r="AX306" s="6">
        <v>10.0</v>
      </c>
      <c r="AY306" s="32">
        <f t="shared" si="1"/>
        <v>9.55</v>
      </c>
      <c r="AZ306" s="23"/>
      <c r="BA306" s="23">
        <f t="shared" si="2"/>
        <v>0</v>
      </c>
      <c r="BB306" s="6">
        <v>3.0</v>
      </c>
      <c r="BC306" s="6">
        <v>0.0</v>
      </c>
      <c r="BD306" s="23">
        <f t="shared" si="3"/>
        <v>3</v>
      </c>
      <c r="BE306" s="6" t="s">
        <v>92</v>
      </c>
      <c r="BF306" s="6" t="s">
        <v>55</v>
      </c>
      <c r="BG306" s="6" t="s">
        <v>55</v>
      </c>
      <c r="BH306" s="6" t="s">
        <v>55</v>
      </c>
      <c r="BI306" s="6" t="s">
        <v>55</v>
      </c>
      <c r="BJ306" s="6" t="s">
        <v>92</v>
      </c>
      <c r="BK306" s="6" t="s">
        <v>55</v>
      </c>
      <c r="BL306" s="23"/>
    </row>
    <row r="307">
      <c r="A307" s="16">
        <v>302.0</v>
      </c>
      <c r="B307" s="116" t="s">
        <v>1202</v>
      </c>
      <c r="C307" s="116" t="s">
        <v>259</v>
      </c>
      <c r="D307" s="116" t="s">
        <v>341</v>
      </c>
      <c r="E307" s="117"/>
      <c r="F307" s="116" t="s">
        <v>96</v>
      </c>
      <c r="G307" s="116" t="s">
        <v>1353</v>
      </c>
      <c r="H307" s="48" t="s">
        <v>81</v>
      </c>
      <c r="J307" s="21"/>
      <c r="K307" s="48" t="s">
        <v>84</v>
      </c>
      <c r="L307" s="49">
        <v>42979.0</v>
      </c>
      <c r="M307" s="50"/>
      <c r="N307" s="48" t="s">
        <v>85</v>
      </c>
      <c r="O307" s="48" t="s">
        <v>483</v>
      </c>
      <c r="P307" s="52"/>
      <c r="Q307" s="6">
        <v>9.0</v>
      </c>
      <c r="R307" s="6">
        <v>6.0</v>
      </c>
      <c r="S307" s="6">
        <v>9.0</v>
      </c>
      <c r="T307" s="23"/>
      <c r="U307" s="6">
        <v>10.0</v>
      </c>
      <c r="V307" s="23"/>
      <c r="W307" s="6">
        <v>6.0</v>
      </c>
      <c r="X307" s="6">
        <v>9.0</v>
      </c>
      <c r="Y307" s="6">
        <v>6.0</v>
      </c>
      <c r="Z307" s="6">
        <v>10.0</v>
      </c>
      <c r="AA307" s="6">
        <v>10.0</v>
      </c>
      <c r="AB307" s="6">
        <v>10.0</v>
      </c>
      <c r="AC307" s="6">
        <v>10.0</v>
      </c>
      <c r="AD307" s="23"/>
      <c r="AE307" s="23"/>
      <c r="AF307" s="23"/>
      <c r="AG307" s="23"/>
      <c r="AH307" s="6">
        <v>10.0</v>
      </c>
      <c r="AI307" s="6">
        <v>10.0</v>
      </c>
      <c r="AJ307" s="6">
        <v>10.0</v>
      </c>
      <c r="AK307" s="6">
        <v>10.0</v>
      </c>
      <c r="AL307" s="6">
        <v>8.0</v>
      </c>
      <c r="AM307" s="23"/>
      <c r="AN307" s="23"/>
      <c r="AO307" s="23"/>
      <c r="AP307" s="23"/>
      <c r="AQ307" s="23"/>
      <c r="AR307" s="6">
        <v>8.0</v>
      </c>
      <c r="AS307" s="23"/>
      <c r="AT307" s="23"/>
      <c r="AU307" s="23"/>
      <c r="AV307" s="23"/>
      <c r="AW307" s="23"/>
      <c r="AX307" s="6">
        <v>10.0</v>
      </c>
      <c r="AY307" s="32">
        <f t="shared" si="1"/>
        <v>8.94</v>
      </c>
      <c r="AZ307" s="23"/>
      <c r="BA307" s="23">
        <f t="shared" si="2"/>
        <v>0</v>
      </c>
      <c r="BB307" s="6">
        <v>3.0</v>
      </c>
      <c r="BC307" s="6">
        <v>0.0</v>
      </c>
      <c r="BD307" s="23">
        <f t="shared" si="3"/>
        <v>3</v>
      </c>
      <c r="BE307" s="6" t="s">
        <v>92</v>
      </c>
      <c r="BF307" s="6" t="s">
        <v>55</v>
      </c>
      <c r="BG307" s="6" t="s">
        <v>55</v>
      </c>
      <c r="BH307" s="6" t="s">
        <v>55</v>
      </c>
      <c r="BI307" s="6" t="s">
        <v>55</v>
      </c>
      <c r="BJ307" s="6" t="s">
        <v>92</v>
      </c>
      <c r="BK307" s="6" t="s">
        <v>55</v>
      </c>
      <c r="BL307" s="23"/>
    </row>
    <row r="308">
      <c r="A308" s="16">
        <v>303.0</v>
      </c>
      <c r="B308" s="116" t="s">
        <v>1203</v>
      </c>
      <c r="C308" s="116" t="s">
        <v>172</v>
      </c>
      <c r="D308" s="116" t="s">
        <v>173</v>
      </c>
      <c r="E308" s="117"/>
      <c r="F308" s="116" t="s">
        <v>79</v>
      </c>
      <c r="G308" s="116" t="s">
        <v>1353</v>
      </c>
      <c r="H308" s="48" t="s">
        <v>81</v>
      </c>
      <c r="J308" s="21"/>
      <c r="K308" s="48" t="s">
        <v>84</v>
      </c>
      <c r="L308" s="49">
        <v>42979.0</v>
      </c>
      <c r="M308" s="50"/>
      <c r="N308" s="48" t="s">
        <v>85</v>
      </c>
      <c r="O308" s="48" t="s">
        <v>295</v>
      </c>
      <c r="P308" s="52"/>
      <c r="Q308" s="25">
        <v>8.0</v>
      </c>
      <c r="R308" s="25">
        <v>8.0</v>
      </c>
      <c r="S308" s="25">
        <v>9.0</v>
      </c>
      <c r="T308" s="25"/>
      <c r="U308" s="6">
        <v>10.0</v>
      </c>
      <c r="V308" s="25"/>
      <c r="W308" s="25">
        <v>9.0</v>
      </c>
      <c r="X308" s="25">
        <v>8.0</v>
      </c>
      <c r="Y308" s="25">
        <v>7.0</v>
      </c>
      <c r="Z308" s="25">
        <v>10.0</v>
      </c>
      <c r="AA308" s="25">
        <v>10.0</v>
      </c>
      <c r="AB308" s="25">
        <v>9.0</v>
      </c>
      <c r="AC308" s="25">
        <v>8.0</v>
      </c>
      <c r="AD308" s="25"/>
      <c r="AE308" s="25"/>
      <c r="AF308" s="25"/>
      <c r="AG308" s="25"/>
      <c r="AH308" s="6">
        <v>10.0</v>
      </c>
      <c r="AI308" s="6">
        <v>10.0</v>
      </c>
      <c r="AJ308" s="6">
        <v>10.0</v>
      </c>
      <c r="AK308" s="6">
        <v>10.0</v>
      </c>
      <c r="AL308" s="6">
        <v>10.0</v>
      </c>
      <c r="AM308" s="25"/>
      <c r="AN308" s="25"/>
      <c r="AO308" s="25"/>
      <c r="AP308" s="25"/>
      <c r="AQ308" s="25"/>
      <c r="AR308" s="6">
        <v>9.0</v>
      </c>
      <c r="AS308" s="25"/>
      <c r="AT308" s="25"/>
      <c r="AU308" s="25"/>
      <c r="AV308" s="25"/>
      <c r="AW308" s="25"/>
      <c r="AX308" s="6">
        <v>10.0</v>
      </c>
      <c r="AY308" s="32">
        <f t="shared" si="1"/>
        <v>9.16</v>
      </c>
      <c r="AZ308" s="23"/>
      <c r="BA308" s="23">
        <f t="shared" si="2"/>
        <v>0</v>
      </c>
      <c r="BB308" s="6">
        <v>4.0</v>
      </c>
      <c r="BC308" s="6">
        <v>0.0</v>
      </c>
      <c r="BD308" s="23">
        <f t="shared" si="3"/>
        <v>4</v>
      </c>
      <c r="BE308" s="6" t="s">
        <v>92</v>
      </c>
      <c r="BF308" s="6" t="s">
        <v>55</v>
      </c>
      <c r="BG308" s="6" t="s">
        <v>55</v>
      </c>
      <c r="BH308" s="6" t="s">
        <v>55</v>
      </c>
      <c r="BI308" s="6" t="s">
        <v>55</v>
      </c>
      <c r="BJ308" s="6" t="s">
        <v>92</v>
      </c>
      <c r="BK308" s="6" t="s">
        <v>55</v>
      </c>
      <c r="BL308" s="23"/>
    </row>
    <row r="309">
      <c r="A309" s="16">
        <v>304.0</v>
      </c>
      <c r="B309" s="116" t="s">
        <v>563</v>
      </c>
      <c r="C309" s="116" t="s">
        <v>263</v>
      </c>
      <c r="D309" s="116" t="s">
        <v>78</v>
      </c>
      <c r="E309" s="117"/>
      <c r="F309" s="116" t="s">
        <v>79</v>
      </c>
      <c r="G309" s="116" t="s">
        <v>1353</v>
      </c>
      <c r="H309" s="48" t="s">
        <v>81</v>
      </c>
      <c r="J309" s="21"/>
      <c r="K309" s="48" t="s">
        <v>84</v>
      </c>
      <c r="L309" s="49">
        <v>42979.0</v>
      </c>
      <c r="M309" s="50"/>
      <c r="N309" s="52"/>
      <c r="O309" s="52"/>
      <c r="P309" s="52"/>
      <c r="Q309" s="6">
        <v>5.0</v>
      </c>
      <c r="R309" s="6">
        <v>7.0</v>
      </c>
      <c r="S309" s="6">
        <v>5.0</v>
      </c>
      <c r="T309" s="23"/>
      <c r="U309" s="6">
        <v>10.0</v>
      </c>
      <c r="V309" s="23"/>
      <c r="W309" s="6">
        <v>5.0</v>
      </c>
      <c r="X309" s="6">
        <v>7.0</v>
      </c>
      <c r="Y309" s="6">
        <v>5.0</v>
      </c>
      <c r="Z309" s="6">
        <v>9.0</v>
      </c>
      <c r="AA309" s="6">
        <v>8.0</v>
      </c>
      <c r="AB309" s="6">
        <v>5.0</v>
      </c>
      <c r="AC309" s="6">
        <v>5.0</v>
      </c>
      <c r="AD309" s="23"/>
      <c r="AE309" s="23"/>
      <c r="AF309" s="23"/>
      <c r="AG309" s="23"/>
      <c r="AH309" s="6">
        <v>8.0</v>
      </c>
      <c r="AI309" s="6">
        <v>10.0</v>
      </c>
      <c r="AJ309" s="6">
        <v>10.0</v>
      </c>
      <c r="AK309" s="6">
        <v>10.0</v>
      </c>
      <c r="AL309" s="6">
        <v>6.0</v>
      </c>
      <c r="AM309" s="23"/>
      <c r="AN309" s="23"/>
      <c r="AO309" s="23"/>
      <c r="AP309" s="23"/>
      <c r="AQ309" s="23"/>
      <c r="AR309" s="6">
        <v>6.0</v>
      </c>
      <c r="AS309" s="23"/>
      <c r="AT309" s="23"/>
      <c r="AU309" s="23"/>
      <c r="AV309" s="23"/>
      <c r="AW309" s="23"/>
      <c r="AX309" s="6">
        <v>10.0</v>
      </c>
      <c r="AY309" s="32">
        <f t="shared" si="1"/>
        <v>7.27</v>
      </c>
      <c r="AZ309" s="23"/>
      <c r="BA309" s="23">
        <f t="shared" si="2"/>
        <v>0</v>
      </c>
      <c r="BB309" s="6">
        <v>14.0</v>
      </c>
      <c r="BC309" s="6">
        <v>3.0</v>
      </c>
      <c r="BD309" s="23">
        <f t="shared" si="3"/>
        <v>11</v>
      </c>
      <c r="BE309" s="6" t="s">
        <v>92</v>
      </c>
      <c r="BF309" s="6" t="s">
        <v>55</v>
      </c>
      <c r="BG309" s="6" t="s">
        <v>55</v>
      </c>
      <c r="BH309" s="6" t="s">
        <v>55</v>
      </c>
      <c r="BI309" s="6" t="s">
        <v>55</v>
      </c>
      <c r="BJ309" s="6" t="s">
        <v>92</v>
      </c>
      <c r="BK309" s="6" t="s">
        <v>55</v>
      </c>
      <c r="BL309" s="23"/>
    </row>
    <row r="310">
      <c r="A310" s="16">
        <v>305.0</v>
      </c>
      <c r="B310" s="116" t="s">
        <v>1207</v>
      </c>
      <c r="C310" s="116" t="s">
        <v>461</v>
      </c>
      <c r="D310" s="118"/>
      <c r="E310" s="117"/>
      <c r="F310" s="116" t="s">
        <v>96</v>
      </c>
      <c r="G310" s="116" t="s">
        <v>1353</v>
      </c>
      <c r="H310" s="48" t="s">
        <v>81</v>
      </c>
      <c r="J310" s="21"/>
      <c r="K310" s="48" t="s">
        <v>84</v>
      </c>
      <c r="L310" s="49">
        <v>42979.0</v>
      </c>
      <c r="M310" s="50"/>
      <c r="N310" s="48" t="s">
        <v>85</v>
      </c>
      <c r="O310" s="48" t="s">
        <v>295</v>
      </c>
      <c r="P310" s="52"/>
      <c r="Q310" s="25">
        <v>9.0</v>
      </c>
      <c r="R310" s="25">
        <v>9.0</v>
      </c>
      <c r="S310" s="25">
        <v>10.0</v>
      </c>
      <c r="T310" s="25"/>
      <c r="U310" s="6">
        <v>10.0</v>
      </c>
      <c r="V310" s="25"/>
      <c r="W310" s="25">
        <v>9.0</v>
      </c>
      <c r="X310" s="25">
        <v>10.0</v>
      </c>
      <c r="Y310" s="25">
        <v>8.0</v>
      </c>
      <c r="Z310" s="25">
        <v>10.0</v>
      </c>
      <c r="AA310" s="25">
        <v>10.0</v>
      </c>
      <c r="AB310" s="25">
        <v>10.0</v>
      </c>
      <c r="AC310" s="25">
        <v>10.0</v>
      </c>
      <c r="AD310" s="25"/>
      <c r="AE310" s="25"/>
      <c r="AF310" s="25"/>
      <c r="AG310" s="25"/>
      <c r="AH310" s="6">
        <v>10.0</v>
      </c>
      <c r="AI310" s="6">
        <v>10.0</v>
      </c>
      <c r="AJ310" s="6">
        <v>10.0</v>
      </c>
      <c r="AK310" s="6">
        <v>10.0</v>
      </c>
      <c r="AL310" s="6">
        <v>10.0</v>
      </c>
      <c r="AM310" s="25"/>
      <c r="AN310" s="25"/>
      <c r="AO310" s="25"/>
      <c r="AP310" s="25"/>
      <c r="AQ310" s="25"/>
      <c r="AR310" s="6">
        <v>10.0</v>
      </c>
      <c r="AS310" s="25"/>
      <c r="AT310" s="25"/>
      <c r="AU310" s="25"/>
      <c r="AV310" s="25"/>
      <c r="AW310" s="25"/>
      <c r="AX310" s="25">
        <v>10.0</v>
      </c>
      <c r="AY310" s="32">
        <f t="shared" si="1"/>
        <v>9.72</v>
      </c>
      <c r="AZ310" s="23"/>
      <c r="BA310" s="23">
        <f t="shared" si="2"/>
        <v>0</v>
      </c>
      <c r="BB310" s="6">
        <v>15.0</v>
      </c>
      <c r="BC310" s="6">
        <v>0.0</v>
      </c>
      <c r="BD310" s="23">
        <f t="shared" si="3"/>
        <v>15</v>
      </c>
      <c r="BE310" s="6" t="s">
        <v>92</v>
      </c>
      <c r="BF310" s="6" t="s">
        <v>55</v>
      </c>
      <c r="BG310" s="6" t="s">
        <v>55</v>
      </c>
      <c r="BH310" s="6" t="s">
        <v>55</v>
      </c>
      <c r="BI310" s="6" t="s">
        <v>55</v>
      </c>
      <c r="BJ310" s="6" t="s">
        <v>92</v>
      </c>
      <c r="BK310" s="6" t="s">
        <v>55</v>
      </c>
      <c r="BL310" s="23"/>
    </row>
    <row r="311">
      <c r="A311" s="16">
        <v>306.0</v>
      </c>
      <c r="B311" s="116" t="s">
        <v>1209</v>
      </c>
      <c r="C311" s="116" t="s">
        <v>303</v>
      </c>
      <c r="D311" s="116" t="s">
        <v>94</v>
      </c>
      <c r="E311" s="117"/>
      <c r="F311" s="116" t="s">
        <v>96</v>
      </c>
      <c r="G311" s="116" t="s">
        <v>1353</v>
      </c>
      <c r="H311" s="48" t="s">
        <v>81</v>
      </c>
      <c r="J311" s="21"/>
      <c r="K311" s="48" t="s">
        <v>84</v>
      </c>
      <c r="L311" s="49">
        <v>42979.0</v>
      </c>
      <c r="M311" s="50"/>
      <c r="N311" s="48" t="s">
        <v>85</v>
      </c>
      <c r="O311" s="48" t="s">
        <v>483</v>
      </c>
      <c r="P311" s="50"/>
      <c r="Q311" s="25">
        <v>9.0</v>
      </c>
      <c r="R311" s="25">
        <v>7.0</v>
      </c>
      <c r="S311" s="25">
        <v>9.0</v>
      </c>
      <c r="T311" s="25"/>
      <c r="U311" s="6">
        <v>10.0</v>
      </c>
      <c r="V311" s="25"/>
      <c r="W311" s="25">
        <v>7.0</v>
      </c>
      <c r="X311" s="25">
        <v>9.0</v>
      </c>
      <c r="Y311" s="25">
        <v>7.0</v>
      </c>
      <c r="Z311" s="25">
        <v>10.0</v>
      </c>
      <c r="AA311" s="25">
        <v>10.0</v>
      </c>
      <c r="AB311" s="25">
        <v>10.0</v>
      </c>
      <c r="AC311" s="25">
        <v>10.0</v>
      </c>
      <c r="AD311" s="25"/>
      <c r="AE311" s="25"/>
      <c r="AF311" s="25"/>
      <c r="AG311" s="25"/>
      <c r="AH311" s="6">
        <v>10.0</v>
      </c>
      <c r="AI311" s="6">
        <v>10.0</v>
      </c>
      <c r="AJ311" s="6">
        <v>10.0</v>
      </c>
      <c r="AK311" s="6">
        <v>10.0</v>
      </c>
      <c r="AL311" s="6">
        <v>9.0</v>
      </c>
      <c r="AM311" s="25"/>
      <c r="AN311" s="25"/>
      <c r="AO311" s="25"/>
      <c r="AP311" s="25"/>
      <c r="AQ311" s="25"/>
      <c r="AR311" s="6">
        <v>10.0</v>
      </c>
      <c r="AS311" s="25"/>
      <c r="AT311" s="25"/>
      <c r="AU311" s="25"/>
      <c r="AV311" s="25"/>
      <c r="AW311" s="25"/>
      <c r="AX311" s="25">
        <v>10.0</v>
      </c>
      <c r="AY311" s="32">
        <f t="shared" si="1"/>
        <v>9.27</v>
      </c>
      <c r="AZ311" s="23"/>
      <c r="BA311" s="23">
        <f t="shared" si="2"/>
        <v>0</v>
      </c>
      <c r="BB311" s="6">
        <v>23.0</v>
      </c>
      <c r="BC311" s="6">
        <v>0.0</v>
      </c>
      <c r="BD311" s="23">
        <f t="shared" si="3"/>
        <v>23</v>
      </c>
      <c r="BE311" s="6" t="s">
        <v>92</v>
      </c>
      <c r="BF311" s="6" t="s">
        <v>55</v>
      </c>
      <c r="BG311" s="6" t="s">
        <v>55</v>
      </c>
      <c r="BH311" s="6" t="s">
        <v>55</v>
      </c>
      <c r="BI311" s="6" t="s">
        <v>55</v>
      </c>
      <c r="BJ311" s="6" t="s">
        <v>92</v>
      </c>
      <c r="BK311" s="6" t="s">
        <v>55</v>
      </c>
      <c r="BL311" s="23"/>
    </row>
    <row r="312">
      <c r="A312" s="16">
        <v>307.0</v>
      </c>
      <c r="B312" s="116" t="s">
        <v>1214</v>
      </c>
      <c r="C312" s="116" t="s">
        <v>272</v>
      </c>
      <c r="D312" s="116" t="s">
        <v>456</v>
      </c>
      <c r="E312" s="117"/>
      <c r="F312" s="116" t="s">
        <v>79</v>
      </c>
      <c r="G312" s="116" t="s">
        <v>1353</v>
      </c>
      <c r="H312" s="48" t="s">
        <v>81</v>
      </c>
      <c r="J312" s="21"/>
      <c r="K312" s="48" t="s">
        <v>84</v>
      </c>
      <c r="L312" s="49">
        <v>42979.0</v>
      </c>
      <c r="M312" s="50"/>
      <c r="N312" s="48" t="s">
        <v>85</v>
      </c>
      <c r="O312" s="48" t="s">
        <v>295</v>
      </c>
      <c r="P312" s="52"/>
      <c r="Q312" s="6">
        <v>9.0</v>
      </c>
      <c r="R312" s="6">
        <v>7.0</v>
      </c>
      <c r="S312" s="6">
        <v>9.0</v>
      </c>
      <c r="T312" s="23"/>
      <c r="U312" s="6">
        <v>10.0</v>
      </c>
      <c r="V312" s="23"/>
      <c r="W312" s="6">
        <v>7.0</v>
      </c>
      <c r="X312" s="6">
        <v>8.0</v>
      </c>
      <c r="Y312" s="6">
        <v>7.0</v>
      </c>
      <c r="Z312" s="6">
        <v>10.0</v>
      </c>
      <c r="AA312" s="6">
        <v>9.0</v>
      </c>
      <c r="AB312" s="6">
        <v>10.0</v>
      </c>
      <c r="AC312" s="6">
        <v>10.0</v>
      </c>
      <c r="AD312" s="23"/>
      <c r="AE312" s="23"/>
      <c r="AF312" s="23"/>
      <c r="AG312" s="23"/>
      <c r="AH312" s="6">
        <v>10.0</v>
      </c>
      <c r="AI312" s="6">
        <v>10.0</v>
      </c>
      <c r="AJ312" s="6">
        <v>10.0</v>
      </c>
      <c r="AK312" s="6">
        <v>10.0</v>
      </c>
      <c r="AL312" s="6">
        <v>9.0</v>
      </c>
      <c r="AM312" s="23"/>
      <c r="AN312" s="23"/>
      <c r="AO312" s="23"/>
      <c r="AP312" s="23"/>
      <c r="AQ312" s="23"/>
      <c r="AR312" s="6">
        <v>9.0</v>
      </c>
      <c r="AS312" s="23"/>
      <c r="AT312" s="23"/>
      <c r="AU312" s="23"/>
      <c r="AV312" s="23"/>
      <c r="AW312" s="23"/>
      <c r="AX312" s="6">
        <v>10.0</v>
      </c>
      <c r="AY312" s="32">
        <f t="shared" si="1"/>
        <v>9.11</v>
      </c>
      <c r="AZ312" s="6"/>
      <c r="BA312" s="23">
        <f t="shared" si="2"/>
        <v>0</v>
      </c>
      <c r="BB312" s="6">
        <v>4.0</v>
      </c>
      <c r="BC312" s="6">
        <v>0.0</v>
      </c>
      <c r="BD312" s="23">
        <f t="shared" si="3"/>
        <v>4</v>
      </c>
      <c r="BE312" s="6" t="s">
        <v>92</v>
      </c>
      <c r="BF312" s="6" t="s">
        <v>55</v>
      </c>
      <c r="BG312" s="6" t="s">
        <v>55</v>
      </c>
      <c r="BH312" s="6" t="s">
        <v>55</v>
      </c>
      <c r="BI312" s="6" t="s">
        <v>55</v>
      </c>
      <c r="BJ312" s="6" t="s">
        <v>92</v>
      </c>
      <c r="BK312" s="6" t="s">
        <v>55</v>
      </c>
      <c r="BL312" s="23"/>
    </row>
    <row r="313">
      <c r="A313" s="16">
        <v>308.0</v>
      </c>
      <c r="B313" s="116" t="s">
        <v>928</v>
      </c>
      <c r="C313" s="116" t="s">
        <v>213</v>
      </c>
      <c r="D313" s="116" t="s">
        <v>104</v>
      </c>
      <c r="E313" s="117"/>
      <c r="F313" s="116" t="s">
        <v>79</v>
      </c>
      <c r="G313" s="116" t="s">
        <v>1353</v>
      </c>
      <c r="H313" s="48" t="s">
        <v>81</v>
      </c>
      <c r="J313" s="21"/>
      <c r="K313" s="48" t="s">
        <v>84</v>
      </c>
      <c r="L313" s="49">
        <v>42979.0</v>
      </c>
      <c r="M313" s="50"/>
      <c r="N313" s="48" t="s">
        <v>85</v>
      </c>
      <c r="O313" s="48" t="s">
        <v>483</v>
      </c>
      <c r="P313" s="52"/>
      <c r="Q313" s="6">
        <v>9.0</v>
      </c>
      <c r="R313" s="6">
        <v>10.0</v>
      </c>
      <c r="S313" s="6">
        <v>10.0</v>
      </c>
      <c r="T313" s="23"/>
      <c r="U313" s="6">
        <v>10.0</v>
      </c>
      <c r="V313" s="23"/>
      <c r="W313" s="6">
        <v>9.0</v>
      </c>
      <c r="X313" s="6">
        <v>9.0</v>
      </c>
      <c r="Y313" s="6">
        <v>9.0</v>
      </c>
      <c r="Z313" s="6">
        <v>10.0</v>
      </c>
      <c r="AA313" s="6">
        <v>10.0</v>
      </c>
      <c r="AB313" s="6">
        <v>10.0</v>
      </c>
      <c r="AC313" s="6">
        <v>10.0</v>
      </c>
      <c r="AD313" s="23"/>
      <c r="AE313" s="23"/>
      <c r="AF313" s="23"/>
      <c r="AG313" s="23"/>
      <c r="AH313" s="6">
        <v>10.0</v>
      </c>
      <c r="AI313" s="6">
        <v>10.0</v>
      </c>
      <c r="AJ313" s="6">
        <v>10.0</v>
      </c>
      <c r="AK313" s="6">
        <v>10.0</v>
      </c>
      <c r="AL313" s="6">
        <v>9.0</v>
      </c>
      <c r="AM313" s="23"/>
      <c r="AN313" s="23"/>
      <c r="AO313" s="23"/>
      <c r="AP313" s="23"/>
      <c r="AQ313" s="23"/>
      <c r="AR313" s="6">
        <v>10.0</v>
      </c>
      <c r="AS313" s="23"/>
      <c r="AT313" s="23"/>
      <c r="AU313" s="23"/>
      <c r="AV313" s="23"/>
      <c r="AW313" s="23"/>
      <c r="AX313" s="6">
        <v>10.0</v>
      </c>
      <c r="AY313" s="32">
        <f t="shared" si="1"/>
        <v>9.72</v>
      </c>
      <c r="AZ313" s="6"/>
      <c r="BA313" s="23">
        <f t="shared" si="2"/>
        <v>0</v>
      </c>
      <c r="BB313" s="6">
        <v>12.0</v>
      </c>
      <c r="BC313" s="6">
        <v>0.0</v>
      </c>
      <c r="BD313" s="23">
        <f t="shared" si="3"/>
        <v>12</v>
      </c>
      <c r="BE313" s="6" t="s">
        <v>92</v>
      </c>
      <c r="BF313" s="6" t="s">
        <v>55</v>
      </c>
      <c r="BG313" s="6" t="s">
        <v>55</v>
      </c>
      <c r="BH313" s="6" t="s">
        <v>55</v>
      </c>
      <c r="BI313" s="6" t="s">
        <v>55</v>
      </c>
      <c r="BJ313" s="6" t="s">
        <v>92</v>
      </c>
      <c r="BK313" s="6" t="s">
        <v>55</v>
      </c>
      <c r="BL313" s="23"/>
    </row>
    <row r="314">
      <c r="A314" s="16">
        <v>309.0</v>
      </c>
      <c r="B314" s="116" t="s">
        <v>1218</v>
      </c>
      <c r="C314" s="116" t="s">
        <v>115</v>
      </c>
      <c r="D314" s="116" t="s">
        <v>180</v>
      </c>
      <c r="E314" s="117"/>
      <c r="F314" s="116" t="s">
        <v>79</v>
      </c>
      <c r="G314" s="116" t="s">
        <v>1353</v>
      </c>
      <c r="H314" s="48" t="s">
        <v>81</v>
      </c>
      <c r="J314" s="21"/>
      <c r="K314" s="48" t="s">
        <v>138</v>
      </c>
      <c r="L314" s="49">
        <v>42979.0</v>
      </c>
      <c r="M314" s="49">
        <v>43122.0</v>
      </c>
      <c r="N314" s="48" t="s">
        <v>85</v>
      </c>
      <c r="O314" s="48" t="s">
        <v>483</v>
      </c>
      <c r="P314" s="52"/>
      <c r="Q314" s="25">
        <v>4.0</v>
      </c>
      <c r="R314" s="25">
        <v>7.0</v>
      </c>
      <c r="S314" s="25">
        <v>6.0</v>
      </c>
      <c r="T314" s="25"/>
      <c r="U314" s="25">
        <v>10.0</v>
      </c>
      <c r="V314" s="25"/>
      <c r="W314" s="25">
        <v>5.0</v>
      </c>
      <c r="X314" s="25">
        <v>7.0</v>
      </c>
      <c r="Y314" s="25">
        <v>5.0</v>
      </c>
      <c r="Z314" s="25">
        <v>9.0</v>
      </c>
      <c r="AA314" s="25">
        <v>7.0</v>
      </c>
      <c r="AB314" s="25">
        <v>5.0</v>
      </c>
      <c r="AC314" s="25">
        <v>5.0</v>
      </c>
      <c r="AD314" s="25"/>
      <c r="AE314" s="25"/>
      <c r="AF314" s="25"/>
      <c r="AG314" s="25"/>
      <c r="AH314" s="25">
        <v>9.0</v>
      </c>
      <c r="AI314" s="25">
        <v>10.0</v>
      </c>
      <c r="AJ314" s="25">
        <v>10.0</v>
      </c>
      <c r="AK314" s="25">
        <v>10.0</v>
      </c>
      <c r="AL314" s="25">
        <v>6.0</v>
      </c>
      <c r="AM314" s="25"/>
      <c r="AN314" s="25"/>
      <c r="AO314" s="25"/>
      <c r="AP314" s="25"/>
      <c r="AQ314" s="25"/>
      <c r="AR314" s="6">
        <v>5.0</v>
      </c>
      <c r="AS314" s="25"/>
      <c r="AT314" s="25"/>
      <c r="AU314" s="25"/>
      <c r="AV314" s="25"/>
      <c r="AW314" s="25"/>
      <c r="AX314" s="25">
        <v>10.0</v>
      </c>
      <c r="AY314" s="32" t="str">
        <f t="shared" si="1"/>
        <v/>
      </c>
      <c r="AZ314" s="6"/>
      <c r="BA314" s="23">
        <f t="shared" si="2"/>
        <v>1</v>
      </c>
      <c r="BB314" s="6">
        <v>14.0</v>
      </c>
      <c r="BC314" s="6">
        <v>2.0</v>
      </c>
      <c r="BD314" s="23">
        <f t="shared" si="3"/>
        <v>12</v>
      </c>
      <c r="BE314" s="6" t="s">
        <v>92</v>
      </c>
      <c r="BF314" s="6" t="s">
        <v>55</v>
      </c>
      <c r="BG314" s="6" t="s">
        <v>55</v>
      </c>
      <c r="BH314" s="6" t="s">
        <v>55</v>
      </c>
      <c r="BI314" s="6" t="s">
        <v>55</v>
      </c>
      <c r="BJ314" s="6" t="s">
        <v>92</v>
      </c>
      <c r="BK314" s="6" t="s">
        <v>55</v>
      </c>
      <c r="BL314" s="23"/>
    </row>
    <row r="315">
      <c r="A315" s="16">
        <v>310.0</v>
      </c>
      <c r="B315" s="116" t="s">
        <v>305</v>
      </c>
      <c r="C315" s="116" t="s">
        <v>314</v>
      </c>
      <c r="D315" s="116" t="s">
        <v>110</v>
      </c>
      <c r="E315" s="117"/>
      <c r="F315" s="116" t="s">
        <v>96</v>
      </c>
      <c r="G315" s="116" t="s">
        <v>1353</v>
      </c>
      <c r="H315" s="48" t="s">
        <v>81</v>
      </c>
      <c r="J315" s="21"/>
      <c r="K315" s="48" t="s">
        <v>84</v>
      </c>
      <c r="L315" s="49">
        <v>42979.0</v>
      </c>
      <c r="M315" s="50"/>
      <c r="N315" s="48" t="s">
        <v>85</v>
      </c>
      <c r="O315" s="48" t="s">
        <v>295</v>
      </c>
      <c r="P315" s="52"/>
      <c r="Q315" s="6">
        <v>9.0</v>
      </c>
      <c r="R315" s="6">
        <v>7.0</v>
      </c>
      <c r="S315" s="6">
        <v>9.0</v>
      </c>
      <c r="T315" s="23"/>
      <c r="U315" s="6">
        <v>10.0</v>
      </c>
      <c r="V315" s="23"/>
      <c r="W315" s="6">
        <v>9.0</v>
      </c>
      <c r="X315" s="6">
        <v>10.0</v>
      </c>
      <c r="Y315" s="6">
        <v>7.0</v>
      </c>
      <c r="Z315" s="6">
        <v>10.0</v>
      </c>
      <c r="AA315" s="6">
        <v>10.0</v>
      </c>
      <c r="AB315" s="6">
        <v>8.0</v>
      </c>
      <c r="AC315" s="6">
        <v>9.0</v>
      </c>
      <c r="AD315" s="23"/>
      <c r="AE315" s="23"/>
      <c r="AF315" s="23"/>
      <c r="AG315" s="23"/>
      <c r="AH315" s="6">
        <v>10.0</v>
      </c>
      <c r="AI315" s="6">
        <v>10.0</v>
      </c>
      <c r="AJ315" s="6">
        <v>10.0</v>
      </c>
      <c r="AK315" s="6">
        <v>10.0</v>
      </c>
      <c r="AL315" s="6">
        <v>9.0</v>
      </c>
      <c r="AM315" s="23"/>
      <c r="AN315" s="23"/>
      <c r="AO315" s="23"/>
      <c r="AP315" s="23"/>
      <c r="AQ315" s="23"/>
      <c r="AR315" s="6">
        <v>10.0</v>
      </c>
      <c r="AS315" s="23"/>
      <c r="AT315" s="23"/>
      <c r="AU315" s="23"/>
      <c r="AV315" s="23"/>
      <c r="AW315" s="23"/>
      <c r="AX315" s="6">
        <v>10.0</v>
      </c>
      <c r="AY315" s="32">
        <f t="shared" si="1"/>
        <v>9.27</v>
      </c>
      <c r="AZ315" s="6"/>
      <c r="BA315" s="23">
        <f t="shared" si="2"/>
        <v>0</v>
      </c>
      <c r="BB315" s="6">
        <v>13.0</v>
      </c>
      <c r="BC315" s="6">
        <v>0.0</v>
      </c>
      <c r="BD315" s="23">
        <f t="shared" si="3"/>
        <v>13</v>
      </c>
      <c r="BE315" s="6" t="s">
        <v>92</v>
      </c>
      <c r="BF315" s="6" t="s">
        <v>55</v>
      </c>
      <c r="BG315" s="6" t="s">
        <v>55</v>
      </c>
      <c r="BH315" s="6" t="s">
        <v>55</v>
      </c>
      <c r="BI315" s="6" t="s">
        <v>55</v>
      </c>
      <c r="BJ315" s="6" t="s">
        <v>92</v>
      </c>
      <c r="BK315" s="6" t="s">
        <v>55</v>
      </c>
      <c r="BL315" s="23"/>
    </row>
    <row r="316">
      <c r="A316" s="16">
        <v>311.0</v>
      </c>
      <c r="B316" s="116" t="s">
        <v>1222</v>
      </c>
      <c r="C316" s="116" t="s">
        <v>236</v>
      </c>
      <c r="D316" s="116" t="s">
        <v>816</v>
      </c>
      <c r="E316" s="117"/>
      <c r="F316" s="116" t="s">
        <v>96</v>
      </c>
      <c r="G316" s="116" t="s">
        <v>1353</v>
      </c>
      <c r="H316" s="48" t="s">
        <v>81</v>
      </c>
      <c r="J316" s="21"/>
      <c r="K316" s="48" t="s">
        <v>84</v>
      </c>
      <c r="L316" s="49">
        <v>42979.0</v>
      </c>
      <c r="M316" s="50"/>
      <c r="N316" s="52"/>
      <c r="O316" s="52"/>
      <c r="P316" s="52"/>
      <c r="Q316" s="25">
        <v>10.0</v>
      </c>
      <c r="R316" s="25">
        <v>9.0</v>
      </c>
      <c r="S316" s="25">
        <v>10.0</v>
      </c>
      <c r="T316" s="25"/>
      <c r="U316" s="25">
        <v>10.0</v>
      </c>
      <c r="V316" s="25"/>
      <c r="W316" s="25">
        <v>10.0</v>
      </c>
      <c r="X316" s="25">
        <v>10.0</v>
      </c>
      <c r="Y316" s="25">
        <v>10.0</v>
      </c>
      <c r="Z316" s="25">
        <v>10.0</v>
      </c>
      <c r="AA316" s="25">
        <v>10.0</v>
      </c>
      <c r="AB316" s="25">
        <v>10.0</v>
      </c>
      <c r="AC316" s="25">
        <v>10.0</v>
      </c>
      <c r="AD316" s="25"/>
      <c r="AE316" s="25"/>
      <c r="AF316" s="25"/>
      <c r="AG316" s="25"/>
      <c r="AH316" s="25">
        <v>10.0</v>
      </c>
      <c r="AI316" s="25">
        <v>10.0</v>
      </c>
      <c r="AJ316" s="25">
        <v>10.0</v>
      </c>
      <c r="AK316" s="25">
        <v>10.0</v>
      </c>
      <c r="AL316" s="25">
        <v>10.0</v>
      </c>
      <c r="AM316" s="25"/>
      <c r="AN316" s="25"/>
      <c r="AO316" s="25"/>
      <c r="AP316" s="25"/>
      <c r="AQ316" s="25"/>
      <c r="AR316" s="6">
        <v>10.0</v>
      </c>
      <c r="AS316" s="25"/>
      <c r="AT316" s="25"/>
      <c r="AU316" s="25"/>
      <c r="AV316" s="25"/>
      <c r="AW316" s="25"/>
      <c r="AX316" s="25">
        <v>10.0</v>
      </c>
      <c r="AY316" s="32">
        <f t="shared" si="1"/>
        <v>9.94</v>
      </c>
      <c r="AZ316" s="6"/>
      <c r="BA316" s="23">
        <f t="shared" si="2"/>
        <v>0</v>
      </c>
      <c r="BB316" s="6">
        <v>1.0</v>
      </c>
      <c r="BC316" s="6">
        <v>0.0</v>
      </c>
      <c r="BD316" s="23">
        <f t="shared" si="3"/>
        <v>1</v>
      </c>
      <c r="BE316" s="6" t="s">
        <v>92</v>
      </c>
      <c r="BF316" s="6" t="s">
        <v>55</v>
      </c>
      <c r="BG316" s="6" t="s">
        <v>55</v>
      </c>
      <c r="BH316" s="6" t="s">
        <v>55</v>
      </c>
      <c r="BI316" s="6" t="s">
        <v>55</v>
      </c>
      <c r="BJ316" s="6" t="s">
        <v>92</v>
      </c>
      <c r="BK316" s="6" t="s">
        <v>55</v>
      </c>
      <c r="BL316" s="23"/>
    </row>
    <row r="317">
      <c r="A317" s="16">
        <v>312.0</v>
      </c>
      <c r="B317" s="116" t="s">
        <v>1223</v>
      </c>
      <c r="C317" s="116" t="s">
        <v>1133</v>
      </c>
      <c r="D317" s="118"/>
      <c r="E317" s="117"/>
      <c r="F317" s="116" t="s">
        <v>79</v>
      </c>
      <c r="G317" s="116" t="s">
        <v>1353</v>
      </c>
      <c r="H317" s="48" t="s">
        <v>81</v>
      </c>
      <c r="J317" s="21"/>
      <c r="K317" s="48" t="s">
        <v>84</v>
      </c>
      <c r="L317" s="49">
        <v>42979.0</v>
      </c>
      <c r="M317" s="50"/>
      <c r="N317" s="48" t="s">
        <v>85</v>
      </c>
      <c r="O317" s="48" t="s">
        <v>295</v>
      </c>
      <c r="P317" s="52"/>
      <c r="Q317" s="25">
        <v>6.0</v>
      </c>
      <c r="R317" s="25">
        <v>9.0</v>
      </c>
      <c r="S317" s="25">
        <v>7.0</v>
      </c>
      <c r="T317" s="25"/>
      <c r="U317" s="25">
        <v>10.0</v>
      </c>
      <c r="V317" s="25"/>
      <c r="W317" s="25">
        <v>5.0</v>
      </c>
      <c r="X317" s="25">
        <v>8.0</v>
      </c>
      <c r="Y317" s="25">
        <v>7.0</v>
      </c>
      <c r="Z317" s="25">
        <v>8.0</v>
      </c>
      <c r="AA317" s="25">
        <v>8.0</v>
      </c>
      <c r="AB317" s="25">
        <v>7.0</v>
      </c>
      <c r="AC317" s="25">
        <v>8.0</v>
      </c>
      <c r="AD317" s="25"/>
      <c r="AE317" s="25"/>
      <c r="AF317" s="25"/>
      <c r="AG317" s="25"/>
      <c r="AH317" s="25">
        <v>10.0</v>
      </c>
      <c r="AI317" s="25">
        <v>10.0</v>
      </c>
      <c r="AJ317" s="25">
        <v>10.0</v>
      </c>
      <c r="AK317" s="25">
        <v>10.0</v>
      </c>
      <c r="AL317" s="25">
        <v>8.0</v>
      </c>
      <c r="AM317" s="25"/>
      <c r="AN317" s="25"/>
      <c r="AO317" s="25"/>
      <c r="AP317" s="25"/>
      <c r="AQ317" s="25"/>
      <c r="AR317" s="6">
        <v>7.0</v>
      </c>
      <c r="AS317" s="25"/>
      <c r="AT317" s="25"/>
      <c r="AU317" s="25"/>
      <c r="AV317" s="25"/>
      <c r="AW317" s="25"/>
      <c r="AX317" s="25">
        <v>10.0</v>
      </c>
      <c r="AY317" s="32">
        <f t="shared" si="1"/>
        <v>8.22</v>
      </c>
      <c r="AZ317" s="6"/>
      <c r="BA317" s="23">
        <f t="shared" si="2"/>
        <v>0</v>
      </c>
      <c r="BB317" s="6">
        <v>1.0</v>
      </c>
      <c r="BC317" s="6">
        <v>0.0</v>
      </c>
      <c r="BD317" s="23">
        <f t="shared" si="3"/>
        <v>1</v>
      </c>
      <c r="BE317" s="6" t="s">
        <v>92</v>
      </c>
      <c r="BF317" s="6" t="s">
        <v>55</v>
      </c>
      <c r="BG317" s="6" t="s">
        <v>55</v>
      </c>
      <c r="BH317" s="6" t="s">
        <v>55</v>
      </c>
      <c r="BI317" s="6" t="s">
        <v>55</v>
      </c>
      <c r="BJ317" s="6" t="s">
        <v>92</v>
      </c>
      <c r="BK317" s="6" t="s">
        <v>55</v>
      </c>
      <c r="BL317" s="23"/>
    </row>
    <row r="318">
      <c r="A318" s="16">
        <v>313.0</v>
      </c>
      <c r="B318" s="116" t="s">
        <v>1224</v>
      </c>
      <c r="C318" s="116" t="s">
        <v>244</v>
      </c>
      <c r="D318" s="116" t="s">
        <v>252</v>
      </c>
      <c r="E318" s="118"/>
      <c r="F318" s="116" t="s">
        <v>96</v>
      </c>
      <c r="G318" s="116" t="s">
        <v>1353</v>
      </c>
      <c r="H318" s="48" t="s">
        <v>81</v>
      </c>
      <c r="J318" s="21"/>
      <c r="K318" s="48" t="s">
        <v>84</v>
      </c>
      <c r="L318" s="49">
        <v>42979.0</v>
      </c>
      <c r="M318" s="50"/>
      <c r="N318" s="48" t="s">
        <v>85</v>
      </c>
      <c r="O318" s="48" t="s">
        <v>295</v>
      </c>
      <c r="P318" s="52"/>
      <c r="Q318" s="6">
        <v>9.0</v>
      </c>
      <c r="R318" s="6">
        <v>9.0</v>
      </c>
      <c r="S318" s="6">
        <v>10.0</v>
      </c>
      <c r="T318" s="23"/>
      <c r="U318" s="6">
        <v>10.0</v>
      </c>
      <c r="V318" s="23"/>
      <c r="W318" s="6">
        <v>8.0</v>
      </c>
      <c r="X318" s="6">
        <v>9.0</v>
      </c>
      <c r="Y318" s="6">
        <v>7.0</v>
      </c>
      <c r="Z318" s="6">
        <v>10.0</v>
      </c>
      <c r="AA318" s="6">
        <v>10.0</v>
      </c>
      <c r="AB318" s="6">
        <v>10.0</v>
      </c>
      <c r="AC318" s="6">
        <v>10.0</v>
      </c>
      <c r="AD318" s="23"/>
      <c r="AE318" s="23"/>
      <c r="AF318" s="23"/>
      <c r="AG318" s="23"/>
      <c r="AH318" s="6">
        <v>10.0</v>
      </c>
      <c r="AI318" s="6">
        <v>10.0</v>
      </c>
      <c r="AJ318" s="6">
        <v>10.0</v>
      </c>
      <c r="AK318" s="6">
        <v>10.0</v>
      </c>
      <c r="AL318" s="6">
        <v>9.0</v>
      </c>
      <c r="AM318" s="23"/>
      <c r="AN318" s="23"/>
      <c r="AO318" s="23"/>
      <c r="AP318" s="23"/>
      <c r="AQ318" s="23"/>
      <c r="AR318" s="6">
        <v>10.0</v>
      </c>
      <c r="AS318" s="23"/>
      <c r="AT318" s="23"/>
      <c r="AU318" s="23"/>
      <c r="AV318" s="23"/>
      <c r="AW318" s="23"/>
      <c r="AX318" s="6">
        <v>10.0</v>
      </c>
      <c r="AY318" s="32">
        <f t="shared" si="1"/>
        <v>9.5</v>
      </c>
      <c r="AZ318" s="6"/>
      <c r="BA318" s="23">
        <f t="shared" si="2"/>
        <v>0</v>
      </c>
      <c r="BB318" s="6">
        <v>1.0</v>
      </c>
      <c r="BC318" s="6">
        <v>0.0</v>
      </c>
      <c r="BD318" s="23">
        <f t="shared" si="3"/>
        <v>1</v>
      </c>
      <c r="BE318" s="6" t="s">
        <v>92</v>
      </c>
      <c r="BF318" s="6" t="s">
        <v>55</v>
      </c>
      <c r="BG318" s="6" t="s">
        <v>55</v>
      </c>
      <c r="BH318" s="6" t="s">
        <v>55</v>
      </c>
      <c r="BI318" s="6" t="s">
        <v>55</v>
      </c>
      <c r="BJ318" s="6" t="s">
        <v>92</v>
      </c>
      <c r="BK318" s="6" t="s">
        <v>55</v>
      </c>
      <c r="BL318" s="23"/>
    </row>
    <row r="319">
      <c r="A319" s="16">
        <v>314.0</v>
      </c>
      <c r="B319" s="116" t="s">
        <v>1226</v>
      </c>
      <c r="C319" s="116" t="s">
        <v>119</v>
      </c>
      <c r="D319" s="116" t="s">
        <v>173</v>
      </c>
      <c r="E319" s="117"/>
      <c r="F319" s="116" t="s">
        <v>79</v>
      </c>
      <c r="G319" s="116" t="s">
        <v>1353</v>
      </c>
      <c r="H319" s="48" t="s">
        <v>81</v>
      </c>
      <c r="J319" s="21"/>
      <c r="K319" s="48" t="s">
        <v>138</v>
      </c>
      <c r="L319" s="49">
        <v>42979.0</v>
      </c>
      <c r="M319" s="49">
        <v>42983.0</v>
      </c>
      <c r="N319" s="48" t="s">
        <v>85</v>
      </c>
      <c r="O319" s="48" t="s">
        <v>483</v>
      </c>
      <c r="P319" s="52"/>
      <c r="Q319" s="6">
        <v>5.0</v>
      </c>
      <c r="R319" s="6">
        <v>5.0</v>
      </c>
      <c r="S319" s="6">
        <v>7.0</v>
      </c>
      <c r="T319" s="23"/>
      <c r="U319" s="6">
        <v>10.0</v>
      </c>
      <c r="V319" s="23"/>
      <c r="W319" s="6">
        <v>5.0</v>
      </c>
      <c r="X319" s="6">
        <v>7.0</v>
      </c>
      <c r="Y319" s="6">
        <v>5.0</v>
      </c>
      <c r="Z319" s="6">
        <v>9.0</v>
      </c>
      <c r="AA319" s="6">
        <v>7.0</v>
      </c>
      <c r="AB319" s="6">
        <v>5.0</v>
      </c>
      <c r="AC319" s="6">
        <v>7.0</v>
      </c>
      <c r="AD319" s="23"/>
      <c r="AE319" s="23"/>
      <c r="AF319" s="23"/>
      <c r="AG319" s="23"/>
      <c r="AH319" s="6">
        <v>9.0</v>
      </c>
      <c r="AI319" s="6">
        <v>10.0</v>
      </c>
      <c r="AJ319" s="6">
        <v>10.0</v>
      </c>
      <c r="AK319" s="6">
        <v>10.0</v>
      </c>
      <c r="AL319" s="6">
        <v>7.0</v>
      </c>
      <c r="AM319" s="23"/>
      <c r="AN319" s="23"/>
      <c r="AO319" s="23"/>
      <c r="AP319" s="23"/>
      <c r="AQ319" s="23"/>
      <c r="AR319" s="6">
        <v>6.0</v>
      </c>
      <c r="AS319" s="23"/>
      <c r="AT319" s="23"/>
      <c r="AU319" s="23"/>
      <c r="AV319" s="23"/>
      <c r="AW319" s="23"/>
      <c r="AX319" s="6">
        <v>10.0</v>
      </c>
      <c r="AY319" s="32">
        <f t="shared" si="1"/>
        <v>7.44</v>
      </c>
      <c r="AZ319" s="6"/>
      <c r="BA319" s="23">
        <f t="shared" si="2"/>
        <v>0</v>
      </c>
      <c r="BB319" s="6">
        <v>26.0</v>
      </c>
      <c r="BC319" s="6">
        <v>1.0</v>
      </c>
      <c r="BD319" s="23">
        <f t="shared" si="3"/>
        <v>25</v>
      </c>
      <c r="BE319" s="6" t="s">
        <v>92</v>
      </c>
      <c r="BF319" s="6" t="s">
        <v>55</v>
      </c>
      <c r="BG319" s="6" t="s">
        <v>55</v>
      </c>
      <c r="BH319" s="6" t="s">
        <v>55</v>
      </c>
      <c r="BI319" s="6" t="s">
        <v>55</v>
      </c>
      <c r="BJ319" s="6" t="s">
        <v>92</v>
      </c>
      <c r="BK319" s="6" t="s">
        <v>55</v>
      </c>
      <c r="BL319" s="23"/>
    </row>
    <row r="320">
      <c r="A320" s="16">
        <v>315.0</v>
      </c>
      <c r="B320" s="116" t="s">
        <v>1228</v>
      </c>
      <c r="C320" s="116" t="s">
        <v>115</v>
      </c>
      <c r="D320" s="116" t="s">
        <v>1229</v>
      </c>
      <c r="E320" s="116" t="s">
        <v>367</v>
      </c>
      <c r="F320" s="116" t="s">
        <v>79</v>
      </c>
      <c r="G320" s="116" t="s">
        <v>1353</v>
      </c>
      <c r="H320" s="48" t="s">
        <v>81</v>
      </c>
      <c r="J320" s="21"/>
      <c r="K320" s="48" t="s">
        <v>84</v>
      </c>
      <c r="L320" s="49">
        <v>42979.0</v>
      </c>
      <c r="M320" s="50"/>
      <c r="N320" s="48" t="s">
        <v>85</v>
      </c>
      <c r="O320" s="48" t="s">
        <v>295</v>
      </c>
      <c r="P320" s="50"/>
      <c r="Q320" s="6">
        <v>8.0</v>
      </c>
      <c r="R320" s="6">
        <v>9.0</v>
      </c>
      <c r="S320" s="6">
        <v>10.0</v>
      </c>
      <c r="T320" s="23"/>
      <c r="U320" s="6">
        <v>10.0</v>
      </c>
      <c r="V320" s="23"/>
      <c r="W320" s="6">
        <v>7.0</v>
      </c>
      <c r="X320" s="6">
        <v>9.0</v>
      </c>
      <c r="Y320" s="6">
        <v>9.0</v>
      </c>
      <c r="Z320" s="6">
        <v>8.0</v>
      </c>
      <c r="AA320" s="6">
        <v>10.0</v>
      </c>
      <c r="AB320" s="6">
        <v>10.0</v>
      </c>
      <c r="AC320" s="6">
        <v>10.0</v>
      </c>
      <c r="AD320" s="23"/>
      <c r="AE320" s="23"/>
      <c r="AF320" s="23"/>
      <c r="AG320" s="23"/>
      <c r="AH320" s="6">
        <v>10.0</v>
      </c>
      <c r="AI320" s="6">
        <v>10.0</v>
      </c>
      <c r="AJ320" s="6">
        <v>10.0</v>
      </c>
      <c r="AK320" s="6">
        <v>10.0</v>
      </c>
      <c r="AL320" s="6">
        <v>10.0</v>
      </c>
      <c r="AM320" s="23"/>
      <c r="AN320" s="23"/>
      <c r="AO320" s="23"/>
      <c r="AP320" s="23"/>
      <c r="AQ320" s="23"/>
      <c r="AR320" s="6">
        <v>9.0</v>
      </c>
      <c r="AS320" s="23"/>
      <c r="AT320" s="23"/>
      <c r="AU320" s="23"/>
      <c r="AV320" s="23"/>
      <c r="AW320" s="23"/>
      <c r="AX320" s="6">
        <v>10.0</v>
      </c>
      <c r="AY320" s="32">
        <f t="shared" si="1"/>
        <v>9.38</v>
      </c>
      <c r="AZ320" s="6"/>
      <c r="BA320" s="23">
        <f t="shared" si="2"/>
        <v>0</v>
      </c>
      <c r="BB320" s="6">
        <v>10.0</v>
      </c>
      <c r="BC320" s="6">
        <v>0.0</v>
      </c>
      <c r="BD320" s="23">
        <f t="shared" si="3"/>
        <v>10</v>
      </c>
      <c r="BE320" s="6" t="s">
        <v>92</v>
      </c>
      <c r="BF320" s="6" t="s">
        <v>55</v>
      </c>
      <c r="BG320" s="6" t="s">
        <v>55</v>
      </c>
      <c r="BH320" s="6" t="s">
        <v>55</v>
      </c>
      <c r="BI320" s="6" t="s">
        <v>55</v>
      </c>
      <c r="BJ320" s="6" t="s">
        <v>92</v>
      </c>
      <c r="BK320" s="6" t="s">
        <v>55</v>
      </c>
      <c r="BL320" s="23"/>
    </row>
    <row r="321">
      <c r="A321" s="16">
        <v>316.0</v>
      </c>
      <c r="B321" s="116" t="s">
        <v>1230</v>
      </c>
      <c r="C321" s="116" t="s">
        <v>259</v>
      </c>
      <c r="D321" s="116" t="s">
        <v>110</v>
      </c>
      <c r="E321" s="118"/>
      <c r="F321" s="116" t="s">
        <v>96</v>
      </c>
      <c r="G321" s="116" t="s">
        <v>1353</v>
      </c>
      <c r="H321" s="48" t="s">
        <v>81</v>
      </c>
      <c r="J321" s="21"/>
      <c r="K321" s="48" t="s">
        <v>84</v>
      </c>
      <c r="L321" s="49">
        <v>42979.0</v>
      </c>
      <c r="M321" s="50"/>
      <c r="N321" s="48" t="s">
        <v>85</v>
      </c>
      <c r="O321" s="48" t="s">
        <v>483</v>
      </c>
      <c r="P321" s="52"/>
      <c r="Q321" s="6">
        <v>9.0</v>
      </c>
      <c r="R321" s="6">
        <v>7.0</v>
      </c>
      <c r="S321" s="6">
        <v>10.0</v>
      </c>
      <c r="T321" s="23"/>
      <c r="U321" s="6">
        <v>10.0</v>
      </c>
      <c r="V321" s="23"/>
      <c r="W321" s="6">
        <v>9.0</v>
      </c>
      <c r="X321" s="6">
        <v>10.0</v>
      </c>
      <c r="Y321" s="6">
        <v>8.0</v>
      </c>
      <c r="Z321" s="6">
        <v>10.0</v>
      </c>
      <c r="AA321" s="6">
        <v>10.0</v>
      </c>
      <c r="AB321" s="6">
        <v>10.0</v>
      </c>
      <c r="AC321" s="6">
        <v>10.0</v>
      </c>
      <c r="AD321" s="23"/>
      <c r="AE321" s="23"/>
      <c r="AF321" s="23"/>
      <c r="AG321" s="23"/>
      <c r="AH321" s="6">
        <v>10.0</v>
      </c>
      <c r="AI321" s="6">
        <v>10.0</v>
      </c>
      <c r="AJ321" s="6">
        <v>10.0</v>
      </c>
      <c r="AK321" s="6">
        <v>10.0</v>
      </c>
      <c r="AL321" s="6">
        <v>10.0</v>
      </c>
      <c r="AM321" s="23"/>
      <c r="AN321" s="23"/>
      <c r="AO321" s="23"/>
      <c r="AP321" s="23"/>
      <c r="AQ321" s="23"/>
      <c r="AR321" s="6">
        <v>10.0</v>
      </c>
      <c r="AS321" s="23"/>
      <c r="AT321" s="23"/>
      <c r="AU321" s="23"/>
      <c r="AV321" s="23"/>
      <c r="AW321" s="23"/>
      <c r="AX321" s="6">
        <v>10.0</v>
      </c>
      <c r="AY321" s="32">
        <f t="shared" si="1"/>
        <v>9.61</v>
      </c>
      <c r="AZ321" s="6"/>
      <c r="BA321" s="23">
        <f t="shared" si="2"/>
        <v>0</v>
      </c>
      <c r="BB321" s="6">
        <v>4.0</v>
      </c>
      <c r="BC321" s="6">
        <v>0.0</v>
      </c>
      <c r="BD321" s="23">
        <f t="shared" si="3"/>
        <v>4</v>
      </c>
      <c r="BE321" s="6" t="s">
        <v>92</v>
      </c>
      <c r="BF321" s="6" t="s">
        <v>55</v>
      </c>
      <c r="BG321" s="6" t="s">
        <v>55</v>
      </c>
      <c r="BH321" s="6" t="s">
        <v>55</v>
      </c>
      <c r="BI321" s="6" t="s">
        <v>55</v>
      </c>
      <c r="BJ321" s="6" t="s">
        <v>92</v>
      </c>
      <c r="BK321" s="6" t="s">
        <v>55</v>
      </c>
      <c r="BL321" s="23"/>
    </row>
    <row r="322">
      <c r="A322" s="16">
        <v>317.0</v>
      </c>
      <c r="B322" s="116" t="s">
        <v>1235</v>
      </c>
      <c r="C322" s="116" t="s">
        <v>404</v>
      </c>
      <c r="D322" s="116" t="s">
        <v>1236</v>
      </c>
      <c r="E322" s="117"/>
      <c r="F322" s="116" t="s">
        <v>96</v>
      </c>
      <c r="G322" s="116" t="s">
        <v>1414</v>
      </c>
      <c r="H322" s="48" t="s">
        <v>81</v>
      </c>
      <c r="J322" s="21"/>
      <c r="K322" s="48" t="s">
        <v>84</v>
      </c>
      <c r="L322" s="49">
        <v>42979.0</v>
      </c>
      <c r="M322" s="50"/>
      <c r="N322" s="48" t="s">
        <v>85</v>
      </c>
      <c r="O322" s="48" t="s">
        <v>483</v>
      </c>
      <c r="P322" s="52"/>
      <c r="Q322" s="6"/>
      <c r="R322" s="6"/>
      <c r="S322" s="6"/>
      <c r="T322" s="23"/>
      <c r="U322" s="6"/>
      <c r="V322" s="23"/>
      <c r="W322" s="6"/>
      <c r="X322" s="6"/>
      <c r="Y322" s="6"/>
      <c r="Z322" s="6"/>
      <c r="AA322" s="6"/>
      <c r="AB322" s="6"/>
      <c r="AC322" s="6"/>
      <c r="AD322" s="23"/>
      <c r="AE322" s="23"/>
      <c r="AF322" s="23"/>
      <c r="AG322" s="23"/>
      <c r="AH322" s="6"/>
      <c r="AI322" s="6"/>
      <c r="AJ322" s="6"/>
      <c r="AK322" s="6"/>
      <c r="AL322" s="6"/>
      <c r="AM322" s="23"/>
      <c r="AN322" s="23"/>
      <c r="AO322" s="23"/>
      <c r="AP322" s="23"/>
      <c r="AQ322" s="23"/>
      <c r="AR322" s="6"/>
      <c r="AS322" s="23"/>
      <c r="AT322" s="23"/>
      <c r="AU322" s="23"/>
      <c r="AV322" s="23"/>
      <c r="AW322" s="23"/>
      <c r="AX322" s="6"/>
      <c r="AY322" s="32" t="str">
        <f t="shared" si="1"/>
        <v/>
      </c>
      <c r="AZ322" s="6"/>
      <c r="BA322" s="23">
        <f t="shared" si="2"/>
        <v>0</v>
      </c>
      <c r="BB322" s="6"/>
      <c r="BC322" s="6"/>
      <c r="BD322" s="23">
        <f t="shared" si="3"/>
        <v>0</v>
      </c>
      <c r="BE322" s="6"/>
      <c r="BF322" s="6"/>
      <c r="BG322" s="6"/>
      <c r="BH322" s="6"/>
      <c r="BI322" s="6"/>
      <c r="BJ322" s="6"/>
      <c r="BK322" s="6"/>
      <c r="BL322" s="23"/>
    </row>
    <row r="323">
      <c r="A323" s="16">
        <v>318.0</v>
      </c>
      <c r="B323" s="116" t="s">
        <v>1239</v>
      </c>
      <c r="C323" s="116" t="s">
        <v>203</v>
      </c>
      <c r="D323" s="118"/>
      <c r="E323" s="117"/>
      <c r="F323" s="116" t="s">
        <v>96</v>
      </c>
      <c r="G323" s="116" t="s">
        <v>1414</v>
      </c>
      <c r="H323" s="48" t="s">
        <v>81</v>
      </c>
      <c r="J323" s="21"/>
      <c r="K323" s="48" t="s">
        <v>84</v>
      </c>
      <c r="L323" s="49">
        <v>42979.0</v>
      </c>
      <c r="M323" s="50"/>
      <c r="N323" s="48" t="s">
        <v>85</v>
      </c>
      <c r="O323" s="48" t="s">
        <v>483</v>
      </c>
      <c r="P323" s="52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6"/>
      <c r="AS323" s="25"/>
      <c r="AT323" s="25"/>
      <c r="AU323" s="25"/>
      <c r="AV323" s="25"/>
      <c r="AW323" s="25"/>
      <c r="AX323" s="25"/>
      <c r="AY323" s="32" t="str">
        <f t="shared" si="1"/>
        <v/>
      </c>
      <c r="AZ323" s="6"/>
      <c r="BA323" s="23">
        <f t="shared" si="2"/>
        <v>0</v>
      </c>
      <c r="BB323" s="6"/>
      <c r="BC323" s="6"/>
      <c r="BD323" s="23">
        <f t="shared" si="3"/>
        <v>0</v>
      </c>
      <c r="BE323" s="6"/>
      <c r="BF323" s="6"/>
      <c r="BG323" s="6"/>
      <c r="BH323" s="6"/>
      <c r="BI323" s="6"/>
      <c r="BJ323" s="6"/>
      <c r="BK323" s="6"/>
      <c r="BL323" s="23"/>
    </row>
    <row r="324">
      <c r="A324" s="16">
        <v>319.0</v>
      </c>
      <c r="B324" s="116" t="s">
        <v>605</v>
      </c>
      <c r="C324" s="116" t="s">
        <v>161</v>
      </c>
      <c r="D324" s="118"/>
      <c r="E324" s="117"/>
      <c r="F324" s="116" t="s">
        <v>79</v>
      </c>
      <c r="G324" s="116" t="s">
        <v>1414</v>
      </c>
      <c r="H324" s="48" t="s">
        <v>81</v>
      </c>
      <c r="J324" s="11" t="s">
        <v>91</v>
      </c>
      <c r="K324" s="48" t="s">
        <v>84</v>
      </c>
      <c r="L324" s="49">
        <v>42979.0</v>
      </c>
      <c r="M324" s="52"/>
      <c r="N324" s="48" t="s">
        <v>85</v>
      </c>
      <c r="O324" s="48" t="s">
        <v>483</v>
      </c>
      <c r="P324" s="50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6"/>
      <c r="AS324" s="25"/>
      <c r="AT324" s="25"/>
      <c r="AU324" s="25"/>
      <c r="AV324" s="25"/>
      <c r="AW324" s="25"/>
      <c r="AX324" s="25"/>
      <c r="AY324" s="32" t="str">
        <f t="shared" si="1"/>
        <v/>
      </c>
      <c r="AZ324" s="6"/>
      <c r="BA324" s="23">
        <f t="shared" si="2"/>
        <v>0</v>
      </c>
      <c r="BB324" s="25"/>
      <c r="BC324" s="25"/>
      <c r="BD324" s="23">
        <f t="shared" si="3"/>
        <v>0</v>
      </c>
      <c r="BE324" s="6"/>
      <c r="BF324" s="6"/>
      <c r="BG324" s="6"/>
      <c r="BH324" s="6"/>
      <c r="BI324" s="6"/>
      <c r="BJ324" s="6"/>
      <c r="BK324" s="6"/>
      <c r="BL324" s="23"/>
    </row>
    <row r="325">
      <c r="A325" s="16">
        <v>320.0</v>
      </c>
      <c r="B325" s="116" t="s">
        <v>1242</v>
      </c>
      <c r="C325" s="116" t="s">
        <v>112</v>
      </c>
      <c r="D325" s="118"/>
      <c r="E325" s="117"/>
      <c r="F325" s="116" t="s">
        <v>96</v>
      </c>
      <c r="G325" s="116" t="s">
        <v>1414</v>
      </c>
      <c r="H325" s="48" t="s">
        <v>81</v>
      </c>
      <c r="J325" s="11" t="s">
        <v>91</v>
      </c>
      <c r="K325" s="48" t="s">
        <v>84</v>
      </c>
      <c r="L325" s="49">
        <v>42979.0</v>
      </c>
      <c r="M325" s="52"/>
      <c r="N325" s="48" t="s">
        <v>85</v>
      </c>
      <c r="O325" s="48" t="s">
        <v>483</v>
      </c>
      <c r="P325" s="50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6"/>
      <c r="AS325" s="25"/>
      <c r="AT325" s="25"/>
      <c r="AU325" s="25"/>
      <c r="AV325" s="25"/>
      <c r="AW325" s="25"/>
      <c r="AX325" s="25"/>
      <c r="AY325" s="32" t="str">
        <f t="shared" si="1"/>
        <v/>
      </c>
      <c r="AZ325" s="6"/>
      <c r="BA325" s="23">
        <f t="shared" si="2"/>
        <v>0</v>
      </c>
      <c r="BB325" s="25"/>
      <c r="BC325" s="25"/>
      <c r="BD325" s="23">
        <f t="shared" si="3"/>
        <v>0</v>
      </c>
      <c r="BE325" s="6"/>
      <c r="BF325" s="6"/>
      <c r="BG325" s="6"/>
      <c r="BH325" s="6"/>
      <c r="BI325" s="6"/>
      <c r="BJ325" s="6"/>
      <c r="BK325" s="6"/>
      <c r="BL325" s="23"/>
    </row>
    <row r="326">
      <c r="A326" s="16">
        <v>321.0</v>
      </c>
      <c r="B326" s="116" t="s">
        <v>1245</v>
      </c>
      <c r="C326" s="116" t="s">
        <v>118</v>
      </c>
      <c r="D326" s="116" t="s">
        <v>1246</v>
      </c>
      <c r="E326" s="117"/>
      <c r="F326" s="116" t="s">
        <v>79</v>
      </c>
      <c r="G326" s="116" t="s">
        <v>1414</v>
      </c>
      <c r="H326" s="48" t="s">
        <v>81</v>
      </c>
      <c r="J326" s="11" t="s">
        <v>91</v>
      </c>
      <c r="K326" s="48" t="s">
        <v>84</v>
      </c>
      <c r="L326" s="49">
        <v>42979.0</v>
      </c>
      <c r="M326" s="52"/>
      <c r="N326" s="48" t="s">
        <v>85</v>
      </c>
      <c r="O326" s="48" t="s">
        <v>483</v>
      </c>
      <c r="P326" s="50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6"/>
      <c r="AS326" s="25"/>
      <c r="AT326" s="25"/>
      <c r="AU326" s="25"/>
      <c r="AV326" s="25"/>
      <c r="AW326" s="25"/>
      <c r="AX326" s="25"/>
      <c r="AY326" s="32" t="str">
        <f t="shared" si="1"/>
        <v/>
      </c>
      <c r="AZ326" s="6"/>
      <c r="BA326" s="23">
        <f t="shared" si="2"/>
        <v>0</v>
      </c>
      <c r="BB326" s="25"/>
      <c r="BC326" s="25"/>
      <c r="BD326" s="23">
        <f t="shared" si="3"/>
        <v>0</v>
      </c>
      <c r="BE326" s="6"/>
      <c r="BF326" s="6"/>
      <c r="BG326" s="6"/>
      <c r="BH326" s="6"/>
      <c r="BI326" s="6"/>
      <c r="BJ326" s="6"/>
      <c r="BK326" s="6"/>
      <c r="BL326" s="23"/>
    </row>
    <row r="327">
      <c r="A327" s="16">
        <v>322.0</v>
      </c>
      <c r="B327" s="116" t="s">
        <v>615</v>
      </c>
      <c r="C327" s="116" t="s">
        <v>115</v>
      </c>
      <c r="D327" s="118"/>
      <c r="E327" s="117"/>
      <c r="F327" s="116" t="s">
        <v>79</v>
      </c>
      <c r="G327" s="116" t="s">
        <v>1414</v>
      </c>
      <c r="H327" s="48" t="s">
        <v>81</v>
      </c>
      <c r="J327" s="11" t="s">
        <v>91</v>
      </c>
      <c r="K327" s="48" t="s">
        <v>84</v>
      </c>
      <c r="L327" s="49">
        <v>42979.0</v>
      </c>
      <c r="M327" s="52"/>
      <c r="N327" s="48" t="s">
        <v>85</v>
      </c>
      <c r="O327" s="50"/>
      <c r="P327" s="50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6"/>
      <c r="AS327" s="25"/>
      <c r="AT327" s="25"/>
      <c r="AU327" s="25"/>
      <c r="AV327" s="25"/>
      <c r="AW327" s="25"/>
      <c r="AX327" s="25"/>
      <c r="AY327" s="32" t="str">
        <f t="shared" si="1"/>
        <v/>
      </c>
      <c r="AZ327" s="6"/>
      <c r="BA327" s="23">
        <f t="shared" si="2"/>
        <v>0</v>
      </c>
      <c r="BB327" s="25"/>
      <c r="BC327" s="25"/>
      <c r="BD327" s="23">
        <f t="shared" si="3"/>
        <v>0</v>
      </c>
      <c r="BE327" s="6"/>
      <c r="BF327" s="6"/>
      <c r="BG327" s="6"/>
      <c r="BH327" s="6"/>
      <c r="BI327" s="6"/>
      <c r="BJ327" s="6"/>
      <c r="BK327" s="6"/>
      <c r="BL327" s="23"/>
    </row>
    <row r="328">
      <c r="A328" s="16">
        <v>323.0</v>
      </c>
      <c r="B328" s="116" t="s">
        <v>1249</v>
      </c>
      <c r="C328" s="116" t="s">
        <v>617</v>
      </c>
      <c r="D328" s="116" t="s">
        <v>199</v>
      </c>
      <c r="E328" s="117"/>
      <c r="F328" s="116" t="s">
        <v>96</v>
      </c>
      <c r="G328" s="116" t="s">
        <v>1414</v>
      </c>
      <c r="H328" s="48" t="s">
        <v>81</v>
      </c>
      <c r="J328" s="11" t="s">
        <v>91</v>
      </c>
      <c r="K328" s="48" t="s">
        <v>84</v>
      </c>
      <c r="L328" s="49">
        <v>42979.0</v>
      </c>
      <c r="M328" s="52"/>
      <c r="N328" s="48" t="s">
        <v>85</v>
      </c>
      <c r="O328" s="48" t="s">
        <v>295</v>
      </c>
      <c r="P328" s="50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6"/>
      <c r="AS328" s="25"/>
      <c r="AT328" s="25"/>
      <c r="AU328" s="25"/>
      <c r="AV328" s="25"/>
      <c r="AW328" s="25"/>
      <c r="AX328" s="25"/>
      <c r="AY328" s="32" t="str">
        <f t="shared" si="1"/>
        <v/>
      </c>
      <c r="AZ328" s="6"/>
      <c r="BA328" s="23">
        <f t="shared" si="2"/>
        <v>0</v>
      </c>
      <c r="BB328" s="25"/>
      <c r="BC328" s="25"/>
      <c r="BD328" s="23">
        <f t="shared" si="3"/>
        <v>0</v>
      </c>
      <c r="BE328" s="6"/>
      <c r="BF328" s="6"/>
      <c r="BG328" s="6"/>
      <c r="BH328" s="6"/>
      <c r="BI328" s="6"/>
      <c r="BJ328" s="6"/>
      <c r="BK328" s="6"/>
      <c r="BL328" s="23"/>
    </row>
    <row r="329">
      <c r="A329" s="16">
        <v>324.0</v>
      </c>
      <c r="B329" s="116" t="s">
        <v>1252</v>
      </c>
      <c r="C329" s="116" t="s">
        <v>213</v>
      </c>
      <c r="D329" s="116" t="s">
        <v>76</v>
      </c>
      <c r="E329" s="117"/>
      <c r="F329" s="116" t="s">
        <v>79</v>
      </c>
      <c r="G329" s="116" t="s">
        <v>1414</v>
      </c>
      <c r="H329" s="48" t="s">
        <v>81</v>
      </c>
      <c r="J329" s="11" t="s">
        <v>91</v>
      </c>
      <c r="K329" s="48" t="s">
        <v>84</v>
      </c>
      <c r="L329" s="49">
        <v>42979.0</v>
      </c>
      <c r="M329" s="52"/>
      <c r="N329" s="48" t="s">
        <v>85</v>
      </c>
      <c r="O329" s="48" t="s">
        <v>295</v>
      </c>
      <c r="P329" s="50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6"/>
      <c r="AS329" s="25"/>
      <c r="AT329" s="25"/>
      <c r="AU329" s="25"/>
      <c r="AV329" s="25"/>
      <c r="AW329" s="25"/>
      <c r="AX329" s="25"/>
      <c r="AY329" s="32" t="str">
        <f t="shared" si="1"/>
        <v/>
      </c>
      <c r="AZ329" s="6"/>
      <c r="BA329" s="23">
        <f t="shared" si="2"/>
        <v>0</v>
      </c>
      <c r="BB329" s="25"/>
      <c r="BC329" s="25"/>
      <c r="BD329" s="23">
        <f t="shared" si="3"/>
        <v>0</v>
      </c>
      <c r="BE329" s="6"/>
      <c r="BF329" s="6"/>
      <c r="BG329" s="6"/>
      <c r="BH329" s="6"/>
      <c r="BI329" s="6"/>
      <c r="BJ329" s="6"/>
      <c r="BK329" s="6"/>
      <c r="BL329" s="23"/>
    </row>
    <row r="330">
      <c r="A330" s="16">
        <v>325.0</v>
      </c>
      <c r="B330" s="116" t="s">
        <v>1254</v>
      </c>
      <c r="C330" s="116" t="s">
        <v>744</v>
      </c>
      <c r="D330" s="116" t="s">
        <v>110</v>
      </c>
      <c r="E330" s="117"/>
      <c r="F330" s="116" t="s">
        <v>96</v>
      </c>
      <c r="G330" s="116" t="s">
        <v>1414</v>
      </c>
      <c r="H330" s="48" t="s">
        <v>81</v>
      </c>
      <c r="J330" s="11" t="s">
        <v>91</v>
      </c>
      <c r="K330" s="48" t="s">
        <v>84</v>
      </c>
      <c r="L330" s="49">
        <v>42979.0</v>
      </c>
      <c r="M330" s="52"/>
      <c r="N330" s="48" t="s">
        <v>85</v>
      </c>
      <c r="O330" s="48" t="s">
        <v>483</v>
      </c>
      <c r="P330" s="50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6"/>
      <c r="AS330" s="25"/>
      <c r="AT330" s="25"/>
      <c r="AU330" s="25"/>
      <c r="AV330" s="25"/>
      <c r="AW330" s="25"/>
      <c r="AX330" s="25"/>
      <c r="AY330" s="32" t="str">
        <f t="shared" si="1"/>
        <v/>
      </c>
      <c r="AZ330" s="6"/>
      <c r="BA330" s="23">
        <f t="shared" si="2"/>
        <v>0</v>
      </c>
      <c r="BB330" s="25"/>
      <c r="BC330" s="25"/>
      <c r="BD330" s="23">
        <f t="shared" si="3"/>
        <v>0</v>
      </c>
      <c r="BE330" s="6"/>
      <c r="BF330" s="6"/>
      <c r="BG330" s="6"/>
      <c r="BH330" s="6"/>
      <c r="BI330" s="6"/>
      <c r="BJ330" s="6"/>
      <c r="BK330" s="6"/>
      <c r="BL330" s="23"/>
    </row>
    <row r="331">
      <c r="A331" s="16">
        <v>326.0</v>
      </c>
      <c r="B331" s="116" t="s">
        <v>1254</v>
      </c>
      <c r="C331" s="116" t="s">
        <v>362</v>
      </c>
      <c r="D331" s="116" t="s">
        <v>200</v>
      </c>
      <c r="E331" s="117"/>
      <c r="F331" s="116" t="s">
        <v>96</v>
      </c>
      <c r="G331" s="116" t="s">
        <v>1414</v>
      </c>
      <c r="H331" s="48" t="s">
        <v>81</v>
      </c>
      <c r="J331" s="11" t="s">
        <v>91</v>
      </c>
      <c r="K331" s="48" t="s">
        <v>84</v>
      </c>
      <c r="L331" s="49">
        <v>42979.0</v>
      </c>
      <c r="M331" s="52"/>
      <c r="N331" s="48" t="s">
        <v>85</v>
      </c>
      <c r="O331" s="48" t="s">
        <v>295</v>
      </c>
      <c r="P331" s="50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6"/>
      <c r="AS331" s="25"/>
      <c r="AT331" s="25"/>
      <c r="AU331" s="25"/>
      <c r="AV331" s="25"/>
      <c r="AW331" s="25"/>
      <c r="AX331" s="25"/>
      <c r="AY331" s="32" t="str">
        <f t="shared" si="1"/>
        <v/>
      </c>
      <c r="AZ331" s="6"/>
      <c r="BA331" s="23">
        <f t="shared" si="2"/>
        <v>0</v>
      </c>
      <c r="BB331" s="25"/>
      <c r="BC331" s="25"/>
      <c r="BD331" s="23">
        <f t="shared" si="3"/>
        <v>0</v>
      </c>
      <c r="BE331" s="6"/>
      <c r="BF331" s="6"/>
      <c r="BG331" s="6"/>
      <c r="BH331" s="6"/>
      <c r="BI331" s="6"/>
      <c r="BJ331" s="6"/>
      <c r="BK331" s="6"/>
      <c r="BL331" s="23"/>
    </row>
    <row r="332">
      <c r="A332" s="16">
        <v>327.0</v>
      </c>
      <c r="B332" s="116" t="s">
        <v>1257</v>
      </c>
      <c r="C332" s="116" t="s">
        <v>577</v>
      </c>
      <c r="D332" s="118"/>
      <c r="E332" s="117"/>
      <c r="F332" s="116" t="s">
        <v>79</v>
      </c>
      <c r="G332" s="116" t="s">
        <v>1414</v>
      </c>
      <c r="H332" s="48" t="s">
        <v>81</v>
      </c>
      <c r="J332" s="11" t="s">
        <v>91</v>
      </c>
      <c r="K332" s="48" t="s">
        <v>84</v>
      </c>
      <c r="L332" s="49">
        <v>42979.0</v>
      </c>
      <c r="M332" s="52"/>
      <c r="N332" s="48" t="s">
        <v>85</v>
      </c>
      <c r="O332" s="48" t="s">
        <v>295</v>
      </c>
      <c r="P332" s="50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6"/>
      <c r="AS332" s="25"/>
      <c r="AT332" s="25"/>
      <c r="AU332" s="25"/>
      <c r="AV332" s="25"/>
      <c r="AW332" s="25"/>
      <c r="AX332" s="25"/>
      <c r="AY332" s="32" t="str">
        <f t="shared" si="1"/>
        <v/>
      </c>
      <c r="AZ332" s="6"/>
      <c r="BA332" s="23">
        <f t="shared" si="2"/>
        <v>0</v>
      </c>
      <c r="BB332" s="25"/>
      <c r="BC332" s="25"/>
      <c r="BD332" s="23">
        <f t="shared" si="3"/>
        <v>0</v>
      </c>
      <c r="BE332" s="6"/>
      <c r="BF332" s="6"/>
      <c r="BG332" s="6"/>
      <c r="BH332" s="6"/>
      <c r="BI332" s="6"/>
      <c r="BJ332" s="6"/>
      <c r="BK332" s="6"/>
      <c r="BL332" s="23"/>
    </row>
    <row r="333">
      <c r="A333" s="16">
        <v>328.0</v>
      </c>
      <c r="B333" s="116" t="s">
        <v>1259</v>
      </c>
      <c r="C333" s="116" t="s">
        <v>107</v>
      </c>
      <c r="D333" s="116" t="s">
        <v>1260</v>
      </c>
      <c r="E333" s="117"/>
      <c r="F333" s="116" t="s">
        <v>79</v>
      </c>
      <c r="G333" s="116" t="s">
        <v>1414</v>
      </c>
      <c r="H333" s="48" t="s">
        <v>81</v>
      </c>
      <c r="J333" s="11" t="s">
        <v>91</v>
      </c>
      <c r="K333" s="48" t="s">
        <v>84</v>
      </c>
      <c r="L333" s="49">
        <v>42979.0</v>
      </c>
      <c r="M333" s="52"/>
      <c r="N333" s="48" t="s">
        <v>85</v>
      </c>
      <c r="O333" s="48" t="s">
        <v>295</v>
      </c>
      <c r="P333" s="50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6"/>
      <c r="AS333" s="25"/>
      <c r="AT333" s="25"/>
      <c r="AU333" s="25"/>
      <c r="AV333" s="25"/>
      <c r="AW333" s="25"/>
      <c r="AX333" s="25"/>
      <c r="AY333" s="32" t="str">
        <f t="shared" si="1"/>
        <v/>
      </c>
      <c r="AZ333" s="6"/>
      <c r="BA333" s="23">
        <f t="shared" si="2"/>
        <v>0</v>
      </c>
      <c r="BB333" s="25"/>
      <c r="BC333" s="25"/>
      <c r="BD333" s="23">
        <f t="shared" si="3"/>
        <v>0</v>
      </c>
      <c r="BE333" s="6"/>
      <c r="BF333" s="6"/>
      <c r="BG333" s="6"/>
      <c r="BH333" s="6"/>
      <c r="BI333" s="6"/>
      <c r="BJ333" s="6"/>
      <c r="BK333" s="6"/>
      <c r="BL333" s="23"/>
    </row>
    <row r="334">
      <c r="A334" s="16">
        <v>329.0</v>
      </c>
      <c r="B334" s="116" t="s">
        <v>1262</v>
      </c>
      <c r="C334" s="116" t="s">
        <v>596</v>
      </c>
      <c r="D334" s="116" t="s">
        <v>504</v>
      </c>
      <c r="E334" s="117"/>
      <c r="F334" s="116" t="s">
        <v>79</v>
      </c>
      <c r="G334" s="116" t="s">
        <v>1414</v>
      </c>
      <c r="H334" s="48" t="s">
        <v>81</v>
      </c>
      <c r="J334" s="11" t="s">
        <v>91</v>
      </c>
      <c r="K334" s="48" t="s">
        <v>84</v>
      </c>
      <c r="L334" s="49">
        <v>42979.0</v>
      </c>
      <c r="M334" s="52"/>
      <c r="N334" s="48" t="s">
        <v>85</v>
      </c>
      <c r="O334" s="48" t="s">
        <v>483</v>
      </c>
      <c r="P334" s="50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6"/>
      <c r="AS334" s="25"/>
      <c r="AT334" s="25"/>
      <c r="AU334" s="25"/>
      <c r="AV334" s="25"/>
      <c r="AW334" s="25"/>
      <c r="AX334" s="25"/>
      <c r="AY334" s="32" t="str">
        <f t="shared" si="1"/>
        <v/>
      </c>
      <c r="AZ334" s="6"/>
      <c r="BA334" s="23">
        <f t="shared" si="2"/>
        <v>0</v>
      </c>
      <c r="BB334" s="25"/>
      <c r="BC334" s="25"/>
      <c r="BD334" s="23">
        <f t="shared" si="3"/>
        <v>0</v>
      </c>
      <c r="BE334" s="6"/>
      <c r="BF334" s="6"/>
      <c r="BG334" s="6"/>
      <c r="BH334" s="6"/>
      <c r="BI334" s="6"/>
      <c r="BJ334" s="6"/>
      <c r="BK334" s="6"/>
      <c r="BL334" s="23"/>
    </row>
    <row r="335">
      <c r="A335" s="16">
        <v>330.0</v>
      </c>
      <c r="B335" s="116" t="s">
        <v>267</v>
      </c>
      <c r="C335" s="116" t="s">
        <v>125</v>
      </c>
      <c r="D335" s="116" t="s">
        <v>515</v>
      </c>
      <c r="E335" s="117"/>
      <c r="F335" s="116" t="s">
        <v>79</v>
      </c>
      <c r="G335" s="116" t="s">
        <v>1414</v>
      </c>
      <c r="H335" s="48" t="s">
        <v>81</v>
      </c>
      <c r="J335" s="11" t="s">
        <v>91</v>
      </c>
      <c r="K335" s="48" t="s">
        <v>84</v>
      </c>
      <c r="L335" s="49">
        <v>42985.0</v>
      </c>
      <c r="M335" s="52"/>
      <c r="N335" s="48" t="s">
        <v>85</v>
      </c>
      <c r="O335" s="48" t="s">
        <v>483</v>
      </c>
      <c r="P335" s="50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6"/>
      <c r="AS335" s="25"/>
      <c r="AT335" s="25"/>
      <c r="AU335" s="25"/>
      <c r="AV335" s="25"/>
      <c r="AW335" s="25"/>
      <c r="AX335" s="25"/>
      <c r="AY335" s="32" t="str">
        <f t="shared" si="1"/>
        <v/>
      </c>
      <c r="AZ335" s="6"/>
      <c r="BA335" s="23">
        <f t="shared" si="2"/>
        <v>0</v>
      </c>
      <c r="BB335" s="25"/>
      <c r="BC335" s="25"/>
      <c r="BD335" s="23">
        <f t="shared" si="3"/>
        <v>0</v>
      </c>
      <c r="BE335" s="6"/>
      <c r="BF335" s="6"/>
      <c r="BG335" s="6"/>
      <c r="BH335" s="6"/>
      <c r="BI335" s="6"/>
      <c r="BJ335" s="6"/>
      <c r="BK335" s="6"/>
      <c r="BL335" s="23"/>
    </row>
    <row r="336">
      <c r="A336" s="16">
        <v>331.0</v>
      </c>
      <c r="B336" s="116" t="s">
        <v>1263</v>
      </c>
      <c r="C336" s="116" t="s">
        <v>237</v>
      </c>
      <c r="D336" s="118"/>
      <c r="E336" s="117"/>
      <c r="F336" s="116" t="s">
        <v>79</v>
      </c>
      <c r="G336" s="116" t="s">
        <v>1414</v>
      </c>
      <c r="H336" s="48" t="s">
        <v>81</v>
      </c>
      <c r="J336" s="11" t="s">
        <v>91</v>
      </c>
      <c r="K336" s="48" t="s">
        <v>84</v>
      </c>
      <c r="L336" s="49">
        <v>42986.0</v>
      </c>
      <c r="M336" s="52"/>
      <c r="N336" s="48" t="s">
        <v>85</v>
      </c>
      <c r="O336" s="48" t="s">
        <v>483</v>
      </c>
      <c r="P336" s="50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6"/>
      <c r="AS336" s="25"/>
      <c r="AT336" s="25"/>
      <c r="AU336" s="25"/>
      <c r="AV336" s="25"/>
      <c r="AW336" s="25"/>
      <c r="AX336" s="25"/>
      <c r="AY336" s="32" t="str">
        <f t="shared" si="1"/>
        <v/>
      </c>
      <c r="AZ336" s="6"/>
      <c r="BA336" s="23">
        <f t="shared" si="2"/>
        <v>0</v>
      </c>
      <c r="BB336" s="25"/>
      <c r="BC336" s="25"/>
      <c r="BD336" s="23">
        <f t="shared" si="3"/>
        <v>0</v>
      </c>
      <c r="BE336" s="6"/>
      <c r="BF336" s="6"/>
      <c r="BG336" s="6"/>
      <c r="BH336" s="6"/>
      <c r="BI336" s="6"/>
      <c r="BJ336" s="6"/>
      <c r="BK336" s="6"/>
      <c r="BL336" s="23"/>
    </row>
    <row r="337">
      <c r="A337" s="16">
        <v>332.0</v>
      </c>
      <c r="B337" s="116" t="s">
        <v>1266</v>
      </c>
      <c r="C337" s="116" t="s">
        <v>173</v>
      </c>
      <c r="D337" s="116" t="s">
        <v>272</v>
      </c>
      <c r="E337" s="117"/>
      <c r="F337" s="116" t="s">
        <v>79</v>
      </c>
      <c r="G337" s="116" t="s">
        <v>1414</v>
      </c>
      <c r="H337" s="48" t="s">
        <v>81</v>
      </c>
      <c r="J337" s="11" t="s">
        <v>91</v>
      </c>
      <c r="K337" s="48" t="s">
        <v>84</v>
      </c>
      <c r="L337" s="49">
        <v>42987.0</v>
      </c>
      <c r="M337" s="52"/>
      <c r="N337" s="48" t="s">
        <v>85</v>
      </c>
      <c r="O337" s="48" t="s">
        <v>483</v>
      </c>
      <c r="P337" s="50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6"/>
      <c r="AS337" s="25"/>
      <c r="AT337" s="25"/>
      <c r="AU337" s="25"/>
      <c r="AV337" s="25"/>
      <c r="AW337" s="25"/>
      <c r="AX337" s="25"/>
      <c r="AY337" s="32" t="str">
        <f t="shared" si="1"/>
        <v/>
      </c>
      <c r="AZ337" s="6"/>
      <c r="BA337" s="23">
        <f t="shared" si="2"/>
        <v>0</v>
      </c>
      <c r="BB337" s="25"/>
      <c r="BC337" s="25"/>
      <c r="BD337" s="23">
        <f t="shared" si="3"/>
        <v>0</v>
      </c>
      <c r="BE337" s="6"/>
      <c r="BF337" s="6"/>
      <c r="BG337" s="6"/>
      <c r="BH337" s="6"/>
      <c r="BI337" s="6"/>
      <c r="BJ337" s="6"/>
      <c r="BK337" s="6"/>
      <c r="BL337" s="23"/>
    </row>
    <row r="338">
      <c r="A338" s="16">
        <v>333.0</v>
      </c>
      <c r="B338" s="116" t="s">
        <v>612</v>
      </c>
      <c r="C338" s="116" t="s">
        <v>94</v>
      </c>
      <c r="D338" s="116" t="s">
        <v>110</v>
      </c>
      <c r="E338" s="118"/>
      <c r="F338" s="116" t="s">
        <v>96</v>
      </c>
      <c r="G338" s="116" t="s">
        <v>1414</v>
      </c>
      <c r="H338" s="48" t="s">
        <v>81</v>
      </c>
      <c r="J338" s="11" t="s">
        <v>91</v>
      </c>
      <c r="K338" s="48" t="s">
        <v>84</v>
      </c>
      <c r="L338" s="49">
        <v>42988.0</v>
      </c>
      <c r="M338" s="52"/>
      <c r="N338" s="48" t="s">
        <v>85</v>
      </c>
      <c r="O338" s="48" t="s">
        <v>483</v>
      </c>
      <c r="P338" s="50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6"/>
      <c r="AS338" s="25"/>
      <c r="AT338" s="25"/>
      <c r="AU338" s="25"/>
      <c r="AV338" s="25"/>
      <c r="AW338" s="25"/>
      <c r="AX338" s="25"/>
      <c r="AY338" s="32" t="str">
        <f t="shared" si="1"/>
        <v/>
      </c>
      <c r="AZ338" s="6"/>
      <c r="BA338" s="23">
        <f t="shared" si="2"/>
        <v>0</v>
      </c>
      <c r="BB338" s="25"/>
      <c r="BC338" s="25"/>
      <c r="BD338" s="23">
        <f t="shared" si="3"/>
        <v>0</v>
      </c>
      <c r="BE338" s="6"/>
      <c r="BF338" s="6"/>
      <c r="BG338" s="6"/>
      <c r="BH338" s="6"/>
      <c r="BI338" s="6"/>
      <c r="BJ338" s="6"/>
      <c r="BK338" s="6"/>
      <c r="BL338" s="23"/>
    </row>
    <row r="339">
      <c r="A339" s="16">
        <v>334.0</v>
      </c>
      <c r="B339" s="116" t="s">
        <v>1268</v>
      </c>
      <c r="C339" s="116" t="s">
        <v>115</v>
      </c>
      <c r="D339" s="118"/>
      <c r="E339" s="117"/>
      <c r="F339" s="116" t="s">
        <v>79</v>
      </c>
      <c r="G339" s="116" t="s">
        <v>1414</v>
      </c>
      <c r="H339" s="48" t="s">
        <v>81</v>
      </c>
      <c r="J339" s="11" t="s">
        <v>91</v>
      </c>
      <c r="K339" s="48" t="s">
        <v>84</v>
      </c>
      <c r="L339" s="49">
        <v>42989.0</v>
      </c>
      <c r="M339" s="52"/>
      <c r="N339" s="48" t="s">
        <v>85</v>
      </c>
      <c r="O339" s="48" t="s">
        <v>483</v>
      </c>
      <c r="P339" s="50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6"/>
      <c r="AS339" s="25"/>
      <c r="AT339" s="25"/>
      <c r="AU339" s="25"/>
      <c r="AV339" s="25"/>
      <c r="AW339" s="25"/>
      <c r="AX339" s="25"/>
      <c r="AY339" s="32" t="str">
        <f t="shared" si="1"/>
        <v/>
      </c>
      <c r="AZ339" s="6"/>
      <c r="BA339" s="23">
        <f t="shared" si="2"/>
        <v>0</v>
      </c>
      <c r="BB339" s="25"/>
      <c r="BC339" s="25"/>
      <c r="BD339" s="23">
        <f t="shared" si="3"/>
        <v>0</v>
      </c>
      <c r="BE339" s="6"/>
      <c r="BF339" s="6"/>
      <c r="BG339" s="6"/>
      <c r="BH339" s="6"/>
      <c r="BI339" s="6"/>
      <c r="BJ339" s="6"/>
      <c r="BK339" s="6"/>
      <c r="BL339" s="23"/>
    </row>
    <row r="340">
      <c r="A340" s="16">
        <v>335.0</v>
      </c>
      <c r="B340" s="116" t="s">
        <v>1270</v>
      </c>
      <c r="C340" s="116" t="s">
        <v>78</v>
      </c>
      <c r="D340" s="116" t="s">
        <v>157</v>
      </c>
      <c r="E340" s="117"/>
      <c r="F340" s="116" t="s">
        <v>79</v>
      </c>
      <c r="G340" s="116" t="s">
        <v>1414</v>
      </c>
      <c r="H340" s="48" t="s">
        <v>81</v>
      </c>
      <c r="J340" s="11" t="s">
        <v>91</v>
      </c>
      <c r="K340" s="48" t="s">
        <v>84</v>
      </c>
      <c r="L340" s="49">
        <v>42990.0</v>
      </c>
      <c r="M340" s="52"/>
      <c r="N340" s="48" t="s">
        <v>85</v>
      </c>
      <c r="O340" s="48" t="s">
        <v>483</v>
      </c>
      <c r="P340" s="50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6"/>
      <c r="AS340" s="25"/>
      <c r="AT340" s="25"/>
      <c r="AU340" s="25"/>
      <c r="AV340" s="25"/>
      <c r="AW340" s="25"/>
      <c r="AX340" s="25"/>
      <c r="AY340" s="32" t="str">
        <f t="shared" si="1"/>
        <v/>
      </c>
      <c r="AZ340" s="6"/>
      <c r="BA340" s="23">
        <f t="shared" si="2"/>
        <v>0</v>
      </c>
      <c r="BB340" s="25"/>
      <c r="BC340" s="25"/>
      <c r="BD340" s="23">
        <f t="shared" si="3"/>
        <v>0</v>
      </c>
      <c r="BE340" s="6"/>
      <c r="BF340" s="6"/>
      <c r="BG340" s="6"/>
      <c r="BH340" s="6"/>
      <c r="BI340" s="6"/>
      <c r="BJ340" s="6"/>
      <c r="BK340" s="6"/>
      <c r="BL340" s="23"/>
    </row>
    <row r="341">
      <c r="A341" s="16">
        <v>336.0</v>
      </c>
      <c r="B341" s="116" t="s">
        <v>1272</v>
      </c>
      <c r="C341" s="116" t="s">
        <v>125</v>
      </c>
      <c r="D341" s="116" t="s">
        <v>149</v>
      </c>
      <c r="E341" s="117"/>
      <c r="F341" s="116" t="s">
        <v>79</v>
      </c>
      <c r="G341" s="116" t="s">
        <v>1414</v>
      </c>
      <c r="H341" s="48" t="s">
        <v>81</v>
      </c>
      <c r="J341" s="11" t="s">
        <v>91</v>
      </c>
      <c r="K341" s="48" t="s">
        <v>84</v>
      </c>
      <c r="L341" s="49">
        <v>42991.0</v>
      </c>
      <c r="M341" s="52"/>
      <c r="N341" s="48" t="s">
        <v>85</v>
      </c>
      <c r="O341" s="48" t="s">
        <v>483</v>
      </c>
      <c r="P341" s="50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6"/>
      <c r="AS341" s="25"/>
      <c r="AT341" s="25"/>
      <c r="AU341" s="25"/>
      <c r="AV341" s="25"/>
      <c r="AW341" s="25"/>
      <c r="AX341" s="25"/>
      <c r="AY341" s="32" t="str">
        <f t="shared" si="1"/>
        <v/>
      </c>
      <c r="AZ341" s="6"/>
      <c r="BA341" s="23">
        <f t="shared" si="2"/>
        <v>0</v>
      </c>
      <c r="BB341" s="25"/>
      <c r="BC341" s="25"/>
      <c r="BD341" s="23">
        <f t="shared" si="3"/>
        <v>0</v>
      </c>
      <c r="BE341" s="6"/>
      <c r="BF341" s="6"/>
      <c r="BG341" s="6"/>
      <c r="BH341" s="6"/>
      <c r="BI341" s="6"/>
      <c r="BJ341" s="6"/>
      <c r="BK341" s="6"/>
    </row>
    <row r="342">
      <c r="A342" s="16">
        <v>337.0</v>
      </c>
      <c r="B342" s="116" t="s">
        <v>1273</v>
      </c>
      <c r="C342" s="116" t="s">
        <v>259</v>
      </c>
      <c r="D342" s="116" t="s">
        <v>209</v>
      </c>
      <c r="E342" s="117"/>
      <c r="F342" s="116" t="s">
        <v>96</v>
      </c>
      <c r="G342" s="116" t="s">
        <v>1414</v>
      </c>
      <c r="H342" s="48" t="s">
        <v>81</v>
      </c>
      <c r="J342" s="11" t="s">
        <v>91</v>
      </c>
      <c r="K342" s="48" t="s">
        <v>84</v>
      </c>
      <c r="L342" s="49">
        <v>42992.0</v>
      </c>
      <c r="M342" s="52"/>
      <c r="N342" s="48" t="s">
        <v>85</v>
      </c>
      <c r="O342" s="48" t="s">
        <v>483</v>
      </c>
      <c r="P342" s="50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6"/>
      <c r="AS342" s="25"/>
      <c r="AT342" s="25"/>
      <c r="AU342" s="25"/>
      <c r="AV342" s="25"/>
      <c r="AW342" s="25"/>
      <c r="AX342" s="25"/>
      <c r="AY342" s="32" t="str">
        <f t="shared" si="1"/>
        <v/>
      </c>
      <c r="AZ342" s="6"/>
      <c r="BA342" s="23">
        <f t="shared" si="2"/>
        <v>0</v>
      </c>
      <c r="BB342" s="25"/>
      <c r="BC342" s="25"/>
      <c r="BD342" s="23">
        <f t="shared" si="3"/>
        <v>0</v>
      </c>
      <c r="BE342" s="6"/>
      <c r="BF342" s="6"/>
      <c r="BG342" s="6"/>
      <c r="BH342" s="6"/>
      <c r="BI342" s="6"/>
      <c r="BJ342" s="6"/>
      <c r="BK342" s="6"/>
    </row>
    <row r="343">
      <c r="A343" s="16">
        <v>338.0</v>
      </c>
      <c r="B343" s="116" t="s">
        <v>1274</v>
      </c>
      <c r="C343" s="116" t="s">
        <v>87</v>
      </c>
      <c r="D343" s="116" t="s">
        <v>157</v>
      </c>
      <c r="E343" s="117"/>
      <c r="F343" s="116" t="s">
        <v>79</v>
      </c>
      <c r="G343" s="116" t="s">
        <v>1414</v>
      </c>
      <c r="H343" s="48" t="s">
        <v>81</v>
      </c>
      <c r="J343" s="11" t="s">
        <v>91</v>
      </c>
      <c r="K343" s="48" t="s">
        <v>84</v>
      </c>
      <c r="L343" s="49">
        <v>42993.0</v>
      </c>
      <c r="M343" s="52"/>
      <c r="N343" s="48" t="s">
        <v>85</v>
      </c>
      <c r="O343" s="48" t="s">
        <v>483</v>
      </c>
      <c r="P343" s="50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6"/>
      <c r="AS343" s="25"/>
      <c r="AT343" s="25"/>
      <c r="AU343" s="25"/>
      <c r="AV343" s="25"/>
      <c r="AW343" s="25"/>
      <c r="AX343" s="25"/>
      <c r="AY343" s="32" t="str">
        <f t="shared" si="1"/>
        <v/>
      </c>
      <c r="AZ343" s="6"/>
      <c r="BA343" s="23">
        <f t="shared" si="2"/>
        <v>0</v>
      </c>
      <c r="BB343" s="25"/>
      <c r="BC343" s="25"/>
      <c r="BD343" s="23">
        <f t="shared" si="3"/>
        <v>0</v>
      </c>
      <c r="BE343" s="6"/>
      <c r="BF343" s="6"/>
      <c r="BG343" s="6"/>
      <c r="BH343" s="6"/>
      <c r="BI343" s="6"/>
      <c r="BJ343" s="6"/>
      <c r="BK343" s="6"/>
    </row>
    <row r="344">
      <c r="A344" s="16">
        <v>339.0</v>
      </c>
      <c r="B344" s="116" t="s">
        <v>1276</v>
      </c>
      <c r="C344" s="116" t="s">
        <v>185</v>
      </c>
      <c r="D344" s="116" t="s">
        <v>75</v>
      </c>
      <c r="E344" s="117"/>
      <c r="F344" s="116" t="s">
        <v>79</v>
      </c>
      <c r="G344" s="116" t="s">
        <v>1414</v>
      </c>
      <c r="H344" s="48" t="s">
        <v>81</v>
      </c>
      <c r="J344" s="11" t="s">
        <v>91</v>
      </c>
      <c r="K344" s="48" t="s">
        <v>84</v>
      </c>
      <c r="L344" s="49">
        <v>42994.0</v>
      </c>
      <c r="M344" s="52"/>
      <c r="N344" s="48" t="s">
        <v>85</v>
      </c>
      <c r="O344" s="48" t="s">
        <v>483</v>
      </c>
      <c r="P344" s="50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6"/>
      <c r="AS344" s="25"/>
      <c r="AT344" s="25"/>
      <c r="AU344" s="25"/>
      <c r="AV344" s="25"/>
      <c r="AW344" s="25"/>
      <c r="AX344" s="25"/>
      <c r="AY344" s="32" t="str">
        <f t="shared" si="1"/>
        <v/>
      </c>
      <c r="AZ344" s="6"/>
      <c r="BA344" s="23">
        <f t="shared" si="2"/>
        <v>0</v>
      </c>
      <c r="BB344" s="25"/>
      <c r="BC344" s="25"/>
      <c r="BD344" s="23">
        <f t="shared" si="3"/>
        <v>0</v>
      </c>
      <c r="BE344" s="6"/>
      <c r="BF344" s="6"/>
      <c r="BG344" s="6"/>
      <c r="BH344" s="6"/>
      <c r="BI344" s="6"/>
      <c r="BJ344" s="6"/>
      <c r="BK344" s="6"/>
    </row>
    <row r="345">
      <c r="A345" s="16">
        <v>340.0</v>
      </c>
      <c r="B345" s="116" t="s">
        <v>1998</v>
      </c>
      <c r="C345" s="116" t="s">
        <v>112</v>
      </c>
      <c r="D345" s="117"/>
      <c r="E345" s="117"/>
      <c r="F345" s="116" t="s">
        <v>96</v>
      </c>
      <c r="G345" s="116" t="s">
        <v>1414</v>
      </c>
      <c r="H345" s="48" t="s">
        <v>81</v>
      </c>
      <c r="J345" s="11" t="s">
        <v>91</v>
      </c>
      <c r="K345" s="48" t="s">
        <v>84</v>
      </c>
      <c r="L345" s="49">
        <v>42995.0</v>
      </c>
      <c r="M345" s="52"/>
      <c r="N345" s="48" t="s">
        <v>85</v>
      </c>
      <c r="O345" s="48" t="s">
        <v>483</v>
      </c>
      <c r="P345" s="50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6"/>
      <c r="AS345" s="25"/>
      <c r="AT345" s="25"/>
      <c r="AU345" s="25"/>
      <c r="AV345" s="25"/>
      <c r="AW345" s="25"/>
      <c r="AX345" s="25"/>
      <c r="AY345" s="32" t="str">
        <f t="shared" si="1"/>
        <v/>
      </c>
      <c r="AZ345" s="6"/>
      <c r="BA345" s="23">
        <f t="shared" si="2"/>
        <v>0</v>
      </c>
      <c r="BB345" s="25"/>
      <c r="BC345" s="25"/>
      <c r="BD345" s="23">
        <f t="shared" si="3"/>
        <v>0</v>
      </c>
      <c r="BE345" s="6"/>
      <c r="BF345" s="6"/>
      <c r="BG345" s="6"/>
      <c r="BH345" s="6"/>
      <c r="BI345" s="6"/>
      <c r="BJ345" s="6"/>
      <c r="BK345" s="6"/>
    </row>
    <row r="346">
      <c r="A346" s="16">
        <v>341.0</v>
      </c>
      <c r="B346" s="116" t="s">
        <v>1279</v>
      </c>
      <c r="C346" s="116" t="s">
        <v>213</v>
      </c>
      <c r="D346" s="116" t="s">
        <v>1280</v>
      </c>
      <c r="E346" s="117"/>
      <c r="F346" s="116" t="s">
        <v>79</v>
      </c>
      <c r="G346" s="116" t="s">
        <v>1414</v>
      </c>
      <c r="H346" s="48" t="s">
        <v>81</v>
      </c>
      <c r="J346" s="11" t="s">
        <v>91</v>
      </c>
      <c r="K346" s="48" t="s">
        <v>84</v>
      </c>
      <c r="L346" s="49">
        <v>42996.0</v>
      </c>
      <c r="M346" s="52"/>
      <c r="N346" s="48" t="s">
        <v>85</v>
      </c>
      <c r="O346" s="48" t="s">
        <v>483</v>
      </c>
      <c r="P346" s="50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6"/>
      <c r="AS346" s="25"/>
      <c r="AT346" s="25"/>
      <c r="AU346" s="25"/>
      <c r="AV346" s="25"/>
      <c r="AW346" s="25"/>
      <c r="AX346" s="25"/>
      <c r="AY346" s="32" t="str">
        <f t="shared" si="1"/>
        <v/>
      </c>
      <c r="AZ346" s="6"/>
      <c r="BA346" s="23">
        <f t="shared" si="2"/>
        <v>0</v>
      </c>
      <c r="BB346" s="25"/>
      <c r="BC346" s="25"/>
      <c r="BD346" s="23">
        <f t="shared" si="3"/>
        <v>0</v>
      </c>
      <c r="BE346" s="6"/>
      <c r="BF346" s="6"/>
      <c r="BG346" s="6"/>
      <c r="BH346" s="6"/>
      <c r="BI346" s="6"/>
      <c r="BJ346" s="6"/>
      <c r="BK346" s="6"/>
    </row>
    <row r="347">
      <c r="A347" s="16">
        <v>342.0</v>
      </c>
      <c r="B347" s="116" t="s">
        <v>672</v>
      </c>
      <c r="C347" s="116" t="s">
        <v>314</v>
      </c>
      <c r="D347" s="116" t="s">
        <v>110</v>
      </c>
      <c r="E347" s="117"/>
      <c r="F347" s="116" t="s">
        <v>96</v>
      </c>
      <c r="G347" s="116" t="s">
        <v>1414</v>
      </c>
      <c r="H347" s="48" t="s">
        <v>81</v>
      </c>
      <c r="J347" s="11" t="s">
        <v>91</v>
      </c>
      <c r="K347" s="48" t="s">
        <v>84</v>
      </c>
      <c r="L347" s="49">
        <v>42997.0</v>
      </c>
      <c r="M347" s="52"/>
      <c r="N347" s="48" t="s">
        <v>85</v>
      </c>
      <c r="O347" s="48" t="s">
        <v>483</v>
      </c>
      <c r="P347" s="50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6"/>
      <c r="AS347" s="25"/>
      <c r="AT347" s="25"/>
      <c r="AU347" s="25"/>
      <c r="AV347" s="25"/>
      <c r="AW347" s="25"/>
      <c r="AX347" s="25"/>
      <c r="AY347" s="32" t="str">
        <f t="shared" si="1"/>
        <v/>
      </c>
      <c r="AZ347" s="6"/>
      <c r="BA347" s="23">
        <f t="shared" si="2"/>
        <v>0</v>
      </c>
      <c r="BB347" s="25"/>
      <c r="BC347" s="25"/>
      <c r="BD347" s="23">
        <f t="shared" si="3"/>
        <v>0</v>
      </c>
      <c r="BE347" s="6"/>
      <c r="BF347" s="6"/>
      <c r="BG347" s="6"/>
      <c r="BH347" s="6"/>
      <c r="BI347" s="6"/>
      <c r="BJ347" s="6"/>
      <c r="BK347" s="6"/>
    </row>
    <row r="348">
      <c r="A348" s="16">
        <v>343.0</v>
      </c>
      <c r="B348" s="116" t="s">
        <v>1285</v>
      </c>
      <c r="C348" s="116" t="s">
        <v>236</v>
      </c>
      <c r="D348" s="117"/>
      <c r="E348" s="117"/>
      <c r="F348" s="116" t="s">
        <v>96</v>
      </c>
      <c r="G348" s="116" t="s">
        <v>1414</v>
      </c>
      <c r="H348" s="48" t="s">
        <v>81</v>
      </c>
      <c r="J348" s="11" t="s">
        <v>91</v>
      </c>
      <c r="K348" s="48" t="s">
        <v>84</v>
      </c>
      <c r="L348" s="49">
        <v>42998.0</v>
      </c>
      <c r="M348" s="52"/>
      <c r="N348" s="48" t="s">
        <v>85</v>
      </c>
      <c r="O348" s="48" t="s">
        <v>483</v>
      </c>
      <c r="P348" s="50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6"/>
      <c r="AS348" s="25"/>
      <c r="AT348" s="25"/>
      <c r="AU348" s="25"/>
      <c r="AV348" s="25"/>
      <c r="AW348" s="25"/>
      <c r="AX348" s="25"/>
      <c r="AY348" s="32" t="str">
        <f t="shared" si="1"/>
        <v/>
      </c>
      <c r="AZ348" s="6"/>
      <c r="BA348" s="23">
        <f t="shared" si="2"/>
        <v>0</v>
      </c>
      <c r="BB348" s="25"/>
      <c r="BC348" s="25"/>
      <c r="BD348" s="23">
        <f t="shared" si="3"/>
        <v>0</v>
      </c>
      <c r="BE348" s="6"/>
      <c r="BF348" s="6"/>
      <c r="BG348" s="6"/>
      <c r="BH348" s="6"/>
      <c r="BI348" s="6"/>
      <c r="BJ348" s="6"/>
      <c r="BK348" s="6"/>
    </row>
    <row r="349">
      <c r="A349" s="16">
        <v>344.0</v>
      </c>
      <c r="B349" s="116" t="s">
        <v>1287</v>
      </c>
      <c r="C349" s="116" t="s">
        <v>102</v>
      </c>
      <c r="D349" s="117"/>
      <c r="E349" s="117"/>
      <c r="F349" s="116" t="s">
        <v>96</v>
      </c>
      <c r="G349" s="116" t="s">
        <v>1414</v>
      </c>
      <c r="H349" s="48" t="s">
        <v>81</v>
      </c>
      <c r="J349" s="11" t="s">
        <v>91</v>
      </c>
      <c r="K349" s="48" t="s">
        <v>84</v>
      </c>
      <c r="L349" s="49">
        <v>42999.0</v>
      </c>
      <c r="M349" s="52"/>
      <c r="N349" s="48" t="s">
        <v>85</v>
      </c>
      <c r="O349" s="48" t="s">
        <v>483</v>
      </c>
      <c r="P349" s="50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6"/>
      <c r="AS349" s="25"/>
      <c r="AT349" s="25"/>
      <c r="AU349" s="25"/>
      <c r="AV349" s="25"/>
      <c r="AW349" s="25"/>
      <c r="AX349" s="25"/>
      <c r="AY349" s="32" t="str">
        <f t="shared" si="1"/>
        <v/>
      </c>
      <c r="AZ349" s="6"/>
      <c r="BA349" s="23">
        <f t="shared" si="2"/>
        <v>0</v>
      </c>
      <c r="BB349" s="25"/>
      <c r="BC349" s="25"/>
      <c r="BD349" s="23">
        <f t="shared" si="3"/>
        <v>0</v>
      </c>
      <c r="BE349" s="6"/>
      <c r="BF349" s="6"/>
      <c r="BG349" s="6"/>
      <c r="BH349" s="6"/>
      <c r="BI349" s="6"/>
      <c r="BJ349" s="6"/>
      <c r="BK349" s="6"/>
    </row>
    <row r="350">
      <c r="A350" s="16">
        <v>345.0</v>
      </c>
      <c r="B350" s="116" t="s">
        <v>1289</v>
      </c>
      <c r="C350" s="116" t="s">
        <v>252</v>
      </c>
      <c r="D350" s="117"/>
      <c r="E350" s="117"/>
      <c r="F350" s="116" t="s">
        <v>96</v>
      </c>
      <c r="G350" s="116" t="s">
        <v>1414</v>
      </c>
      <c r="H350" s="48" t="s">
        <v>81</v>
      </c>
      <c r="J350" s="11" t="s">
        <v>91</v>
      </c>
      <c r="K350" s="48" t="s">
        <v>84</v>
      </c>
      <c r="L350" s="49">
        <v>43000.0</v>
      </c>
      <c r="M350" s="52"/>
      <c r="N350" s="48" t="s">
        <v>85</v>
      </c>
      <c r="O350" s="48" t="s">
        <v>483</v>
      </c>
      <c r="P350" s="50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6"/>
      <c r="AS350" s="25"/>
      <c r="AT350" s="25"/>
      <c r="AU350" s="25"/>
      <c r="AV350" s="25"/>
      <c r="AW350" s="25"/>
      <c r="AX350" s="25"/>
      <c r="AY350" s="32" t="str">
        <f t="shared" si="1"/>
        <v/>
      </c>
      <c r="AZ350" s="6"/>
      <c r="BA350" s="23">
        <f t="shared" si="2"/>
        <v>0</v>
      </c>
      <c r="BB350" s="25"/>
      <c r="BC350" s="25"/>
      <c r="BD350" s="23">
        <f t="shared" si="3"/>
        <v>0</v>
      </c>
      <c r="BE350" s="6"/>
      <c r="BF350" s="6"/>
      <c r="BG350" s="6"/>
      <c r="BH350" s="6"/>
      <c r="BI350" s="6"/>
      <c r="BJ350" s="6"/>
      <c r="BK350" s="6"/>
    </row>
    <row r="351">
      <c r="A351" s="16">
        <v>346.0</v>
      </c>
      <c r="B351" s="116" t="s">
        <v>1291</v>
      </c>
      <c r="C351" s="116" t="s">
        <v>236</v>
      </c>
      <c r="D351" s="116" t="s">
        <v>259</v>
      </c>
      <c r="E351" s="117"/>
      <c r="F351" s="116" t="s">
        <v>96</v>
      </c>
      <c r="G351" s="116" t="s">
        <v>1414</v>
      </c>
      <c r="H351" s="48" t="s">
        <v>81</v>
      </c>
      <c r="J351" s="11" t="s">
        <v>91</v>
      </c>
      <c r="K351" s="48" t="s">
        <v>84</v>
      </c>
      <c r="L351" s="49">
        <v>43001.0</v>
      </c>
      <c r="M351" s="52"/>
      <c r="N351" s="48" t="s">
        <v>85</v>
      </c>
      <c r="O351" s="48" t="s">
        <v>483</v>
      </c>
      <c r="P351" s="50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6"/>
      <c r="AS351" s="25"/>
      <c r="AT351" s="25"/>
      <c r="AU351" s="25"/>
      <c r="AV351" s="25"/>
      <c r="AW351" s="25"/>
      <c r="AX351" s="25"/>
      <c r="AY351" s="32" t="str">
        <f t="shared" si="1"/>
        <v/>
      </c>
      <c r="AZ351" s="6"/>
      <c r="BA351" s="23">
        <f t="shared" si="2"/>
        <v>0</v>
      </c>
      <c r="BB351" s="25"/>
      <c r="BC351" s="25"/>
      <c r="BD351" s="23">
        <f t="shared" si="3"/>
        <v>0</v>
      </c>
      <c r="BE351" s="6"/>
      <c r="BF351" s="6"/>
      <c r="BG351" s="6"/>
      <c r="BH351" s="6"/>
      <c r="BI351" s="6"/>
      <c r="BJ351" s="6"/>
      <c r="BK351" s="6"/>
    </row>
    <row r="352">
      <c r="A352" s="16">
        <v>347.0</v>
      </c>
      <c r="B352" s="116" t="s">
        <v>1294</v>
      </c>
      <c r="C352" s="116" t="s">
        <v>314</v>
      </c>
      <c r="D352" s="116" t="s">
        <v>110</v>
      </c>
      <c r="E352" s="117"/>
      <c r="F352" s="116" t="s">
        <v>96</v>
      </c>
      <c r="G352" s="116" t="s">
        <v>1414</v>
      </c>
      <c r="H352" s="48" t="s">
        <v>81</v>
      </c>
      <c r="J352" s="11" t="s">
        <v>91</v>
      </c>
      <c r="K352" s="48" t="s">
        <v>84</v>
      </c>
      <c r="L352" s="49">
        <v>43002.0</v>
      </c>
      <c r="M352" s="52"/>
      <c r="N352" s="48" t="s">
        <v>85</v>
      </c>
      <c r="O352" s="48" t="s">
        <v>483</v>
      </c>
      <c r="P352" s="50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6"/>
      <c r="AS352" s="25"/>
      <c r="AT352" s="25"/>
      <c r="AU352" s="25"/>
      <c r="AV352" s="25"/>
      <c r="AW352" s="25"/>
      <c r="AX352" s="25"/>
      <c r="AY352" s="32" t="str">
        <f t="shared" si="1"/>
        <v/>
      </c>
      <c r="AZ352" s="6"/>
      <c r="BA352" s="23">
        <f t="shared" si="2"/>
        <v>0</v>
      </c>
      <c r="BB352" s="25"/>
      <c r="BC352" s="25"/>
      <c r="BD352" s="23">
        <f t="shared" si="3"/>
        <v>0</v>
      </c>
      <c r="BE352" s="6"/>
      <c r="BF352" s="6"/>
      <c r="BG352" s="6"/>
      <c r="BH352" s="6"/>
      <c r="BI352" s="6"/>
      <c r="BJ352" s="6"/>
      <c r="BK352" s="6"/>
    </row>
    <row r="353">
      <c r="A353" s="16">
        <v>348.0</v>
      </c>
      <c r="B353" s="116" t="s">
        <v>1295</v>
      </c>
      <c r="C353" s="116" t="s">
        <v>232</v>
      </c>
      <c r="D353" s="116" t="s">
        <v>1296</v>
      </c>
      <c r="E353" s="117"/>
      <c r="F353" s="116" t="s">
        <v>96</v>
      </c>
      <c r="G353" s="116" t="s">
        <v>1414</v>
      </c>
      <c r="H353" s="48" t="s">
        <v>81</v>
      </c>
      <c r="J353" s="11" t="s">
        <v>91</v>
      </c>
      <c r="K353" s="48" t="s">
        <v>84</v>
      </c>
      <c r="L353" s="49">
        <v>43003.0</v>
      </c>
      <c r="M353" s="52"/>
      <c r="N353" s="48" t="s">
        <v>85</v>
      </c>
      <c r="O353" s="48" t="s">
        <v>483</v>
      </c>
      <c r="P353" s="50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6"/>
      <c r="AS353" s="25"/>
      <c r="AT353" s="25"/>
      <c r="AU353" s="25"/>
      <c r="AV353" s="25"/>
      <c r="AW353" s="25"/>
      <c r="AX353" s="25"/>
      <c r="AY353" s="32" t="str">
        <f t="shared" si="1"/>
        <v/>
      </c>
      <c r="AZ353" s="6"/>
      <c r="BA353" s="23">
        <f t="shared" si="2"/>
        <v>0</v>
      </c>
      <c r="BB353" s="25"/>
      <c r="BC353" s="25"/>
      <c r="BD353" s="23">
        <f t="shared" si="3"/>
        <v>0</v>
      </c>
      <c r="BE353" s="6"/>
      <c r="BF353" s="6"/>
      <c r="BG353" s="6"/>
      <c r="BH353" s="6"/>
      <c r="BI353" s="6"/>
      <c r="BJ353" s="6"/>
      <c r="BK353" s="6"/>
    </row>
    <row r="354">
      <c r="A354" s="16">
        <v>349.0</v>
      </c>
      <c r="B354" s="116" t="s">
        <v>207</v>
      </c>
      <c r="C354" s="116" t="s">
        <v>165</v>
      </c>
      <c r="D354" s="116" t="s">
        <v>456</v>
      </c>
      <c r="E354" s="117"/>
      <c r="F354" s="116" t="s">
        <v>79</v>
      </c>
      <c r="G354" s="116" t="s">
        <v>1414</v>
      </c>
      <c r="H354" s="48" t="s">
        <v>81</v>
      </c>
      <c r="J354" s="11" t="s">
        <v>91</v>
      </c>
      <c r="K354" s="48" t="s">
        <v>84</v>
      </c>
      <c r="L354" s="49">
        <v>43004.0</v>
      </c>
      <c r="M354" s="52"/>
      <c r="N354" s="48" t="s">
        <v>85</v>
      </c>
      <c r="O354" s="48" t="s">
        <v>483</v>
      </c>
      <c r="P354" s="50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6"/>
      <c r="AS354" s="25"/>
      <c r="AT354" s="25"/>
      <c r="AU354" s="25"/>
      <c r="AV354" s="25"/>
      <c r="AW354" s="25"/>
      <c r="AX354" s="25"/>
      <c r="AY354" s="32" t="str">
        <f t="shared" si="1"/>
        <v/>
      </c>
      <c r="AZ354" s="6"/>
      <c r="BA354" s="23">
        <f t="shared" si="2"/>
        <v>0</v>
      </c>
      <c r="BB354" s="25"/>
      <c r="BC354" s="25"/>
      <c r="BD354" s="23">
        <f t="shared" si="3"/>
        <v>0</v>
      </c>
      <c r="BE354" s="6"/>
      <c r="BF354" s="6"/>
      <c r="BG354" s="6"/>
      <c r="BH354" s="6"/>
      <c r="BI354" s="6"/>
      <c r="BJ354" s="6"/>
      <c r="BK354" s="6"/>
    </row>
    <row r="355">
      <c r="A355" s="16">
        <v>350.0</v>
      </c>
      <c r="B355" s="116" t="s">
        <v>1299</v>
      </c>
      <c r="C355" s="116" t="s">
        <v>540</v>
      </c>
      <c r="D355" s="116" t="s">
        <v>338</v>
      </c>
      <c r="E355" s="117"/>
      <c r="F355" s="116" t="s">
        <v>79</v>
      </c>
      <c r="G355" s="116" t="s">
        <v>1414</v>
      </c>
      <c r="H355" s="48" t="s">
        <v>81</v>
      </c>
      <c r="J355" s="11" t="s">
        <v>91</v>
      </c>
      <c r="K355" s="48" t="s">
        <v>84</v>
      </c>
      <c r="L355" s="49">
        <v>43005.0</v>
      </c>
      <c r="M355" s="52"/>
      <c r="N355" s="48" t="s">
        <v>85</v>
      </c>
      <c r="O355" s="48" t="s">
        <v>483</v>
      </c>
      <c r="P355" s="50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6"/>
      <c r="AS355" s="25"/>
      <c r="AT355" s="25"/>
      <c r="AU355" s="25"/>
      <c r="AV355" s="25"/>
      <c r="AW355" s="25"/>
      <c r="AX355" s="25"/>
      <c r="AY355" s="32" t="str">
        <f t="shared" si="1"/>
        <v/>
      </c>
      <c r="AZ355" s="6"/>
      <c r="BA355" s="23">
        <f t="shared" si="2"/>
        <v>0</v>
      </c>
      <c r="BB355" s="25"/>
      <c r="BC355" s="25"/>
      <c r="BD355" s="23">
        <f t="shared" si="3"/>
        <v>0</v>
      </c>
      <c r="BE355" s="6"/>
      <c r="BF355" s="6"/>
      <c r="BG355" s="6"/>
      <c r="BH355" s="6"/>
      <c r="BI355" s="6"/>
      <c r="BJ355" s="6"/>
      <c r="BK355" s="6"/>
    </row>
    <row r="356">
      <c r="A356" s="16">
        <v>351.0</v>
      </c>
      <c r="B356" s="116" t="s">
        <v>1301</v>
      </c>
      <c r="C356" s="116" t="s">
        <v>272</v>
      </c>
      <c r="D356" s="116" t="s">
        <v>515</v>
      </c>
      <c r="E356" s="117"/>
      <c r="F356" s="116" t="s">
        <v>79</v>
      </c>
      <c r="G356" s="116" t="s">
        <v>1414</v>
      </c>
      <c r="H356" s="48" t="s">
        <v>81</v>
      </c>
      <c r="J356" s="11" t="s">
        <v>91</v>
      </c>
      <c r="K356" s="48" t="s">
        <v>84</v>
      </c>
      <c r="L356" s="49">
        <v>43006.0</v>
      </c>
      <c r="M356" s="52"/>
      <c r="N356" s="48" t="s">
        <v>85</v>
      </c>
      <c r="O356" s="48" t="s">
        <v>483</v>
      </c>
      <c r="P356" s="50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6"/>
      <c r="AS356" s="25"/>
      <c r="AT356" s="25"/>
      <c r="AU356" s="25"/>
      <c r="AV356" s="25"/>
      <c r="AW356" s="25"/>
      <c r="AX356" s="25"/>
      <c r="AY356" s="32" t="str">
        <f t="shared" si="1"/>
        <v/>
      </c>
      <c r="AZ356" s="6"/>
      <c r="BA356" s="23">
        <f t="shared" si="2"/>
        <v>0</v>
      </c>
      <c r="BB356" s="25"/>
      <c r="BC356" s="25"/>
      <c r="BD356" s="23">
        <f t="shared" si="3"/>
        <v>0</v>
      </c>
      <c r="BE356" s="6"/>
      <c r="BF356" s="6"/>
      <c r="BG356" s="6"/>
      <c r="BH356" s="6"/>
      <c r="BI356" s="6"/>
      <c r="BJ356" s="6"/>
      <c r="BK356" s="6"/>
    </row>
    <row r="357">
      <c r="A357" s="16">
        <v>352.0</v>
      </c>
      <c r="B357" s="116" t="s">
        <v>1008</v>
      </c>
      <c r="C357" s="116" t="s">
        <v>101</v>
      </c>
      <c r="D357" s="116" t="s">
        <v>465</v>
      </c>
      <c r="E357" s="117"/>
      <c r="F357" s="116" t="s">
        <v>96</v>
      </c>
      <c r="G357" s="116" t="s">
        <v>1470</v>
      </c>
      <c r="H357" s="48" t="s">
        <v>81</v>
      </c>
      <c r="J357" s="11" t="s">
        <v>91</v>
      </c>
      <c r="K357" s="48" t="s">
        <v>84</v>
      </c>
      <c r="L357" s="49">
        <v>43007.0</v>
      </c>
      <c r="M357" s="52"/>
      <c r="N357" s="48" t="s">
        <v>85</v>
      </c>
      <c r="O357" s="48" t="s">
        <v>483</v>
      </c>
      <c r="P357" s="50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6"/>
      <c r="AS357" s="25"/>
      <c r="AT357" s="25"/>
      <c r="AU357" s="25"/>
      <c r="AV357" s="25"/>
      <c r="AW357" s="25"/>
      <c r="AX357" s="25"/>
      <c r="AY357" s="32" t="str">
        <f t="shared" si="1"/>
        <v/>
      </c>
      <c r="AZ357" s="6"/>
      <c r="BA357" s="23">
        <f t="shared" si="2"/>
        <v>0</v>
      </c>
      <c r="BB357" s="25"/>
      <c r="BC357" s="25"/>
      <c r="BD357" s="23">
        <f t="shared" si="3"/>
        <v>0</v>
      </c>
      <c r="BE357" s="6"/>
      <c r="BF357" s="6"/>
      <c r="BG357" s="6"/>
      <c r="BH357" s="6"/>
      <c r="BI357" s="6"/>
      <c r="BJ357" s="6"/>
      <c r="BK357" s="6"/>
    </row>
    <row r="358">
      <c r="A358" s="16">
        <v>353.0</v>
      </c>
      <c r="B358" s="116" t="s">
        <v>710</v>
      </c>
      <c r="C358" s="116" t="s">
        <v>78</v>
      </c>
      <c r="D358" s="116" t="s">
        <v>214</v>
      </c>
      <c r="E358" s="117"/>
      <c r="F358" s="116" t="s">
        <v>79</v>
      </c>
      <c r="G358" s="116" t="s">
        <v>1470</v>
      </c>
      <c r="H358" s="48" t="s">
        <v>81</v>
      </c>
      <c r="J358" s="11" t="s">
        <v>91</v>
      </c>
      <c r="K358" s="48" t="s">
        <v>84</v>
      </c>
      <c r="L358" s="49">
        <v>43008.0</v>
      </c>
      <c r="M358" s="52"/>
      <c r="N358" s="48" t="s">
        <v>85</v>
      </c>
      <c r="O358" s="48" t="s">
        <v>483</v>
      </c>
      <c r="P358" s="50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6"/>
      <c r="AS358" s="25"/>
      <c r="AT358" s="25"/>
      <c r="AU358" s="25"/>
      <c r="AV358" s="25"/>
      <c r="AW358" s="25"/>
      <c r="AX358" s="25"/>
      <c r="AY358" s="32" t="str">
        <f t="shared" si="1"/>
        <v/>
      </c>
      <c r="AZ358" s="6"/>
      <c r="BA358" s="23">
        <f t="shared" si="2"/>
        <v>0</v>
      </c>
      <c r="BB358" s="25"/>
      <c r="BC358" s="25"/>
      <c r="BD358" s="23">
        <f t="shared" si="3"/>
        <v>0</v>
      </c>
      <c r="BE358" s="6"/>
      <c r="BF358" s="6"/>
      <c r="BG358" s="6"/>
      <c r="BH358" s="6"/>
      <c r="BI358" s="6"/>
      <c r="BJ358" s="6"/>
      <c r="BK358" s="6"/>
    </row>
    <row r="359">
      <c r="A359" s="16">
        <v>354.0</v>
      </c>
      <c r="B359" s="116" t="s">
        <v>1305</v>
      </c>
      <c r="C359" s="116" t="s">
        <v>1306</v>
      </c>
      <c r="D359" s="116" t="s">
        <v>515</v>
      </c>
      <c r="E359" s="117"/>
      <c r="F359" s="116" t="s">
        <v>79</v>
      </c>
      <c r="G359" s="116" t="s">
        <v>1470</v>
      </c>
      <c r="H359" s="48" t="s">
        <v>81</v>
      </c>
      <c r="J359" s="11" t="s">
        <v>91</v>
      </c>
      <c r="K359" s="48" t="s">
        <v>84</v>
      </c>
      <c r="L359" s="49">
        <v>43009.0</v>
      </c>
      <c r="M359" s="52"/>
      <c r="N359" s="48" t="s">
        <v>85</v>
      </c>
      <c r="O359" s="48" t="s">
        <v>483</v>
      </c>
      <c r="P359" s="50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6"/>
      <c r="AS359" s="25"/>
      <c r="AT359" s="25"/>
      <c r="AU359" s="25"/>
      <c r="AV359" s="25"/>
      <c r="AW359" s="25"/>
      <c r="AX359" s="25"/>
      <c r="AY359" s="32" t="str">
        <f t="shared" si="1"/>
        <v/>
      </c>
      <c r="AZ359" s="6"/>
      <c r="BA359" s="23">
        <f t="shared" si="2"/>
        <v>0</v>
      </c>
      <c r="BB359" s="25"/>
      <c r="BC359" s="25"/>
      <c r="BD359" s="23">
        <f t="shared" si="3"/>
        <v>0</v>
      </c>
      <c r="BE359" s="6"/>
      <c r="BF359" s="6"/>
      <c r="BG359" s="6"/>
      <c r="BH359" s="6"/>
      <c r="BI359" s="6"/>
      <c r="BJ359" s="6"/>
      <c r="BK359" s="6"/>
    </row>
    <row r="360">
      <c r="A360" s="16">
        <v>355.0</v>
      </c>
      <c r="B360" s="116" t="s">
        <v>1308</v>
      </c>
      <c r="C360" s="116" t="s">
        <v>461</v>
      </c>
      <c r="D360" s="116" t="s">
        <v>266</v>
      </c>
      <c r="E360" s="117"/>
      <c r="F360" s="116" t="s">
        <v>96</v>
      </c>
      <c r="G360" s="116" t="s">
        <v>1470</v>
      </c>
      <c r="H360" s="48" t="s">
        <v>81</v>
      </c>
      <c r="J360" s="11" t="s">
        <v>91</v>
      </c>
      <c r="K360" s="48" t="s">
        <v>84</v>
      </c>
      <c r="L360" s="49">
        <v>43010.0</v>
      </c>
      <c r="M360" s="52"/>
      <c r="N360" s="48" t="s">
        <v>85</v>
      </c>
      <c r="O360" s="48" t="s">
        <v>483</v>
      </c>
      <c r="P360" s="50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6"/>
      <c r="AS360" s="25"/>
      <c r="AT360" s="25"/>
      <c r="AU360" s="25"/>
      <c r="AV360" s="25"/>
      <c r="AW360" s="25"/>
      <c r="AX360" s="25"/>
      <c r="AY360" s="32" t="str">
        <f t="shared" si="1"/>
        <v/>
      </c>
      <c r="AZ360" s="6"/>
      <c r="BA360" s="23">
        <f t="shared" si="2"/>
        <v>0</v>
      </c>
      <c r="BB360" s="25"/>
      <c r="BC360" s="25"/>
      <c r="BD360" s="23">
        <f t="shared" si="3"/>
        <v>0</v>
      </c>
      <c r="BE360" s="6"/>
      <c r="BF360" s="6"/>
      <c r="BG360" s="6"/>
      <c r="BH360" s="6"/>
      <c r="BI360" s="6"/>
      <c r="BJ360" s="6"/>
      <c r="BK360" s="6"/>
    </row>
    <row r="361">
      <c r="A361" s="16">
        <v>356.0</v>
      </c>
      <c r="B361" s="116" t="s">
        <v>1311</v>
      </c>
      <c r="C361" s="116" t="s">
        <v>623</v>
      </c>
      <c r="D361" s="116" t="s">
        <v>476</v>
      </c>
      <c r="E361" s="117"/>
      <c r="F361" s="116" t="s">
        <v>96</v>
      </c>
      <c r="G361" s="116" t="s">
        <v>1470</v>
      </c>
      <c r="H361" s="48" t="s">
        <v>81</v>
      </c>
      <c r="J361" s="11" t="s">
        <v>91</v>
      </c>
      <c r="K361" s="48" t="s">
        <v>84</v>
      </c>
      <c r="L361" s="49">
        <v>43011.0</v>
      </c>
      <c r="M361" s="52"/>
      <c r="N361" s="48" t="s">
        <v>85</v>
      </c>
      <c r="O361" s="48" t="s">
        <v>483</v>
      </c>
      <c r="P361" s="50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6"/>
      <c r="AS361" s="25"/>
      <c r="AT361" s="25"/>
      <c r="AU361" s="25"/>
      <c r="AV361" s="25"/>
      <c r="AW361" s="25"/>
      <c r="AX361" s="25"/>
      <c r="AY361" s="32" t="str">
        <f t="shared" si="1"/>
        <v/>
      </c>
      <c r="AZ361" s="6"/>
      <c r="BA361" s="23">
        <f t="shared" si="2"/>
        <v>0</v>
      </c>
      <c r="BB361" s="25"/>
      <c r="BC361" s="25"/>
      <c r="BD361" s="23">
        <f t="shared" si="3"/>
        <v>0</v>
      </c>
      <c r="BE361" s="6"/>
      <c r="BF361" s="6"/>
      <c r="BG361" s="6"/>
      <c r="BH361" s="6"/>
      <c r="BI361" s="6"/>
      <c r="BJ361" s="6"/>
      <c r="BK361" s="6"/>
    </row>
    <row r="362">
      <c r="A362" s="16">
        <v>357.0</v>
      </c>
      <c r="B362" s="116" t="s">
        <v>1313</v>
      </c>
      <c r="C362" s="116" t="s">
        <v>535</v>
      </c>
      <c r="D362" s="117"/>
      <c r="E362" s="117"/>
      <c r="F362" s="116" t="s">
        <v>79</v>
      </c>
      <c r="G362" s="116" t="s">
        <v>1470</v>
      </c>
      <c r="H362" s="48" t="s">
        <v>81</v>
      </c>
      <c r="J362" s="11" t="s">
        <v>91</v>
      </c>
      <c r="K362" s="48" t="s">
        <v>84</v>
      </c>
      <c r="L362" s="49">
        <v>43012.0</v>
      </c>
      <c r="M362" s="52"/>
      <c r="N362" s="48" t="s">
        <v>85</v>
      </c>
      <c r="O362" s="48" t="s">
        <v>483</v>
      </c>
      <c r="P362" s="50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6"/>
      <c r="AS362" s="25"/>
      <c r="AT362" s="25"/>
      <c r="AU362" s="25"/>
      <c r="AV362" s="25"/>
      <c r="AW362" s="25"/>
      <c r="AX362" s="25"/>
      <c r="AY362" s="32" t="str">
        <f t="shared" si="1"/>
        <v/>
      </c>
      <c r="AZ362" s="6"/>
      <c r="BA362" s="23">
        <f t="shared" si="2"/>
        <v>0</v>
      </c>
      <c r="BB362" s="25"/>
      <c r="BC362" s="25"/>
      <c r="BD362" s="23">
        <f t="shared" si="3"/>
        <v>0</v>
      </c>
      <c r="BE362" s="6"/>
      <c r="BF362" s="6"/>
      <c r="BG362" s="6"/>
      <c r="BH362" s="6"/>
      <c r="BI362" s="6"/>
      <c r="BJ362" s="6"/>
      <c r="BK362" s="6"/>
    </row>
    <row r="363">
      <c r="A363" s="16">
        <v>358.0</v>
      </c>
      <c r="B363" s="116" t="s">
        <v>1119</v>
      </c>
      <c r="C363" s="116" t="s">
        <v>617</v>
      </c>
      <c r="D363" s="117"/>
      <c r="E363" s="117"/>
      <c r="F363" s="116" t="s">
        <v>96</v>
      </c>
      <c r="G363" s="116" t="s">
        <v>1470</v>
      </c>
      <c r="H363" s="48" t="s">
        <v>81</v>
      </c>
      <c r="J363" s="11" t="s">
        <v>91</v>
      </c>
      <c r="K363" s="48" t="s">
        <v>84</v>
      </c>
      <c r="L363" s="49">
        <v>43013.0</v>
      </c>
      <c r="M363" s="52"/>
      <c r="N363" s="48" t="s">
        <v>85</v>
      </c>
      <c r="O363" s="48" t="s">
        <v>483</v>
      </c>
      <c r="P363" s="50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6"/>
      <c r="AS363" s="25"/>
      <c r="AT363" s="25"/>
      <c r="AU363" s="25"/>
      <c r="AV363" s="25"/>
      <c r="AW363" s="25"/>
      <c r="AX363" s="25"/>
      <c r="AY363" s="32" t="str">
        <f t="shared" si="1"/>
        <v/>
      </c>
      <c r="AZ363" s="6"/>
      <c r="BA363" s="23">
        <f t="shared" si="2"/>
        <v>0</v>
      </c>
      <c r="BB363" s="25"/>
      <c r="BC363" s="25"/>
      <c r="BD363" s="23">
        <f t="shared" si="3"/>
        <v>0</v>
      </c>
      <c r="BE363" s="6"/>
      <c r="BF363" s="6"/>
      <c r="BG363" s="6"/>
      <c r="BH363" s="6"/>
      <c r="BI363" s="6"/>
      <c r="BJ363" s="6"/>
      <c r="BK363" s="6"/>
    </row>
    <row r="364">
      <c r="A364" s="16">
        <v>359.0</v>
      </c>
      <c r="B364" s="116" t="s">
        <v>1319</v>
      </c>
      <c r="C364" s="116" t="s">
        <v>478</v>
      </c>
      <c r="D364" s="116" t="s">
        <v>110</v>
      </c>
      <c r="E364" s="117"/>
      <c r="F364" s="116" t="s">
        <v>96</v>
      </c>
      <c r="G364" s="116" t="s">
        <v>1470</v>
      </c>
      <c r="H364" s="48" t="s">
        <v>81</v>
      </c>
      <c r="J364" s="11" t="s">
        <v>91</v>
      </c>
      <c r="K364" s="48" t="s">
        <v>84</v>
      </c>
      <c r="L364" s="49">
        <v>43014.0</v>
      </c>
      <c r="M364" s="52"/>
      <c r="N364" s="48" t="s">
        <v>85</v>
      </c>
      <c r="O364" s="48" t="s">
        <v>483</v>
      </c>
      <c r="P364" s="50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6"/>
      <c r="AS364" s="25"/>
      <c r="AT364" s="25"/>
      <c r="AU364" s="25"/>
      <c r="AV364" s="25"/>
      <c r="AW364" s="25"/>
      <c r="AX364" s="25"/>
      <c r="AY364" s="32" t="str">
        <f t="shared" si="1"/>
        <v/>
      </c>
      <c r="AZ364" s="6"/>
      <c r="BA364" s="23">
        <f t="shared" si="2"/>
        <v>0</v>
      </c>
      <c r="BB364" s="25"/>
      <c r="BC364" s="25"/>
      <c r="BD364" s="23">
        <f t="shared" si="3"/>
        <v>0</v>
      </c>
      <c r="BE364" s="6"/>
      <c r="BF364" s="6"/>
      <c r="BG364" s="6"/>
      <c r="BH364" s="6"/>
      <c r="BI364" s="6"/>
      <c r="BJ364" s="6"/>
      <c r="BK364" s="6"/>
    </row>
    <row r="365">
      <c r="A365" s="16">
        <v>360.0</v>
      </c>
      <c r="B365" s="116" t="s">
        <v>383</v>
      </c>
      <c r="C365" s="116" t="s">
        <v>731</v>
      </c>
      <c r="D365" s="117"/>
      <c r="E365" s="117"/>
      <c r="F365" s="116" t="s">
        <v>79</v>
      </c>
      <c r="G365" s="116" t="s">
        <v>1470</v>
      </c>
      <c r="H365" s="48" t="s">
        <v>81</v>
      </c>
      <c r="J365" s="11" t="s">
        <v>91</v>
      </c>
      <c r="K365" s="48" t="s">
        <v>84</v>
      </c>
      <c r="L365" s="49">
        <v>43015.0</v>
      </c>
      <c r="M365" s="52"/>
      <c r="N365" s="48" t="s">
        <v>85</v>
      </c>
      <c r="O365" s="48" t="s">
        <v>483</v>
      </c>
      <c r="P365" s="50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6"/>
      <c r="AS365" s="25"/>
      <c r="AT365" s="25"/>
      <c r="AU365" s="25"/>
      <c r="AV365" s="25"/>
      <c r="AW365" s="25"/>
      <c r="AX365" s="25"/>
      <c r="AY365" s="32" t="str">
        <f t="shared" si="1"/>
        <v/>
      </c>
      <c r="AZ365" s="6"/>
      <c r="BA365" s="23">
        <f t="shared" si="2"/>
        <v>0</v>
      </c>
      <c r="BB365" s="25"/>
      <c r="BC365" s="25"/>
      <c r="BD365" s="23">
        <f t="shared" si="3"/>
        <v>0</v>
      </c>
      <c r="BE365" s="6"/>
      <c r="BF365" s="6"/>
      <c r="BG365" s="6"/>
      <c r="BH365" s="6"/>
      <c r="BI365" s="6"/>
      <c r="BJ365" s="6"/>
      <c r="BK365" s="6"/>
    </row>
    <row r="366">
      <c r="A366" s="16">
        <v>361.0</v>
      </c>
      <c r="B366" s="116" t="s">
        <v>1969</v>
      </c>
      <c r="C366" s="116" t="s">
        <v>115</v>
      </c>
      <c r="D366" s="117"/>
      <c r="E366" s="117"/>
      <c r="F366" s="116" t="s">
        <v>79</v>
      </c>
      <c r="G366" s="116" t="s">
        <v>1470</v>
      </c>
      <c r="H366" s="48" t="s">
        <v>81</v>
      </c>
      <c r="J366" s="11" t="s">
        <v>91</v>
      </c>
      <c r="K366" s="48" t="s">
        <v>84</v>
      </c>
      <c r="L366" s="49">
        <v>43016.0</v>
      </c>
      <c r="M366" s="52"/>
      <c r="N366" s="48" t="s">
        <v>85</v>
      </c>
      <c r="O366" s="48" t="s">
        <v>483</v>
      </c>
      <c r="P366" s="50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6"/>
      <c r="AS366" s="25"/>
      <c r="AT366" s="25"/>
      <c r="AU366" s="25"/>
      <c r="AV366" s="25"/>
      <c r="AW366" s="25"/>
      <c r="AX366" s="25"/>
      <c r="AY366" s="32" t="str">
        <f t="shared" si="1"/>
        <v/>
      </c>
      <c r="AZ366" s="6"/>
      <c r="BA366" s="23">
        <f t="shared" si="2"/>
        <v>0</v>
      </c>
      <c r="BB366" s="25"/>
      <c r="BC366" s="25"/>
      <c r="BD366" s="23">
        <f t="shared" si="3"/>
        <v>0</v>
      </c>
      <c r="BE366" s="6"/>
      <c r="BF366" s="6"/>
      <c r="BG366" s="6"/>
      <c r="BH366" s="6"/>
      <c r="BI366" s="6"/>
      <c r="BJ366" s="6"/>
      <c r="BK366" s="6"/>
    </row>
    <row r="367">
      <c r="A367" s="16">
        <v>362.0</v>
      </c>
      <c r="B367" s="116" t="s">
        <v>1326</v>
      </c>
      <c r="C367" s="116" t="s">
        <v>482</v>
      </c>
      <c r="D367" s="116" t="s">
        <v>159</v>
      </c>
      <c r="E367" s="117"/>
      <c r="F367" s="116" t="s">
        <v>79</v>
      </c>
      <c r="G367" s="116" t="s">
        <v>1470</v>
      </c>
      <c r="H367" s="48" t="s">
        <v>81</v>
      </c>
      <c r="J367" s="11" t="s">
        <v>91</v>
      </c>
      <c r="K367" s="48" t="s">
        <v>84</v>
      </c>
      <c r="L367" s="49">
        <v>43018.0</v>
      </c>
      <c r="M367" s="52"/>
      <c r="N367" s="48" t="s">
        <v>85</v>
      </c>
      <c r="O367" s="48" t="s">
        <v>483</v>
      </c>
      <c r="P367" s="50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6"/>
      <c r="AS367" s="25"/>
      <c r="AT367" s="25"/>
      <c r="AU367" s="25"/>
      <c r="AV367" s="25"/>
      <c r="AW367" s="25"/>
      <c r="AX367" s="25"/>
      <c r="AY367" s="32" t="str">
        <f t="shared" si="1"/>
        <v/>
      </c>
      <c r="AZ367" s="6"/>
      <c r="BA367" s="23">
        <f t="shared" si="2"/>
        <v>0</v>
      </c>
      <c r="BB367" s="25"/>
      <c r="BC367" s="25"/>
      <c r="BD367" s="23">
        <f t="shared" si="3"/>
        <v>0</v>
      </c>
      <c r="BE367" s="6"/>
      <c r="BF367" s="6"/>
      <c r="BG367" s="6"/>
      <c r="BH367" s="6"/>
      <c r="BI367" s="6"/>
      <c r="BJ367" s="6"/>
      <c r="BK367" s="6"/>
    </row>
    <row r="368">
      <c r="A368" s="16">
        <v>363.0</v>
      </c>
      <c r="B368" s="116" t="s">
        <v>1328</v>
      </c>
      <c r="C368" s="116" t="s">
        <v>94</v>
      </c>
      <c r="D368" s="116" t="s">
        <v>589</v>
      </c>
      <c r="E368" s="117"/>
      <c r="F368" s="116" t="s">
        <v>96</v>
      </c>
      <c r="G368" s="116" t="s">
        <v>1470</v>
      </c>
      <c r="H368" s="48" t="s">
        <v>81</v>
      </c>
      <c r="J368" s="11" t="s">
        <v>91</v>
      </c>
      <c r="K368" s="48" t="s">
        <v>84</v>
      </c>
      <c r="L368" s="49">
        <v>43019.0</v>
      </c>
      <c r="M368" s="52"/>
      <c r="N368" s="48" t="s">
        <v>85</v>
      </c>
      <c r="O368" s="48" t="s">
        <v>483</v>
      </c>
      <c r="P368" s="50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6"/>
      <c r="AS368" s="25"/>
      <c r="AT368" s="25"/>
      <c r="AU368" s="25"/>
      <c r="AV368" s="25"/>
      <c r="AW368" s="25"/>
      <c r="AX368" s="25"/>
      <c r="AY368" s="32" t="str">
        <f t="shared" si="1"/>
        <v/>
      </c>
      <c r="AZ368" s="6"/>
      <c r="BA368" s="23">
        <f t="shared" si="2"/>
        <v>0</v>
      </c>
      <c r="BB368" s="25"/>
      <c r="BC368" s="25"/>
      <c r="BD368" s="23">
        <f t="shared" si="3"/>
        <v>0</v>
      </c>
      <c r="BE368" s="6"/>
      <c r="BF368" s="6"/>
      <c r="BG368" s="6"/>
      <c r="BH368" s="6"/>
      <c r="BI368" s="6"/>
      <c r="BJ368" s="6"/>
      <c r="BK368" s="6"/>
    </row>
    <row r="369">
      <c r="A369" s="16">
        <v>364.0</v>
      </c>
      <c r="B369" s="116" t="s">
        <v>1331</v>
      </c>
      <c r="C369" s="116" t="s">
        <v>259</v>
      </c>
      <c r="D369" s="117"/>
      <c r="E369" s="117"/>
      <c r="F369" s="116" t="s">
        <v>96</v>
      </c>
      <c r="G369" s="116" t="s">
        <v>1470</v>
      </c>
      <c r="H369" s="48" t="s">
        <v>81</v>
      </c>
      <c r="J369" s="11" t="s">
        <v>91</v>
      </c>
      <c r="K369" s="48" t="s">
        <v>84</v>
      </c>
      <c r="L369" s="49">
        <v>43020.0</v>
      </c>
      <c r="M369" s="52"/>
      <c r="N369" s="48" t="s">
        <v>85</v>
      </c>
      <c r="O369" s="48" t="s">
        <v>483</v>
      </c>
      <c r="P369" s="50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6"/>
      <c r="AS369" s="25"/>
      <c r="AT369" s="25"/>
      <c r="AU369" s="25"/>
      <c r="AV369" s="25"/>
      <c r="AW369" s="25"/>
      <c r="AX369" s="25"/>
      <c r="AY369" s="32" t="str">
        <f t="shared" si="1"/>
        <v/>
      </c>
      <c r="AZ369" s="6"/>
      <c r="BA369" s="23">
        <f t="shared" si="2"/>
        <v>0</v>
      </c>
      <c r="BB369" s="25"/>
      <c r="BC369" s="25"/>
      <c r="BD369" s="23">
        <f t="shared" si="3"/>
        <v>0</v>
      </c>
      <c r="BE369" s="6"/>
      <c r="BF369" s="6"/>
      <c r="BG369" s="6"/>
      <c r="BH369" s="6"/>
      <c r="BI369" s="6"/>
      <c r="BJ369" s="6"/>
      <c r="BK369" s="6"/>
    </row>
    <row r="370">
      <c r="A370" s="16">
        <v>365.0</v>
      </c>
      <c r="B370" s="116" t="s">
        <v>1332</v>
      </c>
      <c r="C370" s="116" t="s">
        <v>735</v>
      </c>
      <c r="D370" s="116" t="s">
        <v>113</v>
      </c>
      <c r="E370" s="117"/>
      <c r="F370" s="116" t="s">
        <v>96</v>
      </c>
      <c r="G370" s="116" t="s">
        <v>1470</v>
      </c>
      <c r="H370" s="48" t="s">
        <v>81</v>
      </c>
      <c r="J370" s="11" t="s">
        <v>91</v>
      </c>
      <c r="K370" s="48" t="s">
        <v>84</v>
      </c>
      <c r="L370" s="49">
        <v>43021.0</v>
      </c>
      <c r="M370" s="52"/>
      <c r="N370" s="48" t="s">
        <v>85</v>
      </c>
      <c r="O370" s="48" t="s">
        <v>483</v>
      </c>
      <c r="P370" s="50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6"/>
      <c r="AS370" s="25"/>
      <c r="AT370" s="25"/>
      <c r="AU370" s="25"/>
      <c r="AV370" s="25"/>
      <c r="AW370" s="25"/>
      <c r="AX370" s="25"/>
      <c r="AY370" s="32" t="str">
        <f t="shared" si="1"/>
        <v/>
      </c>
      <c r="AZ370" s="6"/>
      <c r="BA370" s="23">
        <f t="shared" si="2"/>
        <v>0</v>
      </c>
      <c r="BB370" s="25"/>
      <c r="BC370" s="25"/>
      <c r="BD370" s="23">
        <f t="shared" si="3"/>
        <v>0</v>
      </c>
      <c r="BE370" s="6"/>
      <c r="BF370" s="6"/>
      <c r="BG370" s="6"/>
      <c r="BH370" s="6"/>
      <c r="BI370" s="6"/>
      <c r="BJ370" s="6"/>
      <c r="BK370" s="6"/>
    </row>
    <row r="371">
      <c r="A371" s="16">
        <v>366.0</v>
      </c>
      <c r="B371" s="116" t="s">
        <v>1333</v>
      </c>
      <c r="C371" s="116" t="s">
        <v>77</v>
      </c>
      <c r="D371" s="117"/>
      <c r="E371" s="117"/>
      <c r="F371" s="116" t="s">
        <v>79</v>
      </c>
      <c r="G371" s="116" t="s">
        <v>1470</v>
      </c>
      <c r="H371" s="48" t="s">
        <v>81</v>
      </c>
      <c r="J371" s="11" t="s">
        <v>91</v>
      </c>
      <c r="K371" s="48" t="s">
        <v>84</v>
      </c>
      <c r="L371" s="49">
        <v>43022.0</v>
      </c>
      <c r="M371" s="52"/>
      <c r="N371" s="48" t="s">
        <v>85</v>
      </c>
      <c r="O371" s="48" t="s">
        <v>483</v>
      </c>
      <c r="P371" s="50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6"/>
      <c r="AS371" s="25"/>
      <c r="AT371" s="25"/>
      <c r="AU371" s="25"/>
      <c r="AV371" s="25"/>
      <c r="AW371" s="25"/>
      <c r="AX371" s="25"/>
      <c r="AY371" s="32" t="str">
        <f t="shared" si="1"/>
        <v/>
      </c>
      <c r="AZ371" s="6"/>
      <c r="BA371" s="23">
        <f t="shared" si="2"/>
        <v>0</v>
      </c>
      <c r="BB371" s="25"/>
      <c r="BC371" s="25"/>
      <c r="BD371" s="23">
        <f t="shared" si="3"/>
        <v>0</v>
      </c>
      <c r="BE371" s="6"/>
      <c r="BF371" s="6"/>
      <c r="BG371" s="6"/>
      <c r="BH371" s="6"/>
      <c r="BI371" s="6"/>
      <c r="BJ371" s="6"/>
      <c r="BK371" s="6"/>
    </row>
    <row r="372">
      <c r="A372" s="16">
        <v>367.0</v>
      </c>
      <c r="B372" s="116" t="s">
        <v>1334</v>
      </c>
      <c r="C372" s="116" t="s">
        <v>208</v>
      </c>
      <c r="D372" s="117"/>
      <c r="E372" s="117"/>
      <c r="F372" s="116" t="s">
        <v>96</v>
      </c>
      <c r="G372" s="116" t="s">
        <v>1470</v>
      </c>
      <c r="H372" s="48" t="s">
        <v>81</v>
      </c>
      <c r="J372" s="11" t="s">
        <v>91</v>
      </c>
      <c r="K372" s="48" t="s">
        <v>84</v>
      </c>
      <c r="L372" s="49">
        <v>43023.0</v>
      </c>
      <c r="M372" s="52"/>
      <c r="N372" s="48" t="s">
        <v>85</v>
      </c>
      <c r="O372" s="48" t="s">
        <v>483</v>
      </c>
      <c r="P372" s="50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6"/>
      <c r="AS372" s="25"/>
      <c r="AT372" s="25"/>
      <c r="AU372" s="25"/>
      <c r="AV372" s="25"/>
      <c r="AW372" s="25"/>
      <c r="AX372" s="25"/>
      <c r="AY372" s="32" t="str">
        <f t="shared" si="1"/>
        <v/>
      </c>
      <c r="AZ372" s="6"/>
      <c r="BA372" s="23">
        <f t="shared" si="2"/>
        <v>0</v>
      </c>
      <c r="BB372" s="25"/>
      <c r="BC372" s="25"/>
      <c r="BD372" s="23">
        <f t="shared" si="3"/>
        <v>0</v>
      </c>
      <c r="BE372" s="6"/>
      <c r="BF372" s="6"/>
      <c r="BG372" s="6"/>
      <c r="BH372" s="6"/>
      <c r="BI372" s="6"/>
      <c r="BJ372" s="6"/>
      <c r="BK372" s="6"/>
    </row>
    <row r="373">
      <c r="A373" s="16">
        <v>368.0</v>
      </c>
      <c r="B373" s="116" t="s">
        <v>2002</v>
      </c>
      <c r="C373" s="116" t="s">
        <v>78</v>
      </c>
      <c r="D373" s="116" t="s">
        <v>246</v>
      </c>
      <c r="E373" s="117"/>
      <c r="F373" s="116" t="s">
        <v>79</v>
      </c>
      <c r="G373" s="116" t="s">
        <v>1470</v>
      </c>
      <c r="H373" s="48" t="s">
        <v>81</v>
      </c>
      <c r="J373" s="11" t="s">
        <v>91</v>
      </c>
      <c r="K373" s="48" t="s">
        <v>84</v>
      </c>
      <c r="L373" s="49">
        <v>43024.0</v>
      </c>
      <c r="M373" s="52"/>
      <c r="N373" s="48" t="s">
        <v>85</v>
      </c>
      <c r="O373" s="48" t="s">
        <v>483</v>
      </c>
      <c r="P373" s="50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6"/>
      <c r="AS373" s="25"/>
      <c r="AT373" s="25"/>
      <c r="AU373" s="25"/>
      <c r="AV373" s="25"/>
      <c r="AW373" s="25"/>
      <c r="AX373" s="25"/>
      <c r="AY373" s="32" t="str">
        <f t="shared" si="1"/>
        <v/>
      </c>
      <c r="AZ373" s="6"/>
      <c r="BA373" s="23">
        <f t="shared" si="2"/>
        <v>0</v>
      </c>
      <c r="BB373" s="25"/>
      <c r="BC373" s="25"/>
      <c r="BD373" s="23">
        <f t="shared" si="3"/>
        <v>0</v>
      </c>
      <c r="BE373" s="6"/>
      <c r="BF373" s="6"/>
      <c r="BG373" s="6"/>
      <c r="BH373" s="6"/>
      <c r="BI373" s="6"/>
      <c r="BJ373" s="6"/>
      <c r="BK373" s="6"/>
    </row>
    <row r="374">
      <c r="A374" s="16">
        <v>369.0</v>
      </c>
      <c r="B374" s="116" t="s">
        <v>2003</v>
      </c>
      <c r="C374" s="116" t="s">
        <v>252</v>
      </c>
      <c r="D374" s="117"/>
      <c r="E374" s="117"/>
      <c r="F374" s="116" t="s">
        <v>96</v>
      </c>
      <c r="G374" s="116" t="s">
        <v>1470</v>
      </c>
      <c r="H374" s="48" t="s">
        <v>81</v>
      </c>
      <c r="J374" s="11" t="s">
        <v>91</v>
      </c>
      <c r="K374" s="48" t="s">
        <v>84</v>
      </c>
      <c r="L374" s="49">
        <v>43025.0</v>
      </c>
      <c r="M374" s="52"/>
      <c r="N374" s="48" t="s">
        <v>85</v>
      </c>
      <c r="O374" s="48" t="s">
        <v>483</v>
      </c>
      <c r="P374" s="50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6"/>
      <c r="AS374" s="25"/>
      <c r="AT374" s="25"/>
      <c r="AU374" s="25"/>
      <c r="AV374" s="25"/>
      <c r="AW374" s="25"/>
      <c r="AX374" s="25"/>
      <c r="AY374" s="32" t="str">
        <f t="shared" si="1"/>
        <v/>
      </c>
      <c r="AZ374" s="6"/>
      <c r="BA374" s="23">
        <f t="shared" si="2"/>
        <v>0</v>
      </c>
      <c r="BB374" s="25"/>
      <c r="BC374" s="25"/>
      <c r="BD374" s="23">
        <f t="shared" si="3"/>
        <v>0</v>
      </c>
      <c r="BE374" s="6"/>
      <c r="BF374" s="6"/>
      <c r="BG374" s="6"/>
      <c r="BH374" s="6"/>
      <c r="BI374" s="6"/>
      <c r="BJ374" s="6"/>
      <c r="BK374" s="6"/>
    </row>
    <row r="375">
      <c r="A375" s="16">
        <v>370.0</v>
      </c>
      <c r="B375" s="116" t="s">
        <v>929</v>
      </c>
      <c r="C375" s="116" t="s">
        <v>259</v>
      </c>
      <c r="D375" s="116" t="s">
        <v>252</v>
      </c>
      <c r="E375" s="117"/>
      <c r="F375" s="116" t="s">
        <v>96</v>
      </c>
      <c r="G375" s="116" t="s">
        <v>1470</v>
      </c>
      <c r="H375" s="48" t="s">
        <v>81</v>
      </c>
      <c r="J375" s="11" t="s">
        <v>91</v>
      </c>
      <c r="K375" s="48" t="s">
        <v>84</v>
      </c>
      <c r="L375" s="49">
        <v>43026.0</v>
      </c>
      <c r="M375" s="52"/>
      <c r="N375" s="48" t="s">
        <v>85</v>
      </c>
      <c r="O375" s="48" t="s">
        <v>483</v>
      </c>
      <c r="P375" s="50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6"/>
      <c r="AS375" s="25"/>
      <c r="AT375" s="25"/>
      <c r="AU375" s="25"/>
      <c r="AV375" s="25"/>
      <c r="AW375" s="25"/>
      <c r="AX375" s="25"/>
      <c r="AY375" s="32" t="str">
        <f t="shared" si="1"/>
        <v/>
      </c>
      <c r="AZ375" s="6"/>
      <c r="BA375" s="23">
        <f t="shared" si="2"/>
        <v>0</v>
      </c>
      <c r="BB375" s="25"/>
      <c r="BC375" s="25"/>
      <c r="BD375" s="23">
        <f t="shared" si="3"/>
        <v>0</v>
      </c>
      <c r="BE375" s="6"/>
      <c r="BF375" s="6"/>
      <c r="BG375" s="6"/>
      <c r="BH375" s="6"/>
      <c r="BI375" s="6"/>
      <c r="BJ375" s="6"/>
      <c r="BK375" s="6"/>
    </row>
    <row r="376">
      <c r="A376" s="16">
        <v>371.0</v>
      </c>
      <c r="B376" s="116" t="s">
        <v>1336</v>
      </c>
      <c r="C376" s="116" t="s">
        <v>1337</v>
      </c>
      <c r="D376" s="116" t="s">
        <v>134</v>
      </c>
      <c r="E376" s="117"/>
      <c r="F376" s="116" t="s">
        <v>96</v>
      </c>
      <c r="G376" s="116" t="s">
        <v>1470</v>
      </c>
      <c r="H376" s="48" t="s">
        <v>81</v>
      </c>
      <c r="J376" s="11" t="s">
        <v>91</v>
      </c>
      <c r="K376" s="48" t="s">
        <v>84</v>
      </c>
      <c r="L376" s="49">
        <v>43027.0</v>
      </c>
      <c r="M376" s="52"/>
      <c r="N376" s="48" t="s">
        <v>85</v>
      </c>
      <c r="O376" s="48" t="s">
        <v>483</v>
      </c>
      <c r="P376" s="50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6"/>
      <c r="AS376" s="25"/>
      <c r="AT376" s="25"/>
      <c r="AU376" s="25"/>
      <c r="AV376" s="25"/>
      <c r="AW376" s="25"/>
      <c r="AX376" s="25"/>
      <c r="AY376" s="32" t="str">
        <f t="shared" si="1"/>
        <v/>
      </c>
      <c r="AZ376" s="6"/>
      <c r="BA376" s="23">
        <f t="shared" si="2"/>
        <v>0</v>
      </c>
      <c r="BB376" s="25"/>
      <c r="BC376" s="25"/>
      <c r="BD376" s="23">
        <f t="shared" si="3"/>
        <v>0</v>
      </c>
      <c r="BE376" s="6"/>
      <c r="BF376" s="6"/>
      <c r="BG376" s="6"/>
      <c r="BH376" s="6"/>
      <c r="BI376" s="6"/>
      <c r="BJ376" s="6"/>
      <c r="BK376" s="6"/>
    </row>
    <row r="377">
      <c r="A377" s="16">
        <v>372.0</v>
      </c>
      <c r="B377" s="116" t="s">
        <v>384</v>
      </c>
      <c r="C377" s="116" t="s">
        <v>404</v>
      </c>
      <c r="D377" s="116" t="s">
        <v>1341</v>
      </c>
      <c r="E377" s="117"/>
      <c r="F377" s="116" t="s">
        <v>96</v>
      </c>
      <c r="G377" s="116" t="s">
        <v>1470</v>
      </c>
      <c r="H377" s="48" t="s">
        <v>81</v>
      </c>
      <c r="J377" s="11" t="s">
        <v>91</v>
      </c>
      <c r="K377" s="48" t="s">
        <v>84</v>
      </c>
      <c r="L377" s="49">
        <v>43029.0</v>
      </c>
      <c r="M377" s="52"/>
      <c r="N377" s="48" t="s">
        <v>85</v>
      </c>
      <c r="O377" s="48" t="s">
        <v>483</v>
      </c>
      <c r="P377" s="50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6"/>
      <c r="AS377" s="25"/>
      <c r="AT377" s="25"/>
      <c r="AU377" s="25"/>
      <c r="AV377" s="25"/>
      <c r="AW377" s="25"/>
      <c r="AX377" s="25"/>
      <c r="AY377" s="32" t="str">
        <f t="shared" si="1"/>
        <v/>
      </c>
      <c r="AZ377" s="6"/>
      <c r="BA377" s="23">
        <f t="shared" si="2"/>
        <v>0</v>
      </c>
      <c r="BB377" s="25"/>
      <c r="BC377" s="25"/>
      <c r="BD377" s="23">
        <f t="shared" si="3"/>
        <v>0</v>
      </c>
      <c r="BE377" s="6"/>
      <c r="BF377" s="6"/>
      <c r="BG377" s="6"/>
      <c r="BH377" s="6"/>
      <c r="BI377" s="6"/>
      <c r="BJ377" s="6"/>
      <c r="BK377" s="6"/>
    </row>
    <row r="378">
      <c r="A378" s="16">
        <v>373.0</v>
      </c>
      <c r="B378" s="116" t="s">
        <v>1103</v>
      </c>
      <c r="C378" s="116" t="s">
        <v>110</v>
      </c>
      <c r="D378" s="116" t="s">
        <v>571</v>
      </c>
      <c r="E378" s="117"/>
      <c r="F378" s="116" t="s">
        <v>96</v>
      </c>
      <c r="G378" s="116" t="s">
        <v>1470</v>
      </c>
      <c r="H378" s="48" t="s">
        <v>81</v>
      </c>
      <c r="J378" s="11" t="s">
        <v>91</v>
      </c>
      <c r="K378" s="48" t="s">
        <v>84</v>
      </c>
      <c r="L378" s="49">
        <v>43030.0</v>
      </c>
      <c r="M378" s="52"/>
      <c r="N378" s="48" t="s">
        <v>85</v>
      </c>
      <c r="O378" s="48" t="s">
        <v>483</v>
      </c>
      <c r="P378" s="50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6"/>
      <c r="AS378" s="25"/>
      <c r="AT378" s="25"/>
      <c r="AU378" s="25"/>
      <c r="AV378" s="25"/>
      <c r="AW378" s="25"/>
      <c r="AX378" s="25"/>
      <c r="AY378" s="32" t="str">
        <f t="shared" si="1"/>
        <v/>
      </c>
      <c r="AZ378" s="6"/>
      <c r="BA378" s="23">
        <f t="shared" si="2"/>
        <v>0</v>
      </c>
      <c r="BB378" s="25"/>
      <c r="BC378" s="25"/>
      <c r="BD378" s="23">
        <f t="shared" si="3"/>
        <v>0</v>
      </c>
      <c r="BE378" s="6"/>
      <c r="BF378" s="6"/>
      <c r="BG378" s="6"/>
      <c r="BH378" s="6"/>
      <c r="BI378" s="6"/>
      <c r="BJ378" s="6"/>
      <c r="BK378" s="6"/>
    </row>
    <row r="379">
      <c r="A379" s="16">
        <v>374.0</v>
      </c>
      <c r="B379" s="116" t="s">
        <v>1344</v>
      </c>
      <c r="C379" s="116" t="s">
        <v>102</v>
      </c>
      <c r="D379" s="116" t="s">
        <v>236</v>
      </c>
      <c r="E379" s="117"/>
      <c r="F379" s="116" t="s">
        <v>96</v>
      </c>
      <c r="G379" s="116" t="s">
        <v>1470</v>
      </c>
      <c r="H379" s="48" t="s">
        <v>81</v>
      </c>
      <c r="J379" s="11" t="s">
        <v>91</v>
      </c>
      <c r="K379" s="48" t="s">
        <v>84</v>
      </c>
      <c r="L379" s="49">
        <v>43031.0</v>
      </c>
      <c r="M379" s="52"/>
      <c r="N379" s="48" t="s">
        <v>85</v>
      </c>
      <c r="O379" s="48" t="s">
        <v>483</v>
      </c>
      <c r="P379" s="50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6"/>
      <c r="AS379" s="25"/>
      <c r="AT379" s="25"/>
      <c r="AU379" s="25"/>
      <c r="AV379" s="25"/>
      <c r="AW379" s="25"/>
      <c r="AX379" s="25"/>
      <c r="AY379" s="32" t="str">
        <f t="shared" si="1"/>
        <v/>
      </c>
      <c r="AZ379" s="6"/>
      <c r="BA379" s="23">
        <f t="shared" si="2"/>
        <v>0</v>
      </c>
      <c r="BB379" s="25"/>
      <c r="BC379" s="25"/>
      <c r="BD379" s="23">
        <f t="shared" si="3"/>
        <v>0</v>
      </c>
      <c r="BE379" s="6"/>
      <c r="BF379" s="6"/>
      <c r="BG379" s="6"/>
      <c r="BH379" s="6"/>
      <c r="BI379" s="6"/>
      <c r="BJ379" s="6"/>
      <c r="BK379" s="6"/>
    </row>
    <row r="380">
      <c r="A380" s="16">
        <v>375.0</v>
      </c>
      <c r="B380" s="116" t="s">
        <v>1346</v>
      </c>
      <c r="C380" s="116" t="s">
        <v>412</v>
      </c>
      <c r="D380" s="116" t="s">
        <v>110</v>
      </c>
      <c r="E380" s="116" t="s">
        <v>134</v>
      </c>
      <c r="F380" s="116" t="s">
        <v>96</v>
      </c>
      <c r="G380" s="116" t="s">
        <v>1470</v>
      </c>
      <c r="H380" s="48" t="s">
        <v>81</v>
      </c>
      <c r="J380" s="11" t="s">
        <v>91</v>
      </c>
      <c r="K380" s="48" t="s">
        <v>84</v>
      </c>
      <c r="L380" s="49">
        <v>43032.0</v>
      </c>
      <c r="M380" s="52"/>
      <c r="N380" s="48" t="s">
        <v>85</v>
      </c>
      <c r="O380" s="48" t="s">
        <v>483</v>
      </c>
      <c r="P380" s="50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6"/>
      <c r="AS380" s="25"/>
      <c r="AT380" s="25"/>
      <c r="AU380" s="25"/>
      <c r="AV380" s="25"/>
      <c r="AW380" s="25"/>
      <c r="AX380" s="25"/>
      <c r="AY380" s="32" t="str">
        <f t="shared" si="1"/>
        <v/>
      </c>
      <c r="AZ380" s="6"/>
      <c r="BA380" s="23">
        <f t="shared" si="2"/>
        <v>0</v>
      </c>
      <c r="BB380" s="25"/>
      <c r="BC380" s="25"/>
      <c r="BD380" s="23">
        <f t="shared" si="3"/>
        <v>0</v>
      </c>
      <c r="BE380" s="6"/>
      <c r="BF380" s="6"/>
      <c r="BG380" s="6"/>
      <c r="BH380" s="6"/>
      <c r="BI380" s="6"/>
      <c r="BJ380" s="6"/>
      <c r="BK380" s="6"/>
    </row>
    <row r="381">
      <c r="A381" s="16">
        <v>376.0</v>
      </c>
      <c r="B381" s="116" t="s">
        <v>1294</v>
      </c>
      <c r="C381" s="116" t="s">
        <v>193</v>
      </c>
      <c r="D381" s="117"/>
      <c r="E381" s="117"/>
      <c r="F381" s="116" t="s">
        <v>96</v>
      </c>
      <c r="G381" s="116" t="s">
        <v>1470</v>
      </c>
      <c r="H381" s="48" t="s">
        <v>81</v>
      </c>
      <c r="J381" s="11" t="s">
        <v>91</v>
      </c>
      <c r="K381" s="48" t="s">
        <v>84</v>
      </c>
      <c r="L381" s="49">
        <v>43033.0</v>
      </c>
      <c r="M381" s="52"/>
      <c r="N381" s="48" t="s">
        <v>85</v>
      </c>
      <c r="O381" s="48" t="s">
        <v>483</v>
      </c>
      <c r="P381" s="50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6"/>
      <c r="AS381" s="25"/>
      <c r="AT381" s="25"/>
      <c r="AU381" s="25"/>
      <c r="AV381" s="25"/>
      <c r="AW381" s="25"/>
      <c r="AX381" s="25"/>
      <c r="AY381" s="32" t="str">
        <f t="shared" si="1"/>
        <v/>
      </c>
      <c r="AZ381" s="6"/>
      <c r="BA381" s="23">
        <f t="shared" si="2"/>
        <v>0</v>
      </c>
      <c r="BB381" s="25"/>
      <c r="BC381" s="25"/>
      <c r="BD381" s="23">
        <f t="shared" si="3"/>
        <v>0</v>
      </c>
      <c r="BE381" s="6"/>
      <c r="BF381" s="6"/>
      <c r="BG381" s="6"/>
      <c r="BH381" s="6"/>
      <c r="BI381" s="6"/>
      <c r="BJ381" s="6"/>
      <c r="BK381" s="6"/>
    </row>
    <row r="382">
      <c r="A382" s="16">
        <v>377.0</v>
      </c>
      <c r="B382" s="116" t="s">
        <v>387</v>
      </c>
      <c r="C382" s="116" t="s">
        <v>275</v>
      </c>
      <c r="D382" s="116" t="s">
        <v>1350</v>
      </c>
      <c r="E382" s="116" t="s">
        <v>1351</v>
      </c>
      <c r="F382" s="116" t="s">
        <v>96</v>
      </c>
      <c r="G382" s="116" t="s">
        <v>1470</v>
      </c>
      <c r="H382" s="48" t="s">
        <v>81</v>
      </c>
      <c r="J382" s="11" t="s">
        <v>91</v>
      </c>
      <c r="K382" s="48" t="s">
        <v>84</v>
      </c>
      <c r="L382" s="49">
        <v>43034.0</v>
      </c>
      <c r="M382" s="52"/>
      <c r="N382" s="48" t="s">
        <v>85</v>
      </c>
      <c r="O382" s="48" t="s">
        <v>483</v>
      </c>
      <c r="P382" s="50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6"/>
      <c r="AS382" s="25"/>
      <c r="AT382" s="25"/>
      <c r="AU382" s="25"/>
      <c r="AV382" s="25"/>
      <c r="AW382" s="25"/>
      <c r="AX382" s="25"/>
      <c r="AY382" s="32" t="str">
        <f t="shared" si="1"/>
        <v/>
      </c>
      <c r="AZ382" s="6"/>
      <c r="BA382" s="23">
        <f t="shared" si="2"/>
        <v>0</v>
      </c>
      <c r="BB382" s="25"/>
      <c r="BC382" s="25"/>
      <c r="BD382" s="23">
        <f t="shared" si="3"/>
        <v>0</v>
      </c>
      <c r="BE382" s="6"/>
      <c r="BF382" s="6"/>
      <c r="BG382" s="6"/>
      <c r="BH382" s="6"/>
      <c r="BI382" s="6"/>
      <c r="BJ382" s="6"/>
      <c r="BK382" s="6"/>
    </row>
    <row r="383">
      <c r="A383" s="1"/>
    </row>
    <row r="384">
      <c r="A384" s="1"/>
    </row>
    <row r="385">
      <c r="A385" s="1"/>
    </row>
    <row r="386">
      <c r="A386" s="1"/>
    </row>
    <row r="387">
      <c r="A387" s="1"/>
    </row>
    <row r="388">
      <c r="A388" s="1"/>
    </row>
    <row r="389">
      <c r="A389" s="1"/>
    </row>
    <row r="390">
      <c r="A390" s="1"/>
    </row>
    <row r="391">
      <c r="A391" s="1"/>
    </row>
    <row r="392">
      <c r="A392" s="1"/>
    </row>
    <row r="393">
      <c r="A393" s="1"/>
    </row>
    <row r="394">
      <c r="A394" s="1"/>
    </row>
    <row r="395">
      <c r="A395" s="1"/>
    </row>
    <row r="396">
      <c r="A396" s="1"/>
    </row>
    <row r="397">
      <c r="A397" s="1"/>
    </row>
    <row r="398">
      <c r="A398" s="1"/>
    </row>
    <row r="399">
      <c r="A399" s="1"/>
    </row>
    <row r="400">
      <c r="A400" s="1"/>
    </row>
    <row r="401">
      <c r="A401" s="1"/>
    </row>
    <row r="402">
      <c r="A402" s="1"/>
    </row>
    <row r="403">
      <c r="A403" s="1"/>
    </row>
    <row r="404">
      <c r="A404" s="1"/>
    </row>
    <row r="405">
      <c r="A405" s="1"/>
    </row>
    <row r="406">
      <c r="A406" s="1"/>
    </row>
    <row r="407">
      <c r="A407" s="1"/>
    </row>
    <row r="408">
      <c r="A408" s="1"/>
    </row>
    <row r="409">
      <c r="A409" s="1"/>
    </row>
    <row r="410">
      <c r="A410" s="1"/>
    </row>
    <row r="411">
      <c r="A411" s="1"/>
    </row>
    <row r="412">
      <c r="A412" s="1"/>
    </row>
    <row r="413">
      <c r="A413" s="1"/>
    </row>
    <row r="414">
      <c r="A414" s="1"/>
    </row>
    <row r="415">
      <c r="A415" s="1"/>
    </row>
    <row r="416">
      <c r="A416" s="1"/>
    </row>
    <row r="417">
      <c r="A417" s="1"/>
    </row>
    <row r="418">
      <c r="A418" s="1"/>
    </row>
    <row r="419">
      <c r="A419" s="1"/>
    </row>
    <row r="420">
      <c r="A420" s="1"/>
    </row>
    <row r="421">
      <c r="A421" s="1"/>
    </row>
    <row r="422">
      <c r="A422" s="1"/>
    </row>
    <row r="423">
      <c r="A423" s="1"/>
    </row>
    <row r="424">
      <c r="A424" s="1"/>
    </row>
    <row r="425">
      <c r="A425" s="1"/>
    </row>
    <row r="426">
      <c r="A426" s="1"/>
    </row>
    <row r="427">
      <c r="A427" s="1"/>
    </row>
    <row r="428">
      <c r="A428" s="1"/>
    </row>
    <row r="429">
      <c r="A429" s="1"/>
    </row>
    <row r="430">
      <c r="A430" s="1"/>
    </row>
    <row r="431">
      <c r="A431" s="1"/>
    </row>
    <row r="432">
      <c r="A432" s="1"/>
    </row>
    <row r="433">
      <c r="A433" s="1"/>
    </row>
    <row r="434">
      <c r="A434" s="1"/>
    </row>
    <row r="435">
      <c r="A435" s="1"/>
    </row>
    <row r="436">
      <c r="A436" s="1"/>
    </row>
    <row r="437">
      <c r="A437" s="1"/>
    </row>
    <row r="438">
      <c r="A438" s="1"/>
    </row>
    <row r="439">
      <c r="A439" s="1"/>
    </row>
    <row r="440">
      <c r="A440" s="1"/>
    </row>
    <row r="441">
      <c r="A441" s="1"/>
    </row>
    <row r="442">
      <c r="A442" s="1"/>
    </row>
    <row r="443">
      <c r="A443" s="1"/>
    </row>
    <row r="444">
      <c r="A444" s="1"/>
    </row>
    <row r="445">
      <c r="A445" s="1"/>
    </row>
    <row r="446">
      <c r="A446" s="1"/>
    </row>
    <row r="447">
      <c r="A447" s="1"/>
    </row>
    <row r="448">
      <c r="A448" s="1"/>
    </row>
    <row r="449">
      <c r="A449" s="1"/>
    </row>
    <row r="450">
      <c r="A450" s="1"/>
    </row>
    <row r="451">
      <c r="A451" s="1"/>
    </row>
    <row r="452">
      <c r="A452" s="1"/>
    </row>
    <row r="453">
      <c r="A453" s="1"/>
    </row>
    <row r="454">
      <c r="A454" s="1"/>
    </row>
    <row r="455">
      <c r="A455" s="1"/>
    </row>
    <row r="456">
      <c r="A456" s="1"/>
    </row>
    <row r="457">
      <c r="A457" s="1"/>
    </row>
    <row r="458">
      <c r="A458" s="1"/>
    </row>
    <row r="459">
      <c r="A459" s="1"/>
    </row>
    <row r="460">
      <c r="A460" s="1"/>
    </row>
    <row r="461">
      <c r="A461" s="1"/>
    </row>
    <row r="462">
      <c r="A462" s="1"/>
    </row>
    <row r="463">
      <c r="A463" s="1"/>
    </row>
    <row r="464">
      <c r="A464" s="1"/>
    </row>
    <row r="465">
      <c r="A465" s="1"/>
    </row>
    <row r="466">
      <c r="A466" s="1"/>
    </row>
    <row r="467">
      <c r="A467" s="1"/>
    </row>
    <row r="468">
      <c r="A468" s="1"/>
    </row>
    <row r="469">
      <c r="A469" s="1"/>
    </row>
    <row r="470">
      <c r="A470" s="1"/>
    </row>
    <row r="471">
      <c r="A471" s="1"/>
    </row>
    <row r="472">
      <c r="A472" s="1"/>
    </row>
    <row r="473">
      <c r="A473" s="1"/>
    </row>
    <row r="474">
      <c r="A474" s="1"/>
    </row>
    <row r="475">
      <c r="A475" s="1"/>
    </row>
    <row r="476">
      <c r="A476" s="1"/>
    </row>
    <row r="477">
      <c r="A477" s="1"/>
    </row>
    <row r="478">
      <c r="A478" s="1"/>
    </row>
    <row r="479">
      <c r="A479" s="1"/>
    </row>
    <row r="480">
      <c r="A480" s="1"/>
    </row>
    <row r="481">
      <c r="A481" s="1"/>
    </row>
    <row r="482">
      <c r="A482" s="1"/>
    </row>
    <row r="483">
      <c r="A483" s="1"/>
    </row>
    <row r="484">
      <c r="A484" s="1"/>
    </row>
    <row r="485">
      <c r="A485" s="1"/>
    </row>
    <row r="486">
      <c r="A486" s="1"/>
    </row>
    <row r="487">
      <c r="A487" s="1"/>
    </row>
    <row r="488">
      <c r="A488" s="1"/>
    </row>
    <row r="489">
      <c r="A489" s="1"/>
    </row>
    <row r="490">
      <c r="A490" s="1"/>
    </row>
    <row r="491">
      <c r="A491" s="1"/>
    </row>
    <row r="492">
      <c r="A492" s="1"/>
    </row>
    <row r="493">
      <c r="A493" s="1"/>
    </row>
    <row r="494">
      <c r="A494" s="1"/>
    </row>
    <row r="495">
      <c r="A495" s="1"/>
    </row>
    <row r="496">
      <c r="A496" s="1"/>
    </row>
    <row r="497">
      <c r="A497" s="1"/>
    </row>
    <row r="498">
      <c r="A498" s="1"/>
    </row>
    <row r="499">
      <c r="A499" s="1"/>
    </row>
    <row r="500">
      <c r="A500" s="1"/>
    </row>
    <row r="501">
      <c r="A501" s="1"/>
    </row>
    <row r="502">
      <c r="A502" s="1"/>
    </row>
    <row r="503">
      <c r="A503" s="1"/>
    </row>
    <row r="504">
      <c r="A504" s="1"/>
    </row>
    <row r="505">
      <c r="A505" s="1"/>
    </row>
    <row r="506">
      <c r="A506" s="1"/>
    </row>
    <row r="507">
      <c r="A507" s="1"/>
    </row>
    <row r="508">
      <c r="A508" s="1"/>
    </row>
    <row r="509">
      <c r="A509" s="1"/>
    </row>
    <row r="510">
      <c r="A510" s="1"/>
    </row>
    <row r="511">
      <c r="A511" s="1"/>
    </row>
    <row r="512">
      <c r="A512" s="1"/>
    </row>
    <row r="513">
      <c r="A513" s="1"/>
    </row>
    <row r="514">
      <c r="A514" s="1"/>
    </row>
    <row r="515">
      <c r="A515" s="1"/>
    </row>
    <row r="516">
      <c r="A516" s="1"/>
    </row>
    <row r="517">
      <c r="A517" s="1"/>
    </row>
    <row r="518">
      <c r="A518" s="1"/>
    </row>
    <row r="519">
      <c r="A519" s="1"/>
    </row>
    <row r="520">
      <c r="A520" s="1"/>
    </row>
    <row r="521">
      <c r="A521" s="1"/>
    </row>
    <row r="522">
      <c r="A522" s="1"/>
    </row>
    <row r="523">
      <c r="A523" s="1"/>
    </row>
    <row r="524">
      <c r="A524" s="1"/>
    </row>
    <row r="525">
      <c r="A525" s="1"/>
    </row>
    <row r="526">
      <c r="A526" s="1"/>
    </row>
    <row r="527">
      <c r="A527" s="1"/>
    </row>
    <row r="528">
      <c r="A528" s="1"/>
    </row>
    <row r="529">
      <c r="A529" s="1"/>
    </row>
    <row r="530">
      <c r="A530" s="1"/>
    </row>
    <row r="531">
      <c r="A531" s="1"/>
    </row>
    <row r="532">
      <c r="A532" s="1"/>
    </row>
    <row r="533">
      <c r="A533" s="1"/>
    </row>
    <row r="534">
      <c r="A534" s="1"/>
    </row>
    <row r="535">
      <c r="A535" s="1"/>
    </row>
    <row r="536">
      <c r="A536" s="1"/>
    </row>
    <row r="537">
      <c r="A537" s="1"/>
    </row>
    <row r="538">
      <c r="A538" s="1"/>
    </row>
    <row r="539">
      <c r="A539" s="1"/>
    </row>
    <row r="540">
      <c r="A540" s="1"/>
    </row>
    <row r="541">
      <c r="A541" s="1"/>
    </row>
    <row r="542">
      <c r="A542" s="1"/>
    </row>
    <row r="543">
      <c r="A543" s="1"/>
    </row>
    <row r="544">
      <c r="A544" s="1"/>
    </row>
    <row r="545">
      <c r="A545" s="1"/>
    </row>
    <row r="546">
      <c r="A546" s="1"/>
    </row>
    <row r="547">
      <c r="A547" s="1"/>
    </row>
    <row r="548">
      <c r="A548" s="1"/>
    </row>
    <row r="549">
      <c r="A549" s="1"/>
    </row>
    <row r="550">
      <c r="A550" s="1"/>
    </row>
    <row r="551">
      <c r="A551" s="1"/>
    </row>
    <row r="552">
      <c r="A552" s="1"/>
    </row>
    <row r="553">
      <c r="A553" s="1"/>
    </row>
    <row r="554">
      <c r="A554" s="1"/>
    </row>
    <row r="555">
      <c r="A555" s="1"/>
    </row>
    <row r="556">
      <c r="A556" s="1"/>
    </row>
    <row r="557">
      <c r="A557" s="1"/>
    </row>
    <row r="558">
      <c r="A558" s="1"/>
    </row>
    <row r="559">
      <c r="A559" s="1"/>
    </row>
    <row r="560">
      <c r="A560" s="1"/>
    </row>
    <row r="561">
      <c r="A561" s="1"/>
    </row>
    <row r="562">
      <c r="A562" s="1"/>
    </row>
    <row r="563">
      <c r="A563" s="1"/>
    </row>
    <row r="564">
      <c r="A564" s="1"/>
    </row>
    <row r="565">
      <c r="A565" s="1"/>
    </row>
    <row r="566">
      <c r="A566" s="1"/>
    </row>
    <row r="567">
      <c r="A567" s="1"/>
    </row>
    <row r="568">
      <c r="A568" s="1"/>
    </row>
    <row r="569">
      <c r="A569" s="1"/>
    </row>
    <row r="570">
      <c r="A570" s="1"/>
    </row>
    <row r="571">
      <c r="A571" s="1"/>
    </row>
    <row r="572">
      <c r="A572" s="1"/>
    </row>
    <row r="573">
      <c r="A573" s="1"/>
    </row>
    <row r="574">
      <c r="A574" s="1"/>
    </row>
    <row r="575">
      <c r="A575" s="1"/>
    </row>
    <row r="576">
      <c r="A576" s="1"/>
    </row>
    <row r="577">
      <c r="A577" s="1"/>
    </row>
    <row r="578">
      <c r="A578" s="1"/>
    </row>
    <row r="579">
      <c r="A579" s="1"/>
    </row>
    <row r="580">
      <c r="A580" s="1"/>
    </row>
    <row r="581">
      <c r="A581" s="1"/>
    </row>
    <row r="582">
      <c r="A582" s="1"/>
    </row>
    <row r="583">
      <c r="A583" s="1"/>
    </row>
    <row r="584">
      <c r="A584" s="1"/>
    </row>
    <row r="585">
      <c r="A585" s="1"/>
    </row>
    <row r="586">
      <c r="A586" s="1"/>
    </row>
    <row r="587">
      <c r="A587" s="1"/>
    </row>
    <row r="588">
      <c r="A588" s="1"/>
    </row>
    <row r="589">
      <c r="A589" s="1"/>
    </row>
    <row r="590">
      <c r="A590" s="1"/>
    </row>
    <row r="591">
      <c r="A591" s="1"/>
    </row>
    <row r="592">
      <c r="A592" s="1"/>
    </row>
    <row r="593">
      <c r="A593" s="1"/>
    </row>
    <row r="594">
      <c r="A594" s="1"/>
    </row>
    <row r="595">
      <c r="A595" s="1"/>
    </row>
    <row r="596">
      <c r="A596" s="1"/>
    </row>
    <row r="597">
      <c r="A597" s="1"/>
    </row>
    <row r="598">
      <c r="A598" s="1"/>
    </row>
    <row r="599">
      <c r="A599" s="1"/>
    </row>
    <row r="600">
      <c r="A600" s="1"/>
    </row>
    <row r="601">
      <c r="A601" s="1"/>
    </row>
    <row r="602">
      <c r="A602" s="1"/>
    </row>
    <row r="603">
      <c r="A603" s="1"/>
    </row>
    <row r="604">
      <c r="A604" s="1"/>
    </row>
    <row r="605">
      <c r="A605" s="1"/>
    </row>
    <row r="606">
      <c r="A606" s="1"/>
    </row>
    <row r="607">
      <c r="A607" s="1"/>
    </row>
    <row r="608">
      <c r="A608" s="1"/>
    </row>
    <row r="609">
      <c r="A609" s="1"/>
    </row>
    <row r="610">
      <c r="A610" s="1"/>
    </row>
    <row r="611">
      <c r="A611" s="1"/>
    </row>
    <row r="612">
      <c r="A612" s="1"/>
    </row>
    <row r="613">
      <c r="A613" s="1"/>
    </row>
    <row r="614">
      <c r="A614" s="1"/>
    </row>
    <row r="615">
      <c r="A615" s="1"/>
    </row>
    <row r="616">
      <c r="A616" s="1"/>
    </row>
    <row r="617">
      <c r="A617" s="1"/>
    </row>
    <row r="618">
      <c r="A618" s="1"/>
    </row>
    <row r="619">
      <c r="A619" s="1"/>
    </row>
    <row r="620">
      <c r="A620" s="1"/>
    </row>
    <row r="621">
      <c r="A621" s="1"/>
    </row>
    <row r="622">
      <c r="A622" s="1"/>
    </row>
    <row r="623">
      <c r="A623" s="1"/>
    </row>
    <row r="624">
      <c r="A624" s="1"/>
    </row>
    <row r="625">
      <c r="A625" s="1"/>
    </row>
    <row r="626">
      <c r="A626" s="1"/>
    </row>
    <row r="627">
      <c r="A627" s="1"/>
    </row>
    <row r="628">
      <c r="A628" s="1"/>
    </row>
    <row r="629">
      <c r="A629" s="1"/>
    </row>
    <row r="630">
      <c r="A630" s="1"/>
    </row>
    <row r="631">
      <c r="A631" s="1"/>
    </row>
    <row r="632">
      <c r="A632" s="1"/>
    </row>
    <row r="633">
      <c r="A633" s="1"/>
    </row>
    <row r="634">
      <c r="A634" s="1"/>
    </row>
    <row r="635">
      <c r="A635" s="1"/>
    </row>
    <row r="636">
      <c r="A636" s="1"/>
    </row>
    <row r="637">
      <c r="A637" s="1"/>
    </row>
    <row r="638">
      <c r="A638" s="1"/>
    </row>
    <row r="639">
      <c r="A639" s="1"/>
    </row>
    <row r="640">
      <c r="A640" s="1"/>
    </row>
    <row r="641">
      <c r="A641" s="1"/>
    </row>
    <row r="642">
      <c r="A642" s="1"/>
    </row>
    <row r="643">
      <c r="A643" s="1"/>
    </row>
    <row r="644">
      <c r="A644" s="1"/>
    </row>
    <row r="645">
      <c r="A645" s="1"/>
    </row>
    <row r="646">
      <c r="A646" s="1"/>
    </row>
    <row r="647">
      <c r="A647" s="1"/>
    </row>
    <row r="648">
      <c r="A648" s="1"/>
    </row>
    <row r="649">
      <c r="A649" s="1"/>
    </row>
    <row r="650">
      <c r="A650" s="1"/>
    </row>
    <row r="651">
      <c r="A651" s="1"/>
    </row>
    <row r="652">
      <c r="A652" s="1"/>
    </row>
    <row r="653">
      <c r="A653" s="1"/>
    </row>
    <row r="654">
      <c r="A654" s="1"/>
    </row>
    <row r="655">
      <c r="A655" s="1"/>
    </row>
    <row r="656">
      <c r="A656" s="1"/>
    </row>
    <row r="657">
      <c r="A657" s="1"/>
    </row>
    <row r="658">
      <c r="A658" s="1"/>
    </row>
    <row r="659">
      <c r="A659" s="1"/>
    </row>
    <row r="660">
      <c r="A660" s="1"/>
    </row>
    <row r="661">
      <c r="A661" s="1"/>
    </row>
    <row r="662">
      <c r="A662" s="1"/>
    </row>
    <row r="663">
      <c r="A663" s="1"/>
    </row>
    <row r="664">
      <c r="A664" s="1"/>
    </row>
    <row r="665">
      <c r="A665" s="1"/>
    </row>
    <row r="666">
      <c r="A666" s="1"/>
    </row>
    <row r="667">
      <c r="A667" s="1"/>
    </row>
    <row r="668">
      <c r="A668" s="1"/>
    </row>
    <row r="669">
      <c r="A669" s="1"/>
    </row>
    <row r="670">
      <c r="A670" s="1"/>
    </row>
    <row r="671">
      <c r="A671" s="1"/>
    </row>
    <row r="672">
      <c r="A672" s="1"/>
    </row>
    <row r="673">
      <c r="A673" s="1"/>
    </row>
    <row r="674">
      <c r="A674" s="1"/>
    </row>
    <row r="675">
      <c r="A675" s="1"/>
    </row>
    <row r="676">
      <c r="A676" s="1"/>
    </row>
    <row r="677">
      <c r="A677" s="1"/>
    </row>
    <row r="678">
      <c r="A678" s="1"/>
    </row>
    <row r="679">
      <c r="A679" s="1"/>
    </row>
    <row r="680">
      <c r="A680" s="1"/>
    </row>
    <row r="681">
      <c r="A681" s="1"/>
    </row>
    <row r="682">
      <c r="A682" s="1"/>
    </row>
    <row r="683">
      <c r="A683" s="1"/>
    </row>
    <row r="684">
      <c r="A684" s="1"/>
    </row>
    <row r="685">
      <c r="A685" s="1"/>
    </row>
    <row r="686">
      <c r="A686" s="1"/>
    </row>
    <row r="687">
      <c r="A687" s="1"/>
    </row>
    <row r="688">
      <c r="A688" s="1"/>
    </row>
    <row r="689">
      <c r="A689" s="1"/>
    </row>
    <row r="690">
      <c r="A690" s="1"/>
    </row>
    <row r="691">
      <c r="A691" s="1"/>
    </row>
    <row r="692">
      <c r="A692" s="1"/>
    </row>
    <row r="693">
      <c r="A693" s="1"/>
    </row>
    <row r="694">
      <c r="A694" s="1"/>
    </row>
    <row r="695">
      <c r="A695" s="1"/>
    </row>
    <row r="696">
      <c r="A696" s="1"/>
    </row>
    <row r="697">
      <c r="A697" s="1"/>
    </row>
    <row r="698">
      <c r="A698" s="1"/>
    </row>
    <row r="699">
      <c r="A699" s="1"/>
    </row>
    <row r="700">
      <c r="A700" s="1"/>
    </row>
    <row r="701">
      <c r="A701" s="1"/>
    </row>
    <row r="702">
      <c r="A702" s="1"/>
    </row>
    <row r="703">
      <c r="A703" s="1"/>
    </row>
    <row r="704">
      <c r="A704" s="1"/>
    </row>
    <row r="705">
      <c r="A705" s="1"/>
    </row>
    <row r="706">
      <c r="A706" s="1"/>
    </row>
    <row r="707">
      <c r="A707" s="1"/>
    </row>
    <row r="708">
      <c r="A708" s="1"/>
    </row>
    <row r="709">
      <c r="A709" s="1"/>
    </row>
    <row r="710">
      <c r="A710" s="1"/>
    </row>
    <row r="711">
      <c r="A711" s="1"/>
    </row>
    <row r="712">
      <c r="A712" s="1"/>
    </row>
    <row r="713">
      <c r="A713" s="1"/>
    </row>
    <row r="714">
      <c r="A714" s="1"/>
    </row>
    <row r="715">
      <c r="A715" s="1"/>
    </row>
    <row r="716">
      <c r="A716" s="1"/>
    </row>
    <row r="717">
      <c r="A717" s="1"/>
    </row>
    <row r="718">
      <c r="A718" s="1"/>
    </row>
    <row r="719">
      <c r="A719" s="1"/>
    </row>
    <row r="720">
      <c r="A720" s="1"/>
    </row>
    <row r="721">
      <c r="A721" s="1"/>
    </row>
    <row r="722">
      <c r="A722" s="1"/>
    </row>
    <row r="723">
      <c r="A723" s="1"/>
    </row>
    <row r="724">
      <c r="A724" s="1"/>
    </row>
    <row r="725">
      <c r="A725" s="1"/>
    </row>
    <row r="726">
      <c r="A726" s="1"/>
    </row>
    <row r="727">
      <c r="A727" s="1"/>
    </row>
    <row r="728">
      <c r="A728" s="1"/>
    </row>
    <row r="729">
      <c r="A729" s="1"/>
    </row>
    <row r="730">
      <c r="A730" s="1"/>
    </row>
    <row r="731">
      <c r="A731" s="1"/>
    </row>
    <row r="732">
      <c r="A732" s="1"/>
    </row>
    <row r="733">
      <c r="A733" s="1"/>
    </row>
    <row r="734">
      <c r="A734" s="1"/>
    </row>
    <row r="735">
      <c r="A735" s="1"/>
    </row>
    <row r="736">
      <c r="A736" s="1"/>
    </row>
    <row r="737">
      <c r="A737" s="1"/>
    </row>
    <row r="738">
      <c r="A738" s="1"/>
    </row>
    <row r="739">
      <c r="A739" s="1"/>
    </row>
    <row r="740">
      <c r="A740" s="1"/>
    </row>
    <row r="741">
      <c r="A741" s="1"/>
    </row>
    <row r="742">
      <c r="A742" s="1"/>
    </row>
    <row r="743">
      <c r="A743" s="1"/>
    </row>
    <row r="744">
      <c r="A744" s="1"/>
    </row>
    <row r="745">
      <c r="A745" s="1"/>
    </row>
    <row r="746">
      <c r="A746" s="1"/>
    </row>
    <row r="747">
      <c r="A747" s="1"/>
    </row>
    <row r="748">
      <c r="A748" s="1"/>
    </row>
    <row r="749">
      <c r="A749" s="1"/>
    </row>
    <row r="750">
      <c r="A750" s="1"/>
    </row>
    <row r="751">
      <c r="A751" s="1"/>
    </row>
    <row r="752">
      <c r="A752" s="1"/>
    </row>
    <row r="753">
      <c r="A753" s="1"/>
    </row>
    <row r="754">
      <c r="A754" s="1"/>
    </row>
    <row r="755">
      <c r="A755" s="1"/>
    </row>
    <row r="756">
      <c r="A756" s="1"/>
    </row>
    <row r="757">
      <c r="A757" s="1"/>
    </row>
    <row r="758">
      <c r="A758" s="1"/>
    </row>
    <row r="759">
      <c r="A759" s="1"/>
    </row>
    <row r="760">
      <c r="A760" s="1"/>
    </row>
    <row r="761">
      <c r="A761" s="1"/>
    </row>
    <row r="762">
      <c r="A762" s="1"/>
    </row>
    <row r="763">
      <c r="A763" s="1"/>
    </row>
    <row r="764">
      <c r="A764" s="1"/>
    </row>
    <row r="765">
      <c r="A765" s="1"/>
    </row>
    <row r="766">
      <c r="A766" s="1"/>
    </row>
    <row r="767">
      <c r="A767" s="1"/>
    </row>
    <row r="768">
      <c r="A768" s="1"/>
    </row>
    <row r="769">
      <c r="A769" s="1"/>
    </row>
    <row r="770">
      <c r="A770" s="1"/>
    </row>
    <row r="771">
      <c r="A771" s="1"/>
    </row>
    <row r="772">
      <c r="A772" s="1"/>
    </row>
    <row r="773">
      <c r="A773" s="1"/>
    </row>
    <row r="774">
      <c r="A774" s="1"/>
    </row>
    <row r="775">
      <c r="A775" s="1"/>
    </row>
    <row r="776">
      <c r="A776" s="1"/>
    </row>
    <row r="777">
      <c r="A777" s="1"/>
    </row>
    <row r="778">
      <c r="A778" s="1"/>
    </row>
    <row r="779">
      <c r="A779" s="1"/>
    </row>
    <row r="780">
      <c r="A780" s="1"/>
    </row>
    <row r="781">
      <c r="A781" s="1"/>
    </row>
    <row r="782">
      <c r="A782" s="1"/>
    </row>
    <row r="783">
      <c r="A783" s="1"/>
    </row>
    <row r="784">
      <c r="A784" s="1"/>
    </row>
    <row r="785">
      <c r="A785" s="1"/>
    </row>
    <row r="786">
      <c r="A786" s="1"/>
    </row>
    <row r="787">
      <c r="A787" s="1"/>
    </row>
    <row r="788">
      <c r="A788" s="1"/>
    </row>
    <row r="789">
      <c r="A789" s="1"/>
    </row>
    <row r="790">
      <c r="A790" s="1"/>
    </row>
    <row r="791">
      <c r="A791" s="1"/>
    </row>
    <row r="792">
      <c r="A792" s="1"/>
    </row>
    <row r="793">
      <c r="A793" s="1"/>
    </row>
    <row r="794">
      <c r="A794" s="1"/>
    </row>
    <row r="795">
      <c r="A795" s="1"/>
    </row>
    <row r="796">
      <c r="A796" s="1"/>
    </row>
    <row r="797">
      <c r="A797" s="1"/>
    </row>
    <row r="798">
      <c r="A798" s="1"/>
    </row>
    <row r="799">
      <c r="A799" s="1"/>
    </row>
    <row r="800">
      <c r="A800" s="1"/>
    </row>
    <row r="801">
      <c r="A801" s="1"/>
    </row>
    <row r="802">
      <c r="A802" s="1"/>
    </row>
    <row r="803">
      <c r="A803" s="1"/>
    </row>
    <row r="804">
      <c r="A804" s="1"/>
    </row>
    <row r="805">
      <c r="A805" s="1"/>
    </row>
    <row r="806">
      <c r="A806" s="1"/>
    </row>
    <row r="807">
      <c r="A807" s="1"/>
    </row>
    <row r="808">
      <c r="A808" s="1"/>
    </row>
    <row r="809">
      <c r="A809" s="1"/>
    </row>
    <row r="810">
      <c r="A810" s="1"/>
    </row>
    <row r="811">
      <c r="A811" s="1"/>
    </row>
    <row r="812">
      <c r="A812" s="1"/>
    </row>
    <row r="813">
      <c r="A813" s="1"/>
    </row>
    <row r="814">
      <c r="A814" s="1"/>
    </row>
    <row r="815">
      <c r="A815" s="1"/>
    </row>
    <row r="816">
      <c r="A816" s="1"/>
    </row>
    <row r="817">
      <c r="A817" s="1"/>
    </row>
    <row r="818">
      <c r="A818" s="1"/>
    </row>
    <row r="819">
      <c r="A819" s="1"/>
    </row>
    <row r="820">
      <c r="A820" s="1"/>
    </row>
    <row r="821">
      <c r="A821" s="1"/>
    </row>
    <row r="822">
      <c r="A822" s="1"/>
    </row>
    <row r="823">
      <c r="A823" s="1"/>
    </row>
    <row r="824">
      <c r="A824" s="1"/>
    </row>
    <row r="825">
      <c r="A825" s="1"/>
    </row>
    <row r="826">
      <c r="A826" s="1"/>
    </row>
    <row r="827">
      <c r="A827" s="1"/>
    </row>
    <row r="828">
      <c r="A828" s="1"/>
    </row>
    <row r="829">
      <c r="A829" s="1"/>
    </row>
    <row r="830">
      <c r="A830" s="1"/>
    </row>
    <row r="831">
      <c r="A831" s="1"/>
    </row>
    <row r="832">
      <c r="A832" s="1"/>
    </row>
    <row r="833">
      <c r="A833" s="1"/>
    </row>
    <row r="834">
      <c r="A834" s="1"/>
    </row>
    <row r="835">
      <c r="A835" s="1"/>
    </row>
    <row r="836">
      <c r="A836" s="1"/>
    </row>
    <row r="837">
      <c r="A837" s="1"/>
    </row>
    <row r="838">
      <c r="A838" s="1"/>
    </row>
    <row r="839">
      <c r="A839" s="1"/>
    </row>
    <row r="840">
      <c r="A840" s="1"/>
    </row>
    <row r="841">
      <c r="A841" s="1"/>
    </row>
    <row r="842">
      <c r="A842" s="1"/>
    </row>
    <row r="843">
      <c r="A843" s="1"/>
    </row>
    <row r="844">
      <c r="A844" s="1"/>
    </row>
    <row r="845">
      <c r="A845" s="1"/>
    </row>
    <row r="846">
      <c r="A846" s="1"/>
    </row>
    <row r="847">
      <c r="A847" s="1"/>
    </row>
    <row r="848">
      <c r="A848" s="1"/>
    </row>
    <row r="849">
      <c r="A849" s="1"/>
    </row>
    <row r="850">
      <c r="A850" s="1"/>
    </row>
    <row r="851">
      <c r="A851" s="1"/>
    </row>
    <row r="852">
      <c r="A852" s="1"/>
    </row>
    <row r="853">
      <c r="A853" s="1"/>
    </row>
    <row r="854">
      <c r="A854" s="1"/>
    </row>
    <row r="855">
      <c r="A855" s="1"/>
    </row>
    <row r="856">
      <c r="A856" s="1"/>
    </row>
    <row r="857">
      <c r="A857" s="1"/>
    </row>
    <row r="858">
      <c r="A858" s="1"/>
    </row>
    <row r="859">
      <c r="A859" s="1"/>
    </row>
    <row r="860">
      <c r="A860" s="1"/>
    </row>
    <row r="861">
      <c r="A861" s="1"/>
    </row>
    <row r="862">
      <c r="A862" s="1"/>
    </row>
    <row r="863">
      <c r="A863" s="1"/>
    </row>
    <row r="864">
      <c r="A864" s="1"/>
    </row>
    <row r="865">
      <c r="A865" s="1"/>
    </row>
    <row r="866">
      <c r="A866" s="1"/>
    </row>
    <row r="867">
      <c r="A867" s="1"/>
    </row>
    <row r="868">
      <c r="A868" s="1"/>
    </row>
    <row r="869">
      <c r="A869" s="1"/>
    </row>
    <row r="870">
      <c r="A870" s="1"/>
    </row>
    <row r="871">
      <c r="A871" s="1"/>
    </row>
    <row r="872">
      <c r="A872" s="1"/>
    </row>
    <row r="873">
      <c r="A873" s="1"/>
    </row>
    <row r="874">
      <c r="A874" s="1"/>
    </row>
    <row r="875">
      <c r="A875" s="1"/>
    </row>
    <row r="876">
      <c r="A876" s="1"/>
    </row>
    <row r="877">
      <c r="A877" s="1"/>
    </row>
    <row r="878">
      <c r="A878" s="1"/>
    </row>
    <row r="879">
      <c r="A879" s="1"/>
    </row>
    <row r="880">
      <c r="A880" s="1"/>
    </row>
    <row r="881">
      <c r="A881" s="1"/>
    </row>
    <row r="882">
      <c r="A882" s="1"/>
    </row>
    <row r="883">
      <c r="A883" s="1"/>
    </row>
    <row r="884">
      <c r="A884" s="1"/>
    </row>
    <row r="885">
      <c r="A885" s="1"/>
    </row>
    <row r="886">
      <c r="A886" s="1"/>
    </row>
    <row r="887">
      <c r="A887" s="1"/>
    </row>
    <row r="888">
      <c r="A888" s="1"/>
    </row>
    <row r="889">
      <c r="A889" s="1"/>
    </row>
    <row r="890">
      <c r="A890" s="1"/>
    </row>
    <row r="891">
      <c r="A891" s="1"/>
    </row>
    <row r="892">
      <c r="A892" s="1"/>
    </row>
    <row r="893">
      <c r="A893" s="1"/>
    </row>
    <row r="894">
      <c r="A894" s="1"/>
    </row>
    <row r="895">
      <c r="A895" s="1"/>
    </row>
    <row r="896">
      <c r="A896" s="1"/>
    </row>
    <row r="897">
      <c r="A897" s="1"/>
    </row>
    <row r="898">
      <c r="A898" s="1"/>
    </row>
    <row r="899">
      <c r="A899" s="1"/>
    </row>
    <row r="900">
      <c r="A900" s="1"/>
    </row>
    <row r="901">
      <c r="A901" s="1"/>
    </row>
    <row r="902">
      <c r="A902" s="1"/>
    </row>
    <row r="903">
      <c r="A903" s="1"/>
    </row>
    <row r="904">
      <c r="A904" s="1"/>
    </row>
    <row r="905">
      <c r="A905" s="1"/>
    </row>
    <row r="906">
      <c r="A906" s="1"/>
    </row>
    <row r="907">
      <c r="A907" s="1"/>
    </row>
    <row r="908">
      <c r="A908" s="1"/>
    </row>
    <row r="909">
      <c r="A909" s="1"/>
    </row>
    <row r="910">
      <c r="A910" s="1"/>
    </row>
    <row r="911">
      <c r="A911" s="1"/>
    </row>
    <row r="912">
      <c r="A912" s="1"/>
    </row>
    <row r="913">
      <c r="A913" s="1"/>
    </row>
    <row r="914">
      <c r="A914" s="1"/>
    </row>
    <row r="915">
      <c r="A915" s="1"/>
    </row>
    <row r="916">
      <c r="A916" s="1"/>
    </row>
    <row r="917">
      <c r="A917" s="1"/>
    </row>
    <row r="918">
      <c r="A918" s="1"/>
    </row>
    <row r="919">
      <c r="A919" s="1"/>
    </row>
    <row r="920">
      <c r="A920" s="1"/>
    </row>
    <row r="921">
      <c r="A921" s="1"/>
    </row>
    <row r="922">
      <c r="A922" s="1"/>
    </row>
    <row r="923">
      <c r="A923" s="1"/>
    </row>
    <row r="924">
      <c r="A924" s="1"/>
    </row>
    <row r="925">
      <c r="A925" s="1"/>
    </row>
    <row r="926">
      <c r="A926" s="1"/>
    </row>
    <row r="927">
      <c r="A927" s="1"/>
    </row>
    <row r="928">
      <c r="A928" s="1"/>
    </row>
    <row r="929">
      <c r="A929" s="1"/>
    </row>
    <row r="930">
      <c r="A930" s="1"/>
    </row>
    <row r="931">
      <c r="A931" s="1"/>
    </row>
    <row r="932">
      <c r="A932" s="1"/>
    </row>
    <row r="933">
      <c r="A933" s="1"/>
    </row>
    <row r="934">
      <c r="A934" s="1"/>
    </row>
    <row r="935">
      <c r="A935" s="1"/>
    </row>
    <row r="936">
      <c r="A936" s="1"/>
    </row>
    <row r="937">
      <c r="A937" s="1"/>
    </row>
    <row r="938">
      <c r="A938" s="1"/>
    </row>
    <row r="939">
      <c r="A939" s="1"/>
    </row>
    <row r="940">
      <c r="A940" s="1"/>
    </row>
    <row r="941">
      <c r="A941" s="1"/>
    </row>
    <row r="942">
      <c r="A942" s="1"/>
    </row>
    <row r="943">
      <c r="A943" s="1"/>
    </row>
    <row r="944">
      <c r="A944" s="1"/>
    </row>
    <row r="945">
      <c r="A945" s="1"/>
    </row>
    <row r="946">
      <c r="A946" s="1"/>
    </row>
    <row r="947">
      <c r="A947" s="1"/>
    </row>
    <row r="948">
      <c r="A948" s="1"/>
    </row>
    <row r="949">
      <c r="A949" s="1"/>
    </row>
    <row r="950">
      <c r="A950" s="1"/>
    </row>
    <row r="951">
      <c r="A951" s="1"/>
    </row>
    <row r="952">
      <c r="A952" s="1"/>
    </row>
    <row r="953">
      <c r="A953" s="1"/>
    </row>
    <row r="954">
      <c r="A954" s="1"/>
    </row>
    <row r="955">
      <c r="A955" s="1"/>
    </row>
    <row r="956">
      <c r="A956" s="1"/>
    </row>
    <row r="957">
      <c r="A957" s="1"/>
    </row>
    <row r="958">
      <c r="A958" s="1"/>
    </row>
    <row r="959">
      <c r="A959" s="1"/>
    </row>
    <row r="960">
      <c r="A960" s="1"/>
    </row>
    <row r="961">
      <c r="A961" s="1"/>
    </row>
    <row r="962">
      <c r="A962" s="1"/>
    </row>
    <row r="963">
      <c r="A963" s="1"/>
    </row>
    <row r="964">
      <c r="A964" s="1"/>
    </row>
    <row r="965">
      <c r="A965" s="1"/>
    </row>
    <row r="966">
      <c r="A966" s="1"/>
    </row>
    <row r="967">
      <c r="A967" s="1"/>
    </row>
    <row r="968">
      <c r="A968" s="1"/>
    </row>
    <row r="969">
      <c r="A969" s="1"/>
    </row>
    <row r="970">
      <c r="A970" s="1"/>
    </row>
    <row r="971">
      <c r="A971" s="1"/>
    </row>
    <row r="972">
      <c r="A972" s="1"/>
    </row>
    <row r="973">
      <c r="A973" s="1"/>
    </row>
    <row r="974">
      <c r="A974" s="1"/>
    </row>
    <row r="975">
      <c r="A975" s="1"/>
    </row>
    <row r="976">
      <c r="A976" s="1"/>
    </row>
    <row r="977">
      <c r="A977" s="1"/>
    </row>
    <row r="978">
      <c r="A978" s="1"/>
    </row>
    <row r="979">
      <c r="A979" s="1"/>
    </row>
    <row r="980">
      <c r="A980" s="1"/>
    </row>
    <row r="981">
      <c r="A981" s="1"/>
    </row>
    <row r="982">
      <c r="A982" s="1"/>
    </row>
    <row r="983">
      <c r="A983" s="1"/>
    </row>
    <row r="984">
      <c r="A984" s="1"/>
    </row>
    <row r="985">
      <c r="A985" s="1"/>
    </row>
    <row r="986">
      <c r="A986" s="1"/>
    </row>
    <row r="987">
      <c r="A987" s="1"/>
    </row>
    <row r="988">
      <c r="A988" s="1"/>
    </row>
    <row r="989">
      <c r="A989" s="1"/>
    </row>
    <row r="990">
      <c r="A990" s="1"/>
    </row>
    <row r="991">
      <c r="A991" s="1"/>
    </row>
    <row r="992">
      <c r="A992" s="1"/>
    </row>
    <row r="993">
      <c r="A993" s="1"/>
    </row>
    <row r="994">
      <c r="A994" s="1"/>
    </row>
  </sheetData>
  <conditionalFormatting sqref="B6:B382">
    <cfRule type="notContainsBlanks" dxfId="0" priority="1">
      <formula>LEN(TRIM(B6))&gt;0</formula>
    </cfRule>
  </conditionalFormatting>
  <conditionalFormatting sqref="B5">
    <cfRule type="notContainsBlanks" dxfId="0" priority="2">
      <formula>LEN(TRIM(B5))&gt;0</formula>
    </cfRule>
  </conditionalFormatting>
  <dataValidations>
    <dataValidation type="decimal" allowBlank="1" showDropDown="1" showErrorMessage="1" sqref="Q6:AG6 AN6:AX6 Q7:AX8 Q9:AG9 AM9:AX9 Q10:AX11 Q12:AG12 AM12:AX12 Q13:AX14 Q15:AG15 AM15:AX15 Q16:AX17 Q18:AG18 AM18:AX18 Q19:AX20 Q21:AG21 AM21:AX21 Q22:AX23 Q24:AG24 AM24:AX24 Q25:AX382">
      <formula1>1.0</formula1>
      <formula2>10.0</formula2>
    </dataValidation>
    <dataValidation type="list" allowBlank="1" sqref="F1:F994">
      <formula1>"M,F"</formula1>
    </dataValidation>
    <dataValidation type="list" allowBlank="1" showErrorMessage="1" sqref="BE5 BG5 BI5 BE6:BK382">
      <formula1>"DA,NU"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8.0" ySplit="5.0" topLeftCell="I6" activePane="bottomRight" state="frozen"/>
      <selection activeCell="I1" sqref="I1" pane="topRight"/>
      <selection activeCell="A6" sqref="A6" pane="bottomLeft"/>
      <selection activeCell="I6" sqref="I6" pane="bottomRight"/>
    </sheetView>
  </sheetViews>
  <sheetFormatPr customHeight="1" defaultColWidth="14.43" defaultRowHeight="15.75"/>
  <cols>
    <col customWidth="1" min="1" max="1" width="8.0"/>
    <col customWidth="1" min="4" max="4" width="11.86"/>
    <col customWidth="1" min="5" max="5" width="12.0"/>
    <col customWidth="1" min="6" max="6" width="5.57"/>
    <col customWidth="1" min="7" max="7" width="18.14"/>
    <col customWidth="1" min="8" max="8" width="9.0"/>
    <col customWidth="1" hidden="1" min="9" max="9" width="24.0"/>
    <col customWidth="1" hidden="1" min="10" max="10" width="33.43"/>
    <col customWidth="1" hidden="1" min="11" max="11" width="33.14"/>
    <col customWidth="1" hidden="1" min="12" max="13" width="18.29"/>
    <col customWidth="1" hidden="1" min="14" max="14" width="23.29"/>
    <col customWidth="1" min="15" max="42" width="5.0"/>
    <col customWidth="1" min="43" max="46" width="5.57"/>
  </cols>
  <sheetData>
    <row r="1" ht="7.5" customHeight="1"/>
    <row r="2" ht="6.75" customHeight="1"/>
    <row r="3" ht="8.25" customHeight="1"/>
    <row r="4" ht="8.25" customHeight="1">
      <c r="AJ4" s="2" t="s">
        <v>48</v>
      </c>
    </row>
    <row r="5" ht="49.5" customHeight="1">
      <c r="A5" s="11" t="s">
        <v>1</v>
      </c>
      <c r="B5" s="11" t="s">
        <v>2</v>
      </c>
      <c r="C5" s="11" t="s">
        <v>3</v>
      </c>
      <c r="D5" s="11" t="s">
        <v>4</v>
      </c>
      <c r="E5" s="11" t="s">
        <v>5</v>
      </c>
      <c r="F5" s="11" t="s">
        <v>6</v>
      </c>
      <c r="G5" s="11" t="s">
        <v>7</v>
      </c>
      <c r="H5" s="11" t="s">
        <v>8</v>
      </c>
      <c r="I5" s="13" t="s">
        <v>10</v>
      </c>
      <c r="J5" s="13" t="s">
        <v>11</v>
      </c>
      <c r="K5" s="13" t="s">
        <v>12</v>
      </c>
      <c r="L5" s="13" t="s">
        <v>13</v>
      </c>
      <c r="M5" s="13" t="s">
        <v>14</v>
      </c>
      <c r="N5" s="13" t="s">
        <v>15</v>
      </c>
      <c r="O5" s="10" t="s">
        <v>16</v>
      </c>
      <c r="P5" s="10" t="s">
        <v>17</v>
      </c>
      <c r="Q5" s="10" t="s">
        <v>22</v>
      </c>
      <c r="R5" s="10" t="s">
        <v>21</v>
      </c>
      <c r="S5" s="10" t="s">
        <v>59</v>
      </c>
      <c r="T5" s="10" t="s">
        <v>27</v>
      </c>
      <c r="U5" s="10" t="s">
        <v>28</v>
      </c>
      <c r="V5" s="10" t="s">
        <v>33</v>
      </c>
      <c r="W5" s="10" t="s">
        <v>60</v>
      </c>
      <c r="X5" s="10" t="s">
        <v>34</v>
      </c>
      <c r="Y5" s="10" t="s">
        <v>61</v>
      </c>
      <c r="Z5" s="10" t="s">
        <v>36</v>
      </c>
      <c r="AA5" s="10" t="s">
        <v>43</v>
      </c>
      <c r="AB5" s="10" t="s">
        <v>44</v>
      </c>
      <c r="AC5" s="10" t="s">
        <v>50</v>
      </c>
      <c r="AD5" s="10" t="s">
        <v>51</v>
      </c>
      <c r="AE5" s="10" t="s">
        <v>52</v>
      </c>
      <c r="AF5" s="10" t="s">
        <v>62</v>
      </c>
      <c r="AG5" s="10" t="s">
        <v>54</v>
      </c>
      <c r="AH5" s="10" t="s">
        <v>56</v>
      </c>
      <c r="AI5" s="10" t="s">
        <v>1801</v>
      </c>
      <c r="AJ5" s="14" t="s">
        <v>58</v>
      </c>
      <c r="AK5" s="14" t="s">
        <v>63</v>
      </c>
      <c r="AL5" s="10" t="s">
        <v>65</v>
      </c>
      <c r="AM5" s="10" t="s">
        <v>66</v>
      </c>
      <c r="AN5" s="10" t="s">
        <v>67</v>
      </c>
      <c r="AO5" s="10" t="s">
        <v>68</v>
      </c>
      <c r="AP5" s="10" t="s">
        <v>70</v>
      </c>
      <c r="AQ5" s="10" t="s">
        <v>71</v>
      </c>
      <c r="AR5" s="10" t="s">
        <v>72</v>
      </c>
      <c r="AS5" s="10" t="s">
        <v>73</v>
      </c>
      <c r="AT5" s="7"/>
    </row>
    <row r="6">
      <c r="A6" s="18">
        <v>1.0</v>
      </c>
      <c r="B6" s="116" t="s">
        <v>949</v>
      </c>
      <c r="C6" s="116" t="s">
        <v>180</v>
      </c>
      <c r="D6" s="116" t="s">
        <v>87</v>
      </c>
      <c r="E6" s="117"/>
      <c r="F6" s="116" t="s">
        <v>79</v>
      </c>
      <c r="G6" s="116" t="s">
        <v>82</v>
      </c>
      <c r="H6" s="22" t="s">
        <v>83</v>
      </c>
      <c r="I6" s="22" t="s">
        <v>84</v>
      </c>
      <c r="J6" s="24">
        <v>42979.0</v>
      </c>
      <c r="K6" s="26"/>
      <c r="L6" s="22" t="s">
        <v>85</v>
      </c>
      <c r="M6" s="26"/>
      <c r="N6" s="26"/>
      <c r="O6" s="28" t="s">
        <v>73</v>
      </c>
      <c r="P6" s="28" t="s">
        <v>73</v>
      </c>
      <c r="Q6" s="28" t="s">
        <v>73</v>
      </c>
      <c r="R6" s="31"/>
      <c r="S6" s="26"/>
      <c r="T6" s="31"/>
      <c r="U6" s="31"/>
      <c r="V6" s="29" t="s">
        <v>73</v>
      </c>
      <c r="W6" s="29" t="s">
        <v>73</v>
      </c>
      <c r="X6" s="29" t="s">
        <v>73</v>
      </c>
      <c r="Y6" s="26"/>
      <c r="Z6" s="29" t="s">
        <v>73</v>
      </c>
      <c r="AA6" s="26"/>
      <c r="AB6" s="31"/>
      <c r="AC6" s="29" t="s">
        <v>73</v>
      </c>
      <c r="AD6" s="31"/>
      <c r="AE6" s="34">
        <f t="shared" ref="AE6:AE190" si="1">COUNTIF(O6:AC6,"=I")</f>
        <v>0</v>
      </c>
      <c r="AF6" s="35"/>
      <c r="AG6" s="29"/>
      <c r="AH6" s="36">
        <f t="shared" ref="AH6:AH492" si="2">AF6-AG6</f>
        <v>0</v>
      </c>
      <c r="AI6" s="29" t="s">
        <v>92</v>
      </c>
      <c r="AJ6" s="29" t="s">
        <v>55</v>
      </c>
      <c r="AK6" s="29" t="s">
        <v>55</v>
      </c>
      <c r="AL6" s="29" t="s">
        <v>55</v>
      </c>
      <c r="AM6" s="29" t="s">
        <v>55</v>
      </c>
      <c r="AN6" s="29" t="s">
        <v>92</v>
      </c>
      <c r="AO6" s="29" t="s">
        <v>55</v>
      </c>
      <c r="AP6" s="34">
        <f t="shared" ref="AP6:AP190" si="3">COUNTIF(O6:AC6,"I")</f>
        <v>0</v>
      </c>
      <c r="AQ6" s="34">
        <f t="shared" ref="AQ6:AQ190" si="4">COUNTIF(O6:AC6,"S")</f>
        <v>0</v>
      </c>
      <c r="AR6" s="34">
        <f t="shared" ref="AR6:AR190" si="5">COUNTIF(O6:AC6,"B")</f>
        <v>0</v>
      </c>
      <c r="AS6" s="34">
        <f t="shared" ref="AS6:AS190" si="6">COUNTIF(O6:AC6,"FB")</f>
        <v>8</v>
      </c>
    </row>
    <row r="7">
      <c r="A7" s="37">
        <v>2.0</v>
      </c>
      <c r="B7" s="116" t="s">
        <v>952</v>
      </c>
      <c r="C7" s="116" t="s">
        <v>375</v>
      </c>
      <c r="D7" s="116" t="s">
        <v>953</v>
      </c>
      <c r="E7" s="117"/>
      <c r="F7" s="116" t="s">
        <v>96</v>
      </c>
      <c r="G7" s="116" t="s">
        <v>82</v>
      </c>
      <c r="H7" s="38" t="s">
        <v>83</v>
      </c>
      <c r="I7" s="38" t="s">
        <v>84</v>
      </c>
      <c r="J7" s="39">
        <v>42979.0</v>
      </c>
      <c r="K7" s="41"/>
      <c r="L7" s="38" t="s">
        <v>85</v>
      </c>
      <c r="M7" s="41"/>
      <c r="N7" s="41"/>
      <c r="O7" s="28" t="s">
        <v>73</v>
      </c>
      <c r="P7" s="28" t="s">
        <v>73</v>
      </c>
      <c r="Q7" s="28" t="s">
        <v>73</v>
      </c>
      <c r="R7" s="43"/>
      <c r="S7" s="43"/>
      <c r="T7" s="43"/>
      <c r="U7" s="43"/>
      <c r="V7" s="29" t="s">
        <v>73</v>
      </c>
      <c r="W7" s="29" t="s">
        <v>73</v>
      </c>
      <c r="X7" s="29" t="s">
        <v>73</v>
      </c>
      <c r="Y7" s="43"/>
      <c r="Z7" s="29" t="s">
        <v>73</v>
      </c>
      <c r="AA7" s="43"/>
      <c r="AB7" s="43"/>
      <c r="AC7" s="29" t="s">
        <v>73</v>
      </c>
      <c r="AD7" s="43"/>
      <c r="AE7" s="34">
        <f t="shared" si="1"/>
        <v>0</v>
      </c>
      <c r="AF7" s="28"/>
      <c r="AG7" s="28"/>
      <c r="AH7" s="36">
        <f t="shared" si="2"/>
        <v>0</v>
      </c>
      <c r="AI7" s="29" t="s">
        <v>92</v>
      </c>
      <c r="AJ7" s="29" t="s">
        <v>55</v>
      </c>
      <c r="AK7" s="29" t="s">
        <v>55</v>
      </c>
      <c r="AL7" s="29" t="s">
        <v>55</v>
      </c>
      <c r="AM7" s="29" t="s">
        <v>55</v>
      </c>
      <c r="AN7" s="29" t="s">
        <v>92</v>
      </c>
      <c r="AO7" s="29" t="s">
        <v>55</v>
      </c>
      <c r="AP7" s="34">
        <f t="shared" si="3"/>
        <v>0</v>
      </c>
      <c r="AQ7" s="34">
        <f t="shared" si="4"/>
        <v>0</v>
      </c>
      <c r="AR7" s="34">
        <f t="shared" si="5"/>
        <v>0</v>
      </c>
      <c r="AS7" s="34">
        <f t="shared" si="6"/>
        <v>8</v>
      </c>
    </row>
    <row r="8">
      <c r="A8" s="18">
        <v>3.0</v>
      </c>
      <c r="B8" s="116" t="s">
        <v>954</v>
      </c>
      <c r="C8" s="116" t="s">
        <v>167</v>
      </c>
      <c r="D8" s="116" t="s">
        <v>180</v>
      </c>
      <c r="E8" s="117"/>
      <c r="F8" s="116" t="s">
        <v>79</v>
      </c>
      <c r="G8" s="116" t="s">
        <v>82</v>
      </c>
      <c r="H8" s="38" t="s">
        <v>83</v>
      </c>
      <c r="I8" s="38" t="s">
        <v>84</v>
      </c>
      <c r="J8" s="39">
        <v>42989.0</v>
      </c>
      <c r="K8" s="41"/>
      <c r="L8" s="38" t="s">
        <v>85</v>
      </c>
      <c r="M8" s="41"/>
      <c r="N8" s="41"/>
      <c r="O8" s="28" t="s">
        <v>73</v>
      </c>
      <c r="P8" s="28" t="s">
        <v>73</v>
      </c>
      <c r="Q8" s="28" t="s">
        <v>73</v>
      </c>
      <c r="R8" s="28"/>
      <c r="S8" s="43"/>
      <c r="T8" s="43"/>
      <c r="U8" s="43"/>
      <c r="V8" s="29" t="s">
        <v>73</v>
      </c>
      <c r="W8" s="29" t="s">
        <v>73</v>
      </c>
      <c r="X8" s="29" t="s">
        <v>73</v>
      </c>
      <c r="Y8" s="43"/>
      <c r="Z8" s="29" t="s">
        <v>73</v>
      </c>
      <c r="AA8" s="43"/>
      <c r="AB8" s="43"/>
      <c r="AC8" s="29" t="s">
        <v>73</v>
      </c>
      <c r="AD8" s="43"/>
      <c r="AE8" s="34">
        <f t="shared" si="1"/>
        <v>0</v>
      </c>
      <c r="AF8" s="28"/>
      <c r="AG8" s="28"/>
      <c r="AH8" s="36">
        <f t="shared" si="2"/>
        <v>0</v>
      </c>
      <c r="AI8" s="29" t="s">
        <v>92</v>
      </c>
      <c r="AJ8" s="29" t="s">
        <v>55</v>
      </c>
      <c r="AK8" s="29" t="s">
        <v>55</v>
      </c>
      <c r="AL8" s="29" t="s">
        <v>55</v>
      </c>
      <c r="AM8" s="29" t="s">
        <v>55</v>
      </c>
      <c r="AN8" s="29" t="s">
        <v>92</v>
      </c>
      <c r="AO8" s="29" t="s">
        <v>55</v>
      </c>
      <c r="AP8" s="34">
        <f t="shared" si="3"/>
        <v>0</v>
      </c>
      <c r="AQ8" s="34">
        <f t="shared" si="4"/>
        <v>0</v>
      </c>
      <c r="AR8" s="34">
        <f t="shared" si="5"/>
        <v>0</v>
      </c>
      <c r="AS8" s="34">
        <f t="shared" si="6"/>
        <v>8</v>
      </c>
    </row>
    <row r="9">
      <c r="A9" s="37">
        <v>4.0</v>
      </c>
      <c r="B9" s="116" t="s">
        <v>739</v>
      </c>
      <c r="C9" s="116" t="s">
        <v>705</v>
      </c>
      <c r="D9" s="116" t="s">
        <v>956</v>
      </c>
      <c r="E9" s="117"/>
      <c r="F9" s="116" t="s">
        <v>96</v>
      </c>
      <c r="G9" s="116" t="s">
        <v>82</v>
      </c>
      <c r="H9" s="38" t="s">
        <v>83</v>
      </c>
      <c r="I9" s="38" t="s">
        <v>84</v>
      </c>
      <c r="J9" s="39">
        <v>42979.0</v>
      </c>
      <c r="K9" s="41"/>
      <c r="L9" s="38" t="s">
        <v>85</v>
      </c>
      <c r="M9" s="41"/>
      <c r="N9" s="41"/>
      <c r="O9" s="28" t="s">
        <v>73</v>
      </c>
      <c r="P9" s="28" t="s">
        <v>73</v>
      </c>
      <c r="Q9" s="28" t="s">
        <v>73</v>
      </c>
      <c r="R9" s="43"/>
      <c r="S9" s="43"/>
      <c r="T9" s="43"/>
      <c r="U9" s="43"/>
      <c r="V9" s="29" t="s">
        <v>73</v>
      </c>
      <c r="W9" s="29" t="s">
        <v>73</v>
      </c>
      <c r="X9" s="29" t="s">
        <v>73</v>
      </c>
      <c r="Y9" s="43"/>
      <c r="Z9" s="29" t="s">
        <v>73</v>
      </c>
      <c r="AA9" s="43"/>
      <c r="AB9" s="43"/>
      <c r="AC9" s="29" t="s">
        <v>73</v>
      </c>
      <c r="AD9" s="43"/>
      <c r="AE9" s="34">
        <f t="shared" si="1"/>
        <v>0</v>
      </c>
      <c r="AF9" s="28"/>
      <c r="AG9" s="28"/>
      <c r="AH9" s="36">
        <f t="shared" si="2"/>
        <v>0</v>
      </c>
      <c r="AI9" s="29" t="s">
        <v>92</v>
      </c>
      <c r="AJ9" s="29" t="s">
        <v>55</v>
      </c>
      <c r="AK9" s="29" t="s">
        <v>55</v>
      </c>
      <c r="AL9" s="29" t="s">
        <v>55</v>
      </c>
      <c r="AM9" s="29" t="s">
        <v>55</v>
      </c>
      <c r="AN9" s="29" t="s">
        <v>92</v>
      </c>
      <c r="AO9" s="29" t="s">
        <v>55</v>
      </c>
      <c r="AP9" s="34">
        <f t="shared" si="3"/>
        <v>0</v>
      </c>
      <c r="AQ9" s="34">
        <f t="shared" si="4"/>
        <v>0</v>
      </c>
      <c r="AR9" s="34">
        <f t="shared" si="5"/>
        <v>0</v>
      </c>
      <c r="AS9" s="34">
        <f t="shared" si="6"/>
        <v>8</v>
      </c>
    </row>
    <row r="10">
      <c r="A10" s="18">
        <v>5.0</v>
      </c>
      <c r="B10" s="116" t="s">
        <v>750</v>
      </c>
      <c r="C10" s="116" t="s">
        <v>272</v>
      </c>
      <c r="D10" s="116" t="s">
        <v>77</v>
      </c>
      <c r="E10" s="117"/>
      <c r="F10" s="116" t="s">
        <v>79</v>
      </c>
      <c r="G10" s="116" t="s">
        <v>82</v>
      </c>
      <c r="H10" s="38" t="s">
        <v>83</v>
      </c>
      <c r="I10" s="38" t="s">
        <v>84</v>
      </c>
      <c r="J10" s="39">
        <v>42979.0</v>
      </c>
      <c r="K10" s="41"/>
      <c r="L10" s="38" t="s">
        <v>85</v>
      </c>
      <c r="M10" s="41"/>
      <c r="N10" s="41"/>
      <c r="O10" s="28" t="s">
        <v>73</v>
      </c>
      <c r="P10" s="28" t="s">
        <v>73</v>
      </c>
      <c r="Q10" s="28" t="s">
        <v>73</v>
      </c>
      <c r="R10" s="43"/>
      <c r="S10" s="43"/>
      <c r="T10" s="43"/>
      <c r="U10" s="43"/>
      <c r="V10" s="29" t="s">
        <v>73</v>
      </c>
      <c r="W10" s="29" t="s">
        <v>73</v>
      </c>
      <c r="X10" s="29" t="s">
        <v>73</v>
      </c>
      <c r="Y10" s="43"/>
      <c r="Z10" s="29" t="s">
        <v>73</v>
      </c>
      <c r="AA10" s="43"/>
      <c r="AB10" s="43"/>
      <c r="AC10" s="29" t="s">
        <v>73</v>
      </c>
      <c r="AD10" s="43"/>
      <c r="AE10" s="34">
        <f t="shared" si="1"/>
        <v>0</v>
      </c>
      <c r="AF10" s="28"/>
      <c r="AG10" s="28"/>
      <c r="AH10" s="36">
        <f t="shared" si="2"/>
        <v>0</v>
      </c>
      <c r="AI10" s="29" t="s">
        <v>92</v>
      </c>
      <c r="AJ10" s="29" t="s">
        <v>55</v>
      </c>
      <c r="AK10" s="29" t="s">
        <v>55</v>
      </c>
      <c r="AL10" s="29" t="s">
        <v>55</v>
      </c>
      <c r="AM10" s="29" t="s">
        <v>55</v>
      </c>
      <c r="AN10" s="29" t="s">
        <v>92</v>
      </c>
      <c r="AO10" s="29" t="s">
        <v>55</v>
      </c>
      <c r="AP10" s="34">
        <f t="shared" si="3"/>
        <v>0</v>
      </c>
      <c r="AQ10" s="34">
        <f t="shared" si="4"/>
        <v>0</v>
      </c>
      <c r="AR10" s="34">
        <f t="shared" si="5"/>
        <v>0</v>
      </c>
      <c r="AS10" s="34">
        <f t="shared" si="6"/>
        <v>8</v>
      </c>
    </row>
    <row r="11">
      <c r="A11" s="37">
        <v>6.0</v>
      </c>
      <c r="B11" s="116" t="s">
        <v>759</v>
      </c>
      <c r="C11" s="116" t="s">
        <v>688</v>
      </c>
      <c r="D11" s="116" t="s">
        <v>77</v>
      </c>
      <c r="E11" s="117"/>
      <c r="F11" s="116" t="s">
        <v>79</v>
      </c>
      <c r="G11" s="116" t="s">
        <v>82</v>
      </c>
      <c r="H11" s="38" t="s">
        <v>83</v>
      </c>
      <c r="I11" s="38" t="s">
        <v>84</v>
      </c>
      <c r="J11" s="39">
        <v>42979.0</v>
      </c>
      <c r="K11" s="41"/>
      <c r="L11" s="38" t="s">
        <v>85</v>
      </c>
      <c r="M11" s="41"/>
      <c r="N11" s="41"/>
      <c r="O11" s="28" t="s">
        <v>73</v>
      </c>
      <c r="P11" s="28" t="s">
        <v>73</v>
      </c>
      <c r="Q11" s="28" t="s">
        <v>73</v>
      </c>
      <c r="R11" s="43"/>
      <c r="S11" s="43"/>
      <c r="T11" s="43"/>
      <c r="U11" s="43"/>
      <c r="V11" s="29" t="s">
        <v>73</v>
      </c>
      <c r="W11" s="29" t="s">
        <v>73</v>
      </c>
      <c r="X11" s="29" t="s">
        <v>73</v>
      </c>
      <c r="Y11" s="43"/>
      <c r="Z11" s="29" t="s">
        <v>73</v>
      </c>
      <c r="AA11" s="43"/>
      <c r="AB11" s="43"/>
      <c r="AC11" s="29" t="s">
        <v>73</v>
      </c>
      <c r="AD11" s="43"/>
      <c r="AE11" s="34">
        <f t="shared" si="1"/>
        <v>0</v>
      </c>
      <c r="AF11" s="28"/>
      <c r="AG11" s="28"/>
      <c r="AH11" s="36">
        <f t="shared" si="2"/>
        <v>0</v>
      </c>
      <c r="AI11" s="29" t="s">
        <v>92</v>
      </c>
      <c r="AJ11" s="29" t="s">
        <v>55</v>
      </c>
      <c r="AK11" s="29" t="s">
        <v>55</v>
      </c>
      <c r="AL11" s="29" t="s">
        <v>55</v>
      </c>
      <c r="AM11" s="29" t="s">
        <v>55</v>
      </c>
      <c r="AN11" s="29" t="s">
        <v>92</v>
      </c>
      <c r="AO11" s="29" t="s">
        <v>55</v>
      </c>
      <c r="AP11" s="34">
        <f t="shared" si="3"/>
        <v>0</v>
      </c>
      <c r="AQ11" s="34">
        <f t="shared" si="4"/>
        <v>0</v>
      </c>
      <c r="AR11" s="34">
        <f t="shared" si="5"/>
        <v>0</v>
      </c>
      <c r="AS11" s="34">
        <f t="shared" si="6"/>
        <v>8</v>
      </c>
    </row>
    <row r="12">
      <c r="A12" s="18">
        <v>7.0</v>
      </c>
      <c r="B12" s="116" t="s">
        <v>326</v>
      </c>
      <c r="C12" s="116" t="s">
        <v>959</v>
      </c>
      <c r="D12" s="118"/>
      <c r="E12" s="117"/>
      <c r="F12" s="116" t="s">
        <v>79</v>
      </c>
      <c r="G12" s="116" t="s">
        <v>82</v>
      </c>
      <c r="H12" s="38" t="s">
        <v>83</v>
      </c>
      <c r="I12" s="38" t="s">
        <v>84</v>
      </c>
      <c r="J12" s="39">
        <v>42979.0</v>
      </c>
      <c r="K12" s="41"/>
      <c r="L12" s="38" t="s">
        <v>85</v>
      </c>
      <c r="M12" s="41"/>
      <c r="N12" s="41"/>
      <c r="O12" s="28" t="s">
        <v>73</v>
      </c>
      <c r="P12" s="28" t="s">
        <v>73</v>
      </c>
      <c r="Q12" s="28" t="s">
        <v>73</v>
      </c>
      <c r="R12" s="43"/>
      <c r="S12" s="43"/>
      <c r="T12" s="43"/>
      <c r="U12" s="43"/>
      <c r="V12" s="29" t="s">
        <v>73</v>
      </c>
      <c r="W12" s="29" t="s">
        <v>73</v>
      </c>
      <c r="X12" s="29" t="s">
        <v>73</v>
      </c>
      <c r="Y12" s="43"/>
      <c r="Z12" s="29" t="s">
        <v>73</v>
      </c>
      <c r="AA12" s="43"/>
      <c r="AB12" s="43"/>
      <c r="AC12" s="29" t="s">
        <v>73</v>
      </c>
      <c r="AD12" s="43"/>
      <c r="AE12" s="34">
        <f t="shared" si="1"/>
        <v>0</v>
      </c>
      <c r="AF12" s="28"/>
      <c r="AG12" s="28"/>
      <c r="AH12" s="36">
        <f t="shared" si="2"/>
        <v>0</v>
      </c>
      <c r="AI12" s="29" t="s">
        <v>92</v>
      </c>
      <c r="AJ12" s="29" t="s">
        <v>55</v>
      </c>
      <c r="AK12" s="29" t="s">
        <v>55</v>
      </c>
      <c r="AL12" s="29" t="s">
        <v>55</v>
      </c>
      <c r="AM12" s="29" t="s">
        <v>55</v>
      </c>
      <c r="AN12" s="29" t="s">
        <v>92</v>
      </c>
      <c r="AO12" s="29" t="s">
        <v>55</v>
      </c>
      <c r="AP12" s="34">
        <f t="shared" si="3"/>
        <v>0</v>
      </c>
      <c r="AQ12" s="34">
        <f t="shared" si="4"/>
        <v>0</v>
      </c>
      <c r="AR12" s="34">
        <f t="shared" si="5"/>
        <v>0</v>
      </c>
      <c r="AS12" s="34">
        <f t="shared" si="6"/>
        <v>8</v>
      </c>
    </row>
    <row r="13">
      <c r="A13" s="37">
        <v>8.0</v>
      </c>
      <c r="B13" s="116" t="s">
        <v>497</v>
      </c>
      <c r="C13" s="116" t="s">
        <v>275</v>
      </c>
      <c r="D13" s="116" t="s">
        <v>200</v>
      </c>
      <c r="E13" s="117"/>
      <c r="F13" s="116" t="s">
        <v>96</v>
      </c>
      <c r="G13" s="116" t="s">
        <v>82</v>
      </c>
      <c r="H13" s="38" t="s">
        <v>83</v>
      </c>
      <c r="I13" s="38" t="s">
        <v>84</v>
      </c>
      <c r="J13" s="39">
        <v>42979.0</v>
      </c>
      <c r="K13" s="41"/>
      <c r="L13" s="38" t="s">
        <v>85</v>
      </c>
      <c r="M13" s="41"/>
      <c r="N13" s="41"/>
      <c r="O13" s="28" t="s">
        <v>73</v>
      </c>
      <c r="P13" s="28" t="s">
        <v>73</v>
      </c>
      <c r="Q13" s="28" t="s">
        <v>73</v>
      </c>
      <c r="R13" s="43"/>
      <c r="S13" s="43"/>
      <c r="T13" s="43"/>
      <c r="U13" s="43"/>
      <c r="V13" s="29" t="s">
        <v>73</v>
      </c>
      <c r="W13" s="29" t="s">
        <v>73</v>
      </c>
      <c r="X13" s="29" t="s">
        <v>73</v>
      </c>
      <c r="Y13" s="43"/>
      <c r="Z13" s="29" t="s">
        <v>73</v>
      </c>
      <c r="AA13" s="43"/>
      <c r="AB13" s="43"/>
      <c r="AC13" s="29" t="s">
        <v>73</v>
      </c>
      <c r="AD13" s="43"/>
      <c r="AE13" s="34">
        <f t="shared" si="1"/>
        <v>0</v>
      </c>
      <c r="AF13" s="28"/>
      <c r="AG13" s="28"/>
      <c r="AH13" s="36">
        <f t="shared" si="2"/>
        <v>0</v>
      </c>
      <c r="AI13" s="29" t="s">
        <v>92</v>
      </c>
      <c r="AJ13" s="29" t="s">
        <v>55</v>
      </c>
      <c r="AK13" s="29" t="s">
        <v>55</v>
      </c>
      <c r="AL13" s="29" t="s">
        <v>55</v>
      </c>
      <c r="AM13" s="29" t="s">
        <v>55</v>
      </c>
      <c r="AN13" s="29" t="s">
        <v>92</v>
      </c>
      <c r="AO13" s="29" t="s">
        <v>55</v>
      </c>
      <c r="AP13" s="34">
        <f t="shared" si="3"/>
        <v>0</v>
      </c>
      <c r="AQ13" s="34">
        <f t="shared" si="4"/>
        <v>0</v>
      </c>
      <c r="AR13" s="34">
        <f t="shared" si="5"/>
        <v>0</v>
      </c>
      <c r="AS13" s="34">
        <f t="shared" si="6"/>
        <v>8</v>
      </c>
    </row>
    <row r="14">
      <c r="A14" s="18">
        <v>9.0</v>
      </c>
      <c r="B14" s="116" t="s">
        <v>961</v>
      </c>
      <c r="C14" s="116" t="s">
        <v>244</v>
      </c>
      <c r="D14" s="116" t="s">
        <v>962</v>
      </c>
      <c r="E14" s="117"/>
      <c r="F14" s="116" t="s">
        <v>96</v>
      </c>
      <c r="G14" s="116" t="s">
        <v>82</v>
      </c>
      <c r="H14" s="38" t="s">
        <v>83</v>
      </c>
      <c r="I14" s="38" t="s">
        <v>84</v>
      </c>
      <c r="J14" s="39">
        <v>42979.0</v>
      </c>
      <c r="K14" s="41"/>
      <c r="L14" s="38" t="s">
        <v>85</v>
      </c>
      <c r="M14" s="41"/>
      <c r="N14" s="41"/>
      <c r="O14" s="28" t="s">
        <v>73</v>
      </c>
      <c r="P14" s="28" t="s">
        <v>73</v>
      </c>
      <c r="Q14" s="28" t="s">
        <v>73</v>
      </c>
      <c r="R14" s="43"/>
      <c r="S14" s="43"/>
      <c r="T14" s="43"/>
      <c r="U14" s="43"/>
      <c r="V14" s="29" t="s">
        <v>73</v>
      </c>
      <c r="W14" s="29" t="s">
        <v>73</v>
      </c>
      <c r="X14" s="29" t="s">
        <v>73</v>
      </c>
      <c r="Y14" s="43"/>
      <c r="Z14" s="29" t="s">
        <v>73</v>
      </c>
      <c r="AA14" s="43"/>
      <c r="AB14" s="43"/>
      <c r="AC14" s="29" t="s">
        <v>73</v>
      </c>
      <c r="AD14" s="43"/>
      <c r="AE14" s="34">
        <f t="shared" si="1"/>
        <v>0</v>
      </c>
      <c r="AF14" s="28"/>
      <c r="AG14" s="28"/>
      <c r="AH14" s="36">
        <f t="shared" si="2"/>
        <v>0</v>
      </c>
      <c r="AI14" s="29" t="s">
        <v>92</v>
      </c>
      <c r="AJ14" s="29" t="s">
        <v>55</v>
      </c>
      <c r="AK14" s="29" t="s">
        <v>55</v>
      </c>
      <c r="AL14" s="29" t="s">
        <v>55</v>
      </c>
      <c r="AM14" s="29" t="s">
        <v>55</v>
      </c>
      <c r="AN14" s="29" t="s">
        <v>92</v>
      </c>
      <c r="AO14" s="29" t="s">
        <v>55</v>
      </c>
      <c r="AP14" s="34">
        <f t="shared" si="3"/>
        <v>0</v>
      </c>
      <c r="AQ14" s="34">
        <f t="shared" si="4"/>
        <v>0</v>
      </c>
      <c r="AR14" s="34">
        <f t="shared" si="5"/>
        <v>0</v>
      </c>
      <c r="AS14" s="34">
        <f t="shared" si="6"/>
        <v>8</v>
      </c>
    </row>
    <row r="15">
      <c r="A15" s="37">
        <v>10.0</v>
      </c>
      <c r="B15" s="116" t="s">
        <v>965</v>
      </c>
      <c r="C15" s="116" t="s">
        <v>966</v>
      </c>
      <c r="D15" s="116" t="s">
        <v>110</v>
      </c>
      <c r="E15" s="117"/>
      <c r="F15" s="116" t="s">
        <v>96</v>
      </c>
      <c r="G15" s="116" t="s">
        <v>82</v>
      </c>
      <c r="H15" s="38" t="s">
        <v>83</v>
      </c>
      <c r="I15" s="38" t="s">
        <v>84</v>
      </c>
      <c r="J15" s="39">
        <v>42979.0</v>
      </c>
      <c r="K15" s="44"/>
      <c r="L15" s="38" t="s">
        <v>85</v>
      </c>
      <c r="M15" s="41"/>
      <c r="N15" s="41"/>
      <c r="O15" s="28" t="s">
        <v>73</v>
      </c>
      <c r="P15" s="28" t="s">
        <v>73</v>
      </c>
      <c r="Q15" s="28" t="s">
        <v>72</v>
      </c>
      <c r="R15" s="43"/>
      <c r="S15" s="43"/>
      <c r="T15" s="43"/>
      <c r="U15" s="43"/>
      <c r="V15" s="29" t="s">
        <v>73</v>
      </c>
      <c r="W15" s="29" t="s">
        <v>73</v>
      </c>
      <c r="X15" s="29" t="s">
        <v>73</v>
      </c>
      <c r="Y15" s="43"/>
      <c r="Z15" s="29" t="s">
        <v>73</v>
      </c>
      <c r="AA15" s="43"/>
      <c r="AB15" s="43"/>
      <c r="AC15" s="29" t="s">
        <v>73</v>
      </c>
      <c r="AD15" s="43"/>
      <c r="AE15" s="34">
        <f t="shared" si="1"/>
        <v>0</v>
      </c>
      <c r="AF15" s="45"/>
      <c r="AG15" s="28"/>
      <c r="AH15" s="36">
        <f t="shared" si="2"/>
        <v>0</v>
      </c>
      <c r="AI15" s="29" t="s">
        <v>92</v>
      </c>
      <c r="AJ15" s="29" t="s">
        <v>55</v>
      </c>
      <c r="AK15" s="29" t="s">
        <v>55</v>
      </c>
      <c r="AL15" s="29" t="s">
        <v>55</v>
      </c>
      <c r="AM15" s="29" t="s">
        <v>55</v>
      </c>
      <c r="AN15" s="29" t="s">
        <v>92</v>
      </c>
      <c r="AO15" s="29" t="s">
        <v>55</v>
      </c>
      <c r="AP15" s="34">
        <f t="shared" si="3"/>
        <v>0</v>
      </c>
      <c r="AQ15" s="34">
        <f t="shared" si="4"/>
        <v>0</v>
      </c>
      <c r="AR15" s="34">
        <f t="shared" si="5"/>
        <v>1</v>
      </c>
      <c r="AS15" s="34">
        <f t="shared" si="6"/>
        <v>7</v>
      </c>
    </row>
    <row r="16">
      <c r="A16" s="18">
        <v>11.0</v>
      </c>
      <c r="B16" s="116" t="s">
        <v>150</v>
      </c>
      <c r="C16" s="116" t="s">
        <v>78</v>
      </c>
      <c r="D16" s="118"/>
      <c r="E16" s="118"/>
      <c r="F16" s="116" t="s">
        <v>79</v>
      </c>
      <c r="G16" s="116" t="s">
        <v>82</v>
      </c>
      <c r="H16" s="38" t="s">
        <v>83</v>
      </c>
      <c r="I16" s="38" t="s">
        <v>84</v>
      </c>
      <c r="J16" s="39">
        <v>42979.0</v>
      </c>
      <c r="K16" s="41"/>
      <c r="L16" s="38" t="s">
        <v>85</v>
      </c>
      <c r="M16" s="41"/>
      <c r="N16" s="41"/>
      <c r="O16" s="28" t="s">
        <v>73</v>
      </c>
      <c r="P16" s="28" t="s">
        <v>73</v>
      </c>
      <c r="Q16" s="28" t="s">
        <v>73</v>
      </c>
      <c r="R16" s="43"/>
      <c r="S16" s="43"/>
      <c r="T16" s="43"/>
      <c r="U16" s="43"/>
      <c r="V16" s="29" t="s">
        <v>73</v>
      </c>
      <c r="W16" s="29" t="s">
        <v>73</v>
      </c>
      <c r="X16" s="29" t="s">
        <v>73</v>
      </c>
      <c r="Y16" s="43"/>
      <c r="Z16" s="29" t="s">
        <v>73</v>
      </c>
      <c r="AA16" s="43"/>
      <c r="AB16" s="43"/>
      <c r="AC16" s="29" t="s">
        <v>73</v>
      </c>
      <c r="AD16" s="43"/>
      <c r="AE16" s="34">
        <f t="shared" si="1"/>
        <v>0</v>
      </c>
      <c r="AF16" s="28"/>
      <c r="AG16" s="28"/>
      <c r="AH16" s="36">
        <f t="shared" si="2"/>
        <v>0</v>
      </c>
      <c r="AI16" s="29" t="s">
        <v>92</v>
      </c>
      <c r="AJ16" s="29" t="s">
        <v>55</v>
      </c>
      <c r="AK16" s="29" t="s">
        <v>55</v>
      </c>
      <c r="AL16" s="29" t="s">
        <v>55</v>
      </c>
      <c r="AM16" s="29" t="s">
        <v>55</v>
      </c>
      <c r="AN16" s="29" t="s">
        <v>92</v>
      </c>
      <c r="AO16" s="29" t="s">
        <v>55</v>
      </c>
      <c r="AP16" s="34">
        <f t="shared" si="3"/>
        <v>0</v>
      </c>
      <c r="AQ16" s="34">
        <f t="shared" si="4"/>
        <v>0</v>
      </c>
      <c r="AR16" s="34">
        <f t="shared" si="5"/>
        <v>0</v>
      </c>
      <c r="AS16" s="34">
        <f t="shared" si="6"/>
        <v>8</v>
      </c>
    </row>
    <row r="17">
      <c r="A17" s="37">
        <v>12.0</v>
      </c>
      <c r="B17" s="116" t="s">
        <v>968</v>
      </c>
      <c r="C17" s="116" t="s">
        <v>538</v>
      </c>
      <c r="D17" s="116" t="s">
        <v>203</v>
      </c>
      <c r="E17" s="117"/>
      <c r="F17" s="116" t="s">
        <v>96</v>
      </c>
      <c r="G17" s="116" t="s">
        <v>82</v>
      </c>
      <c r="H17" s="38" t="s">
        <v>83</v>
      </c>
      <c r="I17" s="38" t="s">
        <v>84</v>
      </c>
      <c r="J17" s="39">
        <v>42979.0</v>
      </c>
      <c r="K17" s="41"/>
      <c r="L17" s="38" t="s">
        <v>85</v>
      </c>
      <c r="M17" s="41"/>
      <c r="N17" s="41"/>
      <c r="O17" s="28" t="s">
        <v>73</v>
      </c>
      <c r="P17" s="28" t="s">
        <v>73</v>
      </c>
      <c r="Q17" s="28" t="s">
        <v>73</v>
      </c>
      <c r="R17" s="43"/>
      <c r="S17" s="43"/>
      <c r="T17" s="43"/>
      <c r="U17" s="43"/>
      <c r="V17" s="29" t="s">
        <v>73</v>
      </c>
      <c r="W17" s="29" t="s">
        <v>73</v>
      </c>
      <c r="X17" s="29" t="s">
        <v>73</v>
      </c>
      <c r="Y17" s="43"/>
      <c r="Z17" s="29" t="s">
        <v>73</v>
      </c>
      <c r="AA17" s="43"/>
      <c r="AB17" s="43"/>
      <c r="AC17" s="29" t="s">
        <v>73</v>
      </c>
      <c r="AD17" s="43"/>
      <c r="AE17" s="34">
        <f t="shared" si="1"/>
        <v>0</v>
      </c>
      <c r="AF17" s="28"/>
      <c r="AG17" s="28"/>
      <c r="AH17" s="36">
        <f t="shared" si="2"/>
        <v>0</v>
      </c>
      <c r="AI17" s="29" t="s">
        <v>92</v>
      </c>
      <c r="AJ17" s="29" t="s">
        <v>55</v>
      </c>
      <c r="AK17" s="29" t="s">
        <v>55</v>
      </c>
      <c r="AL17" s="29" t="s">
        <v>55</v>
      </c>
      <c r="AM17" s="29" t="s">
        <v>55</v>
      </c>
      <c r="AN17" s="29" t="s">
        <v>92</v>
      </c>
      <c r="AO17" s="29" t="s">
        <v>55</v>
      </c>
      <c r="AP17" s="34">
        <f t="shared" si="3"/>
        <v>0</v>
      </c>
      <c r="AQ17" s="34">
        <f t="shared" si="4"/>
        <v>0</v>
      </c>
      <c r="AR17" s="34">
        <f t="shared" si="5"/>
        <v>0</v>
      </c>
      <c r="AS17" s="34">
        <f t="shared" si="6"/>
        <v>8</v>
      </c>
    </row>
    <row r="18">
      <c r="A18" s="18">
        <v>13.0</v>
      </c>
      <c r="B18" s="116" t="s">
        <v>971</v>
      </c>
      <c r="C18" s="116" t="s">
        <v>272</v>
      </c>
      <c r="D18" s="118"/>
      <c r="E18" s="117"/>
      <c r="F18" s="116" t="s">
        <v>79</v>
      </c>
      <c r="G18" s="116" t="s">
        <v>82</v>
      </c>
      <c r="H18" s="38" t="s">
        <v>83</v>
      </c>
      <c r="I18" s="38" t="s">
        <v>84</v>
      </c>
      <c r="J18" s="39">
        <v>42979.0</v>
      </c>
      <c r="K18" s="44"/>
      <c r="L18" s="38" t="s">
        <v>85</v>
      </c>
      <c r="M18" s="41"/>
      <c r="N18" s="41"/>
      <c r="O18" s="28" t="s">
        <v>73</v>
      </c>
      <c r="P18" s="28" t="s">
        <v>73</v>
      </c>
      <c r="Q18" s="28" t="s">
        <v>73</v>
      </c>
      <c r="R18" s="43"/>
      <c r="S18" s="43"/>
      <c r="T18" s="43"/>
      <c r="U18" s="43"/>
      <c r="V18" s="29" t="s">
        <v>73</v>
      </c>
      <c r="W18" s="29" t="s">
        <v>73</v>
      </c>
      <c r="X18" s="29" t="s">
        <v>73</v>
      </c>
      <c r="Y18" s="43"/>
      <c r="Z18" s="29" t="s">
        <v>73</v>
      </c>
      <c r="AA18" s="43"/>
      <c r="AB18" s="43"/>
      <c r="AC18" s="29" t="s">
        <v>73</v>
      </c>
      <c r="AD18" s="43"/>
      <c r="AE18" s="34">
        <f t="shared" si="1"/>
        <v>0</v>
      </c>
      <c r="AF18" s="28"/>
      <c r="AG18" s="28"/>
      <c r="AH18" s="36">
        <f t="shared" si="2"/>
        <v>0</v>
      </c>
      <c r="AI18" s="29" t="s">
        <v>92</v>
      </c>
      <c r="AJ18" s="29" t="s">
        <v>55</v>
      </c>
      <c r="AK18" s="29" t="s">
        <v>55</v>
      </c>
      <c r="AL18" s="29" t="s">
        <v>55</v>
      </c>
      <c r="AM18" s="29" t="s">
        <v>55</v>
      </c>
      <c r="AN18" s="29" t="s">
        <v>92</v>
      </c>
      <c r="AO18" s="29" t="s">
        <v>55</v>
      </c>
      <c r="AP18" s="34">
        <f t="shared" si="3"/>
        <v>0</v>
      </c>
      <c r="AQ18" s="34">
        <f t="shared" si="4"/>
        <v>0</v>
      </c>
      <c r="AR18" s="34">
        <f t="shared" si="5"/>
        <v>0</v>
      </c>
      <c r="AS18" s="34">
        <f t="shared" si="6"/>
        <v>8</v>
      </c>
    </row>
    <row r="19">
      <c r="A19" s="37">
        <v>14.0</v>
      </c>
      <c r="B19" s="116" t="s">
        <v>972</v>
      </c>
      <c r="C19" s="116" t="s">
        <v>683</v>
      </c>
      <c r="D19" s="116" t="s">
        <v>973</v>
      </c>
      <c r="E19" s="117"/>
      <c r="F19" s="116" t="s">
        <v>79</v>
      </c>
      <c r="G19" s="116" t="s">
        <v>82</v>
      </c>
      <c r="H19" s="38" t="s">
        <v>83</v>
      </c>
      <c r="I19" s="38" t="s">
        <v>84</v>
      </c>
      <c r="J19" s="39">
        <v>42979.0</v>
      </c>
      <c r="K19" s="41"/>
      <c r="L19" s="38" t="s">
        <v>85</v>
      </c>
      <c r="M19" s="41"/>
      <c r="N19" s="41"/>
      <c r="O19" s="28" t="s">
        <v>73</v>
      </c>
      <c r="P19" s="28" t="s">
        <v>73</v>
      </c>
      <c r="Q19" s="28" t="s">
        <v>73</v>
      </c>
      <c r="R19" s="43"/>
      <c r="S19" s="43"/>
      <c r="T19" s="43"/>
      <c r="U19" s="43"/>
      <c r="V19" s="29" t="s">
        <v>73</v>
      </c>
      <c r="W19" s="29" t="s">
        <v>73</v>
      </c>
      <c r="X19" s="29" t="s">
        <v>73</v>
      </c>
      <c r="Y19" s="43"/>
      <c r="Z19" s="29" t="s">
        <v>73</v>
      </c>
      <c r="AA19" s="43"/>
      <c r="AB19" s="43"/>
      <c r="AC19" s="29" t="s">
        <v>73</v>
      </c>
      <c r="AD19" s="43"/>
      <c r="AE19" s="34">
        <f t="shared" si="1"/>
        <v>0</v>
      </c>
      <c r="AF19" s="28"/>
      <c r="AG19" s="28"/>
      <c r="AH19" s="36">
        <f t="shared" si="2"/>
        <v>0</v>
      </c>
      <c r="AI19" s="29" t="s">
        <v>92</v>
      </c>
      <c r="AJ19" s="29" t="s">
        <v>55</v>
      </c>
      <c r="AK19" s="29" t="s">
        <v>55</v>
      </c>
      <c r="AL19" s="29" t="s">
        <v>55</v>
      </c>
      <c r="AM19" s="29" t="s">
        <v>55</v>
      </c>
      <c r="AN19" s="29" t="s">
        <v>92</v>
      </c>
      <c r="AO19" s="29" t="s">
        <v>55</v>
      </c>
      <c r="AP19" s="34">
        <f t="shared" si="3"/>
        <v>0</v>
      </c>
      <c r="AQ19" s="34">
        <f t="shared" si="4"/>
        <v>0</v>
      </c>
      <c r="AR19" s="34">
        <f t="shared" si="5"/>
        <v>0</v>
      </c>
      <c r="AS19" s="34">
        <f t="shared" si="6"/>
        <v>8</v>
      </c>
    </row>
    <row r="20">
      <c r="A20" s="18">
        <v>15.0</v>
      </c>
      <c r="B20" s="116" t="s">
        <v>977</v>
      </c>
      <c r="C20" s="116" t="s">
        <v>540</v>
      </c>
      <c r="D20" s="116" t="s">
        <v>157</v>
      </c>
      <c r="E20" s="117"/>
      <c r="F20" s="116" t="s">
        <v>79</v>
      </c>
      <c r="G20" s="116" t="s">
        <v>82</v>
      </c>
      <c r="H20" s="38" t="s">
        <v>83</v>
      </c>
      <c r="I20" s="38" t="s">
        <v>84</v>
      </c>
      <c r="J20" s="39">
        <v>42979.0</v>
      </c>
      <c r="K20" s="41"/>
      <c r="L20" s="38" t="s">
        <v>85</v>
      </c>
      <c r="M20" s="41"/>
      <c r="N20" s="41"/>
      <c r="O20" s="28" t="s">
        <v>73</v>
      </c>
      <c r="P20" s="28" t="s">
        <v>73</v>
      </c>
      <c r="Q20" s="28" t="s">
        <v>73</v>
      </c>
      <c r="R20" s="43"/>
      <c r="S20" s="43"/>
      <c r="T20" s="43"/>
      <c r="U20" s="43"/>
      <c r="V20" s="29" t="s">
        <v>73</v>
      </c>
      <c r="W20" s="29" t="s">
        <v>73</v>
      </c>
      <c r="X20" s="29" t="s">
        <v>73</v>
      </c>
      <c r="Y20" s="43"/>
      <c r="Z20" s="29" t="s">
        <v>73</v>
      </c>
      <c r="AA20" s="43"/>
      <c r="AB20" s="43"/>
      <c r="AC20" s="29" t="s">
        <v>73</v>
      </c>
      <c r="AD20" s="43"/>
      <c r="AE20" s="34">
        <f t="shared" si="1"/>
        <v>0</v>
      </c>
      <c r="AF20" s="28"/>
      <c r="AG20" s="28"/>
      <c r="AH20" s="36">
        <f t="shared" si="2"/>
        <v>0</v>
      </c>
      <c r="AI20" s="29" t="s">
        <v>92</v>
      </c>
      <c r="AJ20" s="29" t="s">
        <v>55</v>
      </c>
      <c r="AK20" s="29" t="s">
        <v>55</v>
      </c>
      <c r="AL20" s="29" t="s">
        <v>55</v>
      </c>
      <c r="AM20" s="29" t="s">
        <v>55</v>
      </c>
      <c r="AN20" s="29" t="s">
        <v>92</v>
      </c>
      <c r="AO20" s="29" t="s">
        <v>55</v>
      </c>
      <c r="AP20" s="34">
        <f t="shared" si="3"/>
        <v>0</v>
      </c>
      <c r="AQ20" s="34">
        <f t="shared" si="4"/>
        <v>0</v>
      </c>
      <c r="AR20" s="34">
        <f t="shared" si="5"/>
        <v>0</v>
      </c>
      <c r="AS20" s="34">
        <f t="shared" si="6"/>
        <v>8</v>
      </c>
    </row>
    <row r="21">
      <c r="A21" s="37">
        <v>16.0</v>
      </c>
      <c r="B21" s="116" t="s">
        <v>978</v>
      </c>
      <c r="C21" s="116" t="s">
        <v>203</v>
      </c>
      <c r="D21" s="116" t="s">
        <v>110</v>
      </c>
      <c r="E21" s="117"/>
      <c r="F21" s="116" t="s">
        <v>96</v>
      </c>
      <c r="G21" s="116" t="s">
        <v>82</v>
      </c>
      <c r="H21" s="38" t="s">
        <v>83</v>
      </c>
      <c r="I21" s="38" t="s">
        <v>84</v>
      </c>
      <c r="J21" s="39">
        <v>42979.0</v>
      </c>
      <c r="K21" s="41"/>
      <c r="L21" s="38" t="s">
        <v>85</v>
      </c>
      <c r="M21" s="41"/>
      <c r="N21" s="41"/>
      <c r="O21" s="28" t="s">
        <v>73</v>
      </c>
      <c r="P21" s="28" t="s">
        <v>73</v>
      </c>
      <c r="Q21" s="28" t="s">
        <v>73</v>
      </c>
      <c r="R21" s="43"/>
      <c r="S21" s="43"/>
      <c r="T21" s="43"/>
      <c r="U21" s="43"/>
      <c r="V21" s="29" t="s">
        <v>73</v>
      </c>
      <c r="W21" s="29" t="s">
        <v>73</v>
      </c>
      <c r="X21" s="29" t="s">
        <v>73</v>
      </c>
      <c r="Y21" s="43"/>
      <c r="Z21" s="29" t="s">
        <v>73</v>
      </c>
      <c r="AA21" s="43"/>
      <c r="AB21" s="43"/>
      <c r="AC21" s="29" t="s">
        <v>73</v>
      </c>
      <c r="AD21" s="43"/>
      <c r="AE21" s="34">
        <f t="shared" si="1"/>
        <v>0</v>
      </c>
      <c r="AF21" s="45"/>
      <c r="AG21" s="28"/>
      <c r="AH21" s="36">
        <f t="shared" si="2"/>
        <v>0</v>
      </c>
      <c r="AI21" s="29" t="s">
        <v>92</v>
      </c>
      <c r="AJ21" s="29" t="s">
        <v>55</v>
      </c>
      <c r="AK21" s="29" t="s">
        <v>55</v>
      </c>
      <c r="AL21" s="29" t="s">
        <v>55</v>
      </c>
      <c r="AM21" s="29" t="s">
        <v>55</v>
      </c>
      <c r="AN21" s="29" t="s">
        <v>92</v>
      </c>
      <c r="AO21" s="29" t="s">
        <v>55</v>
      </c>
      <c r="AP21" s="34">
        <f t="shared" si="3"/>
        <v>0</v>
      </c>
      <c r="AQ21" s="34">
        <f t="shared" si="4"/>
        <v>0</v>
      </c>
      <c r="AR21" s="34">
        <f t="shared" si="5"/>
        <v>0</v>
      </c>
      <c r="AS21" s="34">
        <f t="shared" si="6"/>
        <v>8</v>
      </c>
    </row>
    <row r="22">
      <c r="A22" s="18">
        <v>17.0</v>
      </c>
      <c r="B22" s="116" t="s">
        <v>980</v>
      </c>
      <c r="C22" s="116" t="s">
        <v>110</v>
      </c>
      <c r="D22" s="116" t="s">
        <v>122</v>
      </c>
      <c r="E22" s="117"/>
      <c r="F22" s="116" t="s">
        <v>96</v>
      </c>
      <c r="G22" s="116" t="s">
        <v>82</v>
      </c>
      <c r="H22" s="38" t="s">
        <v>83</v>
      </c>
      <c r="I22" s="38" t="s">
        <v>84</v>
      </c>
      <c r="J22" s="39">
        <v>42979.0</v>
      </c>
      <c r="K22" s="41"/>
      <c r="L22" s="38" t="s">
        <v>85</v>
      </c>
      <c r="M22" s="41"/>
      <c r="N22" s="41"/>
      <c r="O22" s="28" t="s">
        <v>73</v>
      </c>
      <c r="P22" s="28" t="s">
        <v>73</v>
      </c>
      <c r="Q22" s="28" t="s">
        <v>73</v>
      </c>
      <c r="R22" s="43"/>
      <c r="S22" s="43"/>
      <c r="T22" s="43"/>
      <c r="U22" s="43"/>
      <c r="V22" s="29" t="s">
        <v>73</v>
      </c>
      <c r="W22" s="29" t="s">
        <v>73</v>
      </c>
      <c r="X22" s="29" t="s">
        <v>73</v>
      </c>
      <c r="Y22" s="43"/>
      <c r="Z22" s="29" t="s">
        <v>73</v>
      </c>
      <c r="AA22" s="43"/>
      <c r="AB22" s="43"/>
      <c r="AC22" s="29" t="s">
        <v>73</v>
      </c>
      <c r="AD22" s="43"/>
      <c r="AE22" s="34">
        <f t="shared" si="1"/>
        <v>0</v>
      </c>
      <c r="AF22" s="28"/>
      <c r="AG22" s="28"/>
      <c r="AH22" s="36">
        <f t="shared" si="2"/>
        <v>0</v>
      </c>
      <c r="AI22" s="29" t="s">
        <v>92</v>
      </c>
      <c r="AJ22" s="29" t="s">
        <v>55</v>
      </c>
      <c r="AK22" s="29" t="s">
        <v>55</v>
      </c>
      <c r="AL22" s="29" t="s">
        <v>55</v>
      </c>
      <c r="AM22" s="29" t="s">
        <v>55</v>
      </c>
      <c r="AN22" s="29" t="s">
        <v>92</v>
      </c>
      <c r="AO22" s="29" t="s">
        <v>55</v>
      </c>
      <c r="AP22" s="34">
        <f t="shared" si="3"/>
        <v>0</v>
      </c>
      <c r="AQ22" s="34">
        <f t="shared" si="4"/>
        <v>0</v>
      </c>
      <c r="AR22" s="34">
        <f t="shared" si="5"/>
        <v>0</v>
      </c>
      <c r="AS22" s="34">
        <f t="shared" si="6"/>
        <v>8</v>
      </c>
    </row>
    <row r="23">
      <c r="A23" s="37">
        <v>18.0</v>
      </c>
      <c r="B23" s="116" t="s">
        <v>982</v>
      </c>
      <c r="C23" s="116" t="s">
        <v>161</v>
      </c>
      <c r="D23" s="118"/>
      <c r="E23" s="117"/>
      <c r="F23" s="116" t="s">
        <v>79</v>
      </c>
      <c r="G23" s="116" t="s">
        <v>82</v>
      </c>
      <c r="H23" s="38" t="s">
        <v>83</v>
      </c>
      <c r="I23" s="38" t="s">
        <v>84</v>
      </c>
      <c r="J23" s="39">
        <v>42979.0</v>
      </c>
      <c r="K23" s="41"/>
      <c r="L23" s="38" t="s">
        <v>85</v>
      </c>
      <c r="M23" s="41"/>
      <c r="N23" s="41"/>
      <c r="O23" s="28" t="s">
        <v>73</v>
      </c>
      <c r="P23" s="28" t="s">
        <v>73</v>
      </c>
      <c r="Q23" s="28" t="s">
        <v>73</v>
      </c>
      <c r="R23" s="43"/>
      <c r="S23" s="43"/>
      <c r="T23" s="43"/>
      <c r="U23" s="43"/>
      <c r="V23" s="29" t="s">
        <v>73</v>
      </c>
      <c r="W23" s="29" t="s">
        <v>73</v>
      </c>
      <c r="X23" s="29" t="s">
        <v>73</v>
      </c>
      <c r="Y23" s="43"/>
      <c r="Z23" s="29" t="s">
        <v>73</v>
      </c>
      <c r="AA23" s="43"/>
      <c r="AB23" s="43"/>
      <c r="AC23" s="29" t="s">
        <v>73</v>
      </c>
      <c r="AD23" s="43"/>
      <c r="AE23" s="34">
        <f t="shared" si="1"/>
        <v>0</v>
      </c>
      <c r="AF23" s="28"/>
      <c r="AG23" s="28"/>
      <c r="AH23" s="36">
        <f t="shared" si="2"/>
        <v>0</v>
      </c>
      <c r="AI23" s="29" t="s">
        <v>92</v>
      </c>
      <c r="AJ23" s="29" t="s">
        <v>55</v>
      </c>
      <c r="AK23" s="29" t="s">
        <v>55</v>
      </c>
      <c r="AL23" s="29" t="s">
        <v>55</v>
      </c>
      <c r="AM23" s="29" t="s">
        <v>55</v>
      </c>
      <c r="AN23" s="29" t="s">
        <v>92</v>
      </c>
      <c r="AO23" s="29" t="s">
        <v>55</v>
      </c>
      <c r="AP23" s="34">
        <f t="shared" si="3"/>
        <v>0</v>
      </c>
      <c r="AQ23" s="34">
        <f t="shared" si="4"/>
        <v>0</v>
      </c>
      <c r="AR23" s="34">
        <f t="shared" si="5"/>
        <v>0</v>
      </c>
      <c r="AS23" s="34">
        <f t="shared" si="6"/>
        <v>8</v>
      </c>
    </row>
    <row r="24">
      <c r="A24" s="18">
        <v>19.0</v>
      </c>
      <c r="B24" s="116" t="s">
        <v>181</v>
      </c>
      <c r="C24" s="116" t="s">
        <v>631</v>
      </c>
      <c r="D24" s="116" t="s">
        <v>266</v>
      </c>
      <c r="E24" s="117"/>
      <c r="F24" s="116" t="s">
        <v>96</v>
      </c>
      <c r="G24" s="116" t="s">
        <v>82</v>
      </c>
      <c r="H24" s="38" t="s">
        <v>83</v>
      </c>
      <c r="I24" s="38" t="s">
        <v>84</v>
      </c>
      <c r="J24" s="39">
        <v>42979.0</v>
      </c>
      <c r="K24" s="41"/>
      <c r="L24" s="38" t="s">
        <v>85</v>
      </c>
      <c r="M24" s="41"/>
      <c r="N24" s="41"/>
      <c r="O24" s="28" t="s">
        <v>73</v>
      </c>
      <c r="P24" s="28" t="s">
        <v>73</v>
      </c>
      <c r="Q24" s="28" t="s">
        <v>73</v>
      </c>
      <c r="R24" s="43"/>
      <c r="S24" s="43"/>
      <c r="T24" s="43"/>
      <c r="U24" s="43"/>
      <c r="V24" s="29" t="s">
        <v>73</v>
      </c>
      <c r="W24" s="29" t="s">
        <v>73</v>
      </c>
      <c r="X24" s="29" t="s">
        <v>73</v>
      </c>
      <c r="Y24" s="43"/>
      <c r="Z24" s="29" t="s">
        <v>73</v>
      </c>
      <c r="AA24" s="43"/>
      <c r="AB24" s="43"/>
      <c r="AC24" s="29" t="s">
        <v>73</v>
      </c>
      <c r="AD24" s="43"/>
      <c r="AE24" s="34">
        <f t="shared" si="1"/>
        <v>0</v>
      </c>
      <c r="AF24" s="45"/>
      <c r="AG24" s="28"/>
      <c r="AH24" s="36">
        <f t="shared" si="2"/>
        <v>0</v>
      </c>
      <c r="AI24" s="29" t="s">
        <v>92</v>
      </c>
      <c r="AJ24" s="29" t="s">
        <v>55</v>
      </c>
      <c r="AK24" s="29" t="s">
        <v>55</v>
      </c>
      <c r="AL24" s="29" t="s">
        <v>55</v>
      </c>
      <c r="AM24" s="29" t="s">
        <v>55</v>
      </c>
      <c r="AN24" s="29" t="s">
        <v>92</v>
      </c>
      <c r="AO24" s="29" t="s">
        <v>55</v>
      </c>
      <c r="AP24" s="34">
        <f t="shared" si="3"/>
        <v>0</v>
      </c>
      <c r="AQ24" s="34">
        <f t="shared" si="4"/>
        <v>0</v>
      </c>
      <c r="AR24" s="34">
        <f t="shared" si="5"/>
        <v>0</v>
      </c>
      <c r="AS24" s="34">
        <f t="shared" si="6"/>
        <v>8</v>
      </c>
    </row>
    <row r="25">
      <c r="A25" s="37">
        <v>20.0</v>
      </c>
      <c r="B25" s="116" t="s">
        <v>984</v>
      </c>
      <c r="C25" s="116" t="s">
        <v>494</v>
      </c>
      <c r="D25" s="116" t="s">
        <v>165</v>
      </c>
      <c r="E25" s="117"/>
      <c r="F25" s="116" t="s">
        <v>79</v>
      </c>
      <c r="G25" s="116" t="s">
        <v>82</v>
      </c>
      <c r="H25" s="38" t="s">
        <v>83</v>
      </c>
      <c r="I25" s="38" t="s">
        <v>84</v>
      </c>
      <c r="J25" s="39">
        <v>42979.0</v>
      </c>
      <c r="K25" s="44"/>
      <c r="L25" s="38" t="s">
        <v>85</v>
      </c>
      <c r="M25" s="41"/>
      <c r="N25" s="41"/>
      <c r="O25" s="28" t="s">
        <v>73</v>
      </c>
      <c r="P25" s="28" t="s">
        <v>73</v>
      </c>
      <c r="Q25" s="28" t="s">
        <v>73</v>
      </c>
      <c r="R25" s="43"/>
      <c r="S25" s="43"/>
      <c r="T25" s="43"/>
      <c r="U25" s="43"/>
      <c r="V25" s="29" t="s">
        <v>73</v>
      </c>
      <c r="W25" s="29" t="s">
        <v>73</v>
      </c>
      <c r="X25" s="29" t="s">
        <v>73</v>
      </c>
      <c r="Y25" s="43"/>
      <c r="Z25" s="29" t="s">
        <v>73</v>
      </c>
      <c r="AA25" s="43"/>
      <c r="AB25" s="43"/>
      <c r="AC25" s="29" t="s">
        <v>73</v>
      </c>
      <c r="AD25" s="43"/>
      <c r="AE25" s="34">
        <f t="shared" si="1"/>
        <v>0</v>
      </c>
      <c r="AF25" s="28"/>
      <c r="AG25" s="28"/>
      <c r="AH25" s="36">
        <f t="shared" si="2"/>
        <v>0</v>
      </c>
      <c r="AI25" s="29" t="s">
        <v>92</v>
      </c>
      <c r="AJ25" s="29" t="s">
        <v>55</v>
      </c>
      <c r="AK25" s="29" t="s">
        <v>55</v>
      </c>
      <c r="AL25" s="29" t="s">
        <v>55</v>
      </c>
      <c r="AM25" s="29" t="s">
        <v>55</v>
      </c>
      <c r="AN25" s="29" t="s">
        <v>92</v>
      </c>
      <c r="AO25" s="29" t="s">
        <v>55</v>
      </c>
      <c r="AP25" s="34">
        <f t="shared" si="3"/>
        <v>0</v>
      </c>
      <c r="AQ25" s="34">
        <f t="shared" si="4"/>
        <v>0</v>
      </c>
      <c r="AR25" s="34">
        <f t="shared" si="5"/>
        <v>0</v>
      </c>
      <c r="AS25" s="34">
        <f t="shared" si="6"/>
        <v>8</v>
      </c>
    </row>
    <row r="26">
      <c r="A26" s="18">
        <v>21.0</v>
      </c>
      <c r="B26" s="116" t="s">
        <v>984</v>
      </c>
      <c r="C26" s="116" t="s">
        <v>296</v>
      </c>
      <c r="D26" s="116" t="s">
        <v>128</v>
      </c>
      <c r="E26" s="117"/>
      <c r="F26" s="116" t="s">
        <v>79</v>
      </c>
      <c r="G26" s="116" t="s">
        <v>82</v>
      </c>
      <c r="H26" s="38" t="s">
        <v>83</v>
      </c>
      <c r="I26" s="38" t="s">
        <v>84</v>
      </c>
      <c r="J26" s="39">
        <v>42979.0</v>
      </c>
      <c r="K26" s="41"/>
      <c r="L26" s="38" t="s">
        <v>85</v>
      </c>
      <c r="M26" s="41"/>
      <c r="N26" s="41"/>
      <c r="O26" s="28" t="s">
        <v>73</v>
      </c>
      <c r="P26" s="28" t="s">
        <v>73</v>
      </c>
      <c r="Q26" s="28" t="s">
        <v>73</v>
      </c>
      <c r="R26" s="43"/>
      <c r="S26" s="43"/>
      <c r="T26" s="43"/>
      <c r="U26" s="43"/>
      <c r="V26" s="29" t="s">
        <v>73</v>
      </c>
      <c r="W26" s="29" t="s">
        <v>73</v>
      </c>
      <c r="X26" s="29" t="s">
        <v>73</v>
      </c>
      <c r="Y26" s="43"/>
      <c r="Z26" s="29" t="s">
        <v>73</v>
      </c>
      <c r="AA26" s="43"/>
      <c r="AB26" s="43"/>
      <c r="AC26" s="29" t="s">
        <v>73</v>
      </c>
      <c r="AD26" s="43"/>
      <c r="AE26" s="34">
        <f t="shared" si="1"/>
        <v>0</v>
      </c>
      <c r="AF26" s="28"/>
      <c r="AG26" s="28"/>
      <c r="AH26" s="36">
        <f t="shared" si="2"/>
        <v>0</v>
      </c>
      <c r="AI26" s="29" t="s">
        <v>92</v>
      </c>
      <c r="AJ26" s="29" t="s">
        <v>55</v>
      </c>
      <c r="AK26" s="29" t="s">
        <v>55</v>
      </c>
      <c r="AL26" s="29" t="s">
        <v>55</v>
      </c>
      <c r="AM26" s="29" t="s">
        <v>55</v>
      </c>
      <c r="AN26" s="29" t="s">
        <v>92</v>
      </c>
      <c r="AO26" s="29" t="s">
        <v>55</v>
      </c>
      <c r="AP26" s="34">
        <f t="shared" si="3"/>
        <v>0</v>
      </c>
      <c r="AQ26" s="34">
        <f t="shared" si="4"/>
        <v>0</v>
      </c>
      <c r="AR26" s="34">
        <f t="shared" si="5"/>
        <v>0</v>
      </c>
      <c r="AS26" s="34">
        <f t="shared" si="6"/>
        <v>8</v>
      </c>
    </row>
    <row r="27">
      <c r="A27" s="37">
        <v>22.0</v>
      </c>
      <c r="B27" s="116" t="s">
        <v>985</v>
      </c>
      <c r="C27" s="116" t="s">
        <v>362</v>
      </c>
      <c r="D27" s="116" t="s">
        <v>120</v>
      </c>
      <c r="E27" s="117"/>
      <c r="F27" s="116" t="s">
        <v>96</v>
      </c>
      <c r="G27" s="116" t="s">
        <v>82</v>
      </c>
      <c r="H27" s="38" t="s">
        <v>83</v>
      </c>
      <c r="I27" s="38" t="s">
        <v>84</v>
      </c>
      <c r="J27" s="39">
        <v>42979.0</v>
      </c>
      <c r="K27" s="41"/>
      <c r="L27" s="38" t="s">
        <v>85</v>
      </c>
      <c r="M27" s="41"/>
      <c r="N27" s="41"/>
      <c r="O27" s="28" t="s">
        <v>73</v>
      </c>
      <c r="P27" s="28" t="s">
        <v>73</v>
      </c>
      <c r="Q27" s="28" t="s">
        <v>73</v>
      </c>
      <c r="R27" s="43"/>
      <c r="S27" s="43"/>
      <c r="T27" s="43"/>
      <c r="U27" s="43"/>
      <c r="V27" s="29" t="s">
        <v>73</v>
      </c>
      <c r="W27" s="29" t="s">
        <v>73</v>
      </c>
      <c r="X27" s="29" t="s">
        <v>73</v>
      </c>
      <c r="Y27" s="43"/>
      <c r="Z27" s="29" t="s">
        <v>73</v>
      </c>
      <c r="AA27" s="43"/>
      <c r="AB27" s="43"/>
      <c r="AC27" s="29" t="s">
        <v>73</v>
      </c>
      <c r="AD27" s="43"/>
      <c r="AE27" s="34">
        <f t="shared" si="1"/>
        <v>0</v>
      </c>
      <c r="AF27" s="45"/>
      <c r="AG27" s="28"/>
      <c r="AH27" s="36">
        <f t="shared" si="2"/>
        <v>0</v>
      </c>
      <c r="AI27" s="29" t="s">
        <v>92</v>
      </c>
      <c r="AJ27" s="29" t="s">
        <v>55</v>
      </c>
      <c r="AK27" s="29" t="s">
        <v>55</v>
      </c>
      <c r="AL27" s="29" t="s">
        <v>55</v>
      </c>
      <c r="AM27" s="29" t="s">
        <v>55</v>
      </c>
      <c r="AN27" s="29" t="s">
        <v>92</v>
      </c>
      <c r="AO27" s="29" t="s">
        <v>55</v>
      </c>
      <c r="AP27" s="34">
        <f t="shared" si="3"/>
        <v>0</v>
      </c>
      <c r="AQ27" s="34">
        <f t="shared" si="4"/>
        <v>0</v>
      </c>
      <c r="AR27" s="34">
        <f t="shared" si="5"/>
        <v>0</v>
      </c>
      <c r="AS27" s="34">
        <f t="shared" si="6"/>
        <v>8</v>
      </c>
    </row>
    <row r="28">
      <c r="A28" s="18">
        <v>23.0</v>
      </c>
      <c r="B28" s="116" t="s">
        <v>986</v>
      </c>
      <c r="C28" s="116" t="s">
        <v>521</v>
      </c>
      <c r="D28" s="116" t="s">
        <v>335</v>
      </c>
      <c r="E28" s="117"/>
      <c r="F28" s="116" t="s">
        <v>79</v>
      </c>
      <c r="G28" s="116" t="s">
        <v>82</v>
      </c>
      <c r="H28" s="38" t="s">
        <v>83</v>
      </c>
      <c r="I28" s="38" t="s">
        <v>84</v>
      </c>
      <c r="J28" s="39">
        <v>43076.0</v>
      </c>
      <c r="K28" s="41"/>
      <c r="L28" s="38" t="s">
        <v>85</v>
      </c>
      <c r="M28" s="41"/>
      <c r="N28" s="41"/>
      <c r="O28" s="28" t="s">
        <v>73</v>
      </c>
      <c r="P28" s="28" t="s">
        <v>73</v>
      </c>
      <c r="Q28" s="28" t="s">
        <v>73</v>
      </c>
      <c r="R28" s="43"/>
      <c r="S28" s="43"/>
      <c r="T28" s="43"/>
      <c r="U28" s="43"/>
      <c r="V28" s="29" t="s">
        <v>73</v>
      </c>
      <c r="W28" s="29" t="s">
        <v>73</v>
      </c>
      <c r="X28" s="29" t="s">
        <v>73</v>
      </c>
      <c r="Y28" s="43"/>
      <c r="Z28" s="29" t="s">
        <v>73</v>
      </c>
      <c r="AA28" s="43"/>
      <c r="AB28" s="43"/>
      <c r="AC28" s="29" t="s">
        <v>73</v>
      </c>
      <c r="AD28" s="43"/>
      <c r="AE28" s="34">
        <f t="shared" si="1"/>
        <v>0</v>
      </c>
      <c r="AF28" s="28"/>
      <c r="AG28" s="28"/>
      <c r="AH28" s="36">
        <f t="shared" si="2"/>
        <v>0</v>
      </c>
      <c r="AI28" s="29" t="s">
        <v>92</v>
      </c>
      <c r="AJ28" s="29" t="s">
        <v>55</v>
      </c>
      <c r="AK28" s="29" t="s">
        <v>55</v>
      </c>
      <c r="AL28" s="29" t="s">
        <v>55</v>
      </c>
      <c r="AM28" s="29" t="s">
        <v>55</v>
      </c>
      <c r="AN28" s="29" t="s">
        <v>92</v>
      </c>
      <c r="AO28" s="29" t="s">
        <v>55</v>
      </c>
      <c r="AP28" s="34">
        <f t="shared" si="3"/>
        <v>0</v>
      </c>
      <c r="AQ28" s="34">
        <f t="shared" si="4"/>
        <v>0</v>
      </c>
      <c r="AR28" s="34">
        <f t="shared" si="5"/>
        <v>0</v>
      </c>
      <c r="AS28" s="34">
        <f t="shared" si="6"/>
        <v>8</v>
      </c>
    </row>
    <row r="29">
      <c r="A29" s="37">
        <v>24.0</v>
      </c>
      <c r="B29" s="116" t="s">
        <v>991</v>
      </c>
      <c r="C29" s="116" t="s">
        <v>200</v>
      </c>
      <c r="D29" s="116" t="s">
        <v>992</v>
      </c>
      <c r="E29" s="117"/>
      <c r="F29" s="116" t="s">
        <v>96</v>
      </c>
      <c r="G29" s="116" t="s">
        <v>82</v>
      </c>
      <c r="H29" s="38" t="s">
        <v>83</v>
      </c>
      <c r="I29" s="38" t="s">
        <v>138</v>
      </c>
      <c r="J29" s="39">
        <v>42979.0</v>
      </c>
      <c r="K29" s="39">
        <v>42983.0</v>
      </c>
      <c r="L29" s="38" t="s">
        <v>85</v>
      </c>
      <c r="M29" s="41"/>
      <c r="N29" s="41"/>
      <c r="O29" s="28" t="s">
        <v>73</v>
      </c>
      <c r="P29" s="28" t="s">
        <v>73</v>
      </c>
      <c r="Q29" s="28" t="s">
        <v>73</v>
      </c>
      <c r="R29" s="43"/>
      <c r="S29" s="43"/>
      <c r="T29" s="43"/>
      <c r="U29" s="43"/>
      <c r="V29" s="29" t="s">
        <v>73</v>
      </c>
      <c r="W29" s="29" t="s">
        <v>73</v>
      </c>
      <c r="X29" s="29" t="s">
        <v>73</v>
      </c>
      <c r="Y29" s="43"/>
      <c r="Z29" s="29" t="s">
        <v>73</v>
      </c>
      <c r="AA29" s="43"/>
      <c r="AB29" s="43"/>
      <c r="AC29" s="29" t="s">
        <v>73</v>
      </c>
      <c r="AD29" s="43"/>
      <c r="AE29" s="34">
        <f t="shared" si="1"/>
        <v>0</v>
      </c>
      <c r="AF29" s="28"/>
      <c r="AG29" s="28"/>
      <c r="AH29" s="36">
        <f t="shared" si="2"/>
        <v>0</v>
      </c>
      <c r="AI29" s="29" t="s">
        <v>92</v>
      </c>
      <c r="AJ29" s="29" t="s">
        <v>55</v>
      </c>
      <c r="AK29" s="29" t="s">
        <v>55</v>
      </c>
      <c r="AL29" s="29" t="s">
        <v>55</v>
      </c>
      <c r="AM29" s="29" t="s">
        <v>55</v>
      </c>
      <c r="AN29" s="29" t="s">
        <v>92</v>
      </c>
      <c r="AO29" s="29" t="s">
        <v>55</v>
      </c>
      <c r="AP29" s="34">
        <f t="shared" si="3"/>
        <v>0</v>
      </c>
      <c r="AQ29" s="34">
        <f t="shared" si="4"/>
        <v>0</v>
      </c>
      <c r="AR29" s="34">
        <f t="shared" si="5"/>
        <v>0</v>
      </c>
      <c r="AS29" s="34">
        <f t="shared" si="6"/>
        <v>8</v>
      </c>
    </row>
    <row r="30">
      <c r="A30" s="18">
        <v>25.0</v>
      </c>
      <c r="B30" s="116" t="s">
        <v>970</v>
      </c>
      <c r="C30" s="116" t="s">
        <v>285</v>
      </c>
      <c r="D30" s="116" t="s">
        <v>110</v>
      </c>
      <c r="E30" s="117"/>
      <c r="F30" s="116" t="s">
        <v>96</v>
      </c>
      <c r="G30" s="116" t="s">
        <v>82</v>
      </c>
      <c r="H30" s="38" t="s">
        <v>83</v>
      </c>
      <c r="I30" s="38" t="s">
        <v>84</v>
      </c>
      <c r="J30" s="39">
        <v>42979.0</v>
      </c>
      <c r="K30" s="41"/>
      <c r="L30" s="38" t="s">
        <v>85</v>
      </c>
      <c r="M30" s="41"/>
      <c r="N30" s="41"/>
      <c r="O30" s="28" t="s">
        <v>73</v>
      </c>
      <c r="P30" s="28" t="s">
        <v>73</v>
      </c>
      <c r="Q30" s="28" t="s">
        <v>73</v>
      </c>
      <c r="R30" s="43"/>
      <c r="S30" s="43"/>
      <c r="T30" s="43"/>
      <c r="U30" s="43"/>
      <c r="V30" s="29" t="s">
        <v>73</v>
      </c>
      <c r="W30" s="29" t="s">
        <v>73</v>
      </c>
      <c r="X30" s="29" t="s">
        <v>73</v>
      </c>
      <c r="Y30" s="43"/>
      <c r="Z30" s="29" t="s">
        <v>73</v>
      </c>
      <c r="AA30" s="43"/>
      <c r="AB30" s="43"/>
      <c r="AC30" s="29" t="s">
        <v>73</v>
      </c>
      <c r="AD30" s="43"/>
      <c r="AE30" s="34">
        <f t="shared" si="1"/>
        <v>0</v>
      </c>
      <c r="AF30" s="28"/>
      <c r="AG30" s="28"/>
      <c r="AH30" s="36">
        <f t="shared" si="2"/>
        <v>0</v>
      </c>
      <c r="AI30" s="29" t="s">
        <v>92</v>
      </c>
      <c r="AJ30" s="29" t="s">
        <v>55</v>
      </c>
      <c r="AK30" s="29" t="s">
        <v>55</v>
      </c>
      <c r="AL30" s="29" t="s">
        <v>55</v>
      </c>
      <c r="AM30" s="29" t="s">
        <v>55</v>
      </c>
      <c r="AN30" s="29" t="s">
        <v>92</v>
      </c>
      <c r="AO30" s="29" t="s">
        <v>55</v>
      </c>
      <c r="AP30" s="34">
        <f t="shared" si="3"/>
        <v>0</v>
      </c>
      <c r="AQ30" s="34">
        <f t="shared" si="4"/>
        <v>0</v>
      </c>
      <c r="AR30" s="34">
        <f t="shared" si="5"/>
        <v>0</v>
      </c>
      <c r="AS30" s="34">
        <f t="shared" si="6"/>
        <v>8</v>
      </c>
    </row>
    <row r="31">
      <c r="A31" s="37">
        <v>26.0</v>
      </c>
      <c r="B31" s="116" t="s">
        <v>229</v>
      </c>
      <c r="C31" s="116" t="s">
        <v>200</v>
      </c>
      <c r="D31" s="118"/>
      <c r="E31" s="117"/>
      <c r="F31" s="116" t="s">
        <v>96</v>
      </c>
      <c r="G31" s="116" t="s">
        <v>82</v>
      </c>
      <c r="H31" s="38" t="s">
        <v>83</v>
      </c>
      <c r="I31" s="38" t="s">
        <v>84</v>
      </c>
      <c r="J31" s="39">
        <v>42985.0</v>
      </c>
      <c r="K31" s="41"/>
      <c r="L31" s="38" t="s">
        <v>85</v>
      </c>
      <c r="M31" s="41"/>
      <c r="N31" s="41"/>
      <c r="O31" s="28" t="s">
        <v>72</v>
      </c>
      <c r="P31" s="28" t="s">
        <v>73</v>
      </c>
      <c r="Q31" s="28" t="s">
        <v>72</v>
      </c>
      <c r="R31" s="43"/>
      <c r="S31" s="43"/>
      <c r="T31" s="43"/>
      <c r="U31" s="43"/>
      <c r="V31" s="29" t="s">
        <v>73</v>
      </c>
      <c r="W31" s="29" t="s">
        <v>73</v>
      </c>
      <c r="X31" s="29" t="s">
        <v>73</v>
      </c>
      <c r="Y31" s="43"/>
      <c r="Z31" s="29" t="s">
        <v>73</v>
      </c>
      <c r="AA31" s="43"/>
      <c r="AB31" s="43"/>
      <c r="AC31" s="29" t="s">
        <v>73</v>
      </c>
      <c r="AD31" s="43"/>
      <c r="AE31" s="34">
        <f t="shared" si="1"/>
        <v>0</v>
      </c>
      <c r="AF31" s="28"/>
      <c r="AG31" s="28"/>
      <c r="AH31" s="36">
        <f t="shared" si="2"/>
        <v>0</v>
      </c>
      <c r="AI31" s="29" t="s">
        <v>92</v>
      </c>
      <c r="AJ31" s="29" t="s">
        <v>55</v>
      </c>
      <c r="AK31" s="29" t="s">
        <v>55</v>
      </c>
      <c r="AL31" s="29" t="s">
        <v>55</v>
      </c>
      <c r="AM31" s="29" t="s">
        <v>55</v>
      </c>
      <c r="AN31" s="29" t="s">
        <v>92</v>
      </c>
      <c r="AO31" s="29" t="s">
        <v>55</v>
      </c>
      <c r="AP31" s="34">
        <f t="shared" si="3"/>
        <v>0</v>
      </c>
      <c r="AQ31" s="34">
        <f t="shared" si="4"/>
        <v>0</v>
      </c>
      <c r="AR31" s="34">
        <f t="shared" si="5"/>
        <v>2</v>
      </c>
      <c r="AS31" s="34">
        <f t="shared" si="6"/>
        <v>6</v>
      </c>
    </row>
    <row r="32">
      <c r="A32" s="18">
        <v>27.0</v>
      </c>
      <c r="B32" s="116" t="s">
        <v>469</v>
      </c>
      <c r="C32" s="116" t="s">
        <v>476</v>
      </c>
      <c r="D32" s="118"/>
      <c r="E32" s="117"/>
      <c r="F32" s="116" t="s">
        <v>96</v>
      </c>
      <c r="G32" s="116" t="s">
        <v>82</v>
      </c>
      <c r="H32" s="38" t="s">
        <v>83</v>
      </c>
      <c r="I32" s="38" t="s">
        <v>84</v>
      </c>
      <c r="J32" s="39">
        <v>42979.0</v>
      </c>
      <c r="K32" s="41"/>
      <c r="L32" s="38" t="s">
        <v>85</v>
      </c>
      <c r="M32" s="41"/>
      <c r="N32" s="41"/>
      <c r="O32" s="28" t="s">
        <v>73</v>
      </c>
      <c r="P32" s="28" t="s">
        <v>73</v>
      </c>
      <c r="Q32" s="28" t="s">
        <v>73</v>
      </c>
      <c r="R32" s="43"/>
      <c r="S32" s="43"/>
      <c r="T32" s="43"/>
      <c r="U32" s="43"/>
      <c r="V32" s="29" t="s">
        <v>73</v>
      </c>
      <c r="W32" s="29" t="s">
        <v>73</v>
      </c>
      <c r="X32" s="29" t="s">
        <v>73</v>
      </c>
      <c r="Y32" s="43"/>
      <c r="Z32" s="29" t="s">
        <v>73</v>
      </c>
      <c r="AA32" s="43"/>
      <c r="AB32" s="43"/>
      <c r="AC32" s="29" t="s">
        <v>73</v>
      </c>
      <c r="AD32" s="43"/>
      <c r="AE32" s="34">
        <f t="shared" si="1"/>
        <v>0</v>
      </c>
      <c r="AF32" s="28"/>
      <c r="AG32" s="28"/>
      <c r="AH32" s="36">
        <f t="shared" si="2"/>
        <v>0</v>
      </c>
      <c r="AI32" s="29" t="s">
        <v>92</v>
      </c>
      <c r="AJ32" s="29" t="s">
        <v>55</v>
      </c>
      <c r="AK32" s="29" t="s">
        <v>55</v>
      </c>
      <c r="AL32" s="29" t="s">
        <v>55</v>
      </c>
      <c r="AM32" s="29" t="s">
        <v>55</v>
      </c>
      <c r="AN32" s="29" t="s">
        <v>92</v>
      </c>
      <c r="AO32" s="29" t="s">
        <v>55</v>
      </c>
      <c r="AP32" s="34">
        <f t="shared" si="3"/>
        <v>0</v>
      </c>
      <c r="AQ32" s="34">
        <f t="shared" si="4"/>
        <v>0</v>
      </c>
      <c r="AR32" s="34">
        <f t="shared" si="5"/>
        <v>0</v>
      </c>
      <c r="AS32" s="34">
        <f t="shared" si="6"/>
        <v>8</v>
      </c>
    </row>
    <row r="33">
      <c r="A33" s="37">
        <v>28.0</v>
      </c>
      <c r="B33" s="116" t="s">
        <v>997</v>
      </c>
      <c r="C33" s="116" t="s">
        <v>185</v>
      </c>
      <c r="D33" s="118"/>
      <c r="E33" s="117"/>
      <c r="F33" s="116" t="s">
        <v>79</v>
      </c>
      <c r="G33" s="116" t="s">
        <v>82</v>
      </c>
      <c r="H33" s="38" t="s">
        <v>83</v>
      </c>
      <c r="I33" s="38" t="s">
        <v>84</v>
      </c>
      <c r="J33" s="39">
        <v>42979.0</v>
      </c>
      <c r="K33" s="41"/>
      <c r="L33" s="38" t="s">
        <v>85</v>
      </c>
      <c r="M33" s="41"/>
      <c r="N33" s="41"/>
      <c r="O33" s="28" t="s">
        <v>73</v>
      </c>
      <c r="P33" s="28" t="s">
        <v>73</v>
      </c>
      <c r="Q33" s="28" t="s">
        <v>73</v>
      </c>
      <c r="R33" s="43"/>
      <c r="S33" s="43"/>
      <c r="T33" s="43"/>
      <c r="U33" s="43"/>
      <c r="V33" s="29" t="s">
        <v>73</v>
      </c>
      <c r="W33" s="29" t="s">
        <v>73</v>
      </c>
      <c r="X33" s="29" t="s">
        <v>73</v>
      </c>
      <c r="Y33" s="43"/>
      <c r="Z33" s="29" t="s">
        <v>73</v>
      </c>
      <c r="AA33" s="43"/>
      <c r="AB33" s="43"/>
      <c r="AC33" s="29" t="s">
        <v>73</v>
      </c>
      <c r="AD33" s="43"/>
      <c r="AE33" s="34">
        <f t="shared" si="1"/>
        <v>0</v>
      </c>
      <c r="AF33" s="28"/>
      <c r="AG33" s="28"/>
      <c r="AH33" s="36">
        <f t="shared" si="2"/>
        <v>0</v>
      </c>
      <c r="AI33" s="29" t="s">
        <v>92</v>
      </c>
      <c r="AJ33" s="29" t="s">
        <v>55</v>
      </c>
      <c r="AK33" s="29" t="s">
        <v>55</v>
      </c>
      <c r="AL33" s="29" t="s">
        <v>55</v>
      </c>
      <c r="AM33" s="29" t="s">
        <v>55</v>
      </c>
      <c r="AN33" s="29" t="s">
        <v>92</v>
      </c>
      <c r="AO33" s="29" t="s">
        <v>55</v>
      </c>
      <c r="AP33" s="34">
        <f t="shared" si="3"/>
        <v>0</v>
      </c>
      <c r="AQ33" s="34">
        <f t="shared" si="4"/>
        <v>0</v>
      </c>
      <c r="AR33" s="34">
        <f t="shared" si="5"/>
        <v>0</v>
      </c>
      <c r="AS33" s="34">
        <f t="shared" si="6"/>
        <v>8</v>
      </c>
    </row>
    <row r="34">
      <c r="A34" s="18">
        <v>29.0</v>
      </c>
      <c r="B34" s="116" t="s">
        <v>999</v>
      </c>
      <c r="C34" s="116" t="s">
        <v>688</v>
      </c>
      <c r="D34" s="116" t="s">
        <v>628</v>
      </c>
      <c r="E34" s="117"/>
      <c r="F34" s="116" t="s">
        <v>79</v>
      </c>
      <c r="G34" s="116" t="s">
        <v>82</v>
      </c>
      <c r="H34" s="38" t="s">
        <v>83</v>
      </c>
      <c r="I34" s="38" t="s">
        <v>84</v>
      </c>
      <c r="J34" s="39">
        <v>42979.0</v>
      </c>
      <c r="K34" s="41"/>
      <c r="L34" s="38" t="s">
        <v>85</v>
      </c>
      <c r="M34" s="41"/>
      <c r="N34" s="41"/>
      <c r="O34" s="28" t="s">
        <v>73</v>
      </c>
      <c r="P34" s="28" t="s">
        <v>73</v>
      </c>
      <c r="Q34" s="28" t="s">
        <v>73</v>
      </c>
      <c r="R34" s="43"/>
      <c r="S34" s="43"/>
      <c r="T34" s="43"/>
      <c r="U34" s="43"/>
      <c r="V34" s="29" t="s">
        <v>73</v>
      </c>
      <c r="W34" s="29" t="s">
        <v>73</v>
      </c>
      <c r="X34" s="29" t="s">
        <v>73</v>
      </c>
      <c r="Y34" s="43"/>
      <c r="Z34" s="29" t="s">
        <v>73</v>
      </c>
      <c r="AA34" s="43"/>
      <c r="AB34" s="43"/>
      <c r="AC34" s="29" t="s">
        <v>73</v>
      </c>
      <c r="AD34" s="43"/>
      <c r="AE34" s="34">
        <f t="shared" si="1"/>
        <v>0</v>
      </c>
      <c r="AF34" s="45"/>
      <c r="AG34" s="28"/>
      <c r="AH34" s="36">
        <f t="shared" si="2"/>
        <v>0</v>
      </c>
      <c r="AI34" s="29" t="s">
        <v>92</v>
      </c>
      <c r="AJ34" s="29" t="s">
        <v>55</v>
      </c>
      <c r="AK34" s="29" t="s">
        <v>55</v>
      </c>
      <c r="AL34" s="29" t="s">
        <v>55</v>
      </c>
      <c r="AM34" s="29" t="s">
        <v>55</v>
      </c>
      <c r="AN34" s="29" t="s">
        <v>92</v>
      </c>
      <c r="AO34" s="29" t="s">
        <v>55</v>
      </c>
      <c r="AP34" s="34">
        <f t="shared" si="3"/>
        <v>0</v>
      </c>
      <c r="AQ34" s="34">
        <f t="shared" si="4"/>
        <v>0</v>
      </c>
      <c r="AR34" s="34">
        <f t="shared" si="5"/>
        <v>0</v>
      </c>
      <c r="AS34" s="34">
        <f t="shared" si="6"/>
        <v>8</v>
      </c>
    </row>
    <row r="35">
      <c r="A35" s="37">
        <v>30.0</v>
      </c>
      <c r="B35" s="116" t="s">
        <v>1001</v>
      </c>
      <c r="C35" s="116" t="s">
        <v>259</v>
      </c>
      <c r="D35" s="116" t="s">
        <v>791</v>
      </c>
      <c r="E35" s="117"/>
      <c r="F35" s="116" t="s">
        <v>96</v>
      </c>
      <c r="G35" s="116" t="s">
        <v>82</v>
      </c>
      <c r="H35" s="38" t="s">
        <v>83</v>
      </c>
      <c r="I35" s="38" t="s">
        <v>84</v>
      </c>
      <c r="J35" s="39">
        <v>42979.0</v>
      </c>
      <c r="K35" s="41"/>
      <c r="L35" s="38" t="s">
        <v>85</v>
      </c>
      <c r="M35" s="41"/>
      <c r="N35" s="41"/>
      <c r="O35" s="28" t="s">
        <v>73</v>
      </c>
      <c r="P35" s="28" t="s">
        <v>73</v>
      </c>
      <c r="Q35" s="28" t="s">
        <v>73</v>
      </c>
      <c r="R35" s="43"/>
      <c r="S35" s="43"/>
      <c r="T35" s="43"/>
      <c r="U35" s="43"/>
      <c r="V35" s="29" t="s">
        <v>73</v>
      </c>
      <c r="W35" s="29" t="s">
        <v>73</v>
      </c>
      <c r="X35" s="29" t="s">
        <v>73</v>
      </c>
      <c r="Y35" s="43"/>
      <c r="Z35" s="29" t="s">
        <v>73</v>
      </c>
      <c r="AA35" s="43"/>
      <c r="AB35" s="43"/>
      <c r="AC35" s="29" t="s">
        <v>73</v>
      </c>
      <c r="AD35" s="43"/>
      <c r="AE35" s="34">
        <f t="shared" si="1"/>
        <v>0</v>
      </c>
      <c r="AF35" s="28"/>
      <c r="AG35" s="28"/>
      <c r="AH35" s="36">
        <f t="shared" si="2"/>
        <v>0</v>
      </c>
      <c r="AI35" s="29" t="s">
        <v>92</v>
      </c>
      <c r="AJ35" s="29" t="s">
        <v>55</v>
      </c>
      <c r="AK35" s="29" t="s">
        <v>55</v>
      </c>
      <c r="AL35" s="29" t="s">
        <v>55</v>
      </c>
      <c r="AM35" s="29" t="s">
        <v>55</v>
      </c>
      <c r="AN35" s="29" t="s">
        <v>92</v>
      </c>
      <c r="AO35" s="29" t="s">
        <v>55</v>
      </c>
      <c r="AP35" s="34">
        <f t="shared" si="3"/>
        <v>0</v>
      </c>
      <c r="AQ35" s="34">
        <f t="shared" si="4"/>
        <v>0</v>
      </c>
      <c r="AR35" s="34">
        <f t="shared" si="5"/>
        <v>0</v>
      </c>
      <c r="AS35" s="34">
        <f t="shared" si="6"/>
        <v>8</v>
      </c>
    </row>
    <row r="36">
      <c r="A36" s="18">
        <v>31.0</v>
      </c>
      <c r="B36" s="116" t="s">
        <v>1002</v>
      </c>
      <c r="C36" s="116" t="s">
        <v>172</v>
      </c>
      <c r="D36" s="116" t="s">
        <v>76</v>
      </c>
      <c r="E36" s="117"/>
      <c r="F36" s="116" t="s">
        <v>79</v>
      </c>
      <c r="G36" s="116" t="s">
        <v>82</v>
      </c>
      <c r="H36" s="38" t="s">
        <v>83</v>
      </c>
      <c r="I36" s="38" t="s">
        <v>84</v>
      </c>
      <c r="J36" s="39">
        <v>42979.0</v>
      </c>
      <c r="K36" s="43"/>
      <c r="L36" s="47" t="s">
        <v>85</v>
      </c>
      <c r="M36" s="43"/>
      <c r="N36" s="43"/>
      <c r="O36" s="28" t="s">
        <v>73</v>
      </c>
      <c r="P36" s="28" t="s">
        <v>73</v>
      </c>
      <c r="Q36" s="28" t="s">
        <v>73</v>
      </c>
      <c r="R36" s="43"/>
      <c r="S36" s="43"/>
      <c r="T36" s="43"/>
      <c r="U36" s="43"/>
      <c r="V36" s="29" t="s">
        <v>73</v>
      </c>
      <c r="W36" s="29" t="s">
        <v>73</v>
      </c>
      <c r="X36" s="29" t="s">
        <v>73</v>
      </c>
      <c r="Y36" s="43"/>
      <c r="Z36" s="29" t="s">
        <v>73</v>
      </c>
      <c r="AA36" s="43"/>
      <c r="AB36" s="43"/>
      <c r="AC36" s="29" t="s">
        <v>73</v>
      </c>
      <c r="AD36" s="43"/>
      <c r="AE36" s="34">
        <f t="shared" si="1"/>
        <v>0</v>
      </c>
      <c r="AF36" s="45"/>
      <c r="AG36" s="28"/>
      <c r="AH36" s="36">
        <f t="shared" si="2"/>
        <v>0</v>
      </c>
      <c r="AI36" s="29" t="s">
        <v>92</v>
      </c>
      <c r="AJ36" s="29" t="s">
        <v>55</v>
      </c>
      <c r="AK36" s="29" t="s">
        <v>55</v>
      </c>
      <c r="AL36" s="29" t="s">
        <v>55</v>
      </c>
      <c r="AM36" s="29" t="s">
        <v>55</v>
      </c>
      <c r="AN36" s="29" t="s">
        <v>92</v>
      </c>
      <c r="AO36" s="29" t="s">
        <v>55</v>
      </c>
      <c r="AP36" s="34">
        <f t="shared" si="3"/>
        <v>0</v>
      </c>
      <c r="AQ36" s="34">
        <f t="shared" si="4"/>
        <v>0</v>
      </c>
      <c r="AR36" s="34">
        <f t="shared" si="5"/>
        <v>0</v>
      </c>
      <c r="AS36" s="34">
        <f t="shared" si="6"/>
        <v>8</v>
      </c>
    </row>
    <row r="37">
      <c r="A37" s="37">
        <v>32.0</v>
      </c>
      <c r="B37" s="116" t="s">
        <v>88</v>
      </c>
      <c r="C37" s="116" t="s">
        <v>1004</v>
      </c>
      <c r="D37" s="116" t="s">
        <v>314</v>
      </c>
      <c r="E37" s="117"/>
      <c r="F37" s="116" t="s">
        <v>96</v>
      </c>
      <c r="G37" s="116" t="s">
        <v>82</v>
      </c>
      <c r="H37" s="38" t="s">
        <v>83</v>
      </c>
      <c r="I37" s="38" t="s">
        <v>84</v>
      </c>
      <c r="J37" s="39">
        <v>42979.0</v>
      </c>
      <c r="K37" s="43"/>
      <c r="L37" s="47" t="s">
        <v>85</v>
      </c>
      <c r="M37" s="43"/>
      <c r="N37" s="43"/>
      <c r="O37" s="28" t="s">
        <v>73</v>
      </c>
      <c r="P37" s="28" t="s">
        <v>72</v>
      </c>
      <c r="Q37" s="28" t="s">
        <v>73</v>
      </c>
      <c r="R37" s="43"/>
      <c r="S37" s="43"/>
      <c r="T37" s="43"/>
      <c r="U37" s="43"/>
      <c r="V37" s="29" t="s">
        <v>73</v>
      </c>
      <c r="W37" s="29" t="s">
        <v>73</v>
      </c>
      <c r="X37" s="29" t="s">
        <v>73</v>
      </c>
      <c r="Y37" s="43"/>
      <c r="Z37" s="29" t="s">
        <v>73</v>
      </c>
      <c r="AA37" s="43"/>
      <c r="AB37" s="43"/>
      <c r="AC37" s="29" t="s">
        <v>73</v>
      </c>
      <c r="AD37" s="43"/>
      <c r="AE37" s="34">
        <f t="shared" si="1"/>
        <v>0</v>
      </c>
      <c r="AF37" s="28"/>
      <c r="AG37" s="28"/>
      <c r="AH37" s="36">
        <f t="shared" si="2"/>
        <v>0</v>
      </c>
      <c r="AI37" s="29" t="s">
        <v>92</v>
      </c>
      <c r="AJ37" s="29" t="s">
        <v>55</v>
      </c>
      <c r="AK37" s="29" t="s">
        <v>55</v>
      </c>
      <c r="AL37" s="29" t="s">
        <v>55</v>
      </c>
      <c r="AM37" s="29" t="s">
        <v>55</v>
      </c>
      <c r="AN37" s="29" t="s">
        <v>92</v>
      </c>
      <c r="AO37" s="29" t="s">
        <v>55</v>
      </c>
      <c r="AP37" s="34">
        <f t="shared" si="3"/>
        <v>0</v>
      </c>
      <c r="AQ37" s="34">
        <f t="shared" si="4"/>
        <v>0</v>
      </c>
      <c r="AR37" s="34">
        <f t="shared" si="5"/>
        <v>1</v>
      </c>
      <c r="AS37" s="34">
        <f t="shared" si="6"/>
        <v>7</v>
      </c>
    </row>
    <row r="38">
      <c r="A38" s="18">
        <v>33.0</v>
      </c>
      <c r="B38" s="116" t="s">
        <v>208</v>
      </c>
      <c r="C38" s="116" t="s">
        <v>112</v>
      </c>
      <c r="D38" s="116" t="s">
        <v>110</v>
      </c>
      <c r="E38" s="117"/>
      <c r="F38" s="116" t="s">
        <v>96</v>
      </c>
      <c r="G38" s="116" t="s">
        <v>218</v>
      </c>
      <c r="H38" s="38" t="s">
        <v>83</v>
      </c>
      <c r="I38" s="38" t="s">
        <v>84</v>
      </c>
      <c r="J38" s="39">
        <v>42979.0</v>
      </c>
      <c r="K38" s="43"/>
      <c r="L38" s="47" t="s">
        <v>85</v>
      </c>
      <c r="M38" s="43"/>
      <c r="N38" s="43"/>
      <c r="O38" s="28" t="s">
        <v>73</v>
      </c>
      <c r="P38" s="29" t="s">
        <v>73</v>
      </c>
      <c r="Q38" s="29" t="s">
        <v>72</v>
      </c>
      <c r="R38" s="43"/>
      <c r="S38" s="43"/>
      <c r="T38" s="43"/>
      <c r="U38" s="43"/>
      <c r="V38" s="28" t="s">
        <v>73</v>
      </c>
      <c r="W38" s="29" t="s">
        <v>73</v>
      </c>
      <c r="X38" s="29" t="s">
        <v>73</v>
      </c>
      <c r="Y38" s="43"/>
      <c r="Z38" s="29" t="s">
        <v>73</v>
      </c>
      <c r="AA38" s="43"/>
      <c r="AB38" s="43"/>
      <c r="AC38" s="29" t="s">
        <v>73</v>
      </c>
      <c r="AD38" s="43"/>
      <c r="AE38" s="34">
        <f t="shared" si="1"/>
        <v>0</v>
      </c>
      <c r="AF38" s="28">
        <v>0.0</v>
      </c>
      <c r="AG38" s="28">
        <v>0.0</v>
      </c>
      <c r="AH38" s="36">
        <f t="shared" si="2"/>
        <v>0</v>
      </c>
      <c r="AI38" s="29" t="s">
        <v>92</v>
      </c>
      <c r="AJ38" s="29" t="s">
        <v>55</v>
      </c>
      <c r="AK38" s="29" t="s">
        <v>55</v>
      </c>
      <c r="AL38" s="29" t="s">
        <v>55</v>
      </c>
      <c r="AM38" s="29" t="s">
        <v>55</v>
      </c>
      <c r="AN38" s="29" t="s">
        <v>92</v>
      </c>
      <c r="AO38" s="29" t="s">
        <v>55</v>
      </c>
      <c r="AP38" s="34">
        <f t="shared" si="3"/>
        <v>0</v>
      </c>
      <c r="AQ38" s="34">
        <f t="shared" si="4"/>
        <v>0</v>
      </c>
      <c r="AR38" s="34">
        <f t="shared" si="5"/>
        <v>1</v>
      </c>
      <c r="AS38" s="34">
        <f t="shared" si="6"/>
        <v>7</v>
      </c>
    </row>
    <row r="39">
      <c r="A39" s="37">
        <v>34.0</v>
      </c>
      <c r="B39" s="116" t="s">
        <v>1006</v>
      </c>
      <c r="C39" s="116" t="s">
        <v>142</v>
      </c>
      <c r="D39" s="117"/>
      <c r="E39" s="117"/>
      <c r="F39" s="116" t="s">
        <v>79</v>
      </c>
      <c r="G39" s="116" t="s">
        <v>218</v>
      </c>
      <c r="H39" s="38" t="s">
        <v>83</v>
      </c>
      <c r="I39" s="38" t="s">
        <v>84</v>
      </c>
      <c r="J39" s="39">
        <v>42979.0</v>
      </c>
      <c r="K39" s="43"/>
      <c r="L39" s="47" t="s">
        <v>85</v>
      </c>
      <c r="M39" s="43"/>
      <c r="N39" s="43"/>
      <c r="O39" s="28" t="s">
        <v>73</v>
      </c>
      <c r="P39" s="29" t="s">
        <v>73</v>
      </c>
      <c r="Q39" s="29" t="s">
        <v>73</v>
      </c>
      <c r="R39" s="43"/>
      <c r="S39" s="43"/>
      <c r="T39" s="43"/>
      <c r="U39" s="43"/>
      <c r="V39" s="28" t="s">
        <v>73</v>
      </c>
      <c r="W39" s="29" t="s">
        <v>73</v>
      </c>
      <c r="X39" s="29" t="s">
        <v>73</v>
      </c>
      <c r="Y39" s="43"/>
      <c r="Z39" s="29" t="s">
        <v>73</v>
      </c>
      <c r="AA39" s="43"/>
      <c r="AB39" s="43"/>
      <c r="AC39" s="29" t="s">
        <v>73</v>
      </c>
      <c r="AD39" s="43"/>
      <c r="AE39" s="34">
        <f t="shared" si="1"/>
        <v>0</v>
      </c>
      <c r="AF39" s="28">
        <v>0.0</v>
      </c>
      <c r="AG39" s="28">
        <v>0.0</v>
      </c>
      <c r="AH39" s="36">
        <f t="shared" si="2"/>
        <v>0</v>
      </c>
      <c r="AI39" s="29" t="s">
        <v>92</v>
      </c>
      <c r="AJ39" s="29" t="s">
        <v>55</v>
      </c>
      <c r="AK39" s="29" t="s">
        <v>55</v>
      </c>
      <c r="AL39" s="29" t="s">
        <v>55</v>
      </c>
      <c r="AM39" s="29" t="s">
        <v>55</v>
      </c>
      <c r="AN39" s="29" t="s">
        <v>92</v>
      </c>
      <c r="AO39" s="29" t="s">
        <v>55</v>
      </c>
      <c r="AP39" s="34">
        <f t="shared" si="3"/>
        <v>0</v>
      </c>
      <c r="AQ39" s="34">
        <f t="shared" si="4"/>
        <v>0</v>
      </c>
      <c r="AR39" s="34">
        <f t="shared" si="5"/>
        <v>0</v>
      </c>
      <c r="AS39" s="34">
        <f t="shared" si="6"/>
        <v>8</v>
      </c>
    </row>
    <row r="40">
      <c r="A40" s="18">
        <v>35.0</v>
      </c>
      <c r="B40" s="116" t="s">
        <v>1008</v>
      </c>
      <c r="C40" s="116" t="s">
        <v>173</v>
      </c>
      <c r="D40" s="118"/>
      <c r="E40" s="117"/>
      <c r="F40" s="116" t="s">
        <v>79</v>
      </c>
      <c r="G40" s="116" t="s">
        <v>218</v>
      </c>
      <c r="H40" s="38" t="s">
        <v>83</v>
      </c>
      <c r="I40" s="38"/>
      <c r="J40" s="39"/>
      <c r="K40" s="43"/>
      <c r="L40" s="47"/>
      <c r="M40" s="43"/>
      <c r="N40" s="43"/>
      <c r="O40" s="28" t="s">
        <v>73</v>
      </c>
      <c r="P40" s="29" t="s">
        <v>73</v>
      </c>
      <c r="Q40" s="29" t="s">
        <v>73</v>
      </c>
      <c r="R40" s="43"/>
      <c r="S40" s="43"/>
      <c r="T40" s="43"/>
      <c r="U40" s="43"/>
      <c r="V40" s="28" t="s">
        <v>73</v>
      </c>
      <c r="W40" s="29" t="s">
        <v>73</v>
      </c>
      <c r="X40" s="29" t="s">
        <v>73</v>
      </c>
      <c r="Y40" s="43"/>
      <c r="Z40" s="29" t="s">
        <v>73</v>
      </c>
      <c r="AA40" s="43"/>
      <c r="AB40" s="43"/>
      <c r="AC40" s="29" t="s">
        <v>73</v>
      </c>
      <c r="AD40" s="43"/>
      <c r="AE40" s="34">
        <f t="shared" si="1"/>
        <v>0</v>
      </c>
      <c r="AF40" s="28">
        <v>0.0</v>
      </c>
      <c r="AG40" s="28">
        <v>0.0</v>
      </c>
      <c r="AH40" s="36">
        <f t="shared" si="2"/>
        <v>0</v>
      </c>
      <c r="AI40" s="29" t="s">
        <v>92</v>
      </c>
      <c r="AJ40" s="29" t="s">
        <v>55</v>
      </c>
      <c r="AK40" s="29" t="s">
        <v>55</v>
      </c>
      <c r="AL40" s="29" t="s">
        <v>55</v>
      </c>
      <c r="AM40" s="29" t="s">
        <v>55</v>
      </c>
      <c r="AN40" s="29" t="s">
        <v>92</v>
      </c>
      <c r="AO40" s="29" t="s">
        <v>55</v>
      </c>
      <c r="AP40" s="34">
        <f t="shared" si="3"/>
        <v>0</v>
      </c>
      <c r="AQ40" s="34">
        <f t="shared" si="4"/>
        <v>0</v>
      </c>
      <c r="AR40" s="34">
        <f t="shared" si="5"/>
        <v>0</v>
      </c>
      <c r="AS40" s="34">
        <f t="shared" si="6"/>
        <v>8</v>
      </c>
    </row>
    <row r="41">
      <c r="A41" s="37">
        <v>36.0</v>
      </c>
      <c r="B41" s="116" t="s">
        <v>1011</v>
      </c>
      <c r="C41" s="116" t="s">
        <v>1012</v>
      </c>
      <c r="D41" s="116" t="s">
        <v>1013</v>
      </c>
      <c r="E41" s="117"/>
      <c r="F41" s="116" t="s">
        <v>79</v>
      </c>
      <c r="G41" s="116" t="s">
        <v>218</v>
      </c>
      <c r="H41" s="38" t="s">
        <v>83</v>
      </c>
      <c r="I41" s="38" t="s">
        <v>84</v>
      </c>
      <c r="J41" s="39">
        <v>42979.0</v>
      </c>
      <c r="K41" s="43"/>
      <c r="L41" s="47" t="s">
        <v>85</v>
      </c>
      <c r="M41" s="43"/>
      <c r="N41" s="43"/>
      <c r="O41" s="28" t="s">
        <v>73</v>
      </c>
      <c r="P41" s="29" t="s">
        <v>73</v>
      </c>
      <c r="Q41" s="29" t="s">
        <v>73</v>
      </c>
      <c r="R41" s="43"/>
      <c r="S41" s="43"/>
      <c r="T41" s="43"/>
      <c r="U41" s="43"/>
      <c r="V41" s="28" t="s">
        <v>73</v>
      </c>
      <c r="W41" s="29" t="s">
        <v>73</v>
      </c>
      <c r="X41" s="29" t="s">
        <v>73</v>
      </c>
      <c r="Y41" s="43"/>
      <c r="Z41" s="29" t="s">
        <v>73</v>
      </c>
      <c r="AA41" s="43"/>
      <c r="AB41" s="43"/>
      <c r="AC41" s="29" t="s">
        <v>73</v>
      </c>
      <c r="AD41" s="43"/>
      <c r="AE41" s="34">
        <f t="shared" si="1"/>
        <v>0</v>
      </c>
      <c r="AF41" s="28">
        <v>0.0</v>
      </c>
      <c r="AG41" s="28">
        <v>0.0</v>
      </c>
      <c r="AH41" s="36">
        <f t="shared" si="2"/>
        <v>0</v>
      </c>
      <c r="AI41" s="29" t="s">
        <v>92</v>
      </c>
      <c r="AJ41" s="29" t="s">
        <v>55</v>
      </c>
      <c r="AK41" s="29" t="s">
        <v>55</v>
      </c>
      <c r="AL41" s="29" t="s">
        <v>55</v>
      </c>
      <c r="AM41" s="29" t="s">
        <v>55</v>
      </c>
      <c r="AN41" s="29" t="s">
        <v>92</v>
      </c>
      <c r="AO41" s="29" t="s">
        <v>55</v>
      </c>
      <c r="AP41" s="34">
        <f t="shared" si="3"/>
        <v>0</v>
      </c>
      <c r="AQ41" s="34">
        <f t="shared" si="4"/>
        <v>0</v>
      </c>
      <c r="AR41" s="34">
        <f t="shared" si="5"/>
        <v>0</v>
      </c>
      <c r="AS41" s="34">
        <f t="shared" si="6"/>
        <v>8</v>
      </c>
    </row>
    <row r="42">
      <c r="A42" s="18">
        <v>37.0</v>
      </c>
      <c r="B42" s="116" t="s">
        <v>1016</v>
      </c>
      <c r="C42" s="116" t="s">
        <v>353</v>
      </c>
      <c r="D42" s="118"/>
      <c r="E42" s="117"/>
      <c r="F42" s="116" t="s">
        <v>79</v>
      </c>
      <c r="G42" s="116" t="s">
        <v>218</v>
      </c>
      <c r="H42" s="38" t="s">
        <v>83</v>
      </c>
      <c r="I42" s="38" t="s">
        <v>84</v>
      </c>
      <c r="J42" s="39">
        <v>42979.0</v>
      </c>
      <c r="K42" s="43"/>
      <c r="L42" s="47" t="s">
        <v>85</v>
      </c>
      <c r="M42" s="43"/>
      <c r="N42" s="43"/>
      <c r="O42" s="28" t="s">
        <v>73</v>
      </c>
      <c r="P42" s="29" t="s">
        <v>73</v>
      </c>
      <c r="Q42" s="29" t="s">
        <v>73</v>
      </c>
      <c r="R42" s="43"/>
      <c r="S42" s="43"/>
      <c r="T42" s="43"/>
      <c r="U42" s="43"/>
      <c r="V42" s="28" t="s">
        <v>73</v>
      </c>
      <c r="W42" s="29" t="s">
        <v>73</v>
      </c>
      <c r="X42" s="29" t="s">
        <v>73</v>
      </c>
      <c r="Y42" s="43"/>
      <c r="Z42" s="29" t="s">
        <v>73</v>
      </c>
      <c r="AA42" s="43"/>
      <c r="AB42" s="43"/>
      <c r="AC42" s="29" t="s">
        <v>73</v>
      </c>
      <c r="AD42" s="43"/>
      <c r="AE42" s="34">
        <f t="shared" si="1"/>
        <v>0</v>
      </c>
      <c r="AF42" s="28">
        <v>0.0</v>
      </c>
      <c r="AG42" s="28">
        <v>0.0</v>
      </c>
      <c r="AH42" s="36">
        <f t="shared" si="2"/>
        <v>0</v>
      </c>
      <c r="AI42" s="29" t="s">
        <v>92</v>
      </c>
      <c r="AJ42" s="29" t="s">
        <v>55</v>
      </c>
      <c r="AK42" s="29" t="s">
        <v>55</v>
      </c>
      <c r="AL42" s="29" t="s">
        <v>55</v>
      </c>
      <c r="AM42" s="29" t="s">
        <v>55</v>
      </c>
      <c r="AN42" s="29" t="s">
        <v>92</v>
      </c>
      <c r="AO42" s="29" t="s">
        <v>55</v>
      </c>
      <c r="AP42" s="34">
        <f t="shared" si="3"/>
        <v>0</v>
      </c>
      <c r="AQ42" s="34">
        <f t="shared" si="4"/>
        <v>0</v>
      </c>
      <c r="AR42" s="34">
        <f t="shared" si="5"/>
        <v>0</v>
      </c>
      <c r="AS42" s="34">
        <f t="shared" si="6"/>
        <v>8</v>
      </c>
    </row>
    <row r="43">
      <c r="A43" s="37">
        <v>38.0</v>
      </c>
      <c r="B43" s="116" t="s">
        <v>1019</v>
      </c>
      <c r="C43" s="116" t="s">
        <v>115</v>
      </c>
      <c r="D43" s="116" t="s">
        <v>78</v>
      </c>
      <c r="E43" s="117"/>
      <c r="F43" s="116" t="s">
        <v>79</v>
      </c>
      <c r="G43" s="116" t="s">
        <v>218</v>
      </c>
      <c r="H43" s="38" t="s">
        <v>83</v>
      </c>
      <c r="I43" s="38" t="s">
        <v>84</v>
      </c>
      <c r="J43" s="39">
        <v>42979.0</v>
      </c>
      <c r="K43" s="43"/>
      <c r="L43" s="47" t="s">
        <v>85</v>
      </c>
      <c r="M43" s="43"/>
      <c r="N43" s="43"/>
      <c r="O43" s="28" t="s">
        <v>73</v>
      </c>
      <c r="P43" s="29" t="s">
        <v>73</v>
      </c>
      <c r="Q43" s="29" t="s">
        <v>73</v>
      </c>
      <c r="R43" s="43"/>
      <c r="S43" s="43"/>
      <c r="T43" s="43"/>
      <c r="U43" s="43"/>
      <c r="V43" s="28" t="s">
        <v>73</v>
      </c>
      <c r="W43" s="29" t="s">
        <v>73</v>
      </c>
      <c r="X43" s="29" t="s">
        <v>73</v>
      </c>
      <c r="Y43" s="43"/>
      <c r="Z43" s="29" t="s">
        <v>73</v>
      </c>
      <c r="AA43" s="43"/>
      <c r="AB43" s="43"/>
      <c r="AC43" s="29" t="s">
        <v>73</v>
      </c>
      <c r="AD43" s="43"/>
      <c r="AE43" s="34">
        <f t="shared" si="1"/>
        <v>0</v>
      </c>
      <c r="AF43" s="28">
        <v>0.0</v>
      </c>
      <c r="AG43" s="28">
        <v>0.0</v>
      </c>
      <c r="AH43" s="36">
        <f t="shared" si="2"/>
        <v>0</v>
      </c>
      <c r="AI43" s="29" t="s">
        <v>92</v>
      </c>
      <c r="AJ43" s="29" t="s">
        <v>55</v>
      </c>
      <c r="AK43" s="29" t="s">
        <v>55</v>
      </c>
      <c r="AL43" s="29" t="s">
        <v>55</v>
      </c>
      <c r="AM43" s="29" t="s">
        <v>55</v>
      </c>
      <c r="AN43" s="29" t="s">
        <v>92</v>
      </c>
      <c r="AO43" s="29" t="s">
        <v>55</v>
      </c>
      <c r="AP43" s="34">
        <f t="shared" si="3"/>
        <v>0</v>
      </c>
      <c r="AQ43" s="34">
        <f t="shared" si="4"/>
        <v>0</v>
      </c>
      <c r="AR43" s="34">
        <f t="shared" si="5"/>
        <v>0</v>
      </c>
      <c r="AS43" s="34">
        <f t="shared" si="6"/>
        <v>8</v>
      </c>
    </row>
    <row r="44">
      <c r="A44" s="18">
        <v>39.0</v>
      </c>
      <c r="B44" s="116" t="s">
        <v>1021</v>
      </c>
      <c r="C44" s="116" t="s">
        <v>244</v>
      </c>
      <c r="D44" s="116" t="s">
        <v>110</v>
      </c>
      <c r="E44" s="118"/>
      <c r="F44" s="116" t="s">
        <v>96</v>
      </c>
      <c r="G44" s="116" t="s">
        <v>218</v>
      </c>
      <c r="H44" s="38" t="s">
        <v>83</v>
      </c>
      <c r="I44" s="38" t="s">
        <v>84</v>
      </c>
      <c r="J44" s="39">
        <v>42979.0</v>
      </c>
      <c r="K44" s="43"/>
      <c r="L44" s="47" t="s">
        <v>85</v>
      </c>
      <c r="M44" s="43"/>
      <c r="N44" s="43"/>
      <c r="O44" s="28" t="s">
        <v>73</v>
      </c>
      <c r="P44" s="29" t="s">
        <v>73</v>
      </c>
      <c r="Q44" s="29" t="s">
        <v>73</v>
      </c>
      <c r="R44" s="43"/>
      <c r="S44" s="43"/>
      <c r="T44" s="43"/>
      <c r="U44" s="43"/>
      <c r="V44" s="28" t="s">
        <v>73</v>
      </c>
      <c r="W44" s="29" t="s">
        <v>73</v>
      </c>
      <c r="X44" s="29" t="s">
        <v>73</v>
      </c>
      <c r="Y44" s="43"/>
      <c r="Z44" s="29" t="s">
        <v>73</v>
      </c>
      <c r="AA44" s="43"/>
      <c r="AB44" s="43"/>
      <c r="AC44" s="29" t="s">
        <v>73</v>
      </c>
      <c r="AD44" s="43"/>
      <c r="AE44" s="34">
        <f t="shared" si="1"/>
        <v>0</v>
      </c>
      <c r="AF44" s="28">
        <v>0.0</v>
      </c>
      <c r="AG44" s="28">
        <v>0.0</v>
      </c>
      <c r="AH44" s="36">
        <f t="shared" si="2"/>
        <v>0</v>
      </c>
      <c r="AI44" s="29" t="s">
        <v>92</v>
      </c>
      <c r="AJ44" s="29" t="s">
        <v>55</v>
      </c>
      <c r="AK44" s="29" t="s">
        <v>55</v>
      </c>
      <c r="AL44" s="29" t="s">
        <v>55</v>
      </c>
      <c r="AM44" s="29" t="s">
        <v>55</v>
      </c>
      <c r="AN44" s="29" t="s">
        <v>92</v>
      </c>
      <c r="AO44" s="29" t="s">
        <v>55</v>
      </c>
      <c r="AP44" s="34">
        <f t="shared" si="3"/>
        <v>0</v>
      </c>
      <c r="AQ44" s="34">
        <f t="shared" si="4"/>
        <v>0</v>
      </c>
      <c r="AR44" s="34">
        <f t="shared" si="5"/>
        <v>0</v>
      </c>
      <c r="AS44" s="34">
        <f t="shared" si="6"/>
        <v>8</v>
      </c>
    </row>
    <row r="45">
      <c r="A45" s="37">
        <v>40.0</v>
      </c>
      <c r="B45" s="116" t="s">
        <v>114</v>
      </c>
      <c r="C45" s="116" t="s">
        <v>110</v>
      </c>
      <c r="D45" s="118"/>
      <c r="E45" s="118"/>
      <c r="F45" s="116" t="s">
        <v>96</v>
      </c>
      <c r="G45" s="116" t="s">
        <v>218</v>
      </c>
      <c r="H45" s="38" t="s">
        <v>83</v>
      </c>
      <c r="I45" s="38" t="s">
        <v>84</v>
      </c>
      <c r="J45" s="39">
        <v>42979.0</v>
      </c>
      <c r="K45" s="43"/>
      <c r="L45" s="47" t="s">
        <v>85</v>
      </c>
      <c r="M45" s="43"/>
      <c r="N45" s="43"/>
      <c r="O45" s="28" t="s">
        <v>73</v>
      </c>
      <c r="P45" s="29" t="s">
        <v>73</v>
      </c>
      <c r="Q45" s="29" t="s">
        <v>73</v>
      </c>
      <c r="R45" s="43"/>
      <c r="S45" s="43"/>
      <c r="T45" s="43"/>
      <c r="U45" s="43"/>
      <c r="V45" s="28" t="s">
        <v>73</v>
      </c>
      <c r="W45" s="29" t="s">
        <v>73</v>
      </c>
      <c r="X45" s="29" t="s">
        <v>73</v>
      </c>
      <c r="Y45" s="43"/>
      <c r="Z45" s="29" t="s">
        <v>73</v>
      </c>
      <c r="AA45" s="43"/>
      <c r="AB45" s="43"/>
      <c r="AC45" s="29" t="s">
        <v>73</v>
      </c>
      <c r="AD45" s="43"/>
      <c r="AE45" s="34">
        <f t="shared" si="1"/>
        <v>0</v>
      </c>
      <c r="AF45" s="28">
        <v>0.0</v>
      </c>
      <c r="AG45" s="28">
        <v>0.0</v>
      </c>
      <c r="AH45" s="36">
        <f t="shared" si="2"/>
        <v>0</v>
      </c>
      <c r="AI45" s="29" t="s">
        <v>92</v>
      </c>
      <c r="AJ45" s="29" t="s">
        <v>55</v>
      </c>
      <c r="AK45" s="29" t="s">
        <v>55</v>
      </c>
      <c r="AL45" s="29" t="s">
        <v>55</v>
      </c>
      <c r="AM45" s="29" t="s">
        <v>55</v>
      </c>
      <c r="AN45" s="29" t="s">
        <v>92</v>
      </c>
      <c r="AO45" s="29" t="s">
        <v>55</v>
      </c>
      <c r="AP45" s="34">
        <f t="shared" si="3"/>
        <v>0</v>
      </c>
      <c r="AQ45" s="34">
        <f t="shared" si="4"/>
        <v>0</v>
      </c>
      <c r="AR45" s="34">
        <f t="shared" si="5"/>
        <v>0</v>
      </c>
      <c r="AS45" s="34">
        <f t="shared" si="6"/>
        <v>8</v>
      </c>
    </row>
    <row r="46">
      <c r="A46" s="18">
        <v>41.0</v>
      </c>
      <c r="B46" s="116" t="s">
        <v>769</v>
      </c>
      <c r="C46" s="116" t="s">
        <v>130</v>
      </c>
      <c r="D46" s="116" t="s">
        <v>515</v>
      </c>
      <c r="E46" s="117"/>
      <c r="F46" s="116" t="s">
        <v>79</v>
      </c>
      <c r="G46" s="116" t="s">
        <v>218</v>
      </c>
      <c r="H46" s="38" t="s">
        <v>83</v>
      </c>
      <c r="I46" s="38" t="s">
        <v>84</v>
      </c>
      <c r="J46" s="39">
        <v>42979.0</v>
      </c>
      <c r="K46" s="43"/>
      <c r="L46" s="47" t="s">
        <v>85</v>
      </c>
      <c r="M46" s="43"/>
      <c r="N46" s="43"/>
      <c r="O46" s="28" t="s">
        <v>73</v>
      </c>
      <c r="P46" s="29" t="s">
        <v>73</v>
      </c>
      <c r="Q46" s="29" t="s">
        <v>73</v>
      </c>
      <c r="R46" s="43"/>
      <c r="S46" s="43"/>
      <c r="T46" s="43"/>
      <c r="U46" s="43"/>
      <c r="V46" s="28" t="s">
        <v>73</v>
      </c>
      <c r="W46" s="29" t="s">
        <v>73</v>
      </c>
      <c r="X46" s="29" t="s">
        <v>73</v>
      </c>
      <c r="Y46" s="43"/>
      <c r="Z46" s="29" t="s">
        <v>73</v>
      </c>
      <c r="AA46" s="43"/>
      <c r="AB46" s="43"/>
      <c r="AC46" s="29" t="s">
        <v>73</v>
      </c>
      <c r="AD46" s="43"/>
      <c r="AE46" s="34">
        <f t="shared" si="1"/>
        <v>0</v>
      </c>
      <c r="AF46" s="28">
        <v>0.0</v>
      </c>
      <c r="AG46" s="28">
        <v>0.0</v>
      </c>
      <c r="AH46" s="36">
        <f t="shared" si="2"/>
        <v>0</v>
      </c>
      <c r="AI46" s="29" t="s">
        <v>92</v>
      </c>
      <c r="AJ46" s="29" t="s">
        <v>55</v>
      </c>
      <c r="AK46" s="29" t="s">
        <v>55</v>
      </c>
      <c r="AL46" s="29" t="s">
        <v>55</v>
      </c>
      <c r="AM46" s="29" t="s">
        <v>55</v>
      </c>
      <c r="AN46" s="29" t="s">
        <v>92</v>
      </c>
      <c r="AO46" s="29" t="s">
        <v>55</v>
      </c>
      <c r="AP46" s="34">
        <f t="shared" si="3"/>
        <v>0</v>
      </c>
      <c r="AQ46" s="34">
        <f t="shared" si="4"/>
        <v>0</v>
      </c>
      <c r="AR46" s="34">
        <f t="shared" si="5"/>
        <v>0</v>
      </c>
      <c r="AS46" s="34">
        <f t="shared" si="6"/>
        <v>8</v>
      </c>
    </row>
    <row r="47">
      <c r="A47" s="37">
        <v>42.0</v>
      </c>
      <c r="B47" s="116" t="s">
        <v>1023</v>
      </c>
      <c r="C47" s="116" t="s">
        <v>335</v>
      </c>
      <c r="D47" s="118"/>
      <c r="E47" s="117"/>
      <c r="F47" s="116" t="s">
        <v>79</v>
      </c>
      <c r="G47" s="116" t="s">
        <v>218</v>
      </c>
      <c r="H47" s="47" t="s">
        <v>83</v>
      </c>
      <c r="I47" s="47" t="s">
        <v>138</v>
      </c>
      <c r="J47" s="39">
        <v>42979.0</v>
      </c>
      <c r="K47" s="39">
        <v>42981.0</v>
      </c>
      <c r="L47" s="47" t="s">
        <v>85</v>
      </c>
      <c r="M47" s="43"/>
      <c r="N47" s="43"/>
      <c r="O47" s="28" t="s">
        <v>73</v>
      </c>
      <c r="P47" s="29" t="s">
        <v>73</v>
      </c>
      <c r="Q47" s="29" t="s">
        <v>72</v>
      </c>
      <c r="R47" s="43"/>
      <c r="S47" s="43"/>
      <c r="T47" s="43"/>
      <c r="U47" s="43"/>
      <c r="V47" s="28" t="s">
        <v>73</v>
      </c>
      <c r="W47" s="29" t="s">
        <v>73</v>
      </c>
      <c r="X47" s="29" t="s">
        <v>73</v>
      </c>
      <c r="Y47" s="43"/>
      <c r="Z47" s="29" t="s">
        <v>73</v>
      </c>
      <c r="AA47" s="43"/>
      <c r="AB47" s="43"/>
      <c r="AC47" s="29" t="s">
        <v>73</v>
      </c>
      <c r="AD47" s="43"/>
      <c r="AE47" s="34">
        <f t="shared" si="1"/>
        <v>0</v>
      </c>
      <c r="AF47" s="28">
        <v>0.0</v>
      </c>
      <c r="AG47" s="28">
        <v>0.0</v>
      </c>
      <c r="AH47" s="36">
        <f t="shared" si="2"/>
        <v>0</v>
      </c>
      <c r="AI47" s="29" t="s">
        <v>92</v>
      </c>
      <c r="AJ47" s="29" t="s">
        <v>55</v>
      </c>
      <c r="AK47" s="29" t="s">
        <v>55</v>
      </c>
      <c r="AL47" s="29" t="s">
        <v>55</v>
      </c>
      <c r="AM47" s="29" t="s">
        <v>55</v>
      </c>
      <c r="AN47" s="29" t="s">
        <v>92</v>
      </c>
      <c r="AO47" s="29" t="s">
        <v>55</v>
      </c>
      <c r="AP47" s="34">
        <f t="shared" si="3"/>
        <v>0</v>
      </c>
      <c r="AQ47" s="34">
        <f t="shared" si="4"/>
        <v>0</v>
      </c>
      <c r="AR47" s="34">
        <f t="shared" si="5"/>
        <v>1</v>
      </c>
      <c r="AS47" s="34">
        <f t="shared" si="6"/>
        <v>7</v>
      </c>
    </row>
    <row r="48">
      <c r="A48" s="18">
        <v>43.0</v>
      </c>
      <c r="B48" s="116" t="s">
        <v>1024</v>
      </c>
      <c r="C48" s="116" t="s">
        <v>266</v>
      </c>
      <c r="D48" s="116" t="s">
        <v>259</v>
      </c>
      <c r="E48" s="117"/>
      <c r="F48" s="116" t="s">
        <v>96</v>
      </c>
      <c r="G48" s="116" t="s">
        <v>218</v>
      </c>
      <c r="H48" s="47" t="s">
        <v>83</v>
      </c>
      <c r="I48" s="47" t="s">
        <v>84</v>
      </c>
      <c r="J48" s="39">
        <v>42979.0</v>
      </c>
      <c r="K48" s="43"/>
      <c r="L48" s="47" t="s">
        <v>85</v>
      </c>
      <c r="M48" s="43"/>
      <c r="N48" s="43"/>
      <c r="O48" s="28" t="s">
        <v>73</v>
      </c>
      <c r="P48" s="29" t="s">
        <v>73</v>
      </c>
      <c r="Q48" s="29" t="s">
        <v>73</v>
      </c>
      <c r="R48" s="43"/>
      <c r="S48" s="43"/>
      <c r="T48" s="43"/>
      <c r="U48" s="43"/>
      <c r="V48" s="28" t="s">
        <v>73</v>
      </c>
      <c r="W48" s="29" t="s">
        <v>73</v>
      </c>
      <c r="X48" s="29" t="s">
        <v>73</v>
      </c>
      <c r="Y48" s="43"/>
      <c r="Z48" s="29" t="s">
        <v>73</v>
      </c>
      <c r="AA48" s="43"/>
      <c r="AB48" s="43"/>
      <c r="AC48" s="29" t="s">
        <v>73</v>
      </c>
      <c r="AD48" s="43"/>
      <c r="AE48" s="34">
        <f t="shared" si="1"/>
        <v>0</v>
      </c>
      <c r="AF48" s="28">
        <v>0.0</v>
      </c>
      <c r="AG48" s="28">
        <v>0.0</v>
      </c>
      <c r="AH48" s="36">
        <f t="shared" si="2"/>
        <v>0</v>
      </c>
      <c r="AI48" s="29" t="s">
        <v>92</v>
      </c>
      <c r="AJ48" s="29" t="s">
        <v>55</v>
      </c>
      <c r="AK48" s="29" t="s">
        <v>55</v>
      </c>
      <c r="AL48" s="29" t="s">
        <v>55</v>
      </c>
      <c r="AM48" s="29" t="s">
        <v>55</v>
      </c>
      <c r="AN48" s="29" t="s">
        <v>92</v>
      </c>
      <c r="AO48" s="29" t="s">
        <v>55</v>
      </c>
      <c r="AP48" s="34">
        <f t="shared" si="3"/>
        <v>0</v>
      </c>
      <c r="AQ48" s="34">
        <f t="shared" si="4"/>
        <v>0</v>
      </c>
      <c r="AR48" s="34">
        <f t="shared" si="5"/>
        <v>0</v>
      </c>
      <c r="AS48" s="34">
        <f t="shared" si="6"/>
        <v>8</v>
      </c>
    </row>
    <row r="49">
      <c r="A49" s="37">
        <v>44.0</v>
      </c>
      <c r="B49" s="116" t="s">
        <v>150</v>
      </c>
      <c r="C49" s="116" t="s">
        <v>275</v>
      </c>
      <c r="D49" s="116" t="s">
        <v>266</v>
      </c>
      <c r="E49" s="117"/>
      <c r="F49" s="116" t="s">
        <v>96</v>
      </c>
      <c r="G49" s="116" t="s">
        <v>218</v>
      </c>
      <c r="H49" s="47" t="s">
        <v>83</v>
      </c>
      <c r="I49" s="47" t="s">
        <v>84</v>
      </c>
      <c r="J49" s="39">
        <v>42979.0</v>
      </c>
      <c r="K49" s="43"/>
      <c r="L49" s="47" t="s">
        <v>85</v>
      </c>
      <c r="M49" s="43"/>
      <c r="N49" s="43"/>
      <c r="O49" s="28" t="s">
        <v>73</v>
      </c>
      <c r="P49" s="29" t="s">
        <v>73</v>
      </c>
      <c r="Q49" s="29" t="s">
        <v>73</v>
      </c>
      <c r="R49" s="43"/>
      <c r="S49" s="43"/>
      <c r="T49" s="43"/>
      <c r="U49" s="43"/>
      <c r="V49" s="28" t="s">
        <v>73</v>
      </c>
      <c r="W49" s="29" t="s">
        <v>73</v>
      </c>
      <c r="X49" s="29" t="s">
        <v>73</v>
      </c>
      <c r="Y49" s="43"/>
      <c r="Z49" s="29" t="s">
        <v>73</v>
      </c>
      <c r="AA49" s="43"/>
      <c r="AB49" s="43"/>
      <c r="AC49" s="29" t="s">
        <v>73</v>
      </c>
      <c r="AD49" s="43"/>
      <c r="AE49" s="34">
        <f t="shared" si="1"/>
        <v>0</v>
      </c>
      <c r="AF49" s="28">
        <v>0.0</v>
      </c>
      <c r="AG49" s="28">
        <v>0.0</v>
      </c>
      <c r="AH49" s="36">
        <f t="shared" si="2"/>
        <v>0</v>
      </c>
      <c r="AI49" s="29" t="s">
        <v>92</v>
      </c>
      <c r="AJ49" s="29" t="s">
        <v>55</v>
      </c>
      <c r="AK49" s="29" t="s">
        <v>55</v>
      </c>
      <c r="AL49" s="29" t="s">
        <v>55</v>
      </c>
      <c r="AM49" s="29" t="s">
        <v>55</v>
      </c>
      <c r="AN49" s="29" t="s">
        <v>92</v>
      </c>
      <c r="AO49" s="29" t="s">
        <v>55</v>
      </c>
      <c r="AP49" s="34">
        <f t="shared" si="3"/>
        <v>0</v>
      </c>
      <c r="AQ49" s="34">
        <f t="shared" si="4"/>
        <v>0</v>
      </c>
      <c r="AR49" s="34">
        <f t="shared" si="5"/>
        <v>0</v>
      </c>
      <c r="AS49" s="34">
        <f t="shared" si="6"/>
        <v>8</v>
      </c>
    </row>
    <row r="50">
      <c r="A50" s="18">
        <v>45.0</v>
      </c>
      <c r="B50" s="116" t="s">
        <v>1027</v>
      </c>
      <c r="C50" s="116" t="s">
        <v>183</v>
      </c>
      <c r="D50" s="116" t="s">
        <v>110</v>
      </c>
      <c r="E50" s="117"/>
      <c r="F50" s="116" t="s">
        <v>96</v>
      </c>
      <c r="G50" s="116" t="s">
        <v>218</v>
      </c>
      <c r="H50" s="47" t="s">
        <v>83</v>
      </c>
      <c r="I50" s="47" t="s">
        <v>84</v>
      </c>
      <c r="J50" s="39">
        <v>42979.0</v>
      </c>
      <c r="K50" s="43"/>
      <c r="L50" s="47" t="s">
        <v>85</v>
      </c>
      <c r="M50" s="43"/>
      <c r="N50" s="43"/>
      <c r="O50" s="28" t="s">
        <v>73</v>
      </c>
      <c r="P50" s="29" t="s">
        <v>73</v>
      </c>
      <c r="Q50" s="29" t="s">
        <v>73</v>
      </c>
      <c r="R50" s="43"/>
      <c r="S50" s="43"/>
      <c r="T50" s="43"/>
      <c r="U50" s="43"/>
      <c r="V50" s="28" t="s">
        <v>73</v>
      </c>
      <c r="W50" s="29" t="s">
        <v>73</v>
      </c>
      <c r="X50" s="29" t="s">
        <v>73</v>
      </c>
      <c r="Y50" s="43"/>
      <c r="Z50" s="29" t="s">
        <v>73</v>
      </c>
      <c r="AA50" s="43"/>
      <c r="AB50" s="43"/>
      <c r="AC50" s="29" t="s">
        <v>73</v>
      </c>
      <c r="AD50" s="43"/>
      <c r="AE50" s="34">
        <f t="shared" si="1"/>
        <v>0</v>
      </c>
      <c r="AF50" s="28">
        <v>0.0</v>
      </c>
      <c r="AG50" s="28">
        <v>0.0</v>
      </c>
      <c r="AH50" s="36">
        <f t="shared" si="2"/>
        <v>0</v>
      </c>
      <c r="AI50" s="29" t="s">
        <v>92</v>
      </c>
      <c r="AJ50" s="29" t="s">
        <v>55</v>
      </c>
      <c r="AK50" s="29" t="s">
        <v>55</v>
      </c>
      <c r="AL50" s="29" t="s">
        <v>55</v>
      </c>
      <c r="AM50" s="29" t="s">
        <v>55</v>
      </c>
      <c r="AN50" s="29" t="s">
        <v>92</v>
      </c>
      <c r="AO50" s="29" t="s">
        <v>55</v>
      </c>
      <c r="AP50" s="34">
        <f t="shared" si="3"/>
        <v>0</v>
      </c>
      <c r="AQ50" s="34">
        <f t="shared" si="4"/>
        <v>0</v>
      </c>
      <c r="AR50" s="34">
        <f t="shared" si="5"/>
        <v>0</v>
      </c>
      <c r="AS50" s="34">
        <f t="shared" si="6"/>
        <v>8</v>
      </c>
    </row>
    <row r="51">
      <c r="A51" s="37">
        <v>46.0</v>
      </c>
      <c r="B51" s="116" t="s">
        <v>1028</v>
      </c>
      <c r="C51" s="116" t="s">
        <v>236</v>
      </c>
      <c r="D51" s="116" t="s">
        <v>110</v>
      </c>
      <c r="E51" s="118"/>
      <c r="F51" s="116" t="s">
        <v>96</v>
      </c>
      <c r="G51" s="116" t="s">
        <v>218</v>
      </c>
      <c r="H51" s="47" t="s">
        <v>83</v>
      </c>
      <c r="I51" s="38"/>
      <c r="J51" s="39"/>
      <c r="K51" s="41"/>
      <c r="L51" s="38"/>
      <c r="M51" s="41"/>
      <c r="N51" s="41"/>
      <c r="O51" s="28" t="s">
        <v>72</v>
      </c>
      <c r="P51" s="29" t="s">
        <v>73</v>
      </c>
      <c r="Q51" s="29" t="s">
        <v>72</v>
      </c>
      <c r="R51" s="43"/>
      <c r="S51" s="43"/>
      <c r="T51" s="43"/>
      <c r="U51" s="43"/>
      <c r="V51" s="28" t="s">
        <v>73</v>
      </c>
      <c r="W51" s="29" t="s">
        <v>73</v>
      </c>
      <c r="X51" s="29" t="s">
        <v>73</v>
      </c>
      <c r="Y51" s="43"/>
      <c r="Z51" s="29" t="s">
        <v>73</v>
      </c>
      <c r="AA51" s="43"/>
      <c r="AB51" s="43"/>
      <c r="AC51" s="29" t="s">
        <v>73</v>
      </c>
      <c r="AD51" s="41"/>
      <c r="AE51" s="34">
        <f t="shared" si="1"/>
        <v>0</v>
      </c>
      <c r="AF51" s="28">
        <v>24.0</v>
      </c>
      <c r="AG51" s="28">
        <v>0.0</v>
      </c>
      <c r="AH51" s="36">
        <f t="shared" si="2"/>
        <v>24</v>
      </c>
      <c r="AI51" s="29" t="s">
        <v>92</v>
      </c>
      <c r="AJ51" s="29" t="s">
        <v>55</v>
      </c>
      <c r="AK51" s="29" t="s">
        <v>55</v>
      </c>
      <c r="AL51" s="29" t="s">
        <v>55</v>
      </c>
      <c r="AM51" s="29" t="s">
        <v>55</v>
      </c>
      <c r="AN51" s="29" t="s">
        <v>92</v>
      </c>
      <c r="AO51" s="29" t="s">
        <v>55</v>
      </c>
      <c r="AP51" s="34">
        <f t="shared" si="3"/>
        <v>0</v>
      </c>
      <c r="AQ51" s="34">
        <f t="shared" si="4"/>
        <v>0</v>
      </c>
      <c r="AR51" s="34">
        <f t="shared" si="5"/>
        <v>2</v>
      </c>
      <c r="AS51" s="34">
        <f t="shared" si="6"/>
        <v>6</v>
      </c>
      <c r="AT51" s="7"/>
    </row>
    <row r="52">
      <c r="A52" s="18">
        <v>47.0</v>
      </c>
      <c r="B52" s="116" t="s">
        <v>157</v>
      </c>
      <c r="C52" s="116" t="s">
        <v>1031</v>
      </c>
      <c r="D52" s="118"/>
      <c r="E52" s="118"/>
      <c r="F52" s="116" t="s">
        <v>96</v>
      </c>
      <c r="G52" s="116" t="s">
        <v>218</v>
      </c>
      <c r="H52" s="38" t="s">
        <v>83</v>
      </c>
      <c r="I52" s="38" t="s">
        <v>84</v>
      </c>
      <c r="J52" s="39">
        <v>42979.0</v>
      </c>
      <c r="K52" s="41"/>
      <c r="L52" s="38" t="s">
        <v>85</v>
      </c>
      <c r="M52" s="41"/>
      <c r="N52" s="41"/>
      <c r="O52" s="28" t="s">
        <v>73</v>
      </c>
      <c r="P52" s="29" t="s">
        <v>73</v>
      </c>
      <c r="Q52" s="29" t="s">
        <v>73</v>
      </c>
      <c r="R52" s="43"/>
      <c r="S52" s="43"/>
      <c r="T52" s="43"/>
      <c r="U52" s="43"/>
      <c r="V52" s="28" t="s">
        <v>73</v>
      </c>
      <c r="W52" s="29" t="s">
        <v>73</v>
      </c>
      <c r="X52" s="29" t="s">
        <v>73</v>
      </c>
      <c r="Y52" s="43"/>
      <c r="Z52" s="29" t="s">
        <v>73</v>
      </c>
      <c r="AA52" s="43"/>
      <c r="AB52" s="43"/>
      <c r="AC52" s="29" t="s">
        <v>73</v>
      </c>
      <c r="AD52" s="41"/>
      <c r="AE52" s="34">
        <f t="shared" si="1"/>
        <v>0</v>
      </c>
      <c r="AF52" s="28">
        <v>0.0</v>
      </c>
      <c r="AG52" s="28">
        <v>0.0</v>
      </c>
      <c r="AH52" s="36">
        <f t="shared" si="2"/>
        <v>0</v>
      </c>
      <c r="AI52" s="29" t="s">
        <v>92</v>
      </c>
      <c r="AJ52" s="29" t="s">
        <v>55</v>
      </c>
      <c r="AK52" s="29" t="s">
        <v>55</v>
      </c>
      <c r="AL52" s="29" t="s">
        <v>55</v>
      </c>
      <c r="AM52" s="29" t="s">
        <v>55</v>
      </c>
      <c r="AN52" s="29" t="s">
        <v>92</v>
      </c>
      <c r="AO52" s="29" t="s">
        <v>55</v>
      </c>
      <c r="AP52" s="34">
        <f t="shared" si="3"/>
        <v>0</v>
      </c>
      <c r="AQ52" s="34">
        <f t="shared" si="4"/>
        <v>0</v>
      </c>
      <c r="AR52" s="34">
        <f t="shared" si="5"/>
        <v>0</v>
      </c>
      <c r="AS52" s="34">
        <f t="shared" si="6"/>
        <v>8</v>
      </c>
      <c r="AT52" s="7"/>
    </row>
    <row r="53">
      <c r="A53" s="37">
        <v>48.0</v>
      </c>
      <c r="B53" s="116" t="s">
        <v>1032</v>
      </c>
      <c r="C53" s="116" t="s">
        <v>642</v>
      </c>
      <c r="D53" s="116" t="s">
        <v>427</v>
      </c>
      <c r="E53" s="117"/>
      <c r="F53" s="116" t="s">
        <v>79</v>
      </c>
      <c r="G53" s="116" t="s">
        <v>218</v>
      </c>
      <c r="H53" s="38" t="s">
        <v>83</v>
      </c>
      <c r="I53" s="38" t="s">
        <v>84</v>
      </c>
      <c r="J53" s="39">
        <v>42979.0</v>
      </c>
      <c r="K53" s="41"/>
      <c r="L53" s="38" t="s">
        <v>85</v>
      </c>
      <c r="M53" s="41"/>
      <c r="N53" s="41"/>
      <c r="O53" s="28" t="s">
        <v>73</v>
      </c>
      <c r="P53" s="29" t="s">
        <v>73</v>
      </c>
      <c r="Q53" s="29" t="s">
        <v>73</v>
      </c>
      <c r="R53" s="43"/>
      <c r="S53" s="41"/>
      <c r="T53" s="43"/>
      <c r="U53" s="43"/>
      <c r="V53" s="28" t="s">
        <v>73</v>
      </c>
      <c r="W53" s="29" t="s">
        <v>73</v>
      </c>
      <c r="X53" s="29" t="s">
        <v>73</v>
      </c>
      <c r="Y53" s="41"/>
      <c r="Z53" s="29" t="s">
        <v>73</v>
      </c>
      <c r="AA53" s="41"/>
      <c r="AB53" s="43"/>
      <c r="AC53" s="29" t="s">
        <v>73</v>
      </c>
      <c r="AD53" s="43"/>
      <c r="AE53" s="34">
        <f t="shared" si="1"/>
        <v>0</v>
      </c>
      <c r="AF53" s="28">
        <v>0.0</v>
      </c>
      <c r="AG53" s="28">
        <v>0.0</v>
      </c>
      <c r="AH53" s="36">
        <f t="shared" si="2"/>
        <v>0</v>
      </c>
      <c r="AI53" s="29" t="s">
        <v>92</v>
      </c>
      <c r="AJ53" s="29" t="s">
        <v>55</v>
      </c>
      <c r="AK53" s="29" t="s">
        <v>55</v>
      </c>
      <c r="AL53" s="29" t="s">
        <v>55</v>
      </c>
      <c r="AM53" s="29" t="s">
        <v>55</v>
      </c>
      <c r="AN53" s="29" t="s">
        <v>92</v>
      </c>
      <c r="AO53" s="29" t="s">
        <v>55</v>
      </c>
      <c r="AP53" s="34">
        <f t="shared" si="3"/>
        <v>0</v>
      </c>
      <c r="AQ53" s="34">
        <f t="shared" si="4"/>
        <v>0</v>
      </c>
      <c r="AR53" s="34">
        <f t="shared" si="5"/>
        <v>0</v>
      </c>
      <c r="AS53" s="34">
        <f t="shared" si="6"/>
        <v>8</v>
      </c>
    </row>
    <row r="54">
      <c r="A54" s="18">
        <v>49.0</v>
      </c>
      <c r="B54" s="116" t="s">
        <v>790</v>
      </c>
      <c r="C54" s="116" t="s">
        <v>78</v>
      </c>
      <c r="D54" s="116" t="s">
        <v>154</v>
      </c>
      <c r="E54" s="117"/>
      <c r="F54" s="116" t="s">
        <v>79</v>
      </c>
      <c r="G54" s="116" t="s">
        <v>218</v>
      </c>
      <c r="H54" s="38" t="s">
        <v>83</v>
      </c>
      <c r="I54" s="38" t="s">
        <v>84</v>
      </c>
      <c r="J54" s="39">
        <v>42979.0</v>
      </c>
      <c r="K54" s="41"/>
      <c r="L54" s="38" t="s">
        <v>85</v>
      </c>
      <c r="M54" s="41"/>
      <c r="N54" s="41"/>
      <c r="O54" s="28" t="s">
        <v>73</v>
      </c>
      <c r="P54" s="29" t="s">
        <v>73</v>
      </c>
      <c r="Q54" s="29" t="s">
        <v>73</v>
      </c>
      <c r="R54" s="43"/>
      <c r="S54" s="43"/>
      <c r="T54" s="43"/>
      <c r="U54" s="43"/>
      <c r="V54" s="28" t="s">
        <v>73</v>
      </c>
      <c r="W54" s="29" t="s">
        <v>73</v>
      </c>
      <c r="X54" s="29" t="s">
        <v>73</v>
      </c>
      <c r="Y54" s="43"/>
      <c r="Z54" s="29" t="s">
        <v>73</v>
      </c>
      <c r="AA54" s="43"/>
      <c r="AB54" s="43"/>
      <c r="AC54" s="29" t="s">
        <v>73</v>
      </c>
      <c r="AD54" s="43"/>
      <c r="AE54" s="34">
        <f t="shared" si="1"/>
        <v>0</v>
      </c>
      <c r="AF54" s="28">
        <v>0.0</v>
      </c>
      <c r="AG54" s="28">
        <v>0.0</v>
      </c>
      <c r="AH54" s="36">
        <f t="shared" si="2"/>
        <v>0</v>
      </c>
      <c r="AI54" s="29" t="s">
        <v>92</v>
      </c>
      <c r="AJ54" s="29" t="s">
        <v>55</v>
      </c>
      <c r="AK54" s="29" t="s">
        <v>55</v>
      </c>
      <c r="AL54" s="29" t="s">
        <v>55</v>
      </c>
      <c r="AM54" s="29" t="s">
        <v>55</v>
      </c>
      <c r="AN54" s="29" t="s">
        <v>92</v>
      </c>
      <c r="AO54" s="29" t="s">
        <v>55</v>
      </c>
      <c r="AP54" s="34">
        <f t="shared" si="3"/>
        <v>0</v>
      </c>
      <c r="AQ54" s="34">
        <f t="shared" si="4"/>
        <v>0</v>
      </c>
      <c r="AR54" s="34">
        <f t="shared" si="5"/>
        <v>0</v>
      </c>
      <c r="AS54" s="34">
        <f t="shared" si="6"/>
        <v>8</v>
      </c>
    </row>
    <row r="55">
      <c r="A55" s="37">
        <v>50.0</v>
      </c>
      <c r="B55" s="116" t="s">
        <v>1036</v>
      </c>
      <c r="C55" s="116" t="s">
        <v>486</v>
      </c>
      <c r="D55" s="118"/>
      <c r="E55" s="118"/>
      <c r="F55" s="116" t="s">
        <v>96</v>
      </c>
      <c r="G55" s="116" t="s">
        <v>218</v>
      </c>
      <c r="H55" s="38" t="s">
        <v>83</v>
      </c>
      <c r="I55" s="38" t="s">
        <v>84</v>
      </c>
      <c r="J55" s="39">
        <v>42979.0</v>
      </c>
      <c r="K55" s="41"/>
      <c r="L55" s="38" t="s">
        <v>85</v>
      </c>
      <c r="M55" s="41"/>
      <c r="N55" s="41"/>
      <c r="O55" s="28" t="s">
        <v>73</v>
      </c>
      <c r="P55" s="29" t="s">
        <v>73</v>
      </c>
      <c r="Q55" s="29" t="s">
        <v>73</v>
      </c>
      <c r="R55" s="43"/>
      <c r="S55" s="43"/>
      <c r="T55" s="43"/>
      <c r="U55" s="43"/>
      <c r="V55" s="28" t="s">
        <v>73</v>
      </c>
      <c r="W55" s="29" t="s">
        <v>73</v>
      </c>
      <c r="X55" s="29" t="s">
        <v>73</v>
      </c>
      <c r="Y55" s="43"/>
      <c r="Z55" s="29" t="s">
        <v>73</v>
      </c>
      <c r="AA55" s="43"/>
      <c r="AB55" s="43"/>
      <c r="AC55" s="29" t="s">
        <v>73</v>
      </c>
      <c r="AD55" s="43"/>
      <c r="AE55" s="34">
        <f t="shared" si="1"/>
        <v>0</v>
      </c>
      <c r="AF55" s="28">
        <v>0.0</v>
      </c>
      <c r="AG55" s="28">
        <v>0.0</v>
      </c>
      <c r="AH55" s="36">
        <f t="shared" si="2"/>
        <v>0</v>
      </c>
      <c r="AI55" s="29" t="s">
        <v>92</v>
      </c>
      <c r="AJ55" s="29" t="s">
        <v>55</v>
      </c>
      <c r="AK55" s="29" t="s">
        <v>55</v>
      </c>
      <c r="AL55" s="29" t="s">
        <v>55</v>
      </c>
      <c r="AM55" s="29" t="s">
        <v>55</v>
      </c>
      <c r="AN55" s="29" t="s">
        <v>92</v>
      </c>
      <c r="AO55" s="29" t="s">
        <v>55</v>
      </c>
      <c r="AP55" s="34">
        <f t="shared" si="3"/>
        <v>0</v>
      </c>
      <c r="AQ55" s="34">
        <f t="shared" si="4"/>
        <v>0</v>
      </c>
      <c r="AR55" s="34">
        <f t="shared" si="5"/>
        <v>0</v>
      </c>
      <c r="AS55" s="34">
        <f t="shared" si="6"/>
        <v>8</v>
      </c>
    </row>
    <row r="56">
      <c r="A56" s="18">
        <v>51.0</v>
      </c>
      <c r="B56" s="116" t="s">
        <v>803</v>
      </c>
      <c r="C56" s="116" t="s">
        <v>113</v>
      </c>
      <c r="D56" s="118"/>
      <c r="E56" s="117"/>
      <c r="F56" s="116" t="s">
        <v>96</v>
      </c>
      <c r="G56" s="116" t="s">
        <v>218</v>
      </c>
      <c r="H56" s="38" t="s">
        <v>83</v>
      </c>
      <c r="I56" s="38"/>
      <c r="J56" s="39"/>
      <c r="K56" s="41"/>
      <c r="L56" s="38"/>
      <c r="M56" s="41"/>
      <c r="N56" s="41"/>
      <c r="O56" s="28" t="s">
        <v>73</v>
      </c>
      <c r="P56" s="29" t="s">
        <v>73</v>
      </c>
      <c r="Q56" s="29" t="s">
        <v>73</v>
      </c>
      <c r="R56" s="43"/>
      <c r="S56" s="43"/>
      <c r="T56" s="43"/>
      <c r="U56" s="43"/>
      <c r="V56" s="28" t="s">
        <v>73</v>
      </c>
      <c r="W56" s="29" t="s">
        <v>73</v>
      </c>
      <c r="X56" s="29" t="s">
        <v>73</v>
      </c>
      <c r="Y56" s="43"/>
      <c r="Z56" s="29" t="s">
        <v>73</v>
      </c>
      <c r="AA56" s="43"/>
      <c r="AB56" s="43"/>
      <c r="AC56" s="29" t="s">
        <v>73</v>
      </c>
      <c r="AD56" s="43"/>
      <c r="AE56" s="34">
        <f t="shared" si="1"/>
        <v>0</v>
      </c>
      <c r="AF56" s="28">
        <v>0.0</v>
      </c>
      <c r="AG56" s="28">
        <v>0.0</v>
      </c>
      <c r="AH56" s="36">
        <f t="shared" si="2"/>
        <v>0</v>
      </c>
      <c r="AI56" s="29" t="s">
        <v>92</v>
      </c>
      <c r="AJ56" s="29" t="s">
        <v>55</v>
      </c>
      <c r="AK56" s="29" t="s">
        <v>55</v>
      </c>
      <c r="AL56" s="29" t="s">
        <v>55</v>
      </c>
      <c r="AM56" s="29" t="s">
        <v>55</v>
      </c>
      <c r="AN56" s="29" t="s">
        <v>92</v>
      </c>
      <c r="AO56" s="29" t="s">
        <v>55</v>
      </c>
      <c r="AP56" s="34">
        <f t="shared" si="3"/>
        <v>0</v>
      </c>
      <c r="AQ56" s="34">
        <f t="shared" si="4"/>
        <v>0</v>
      </c>
      <c r="AR56" s="34">
        <f t="shared" si="5"/>
        <v>0</v>
      </c>
      <c r="AS56" s="34">
        <f t="shared" si="6"/>
        <v>8</v>
      </c>
    </row>
    <row r="57">
      <c r="A57" s="37">
        <v>52.0</v>
      </c>
      <c r="B57" s="116" t="s">
        <v>1988</v>
      </c>
      <c r="C57" s="116" t="s">
        <v>1989</v>
      </c>
      <c r="D57" s="116" t="s">
        <v>266</v>
      </c>
      <c r="E57" s="117"/>
      <c r="F57" s="116" t="s">
        <v>96</v>
      </c>
      <c r="G57" s="116" t="s">
        <v>218</v>
      </c>
      <c r="H57" s="38" t="s">
        <v>83</v>
      </c>
      <c r="I57" s="38" t="s">
        <v>84</v>
      </c>
      <c r="J57" s="39">
        <v>42979.0</v>
      </c>
      <c r="K57" s="41"/>
      <c r="L57" s="38" t="s">
        <v>85</v>
      </c>
      <c r="M57" s="41"/>
      <c r="N57" s="41"/>
      <c r="O57" s="28" t="s">
        <v>73</v>
      </c>
      <c r="P57" s="29" t="s">
        <v>73</v>
      </c>
      <c r="Q57" s="29" t="s">
        <v>73</v>
      </c>
      <c r="R57" s="43"/>
      <c r="S57" s="43"/>
      <c r="T57" s="43"/>
      <c r="U57" s="43"/>
      <c r="V57" s="28" t="s">
        <v>73</v>
      </c>
      <c r="W57" s="29" t="s">
        <v>73</v>
      </c>
      <c r="X57" s="29" t="s">
        <v>73</v>
      </c>
      <c r="Y57" s="43"/>
      <c r="Z57" s="29" t="s">
        <v>73</v>
      </c>
      <c r="AA57" s="43"/>
      <c r="AB57" s="43"/>
      <c r="AC57" s="29" t="s">
        <v>73</v>
      </c>
      <c r="AD57" s="43"/>
      <c r="AE57" s="34">
        <f t="shared" si="1"/>
        <v>0</v>
      </c>
      <c r="AF57" s="28">
        <v>0.0</v>
      </c>
      <c r="AG57" s="28">
        <v>0.0</v>
      </c>
      <c r="AH57" s="36">
        <f t="shared" si="2"/>
        <v>0</v>
      </c>
      <c r="AI57" s="29" t="s">
        <v>92</v>
      </c>
      <c r="AJ57" s="29" t="s">
        <v>55</v>
      </c>
      <c r="AK57" s="29" t="s">
        <v>55</v>
      </c>
      <c r="AL57" s="29" t="s">
        <v>55</v>
      </c>
      <c r="AM57" s="29" t="s">
        <v>55</v>
      </c>
      <c r="AN57" s="29" t="s">
        <v>92</v>
      </c>
      <c r="AO57" s="29" t="s">
        <v>55</v>
      </c>
      <c r="AP57" s="34">
        <f t="shared" si="3"/>
        <v>0</v>
      </c>
      <c r="AQ57" s="34">
        <f t="shared" si="4"/>
        <v>0</v>
      </c>
      <c r="AR57" s="34">
        <f t="shared" si="5"/>
        <v>0</v>
      </c>
      <c r="AS57" s="34">
        <f t="shared" si="6"/>
        <v>8</v>
      </c>
    </row>
    <row r="58">
      <c r="A58" s="18">
        <v>53.0</v>
      </c>
      <c r="B58" s="116" t="s">
        <v>990</v>
      </c>
      <c r="C58" s="116" t="s">
        <v>589</v>
      </c>
      <c r="D58" s="116" t="s">
        <v>235</v>
      </c>
      <c r="E58" s="117"/>
      <c r="F58" s="116" t="s">
        <v>96</v>
      </c>
      <c r="G58" s="116" t="s">
        <v>218</v>
      </c>
      <c r="H58" s="38" t="s">
        <v>83</v>
      </c>
      <c r="I58" s="38" t="s">
        <v>84</v>
      </c>
      <c r="J58" s="39">
        <v>42979.0</v>
      </c>
      <c r="K58" s="41"/>
      <c r="L58" s="38" t="s">
        <v>85</v>
      </c>
      <c r="M58" s="41"/>
      <c r="N58" s="41"/>
      <c r="O58" s="28" t="s">
        <v>73</v>
      </c>
      <c r="P58" s="29" t="s">
        <v>73</v>
      </c>
      <c r="Q58" s="29" t="s">
        <v>73</v>
      </c>
      <c r="R58" s="43"/>
      <c r="S58" s="43"/>
      <c r="T58" s="43"/>
      <c r="U58" s="43"/>
      <c r="V58" s="28" t="s">
        <v>73</v>
      </c>
      <c r="W58" s="29" t="s">
        <v>73</v>
      </c>
      <c r="X58" s="29" t="s">
        <v>73</v>
      </c>
      <c r="Y58" s="43"/>
      <c r="Z58" s="29" t="s">
        <v>73</v>
      </c>
      <c r="AA58" s="43"/>
      <c r="AB58" s="43"/>
      <c r="AC58" s="29" t="s">
        <v>73</v>
      </c>
      <c r="AD58" s="43"/>
      <c r="AE58" s="34">
        <f t="shared" si="1"/>
        <v>0</v>
      </c>
      <c r="AF58" s="28">
        <v>0.0</v>
      </c>
      <c r="AG58" s="28">
        <v>0.0</v>
      </c>
      <c r="AH58" s="36">
        <f t="shared" si="2"/>
        <v>0</v>
      </c>
      <c r="AI58" s="29" t="s">
        <v>92</v>
      </c>
      <c r="AJ58" s="29" t="s">
        <v>55</v>
      </c>
      <c r="AK58" s="29" t="s">
        <v>55</v>
      </c>
      <c r="AL58" s="29" t="s">
        <v>55</v>
      </c>
      <c r="AM58" s="29" t="s">
        <v>55</v>
      </c>
      <c r="AN58" s="29" t="s">
        <v>92</v>
      </c>
      <c r="AO58" s="29" t="s">
        <v>55</v>
      </c>
      <c r="AP58" s="34">
        <f t="shared" si="3"/>
        <v>0</v>
      </c>
      <c r="AQ58" s="34">
        <f t="shared" si="4"/>
        <v>0</v>
      </c>
      <c r="AR58" s="34">
        <f t="shared" si="5"/>
        <v>0</v>
      </c>
      <c r="AS58" s="34">
        <f t="shared" si="6"/>
        <v>8</v>
      </c>
    </row>
    <row r="59">
      <c r="A59" s="37">
        <v>54.0</v>
      </c>
      <c r="B59" s="116" t="s">
        <v>436</v>
      </c>
      <c r="C59" s="116" t="s">
        <v>1040</v>
      </c>
      <c r="D59" s="116" t="s">
        <v>837</v>
      </c>
      <c r="E59" s="117"/>
      <c r="F59" s="116" t="s">
        <v>79</v>
      </c>
      <c r="G59" s="116" t="s">
        <v>218</v>
      </c>
      <c r="H59" s="38" t="s">
        <v>83</v>
      </c>
      <c r="I59" s="38" t="s">
        <v>84</v>
      </c>
      <c r="J59" s="39">
        <v>42979.0</v>
      </c>
      <c r="K59" s="41"/>
      <c r="L59" s="38" t="s">
        <v>85</v>
      </c>
      <c r="M59" s="41"/>
      <c r="N59" s="41"/>
      <c r="O59" s="28" t="s">
        <v>73</v>
      </c>
      <c r="P59" s="29" t="s">
        <v>73</v>
      </c>
      <c r="Q59" s="29" t="s">
        <v>72</v>
      </c>
      <c r="R59" s="43"/>
      <c r="S59" s="43"/>
      <c r="T59" s="43"/>
      <c r="U59" s="43"/>
      <c r="V59" s="28" t="s">
        <v>73</v>
      </c>
      <c r="W59" s="29" t="s">
        <v>73</v>
      </c>
      <c r="X59" s="29" t="s">
        <v>73</v>
      </c>
      <c r="Y59" s="43"/>
      <c r="Z59" s="29" t="s">
        <v>73</v>
      </c>
      <c r="AA59" s="43"/>
      <c r="AB59" s="43"/>
      <c r="AC59" s="29" t="s">
        <v>73</v>
      </c>
      <c r="AD59" s="43"/>
      <c r="AE59" s="34">
        <f t="shared" si="1"/>
        <v>0</v>
      </c>
      <c r="AF59" s="28">
        <v>0.0</v>
      </c>
      <c r="AG59" s="28">
        <v>0.0</v>
      </c>
      <c r="AH59" s="36">
        <f t="shared" si="2"/>
        <v>0</v>
      </c>
      <c r="AI59" s="29" t="s">
        <v>92</v>
      </c>
      <c r="AJ59" s="29" t="s">
        <v>55</v>
      </c>
      <c r="AK59" s="29" t="s">
        <v>55</v>
      </c>
      <c r="AL59" s="29" t="s">
        <v>55</v>
      </c>
      <c r="AM59" s="29" t="s">
        <v>55</v>
      </c>
      <c r="AN59" s="29" t="s">
        <v>92</v>
      </c>
      <c r="AO59" s="29" t="s">
        <v>55</v>
      </c>
      <c r="AP59" s="34">
        <f t="shared" si="3"/>
        <v>0</v>
      </c>
      <c r="AQ59" s="34">
        <f t="shared" si="4"/>
        <v>0</v>
      </c>
      <c r="AR59" s="34">
        <f t="shared" si="5"/>
        <v>1</v>
      </c>
      <c r="AS59" s="34">
        <f t="shared" si="6"/>
        <v>7</v>
      </c>
    </row>
    <row r="60">
      <c r="A60" s="18">
        <v>55.0</v>
      </c>
      <c r="B60" s="116" t="s">
        <v>1041</v>
      </c>
      <c r="C60" s="116" t="s">
        <v>126</v>
      </c>
      <c r="D60" s="116" t="s">
        <v>515</v>
      </c>
      <c r="E60" s="117"/>
      <c r="F60" s="116" t="s">
        <v>79</v>
      </c>
      <c r="G60" s="116" t="s">
        <v>218</v>
      </c>
      <c r="H60" s="38" t="s">
        <v>83</v>
      </c>
      <c r="I60" s="38" t="s">
        <v>84</v>
      </c>
      <c r="J60" s="39">
        <v>42979.0</v>
      </c>
      <c r="K60" s="41"/>
      <c r="L60" s="38" t="s">
        <v>85</v>
      </c>
      <c r="M60" s="41"/>
      <c r="N60" s="41"/>
      <c r="O60" s="28" t="s">
        <v>73</v>
      </c>
      <c r="P60" s="29" t="s">
        <v>73</v>
      </c>
      <c r="Q60" s="29" t="s">
        <v>73</v>
      </c>
      <c r="R60" s="43"/>
      <c r="S60" s="43"/>
      <c r="T60" s="43"/>
      <c r="U60" s="43"/>
      <c r="V60" s="28" t="s">
        <v>73</v>
      </c>
      <c r="W60" s="29" t="s">
        <v>73</v>
      </c>
      <c r="X60" s="29" t="s">
        <v>73</v>
      </c>
      <c r="Y60" s="43"/>
      <c r="Z60" s="29" t="s">
        <v>73</v>
      </c>
      <c r="AA60" s="43"/>
      <c r="AB60" s="43"/>
      <c r="AC60" s="29" t="s">
        <v>73</v>
      </c>
      <c r="AD60" s="43"/>
      <c r="AE60" s="34">
        <f t="shared" si="1"/>
        <v>0</v>
      </c>
      <c r="AF60" s="28">
        <v>0.0</v>
      </c>
      <c r="AG60" s="28">
        <v>0.0</v>
      </c>
      <c r="AH60" s="36">
        <f t="shared" si="2"/>
        <v>0</v>
      </c>
      <c r="AI60" s="29" t="s">
        <v>92</v>
      </c>
      <c r="AJ60" s="29" t="s">
        <v>55</v>
      </c>
      <c r="AK60" s="29" t="s">
        <v>55</v>
      </c>
      <c r="AL60" s="29" t="s">
        <v>55</v>
      </c>
      <c r="AM60" s="29" t="s">
        <v>55</v>
      </c>
      <c r="AN60" s="29" t="s">
        <v>92</v>
      </c>
      <c r="AO60" s="29" t="s">
        <v>55</v>
      </c>
      <c r="AP60" s="34">
        <f t="shared" si="3"/>
        <v>0</v>
      </c>
      <c r="AQ60" s="34">
        <f t="shared" si="4"/>
        <v>0</v>
      </c>
      <c r="AR60" s="34">
        <f t="shared" si="5"/>
        <v>0</v>
      </c>
      <c r="AS60" s="34">
        <f t="shared" si="6"/>
        <v>8</v>
      </c>
    </row>
    <row r="61">
      <c r="A61" s="37">
        <v>56.0</v>
      </c>
      <c r="B61" s="116" t="s">
        <v>1043</v>
      </c>
      <c r="C61" s="116" t="s">
        <v>101</v>
      </c>
      <c r="D61" s="116" t="s">
        <v>200</v>
      </c>
      <c r="E61" s="117"/>
      <c r="F61" s="116" t="s">
        <v>96</v>
      </c>
      <c r="G61" s="116" t="s">
        <v>218</v>
      </c>
      <c r="H61" s="38" t="s">
        <v>83</v>
      </c>
      <c r="I61" s="38" t="s">
        <v>84</v>
      </c>
      <c r="J61" s="39">
        <v>42979.0</v>
      </c>
      <c r="K61" s="41"/>
      <c r="L61" s="38" t="s">
        <v>85</v>
      </c>
      <c r="M61" s="41"/>
      <c r="N61" s="41"/>
      <c r="O61" s="28" t="s">
        <v>73</v>
      </c>
      <c r="P61" s="29" t="s">
        <v>73</v>
      </c>
      <c r="Q61" s="29" t="s">
        <v>73</v>
      </c>
      <c r="R61" s="43"/>
      <c r="S61" s="43"/>
      <c r="T61" s="43"/>
      <c r="U61" s="43"/>
      <c r="V61" s="28" t="s">
        <v>73</v>
      </c>
      <c r="W61" s="29" t="s">
        <v>73</v>
      </c>
      <c r="X61" s="29" t="s">
        <v>73</v>
      </c>
      <c r="Y61" s="43"/>
      <c r="Z61" s="29" t="s">
        <v>73</v>
      </c>
      <c r="AA61" s="43"/>
      <c r="AB61" s="43"/>
      <c r="AC61" s="29" t="s">
        <v>73</v>
      </c>
      <c r="AD61" s="43"/>
      <c r="AE61" s="34">
        <f t="shared" si="1"/>
        <v>0</v>
      </c>
      <c r="AF61" s="28">
        <v>0.0</v>
      </c>
      <c r="AG61" s="28">
        <v>0.0</v>
      </c>
      <c r="AH61" s="36">
        <f t="shared" si="2"/>
        <v>0</v>
      </c>
      <c r="AI61" s="29" t="s">
        <v>92</v>
      </c>
      <c r="AJ61" s="29" t="s">
        <v>55</v>
      </c>
      <c r="AK61" s="29" t="s">
        <v>55</v>
      </c>
      <c r="AL61" s="29" t="s">
        <v>55</v>
      </c>
      <c r="AM61" s="29" t="s">
        <v>55</v>
      </c>
      <c r="AN61" s="29" t="s">
        <v>92</v>
      </c>
      <c r="AO61" s="29" t="s">
        <v>55</v>
      </c>
      <c r="AP61" s="34">
        <f t="shared" si="3"/>
        <v>0</v>
      </c>
      <c r="AQ61" s="34">
        <f t="shared" si="4"/>
        <v>0</v>
      </c>
      <c r="AR61" s="34">
        <f t="shared" si="5"/>
        <v>0</v>
      </c>
      <c r="AS61" s="34">
        <f t="shared" si="6"/>
        <v>8</v>
      </c>
    </row>
    <row r="62">
      <c r="A62" s="18">
        <v>57.0</v>
      </c>
      <c r="B62" s="116" t="s">
        <v>280</v>
      </c>
      <c r="C62" s="116" t="s">
        <v>1044</v>
      </c>
      <c r="D62" s="116" t="s">
        <v>404</v>
      </c>
      <c r="E62" s="117"/>
      <c r="F62" s="116" t="s">
        <v>96</v>
      </c>
      <c r="G62" s="116" t="s">
        <v>218</v>
      </c>
      <c r="H62" s="38" t="s">
        <v>83</v>
      </c>
      <c r="I62" s="38" t="s">
        <v>84</v>
      </c>
      <c r="J62" s="39">
        <v>42979.0</v>
      </c>
      <c r="K62" s="41"/>
      <c r="L62" s="38" t="s">
        <v>85</v>
      </c>
      <c r="M62" s="41"/>
      <c r="N62" s="41"/>
      <c r="O62" s="28" t="s">
        <v>73</v>
      </c>
      <c r="P62" s="29" t="s">
        <v>73</v>
      </c>
      <c r="Q62" s="29" t="s">
        <v>73</v>
      </c>
      <c r="R62" s="43"/>
      <c r="S62" s="43"/>
      <c r="T62" s="43"/>
      <c r="U62" s="43"/>
      <c r="V62" s="28" t="s">
        <v>73</v>
      </c>
      <c r="W62" s="29" t="s">
        <v>73</v>
      </c>
      <c r="X62" s="29" t="s">
        <v>73</v>
      </c>
      <c r="Y62" s="43"/>
      <c r="Z62" s="29" t="s">
        <v>73</v>
      </c>
      <c r="AA62" s="43"/>
      <c r="AB62" s="43"/>
      <c r="AC62" s="29" t="s">
        <v>73</v>
      </c>
      <c r="AD62" s="43"/>
      <c r="AE62" s="34">
        <f t="shared" si="1"/>
        <v>0</v>
      </c>
      <c r="AF62" s="28">
        <v>0.0</v>
      </c>
      <c r="AG62" s="28">
        <v>0.0</v>
      </c>
      <c r="AH62" s="36">
        <f t="shared" si="2"/>
        <v>0</v>
      </c>
      <c r="AI62" s="29" t="s">
        <v>92</v>
      </c>
      <c r="AJ62" s="29" t="s">
        <v>55</v>
      </c>
      <c r="AK62" s="29" t="s">
        <v>55</v>
      </c>
      <c r="AL62" s="29" t="s">
        <v>55</v>
      </c>
      <c r="AM62" s="29" t="s">
        <v>55</v>
      </c>
      <c r="AN62" s="29" t="s">
        <v>92</v>
      </c>
      <c r="AO62" s="29" t="s">
        <v>55</v>
      </c>
      <c r="AP62" s="34">
        <f t="shared" si="3"/>
        <v>0</v>
      </c>
      <c r="AQ62" s="34">
        <f t="shared" si="4"/>
        <v>0</v>
      </c>
      <c r="AR62" s="34">
        <f t="shared" si="5"/>
        <v>0</v>
      </c>
      <c r="AS62" s="34">
        <f t="shared" si="6"/>
        <v>8</v>
      </c>
    </row>
    <row r="63">
      <c r="A63" s="37">
        <v>58.0</v>
      </c>
      <c r="B63" s="116" t="s">
        <v>167</v>
      </c>
      <c r="C63" s="116" t="s">
        <v>142</v>
      </c>
      <c r="D63" s="116" t="s">
        <v>77</v>
      </c>
      <c r="E63" s="117"/>
      <c r="F63" s="116" t="s">
        <v>79</v>
      </c>
      <c r="G63" s="116" t="s">
        <v>218</v>
      </c>
      <c r="H63" s="38" t="s">
        <v>83</v>
      </c>
      <c r="I63" s="38" t="s">
        <v>84</v>
      </c>
      <c r="J63" s="39">
        <v>42979.0</v>
      </c>
      <c r="K63" s="44"/>
      <c r="L63" s="38" t="s">
        <v>85</v>
      </c>
      <c r="M63" s="41"/>
      <c r="N63" s="41"/>
      <c r="O63" s="28" t="s">
        <v>73</v>
      </c>
      <c r="P63" s="29" t="s">
        <v>73</v>
      </c>
      <c r="Q63" s="29" t="s">
        <v>73</v>
      </c>
      <c r="R63" s="43"/>
      <c r="S63" s="43"/>
      <c r="T63" s="43"/>
      <c r="U63" s="43"/>
      <c r="V63" s="28" t="s">
        <v>73</v>
      </c>
      <c r="W63" s="29" t="s">
        <v>73</v>
      </c>
      <c r="X63" s="29" t="s">
        <v>73</v>
      </c>
      <c r="Y63" s="43"/>
      <c r="Z63" s="29" t="s">
        <v>73</v>
      </c>
      <c r="AA63" s="43"/>
      <c r="AB63" s="43"/>
      <c r="AC63" s="29" t="s">
        <v>73</v>
      </c>
      <c r="AD63" s="43"/>
      <c r="AE63" s="34">
        <f t="shared" si="1"/>
        <v>0</v>
      </c>
      <c r="AF63" s="28">
        <v>0.0</v>
      </c>
      <c r="AG63" s="28">
        <v>0.0</v>
      </c>
      <c r="AH63" s="36">
        <f t="shared" si="2"/>
        <v>0</v>
      </c>
      <c r="AI63" s="29" t="s">
        <v>92</v>
      </c>
      <c r="AJ63" s="29" t="s">
        <v>55</v>
      </c>
      <c r="AK63" s="29" t="s">
        <v>55</v>
      </c>
      <c r="AL63" s="29" t="s">
        <v>55</v>
      </c>
      <c r="AM63" s="29" t="s">
        <v>55</v>
      </c>
      <c r="AN63" s="29" t="s">
        <v>92</v>
      </c>
      <c r="AO63" s="29" t="s">
        <v>55</v>
      </c>
      <c r="AP63" s="34">
        <f t="shared" si="3"/>
        <v>0</v>
      </c>
      <c r="AQ63" s="34">
        <f t="shared" si="4"/>
        <v>0</v>
      </c>
      <c r="AR63" s="34">
        <f t="shared" si="5"/>
        <v>0</v>
      </c>
      <c r="AS63" s="34">
        <f t="shared" si="6"/>
        <v>8</v>
      </c>
    </row>
    <row r="64">
      <c r="A64" s="18">
        <v>59.0</v>
      </c>
      <c r="B64" s="116" t="s">
        <v>1046</v>
      </c>
      <c r="C64" s="116" t="s">
        <v>272</v>
      </c>
      <c r="D64" s="116" t="s">
        <v>115</v>
      </c>
      <c r="E64" s="118"/>
      <c r="F64" s="116" t="s">
        <v>79</v>
      </c>
      <c r="G64" s="116" t="s">
        <v>218</v>
      </c>
      <c r="H64" s="38" t="s">
        <v>83</v>
      </c>
      <c r="I64" s="38" t="s">
        <v>84</v>
      </c>
      <c r="J64" s="39">
        <v>42979.0</v>
      </c>
      <c r="K64" s="41"/>
      <c r="L64" s="38" t="s">
        <v>85</v>
      </c>
      <c r="M64" s="41"/>
      <c r="N64" s="41"/>
      <c r="O64" s="28" t="s">
        <v>73</v>
      </c>
      <c r="P64" s="29" t="s">
        <v>73</v>
      </c>
      <c r="Q64" s="29" t="s">
        <v>73</v>
      </c>
      <c r="R64" s="43"/>
      <c r="S64" s="43"/>
      <c r="T64" s="43"/>
      <c r="U64" s="43"/>
      <c r="V64" s="28" t="s">
        <v>73</v>
      </c>
      <c r="W64" s="29" t="s">
        <v>73</v>
      </c>
      <c r="X64" s="29" t="s">
        <v>73</v>
      </c>
      <c r="Y64" s="43"/>
      <c r="Z64" s="29" t="s">
        <v>73</v>
      </c>
      <c r="AA64" s="43"/>
      <c r="AB64" s="43"/>
      <c r="AC64" s="29" t="s">
        <v>73</v>
      </c>
      <c r="AD64" s="43"/>
      <c r="AE64" s="34">
        <f t="shared" si="1"/>
        <v>0</v>
      </c>
      <c r="AF64" s="28">
        <v>0.0</v>
      </c>
      <c r="AG64" s="28">
        <v>0.0</v>
      </c>
      <c r="AH64" s="36">
        <f t="shared" si="2"/>
        <v>0</v>
      </c>
      <c r="AI64" s="29" t="s">
        <v>92</v>
      </c>
      <c r="AJ64" s="29" t="s">
        <v>55</v>
      </c>
      <c r="AK64" s="29" t="s">
        <v>55</v>
      </c>
      <c r="AL64" s="29" t="s">
        <v>55</v>
      </c>
      <c r="AM64" s="29" t="s">
        <v>55</v>
      </c>
      <c r="AN64" s="29" t="s">
        <v>92</v>
      </c>
      <c r="AO64" s="29" t="s">
        <v>55</v>
      </c>
      <c r="AP64" s="34">
        <f t="shared" si="3"/>
        <v>0</v>
      </c>
      <c r="AQ64" s="34">
        <f t="shared" si="4"/>
        <v>0</v>
      </c>
      <c r="AR64" s="34">
        <f t="shared" si="5"/>
        <v>0</v>
      </c>
      <c r="AS64" s="34">
        <f t="shared" si="6"/>
        <v>8</v>
      </c>
    </row>
    <row r="65">
      <c r="A65" s="37">
        <v>60.0</v>
      </c>
      <c r="B65" s="116" t="s">
        <v>1047</v>
      </c>
      <c r="C65" s="116" t="s">
        <v>199</v>
      </c>
      <c r="D65" s="118"/>
      <c r="E65" s="117"/>
      <c r="F65" s="116" t="s">
        <v>96</v>
      </c>
      <c r="G65" s="116" t="s">
        <v>218</v>
      </c>
      <c r="H65" s="38" t="s">
        <v>83</v>
      </c>
      <c r="I65" s="38" t="s">
        <v>84</v>
      </c>
      <c r="J65" s="39">
        <v>42979.0</v>
      </c>
      <c r="K65" s="41"/>
      <c r="L65" s="38" t="s">
        <v>85</v>
      </c>
      <c r="M65" s="41"/>
      <c r="N65" s="41"/>
      <c r="O65" s="28" t="s">
        <v>73</v>
      </c>
      <c r="P65" s="29" t="s">
        <v>73</v>
      </c>
      <c r="Q65" s="29" t="s">
        <v>73</v>
      </c>
      <c r="R65" s="43"/>
      <c r="S65" s="43"/>
      <c r="T65" s="43"/>
      <c r="U65" s="43"/>
      <c r="V65" s="28" t="s">
        <v>73</v>
      </c>
      <c r="W65" s="29" t="s">
        <v>73</v>
      </c>
      <c r="X65" s="29" t="s">
        <v>73</v>
      </c>
      <c r="Y65" s="43"/>
      <c r="Z65" s="29" t="s">
        <v>73</v>
      </c>
      <c r="AA65" s="43"/>
      <c r="AB65" s="43"/>
      <c r="AC65" s="29" t="s">
        <v>73</v>
      </c>
      <c r="AD65" s="43"/>
      <c r="AE65" s="34">
        <f t="shared" si="1"/>
        <v>0</v>
      </c>
      <c r="AF65" s="28">
        <v>0.0</v>
      </c>
      <c r="AG65" s="28">
        <v>0.0</v>
      </c>
      <c r="AH65" s="36">
        <f t="shared" si="2"/>
        <v>0</v>
      </c>
      <c r="AI65" s="29" t="s">
        <v>92</v>
      </c>
      <c r="AJ65" s="29" t="s">
        <v>55</v>
      </c>
      <c r="AK65" s="29" t="s">
        <v>55</v>
      </c>
      <c r="AL65" s="29" t="s">
        <v>55</v>
      </c>
      <c r="AM65" s="29" t="s">
        <v>55</v>
      </c>
      <c r="AN65" s="29" t="s">
        <v>92</v>
      </c>
      <c r="AO65" s="29" t="s">
        <v>55</v>
      </c>
      <c r="AP65" s="34">
        <f t="shared" si="3"/>
        <v>0</v>
      </c>
      <c r="AQ65" s="34">
        <f t="shared" si="4"/>
        <v>0</v>
      </c>
      <c r="AR65" s="34">
        <f t="shared" si="5"/>
        <v>0</v>
      </c>
      <c r="AS65" s="34">
        <f t="shared" si="6"/>
        <v>8</v>
      </c>
    </row>
    <row r="66">
      <c r="A66" s="18">
        <v>61.0</v>
      </c>
      <c r="B66" s="116" t="s">
        <v>1048</v>
      </c>
      <c r="C66" s="116" t="s">
        <v>217</v>
      </c>
      <c r="D66" s="118"/>
      <c r="E66" s="117"/>
      <c r="F66" s="116" t="s">
        <v>96</v>
      </c>
      <c r="G66" s="116" t="s">
        <v>218</v>
      </c>
      <c r="H66" s="38" t="s">
        <v>83</v>
      </c>
      <c r="I66" s="38" t="s">
        <v>84</v>
      </c>
      <c r="J66" s="39">
        <v>42979.0</v>
      </c>
      <c r="K66" s="44"/>
      <c r="L66" s="38" t="s">
        <v>85</v>
      </c>
      <c r="M66" s="41"/>
      <c r="N66" s="41"/>
      <c r="O66" s="28" t="s">
        <v>73</v>
      </c>
      <c r="P66" s="29" t="s">
        <v>73</v>
      </c>
      <c r="Q66" s="29" t="s">
        <v>73</v>
      </c>
      <c r="R66" s="43"/>
      <c r="S66" s="43"/>
      <c r="T66" s="43"/>
      <c r="U66" s="43"/>
      <c r="V66" s="28" t="s">
        <v>73</v>
      </c>
      <c r="W66" s="29" t="s">
        <v>73</v>
      </c>
      <c r="X66" s="29" t="s">
        <v>73</v>
      </c>
      <c r="Y66" s="43"/>
      <c r="Z66" s="29" t="s">
        <v>73</v>
      </c>
      <c r="AA66" s="43"/>
      <c r="AB66" s="43"/>
      <c r="AC66" s="29" t="s">
        <v>73</v>
      </c>
      <c r="AD66" s="43"/>
      <c r="AE66" s="34">
        <f t="shared" si="1"/>
        <v>0</v>
      </c>
      <c r="AF66" s="28">
        <v>0.0</v>
      </c>
      <c r="AG66" s="28">
        <v>0.0</v>
      </c>
      <c r="AH66" s="36">
        <f t="shared" si="2"/>
        <v>0</v>
      </c>
      <c r="AI66" s="29" t="s">
        <v>92</v>
      </c>
      <c r="AJ66" s="29" t="s">
        <v>55</v>
      </c>
      <c r="AK66" s="29" t="s">
        <v>55</v>
      </c>
      <c r="AL66" s="29" t="s">
        <v>55</v>
      </c>
      <c r="AM66" s="29" t="s">
        <v>55</v>
      </c>
      <c r="AN66" s="29" t="s">
        <v>92</v>
      </c>
      <c r="AO66" s="29" t="s">
        <v>55</v>
      </c>
      <c r="AP66" s="34">
        <f t="shared" si="3"/>
        <v>0</v>
      </c>
      <c r="AQ66" s="34">
        <f t="shared" si="4"/>
        <v>0</v>
      </c>
      <c r="AR66" s="34">
        <f t="shared" si="5"/>
        <v>0</v>
      </c>
      <c r="AS66" s="34">
        <f t="shared" si="6"/>
        <v>8</v>
      </c>
    </row>
    <row r="67">
      <c r="A67" s="37">
        <v>62.0</v>
      </c>
      <c r="B67" s="116" t="s">
        <v>1050</v>
      </c>
      <c r="C67" s="116" t="s">
        <v>161</v>
      </c>
      <c r="D67" s="118"/>
      <c r="E67" s="117"/>
      <c r="F67" s="116" t="s">
        <v>79</v>
      </c>
      <c r="G67" s="116" t="s">
        <v>218</v>
      </c>
      <c r="H67" s="38" t="s">
        <v>83</v>
      </c>
      <c r="I67" s="38" t="s">
        <v>84</v>
      </c>
      <c r="J67" s="39">
        <v>42979.0</v>
      </c>
      <c r="K67" s="41"/>
      <c r="L67" s="38" t="s">
        <v>85</v>
      </c>
      <c r="M67" s="41"/>
      <c r="N67" s="41"/>
      <c r="O67" s="28" t="s">
        <v>73</v>
      </c>
      <c r="P67" s="29" t="s">
        <v>73</v>
      </c>
      <c r="Q67" s="29" t="s">
        <v>73</v>
      </c>
      <c r="R67" s="43"/>
      <c r="S67" s="43"/>
      <c r="T67" s="43"/>
      <c r="U67" s="43"/>
      <c r="V67" s="28" t="s">
        <v>73</v>
      </c>
      <c r="W67" s="29" t="s">
        <v>73</v>
      </c>
      <c r="X67" s="29" t="s">
        <v>73</v>
      </c>
      <c r="Y67" s="43"/>
      <c r="Z67" s="29" t="s">
        <v>73</v>
      </c>
      <c r="AA67" s="43"/>
      <c r="AB67" s="43"/>
      <c r="AC67" s="29" t="s">
        <v>73</v>
      </c>
      <c r="AD67" s="43"/>
      <c r="AE67" s="34">
        <f t="shared" si="1"/>
        <v>0</v>
      </c>
      <c r="AF67" s="28">
        <v>0.0</v>
      </c>
      <c r="AG67" s="28">
        <v>0.0</v>
      </c>
      <c r="AH67" s="36">
        <f t="shared" si="2"/>
        <v>0</v>
      </c>
      <c r="AI67" s="29" t="s">
        <v>92</v>
      </c>
      <c r="AJ67" s="29" t="s">
        <v>55</v>
      </c>
      <c r="AK67" s="29" t="s">
        <v>55</v>
      </c>
      <c r="AL67" s="29" t="s">
        <v>55</v>
      </c>
      <c r="AM67" s="29" t="s">
        <v>55</v>
      </c>
      <c r="AN67" s="29" t="s">
        <v>92</v>
      </c>
      <c r="AO67" s="29" t="s">
        <v>55</v>
      </c>
      <c r="AP67" s="34">
        <f t="shared" si="3"/>
        <v>0</v>
      </c>
      <c r="AQ67" s="34">
        <f t="shared" si="4"/>
        <v>0</v>
      </c>
      <c r="AR67" s="34">
        <f t="shared" si="5"/>
        <v>0</v>
      </c>
      <c r="AS67" s="34">
        <f t="shared" si="6"/>
        <v>8</v>
      </c>
    </row>
    <row r="68">
      <c r="A68" s="18">
        <v>63.0</v>
      </c>
      <c r="B68" s="116" t="s">
        <v>1052</v>
      </c>
      <c r="C68" s="116" t="s">
        <v>157</v>
      </c>
      <c r="D68" s="118"/>
      <c r="E68" s="117"/>
      <c r="F68" s="116" t="s">
        <v>79</v>
      </c>
      <c r="G68" s="116" t="s">
        <v>218</v>
      </c>
      <c r="H68" s="38" t="s">
        <v>83</v>
      </c>
      <c r="I68" s="38" t="s">
        <v>84</v>
      </c>
      <c r="J68" s="39">
        <v>42979.0</v>
      </c>
      <c r="K68" s="41"/>
      <c r="L68" s="38" t="s">
        <v>85</v>
      </c>
      <c r="M68" s="41"/>
      <c r="N68" s="41"/>
      <c r="O68" s="28" t="s">
        <v>73</v>
      </c>
      <c r="P68" s="28" t="s">
        <v>73</v>
      </c>
      <c r="Q68" s="28" t="s">
        <v>73</v>
      </c>
      <c r="R68" s="43"/>
      <c r="S68" s="43"/>
      <c r="T68" s="43"/>
      <c r="U68" s="43"/>
      <c r="V68" s="28" t="s">
        <v>73</v>
      </c>
      <c r="W68" s="29" t="s">
        <v>73</v>
      </c>
      <c r="X68" s="28" t="s">
        <v>73</v>
      </c>
      <c r="Y68" s="43"/>
      <c r="Z68" s="28" t="s">
        <v>73</v>
      </c>
      <c r="AA68" s="43"/>
      <c r="AB68" s="43"/>
      <c r="AC68" s="28" t="s">
        <v>73</v>
      </c>
      <c r="AD68" s="43"/>
      <c r="AE68" s="34">
        <f t="shared" si="1"/>
        <v>0</v>
      </c>
      <c r="AF68" s="28">
        <v>0.0</v>
      </c>
      <c r="AG68" s="28">
        <v>0.0</v>
      </c>
      <c r="AH68" s="36">
        <f t="shared" si="2"/>
        <v>0</v>
      </c>
      <c r="AI68" s="29" t="s">
        <v>92</v>
      </c>
      <c r="AJ68" s="29" t="s">
        <v>55</v>
      </c>
      <c r="AK68" s="29" t="s">
        <v>55</v>
      </c>
      <c r="AL68" s="29" t="s">
        <v>55</v>
      </c>
      <c r="AM68" s="29" t="s">
        <v>55</v>
      </c>
      <c r="AN68" s="29" t="s">
        <v>92</v>
      </c>
      <c r="AO68" s="29" t="s">
        <v>55</v>
      </c>
      <c r="AP68" s="34">
        <f t="shared" si="3"/>
        <v>0</v>
      </c>
      <c r="AQ68" s="34">
        <f t="shared" si="4"/>
        <v>0</v>
      </c>
      <c r="AR68" s="34">
        <f t="shared" si="5"/>
        <v>0</v>
      </c>
      <c r="AS68" s="34">
        <f t="shared" si="6"/>
        <v>8</v>
      </c>
    </row>
    <row r="69">
      <c r="A69" s="37">
        <v>64.0</v>
      </c>
      <c r="B69" s="116" t="s">
        <v>1053</v>
      </c>
      <c r="C69" s="116" t="s">
        <v>528</v>
      </c>
      <c r="D69" s="116" t="s">
        <v>266</v>
      </c>
      <c r="E69" s="117"/>
      <c r="F69" s="116" t="s">
        <v>96</v>
      </c>
      <c r="G69" s="116" t="s">
        <v>218</v>
      </c>
      <c r="H69" s="38" t="s">
        <v>83</v>
      </c>
      <c r="I69" s="38" t="s">
        <v>84</v>
      </c>
      <c r="J69" s="39">
        <v>42979.0</v>
      </c>
      <c r="K69" s="41"/>
      <c r="L69" s="38" t="s">
        <v>85</v>
      </c>
      <c r="M69" s="41"/>
      <c r="N69" s="41"/>
      <c r="O69" s="28" t="s">
        <v>73</v>
      </c>
      <c r="P69" s="28" t="s">
        <v>73</v>
      </c>
      <c r="Q69" s="28" t="s">
        <v>73</v>
      </c>
      <c r="R69" s="43"/>
      <c r="S69" s="43"/>
      <c r="T69" s="43"/>
      <c r="U69" s="43"/>
      <c r="V69" s="28" t="s">
        <v>73</v>
      </c>
      <c r="W69" s="29" t="s">
        <v>73</v>
      </c>
      <c r="X69" s="28" t="s">
        <v>73</v>
      </c>
      <c r="Y69" s="43"/>
      <c r="Z69" s="28" t="s">
        <v>73</v>
      </c>
      <c r="AA69" s="43"/>
      <c r="AB69" s="43"/>
      <c r="AC69" s="28" t="s">
        <v>73</v>
      </c>
      <c r="AD69" s="43"/>
      <c r="AE69" s="34">
        <f t="shared" si="1"/>
        <v>0</v>
      </c>
      <c r="AF69" s="28">
        <v>0.0</v>
      </c>
      <c r="AG69" s="28">
        <v>0.0</v>
      </c>
      <c r="AH69" s="36">
        <f t="shared" si="2"/>
        <v>0</v>
      </c>
      <c r="AI69" s="29" t="s">
        <v>92</v>
      </c>
      <c r="AJ69" s="29" t="s">
        <v>55</v>
      </c>
      <c r="AK69" s="29" t="s">
        <v>55</v>
      </c>
      <c r="AL69" s="29" t="s">
        <v>55</v>
      </c>
      <c r="AM69" s="29" t="s">
        <v>55</v>
      </c>
      <c r="AN69" s="29" t="s">
        <v>92</v>
      </c>
      <c r="AO69" s="29" t="s">
        <v>55</v>
      </c>
      <c r="AP69" s="34">
        <f t="shared" si="3"/>
        <v>0</v>
      </c>
      <c r="AQ69" s="34">
        <f t="shared" si="4"/>
        <v>0</v>
      </c>
      <c r="AR69" s="34">
        <f t="shared" si="5"/>
        <v>0</v>
      </c>
      <c r="AS69" s="34">
        <f t="shared" si="6"/>
        <v>8</v>
      </c>
    </row>
    <row r="70">
      <c r="A70" s="18">
        <v>65.0</v>
      </c>
      <c r="B70" s="116" t="s">
        <v>1055</v>
      </c>
      <c r="C70" s="116" t="s">
        <v>404</v>
      </c>
      <c r="D70" s="118"/>
      <c r="E70" s="118"/>
      <c r="F70" s="116" t="s">
        <v>96</v>
      </c>
      <c r="G70" s="116" t="s">
        <v>318</v>
      </c>
      <c r="H70" s="38" t="s">
        <v>83</v>
      </c>
      <c r="I70" s="38" t="s">
        <v>84</v>
      </c>
      <c r="J70" s="39">
        <v>42979.0</v>
      </c>
      <c r="K70" s="41"/>
      <c r="L70" s="38" t="s">
        <v>85</v>
      </c>
      <c r="M70" s="41"/>
      <c r="N70" s="41"/>
      <c r="O70" s="28" t="s">
        <v>73</v>
      </c>
      <c r="P70" s="28" t="s">
        <v>73</v>
      </c>
      <c r="Q70" s="28" t="s">
        <v>73</v>
      </c>
      <c r="R70" s="43"/>
      <c r="S70" s="43"/>
      <c r="T70" s="43"/>
      <c r="U70" s="43"/>
      <c r="V70" s="2" t="s">
        <v>73</v>
      </c>
      <c r="W70" s="29" t="s">
        <v>73</v>
      </c>
      <c r="X70" s="28" t="s">
        <v>73</v>
      </c>
      <c r="Y70" s="43"/>
      <c r="Z70" s="28" t="s">
        <v>73</v>
      </c>
      <c r="AA70" s="43"/>
      <c r="AB70" s="43"/>
      <c r="AC70" s="28" t="s">
        <v>73</v>
      </c>
      <c r="AD70" s="43"/>
      <c r="AE70" s="34">
        <f t="shared" si="1"/>
        <v>0</v>
      </c>
      <c r="AF70" s="28"/>
      <c r="AG70" s="28"/>
      <c r="AH70" s="36">
        <f t="shared" si="2"/>
        <v>0</v>
      </c>
      <c r="AI70" s="41"/>
      <c r="AJ70" s="41"/>
      <c r="AK70" s="41"/>
      <c r="AL70" s="41"/>
      <c r="AM70" s="41"/>
      <c r="AN70" s="41"/>
      <c r="AO70" s="41"/>
      <c r="AP70" s="34">
        <f t="shared" si="3"/>
        <v>0</v>
      </c>
      <c r="AQ70" s="34">
        <f t="shared" si="4"/>
        <v>0</v>
      </c>
      <c r="AR70" s="34">
        <f t="shared" si="5"/>
        <v>0</v>
      </c>
      <c r="AS70" s="34">
        <f t="shared" si="6"/>
        <v>8</v>
      </c>
    </row>
    <row r="71">
      <c r="A71" s="37">
        <v>66.0</v>
      </c>
      <c r="B71" s="116" t="s">
        <v>1057</v>
      </c>
      <c r="C71" s="116" t="s">
        <v>167</v>
      </c>
      <c r="D71" s="118"/>
      <c r="E71" s="117"/>
      <c r="F71" s="116" t="s">
        <v>79</v>
      </c>
      <c r="G71" s="116" t="s">
        <v>318</v>
      </c>
      <c r="H71" s="38" t="s">
        <v>83</v>
      </c>
      <c r="I71" s="38" t="s">
        <v>84</v>
      </c>
      <c r="J71" s="39">
        <v>42979.0</v>
      </c>
      <c r="K71" s="41"/>
      <c r="L71" s="38" t="s">
        <v>85</v>
      </c>
      <c r="M71" s="41"/>
      <c r="N71" s="41"/>
      <c r="O71" s="28" t="s">
        <v>73</v>
      </c>
      <c r="P71" s="28" t="s">
        <v>73</v>
      </c>
      <c r="Q71" s="28" t="s">
        <v>73</v>
      </c>
      <c r="R71" s="43"/>
      <c r="S71" s="43"/>
      <c r="T71" s="43"/>
      <c r="U71" s="43"/>
      <c r="V71" s="28" t="s">
        <v>73</v>
      </c>
      <c r="W71" s="28" t="s">
        <v>73</v>
      </c>
      <c r="X71" s="28" t="s">
        <v>73</v>
      </c>
      <c r="Y71" s="43"/>
      <c r="Z71" s="28" t="s">
        <v>73</v>
      </c>
      <c r="AA71" s="43"/>
      <c r="AB71" s="43"/>
      <c r="AC71" s="28" t="s">
        <v>73</v>
      </c>
      <c r="AD71" s="43"/>
      <c r="AE71" s="34">
        <f t="shared" si="1"/>
        <v>0</v>
      </c>
      <c r="AF71" s="28"/>
      <c r="AG71" s="28"/>
      <c r="AH71" s="36">
        <f t="shared" si="2"/>
        <v>0</v>
      </c>
      <c r="AI71" s="41"/>
      <c r="AJ71" s="41"/>
      <c r="AK71" s="41"/>
      <c r="AL71" s="41"/>
      <c r="AM71" s="41"/>
      <c r="AN71" s="41"/>
      <c r="AO71" s="41"/>
      <c r="AP71" s="34">
        <f t="shared" si="3"/>
        <v>0</v>
      </c>
      <c r="AQ71" s="34">
        <f t="shared" si="4"/>
        <v>0</v>
      </c>
      <c r="AR71" s="34">
        <f t="shared" si="5"/>
        <v>0</v>
      </c>
      <c r="AS71" s="34">
        <f t="shared" si="6"/>
        <v>8</v>
      </c>
    </row>
    <row r="72">
      <c r="A72" s="18">
        <v>67.0</v>
      </c>
      <c r="B72" s="116" t="s">
        <v>1059</v>
      </c>
      <c r="C72" s="116" t="s">
        <v>125</v>
      </c>
      <c r="D72" s="118"/>
      <c r="E72" s="117"/>
      <c r="F72" s="116" t="s">
        <v>79</v>
      </c>
      <c r="G72" s="116" t="s">
        <v>318</v>
      </c>
      <c r="H72" s="38" t="s">
        <v>83</v>
      </c>
      <c r="I72" s="38" t="s">
        <v>84</v>
      </c>
      <c r="J72" s="39">
        <v>42979.0</v>
      </c>
      <c r="K72" s="41"/>
      <c r="L72" s="38" t="s">
        <v>85</v>
      </c>
      <c r="M72" s="41"/>
      <c r="N72" s="41"/>
      <c r="O72" s="28" t="s">
        <v>73</v>
      </c>
      <c r="P72" s="28" t="s">
        <v>73</v>
      </c>
      <c r="Q72" s="28" t="s">
        <v>73</v>
      </c>
      <c r="R72" s="43"/>
      <c r="S72" s="43"/>
      <c r="T72" s="43"/>
      <c r="U72" s="43"/>
      <c r="V72" s="28" t="s">
        <v>73</v>
      </c>
      <c r="W72" s="28" t="s">
        <v>73</v>
      </c>
      <c r="X72" s="28" t="s">
        <v>73</v>
      </c>
      <c r="Y72" s="43"/>
      <c r="Z72" s="28" t="s">
        <v>73</v>
      </c>
      <c r="AA72" s="43"/>
      <c r="AB72" s="43"/>
      <c r="AC72" s="28" t="s">
        <v>73</v>
      </c>
      <c r="AD72" s="43"/>
      <c r="AE72" s="34">
        <f t="shared" si="1"/>
        <v>0</v>
      </c>
      <c r="AF72" s="28"/>
      <c r="AG72" s="28"/>
      <c r="AH72" s="36">
        <f t="shared" si="2"/>
        <v>0</v>
      </c>
      <c r="AI72" s="41"/>
      <c r="AJ72" s="41"/>
      <c r="AK72" s="41"/>
      <c r="AL72" s="41"/>
      <c r="AM72" s="41"/>
      <c r="AN72" s="41"/>
      <c r="AO72" s="41"/>
      <c r="AP72" s="34">
        <f t="shared" si="3"/>
        <v>0</v>
      </c>
      <c r="AQ72" s="34">
        <f t="shared" si="4"/>
        <v>0</v>
      </c>
      <c r="AR72" s="34">
        <f t="shared" si="5"/>
        <v>0</v>
      </c>
      <c r="AS72" s="34">
        <f t="shared" si="6"/>
        <v>8</v>
      </c>
    </row>
    <row r="73">
      <c r="A73" s="37">
        <v>68.0</v>
      </c>
      <c r="B73" s="116" t="s">
        <v>673</v>
      </c>
      <c r="C73" s="116" t="s">
        <v>688</v>
      </c>
      <c r="D73" s="116" t="s">
        <v>167</v>
      </c>
      <c r="E73" s="117"/>
      <c r="F73" s="116" t="s">
        <v>79</v>
      </c>
      <c r="G73" s="116" t="s">
        <v>318</v>
      </c>
      <c r="H73" s="38" t="s">
        <v>83</v>
      </c>
      <c r="I73" s="38" t="s">
        <v>84</v>
      </c>
      <c r="J73" s="39">
        <v>42979.0</v>
      </c>
      <c r="K73" s="44"/>
      <c r="L73" s="38" t="s">
        <v>85</v>
      </c>
      <c r="M73" s="41"/>
      <c r="N73" s="41"/>
      <c r="O73" s="28" t="s">
        <v>73</v>
      </c>
      <c r="P73" s="28" t="s">
        <v>73</v>
      </c>
      <c r="Q73" s="28" t="s">
        <v>73</v>
      </c>
      <c r="R73" s="28"/>
      <c r="S73" s="28"/>
      <c r="T73" s="28"/>
      <c r="U73" s="28"/>
      <c r="V73" s="28" t="s">
        <v>73</v>
      </c>
      <c r="W73" s="28" t="s">
        <v>73</v>
      </c>
      <c r="X73" s="28" t="s">
        <v>73</v>
      </c>
      <c r="Y73" s="43"/>
      <c r="Z73" s="28" t="s">
        <v>73</v>
      </c>
      <c r="AA73" s="43"/>
      <c r="AB73" s="43"/>
      <c r="AC73" s="28" t="s">
        <v>73</v>
      </c>
      <c r="AD73" s="28"/>
      <c r="AE73" s="34">
        <f t="shared" si="1"/>
        <v>0</v>
      </c>
      <c r="AF73" s="43"/>
      <c r="AG73" s="28"/>
      <c r="AH73" s="36">
        <f t="shared" si="2"/>
        <v>0</v>
      </c>
      <c r="AI73" s="41"/>
      <c r="AJ73" s="41"/>
      <c r="AK73" s="41"/>
      <c r="AL73" s="41"/>
      <c r="AM73" s="41"/>
      <c r="AN73" s="41"/>
      <c r="AO73" s="41"/>
      <c r="AP73" s="34">
        <f t="shared" si="3"/>
        <v>0</v>
      </c>
      <c r="AQ73" s="34">
        <f t="shared" si="4"/>
        <v>0</v>
      </c>
      <c r="AR73" s="34">
        <f t="shared" si="5"/>
        <v>0</v>
      </c>
      <c r="AS73" s="34">
        <f t="shared" si="6"/>
        <v>8</v>
      </c>
    </row>
    <row r="74">
      <c r="A74" s="18">
        <v>69.0</v>
      </c>
      <c r="B74" s="116" t="s">
        <v>1060</v>
      </c>
      <c r="C74" s="116" t="s">
        <v>1061</v>
      </c>
      <c r="D74" s="118"/>
      <c r="E74" s="117"/>
      <c r="F74" s="116" t="s">
        <v>79</v>
      </c>
      <c r="G74" s="116" t="s">
        <v>318</v>
      </c>
      <c r="H74" s="38" t="s">
        <v>83</v>
      </c>
      <c r="I74" s="38" t="s">
        <v>84</v>
      </c>
      <c r="J74" s="39">
        <v>42979.0</v>
      </c>
      <c r="K74" s="41"/>
      <c r="L74" s="38" t="s">
        <v>85</v>
      </c>
      <c r="M74" s="41"/>
      <c r="N74" s="41"/>
      <c r="O74" s="28" t="s">
        <v>73</v>
      </c>
      <c r="P74" s="28" t="s">
        <v>73</v>
      </c>
      <c r="Q74" s="28" t="s">
        <v>73</v>
      </c>
      <c r="R74" s="28"/>
      <c r="S74" s="28"/>
      <c r="T74" s="28"/>
      <c r="U74" s="28"/>
      <c r="V74" s="28" t="s">
        <v>73</v>
      </c>
      <c r="W74" s="28" t="s">
        <v>73</v>
      </c>
      <c r="X74" s="28" t="s">
        <v>73</v>
      </c>
      <c r="Y74" s="43"/>
      <c r="Z74" s="28" t="s">
        <v>73</v>
      </c>
      <c r="AA74" s="43"/>
      <c r="AB74" s="43"/>
      <c r="AC74" s="28" t="s">
        <v>73</v>
      </c>
      <c r="AD74" s="28"/>
      <c r="AE74" s="34">
        <f t="shared" si="1"/>
        <v>0</v>
      </c>
      <c r="AF74" s="43"/>
      <c r="AG74" s="43"/>
      <c r="AH74" s="36">
        <f t="shared" si="2"/>
        <v>0</v>
      </c>
      <c r="AI74" s="41"/>
      <c r="AJ74" s="41"/>
      <c r="AK74" s="41"/>
      <c r="AL74" s="41"/>
      <c r="AM74" s="41"/>
      <c r="AN74" s="41"/>
      <c r="AO74" s="41"/>
      <c r="AP74" s="34">
        <f t="shared" si="3"/>
        <v>0</v>
      </c>
      <c r="AQ74" s="34">
        <f t="shared" si="4"/>
        <v>0</v>
      </c>
      <c r="AR74" s="34">
        <f t="shared" si="5"/>
        <v>0</v>
      </c>
      <c r="AS74" s="34">
        <f t="shared" si="6"/>
        <v>8</v>
      </c>
    </row>
    <row r="75">
      <c r="A75" s="37">
        <v>70.0</v>
      </c>
      <c r="B75" s="116" t="s">
        <v>1063</v>
      </c>
      <c r="C75" s="116" t="s">
        <v>161</v>
      </c>
      <c r="D75" s="116" t="s">
        <v>173</v>
      </c>
      <c r="E75" s="117"/>
      <c r="F75" s="116" t="s">
        <v>79</v>
      </c>
      <c r="G75" s="116" t="s">
        <v>318</v>
      </c>
      <c r="H75" s="38" t="s">
        <v>83</v>
      </c>
      <c r="I75" s="38" t="s">
        <v>84</v>
      </c>
      <c r="J75" s="39">
        <v>42979.0</v>
      </c>
      <c r="K75" s="41"/>
      <c r="L75" s="38" t="s">
        <v>85</v>
      </c>
      <c r="M75" s="41"/>
      <c r="N75" s="41"/>
      <c r="O75" s="28" t="s">
        <v>73</v>
      </c>
      <c r="P75" s="28" t="s">
        <v>73</v>
      </c>
      <c r="Q75" s="28" t="s">
        <v>72</v>
      </c>
      <c r="R75" s="28"/>
      <c r="S75" s="28"/>
      <c r="T75" s="28"/>
      <c r="U75" s="28"/>
      <c r="V75" s="28" t="s">
        <v>73</v>
      </c>
      <c r="W75" s="28" t="s">
        <v>73</v>
      </c>
      <c r="X75" s="28" t="s">
        <v>73</v>
      </c>
      <c r="Y75" s="43"/>
      <c r="Z75" s="28" t="s">
        <v>73</v>
      </c>
      <c r="AA75" s="43"/>
      <c r="AB75" s="43"/>
      <c r="AC75" s="28" t="s">
        <v>73</v>
      </c>
      <c r="AD75" s="28"/>
      <c r="AE75" s="34">
        <f t="shared" si="1"/>
        <v>0</v>
      </c>
      <c r="AF75" s="36"/>
      <c r="AG75" s="36"/>
      <c r="AH75" s="36">
        <f t="shared" si="2"/>
        <v>0</v>
      </c>
      <c r="AI75" s="41"/>
      <c r="AJ75" s="41"/>
      <c r="AK75" s="41"/>
      <c r="AL75" s="41"/>
      <c r="AM75" s="41"/>
      <c r="AN75" s="41"/>
      <c r="AO75" s="41"/>
      <c r="AP75" s="34">
        <f t="shared" si="3"/>
        <v>0</v>
      </c>
      <c r="AQ75" s="34">
        <f t="shared" si="4"/>
        <v>0</v>
      </c>
      <c r="AR75" s="34">
        <f t="shared" si="5"/>
        <v>1</v>
      </c>
      <c r="AS75" s="34">
        <f t="shared" si="6"/>
        <v>7</v>
      </c>
    </row>
    <row r="76">
      <c r="A76" s="18">
        <v>71.0</v>
      </c>
      <c r="B76" s="116" t="s">
        <v>1066</v>
      </c>
      <c r="C76" s="116" t="s">
        <v>132</v>
      </c>
      <c r="D76" s="118"/>
      <c r="E76" s="117"/>
      <c r="F76" s="116" t="s">
        <v>79</v>
      </c>
      <c r="G76" s="116" t="s">
        <v>318</v>
      </c>
      <c r="H76" s="38" t="s">
        <v>83</v>
      </c>
      <c r="I76" s="38" t="s">
        <v>84</v>
      </c>
      <c r="J76" s="39">
        <v>42979.0</v>
      </c>
      <c r="K76" s="41"/>
      <c r="L76" s="38" t="s">
        <v>85</v>
      </c>
      <c r="M76" s="41"/>
      <c r="N76" s="41"/>
      <c r="O76" s="28" t="s">
        <v>73</v>
      </c>
      <c r="P76" s="28" t="s">
        <v>73</v>
      </c>
      <c r="Q76" s="28" t="s">
        <v>72</v>
      </c>
      <c r="R76" s="28"/>
      <c r="S76" s="28"/>
      <c r="T76" s="28"/>
      <c r="U76" s="28"/>
      <c r="V76" s="28" t="s">
        <v>73</v>
      </c>
      <c r="W76" s="28" t="s">
        <v>73</v>
      </c>
      <c r="X76" s="28" t="s">
        <v>73</v>
      </c>
      <c r="Y76" s="43"/>
      <c r="Z76" s="28" t="s">
        <v>73</v>
      </c>
      <c r="AA76" s="43"/>
      <c r="AB76" s="43"/>
      <c r="AC76" s="28" t="s">
        <v>73</v>
      </c>
      <c r="AD76" s="28"/>
      <c r="AE76" s="34">
        <f t="shared" si="1"/>
        <v>0</v>
      </c>
      <c r="AF76" s="36"/>
      <c r="AG76" s="36"/>
      <c r="AH76" s="36">
        <f t="shared" si="2"/>
        <v>0</v>
      </c>
      <c r="AI76" s="41"/>
      <c r="AJ76" s="41"/>
      <c r="AK76" s="41"/>
      <c r="AL76" s="41"/>
      <c r="AM76" s="41"/>
      <c r="AN76" s="41"/>
      <c r="AO76" s="41"/>
      <c r="AP76" s="34">
        <f t="shared" si="3"/>
        <v>0</v>
      </c>
      <c r="AQ76" s="34">
        <f t="shared" si="4"/>
        <v>0</v>
      </c>
      <c r="AR76" s="34">
        <f t="shared" si="5"/>
        <v>1</v>
      </c>
      <c r="AS76" s="34">
        <f t="shared" si="6"/>
        <v>7</v>
      </c>
    </row>
    <row r="77">
      <c r="A77" s="37">
        <v>72.0</v>
      </c>
      <c r="B77" s="116" t="s">
        <v>1067</v>
      </c>
      <c r="C77" s="116" t="s">
        <v>956</v>
      </c>
      <c r="D77" s="116" t="s">
        <v>1068</v>
      </c>
      <c r="E77" s="117"/>
      <c r="F77" s="116" t="s">
        <v>96</v>
      </c>
      <c r="G77" s="116" t="s">
        <v>318</v>
      </c>
      <c r="H77" s="38" t="s">
        <v>83</v>
      </c>
      <c r="I77" s="38" t="s">
        <v>84</v>
      </c>
      <c r="J77" s="39">
        <v>42979.0</v>
      </c>
      <c r="K77" s="41"/>
      <c r="L77" s="38" t="s">
        <v>85</v>
      </c>
      <c r="M77" s="41"/>
      <c r="N77" s="41"/>
      <c r="O77" s="28" t="s">
        <v>73</v>
      </c>
      <c r="P77" s="28" t="s">
        <v>73</v>
      </c>
      <c r="Q77" s="28" t="s">
        <v>73</v>
      </c>
      <c r="R77" s="28"/>
      <c r="S77" s="28"/>
      <c r="T77" s="28"/>
      <c r="U77" s="28"/>
      <c r="V77" s="28" t="s">
        <v>73</v>
      </c>
      <c r="W77" s="28" t="s">
        <v>73</v>
      </c>
      <c r="X77" s="28" t="s">
        <v>73</v>
      </c>
      <c r="Y77" s="43"/>
      <c r="Z77" s="28" t="s">
        <v>73</v>
      </c>
      <c r="AA77" s="43"/>
      <c r="AB77" s="43"/>
      <c r="AC77" s="28" t="s">
        <v>73</v>
      </c>
      <c r="AD77" s="28"/>
      <c r="AE77" s="34">
        <f t="shared" si="1"/>
        <v>0</v>
      </c>
      <c r="AF77" s="64"/>
      <c r="AG77" s="64"/>
      <c r="AH77" s="36">
        <f t="shared" si="2"/>
        <v>0</v>
      </c>
      <c r="AI77" s="41"/>
      <c r="AJ77" s="41"/>
      <c r="AK77" s="41"/>
      <c r="AL77" s="41"/>
      <c r="AM77" s="41"/>
      <c r="AN77" s="41"/>
      <c r="AO77" s="41"/>
      <c r="AP77" s="34">
        <f t="shared" si="3"/>
        <v>0</v>
      </c>
      <c r="AQ77" s="34">
        <f t="shared" si="4"/>
        <v>0</v>
      </c>
      <c r="AR77" s="34">
        <f t="shared" si="5"/>
        <v>0</v>
      </c>
      <c r="AS77" s="34">
        <f t="shared" si="6"/>
        <v>8</v>
      </c>
    </row>
    <row r="78">
      <c r="A78" s="18">
        <v>73.0</v>
      </c>
      <c r="B78" s="116" t="s">
        <v>1070</v>
      </c>
      <c r="C78" s="116" t="s">
        <v>1071</v>
      </c>
      <c r="D78" s="116" t="s">
        <v>335</v>
      </c>
      <c r="E78" s="117"/>
      <c r="F78" s="116" t="s">
        <v>79</v>
      </c>
      <c r="G78" s="116" t="s">
        <v>318</v>
      </c>
      <c r="H78" s="38" t="s">
        <v>83</v>
      </c>
      <c r="I78" s="38" t="s">
        <v>84</v>
      </c>
      <c r="J78" s="39">
        <v>42979.0</v>
      </c>
      <c r="K78" s="41"/>
      <c r="L78" s="38" t="s">
        <v>85</v>
      </c>
      <c r="M78" s="41"/>
      <c r="N78" s="41"/>
      <c r="O78" s="28" t="s">
        <v>73</v>
      </c>
      <c r="P78" s="28" t="s">
        <v>73</v>
      </c>
      <c r="Q78" s="28" t="s">
        <v>73</v>
      </c>
      <c r="R78" s="28"/>
      <c r="S78" s="28"/>
      <c r="T78" s="28"/>
      <c r="U78" s="28"/>
      <c r="V78" s="28" t="s">
        <v>73</v>
      </c>
      <c r="W78" s="28" t="s">
        <v>73</v>
      </c>
      <c r="X78" s="28" t="s">
        <v>73</v>
      </c>
      <c r="Y78" s="43"/>
      <c r="Z78" s="28" t="s">
        <v>73</v>
      </c>
      <c r="AA78" s="43"/>
      <c r="AB78" s="43"/>
      <c r="AC78" s="28" t="s">
        <v>73</v>
      </c>
      <c r="AD78" s="28"/>
      <c r="AE78" s="34">
        <f t="shared" si="1"/>
        <v>0</v>
      </c>
      <c r="AF78" s="64"/>
      <c r="AG78" s="64"/>
      <c r="AH78" s="36">
        <f t="shared" si="2"/>
        <v>0</v>
      </c>
      <c r="AI78" s="41"/>
      <c r="AJ78" s="41"/>
      <c r="AK78" s="41"/>
      <c r="AL78" s="41"/>
      <c r="AM78" s="41"/>
      <c r="AN78" s="41"/>
      <c r="AO78" s="41"/>
      <c r="AP78" s="34">
        <f t="shared" si="3"/>
        <v>0</v>
      </c>
      <c r="AQ78" s="34">
        <f t="shared" si="4"/>
        <v>0</v>
      </c>
      <c r="AR78" s="34">
        <f t="shared" si="5"/>
        <v>0</v>
      </c>
      <c r="AS78" s="34">
        <f t="shared" si="6"/>
        <v>8</v>
      </c>
    </row>
    <row r="79">
      <c r="A79" s="37">
        <v>74.0</v>
      </c>
      <c r="B79" s="116" t="s">
        <v>1075</v>
      </c>
      <c r="C79" s="116" t="s">
        <v>115</v>
      </c>
      <c r="D79" s="118"/>
      <c r="E79" s="117"/>
      <c r="F79" s="116" t="s">
        <v>79</v>
      </c>
      <c r="G79" s="116" t="s">
        <v>318</v>
      </c>
      <c r="H79" s="38" t="s">
        <v>83</v>
      </c>
      <c r="I79" s="38" t="s">
        <v>84</v>
      </c>
      <c r="J79" s="39">
        <v>42979.0</v>
      </c>
      <c r="K79" s="41"/>
      <c r="L79" s="38" t="s">
        <v>85</v>
      </c>
      <c r="M79" s="41"/>
      <c r="N79" s="41"/>
      <c r="O79" s="28" t="s">
        <v>73</v>
      </c>
      <c r="P79" s="28" t="s">
        <v>73</v>
      </c>
      <c r="Q79" s="28" t="s">
        <v>72</v>
      </c>
      <c r="R79" s="28"/>
      <c r="S79" s="28"/>
      <c r="T79" s="28"/>
      <c r="U79" s="28"/>
      <c r="V79" s="28" t="s">
        <v>73</v>
      </c>
      <c r="W79" s="28" t="s">
        <v>73</v>
      </c>
      <c r="X79" s="28" t="s">
        <v>73</v>
      </c>
      <c r="Y79" s="43"/>
      <c r="Z79" s="28" t="s">
        <v>73</v>
      </c>
      <c r="AA79" s="43"/>
      <c r="AB79" s="43"/>
      <c r="AC79" s="28" t="s">
        <v>73</v>
      </c>
      <c r="AD79" s="28"/>
      <c r="AE79" s="34">
        <f t="shared" si="1"/>
        <v>0</v>
      </c>
      <c r="AF79" s="36"/>
      <c r="AG79" s="36"/>
      <c r="AH79" s="36">
        <f t="shared" si="2"/>
        <v>0</v>
      </c>
      <c r="AI79" s="41"/>
      <c r="AJ79" s="41"/>
      <c r="AK79" s="41"/>
      <c r="AL79" s="41"/>
      <c r="AM79" s="41"/>
      <c r="AN79" s="41"/>
      <c r="AO79" s="41"/>
      <c r="AP79" s="34">
        <f t="shared" si="3"/>
        <v>0</v>
      </c>
      <c r="AQ79" s="34">
        <f t="shared" si="4"/>
        <v>0</v>
      </c>
      <c r="AR79" s="34">
        <f t="shared" si="5"/>
        <v>1</v>
      </c>
      <c r="AS79" s="34">
        <f t="shared" si="6"/>
        <v>7</v>
      </c>
    </row>
    <row r="80">
      <c r="A80" s="18">
        <v>75.0</v>
      </c>
      <c r="B80" s="116" t="s">
        <v>1080</v>
      </c>
      <c r="C80" s="116" t="s">
        <v>540</v>
      </c>
      <c r="D80" s="116" t="s">
        <v>87</v>
      </c>
      <c r="E80" s="117"/>
      <c r="F80" s="116" t="s">
        <v>79</v>
      </c>
      <c r="G80" s="116" t="s">
        <v>318</v>
      </c>
      <c r="H80" s="38" t="s">
        <v>83</v>
      </c>
      <c r="I80" s="38" t="s">
        <v>84</v>
      </c>
      <c r="J80" s="39">
        <v>42979.0</v>
      </c>
      <c r="K80" s="41"/>
      <c r="L80" s="38" t="s">
        <v>85</v>
      </c>
      <c r="M80" s="41"/>
      <c r="N80" s="41"/>
      <c r="O80" s="28" t="s">
        <v>72</v>
      </c>
      <c r="P80" s="28" t="s">
        <v>73</v>
      </c>
      <c r="Q80" s="28" t="s">
        <v>73</v>
      </c>
      <c r="R80" s="28"/>
      <c r="S80" s="28"/>
      <c r="T80" s="28"/>
      <c r="U80" s="28"/>
      <c r="V80" s="28" t="s">
        <v>73</v>
      </c>
      <c r="W80" s="28" t="s">
        <v>73</v>
      </c>
      <c r="X80" s="28" t="s">
        <v>73</v>
      </c>
      <c r="Y80" s="43"/>
      <c r="Z80" s="28" t="s">
        <v>73</v>
      </c>
      <c r="AA80" s="43"/>
      <c r="AB80" s="43"/>
      <c r="AC80" s="28" t="s">
        <v>73</v>
      </c>
      <c r="AD80" s="28"/>
      <c r="AE80" s="34">
        <f t="shared" si="1"/>
        <v>0</v>
      </c>
      <c r="AF80" s="36"/>
      <c r="AG80" s="36"/>
      <c r="AH80" s="36">
        <f t="shared" si="2"/>
        <v>0</v>
      </c>
      <c r="AI80" s="41"/>
      <c r="AJ80" s="41"/>
      <c r="AK80" s="41"/>
      <c r="AL80" s="41"/>
      <c r="AM80" s="41"/>
      <c r="AN80" s="41"/>
      <c r="AO80" s="41"/>
      <c r="AP80" s="34">
        <f t="shared" si="3"/>
        <v>0</v>
      </c>
      <c r="AQ80" s="34">
        <f t="shared" si="4"/>
        <v>0</v>
      </c>
      <c r="AR80" s="34">
        <f t="shared" si="5"/>
        <v>1</v>
      </c>
      <c r="AS80" s="34">
        <f t="shared" si="6"/>
        <v>7</v>
      </c>
    </row>
    <row r="81">
      <c r="A81" s="37">
        <v>76.0</v>
      </c>
      <c r="B81" s="116" t="s">
        <v>1083</v>
      </c>
      <c r="C81" s="116" t="s">
        <v>130</v>
      </c>
      <c r="D81" s="116" t="s">
        <v>157</v>
      </c>
      <c r="E81" s="117"/>
      <c r="F81" s="116" t="s">
        <v>79</v>
      </c>
      <c r="G81" s="116" t="s">
        <v>318</v>
      </c>
      <c r="H81" s="38" t="s">
        <v>83</v>
      </c>
      <c r="I81" s="38" t="s">
        <v>84</v>
      </c>
      <c r="J81" s="39">
        <v>42984.0</v>
      </c>
      <c r="K81" s="41"/>
      <c r="L81" s="41"/>
      <c r="M81" s="41"/>
      <c r="N81" s="41"/>
      <c r="O81" s="28" t="s">
        <v>72</v>
      </c>
      <c r="P81" s="28" t="s">
        <v>73</v>
      </c>
      <c r="Q81" s="28" t="s">
        <v>73</v>
      </c>
      <c r="R81" s="28"/>
      <c r="S81" s="28"/>
      <c r="T81" s="28"/>
      <c r="U81" s="28"/>
      <c r="V81" s="28" t="s">
        <v>73</v>
      </c>
      <c r="W81" s="28" t="s">
        <v>73</v>
      </c>
      <c r="X81" s="28" t="s">
        <v>73</v>
      </c>
      <c r="Y81" s="43"/>
      <c r="Z81" s="28" t="s">
        <v>73</v>
      </c>
      <c r="AA81" s="43"/>
      <c r="AB81" s="43"/>
      <c r="AC81" s="28" t="s">
        <v>73</v>
      </c>
      <c r="AD81" s="28"/>
      <c r="AE81" s="34">
        <f t="shared" si="1"/>
        <v>0</v>
      </c>
      <c r="AF81" s="64"/>
      <c r="AG81" s="64"/>
      <c r="AH81" s="36">
        <f t="shared" si="2"/>
        <v>0</v>
      </c>
      <c r="AI81" s="41"/>
      <c r="AJ81" s="41"/>
      <c r="AK81" s="41"/>
      <c r="AL81" s="41"/>
      <c r="AM81" s="41"/>
      <c r="AN81" s="41"/>
      <c r="AO81" s="41"/>
      <c r="AP81" s="34">
        <f t="shared" si="3"/>
        <v>0</v>
      </c>
      <c r="AQ81" s="34">
        <f t="shared" si="4"/>
        <v>0</v>
      </c>
      <c r="AR81" s="34">
        <f t="shared" si="5"/>
        <v>1</v>
      </c>
      <c r="AS81" s="34">
        <f t="shared" si="6"/>
        <v>7</v>
      </c>
    </row>
    <row r="82">
      <c r="A82" s="18">
        <v>77.0</v>
      </c>
      <c r="B82" s="116" t="s">
        <v>786</v>
      </c>
      <c r="C82" s="116" t="s">
        <v>266</v>
      </c>
      <c r="D82" s="116" t="s">
        <v>110</v>
      </c>
      <c r="E82" s="117"/>
      <c r="F82" s="116" t="s">
        <v>96</v>
      </c>
      <c r="G82" s="116" t="s">
        <v>318</v>
      </c>
      <c r="H82" s="38" t="s">
        <v>83</v>
      </c>
      <c r="I82" s="38" t="s">
        <v>84</v>
      </c>
      <c r="J82" s="39">
        <v>42979.0</v>
      </c>
      <c r="K82" s="41"/>
      <c r="L82" s="38" t="s">
        <v>85</v>
      </c>
      <c r="M82" s="41"/>
      <c r="N82" s="41"/>
      <c r="O82" s="28" t="s">
        <v>73</v>
      </c>
      <c r="P82" s="28" t="s">
        <v>73</v>
      </c>
      <c r="Q82" s="28" t="s">
        <v>72</v>
      </c>
      <c r="R82" s="28"/>
      <c r="S82" s="28"/>
      <c r="T82" s="28"/>
      <c r="U82" s="28"/>
      <c r="V82" s="28" t="s">
        <v>73</v>
      </c>
      <c r="W82" s="28" t="s">
        <v>73</v>
      </c>
      <c r="X82" s="28" t="s">
        <v>73</v>
      </c>
      <c r="Y82" s="28"/>
      <c r="Z82" s="28" t="s">
        <v>73</v>
      </c>
      <c r="AA82" s="43"/>
      <c r="AB82" s="43"/>
      <c r="AC82" s="28" t="s">
        <v>73</v>
      </c>
      <c r="AD82" s="28"/>
      <c r="AE82" s="34">
        <f t="shared" si="1"/>
        <v>0</v>
      </c>
      <c r="AF82" s="36"/>
      <c r="AG82" s="36"/>
      <c r="AH82" s="36">
        <f t="shared" si="2"/>
        <v>0</v>
      </c>
      <c r="AI82" s="41"/>
      <c r="AJ82" s="41"/>
      <c r="AK82" s="41"/>
      <c r="AL82" s="41"/>
      <c r="AM82" s="41"/>
      <c r="AN82" s="41"/>
      <c r="AO82" s="41"/>
      <c r="AP82" s="34">
        <f t="shared" si="3"/>
        <v>0</v>
      </c>
      <c r="AQ82" s="34">
        <f t="shared" si="4"/>
        <v>0</v>
      </c>
      <c r="AR82" s="34">
        <f t="shared" si="5"/>
        <v>1</v>
      </c>
      <c r="AS82" s="34">
        <f t="shared" si="6"/>
        <v>7</v>
      </c>
    </row>
    <row r="83">
      <c r="A83" s="37">
        <v>78.0</v>
      </c>
      <c r="B83" s="116" t="s">
        <v>1088</v>
      </c>
      <c r="C83" s="116" t="s">
        <v>744</v>
      </c>
      <c r="D83" s="116" t="s">
        <v>110</v>
      </c>
      <c r="E83" s="117"/>
      <c r="F83" s="116" t="s">
        <v>96</v>
      </c>
      <c r="G83" s="116" t="s">
        <v>318</v>
      </c>
      <c r="H83" s="38" t="s">
        <v>83</v>
      </c>
      <c r="I83" s="38" t="s">
        <v>84</v>
      </c>
      <c r="J83" s="39">
        <v>42979.0</v>
      </c>
      <c r="K83" s="43"/>
      <c r="L83" s="47" t="s">
        <v>85</v>
      </c>
      <c r="M83" s="43"/>
      <c r="N83" s="43"/>
      <c r="O83" s="28" t="s">
        <v>73</v>
      </c>
      <c r="P83" s="28" t="s">
        <v>73</v>
      </c>
      <c r="Q83" s="28" t="s">
        <v>73</v>
      </c>
      <c r="R83" s="28"/>
      <c r="S83" s="28"/>
      <c r="T83" s="28"/>
      <c r="U83" s="28"/>
      <c r="V83" s="28" t="s">
        <v>73</v>
      </c>
      <c r="W83" s="28" t="s">
        <v>73</v>
      </c>
      <c r="X83" s="28" t="s">
        <v>73</v>
      </c>
      <c r="Y83" s="28"/>
      <c r="Z83" s="28" t="s">
        <v>73</v>
      </c>
      <c r="AA83" s="43"/>
      <c r="AB83" s="43"/>
      <c r="AC83" s="28" t="s">
        <v>73</v>
      </c>
      <c r="AD83" s="28"/>
      <c r="AE83" s="34">
        <f t="shared" si="1"/>
        <v>0</v>
      </c>
      <c r="AF83" s="36"/>
      <c r="AG83" s="36"/>
      <c r="AH83" s="36">
        <f t="shared" si="2"/>
        <v>0</v>
      </c>
      <c r="AI83" s="43"/>
      <c r="AJ83" s="43"/>
      <c r="AK83" s="43"/>
      <c r="AL83" s="43"/>
      <c r="AM83" s="43"/>
      <c r="AN83" s="43"/>
      <c r="AO83" s="43"/>
      <c r="AP83" s="34">
        <f t="shared" si="3"/>
        <v>0</v>
      </c>
      <c r="AQ83" s="34">
        <f t="shared" si="4"/>
        <v>0</v>
      </c>
      <c r="AR83" s="34">
        <f t="shared" si="5"/>
        <v>0</v>
      </c>
      <c r="AS83" s="34">
        <f t="shared" si="6"/>
        <v>8</v>
      </c>
    </row>
    <row r="84">
      <c r="A84" s="18">
        <v>79.0</v>
      </c>
      <c r="B84" s="116" t="s">
        <v>1089</v>
      </c>
      <c r="C84" s="116" t="s">
        <v>76</v>
      </c>
      <c r="D84" s="116" t="s">
        <v>1090</v>
      </c>
      <c r="E84" s="117"/>
      <c r="F84" s="116" t="s">
        <v>79</v>
      </c>
      <c r="G84" s="116" t="s">
        <v>318</v>
      </c>
      <c r="H84" s="38" t="s">
        <v>83</v>
      </c>
      <c r="I84" s="38" t="s">
        <v>84</v>
      </c>
      <c r="J84" s="39">
        <v>42979.0</v>
      </c>
      <c r="K84" s="43"/>
      <c r="L84" s="47" t="s">
        <v>85</v>
      </c>
      <c r="M84" s="43"/>
      <c r="N84" s="43"/>
      <c r="O84" s="28" t="s">
        <v>73</v>
      </c>
      <c r="P84" s="28" t="s">
        <v>73</v>
      </c>
      <c r="Q84" s="28" t="s">
        <v>72</v>
      </c>
      <c r="R84" s="28"/>
      <c r="S84" s="28"/>
      <c r="T84" s="28"/>
      <c r="U84" s="28"/>
      <c r="V84" s="28" t="s">
        <v>73</v>
      </c>
      <c r="W84" s="28" t="s">
        <v>73</v>
      </c>
      <c r="X84" s="28" t="s">
        <v>73</v>
      </c>
      <c r="Y84" s="28"/>
      <c r="Z84" s="28" t="s">
        <v>73</v>
      </c>
      <c r="AA84" s="43"/>
      <c r="AB84" s="43"/>
      <c r="AC84" s="28" t="s">
        <v>73</v>
      </c>
      <c r="AD84" s="28"/>
      <c r="AE84" s="34">
        <f t="shared" si="1"/>
        <v>0</v>
      </c>
      <c r="AF84" s="36"/>
      <c r="AG84" s="36"/>
      <c r="AH84" s="36">
        <f t="shared" si="2"/>
        <v>0</v>
      </c>
      <c r="AI84" s="43"/>
      <c r="AJ84" s="43"/>
      <c r="AK84" s="43"/>
      <c r="AL84" s="43"/>
      <c r="AM84" s="43"/>
      <c r="AN84" s="43"/>
      <c r="AO84" s="43"/>
      <c r="AP84" s="34">
        <f t="shared" si="3"/>
        <v>0</v>
      </c>
      <c r="AQ84" s="34">
        <f t="shared" si="4"/>
        <v>0</v>
      </c>
      <c r="AR84" s="34">
        <f t="shared" si="5"/>
        <v>1</v>
      </c>
      <c r="AS84" s="34">
        <f t="shared" si="6"/>
        <v>7</v>
      </c>
    </row>
    <row r="85">
      <c r="A85" s="37">
        <v>80.0</v>
      </c>
      <c r="B85" s="116" t="s">
        <v>1091</v>
      </c>
      <c r="C85" s="116" t="s">
        <v>1092</v>
      </c>
      <c r="D85" s="116" t="s">
        <v>157</v>
      </c>
      <c r="E85" s="117"/>
      <c r="F85" s="116" t="s">
        <v>79</v>
      </c>
      <c r="G85" s="116" t="s">
        <v>318</v>
      </c>
      <c r="H85" s="38" t="s">
        <v>83</v>
      </c>
      <c r="I85" s="38" t="s">
        <v>84</v>
      </c>
      <c r="J85" s="39">
        <v>42979.0</v>
      </c>
      <c r="K85" s="43"/>
      <c r="L85" s="47" t="s">
        <v>85</v>
      </c>
      <c r="M85" s="43"/>
      <c r="N85" s="43"/>
      <c r="O85" s="28" t="s">
        <v>72</v>
      </c>
      <c r="P85" s="28" t="s">
        <v>73</v>
      </c>
      <c r="Q85" s="28" t="s">
        <v>72</v>
      </c>
      <c r="R85" s="28"/>
      <c r="S85" s="28"/>
      <c r="T85" s="28"/>
      <c r="U85" s="28"/>
      <c r="V85" s="28" t="s">
        <v>73</v>
      </c>
      <c r="W85" s="28" t="s">
        <v>73</v>
      </c>
      <c r="X85" s="28" t="s">
        <v>73</v>
      </c>
      <c r="Y85" s="28"/>
      <c r="Z85" s="28" t="s">
        <v>73</v>
      </c>
      <c r="AA85" s="43"/>
      <c r="AB85" s="43"/>
      <c r="AC85" s="28" t="s">
        <v>73</v>
      </c>
      <c r="AD85" s="28"/>
      <c r="AE85" s="34">
        <f t="shared" si="1"/>
        <v>0</v>
      </c>
      <c r="AF85" s="36"/>
      <c r="AG85" s="36"/>
      <c r="AH85" s="36">
        <f t="shared" si="2"/>
        <v>0</v>
      </c>
      <c r="AI85" s="43"/>
      <c r="AJ85" s="43"/>
      <c r="AK85" s="43"/>
      <c r="AL85" s="43"/>
      <c r="AM85" s="43"/>
      <c r="AN85" s="43"/>
      <c r="AO85" s="43"/>
      <c r="AP85" s="34">
        <f t="shared" si="3"/>
        <v>0</v>
      </c>
      <c r="AQ85" s="34">
        <f t="shared" si="4"/>
        <v>0</v>
      </c>
      <c r="AR85" s="34">
        <f t="shared" si="5"/>
        <v>2</v>
      </c>
      <c r="AS85" s="34">
        <f t="shared" si="6"/>
        <v>6</v>
      </c>
    </row>
    <row r="86">
      <c r="A86" s="18">
        <v>81.0</v>
      </c>
      <c r="B86" s="116" t="s">
        <v>1093</v>
      </c>
      <c r="C86" s="116" t="s">
        <v>482</v>
      </c>
      <c r="D86" s="116" t="s">
        <v>157</v>
      </c>
      <c r="E86" s="117"/>
      <c r="F86" s="116" t="s">
        <v>79</v>
      </c>
      <c r="G86" s="116" t="s">
        <v>318</v>
      </c>
      <c r="H86" s="38" t="s">
        <v>83</v>
      </c>
      <c r="I86" s="38" t="s">
        <v>84</v>
      </c>
      <c r="J86" s="39">
        <v>42979.0</v>
      </c>
      <c r="K86" s="43"/>
      <c r="L86" s="47" t="s">
        <v>85</v>
      </c>
      <c r="M86" s="43"/>
      <c r="N86" s="43"/>
      <c r="O86" s="28" t="s">
        <v>73</v>
      </c>
      <c r="P86" s="28" t="s">
        <v>73</v>
      </c>
      <c r="Q86" s="28" t="s">
        <v>73</v>
      </c>
      <c r="R86" s="28"/>
      <c r="S86" s="28"/>
      <c r="T86" s="28"/>
      <c r="U86" s="28"/>
      <c r="V86" s="28" t="s">
        <v>73</v>
      </c>
      <c r="W86" s="28" t="s">
        <v>73</v>
      </c>
      <c r="X86" s="28" t="s">
        <v>73</v>
      </c>
      <c r="Y86" s="28"/>
      <c r="Z86" s="28" t="s">
        <v>73</v>
      </c>
      <c r="AA86" s="43"/>
      <c r="AB86" s="43"/>
      <c r="AC86" s="28" t="s">
        <v>73</v>
      </c>
      <c r="AD86" s="28"/>
      <c r="AE86" s="34">
        <f t="shared" si="1"/>
        <v>0</v>
      </c>
      <c r="AF86" s="36"/>
      <c r="AG86" s="36"/>
      <c r="AH86" s="36">
        <f t="shared" si="2"/>
        <v>0</v>
      </c>
      <c r="AI86" s="43"/>
      <c r="AJ86" s="43"/>
      <c r="AK86" s="43"/>
      <c r="AL86" s="43"/>
      <c r="AM86" s="43"/>
      <c r="AN86" s="43"/>
      <c r="AO86" s="43"/>
      <c r="AP86" s="34">
        <f t="shared" si="3"/>
        <v>0</v>
      </c>
      <c r="AQ86" s="34">
        <f t="shared" si="4"/>
        <v>0</v>
      </c>
      <c r="AR86" s="34">
        <f t="shared" si="5"/>
        <v>0</v>
      </c>
      <c r="AS86" s="34">
        <f t="shared" si="6"/>
        <v>8</v>
      </c>
    </row>
    <row r="87">
      <c r="A87" s="37">
        <v>82.0</v>
      </c>
      <c r="B87" s="116" t="s">
        <v>1094</v>
      </c>
      <c r="C87" s="116" t="s">
        <v>1095</v>
      </c>
      <c r="D87" s="118"/>
      <c r="E87" s="117"/>
      <c r="F87" s="116" t="s">
        <v>79</v>
      </c>
      <c r="G87" s="116" t="s">
        <v>318</v>
      </c>
      <c r="H87" s="38" t="s">
        <v>83</v>
      </c>
      <c r="I87" s="38" t="s">
        <v>84</v>
      </c>
      <c r="J87" s="39">
        <v>42979.0</v>
      </c>
      <c r="K87" s="43"/>
      <c r="L87" s="47" t="s">
        <v>85</v>
      </c>
      <c r="M87" s="43"/>
      <c r="N87" s="43"/>
      <c r="O87" s="28" t="s">
        <v>73</v>
      </c>
      <c r="P87" s="28" t="s">
        <v>73</v>
      </c>
      <c r="Q87" s="28" t="s">
        <v>73</v>
      </c>
      <c r="R87" s="28"/>
      <c r="S87" s="28"/>
      <c r="T87" s="28"/>
      <c r="U87" s="28"/>
      <c r="V87" s="28" t="s">
        <v>73</v>
      </c>
      <c r="W87" s="28" t="s">
        <v>73</v>
      </c>
      <c r="X87" s="28" t="s">
        <v>73</v>
      </c>
      <c r="Y87" s="28"/>
      <c r="Z87" s="28" t="s">
        <v>73</v>
      </c>
      <c r="AA87" s="43"/>
      <c r="AB87" s="43"/>
      <c r="AC87" s="28" t="s">
        <v>73</v>
      </c>
      <c r="AD87" s="28"/>
      <c r="AE87" s="34">
        <f t="shared" si="1"/>
        <v>0</v>
      </c>
      <c r="AF87" s="36"/>
      <c r="AG87" s="36"/>
      <c r="AH87" s="36">
        <f t="shared" si="2"/>
        <v>0</v>
      </c>
      <c r="AI87" s="43"/>
      <c r="AJ87" s="43"/>
      <c r="AK87" s="43"/>
      <c r="AL87" s="43"/>
      <c r="AM87" s="43"/>
      <c r="AN87" s="43"/>
      <c r="AO87" s="43"/>
      <c r="AP87" s="34">
        <f t="shared" si="3"/>
        <v>0</v>
      </c>
      <c r="AQ87" s="34">
        <f t="shared" si="4"/>
        <v>0</v>
      </c>
      <c r="AR87" s="34">
        <f t="shared" si="5"/>
        <v>0</v>
      </c>
      <c r="AS87" s="34">
        <f t="shared" si="6"/>
        <v>8</v>
      </c>
    </row>
    <row r="88">
      <c r="A88" s="18">
        <v>83.0</v>
      </c>
      <c r="B88" s="116" t="s">
        <v>1096</v>
      </c>
      <c r="C88" s="116" t="s">
        <v>185</v>
      </c>
      <c r="D88" s="116" t="s">
        <v>157</v>
      </c>
      <c r="E88" s="117"/>
      <c r="F88" s="116" t="s">
        <v>79</v>
      </c>
      <c r="G88" s="116" t="s">
        <v>318</v>
      </c>
      <c r="H88" s="38" t="s">
        <v>83</v>
      </c>
      <c r="I88" s="38" t="s">
        <v>138</v>
      </c>
      <c r="J88" s="39">
        <v>42979.0</v>
      </c>
      <c r="K88" s="39">
        <v>42984.0</v>
      </c>
      <c r="L88" s="47" t="s">
        <v>85</v>
      </c>
      <c r="M88" s="43"/>
      <c r="N88" s="43"/>
      <c r="O88" s="28" t="s">
        <v>73</v>
      </c>
      <c r="P88" s="28" t="s">
        <v>73</v>
      </c>
      <c r="Q88" s="28" t="s">
        <v>73</v>
      </c>
      <c r="R88" s="28"/>
      <c r="S88" s="28"/>
      <c r="T88" s="28"/>
      <c r="U88" s="28"/>
      <c r="V88" s="28" t="s">
        <v>73</v>
      </c>
      <c r="W88" s="28" t="s">
        <v>73</v>
      </c>
      <c r="X88" s="28" t="s">
        <v>73</v>
      </c>
      <c r="Y88" s="28"/>
      <c r="Z88" s="28" t="s">
        <v>73</v>
      </c>
      <c r="AA88" s="43"/>
      <c r="AB88" s="43"/>
      <c r="AC88" s="28" t="s">
        <v>73</v>
      </c>
      <c r="AD88" s="28"/>
      <c r="AE88" s="34">
        <f t="shared" si="1"/>
        <v>0</v>
      </c>
      <c r="AF88" s="36"/>
      <c r="AG88" s="36"/>
      <c r="AH88" s="36">
        <f t="shared" si="2"/>
        <v>0</v>
      </c>
      <c r="AI88" s="28"/>
      <c r="AJ88" s="43"/>
      <c r="AK88" s="43"/>
      <c r="AL88" s="43"/>
      <c r="AM88" s="43"/>
      <c r="AN88" s="28"/>
      <c r="AO88" s="43"/>
      <c r="AP88" s="34">
        <f t="shared" si="3"/>
        <v>0</v>
      </c>
      <c r="AQ88" s="34">
        <f t="shared" si="4"/>
        <v>0</v>
      </c>
      <c r="AR88" s="34">
        <f t="shared" si="5"/>
        <v>0</v>
      </c>
      <c r="AS88" s="34">
        <f t="shared" si="6"/>
        <v>8</v>
      </c>
    </row>
    <row r="89">
      <c r="A89" s="37">
        <v>84.0</v>
      </c>
      <c r="B89" s="116" t="s">
        <v>305</v>
      </c>
      <c r="C89" s="116" t="s">
        <v>115</v>
      </c>
      <c r="D89" s="116" t="s">
        <v>78</v>
      </c>
      <c r="E89" s="117"/>
      <c r="F89" s="116" t="s">
        <v>79</v>
      </c>
      <c r="G89" s="116" t="s">
        <v>318</v>
      </c>
      <c r="H89" s="38" t="s">
        <v>83</v>
      </c>
      <c r="I89" s="38" t="s">
        <v>84</v>
      </c>
      <c r="J89" s="39">
        <v>42979.0</v>
      </c>
      <c r="K89" s="43"/>
      <c r="L89" s="47" t="s">
        <v>85</v>
      </c>
      <c r="M89" s="43"/>
      <c r="N89" s="43"/>
      <c r="O89" s="28" t="s">
        <v>73</v>
      </c>
      <c r="P89" s="28" t="s">
        <v>73</v>
      </c>
      <c r="Q89" s="28" t="s">
        <v>72</v>
      </c>
      <c r="R89" s="28"/>
      <c r="S89" s="28"/>
      <c r="T89" s="28"/>
      <c r="U89" s="28"/>
      <c r="V89" s="28" t="s">
        <v>73</v>
      </c>
      <c r="W89" s="28" t="s">
        <v>73</v>
      </c>
      <c r="X89" s="28" t="s">
        <v>73</v>
      </c>
      <c r="Y89" s="28"/>
      <c r="Z89" s="28" t="s">
        <v>73</v>
      </c>
      <c r="AA89" s="43"/>
      <c r="AB89" s="43"/>
      <c r="AC89" s="28" t="s">
        <v>73</v>
      </c>
      <c r="AD89" s="28"/>
      <c r="AE89" s="34">
        <f t="shared" si="1"/>
        <v>0</v>
      </c>
      <c r="AF89" s="36"/>
      <c r="AG89" s="36"/>
      <c r="AH89" s="36">
        <f t="shared" si="2"/>
        <v>0</v>
      </c>
      <c r="AI89" s="43"/>
      <c r="AJ89" s="43"/>
      <c r="AK89" s="43"/>
      <c r="AL89" s="43"/>
      <c r="AM89" s="43"/>
      <c r="AN89" s="43"/>
      <c r="AO89" s="43"/>
      <c r="AP89" s="34">
        <f t="shared" si="3"/>
        <v>0</v>
      </c>
      <c r="AQ89" s="34">
        <f t="shared" si="4"/>
        <v>0</v>
      </c>
      <c r="AR89" s="34">
        <f t="shared" si="5"/>
        <v>1</v>
      </c>
      <c r="AS89" s="34">
        <f t="shared" si="6"/>
        <v>7</v>
      </c>
    </row>
    <row r="90">
      <c r="A90" s="18">
        <v>85.0</v>
      </c>
      <c r="B90" s="116" t="s">
        <v>1097</v>
      </c>
      <c r="C90" s="116" t="s">
        <v>320</v>
      </c>
      <c r="D90" s="116" t="s">
        <v>272</v>
      </c>
      <c r="E90" s="116" t="s">
        <v>78</v>
      </c>
      <c r="F90" s="116" t="s">
        <v>79</v>
      </c>
      <c r="G90" s="116" t="s">
        <v>318</v>
      </c>
      <c r="H90" s="38" t="s">
        <v>83</v>
      </c>
      <c r="I90" s="38" t="s">
        <v>84</v>
      </c>
      <c r="J90" s="39">
        <v>42979.0</v>
      </c>
      <c r="K90" s="43"/>
      <c r="L90" s="47" t="s">
        <v>85</v>
      </c>
      <c r="M90" s="43"/>
      <c r="N90" s="43"/>
      <c r="O90" s="28" t="s">
        <v>73</v>
      </c>
      <c r="P90" s="28" t="s">
        <v>73</v>
      </c>
      <c r="Q90" s="28" t="s">
        <v>73</v>
      </c>
      <c r="R90" s="28"/>
      <c r="S90" s="28"/>
      <c r="T90" s="28"/>
      <c r="U90" s="28"/>
      <c r="V90" s="28" t="s">
        <v>73</v>
      </c>
      <c r="W90" s="28" t="s">
        <v>73</v>
      </c>
      <c r="X90" s="28" t="s">
        <v>73</v>
      </c>
      <c r="Y90" s="28"/>
      <c r="Z90" s="28" t="s">
        <v>73</v>
      </c>
      <c r="AA90" s="43"/>
      <c r="AB90" s="43"/>
      <c r="AC90" s="28" t="s">
        <v>73</v>
      </c>
      <c r="AD90" s="28"/>
      <c r="AE90" s="34">
        <f t="shared" si="1"/>
        <v>0</v>
      </c>
      <c r="AF90" s="36"/>
      <c r="AG90" s="36"/>
      <c r="AH90" s="36">
        <f t="shared" si="2"/>
        <v>0</v>
      </c>
      <c r="AI90" s="43"/>
      <c r="AJ90" s="43"/>
      <c r="AK90" s="43"/>
      <c r="AL90" s="43"/>
      <c r="AM90" s="43"/>
      <c r="AN90" s="43"/>
      <c r="AO90" s="43"/>
      <c r="AP90" s="34">
        <f t="shared" si="3"/>
        <v>0</v>
      </c>
      <c r="AQ90" s="34">
        <f t="shared" si="4"/>
        <v>0</v>
      </c>
      <c r="AR90" s="34">
        <f t="shared" si="5"/>
        <v>0</v>
      </c>
      <c r="AS90" s="34">
        <f t="shared" si="6"/>
        <v>8</v>
      </c>
    </row>
    <row r="91">
      <c r="A91" s="37">
        <v>86.0</v>
      </c>
      <c r="B91" s="116" t="s">
        <v>1097</v>
      </c>
      <c r="C91" s="116" t="s">
        <v>165</v>
      </c>
      <c r="D91" s="116" t="s">
        <v>185</v>
      </c>
      <c r="E91" s="117"/>
      <c r="F91" s="116" t="s">
        <v>79</v>
      </c>
      <c r="G91" s="116" t="s">
        <v>318</v>
      </c>
      <c r="H91" s="38" t="s">
        <v>83</v>
      </c>
      <c r="I91" s="38" t="s">
        <v>84</v>
      </c>
      <c r="J91" s="39">
        <v>42979.0</v>
      </c>
      <c r="K91" s="43"/>
      <c r="L91" s="47" t="s">
        <v>85</v>
      </c>
      <c r="M91" s="43"/>
      <c r="N91" s="43"/>
      <c r="O91" s="28" t="s">
        <v>72</v>
      </c>
      <c r="P91" s="28" t="s">
        <v>73</v>
      </c>
      <c r="Q91" s="28" t="s">
        <v>72</v>
      </c>
      <c r="R91" s="28"/>
      <c r="S91" s="28"/>
      <c r="T91" s="28"/>
      <c r="U91" s="28"/>
      <c r="V91" s="28" t="s">
        <v>73</v>
      </c>
      <c r="W91" s="28" t="s">
        <v>73</v>
      </c>
      <c r="X91" s="28" t="s">
        <v>73</v>
      </c>
      <c r="Y91" s="28"/>
      <c r="Z91" s="28" t="s">
        <v>73</v>
      </c>
      <c r="AA91" s="43"/>
      <c r="AB91" s="43"/>
      <c r="AC91" s="28" t="s">
        <v>73</v>
      </c>
      <c r="AD91" s="28"/>
      <c r="AE91" s="34">
        <f t="shared" si="1"/>
        <v>0</v>
      </c>
      <c r="AF91" s="36"/>
      <c r="AG91" s="36"/>
      <c r="AH91" s="36">
        <f t="shared" si="2"/>
        <v>0</v>
      </c>
      <c r="AI91" s="43"/>
      <c r="AJ91" s="43"/>
      <c r="AK91" s="43"/>
      <c r="AL91" s="43"/>
      <c r="AM91" s="43"/>
      <c r="AN91" s="43"/>
      <c r="AO91" s="43"/>
      <c r="AP91" s="34">
        <f t="shared" si="3"/>
        <v>0</v>
      </c>
      <c r="AQ91" s="34">
        <f t="shared" si="4"/>
        <v>0</v>
      </c>
      <c r="AR91" s="34">
        <f t="shared" si="5"/>
        <v>2</v>
      </c>
      <c r="AS91" s="34">
        <f t="shared" si="6"/>
        <v>6</v>
      </c>
    </row>
    <row r="92">
      <c r="A92" s="18">
        <v>87.0</v>
      </c>
      <c r="B92" s="116" t="s">
        <v>1100</v>
      </c>
      <c r="C92" s="116" t="s">
        <v>112</v>
      </c>
      <c r="D92" s="118"/>
      <c r="E92" s="117"/>
      <c r="F92" s="116" t="s">
        <v>96</v>
      </c>
      <c r="G92" s="116" t="s">
        <v>318</v>
      </c>
      <c r="H92" s="47" t="s">
        <v>83</v>
      </c>
      <c r="I92" s="47" t="s">
        <v>84</v>
      </c>
      <c r="J92" s="39">
        <v>42979.0</v>
      </c>
      <c r="K92" s="43"/>
      <c r="L92" s="47" t="s">
        <v>85</v>
      </c>
      <c r="M92" s="43"/>
      <c r="N92" s="43"/>
      <c r="O92" s="28" t="s">
        <v>72</v>
      </c>
      <c r="P92" s="28" t="s">
        <v>73</v>
      </c>
      <c r="Q92" s="28" t="s">
        <v>73</v>
      </c>
      <c r="R92" s="28"/>
      <c r="S92" s="28"/>
      <c r="T92" s="28"/>
      <c r="U92" s="28"/>
      <c r="V92" s="28" t="s">
        <v>73</v>
      </c>
      <c r="W92" s="28" t="s">
        <v>73</v>
      </c>
      <c r="X92" s="28" t="s">
        <v>73</v>
      </c>
      <c r="Y92" s="28"/>
      <c r="Z92" s="28" t="s">
        <v>73</v>
      </c>
      <c r="AA92" s="43"/>
      <c r="AB92" s="43"/>
      <c r="AC92" s="28" t="s">
        <v>73</v>
      </c>
      <c r="AD92" s="28"/>
      <c r="AE92" s="34">
        <f t="shared" si="1"/>
        <v>0</v>
      </c>
      <c r="AF92" s="36"/>
      <c r="AG92" s="36"/>
      <c r="AH92" s="36">
        <f t="shared" si="2"/>
        <v>0</v>
      </c>
      <c r="AI92" s="43"/>
      <c r="AJ92" s="43"/>
      <c r="AK92" s="43"/>
      <c r="AL92" s="43"/>
      <c r="AM92" s="43"/>
      <c r="AN92" s="43"/>
      <c r="AO92" s="43"/>
      <c r="AP92" s="34">
        <f t="shared" si="3"/>
        <v>0</v>
      </c>
      <c r="AQ92" s="34">
        <f t="shared" si="4"/>
        <v>0</v>
      </c>
      <c r="AR92" s="34">
        <f t="shared" si="5"/>
        <v>1</v>
      </c>
      <c r="AS92" s="34">
        <f t="shared" si="6"/>
        <v>7</v>
      </c>
    </row>
    <row r="93">
      <c r="A93" s="37">
        <v>88.0</v>
      </c>
      <c r="B93" s="116" t="s">
        <v>1103</v>
      </c>
      <c r="C93" s="116" t="s">
        <v>101</v>
      </c>
      <c r="D93" s="116" t="s">
        <v>259</v>
      </c>
      <c r="E93" s="117"/>
      <c r="F93" s="116" t="s">
        <v>96</v>
      </c>
      <c r="G93" s="116" t="s">
        <v>318</v>
      </c>
      <c r="H93" s="47" t="s">
        <v>83</v>
      </c>
      <c r="I93" s="47" t="s">
        <v>84</v>
      </c>
      <c r="J93" s="39">
        <v>42979.0</v>
      </c>
      <c r="K93" s="43"/>
      <c r="L93" s="47" t="s">
        <v>85</v>
      </c>
      <c r="M93" s="43"/>
      <c r="N93" s="43"/>
      <c r="O93" s="28" t="s">
        <v>73</v>
      </c>
      <c r="P93" s="28" t="s">
        <v>73</v>
      </c>
      <c r="Q93" s="28" t="s">
        <v>73</v>
      </c>
      <c r="R93" s="28"/>
      <c r="S93" s="28"/>
      <c r="T93" s="28"/>
      <c r="U93" s="28"/>
      <c r="V93" s="28" t="s">
        <v>73</v>
      </c>
      <c r="W93" s="28" t="s">
        <v>73</v>
      </c>
      <c r="X93" s="28" t="s">
        <v>73</v>
      </c>
      <c r="Y93" s="28"/>
      <c r="Z93" s="28" t="s">
        <v>73</v>
      </c>
      <c r="AA93" s="43"/>
      <c r="AB93" s="43"/>
      <c r="AC93" s="28" t="s">
        <v>73</v>
      </c>
      <c r="AD93" s="28"/>
      <c r="AE93" s="34">
        <f t="shared" si="1"/>
        <v>0</v>
      </c>
      <c r="AF93" s="36"/>
      <c r="AG93" s="36"/>
      <c r="AH93" s="36">
        <f t="shared" si="2"/>
        <v>0</v>
      </c>
      <c r="AI93" s="43"/>
      <c r="AJ93" s="43"/>
      <c r="AK93" s="43"/>
      <c r="AL93" s="43"/>
      <c r="AM93" s="43"/>
      <c r="AN93" s="43"/>
      <c r="AO93" s="43"/>
      <c r="AP93" s="34">
        <f t="shared" si="3"/>
        <v>0</v>
      </c>
      <c r="AQ93" s="34">
        <f t="shared" si="4"/>
        <v>0</v>
      </c>
      <c r="AR93" s="34">
        <f t="shared" si="5"/>
        <v>0</v>
      </c>
      <c r="AS93" s="34">
        <f t="shared" si="6"/>
        <v>8</v>
      </c>
    </row>
    <row r="94">
      <c r="A94" s="18">
        <v>89.0</v>
      </c>
      <c r="B94" s="116" t="s">
        <v>1104</v>
      </c>
      <c r="C94" s="116" t="s">
        <v>674</v>
      </c>
      <c r="D94" s="116" t="s">
        <v>335</v>
      </c>
      <c r="E94" s="117"/>
      <c r="F94" s="116" t="s">
        <v>79</v>
      </c>
      <c r="G94" s="116" t="s">
        <v>318</v>
      </c>
      <c r="H94" s="47" t="s">
        <v>83</v>
      </c>
      <c r="I94" s="47" t="s">
        <v>84</v>
      </c>
      <c r="J94" s="39">
        <v>42979.0</v>
      </c>
      <c r="K94" s="43"/>
      <c r="L94" s="47" t="s">
        <v>85</v>
      </c>
      <c r="M94" s="43"/>
      <c r="N94" s="43"/>
      <c r="O94" s="28" t="s">
        <v>73</v>
      </c>
      <c r="P94" s="28" t="s">
        <v>73</v>
      </c>
      <c r="Q94" s="28" t="s">
        <v>73</v>
      </c>
      <c r="R94" s="28"/>
      <c r="S94" s="28"/>
      <c r="T94" s="28"/>
      <c r="U94" s="28"/>
      <c r="V94" s="28" t="s">
        <v>73</v>
      </c>
      <c r="W94" s="28" t="s">
        <v>73</v>
      </c>
      <c r="X94" s="28" t="s">
        <v>73</v>
      </c>
      <c r="Y94" s="28"/>
      <c r="Z94" s="28" t="s">
        <v>73</v>
      </c>
      <c r="AA94" s="43"/>
      <c r="AB94" s="43"/>
      <c r="AC94" s="28" t="s">
        <v>73</v>
      </c>
      <c r="AD94" s="28"/>
      <c r="AE94" s="34">
        <f t="shared" si="1"/>
        <v>0</v>
      </c>
      <c r="AF94" s="36"/>
      <c r="AG94" s="36"/>
      <c r="AH94" s="36">
        <f t="shared" si="2"/>
        <v>0</v>
      </c>
      <c r="AI94" s="43"/>
      <c r="AJ94" s="43"/>
      <c r="AK94" s="43"/>
      <c r="AL94" s="43"/>
      <c r="AM94" s="43"/>
      <c r="AN94" s="43"/>
      <c r="AO94" s="43"/>
      <c r="AP94" s="34">
        <f t="shared" si="3"/>
        <v>0</v>
      </c>
      <c r="AQ94" s="34">
        <f t="shared" si="4"/>
        <v>0</v>
      </c>
      <c r="AR94" s="34">
        <f t="shared" si="5"/>
        <v>0</v>
      </c>
      <c r="AS94" s="34">
        <f t="shared" si="6"/>
        <v>8</v>
      </c>
    </row>
    <row r="95">
      <c r="A95" s="37">
        <v>90.0</v>
      </c>
      <c r="B95" s="116" t="s">
        <v>663</v>
      </c>
      <c r="C95" s="116" t="s">
        <v>78</v>
      </c>
      <c r="D95" s="116" t="s">
        <v>76</v>
      </c>
      <c r="E95" s="117"/>
      <c r="F95" s="116" t="s">
        <v>79</v>
      </c>
      <c r="G95" s="116" t="s">
        <v>318</v>
      </c>
      <c r="H95" s="47" t="s">
        <v>83</v>
      </c>
      <c r="I95" s="47" t="s">
        <v>84</v>
      </c>
      <c r="J95" s="39">
        <v>42979.0</v>
      </c>
      <c r="K95" s="43"/>
      <c r="L95" s="47" t="s">
        <v>85</v>
      </c>
      <c r="M95" s="43"/>
      <c r="N95" s="43"/>
      <c r="O95" s="28" t="s">
        <v>73</v>
      </c>
      <c r="P95" s="28" t="s">
        <v>73</v>
      </c>
      <c r="Q95" s="28" t="s">
        <v>73</v>
      </c>
      <c r="R95" s="28"/>
      <c r="S95" s="28"/>
      <c r="T95" s="28"/>
      <c r="U95" s="28"/>
      <c r="V95" s="28" t="s">
        <v>73</v>
      </c>
      <c r="W95" s="28" t="s">
        <v>73</v>
      </c>
      <c r="X95" s="28" t="s">
        <v>73</v>
      </c>
      <c r="Y95" s="28"/>
      <c r="Z95" s="28" t="s">
        <v>73</v>
      </c>
      <c r="AA95" s="43"/>
      <c r="AB95" s="43"/>
      <c r="AC95" s="28" t="s">
        <v>73</v>
      </c>
      <c r="AD95" s="28"/>
      <c r="AE95" s="34">
        <f t="shared" si="1"/>
        <v>0</v>
      </c>
      <c r="AF95" s="36"/>
      <c r="AG95" s="36"/>
      <c r="AH95" s="36">
        <f t="shared" si="2"/>
        <v>0</v>
      </c>
      <c r="AI95" s="28"/>
      <c r="AJ95" s="41"/>
      <c r="AK95" s="43"/>
      <c r="AL95" s="43"/>
      <c r="AM95" s="28"/>
      <c r="AN95" s="43"/>
      <c r="AO95" s="43"/>
      <c r="AP95" s="34">
        <f t="shared" si="3"/>
        <v>0</v>
      </c>
      <c r="AQ95" s="34">
        <f t="shared" si="4"/>
        <v>0</v>
      </c>
      <c r="AR95" s="34">
        <f t="shared" si="5"/>
        <v>0</v>
      </c>
      <c r="AS95" s="34">
        <f t="shared" si="6"/>
        <v>8</v>
      </c>
    </row>
    <row r="96">
      <c r="A96" s="18">
        <v>91.0</v>
      </c>
      <c r="B96" s="116" t="s">
        <v>668</v>
      </c>
      <c r="C96" s="116" t="s">
        <v>172</v>
      </c>
      <c r="D96" s="116" t="s">
        <v>353</v>
      </c>
      <c r="E96" s="118"/>
      <c r="F96" s="116" t="s">
        <v>79</v>
      </c>
      <c r="G96" s="116" t="s">
        <v>318</v>
      </c>
      <c r="H96" s="38" t="s">
        <v>83</v>
      </c>
      <c r="I96" s="38" t="s">
        <v>84</v>
      </c>
      <c r="J96" s="39">
        <v>42979.0</v>
      </c>
      <c r="K96" s="41"/>
      <c r="L96" s="38" t="s">
        <v>85</v>
      </c>
      <c r="M96" s="41"/>
      <c r="N96" s="41"/>
      <c r="O96" s="28" t="s">
        <v>72</v>
      </c>
      <c r="P96" s="28" t="s">
        <v>73</v>
      </c>
      <c r="Q96" s="28" t="s">
        <v>73</v>
      </c>
      <c r="R96" s="28"/>
      <c r="S96" s="28"/>
      <c r="T96" s="28"/>
      <c r="U96" s="28"/>
      <c r="V96" s="28" t="s">
        <v>73</v>
      </c>
      <c r="W96" s="28" t="s">
        <v>73</v>
      </c>
      <c r="X96" s="28" t="s">
        <v>73</v>
      </c>
      <c r="Y96" s="28"/>
      <c r="Z96" s="28" t="s">
        <v>73</v>
      </c>
      <c r="AA96" s="43"/>
      <c r="AB96" s="43"/>
      <c r="AC96" s="28" t="s">
        <v>73</v>
      </c>
      <c r="AD96" s="28"/>
      <c r="AE96" s="34">
        <f t="shared" si="1"/>
        <v>0</v>
      </c>
      <c r="AF96" s="64"/>
      <c r="AG96" s="64"/>
      <c r="AH96" s="36">
        <f t="shared" si="2"/>
        <v>0</v>
      </c>
      <c r="AI96" s="41"/>
      <c r="AJ96" s="41"/>
      <c r="AK96" s="41"/>
      <c r="AL96" s="41"/>
      <c r="AM96" s="41"/>
      <c r="AN96" s="41"/>
      <c r="AO96" s="41"/>
      <c r="AP96" s="34">
        <f t="shared" si="3"/>
        <v>0</v>
      </c>
      <c r="AQ96" s="34">
        <f t="shared" si="4"/>
        <v>0</v>
      </c>
      <c r="AR96" s="34">
        <f t="shared" si="5"/>
        <v>1</v>
      </c>
      <c r="AS96" s="34">
        <f t="shared" si="6"/>
        <v>7</v>
      </c>
      <c r="AT96" s="7"/>
    </row>
    <row r="97">
      <c r="A97" s="37">
        <v>92.0</v>
      </c>
      <c r="B97" s="116" t="s">
        <v>665</v>
      </c>
      <c r="C97" s="116" t="s">
        <v>167</v>
      </c>
      <c r="D97" s="116" t="s">
        <v>76</v>
      </c>
      <c r="E97" s="117"/>
      <c r="F97" s="116" t="s">
        <v>79</v>
      </c>
      <c r="G97" s="116" t="s">
        <v>318</v>
      </c>
      <c r="H97" s="38" t="s">
        <v>83</v>
      </c>
      <c r="I97" s="38" t="s">
        <v>84</v>
      </c>
      <c r="J97" s="39">
        <v>42979.0</v>
      </c>
      <c r="K97" s="41"/>
      <c r="L97" s="38" t="s">
        <v>85</v>
      </c>
      <c r="M97" s="41"/>
      <c r="N97" s="41"/>
      <c r="O97" s="28" t="s">
        <v>73</v>
      </c>
      <c r="P97" s="28" t="s">
        <v>73</v>
      </c>
      <c r="Q97" s="28" t="s">
        <v>73</v>
      </c>
      <c r="R97" s="28"/>
      <c r="S97" s="28"/>
      <c r="T97" s="28"/>
      <c r="U97" s="28"/>
      <c r="V97" s="28" t="s">
        <v>73</v>
      </c>
      <c r="W97" s="28" t="s">
        <v>73</v>
      </c>
      <c r="X97" s="28" t="s">
        <v>73</v>
      </c>
      <c r="Y97" s="28"/>
      <c r="Z97" s="28" t="s">
        <v>73</v>
      </c>
      <c r="AA97" s="43"/>
      <c r="AB97" s="43"/>
      <c r="AC97" s="28" t="s">
        <v>73</v>
      </c>
      <c r="AD97" s="28"/>
      <c r="AE97" s="34">
        <f t="shared" si="1"/>
        <v>0</v>
      </c>
      <c r="AF97" s="64"/>
      <c r="AG97" s="36"/>
      <c r="AH97" s="36">
        <f t="shared" si="2"/>
        <v>0</v>
      </c>
      <c r="AI97" s="41"/>
      <c r="AJ97" s="41"/>
      <c r="AK97" s="41"/>
      <c r="AL97" s="41"/>
      <c r="AM97" s="41"/>
      <c r="AN97" s="41"/>
      <c r="AO97" s="41"/>
      <c r="AP97" s="34">
        <f t="shared" si="3"/>
        <v>0</v>
      </c>
      <c r="AQ97" s="34">
        <f t="shared" si="4"/>
        <v>0</v>
      </c>
      <c r="AR97" s="34">
        <f t="shared" si="5"/>
        <v>0</v>
      </c>
      <c r="AS97" s="34">
        <f t="shared" si="6"/>
        <v>8</v>
      </c>
    </row>
    <row r="98">
      <c r="A98" s="18">
        <v>93.0</v>
      </c>
      <c r="B98" s="116" t="s">
        <v>1107</v>
      </c>
      <c r="C98" s="116" t="s">
        <v>102</v>
      </c>
      <c r="D98" s="116" t="s">
        <v>476</v>
      </c>
      <c r="E98" s="117"/>
      <c r="F98" s="116" t="s">
        <v>96</v>
      </c>
      <c r="G98" s="116" t="s">
        <v>1990</v>
      </c>
      <c r="H98" s="38" t="s">
        <v>83</v>
      </c>
      <c r="I98" s="38" t="s">
        <v>84</v>
      </c>
      <c r="J98" s="39">
        <v>42979.0</v>
      </c>
      <c r="K98" s="41"/>
      <c r="L98" s="38" t="s">
        <v>85</v>
      </c>
      <c r="M98" s="41"/>
      <c r="N98" s="41"/>
      <c r="O98" s="28" t="s">
        <v>73</v>
      </c>
      <c r="P98" s="28" t="s">
        <v>73</v>
      </c>
      <c r="Q98" s="28" t="s">
        <v>73</v>
      </c>
      <c r="R98" s="28"/>
      <c r="S98" s="28"/>
      <c r="T98" s="28"/>
      <c r="U98" s="28"/>
      <c r="V98" s="28" t="s">
        <v>73</v>
      </c>
      <c r="W98" s="28" t="s">
        <v>73</v>
      </c>
      <c r="X98" s="28" t="s">
        <v>73</v>
      </c>
      <c r="Y98" s="28"/>
      <c r="Z98" s="28" t="s">
        <v>73</v>
      </c>
      <c r="AA98" s="43"/>
      <c r="AB98" s="43"/>
      <c r="AC98" s="28" t="s">
        <v>73</v>
      </c>
      <c r="AD98" s="28"/>
      <c r="AE98" s="34">
        <f t="shared" si="1"/>
        <v>0</v>
      </c>
      <c r="AF98" s="64"/>
      <c r="AG98" s="64"/>
      <c r="AH98" s="36">
        <f t="shared" si="2"/>
        <v>0</v>
      </c>
      <c r="AI98" s="28" t="s">
        <v>92</v>
      </c>
      <c r="AJ98" s="28" t="s">
        <v>55</v>
      </c>
      <c r="AK98" s="28" t="s">
        <v>55</v>
      </c>
      <c r="AL98" s="28" t="s">
        <v>55</v>
      </c>
      <c r="AM98" s="28" t="s">
        <v>55</v>
      </c>
      <c r="AN98" s="28" t="s">
        <v>92</v>
      </c>
      <c r="AO98" s="28" t="s">
        <v>55</v>
      </c>
      <c r="AP98" s="34">
        <f t="shared" si="3"/>
        <v>0</v>
      </c>
      <c r="AQ98" s="34">
        <f t="shared" si="4"/>
        <v>0</v>
      </c>
      <c r="AR98" s="34">
        <f t="shared" si="5"/>
        <v>0</v>
      </c>
      <c r="AS98" s="34">
        <f t="shared" si="6"/>
        <v>8</v>
      </c>
    </row>
    <row r="99">
      <c r="A99" s="37">
        <v>94.0</v>
      </c>
      <c r="B99" s="116" t="s">
        <v>1110</v>
      </c>
      <c r="C99" s="116" t="s">
        <v>130</v>
      </c>
      <c r="D99" s="118"/>
      <c r="E99" s="117"/>
      <c r="F99" s="116" t="s">
        <v>79</v>
      </c>
      <c r="G99" s="116" t="s">
        <v>1990</v>
      </c>
      <c r="H99" s="38" t="s">
        <v>83</v>
      </c>
      <c r="I99" s="38" t="s">
        <v>84</v>
      </c>
      <c r="J99" s="39">
        <v>42979.0</v>
      </c>
      <c r="K99" s="41"/>
      <c r="L99" s="38" t="s">
        <v>85</v>
      </c>
      <c r="M99" s="41"/>
      <c r="N99" s="41"/>
      <c r="O99" s="28" t="s">
        <v>73</v>
      </c>
      <c r="P99" s="28" t="s">
        <v>73</v>
      </c>
      <c r="Q99" s="28" t="s">
        <v>73</v>
      </c>
      <c r="R99" s="28"/>
      <c r="S99" s="28"/>
      <c r="T99" s="28"/>
      <c r="U99" s="28"/>
      <c r="V99" s="28" t="s">
        <v>73</v>
      </c>
      <c r="W99" s="28" t="s">
        <v>73</v>
      </c>
      <c r="X99" s="28" t="s">
        <v>73</v>
      </c>
      <c r="Y99" s="28"/>
      <c r="Z99" s="28" t="s">
        <v>73</v>
      </c>
      <c r="AA99" s="43"/>
      <c r="AB99" s="43"/>
      <c r="AC99" s="28" t="s">
        <v>73</v>
      </c>
      <c r="AD99" s="28"/>
      <c r="AE99" s="34">
        <f t="shared" si="1"/>
        <v>0</v>
      </c>
      <c r="AF99" s="36"/>
      <c r="AG99" s="36"/>
      <c r="AH99" s="36">
        <f t="shared" si="2"/>
        <v>0</v>
      </c>
      <c r="AI99" s="28" t="s">
        <v>92</v>
      </c>
      <c r="AJ99" s="28" t="s">
        <v>55</v>
      </c>
      <c r="AK99" s="28" t="s">
        <v>55</v>
      </c>
      <c r="AL99" s="28" t="s">
        <v>55</v>
      </c>
      <c r="AM99" s="28" t="s">
        <v>55</v>
      </c>
      <c r="AN99" s="28" t="s">
        <v>92</v>
      </c>
      <c r="AO99" s="28" t="s">
        <v>55</v>
      </c>
      <c r="AP99" s="34">
        <f t="shared" si="3"/>
        <v>0</v>
      </c>
      <c r="AQ99" s="34">
        <f t="shared" si="4"/>
        <v>0</v>
      </c>
      <c r="AR99" s="34">
        <f t="shared" si="5"/>
        <v>0</v>
      </c>
      <c r="AS99" s="34">
        <f t="shared" si="6"/>
        <v>8</v>
      </c>
    </row>
    <row r="100">
      <c r="A100" s="18">
        <v>95.0</v>
      </c>
      <c r="B100" s="116" t="s">
        <v>1111</v>
      </c>
      <c r="C100" s="116" t="s">
        <v>185</v>
      </c>
      <c r="D100" s="116" t="s">
        <v>335</v>
      </c>
      <c r="E100" s="118"/>
      <c r="F100" s="116" t="s">
        <v>79</v>
      </c>
      <c r="G100" s="116" t="s">
        <v>1990</v>
      </c>
      <c r="H100" s="38" t="s">
        <v>83</v>
      </c>
      <c r="I100" s="38" t="s">
        <v>84</v>
      </c>
      <c r="J100" s="39">
        <v>42979.0</v>
      </c>
      <c r="K100" s="41"/>
      <c r="L100" s="38" t="s">
        <v>85</v>
      </c>
      <c r="M100" s="41"/>
      <c r="N100" s="41"/>
      <c r="O100" s="28" t="s">
        <v>73</v>
      </c>
      <c r="P100" s="28" t="s">
        <v>73</v>
      </c>
      <c r="Q100" s="28" t="s">
        <v>73</v>
      </c>
      <c r="R100" s="28"/>
      <c r="S100" s="28"/>
      <c r="T100" s="28"/>
      <c r="U100" s="28"/>
      <c r="V100" s="28" t="s">
        <v>73</v>
      </c>
      <c r="W100" s="28" t="s">
        <v>73</v>
      </c>
      <c r="X100" s="28" t="s">
        <v>73</v>
      </c>
      <c r="Y100" s="28"/>
      <c r="Z100" s="28" t="s">
        <v>73</v>
      </c>
      <c r="AA100" s="43"/>
      <c r="AB100" s="43"/>
      <c r="AC100" s="28" t="s">
        <v>73</v>
      </c>
      <c r="AD100" s="28"/>
      <c r="AE100" s="34">
        <f t="shared" si="1"/>
        <v>0</v>
      </c>
      <c r="AF100" s="64"/>
      <c r="AG100" s="64"/>
      <c r="AH100" s="36">
        <f t="shared" si="2"/>
        <v>0</v>
      </c>
      <c r="AI100" s="28" t="s">
        <v>92</v>
      </c>
      <c r="AJ100" s="28" t="s">
        <v>55</v>
      </c>
      <c r="AK100" s="28" t="s">
        <v>55</v>
      </c>
      <c r="AL100" s="28" t="s">
        <v>55</v>
      </c>
      <c r="AM100" s="28" t="s">
        <v>55</v>
      </c>
      <c r="AN100" s="28" t="s">
        <v>92</v>
      </c>
      <c r="AO100" s="28" t="s">
        <v>55</v>
      </c>
      <c r="AP100" s="34">
        <f t="shared" si="3"/>
        <v>0</v>
      </c>
      <c r="AQ100" s="34">
        <f t="shared" si="4"/>
        <v>0</v>
      </c>
      <c r="AR100" s="34">
        <f t="shared" si="5"/>
        <v>0</v>
      </c>
      <c r="AS100" s="34">
        <f t="shared" si="6"/>
        <v>8</v>
      </c>
    </row>
    <row r="101">
      <c r="A101" s="37">
        <v>96.0</v>
      </c>
      <c r="B101" s="116" t="s">
        <v>485</v>
      </c>
      <c r="C101" s="116" t="s">
        <v>511</v>
      </c>
      <c r="D101" s="116" t="s">
        <v>136</v>
      </c>
      <c r="E101" s="117"/>
      <c r="F101" s="116" t="s">
        <v>96</v>
      </c>
      <c r="G101" s="116" t="s">
        <v>1990</v>
      </c>
      <c r="H101" s="38" t="s">
        <v>83</v>
      </c>
      <c r="I101" s="38" t="s">
        <v>84</v>
      </c>
      <c r="J101" s="39">
        <v>42979.0</v>
      </c>
      <c r="K101" s="41"/>
      <c r="L101" s="38" t="s">
        <v>85</v>
      </c>
      <c r="M101" s="41"/>
      <c r="N101" s="41"/>
      <c r="O101" s="28" t="s">
        <v>73</v>
      </c>
      <c r="P101" s="28" t="s">
        <v>73</v>
      </c>
      <c r="Q101" s="28" t="s">
        <v>73</v>
      </c>
      <c r="R101" s="28"/>
      <c r="S101" s="28"/>
      <c r="T101" s="28"/>
      <c r="U101" s="28"/>
      <c r="V101" s="28" t="s">
        <v>73</v>
      </c>
      <c r="W101" s="28" t="s">
        <v>73</v>
      </c>
      <c r="X101" s="28" t="s">
        <v>73</v>
      </c>
      <c r="Y101" s="28"/>
      <c r="Z101" s="28" t="s">
        <v>73</v>
      </c>
      <c r="AA101" s="43"/>
      <c r="AB101" s="43"/>
      <c r="AC101" s="28" t="s">
        <v>73</v>
      </c>
      <c r="AD101" s="28"/>
      <c r="AE101" s="34">
        <f t="shared" si="1"/>
        <v>0</v>
      </c>
      <c r="AF101" s="64"/>
      <c r="AG101" s="64"/>
      <c r="AH101" s="36">
        <f t="shared" si="2"/>
        <v>0</v>
      </c>
      <c r="AI101" s="28" t="s">
        <v>92</v>
      </c>
      <c r="AJ101" s="28" t="s">
        <v>55</v>
      </c>
      <c r="AK101" s="28" t="s">
        <v>55</v>
      </c>
      <c r="AL101" s="28" t="s">
        <v>55</v>
      </c>
      <c r="AM101" s="28" t="s">
        <v>55</v>
      </c>
      <c r="AN101" s="28" t="s">
        <v>92</v>
      </c>
      <c r="AO101" s="28" t="s">
        <v>55</v>
      </c>
      <c r="AP101" s="34">
        <f t="shared" si="3"/>
        <v>0</v>
      </c>
      <c r="AQ101" s="34">
        <f t="shared" si="4"/>
        <v>0</v>
      </c>
      <c r="AR101" s="34">
        <f t="shared" si="5"/>
        <v>0</v>
      </c>
      <c r="AS101" s="34">
        <f t="shared" si="6"/>
        <v>8</v>
      </c>
    </row>
    <row r="102">
      <c r="A102" s="18">
        <v>97.0</v>
      </c>
      <c r="B102" s="116" t="s">
        <v>1112</v>
      </c>
      <c r="C102" s="116" t="s">
        <v>412</v>
      </c>
      <c r="D102" s="116" t="s">
        <v>564</v>
      </c>
      <c r="E102" s="117"/>
      <c r="F102" s="116" t="s">
        <v>96</v>
      </c>
      <c r="G102" s="116" t="s">
        <v>1990</v>
      </c>
      <c r="H102" s="38" t="s">
        <v>83</v>
      </c>
      <c r="I102" s="38" t="s">
        <v>84</v>
      </c>
      <c r="J102" s="39">
        <v>42979.0</v>
      </c>
      <c r="K102" s="41"/>
      <c r="L102" s="38" t="s">
        <v>85</v>
      </c>
      <c r="M102" s="41"/>
      <c r="N102" s="41"/>
      <c r="O102" s="28" t="s">
        <v>73</v>
      </c>
      <c r="P102" s="28" t="s">
        <v>73</v>
      </c>
      <c r="Q102" s="28" t="s">
        <v>73</v>
      </c>
      <c r="R102" s="43"/>
      <c r="S102" s="43"/>
      <c r="T102" s="43"/>
      <c r="U102" s="43"/>
      <c r="V102" s="28" t="s">
        <v>73</v>
      </c>
      <c r="W102" s="28" t="s">
        <v>73</v>
      </c>
      <c r="X102" s="28" t="s">
        <v>73</v>
      </c>
      <c r="Y102" s="43"/>
      <c r="Z102" s="28" t="s">
        <v>73</v>
      </c>
      <c r="AA102" s="28"/>
      <c r="AB102" s="43"/>
      <c r="AC102" s="28" t="s">
        <v>73</v>
      </c>
      <c r="AD102" s="43"/>
      <c r="AE102" s="34">
        <f t="shared" si="1"/>
        <v>0</v>
      </c>
      <c r="AF102" s="45"/>
      <c r="AG102" s="45"/>
      <c r="AH102" s="36">
        <f t="shared" si="2"/>
        <v>0</v>
      </c>
      <c r="AI102" s="28" t="s">
        <v>92</v>
      </c>
      <c r="AJ102" s="28" t="s">
        <v>55</v>
      </c>
      <c r="AK102" s="28" t="s">
        <v>55</v>
      </c>
      <c r="AL102" s="28" t="s">
        <v>55</v>
      </c>
      <c r="AM102" s="28" t="s">
        <v>55</v>
      </c>
      <c r="AN102" s="28" t="s">
        <v>92</v>
      </c>
      <c r="AO102" s="28" t="s">
        <v>55</v>
      </c>
      <c r="AP102" s="34">
        <f t="shared" si="3"/>
        <v>0</v>
      </c>
      <c r="AQ102" s="34">
        <f t="shared" si="4"/>
        <v>0</v>
      </c>
      <c r="AR102" s="34">
        <f t="shared" si="5"/>
        <v>0</v>
      </c>
      <c r="AS102" s="34">
        <f t="shared" si="6"/>
        <v>8</v>
      </c>
    </row>
    <row r="103">
      <c r="A103" s="37">
        <v>98.0</v>
      </c>
      <c r="B103" s="116" t="s">
        <v>1113</v>
      </c>
      <c r="C103" s="116" t="s">
        <v>193</v>
      </c>
      <c r="D103" s="116" t="s">
        <v>259</v>
      </c>
      <c r="E103" s="117"/>
      <c r="F103" s="116" t="s">
        <v>96</v>
      </c>
      <c r="G103" s="116" t="s">
        <v>1990</v>
      </c>
      <c r="H103" s="38" t="s">
        <v>83</v>
      </c>
      <c r="I103" s="38" t="s">
        <v>138</v>
      </c>
      <c r="J103" s="39">
        <v>42979.0</v>
      </c>
      <c r="K103" s="39">
        <v>42992.0</v>
      </c>
      <c r="L103" s="38" t="s">
        <v>85</v>
      </c>
      <c r="M103" s="41"/>
      <c r="N103" s="41"/>
      <c r="O103" s="28" t="s">
        <v>73</v>
      </c>
      <c r="P103" s="28" t="s">
        <v>73</v>
      </c>
      <c r="Q103" s="28" t="s">
        <v>73</v>
      </c>
      <c r="R103" s="43"/>
      <c r="S103" s="43"/>
      <c r="T103" s="43"/>
      <c r="U103" s="43"/>
      <c r="V103" s="28" t="s">
        <v>73</v>
      </c>
      <c r="W103" s="28" t="s">
        <v>73</v>
      </c>
      <c r="X103" s="28" t="s">
        <v>73</v>
      </c>
      <c r="Y103" s="43"/>
      <c r="Z103" s="28" t="s">
        <v>73</v>
      </c>
      <c r="AA103" s="28"/>
      <c r="AB103" s="43"/>
      <c r="AC103" s="28" t="s">
        <v>73</v>
      </c>
      <c r="AD103" s="43"/>
      <c r="AE103" s="34">
        <f t="shared" si="1"/>
        <v>0</v>
      </c>
      <c r="AF103" s="45"/>
      <c r="AG103" s="45"/>
      <c r="AH103" s="36">
        <f t="shared" si="2"/>
        <v>0</v>
      </c>
      <c r="AI103" s="28" t="s">
        <v>92</v>
      </c>
      <c r="AJ103" s="28" t="s">
        <v>55</v>
      </c>
      <c r="AK103" s="28" t="s">
        <v>55</v>
      </c>
      <c r="AL103" s="28" t="s">
        <v>55</v>
      </c>
      <c r="AM103" s="28" t="s">
        <v>55</v>
      </c>
      <c r="AN103" s="28" t="s">
        <v>92</v>
      </c>
      <c r="AO103" s="28" t="s">
        <v>55</v>
      </c>
      <c r="AP103" s="34">
        <f t="shared" si="3"/>
        <v>0</v>
      </c>
      <c r="AQ103" s="34">
        <f t="shared" si="4"/>
        <v>0</v>
      </c>
      <c r="AR103" s="34">
        <f t="shared" si="5"/>
        <v>0</v>
      </c>
      <c r="AS103" s="34">
        <f t="shared" si="6"/>
        <v>8</v>
      </c>
    </row>
    <row r="104">
      <c r="A104" s="18">
        <v>99.0</v>
      </c>
      <c r="B104" s="116" t="s">
        <v>1114</v>
      </c>
      <c r="C104" s="116" t="s">
        <v>749</v>
      </c>
      <c r="D104" s="116" t="s">
        <v>110</v>
      </c>
      <c r="E104" s="117"/>
      <c r="F104" s="116" t="s">
        <v>96</v>
      </c>
      <c r="G104" s="116" t="s">
        <v>1990</v>
      </c>
      <c r="H104" s="38" t="s">
        <v>83</v>
      </c>
      <c r="I104" s="38" t="s">
        <v>84</v>
      </c>
      <c r="J104" s="39">
        <v>42979.0</v>
      </c>
      <c r="K104" s="41"/>
      <c r="L104" s="38" t="s">
        <v>85</v>
      </c>
      <c r="M104" s="41"/>
      <c r="N104" s="41"/>
      <c r="O104" s="28" t="s">
        <v>73</v>
      </c>
      <c r="P104" s="28" t="s">
        <v>73</v>
      </c>
      <c r="Q104" s="28" t="s">
        <v>73</v>
      </c>
      <c r="R104" s="43"/>
      <c r="S104" s="43"/>
      <c r="T104" s="43"/>
      <c r="U104" s="43"/>
      <c r="V104" s="28" t="s">
        <v>73</v>
      </c>
      <c r="W104" s="28" t="s">
        <v>73</v>
      </c>
      <c r="X104" s="28" t="s">
        <v>73</v>
      </c>
      <c r="Y104" s="43"/>
      <c r="Z104" s="28" t="s">
        <v>73</v>
      </c>
      <c r="AA104" s="28"/>
      <c r="AB104" s="43"/>
      <c r="AC104" s="28" t="s">
        <v>73</v>
      </c>
      <c r="AD104" s="43"/>
      <c r="AE104" s="34">
        <f t="shared" si="1"/>
        <v>0</v>
      </c>
      <c r="AF104" s="45"/>
      <c r="AG104" s="45"/>
      <c r="AH104" s="36">
        <f t="shared" si="2"/>
        <v>0</v>
      </c>
      <c r="AI104" s="28" t="s">
        <v>92</v>
      </c>
      <c r="AJ104" s="28" t="s">
        <v>55</v>
      </c>
      <c r="AK104" s="28" t="s">
        <v>55</v>
      </c>
      <c r="AL104" s="28" t="s">
        <v>55</v>
      </c>
      <c r="AM104" s="28" t="s">
        <v>55</v>
      </c>
      <c r="AN104" s="28" t="s">
        <v>92</v>
      </c>
      <c r="AO104" s="28" t="s">
        <v>55</v>
      </c>
      <c r="AP104" s="34">
        <f t="shared" si="3"/>
        <v>0</v>
      </c>
      <c r="AQ104" s="34">
        <f t="shared" si="4"/>
        <v>0</v>
      </c>
      <c r="AR104" s="34">
        <f t="shared" si="5"/>
        <v>0</v>
      </c>
      <c r="AS104" s="34">
        <f t="shared" si="6"/>
        <v>8</v>
      </c>
    </row>
    <row r="105">
      <c r="A105" s="37">
        <v>100.0</v>
      </c>
      <c r="B105" s="116" t="s">
        <v>1991</v>
      </c>
      <c r="C105" s="116" t="s">
        <v>1095</v>
      </c>
      <c r="D105" s="116" t="s">
        <v>1246</v>
      </c>
      <c r="E105" s="117"/>
      <c r="F105" s="116" t="s">
        <v>79</v>
      </c>
      <c r="G105" s="116" t="s">
        <v>1990</v>
      </c>
      <c r="H105" s="38" t="s">
        <v>83</v>
      </c>
      <c r="I105" s="38" t="s">
        <v>84</v>
      </c>
      <c r="J105" s="39">
        <v>42979.0</v>
      </c>
      <c r="K105" s="41"/>
      <c r="L105" s="38" t="s">
        <v>85</v>
      </c>
      <c r="M105" s="41"/>
      <c r="N105" s="41"/>
      <c r="O105" s="28" t="s">
        <v>72</v>
      </c>
      <c r="P105" s="28" t="s">
        <v>72</v>
      </c>
      <c r="Q105" s="28" t="s">
        <v>72</v>
      </c>
      <c r="R105" s="43"/>
      <c r="S105" s="43"/>
      <c r="T105" s="43"/>
      <c r="U105" s="43"/>
      <c r="V105" s="28" t="s">
        <v>73</v>
      </c>
      <c r="W105" s="28" t="s">
        <v>73</v>
      </c>
      <c r="X105" s="28" t="s">
        <v>73</v>
      </c>
      <c r="Y105" s="43"/>
      <c r="Z105" s="28" t="s">
        <v>73</v>
      </c>
      <c r="AA105" s="28"/>
      <c r="AB105" s="43"/>
      <c r="AC105" s="28" t="s">
        <v>73</v>
      </c>
      <c r="AD105" s="43"/>
      <c r="AE105" s="34">
        <f t="shared" si="1"/>
        <v>0</v>
      </c>
      <c r="AF105" s="45"/>
      <c r="AG105" s="45"/>
      <c r="AH105" s="36">
        <f t="shared" si="2"/>
        <v>0</v>
      </c>
      <c r="AI105" s="28" t="s">
        <v>92</v>
      </c>
      <c r="AJ105" s="28" t="s">
        <v>55</v>
      </c>
      <c r="AK105" s="28" t="s">
        <v>55</v>
      </c>
      <c r="AL105" s="28" t="s">
        <v>55</v>
      </c>
      <c r="AM105" s="28" t="s">
        <v>55</v>
      </c>
      <c r="AN105" s="28" t="s">
        <v>92</v>
      </c>
      <c r="AO105" s="28" t="s">
        <v>55</v>
      </c>
      <c r="AP105" s="34">
        <f t="shared" si="3"/>
        <v>0</v>
      </c>
      <c r="AQ105" s="34">
        <f t="shared" si="4"/>
        <v>0</v>
      </c>
      <c r="AR105" s="34">
        <f t="shared" si="5"/>
        <v>3</v>
      </c>
      <c r="AS105" s="34">
        <f t="shared" si="6"/>
        <v>5</v>
      </c>
    </row>
    <row r="106">
      <c r="A106" s="18">
        <v>101.0</v>
      </c>
      <c r="B106" s="116" t="s">
        <v>1115</v>
      </c>
      <c r="C106" s="116" t="s">
        <v>77</v>
      </c>
      <c r="D106" s="116" t="s">
        <v>76</v>
      </c>
      <c r="E106" s="117"/>
      <c r="F106" s="116" t="s">
        <v>79</v>
      </c>
      <c r="G106" s="116" t="s">
        <v>1990</v>
      </c>
      <c r="H106" s="38" t="s">
        <v>83</v>
      </c>
      <c r="I106" s="38" t="s">
        <v>84</v>
      </c>
      <c r="J106" s="39">
        <v>42979.0</v>
      </c>
      <c r="K106" s="44"/>
      <c r="L106" s="38" t="s">
        <v>85</v>
      </c>
      <c r="M106" s="41"/>
      <c r="N106" s="41"/>
      <c r="O106" s="28" t="s">
        <v>72</v>
      </c>
      <c r="P106" s="28" t="s">
        <v>73</v>
      </c>
      <c r="Q106" s="28" t="s">
        <v>72</v>
      </c>
      <c r="R106" s="43"/>
      <c r="S106" s="43"/>
      <c r="T106" s="43"/>
      <c r="U106" s="43"/>
      <c r="V106" s="28" t="s">
        <v>73</v>
      </c>
      <c r="W106" s="28" t="s">
        <v>73</v>
      </c>
      <c r="X106" s="28" t="s">
        <v>73</v>
      </c>
      <c r="Y106" s="43"/>
      <c r="Z106" s="28" t="s">
        <v>73</v>
      </c>
      <c r="AA106" s="28"/>
      <c r="AB106" s="43"/>
      <c r="AC106" s="28" t="s">
        <v>73</v>
      </c>
      <c r="AD106" s="43"/>
      <c r="AE106" s="34">
        <f t="shared" si="1"/>
        <v>0</v>
      </c>
      <c r="AF106" s="45"/>
      <c r="AG106" s="45"/>
      <c r="AH106" s="36">
        <f t="shared" si="2"/>
        <v>0</v>
      </c>
      <c r="AI106" s="28" t="s">
        <v>92</v>
      </c>
      <c r="AJ106" s="28" t="s">
        <v>55</v>
      </c>
      <c r="AK106" s="28" t="s">
        <v>55</v>
      </c>
      <c r="AL106" s="28" t="s">
        <v>55</v>
      </c>
      <c r="AM106" s="28" t="s">
        <v>55</v>
      </c>
      <c r="AN106" s="28" t="s">
        <v>92</v>
      </c>
      <c r="AO106" s="28" t="s">
        <v>55</v>
      </c>
      <c r="AP106" s="34">
        <f t="shared" si="3"/>
        <v>0</v>
      </c>
      <c r="AQ106" s="34">
        <f t="shared" si="4"/>
        <v>0</v>
      </c>
      <c r="AR106" s="34">
        <f t="shared" si="5"/>
        <v>2</v>
      </c>
      <c r="AS106" s="34">
        <f t="shared" si="6"/>
        <v>6</v>
      </c>
    </row>
    <row r="107">
      <c r="A107" s="37">
        <v>102.0</v>
      </c>
      <c r="B107" s="116" t="s">
        <v>1116</v>
      </c>
      <c r="C107" s="116" t="s">
        <v>145</v>
      </c>
      <c r="D107" s="116" t="s">
        <v>115</v>
      </c>
      <c r="E107" s="118"/>
      <c r="F107" s="116" t="s">
        <v>79</v>
      </c>
      <c r="G107" s="116" t="s">
        <v>1990</v>
      </c>
      <c r="H107" s="38" t="s">
        <v>83</v>
      </c>
      <c r="I107" s="38" t="s">
        <v>84</v>
      </c>
      <c r="J107" s="39">
        <v>42979.0</v>
      </c>
      <c r="K107" s="41"/>
      <c r="L107" s="38" t="s">
        <v>85</v>
      </c>
      <c r="M107" s="41"/>
      <c r="N107" s="41"/>
      <c r="O107" s="28" t="s">
        <v>72</v>
      </c>
      <c r="P107" s="28" t="s">
        <v>72</v>
      </c>
      <c r="Q107" s="28" t="s">
        <v>72</v>
      </c>
      <c r="R107" s="43"/>
      <c r="S107" s="43"/>
      <c r="T107" s="43"/>
      <c r="U107" s="43"/>
      <c r="V107" s="28" t="s">
        <v>73</v>
      </c>
      <c r="W107" s="28" t="s">
        <v>73</v>
      </c>
      <c r="X107" s="28" t="s">
        <v>73</v>
      </c>
      <c r="Y107" s="43"/>
      <c r="Z107" s="28" t="s">
        <v>73</v>
      </c>
      <c r="AA107" s="28"/>
      <c r="AB107" s="43"/>
      <c r="AC107" s="28" t="s">
        <v>73</v>
      </c>
      <c r="AD107" s="43"/>
      <c r="AE107" s="34">
        <f t="shared" si="1"/>
        <v>0</v>
      </c>
      <c r="AF107" s="45"/>
      <c r="AG107" s="45"/>
      <c r="AH107" s="36">
        <f t="shared" si="2"/>
        <v>0</v>
      </c>
      <c r="AI107" s="28" t="s">
        <v>92</v>
      </c>
      <c r="AJ107" s="28" t="s">
        <v>55</v>
      </c>
      <c r="AK107" s="28" t="s">
        <v>55</v>
      </c>
      <c r="AL107" s="28" t="s">
        <v>55</v>
      </c>
      <c r="AM107" s="28" t="s">
        <v>55</v>
      </c>
      <c r="AN107" s="28" t="s">
        <v>92</v>
      </c>
      <c r="AO107" s="28" t="s">
        <v>55</v>
      </c>
      <c r="AP107" s="34">
        <f t="shared" si="3"/>
        <v>0</v>
      </c>
      <c r="AQ107" s="34">
        <f t="shared" si="4"/>
        <v>0</v>
      </c>
      <c r="AR107" s="34">
        <f t="shared" si="5"/>
        <v>3</v>
      </c>
      <c r="AS107" s="34">
        <f t="shared" si="6"/>
        <v>5</v>
      </c>
    </row>
    <row r="108">
      <c r="A108" s="18">
        <v>103.0</v>
      </c>
      <c r="B108" s="116" t="s">
        <v>1117</v>
      </c>
      <c r="C108" s="116" t="s">
        <v>165</v>
      </c>
      <c r="D108" s="116" t="s">
        <v>78</v>
      </c>
      <c r="E108" s="117"/>
      <c r="F108" s="116" t="s">
        <v>79</v>
      </c>
      <c r="G108" s="116" t="s">
        <v>1990</v>
      </c>
      <c r="H108" s="38" t="s">
        <v>83</v>
      </c>
      <c r="I108" s="38" t="s">
        <v>84</v>
      </c>
      <c r="J108" s="39">
        <v>42979.0</v>
      </c>
      <c r="K108" s="41"/>
      <c r="L108" s="38" t="s">
        <v>85</v>
      </c>
      <c r="M108" s="41"/>
      <c r="N108" s="41"/>
      <c r="O108" s="28" t="s">
        <v>72</v>
      </c>
      <c r="P108" s="28" t="s">
        <v>72</v>
      </c>
      <c r="Q108" s="28" t="s">
        <v>72</v>
      </c>
      <c r="R108" s="43"/>
      <c r="S108" s="43"/>
      <c r="T108" s="43"/>
      <c r="U108" s="43"/>
      <c r="V108" s="28" t="s">
        <v>73</v>
      </c>
      <c r="W108" s="28" t="s">
        <v>73</v>
      </c>
      <c r="X108" s="28" t="s">
        <v>73</v>
      </c>
      <c r="Y108" s="43"/>
      <c r="Z108" s="28" t="s">
        <v>73</v>
      </c>
      <c r="AA108" s="28"/>
      <c r="AB108" s="43"/>
      <c r="AC108" s="28" t="s">
        <v>73</v>
      </c>
      <c r="AD108" s="43"/>
      <c r="AE108" s="34">
        <f t="shared" si="1"/>
        <v>0</v>
      </c>
      <c r="AF108" s="45"/>
      <c r="AG108" s="45"/>
      <c r="AH108" s="36">
        <f t="shared" si="2"/>
        <v>0</v>
      </c>
      <c r="AI108" s="28" t="s">
        <v>92</v>
      </c>
      <c r="AJ108" s="28" t="s">
        <v>55</v>
      </c>
      <c r="AK108" s="28" t="s">
        <v>55</v>
      </c>
      <c r="AL108" s="28" t="s">
        <v>55</v>
      </c>
      <c r="AM108" s="28" t="s">
        <v>55</v>
      </c>
      <c r="AN108" s="28" t="s">
        <v>92</v>
      </c>
      <c r="AO108" s="28" t="s">
        <v>55</v>
      </c>
      <c r="AP108" s="34">
        <f t="shared" si="3"/>
        <v>0</v>
      </c>
      <c r="AQ108" s="34">
        <f t="shared" si="4"/>
        <v>0</v>
      </c>
      <c r="AR108" s="34">
        <f t="shared" si="5"/>
        <v>3</v>
      </c>
      <c r="AS108" s="34">
        <f t="shared" si="6"/>
        <v>5</v>
      </c>
    </row>
    <row r="109">
      <c r="A109" s="37">
        <v>104.0</v>
      </c>
      <c r="B109" s="116" t="s">
        <v>1118</v>
      </c>
      <c r="C109" s="116" t="s">
        <v>335</v>
      </c>
      <c r="D109" s="116" t="s">
        <v>173</v>
      </c>
      <c r="E109" s="117"/>
      <c r="F109" s="116" t="s">
        <v>79</v>
      </c>
      <c r="G109" s="116" t="s">
        <v>1990</v>
      </c>
      <c r="H109" s="38" t="s">
        <v>83</v>
      </c>
      <c r="I109" s="38" t="s">
        <v>84</v>
      </c>
      <c r="J109" s="39">
        <v>42979.0</v>
      </c>
      <c r="K109" s="44"/>
      <c r="L109" s="38" t="s">
        <v>85</v>
      </c>
      <c r="M109" s="41"/>
      <c r="N109" s="41"/>
      <c r="O109" s="28" t="s">
        <v>73</v>
      </c>
      <c r="P109" s="28" t="s">
        <v>73</v>
      </c>
      <c r="Q109" s="28" t="s">
        <v>73</v>
      </c>
      <c r="R109" s="43"/>
      <c r="S109" s="43"/>
      <c r="T109" s="43"/>
      <c r="U109" s="43"/>
      <c r="V109" s="28" t="s">
        <v>73</v>
      </c>
      <c r="W109" s="28" t="s">
        <v>73</v>
      </c>
      <c r="X109" s="28" t="s">
        <v>73</v>
      </c>
      <c r="Y109" s="43"/>
      <c r="Z109" s="28" t="s">
        <v>73</v>
      </c>
      <c r="AA109" s="28"/>
      <c r="AB109" s="43"/>
      <c r="AC109" s="28" t="s">
        <v>73</v>
      </c>
      <c r="AD109" s="43"/>
      <c r="AE109" s="34">
        <f t="shared" si="1"/>
        <v>0</v>
      </c>
      <c r="AF109" s="45"/>
      <c r="AG109" s="45"/>
      <c r="AH109" s="36">
        <f t="shared" si="2"/>
        <v>0</v>
      </c>
      <c r="AI109" s="28" t="s">
        <v>92</v>
      </c>
      <c r="AJ109" s="28" t="s">
        <v>55</v>
      </c>
      <c r="AK109" s="28" t="s">
        <v>55</v>
      </c>
      <c r="AL109" s="28" t="s">
        <v>55</v>
      </c>
      <c r="AM109" s="28" t="s">
        <v>55</v>
      </c>
      <c r="AN109" s="28" t="s">
        <v>92</v>
      </c>
      <c r="AO109" s="28" t="s">
        <v>55</v>
      </c>
      <c r="AP109" s="34">
        <f t="shared" si="3"/>
        <v>0</v>
      </c>
      <c r="AQ109" s="34">
        <f t="shared" si="4"/>
        <v>0</v>
      </c>
      <c r="AR109" s="34">
        <f t="shared" si="5"/>
        <v>0</v>
      </c>
      <c r="AS109" s="34">
        <f t="shared" si="6"/>
        <v>8</v>
      </c>
    </row>
    <row r="110">
      <c r="A110" s="18">
        <v>105.0</v>
      </c>
      <c r="B110" s="116" t="s">
        <v>356</v>
      </c>
      <c r="C110" s="116" t="s">
        <v>213</v>
      </c>
      <c r="D110" s="118"/>
      <c r="E110" s="117"/>
      <c r="F110" s="116" t="s">
        <v>79</v>
      </c>
      <c r="G110" s="116" t="s">
        <v>1990</v>
      </c>
      <c r="H110" s="38" t="s">
        <v>83</v>
      </c>
      <c r="I110" s="38" t="s">
        <v>84</v>
      </c>
      <c r="J110" s="39">
        <v>42979.0</v>
      </c>
      <c r="K110" s="41"/>
      <c r="L110" s="38" t="s">
        <v>85</v>
      </c>
      <c r="M110" s="41"/>
      <c r="N110" s="41"/>
      <c r="O110" s="28" t="s">
        <v>72</v>
      </c>
      <c r="P110" s="28" t="s">
        <v>72</v>
      </c>
      <c r="Q110" s="28" t="s">
        <v>72</v>
      </c>
      <c r="R110" s="43"/>
      <c r="S110" s="43"/>
      <c r="T110" s="43"/>
      <c r="U110" s="43"/>
      <c r="V110" s="28" t="s">
        <v>73</v>
      </c>
      <c r="W110" s="28" t="s">
        <v>73</v>
      </c>
      <c r="X110" s="28" t="s">
        <v>73</v>
      </c>
      <c r="Y110" s="43"/>
      <c r="Z110" s="28" t="s">
        <v>73</v>
      </c>
      <c r="AA110" s="28"/>
      <c r="AB110" s="43"/>
      <c r="AC110" s="28" t="s">
        <v>73</v>
      </c>
      <c r="AD110" s="43"/>
      <c r="AE110" s="34">
        <f t="shared" si="1"/>
        <v>0</v>
      </c>
      <c r="AF110" s="28"/>
      <c r="AG110" s="28"/>
      <c r="AH110" s="36">
        <f t="shared" si="2"/>
        <v>0</v>
      </c>
      <c r="AI110" s="28" t="s">
        <v>92</v>
      </c>
      <c r="AJ110" s="28" t="s">
        <v>55</v>
      </c>
      <c r="AK110" s="28" t="s">
        <v>55</v>
      </c>
      <c r="AL110" s="28" t="s">
        <v>55</v>
      </c>
      <c r="AM110" s="28" t="s">
        <v>55</v>
      </c>
      <c r="AN110" s="28" t="s">
        <v>92</v>
      </c>
      <c r="AO110" s="28" t="s">
        <v>55</v>
      </c>
      <c r="AP110" s="34">
        <f t="shared" si="3"/>
        <v>0</v>
      </c>
      <c r="AQ110" s="34">
        <f t="shared" si="4"/>
        <v>0</v>
      </c>
      <c r="AR110" s="34">
        <f t="shared" si="5"/>
        <v>3</v>
      </c>
      <c r="AS110" s="34">
        <f t="shared" si="6"/>
        <v>5</v>
      </c>
    </row>
    <row r="111">
      <c r="A111" s="37">
        <v>106.0</v>
      </c>
      <c r="B111" s="116" t="s">
        <v>356</v>
      </c>
      <c r="C111" s="116" t="s">
        <v>1121</v>
      </c>
      <c r="D111" s="118"/>
      <c r="E111" s="117"/>
      <c r="F111" s="116" t="s">
        <v>96</v>
      </c>
      <c r="G111" s="116" t="s">
        <v>1990</v>
      </c>
      <c r="H111" s="38" t="s">
        <v>83</v>
      </c>
      <c r="I111" s="38" t="s">
        <v>84</v>
      </c>
      <c r="J111" s="39">
        <v>42979.0</v>
      </c>
      <c r="K111" s="41"/>
      <c r="L111" s="38" t="s">
        <v>85</v>
      </c>
      <c r="M111" s="41"/>
      <c r="N111" s="41"/>
      <c r="O111" s="28" t="s">
        <v>72</v>
      </c>
      <c r="P111" s="28" t="s">
        <v>72</v>
      </c>
      <c r="Q111" s="28" t="s">
        <v>72</v>
      </c>
      <c r="R111" s="43"/>
      <c r="S111" s="43"/>
      <c r="T111" s="43"/>
      <c r="U111" s="43"/>
      <c r="V111" s="28" t="s">
        <v>73</v>
      </c>
      <c r="W111" s="28" t="s">
        <v>73</v>
      </c>
      <c r="X111" s="28" t="s">
        <v>73</v>
      </c>
      <c r="Y111" s="43"/>
      <c r="Z111" s="28" t="s">
        <v>73</v>
      </c>
      <c r="AA111" s="43"/>
      <c r="AB111" s="43"/>
      <c r="AC111" s="28" t="s">
        <v>73</v>
      </c>
      <c r="AD111" s="43"/>
      <c r="AE111" s="34">
        <f t="shared" si="1"/>
        <v>0</v>
      </c>
      <c r="AF111" s="64"/>
      <c r="AG111" s="64"/>
      <c r="AH111" s="36">
        <f t="shared" si="2"/>
        <v>0</v>
      </c>
      <c r="AI111" s="28" t="s">
        <v>92</v>
      </c>
      <c r="AJ111" s="28" t="s">
        <v>55</v>
      </c>
      <c r="AK111" s="28" t="s">
        <v>55</v>
      </c>
      <c r="AL111" s="28" t="s">
        <v>55</v>
      </c>
      <c r="AM111" s="28" t="s">
        <v>55</v>
      </c>
      <c r="AN111" s="28" t="s">
        <v>92</v>
      </c>
      <c r="AO111" s="28" t="s">
        <v>55</v>
      </c>
      <c r="AP111" s="34">
        <f t="shared" si="3"/>
        <v>0</v>
      </c>
      <c r="AQ111" s="34">
        <f t="shared" si="4"/>
        <v>0</v>
      </c>
      <c r="AR111" s="34">
        <f t="shared" si="5"/>
        <v>3</v>
      </c>
      <c r="AS111" s="34">
        <f t="shared" si="6"/>
        <v>5</v>
      </c>
    </row>
    <row r="112">
      <c r="A112" s="18">
        <v>107.0</v>
      </c>
      <c r="B112" s="116" t="s">
        <v>356</v>
      </c>
      <c r="C112" s="116" t="s">
        <v>1123</v>
      </c>
      <c r="D112" s="118"/>
      <c r="E112" s="117"/>
      <c r="F112" s="116" t="s">
        <v>96</v>
      </c>
      <c r="G112" s="116" t="s">
        <v>1990</v>
      </c>
      <c r="H112" s="38" t="s">
        <v>83</v>
      </c>
      <c r="I112" s="38" t="s">
        <v>84</v>
      </c>
      <c r="J112" s="39">
        <v>42979.0</v>
      </c>
      <c r="K112" s="41"/>
      <c r="L112" s="38" t="s">
        <v>85</v>
      </c>
      <c r="M112" s="41"/>
      <c r="N112" s="41"/>
      <c r="O112" s="28" t="s">
        <v>72</v>
      </c>
      <c r="P112" s="28" t="s">
        <v>72</v>
      </c>
      <c r="Q112" s="28" t="s">
        <v>72</v>
      </c>
      <c r="R112" s="43"/>
      <c r="S112" s="43"/>
      <c r="T112" s="43"/>
      <c r="U112" s="43"/>
      <c r="V112" s="28" t="s">
        <v>73</v>
      </c>
      <c r="W112" s="28" t="s">
        <v>73</v>
      </c>
      <c r="X112" s="28" t="s">
        <v>73</v>
      </c>
      <c r="Y112" s="43"/>
      <c r="Z112" s="28" t="s">
        <v>73</v>
      </c>
      <c r="AA112" s="28"/>
      <c r="AB112" s="43"/>
      <c r="AC112" s="28" t="s">
        <v>73</v>
      </c>
      <c r="AD112" s="43"/>
      <c r="AE112" s="34">
        <f t="shared" si="1"/>
        <v>0</v>
      </c>
      <c r="AF112" s="28"/>
      <c r="AG112" s="28"/>
      <c r="AH112" s="36">
        <f t="shared" si="2"/>
        <v>0</v>
      </c>
      <c r="AI112" s="28" t="s">
        <v>92</v>
      </c>
      <c r="AJ112" s="28" t="s">
        <v>55</v>
      </c>
      <c r="AK112" s="28" t="s">
        <v>55</v>
      </c>
      <c r="AL112" s="28" t="s">
        <v>55</v>
      </c>
      <c r="AM112" s="28" t="s">
        <v>55</v>
      </c>
      <c r="AN112" s="28" t="s">
        <v>92</v>
      </c>
      <c r="AO112" s="28" t="s">
        <v>55</v>
      </c>
      <c r="AP112" s="34">
        <f t="shared" si="3"/>
        <v>0</v>
      </c>
      <c r="AQ112" s="34">
        <f t="shared" si="4"/>
        <v>0</v>
      </c>
      <c r="AR112" s="34">
        <f t="shared" si="5"/>
        <v>3</v>
      </c>
      <c r="AS112" s="34">
        <f t="shared" si="6"/>
        <v>5</v>
      </c>
    </row>
    <row r="113">
      <c r="A113" s="37">
        <v>108.0</v>
      </c>
      <c r="B113" s="116" t="s">
        <v>1124</v>
      </c>
      <c r="C113" s="116" t="s">
        <v>1125</v>
      </c>
      <c r="D113" s="116" t="s">
        <v>521</v>
      </c>
      <c r="E113" s="117"/>
      <c r="F113" s="116" t="s">
        <v>79</v>
      </c>
      <c r="G113" s="116" t="s">
        <v>1990</v>
      </c>
      <c r="H113" s="38" t="s">
        <v>83</v>
      </c>
      <c r="I113" s="38" t="s">
        <v>84</v>
      </c>
      <c r="J113" s="39">
        <v>42979.0</v>
      </c>
      <c r="K113" s="41"/>
      <c r="L113" s="38" t="s">
        <v>85</v>
      </c>
      <c r="M113" s="41"/>
      <c r="N113" s="41"/>
      <c r="O113" s="28" t="s">
        <v>73</v>
      </c>
      <c r="P113" s="28" t="s">
        <v>73</v>
      </c>
      <c r="Q113" s="28" t="s">
        <v>73</v>
      </c>
      <c r="R113" s="43"/>
      <c r="S113" s="43"/>
      <c r="T113" s="43"/>
      <c r="U113" s="43"/>
      <c r="V113" s="28" t="s">
        <v>73</v>
      </c>
      <c r="W113" s="28" t="s">
        <v>73</v>
      </c>
      <c r="X113" s="28" t="s">
        <v>73</v>
      </c>
      <c r="Y113" s="43"/>
      <c r="Z113" s="28" t="s">
        <v>73</v>
      </c>
      <c r="AA113" s="28"/>
      <c r="AB113" s="43"/>
      <c r="AC113" s="28" t="s">
        <v>73</v>
      </c>
      <c r="AD113" s="43"/>
      <c r="AE113" s="34">
        <f t="shared" si="1"/>
        <v>0</v>
      </c>
      <c r="AF113" s="28"/>
      <c r="AG113" s="28"/>
      <c r="AH113" s="36">
        <f t="shared" si="2"/>
        <v>0</v>
      </c>
      <c r="AI113" s="28" t="s">
        <v>92</v>
      </c>
      <c r="AJ113" s="28" t="s">
        <v>55</v>
      </c>
      <c r="AK113" s="28" t="s">
        <v>55</v>
      </c>
      <c r="AL113" s="28" t="s">
        <v>55</v>
      </c>
      <c r="AM113" s="28" t="s">
        <v>55</v>
      </c>
      <c r="AN113" s="28" t="s">
        <v>92</v>
      </c>
      <c r="AO113" s="28" t="s">
        <v>55</v>
      </c>
      <c r="AP113" s="34">
        <f t="shared" si="3"/>
        <v>0</v>
      </c>
      <c r="AQ113" s="34">
        <f t="shared" si="4"/>
        <v>0</v>
      </c>
      <c r="AR113" s="34">
        <f t="shared" si="5"/>
        <v>0</v>
      </c>
      <c r="AS113" s="34">
        <f t="shared" si="6"/>
        <v>8</v>
      </c>
    </row>
    <row r="114">
      <c r="A114" s="18">
        <v>109.0</v>
      </c>
      <c r="B114" s="116" t="s">
        <v>1128</v>
      </c>
      <c r="C114" s="116" t="s">
        <v>540</v>
      </c>
      <c r="D114" s="116" t="s">
        <v>77</v>
      </c>
      <c r="E114" s="118"/>
      <c r="F114" s="116" t="s">
        <v>79</v>
      </c>
      <c r="G114" s="116" t="s">
        <v>1990</v>
      </c>
      <c r="H114" s="38" t="s">
        <v>83</v>
      </c>
      <c r="I114" s="38" t="s">
        <v>84</v>
      </c>
      <c r="J114" s="39">
        <v>42979.0</v>
      </c>
      <c r="K114" s="41"/>
      <c r="L114" s="38" t="s">
        <v>85</v>
      </c>
      <c r="M114" s="41"/>
      <c r="N114" s="41"/>
      <c r="O114" s="28" t="s">
        <v>72</v>
      </c>
      <c r="P114" s="28" t="s">
        <v>73</v>
      </c>
      <c r="Q114" s="28" t="s">
        <v>73</v>
      </c>
      <c r="R114" s="43"/>
      <c r="S114" s="43"/>
      <c r="T114" s="43"/>
      <c r="U114" s="43"/>
      <c r="V114" s="28" t="s">
        <v>73</v>
      </c>
      <c r="W114" s="28" t="s">
        <v>73</v>
      </c>
      <c r="X114" s="28" t="s">
        <v>73</v>
      </c>
      <c r="Y114" s="43"/>
      <c r="Z114" s="28" t="s">
        <v>73</v>
      </c>
      <c r="AA114" s="28"/>
      <c r="AB114" s="43"/>
      <c r="AC114" s="28" t="s">
        <v>73</v>
      </c>
      <c r="AD114" s="43"/>
      <c r="AE114" s="34">
        <f t="shared" si="1"/>
        <v>0</v>
      </c>
      <c r="AF114" s="28"/>
      <c r="AG114" s="28"/>
      <c r="AH114" s="36">
        <f t="shared" si="2"/>
        <v>0</v>
      </c>
      <c r="AI114" s="28" t="s">
        <v>92</v>
      </c>
      <c r="AJ114" s="28" t="s">
        <v>55</v>
      </c>
      <c r="AK114" s="28" t="s">
        <v>55</v>
      </c>
      <c r="AL114" s="28" t="s">
        <v>55</v>
      </c>
      <c r="AM114" s="28" t="s">
        <v>55</v>
      </c>
      <c r="AN114" s="28" t="s">
        <v>92</v>
      </c>
      <c r="AO114" s="28" t="s">
        <v>55</v>
      </c>
      <c r="AP114" s="34">
        <f t="shared" si="3"/>
        <v>0</v>
      </c>
      <c r="AQ114" s="34">
        <f t="shared" si="4"/>
        <v>0</v>
      </c>
      <c r="AR114" s="34">
        <f t="shared" si="5"/>
        <v>1</v>
      </c>
      <c r="AS114" s="34">
        <f t="shared" si="6"/>
        <v>7</v>
      </c>
    </row>
    <row r="115">
      <c r="A115" s="37">
        <v>110.0</v>
      </c>
      <c r="B115" s="116" t="s">
        <v>1130</v>
      </c>
      <c r="C115" s="116" t="s">
        <v>244</v>
      </c>
      <c r="D115" s="116" t="s">
        <v>110</v>
      </c>
      <c r="E115" s="117"/>
      <c r="F115" s="116" t="s">
        <v>96</v>
      </c>
      <c r="G115" s="116" t="s">
        <v>1990</v>
      </c>
      <c r="H115" s="38" t="s">
        <v>83</v>
      </c>
      <c r="I115" s="38" t="s">
        <v>84</v>
      </c>
      <c r="J115" s="39">
        <v>42979.0</v>
      </c>
      <c r="K115" s="41"/>
      <c r="L115" s="38" t="s">
        <v>85</v>
      </c>
      <c r="M115" s="41"/>
      <c r="N115" s="41"/>
      <c r="O115" s="28" t="s">
        <v>73</v>
      </c>
      <c r="P115" s="28" t="s">
        <v>73</v>
      </c>
      <c r="Q115" s="28" t="s">
        <v>73</v>
      </c>
      <c r="R115" s="43"/>
      <c r="S115" s="43"/>
      <c r="T115" s="43"/>
      <c r="U115" s="43"/>
      <c r="V115" s="28" t="s">
        <v>73</v>
      </c>
      <c r="W115" s="28" t="s">
        <v>73</v>
      </c>
      <c r="X115" s="28" t="s">
        <v>73</v>
      </c>
      <c r="Y115" s="43"/>
      <c r="Z115" s="28" t="s">
        <v>73</v>
      </c>
      <c r="AA115" s="28"/>
      <c r="AB115" s="43"/>
      <c r="AC115" s="28" t="s">
        <v>73</v>
      </c>
      <c r="AD115" s="43"/>
      <c r="AE115" s="34">
        <f t="shared" si="1"/>
        <v>0</v>
      </c>
      <c r="AF115" s="45"/>
      <c r="AG115" s="45"/>
      <c r="AH115" s="36">
        <f t="shared" si="2"/>
        <v>0</v>
      </c>
      <c r="AI115" s="28" t="s">
        <v>92</v>
      </c>
      <c r="AJ115" s="28" t="s">
        <v>55</v>
      </c>
      <c r="AK115" s="28" t="s">
        <v>55</v>
      </c>
      <c r="AL115" s="28" t="s">
        <v>55</v>
      </c>
      <c r="AM115" s="28" t="s">
        <v>55</v>
      </c>
      <c r="AN115" s="28" t="s">
        <v>92</v>
      </c>
      <c r="AO115" s="28" t="s">
        <v>55</v>
      </c>
      <c r="AP115" s="34">
        <f t="shared" si="3"/>
        <v>0</v>
      </c>
      <c r="AQ115" s="34">
        <f t="shared" si="4"/>
        <v>0</v>
      </c>
      <c r="AR115" s="34">
        <f t="shared" si="5"/>
        <v>0</v>
      </c>
      <c r="AS115" s="34">
        <f t="shared" si="6"/>
        <v>8</v>
      </c>
    </row>
    <row r="116">
      <c r="A116" s="18">
        <v>111.0</v>
      </c>
      <c r="B116" s="116" t="s">
        <v>1132</v>
      </c>
      <c r="C116" s="116" t="s">
        <v>115</v>
      </c>
      <c r="D116" s="116" t="s">
        <v>1133</v>
      </c>
      <c r="E116" s="117"/>
      <c r="F116" s="116" t="s">
        <v>79</v>
      </c>
      <c r="G116" s="116" t="s">
        <v>1990</v>
      </c>
      <c r="H116" s="38" t="s">
        <v>83</v>
      </c>
      <c r="I116" s="38" t="s">
        <v>84</v>
      </c>
      <c r="J116" s="39">
        <v>42979.0</v>
      </c>
      <c r="K116" s="44"/>
      <c r="L116" s="38" t="s">
        <v>85</v>
      </c>
      <c r="M116" s="41"/>
      <c r="N116" s="41"/>
      <c r="O116" s="28" t="s">
        <v>73</v>
      </c>
      <c r="P116" s="28" t="s">
        <v>73</v>
      </c>
      <c r="Q116" s="28" t="s">
        <v>73</v>
      </c>
      <c r="R116" s="43"/>
      <c r="S116" s="43"/>
      <c r="T116" s="43"/>
      <c r="U116" s="43"/>
      <c r="V116" s="28" t="s">
        <v>73</v>
      </c>
      <c r="W116" s="28" t="s">
        <v>73</v>
      </c>
      <c r="X116" s="28" t="s">
        <v>73</v>
      </c>
      <c r="Y116" s="43"/>
      <c r="Z116" s="28" t="s">
        <v>73</v>
      </c>
      <c r="AA116" s="28"/>
      <c r="AB116" s="43"/>
      <c r="AC116" s="28" t="s">
        <v>73</v>
      </c>
      <c r="AD116" s="43"/>
      <c r="AE116" s="34">
        <f t="shared" si="1"/>
        <v>0</v>
      </c>
      <c r="AF116" s="28"/>
      <c r="AG116" s="28"/>
      <c r="AH116" s="36">
        <f t="shared" si="2"/>
        <v>0</v>
      </c>
      <c r="AI116" s="28" t="s">
        <v>92</v>
      </c>
      <c r="AJ116" s="28" t="s">
        <v>55</v>
      </c>
      <c r="AK116" s="28" t="s">
        <v>55</v>
      </c>
      <c r="AL116" s="28" t="s">
        <v>55</v>
      </c>
      <c r="AM116" s="28" t="s">
        <v>55</v>
      </c>
      <c r="AN116" s="28" t="s">
        <v>92</v>
      </c>
      <c r="AO116" s="28" t="s">
        <v>55</v>
      </c>
      <c r="AP116" s="34">
        <f t="shared" si="3"/>
        <v>0</v>
      </c>
      <c r="AQ116" s="34">
        <f t="shared" si="4"/>
        <v>0</v>
      </c>
      <c r="AR116" s="34">
        <f t="shared" si="5"/>
        <v>0</v>
      </c>
      <c r="AS116" s="34">
        <f t="shared" si="6"/>
        <v>8</v>
      </c>
    </row>
    <row r="117">
      <c r="A117" s="37">
        <v>112.0</v>
      </c>
      <c r="B117" s="116" t="s">
        <v>1134</v>
      </c>
      <c r="C117" s="116" t="s">
        <v>109</v>
      </c>
      <c r="D117" s="116" t="s">
        <v>134</v>
      </c>
      <c r="E117" s="117"/>
      <c r="F117" s="116" t="s">
        <v>96</v>
      </c>
      <c r="G117" s="116" t="s">
        <v>1990</v>
      </c>
      <c r="H117" s="38" t="s">
        <v>83</v>
      </c>
      <c r="I117" s="38" t="s">
        <v>84</v>
      </c>
      <c r="J117" s="39">
        <v>42979.0</v>
      </c>
      <c r="K117" s="41"/>
      <c r="L117" s="38" t="s">
        <v>85</v>
      </c>
      <c r="M117" s="41"/>
      <c r="N117" s="41"/>
      <c r="O117" s="28" t="s">
        <v>73</v>
      </c>
      <c r="P117" s="28" t="s">
        <v>73</v>
      </c>
      <c r="Q117" s="28" t="s">
        <v>73</v>
      </c>
      <c r="R117" s="43"/>
      <c r="S117" s="43"/>
      <c r="T117" s="43"/>
      <c r="U117" s="43"/>
      <c r="V117" s="28" t="s">
        <v>73</v>
      </c>
      <c r="W117" s="28" t="s">
        <v>73</v>
      </c>
      <c r="X117" s="28" t="s">
        <v>73</v>
      </c>
      <c r="Y117" s="43"/>
      <c r="Z117" s="28" t="s">
        <v>73</v>
      </c>
      <c r="AA117" s="28"/>
      <c r="AB117" s="43"/>
      <c r="AC117" s="28" t="s">
        <v>73</v>
      </c>
      <c r="AD117" s="43"/>
      <c r="AE117" s="34">
        <f t="shared" si="1"/>
        <v>0</v>
      </c>
      <c r="AF117" s="28"/>
      <c r="AG117" s="28"/>
      <c r="AH117" s="36">
        <f t="shared" si="2"/>
        <v>0</v>
      </c>
      <c r="AI117" s="28" t="s">
        <v>92</v>
      </c>
      <c r="AJ117" s="28" t="s">
        <v>55</v>
      </c>
      <c r="AK117" s="28" t="s">
        <v>55</v>
      </c>
      <c r="AL117" s="28" t="s">
        <v>55</v>
      </c>
      <c r="AM117" s="28" t="s">
        <v>55</v>
      </c>
      <c r="AN117" s="28" t="s">
        <v>92</v>
      </c>
      <c r="AO117" s="28" t="s">
        <v>55</v>
      </c>
      <c r="AP117" s="34">
        <f t="shared" si="3"/>
        <v>0</v>
      </c>
      <c r="AQ117" s="34">
        <f t="shared" si="4"/>
        <v>0</v>
      </c>
      <c r="AR117" s="34">
        <f t="shared" si="5"/>
        <v>0</v>
      </c>
      <c r="AS117" s="34">
        <f t="shared" si="6"/>
        <v>8</v>
      </c>
    </row>
    <row r="118">
      <c r="A118" s="18">
        <v>113.0</v>
      </c>
      <c r="B118" s="116" t="s">
        <v>1137</v>
      </c>
      <c r="C118" s="116" t="s">
        <v>1138</v>
      </c>
      <c r="D118" s="118"/>
      <c r="E118" s="117"/>
      <c r="F118" s="116" t="s">
        <v>79</v>
      </c>
      <c r="G118" s="116" t="s">
        <v>1990</v>
      </c>
      <c r="H118" s="38" t="s">
        <v>83</v>
      </c>
      <c r="I118" s="38" t="s">
        <v>84</v>
      </c>
      <c r="J118" s="39">
        <v>42979.0</v>
      </c>
      <c r="K118" s="41"/>
      <c r="L118" s="38" t="s">
        <v>85</v>
      </c>
      <c r="M118" s="41"/>
      <c r="N118" s="41"/>
      <c r="O118" s="28" t="s">
        <v>72</v>
      </c>
      <c r="P118" s="28" t="s">
        <v>73</v>
      </c>
      <c r="Q118" s="28" t="s">
        <v>73</v>
      </c>
      <c r="R118" s="43"/>
      <c r="S118" s="43"/>
      <c r="T118" s="43"/>
      <c r="U118" s="43"/>
      <c r="V118" s="28" t="s">
        <v>73</v>
      </c>
      <c r="W118" s="28" t="s">
        <v>73</v>
      </c>
      <c r="X118" s="28" t="s">
        <v>73</v>
      </c>
      <c r="Y118" s="43"/>
      <c r="Z118" s="28" t="s">
        <v>73</v>
      </c>
      <c r="AA118" s="28"/>
      <c r="AB118" s="43"/>
      <c r="AC118" s="28" t="s">
        <v>73</v>
      </c>
      <c r="AD118" s="43"/>
      <c r="AE118" s="34">
        <f t="shared" si="1"/>
        <v>0</v>
      </c>
      <c r="AF118" s="28"/>
      <c r="AG118" s="28"/>
      <c r="AH118" s="36">
        <f t="shared" si="2"/>
        <v>0</v>
      </c>
      <c r="AI118" s="28" t="s">
        <v>92</v>
      </c>
      <c r="AJ118" s="28" t="s">
        <v>55</v>
      </c>
      <c r="AK118" s="28" t="s">
        <v>55</v>
      </c>
      <c r="AL118" s="28" t="s">
        <v>55</v>
      </c>
      <c r="AM118" s="28" t="s">
        <v>55</v>
      </c>
      <c r="AN118" s="28" t="s">
        <v>92</v>
      </c>
      <c r="AO118" s="28" t="s">
        <v>55</v>
      </c>
      <c r="AP118" s="34">
        <f t="shared" si="3"/>
        <v>0</v>
      </c>
      <c r="AQ118" s="34">
        <f t="shared" si="4"/>
        <v>0</v>
      </c>
      <c r="AR118" s="34">
        <f t="shared" si="5"/>
        <v>1</v>
      </c>
      <c r="AS118" s="34">
        <f t="shared" si="6"/>
        <v>7</v>
      </c>
    </row>
    <row r="119">
      <c r="A119" s="37">
        <v>114.0</v>
      </c>
      <c r="B119" s="116" t="s">
        <v>1141</v>
      </c>
      <c r="C119" s="116" t="s">
        <v>511</v>
      </c>
      <c r="D119" s="116" t="s">
        <v>252</v>
      </c>
      <c r="E119" s="117"/>
      <c r="F119" s="116" t="s">
        <v>96</v>
      </c>
      <c r="G119" s="116" t="s">
        <v>1990</v>
      </c>
      <c r="H119" s="38" t="s">
        <v>83</v>
      </c>
      <c r="I119" s="38" t="s">
        <v>84</v>
      </c>
      <c r="J119" s="39">
        <v>42979.0</v>
      </c>
      <c r="K119" s="41"/>
      <c r="L119" s="38" t="s">
        <v>85</v>
      </c>
      <c r="M119" s="41"/>
      <c r="N119" s="41"/>
      <c r="O119" s="28" t="s">
        <v>73</v>
      </c>
      <c r="P119" s="28" t="s">
        <v>73</v>
      </c>
      <c r="Q119" s="28" t="s">
        <v>73</v>
      </c>
      <c r="R119" s="43"/>
      <c r="S119" s="43"/>
      <c r="T119" s="43"/>
      <c r="U119" s="43"/>
      <c r="V119" s="28" t="s">
        <v>73</v>
      </c>
      <c r="W119" s="28" t="s">
        <v>73</v>
      </c>
      <c r="X119" s="28" t="s">
        <v>73</v>
      </c>
      <c r="Y119" s="43"/>
      <c r="Z119" s="28" t="s">
        <v>73</v>
      </c>
      <c r="AA119" s="43"/>
      <c r="AB119" s="43"/>
      <c r="AC119" s="28" t="s">
        <v>73</v>
      </c>
      <c r="AD119" s="43"/>
      <c r="AE119" s="34">
        <f t="shared" si="1"/>
        <v>0</v>
      </c>
      <c r="AF119" s="43"/>
      <c r="AG119" s="43"/>
      <c r="AH119" s="36">
        <f t="shared" si="2"/>
        <v>0</v>
      </c>
      <c r="AI119" s="28" t="s">
        <v>92</v>
      </c>
      <c r="AJ119" s="28" t="s">
        <v>55</v>
      </c>
      <c r="AK119" s="28" t="s">
        <v>55</v>
      </c>
      <c r="AL119" s="28" t="s">
        <v>55</v>
      </c>
      <c r="AM119" s="28" t="s">
        <v>55</v>
      </c>
      <c r="AN119" s="28" t="s">
        <v>92</v>
      </c>
      <c r="AO119" s="28" t="s">
        <v>55</v>
      </c>
      <c r="AP119" s="34">
        <f t="shared" si="3"/>
        <v>0</v>
      </c>
      <c r="AQ119" s="34">
        <f t="shared" si="4"/>
        <v>0</v>
      </c>
      <c r="AR119" s="34">
        <f t="shared" si="5"/>
        <v>0</v>
      </c>
      <c r="AS119" s="34">
        <f t="shared" si="6"/>
        <v>8</v>
      </c>
    </row>
    <row r="120">
      <c r="A120" s="18">
        <v>115.0</v>
      </c>
      <c r="B120" s="116" t="s">
        <v>1994</v>
      </c>
      <c r="C120" s="116" t="s">
        <v>303</v>
      </c>
      <c r="D120" s="118"/>
      <c r="E120" s="117"/>
      <c r="F120" s="116" t="s">
        <v>96</v>
      </c>
      <c r="G120" s="116" t="s">
        <v>1990</v>
      </c>
      <c r="H120" s="38" t="s">
        <v>83</v>
      </c>
      <c r="I120" s="38" t="s">
        <v>84</v>
      </c>
      <c r="J120" s="39">
        <v>42979.0</v>
      </c>
      <c r="K120" s="41"/>
      <c r="L120" s="38" t="s">
        <v>85</v>
      </c>
      <c r="M120" s="41"/>
      <c r="N120" s="41"/>
      <c r="O120" s="28" t="s">
        <v>73</v>
      </c>
      <c r="P120" s="28" t="s">
        <v>73</v>
      </c>
      <c r="Q120" s="28" t="s">
        <v>73</v>
      </c>
      <c r="R120" s="43"/>
      <c r="S120" s="43"/>
      <c r="T120" s="43"/>
      <c r="U120" s="43"/>
      <c r="V120" s="28" t="s">
        <v>73</v>
      </c>
      <c r="W120" s="28" t="s">
        <v>73</v>
      </c>
      <c r="X120" s="28" t="s">
        <v>73</v>
      </c>
      <c r="Y120" s="43"/>
      <c r="Z120" s="28" t="s">
        <v>73</v>
      </c>
      <c r="AA120" s="28"/>
      <c r="AB120" s="43"/>
      <c r="AC120" s="28" t="s">
        <v>73</v>
      </c>
      <c r="AD120" s="43"/>
      <c r="AE120" s="34">
        <f t="shared" si="1"/>
        <v>0</v>
      </c>
      <c r="AF120" s="28"/>
      <c r="AG120" s="28"/>
      <c r="AH120" s="36">
        <f t="shared" si="2"/>
        <v>0</v>
      </c>
      <c r="AI120" s="28" t="s">
        <v>92</v>
      </c>
      <c r="AJ120" s="28" t="s">
        <v>55</v>
      </c>
      <c r="AK120" s="28" t="s">
        <v>55</v>
      </c>
      <c r="AL120" s="28" t="s">
        <v>55</v>
      </c>
      <c r="AM120" s="28" t="s">
        <v>55</v>
      </c>
      <c r="AN120" s="28" t="s">
        <v>92</v>
      </c>
      <c r="AO120" s="28" t="s">
        <v>55</v>
      </c>
      <c r="AP120" s="34">
        <f t="shared" si="3"/>
        <v>0</v>
      </c>
      <c r="AQ120" s="34">
        <f t="shared" si="4"/>
        <v>0</v>
      </c>
      <c r="AR120" s="34">
        <f t="shared" si="5"/>
        <v>0</v>
      </c>
      <c r="AS120" s="34">
        <f t="shared" si="6"/>
        <v>8</v>
      </c>
    </row>
    <row r="121">
      <c r="A121" s="37">
        <v>116.0</v>
      </c>
      <c r="B121" s="116" t="s">
        <v>1994</v>
      </c>
      <c r="C121" s="116" t="s">
        <v>252</v>
      </c>
      <c r="D121" s="118"/>
      <c r="E121" s="117"/>
      <c r="F121" s="116" t="s">
        <v>96</v>
      </c>
      <c r="G121" s="116" t="s">
        <v>1990</v>
      </c>
      <c r="H121" s="38" t="s">
        <v>83</v>
      </c>
      <c r="I121" s="38" t="s">
        <v>84</v>
      </c>
      <c r="J121" s="39">
        <v>42979.0</v>
      </c>
      <c r="K121" s="41"/>
      <c r="L121" s="38" t="s">
        <v>85</v>
      </c>
      <c r="M121" s="41"/>
      <c r="N121" s="41"/>
      <c r="O121" s="28" t="s">
        <v>73</v>
      </c>
      <c r="P121" s="28" t="s">
        <v>73</v>
      </c>
      <c r="Q121" s="28" t="s">
        <v>73</v>
      </c>
      <c r="R121" s="43"/>
      <c r="S121" s="43"/>
      <c r="T121" s="43"/>
      <c r="U121" s="43"/>
      <c r="V121" s="28" t="s">
        <v>73</v>
      </c>
      <c r="W121" s="28" t="s">
        <v>73</v>
      </c>
      <c r="X121" s="28" t="s">
        <v>73</v>
      </c>
      <c r="Y121" s="43"/>
      <c r="Z121" s="28" t="s">
        <v>73</v>
      </c>
      <c r="AA121" s="28"/>
      <c r="AB121" s="43"/>
      <c r="AC121" s="28" t="s">
        <v>73</v>
      </c>
      <c r="AD121" s="43"/>
      <c r="AE121" s="34">
        <f t="shared" si="1"/>
        <v>0</v>
      </c>
      <c r="AF121" s="28"/>
      <c r="AG121" s="28"/>
      <c r="AH121" s="36">
        <f t="shared" si="2"/>
        <v>0</v>
      </c>
      <c r="AI121" s="28" t="s">
        <v>92</v>
      </c>
      <c r="AJ121" s="28" t="s">
        <v>55</v>
      </c>
      <c r="AK121" s="28" t="s">
        <v>55</v>
      </c>
      <c r="AL121" s="28" t="s">
        <v>55</v>
      </c>
      <c r="AM121" s="28" t="s">
        <v>55</v>
      </c>
      <c r="AN121" s="28" t="s">
        <v>92</v>
      </c>
      <c r="AO121" s="28" t="s">
        <v>55</v>
      </c>
      <c r="AP121" s="34">
        <f t="shared" si="3"/>
        <v>0</v>
      </c>
      <c r="AQ121" s="34">
        <f t="shared" si="4"/>
        <v>0</v>
      </c>
      <c r="AR121" s="34">
        <f t="shared" si="5"/>
        <v>0</v>
      </c>
      <c r="AS121" s="34">
        <f t="shared" si="6"/>
        <v>8</v>
      </c>
    </row>
    <row r="122">
      <c r="A122" s="18">
        <v>117.0</v>
      </c>
      <c r="B122" s="116" t="s">
        <v>1144</v>
      </c>
      <c r="C122" s="116" t="s">
        <v>540</v>
      </c>
      <c r="D122" s="116" t="s">
        <v>76</v>
      </c>
      <c r="E122" s="117"/>
      <c r="F122" s="116" t="s">
        <v>79</v>
      </c>
      <c r="G122" s="116" t="s">
        <v>1990</v>
      </c>
      <c r="H122" s="38" t="s">
        <v>83</v>
      </c>
      <c r="I122" s="38" t="s">
        <v>84</v>
      </c>
      <c r="J122" s="39">
        <v>42979.0</v>
      </c>
      <c r="K122" s="41"/>
      <c r="L122" s="38" t="s">
        <v>85</v>
      </c>
      <c r="M122" s="41"/>
      <c r="N122" s="41"/>
      <c r="O122" s="28" t="s">
        <v>73</v>
      </c>
      <c r="P122" s="28" t="s">
        <v>73</v>
      </c>
      <c r="Q122" s="28" t="s">
        <v>73</v>
      </c>
      <c r="R122" s="43"/>
      <c r="S122" s="43"/>
      <c r="T122" s="43"/>
      <c r="U122" s="43"/>
      <c r="V122" s="28" t="s">
        <v>73</v>
      </c>
      <c r="W122" s="28" t="s">
        <v>73</v>
      </c>
      <c r="X122" s="28" t="s">
        <v>73</v>
      </c>
      <c r="Y122" s="43"/>
      <c r="Z122" s="28" t="s">
        <v>73</v>
      </c>
      <c r="AA122" s="28"/>
      <c r="AB122" s="43"/>
      <c r="AC122" s="28" t="s">
        <v>73</v>
      </c>
      <c r="AD122" s="43"/>
      <c r="AE122" s="34">
        <f t="shared" si="1"/>
        <v>0</v>
      </c>
      <c r="AF122" s="28"/>
      <c r="AG122" s="28"/>
      <c r="AH122" s="36">
        <f t="shared" si="2"/>
        <v>0</v>
      </c>
      <c r="AI122" s="28" t="s">
        <v>92</v>
      </c>
      <c r="AJ122" s="28" t="s">
        <v>55</v>
      </c>
      <c r="AK122" s="28" t="s">
        <v>55</v>
      </c>
      <c r="AL122" s="28" t="s">
        <v>55</v>
      </c>
      <c r="AM122" s="28" t="s">
        <v>55</v>
      </c>
      <c r="AN122" s="28" t="s">
        <v>92</v>
      </c>
      <c r="AO122" s="28" t="s">
        <v>55</v>
      </c>
      <c r="AP122" s="34">
        <f t="shared" si="3"/>
        <v>0</v>
      </c>
      <c r="AQ122" s="34">
        <f t="shared" si="4"/>
        <v>0</v>
      </c>
      <c r="AR122" s="34">
        <f t="shared" si="5"/>
        <v>0</v>
      </c>
      <c r="AS122" s="34">
        <f t="shared" si="6"/>
        <v>8</v>
      </c>
    </row>
    <row r="123">
      <c r="A123" s="37">
        <v>118.0</v>
      </c>
      <c r="B123" s="116" t="s">
        <v>1145</v>
      </c>
      <c r="C123" s="116" t="s">
        <v>314</v>
      </c>
      <c r="D123" s="116" t="s">
        <v>1146</v>
      </c>
      <c r="E123" s="117"/>
      <c r="F123" s="116" t="s">
        <v>96</v>
      </c>
      <c r="G123" s="116" t="s">
        <v>1990</v>
      </c>
      <c r="H123" s="38" t="s">
        <v>83</v>
      </c>
      <c r="I123" s="38" t="s">
        <v>84</v>
      </c>
      <c r="J123" s="39">
        <v>42979.0</v>
      </c>
      <c r="K123" s="41"/>
      <c r="L123" s="38" t="s">
        <v>85</v>
      </c>
      <c r="M123" s="41"/>
      <c r="N123" s="41"/>
      <c r="O123" s="28" t="s">
        <v>73</v>
      </c>
      <c r="P123" s="28" t="s">
        <v>73</v>
      </c>
      <c r="Q123" s="28" t="s">
        <v>72</v>
      </c>
      <c r="R123" s="43"/>
      <c r="S123" s="43"/>
      <c r="T123" s="43"/>
      <c r="U123" s="43"/>
      <c r="V123" s="28" t="s">
        <v>73</v>
      </c>
      <c r="W123" s="28" t="s">
        <v>73</v>
      </c>
      <c r="X123" s="28" t="s">
        <v>73</v>
      </c>
      <c r="Y123" s="43"/>
      <c r="Z123" s="28" t="s">
        <v>73</v>
      </c>
      <c r="AA123" s="28"/>
      <c r="AB123" s="43"/>
      <c r="AC123" s="28" t="s">
        <v>73</v>
      </c>
      <c r="AD123" s="43"/>
      <c r="AE123" s="34">
        <f t="shared" si="1"/>
        <v>0</v>
      </c>
      <c r="AF123" s="28"/>
      <c r="AG123" s="28"/>
      <c r="AH123" s="36">
        <f t="shared" si="2"/>
        <v>0</v>
      </c>
      <c r="AI123" s="28" t="s">
        <v>92</v>
      </c>
      <c r="AJ123" s="28" t="s">
        <v>55</v>
      </c>
      <c r="AK123" s="28" t="s">
        <v>55</v>
      </c>
      <c r="AL123" s="28" t="s">
        <v>55</v>
      </c>
      <c r="AM123" s="28" t="s">
        <v>55</v>
      </c>
      <c r="AN123" s="28" t="s">
        <v>92</v>
      </c>
      <c r="AO123" s="28" t="s">
        <v>55</v>
      </c>
      <c r="AP123" s="34">
        <f t="shared" si="3"/>
        <v>0</v>
      </c>
      <c r="AQ123" s="34">
        <f t="shared" si="4"/>
        <v>0</v>
      </c>
      <c r="AR123" s="34">
        <f t="shared" si="5"/>
        <v>1</v>
      </c>
      <c r="AS123" s="34">
        <f t="shared" si="6"/>
        <v>7</v>
      </c>
    </row>
    <row r="124">
      <c r="A124" s="18">
        <v>119.0</v>
      </c>
      <c r="B124" s="116" t="s">
        <v>1149</v>
      </c>
      <c r="C124" s="116" t="s">
        <v>1150</v>
      </c>
      <c r="D124" s="116" t="s">
        <v>112</v>
      </c>
      <c r="E124" s="116" t="s">
        <v>110</v>
      </c>
      <c r="F124" s="116" t="s">
        <v>96</v>
      </c>
      <c r="G124" s="116" t="s">
        <v>1990</v>
      </c>
      <c r="H124" s="38" t="s">
        <v>83</v>
      </c>
      <c r="I124" s="38" t="s">
        <v>84</v>
      </c>
      <c r="J124" s="39">
        <v>42979.0</v>
      </c>
      <c r="K124" s="41"/>
      <c r="L124" s="38" t="s">
        <v>85</v>
      </c>
      <c r="M124" s="41"/>
      <c r="N124" s="41"/>
      <c r="O124" s="28" t="s">
        <v>73</v>
      </c>
      <c r="P124" s="28" t="s">
        <v>73</v>
      </c>
      <c r="Q124" s="28" t="s">
        <v>73</v>
      </c>
      <c r="R124" s="43"/>
      <c r="S124" s="43"/>
      <c r="T124" s="43"/>
      <c r="U124" s="43"/>
      <c r="V124" s="28" t="s">
        <v>73</v>
      </c>
      <c r="W124" s="28" t="s">
        <v>73</v>
      </c>
      <c r="X124" s="28" t="s">
        <v>73</v>
      </c>
      <c r="Y124" s="43"/>
      <c r="Z124" s="28" t="s">
        <v>73</v>
      </c>
      <c r="AA124" s="28"/>
      <c r="AB124" s="43"/>
      <c r="AC124" s="28" t="s">
        <v>73</v>
      </c>
      <c r="AD124" s="43"/>
      <c r="AE124" s="34">
        <f t="shared" si="1"/>
        <v>0</v>
      </c>
      <c r="AF124" s="45"/>
      <c r="AG124" s="45"/>
      <c r="AH124" s="36">
        <f t="shared" si="2"/>
        <v>0</v>
      </c>
      <c r="AI124" s="28" t="s">
        <v>92</v>
      </c>
      <c r="AJ124" s="28" t="s">
        <v>55</v>
      </c>
      <c r="AK124" s="28" t="s">
        <v>55</v>
      </c>
      <c r="AL124" s="28" t="s">
        <v>55</v>
      </c>
      <c r="AM124" s="28" t="s">
        <v>55</v>
      </c>
      <c r="AN124" s="28" t="s">
        <v>92</v>
      </c>
      <c r="AO124" s="28" t="s">
        <v>55</v>
      </c>
      <c r="AP124" s="34">
        <f t="shared" si="3"/>
        <v>0</v>
      </c>
      <c r="AQ124" s="34">
        <f t="shared" si="4"/>
        <v>0</v>
      </c>
      <c r="AR124" s="34">
        <f t="shared" si="5"/>
        <v>0</v>
      </c>
      <c r="AS124" s="34">
        <f t="shared" si="6"/>
        <v>8</v>
      </c>
    </row>
    <row r="125">
      <c r="A125" s="37">
        <v>120.0</v>
      </c>
      <c r="B125" s="116" t="s">
        <v>77</v>
      </c>
      <c r="C125" s="116" t="s">
        <v>78</v>
      </c>
      <c r="D125" s="118"/>
      <c r="E125" s="117"/>
      <c r="F125" s="116" t="s">
        <v>79</v>
      </c>
      <c r="G125" s="116" t="s">
        <v>396</v>
      </c>
      <c r="H125" s="38" t="s">
        <v>83</v>
      </c>
      <c r="I125" s="38" t="s">
        <v>84</v>
      </c>
      <c r="J125" s="39">
        <v>42979.0</v>
      </c>
      <c r="K125" s="41"/>
      <c r="L125" s="38" t="s">
        <v>85</v>
      </c>
      <c r="M125" s="41"/>
      <c r="N125" s="41"/>
      <c r="O125" s="28"/>
      <c r="P125" s="28"/>
      <c r="Q125" s="28"/>
      <c r="R125" s="43"/>
      <c r="S125" s="43"/>
      <c r="T125" s="43"/>
      <c r="U125" s="43"/>
      <c r="V125" s="28"/>
      <c r="W125" s="28"/>
      <c r="X125" s="28"/>
      <c r="Y125" s="43"/>
      <c r="Z125" s="28"/>
      <c r="AA125" s="28"/>
      <c r="AB125" s="43"/>
      <c r="AC125" s="28"/>
      <c r="AD125" s="43"/>
      <c r="AE125" s="34">
        <f t="shared" si="1"/>
        <v>0</v>
      </c>
      <c r="AF125" s="28"/>
      <c r="AG125" s="28"/>
      <c r="AH125" s="36">
        <f t="shared" si="2"/>
        <v>0</v>
      </c>
      <c r="AI125" s="41"/>
      <c r="AJ125" s="41"/>
      <c r="AK125" s="41"/>
      <c r="AL125" s="41"/>
      <c r="AM125" s="41"/>
      <c r="AN125" s="41"/>
      <c r="AO125" s="41"/>
      <c r="AP125" s="34">
        <f t="shared" si="3"/>
        <v>0</v>
      </c>
      <c r="AQ125" s="34">
        <f t="shared" si="4"/>
        <v>0</v>
      </c>
      <c r="AR125" s="34">
        <f t="shared" si="5"/>
        <v>0</v>
      </c>
      <c r="AS125" s="34">
        <f t="shared" si="6"/>
        <v>0</v>
      </c>
    </row>
    <row r="126">
      <c r="A126" s="18">
        <v>121.0</v>
      </c>
      <c r="B126" s="116" t="s">
        <v>100</v>
      </c>
      <c r="C126" s="116" t="s">
        <v>101</v>
      </c>
      <c r="D126" s="116" t="s">
        <v>1995</v>
      </c>
      <c r="E126" s="117"/>
      <c r="F126" s="116" t="s">
        <v>96</v>
      </c>
      <c r="G126" s="116" t="s">
        <v>396</v>
      </c>
      <c r="H126" s="38" t="s">
        <v>83</v>
      </c>
      <c r="I126" s="38" t="s">
        <v>84</v>
      </c>
      <c r="J126" s="39">
        <v>42979.0</v>
      </c>
      <c r="K126" s="41"/>
      <c r="L126" s="38" t="s">
        <v>85</v>
      </c>
      <c r="M126" s="41"/>
      <c r="N126" s="41"/>
      <c r="O126" s="28"/>
      <c r="P126" s="28"/>
      <c r="Q126" s="28"/>
      <c r="R126" s="43"/>
      <c r="S126" s="43"/>
      <c r="T126" s="43"/>
      <c r="U126" s="43"/>
      <c r="V126" s="28"/>
      <c r="W126" s="28"/>
      <c r="X126" s="28"/>
      <c r="Y126" s="43"/>
      <c r="Z126" s="28"/>
      <c r="AA126" s="28"/>
      <c r="AB126" s="43"/>
      <c r="AC126" s="28"/>
      <c r="AD126" s="43"/>
      <c r="AE126" s="34">
        <f t="shared" si="1"/>
        <v>0</v>
      </c>
      <c r="AF126" s="28"/>
      <c r="AG126" s="28"/>
      <c r="AH126" s="36">
        <f t="shared" si="2"/>
        <v>0</v>
      </c>
      <c r="AI126" s="41"/>
      <c r="AJ126" s="41"/>
      <c r="AK126" s="41"/>
      <c r="AL126" s="41"/>
      <c r="AM126" s="41"/>
      <c r="AN126" s="41"/>
      <c r="AO126" s="41"/>
      <c r="AP126" s="34">
        <f t="shared" si="3"/>
        <v>0</v>
      </c>
      <c r="AQ126" s="34">
        <f t="shared" si="4"/>
        <v>0</v>
      </c>
      <c r="AR126" s="34">
        <f t="shared" si="5"/>
        <v>0</v>
      </c>
      <c r="AS126" s="34">
        <f t="shared" si="6"/>
        <v>0</v>
      </c>
    </row>
    <row r="127">
      <c r="A127" s="37">
        <v>122.0</v>
      </c>
      <c r="B127" s="116" t="s">
        <v>108</v>
      </c>
      <c r="C127" s="116" t="s">
        <v>109</v>
      </c>
      <c r="D127" s="116" t="s">
        <v>110</v>
      </c>
      <c r="E127" s="117"/>
      <c r="F127" s="116" t="s">
        <v>96</v>
      </c>
      <c r="G127" s="116" t="s">
        <v>396</v>
      </c>
      <c r="H127" s="38" t="s">
        <v>83</v>
      </c>
      <c r="I127" s="38" t="s">
        <v>84</v>
      </c>
      <c r="J127" s="39">
        <v>42979.0</v>
      </c>
      <c r="K127" s="43"/>
      <c r="L127" s="47" t="s">
        <v>85</v>
      </c>
      <c r="M127" s="43"/>
      <c r="N127" s="43"/>
      <c r="O127" s="28"/>
      <c r="P127" s="28"/>
      <c r="Q127" s="28"/>
      <c r="R127" s="43"/>
      <c r="S127" s="43"/>
      <c r="T127" s="43"/>
      <c r="U127" s="43"/>
      <c r="V127" s="28"/>
      <c r="W127" s="28"/>
      <c r="X127" s="28"/>
      <c r="Y127" s="43"/>
      <c r="Z127" s="28"/>
      <c r="AA127" s="28"/>
      <c r="AB127" s="43"/>
      <c r="AC127" s="28"/>
      <c r="AD127" s="43"/>
      <c r="AE127" s="34">
        <f t="shared" si="1"/>
        <v>0</v>
      </c>
      <c r="AF127" s="28"/>
      <c r="AG127" s="28"/>
      <c r="AH127" s="36">
        <f t="shared" si="2"/>
        <v>0</v>
      </c>
      <c r="AI127" s="43"/>
      <c r="AJ127" s="43"/>
      <c r="AK127" s="43"/>
      <c r="AL127" s="43"/>
      <c r="AM127" s="43"/>
      <c r="AN127" s="43"/>
      <c r="AO127" s="43"/>
      <c r="AP127" s="34">
        <f t="shared" si="3"/>
        <v>0</v>
      </c>
      <c r="AQ127" s="34">
        <f t="shared" si="4"/>
        <v>0</v>
      </c>
      <c r="AR127" s="34">
        <f t="shared" si="5"/>
        <v>0</v>
      </c>
      <c r="AS127" s="34">
        <f t="shared" si="6"/>
        <v>0</v>
      </c>
    </row>
    <row r="128">
      <c r="A128" s="18">
        <v>123.0</v>
      </c>
      <c r="B128" s="116" t="s">
        <v>111</v>
      </c>
      <c r="C128" s="116" t="s">
        <v>112</v>
      </c>
      <c r="D128" s="116" t="s">
        <v>113</v>
      </c>
      <c r="E128" s="117"/>
      <c r="F128" s="116" t="s">
        <v>96</v>
      </c>
      <c r="G128" s="116" t="s">
        <v>396</v>
      </c>
      <c r="H128" s="38" t="s">
        <v>83</v>
      </c>
      <c r="I128" s="38"/>
      <c r="J128" s="39"/>
      <c r="K128" s="43"/>
      <c r="L128" s="47"/>
      <c r="M128" s="43"/>
      <c r="N128" s="43"/>
      <c r="O128" s="41"/>
      <c r="P128" s="41"/>
      <c r="Q128" s="41"/>
      <c r="R128" s="43"/>
      <c r="S128" s="43"/>
      <c r="T128" s="43"/>
      <c r="U128" s="43"/>
      <c r="V128" s="41"/>
      <c r="W128" s="41"/>
      <c r="X128" s="41"/>
      <c r="Y128" s="43"/>
      <c r="Z128" s="41"/>
      <c r="AA128" s="43"/>
      <c r="AB128" s="43"/>
      <c r="AC128" s="41"/>
      <c r="AD128" s="43"/>
      <c r="AE128" s="34">
        <f t="shared" si="1"/>
        <v>0</v>
      </c>
      <c r="AF128" s="43"/>
      <c r="AG128" s="43"/>
      <c r="AH128" s="36">
        <f t="shared" si="2"/>
        <v>0</v>
      </c>
      <c r="AI128" s="28"/>
      <c r="AJ128" s="28"/>
      <c r="AK128" s="28"/>
      <c r="AL128" s="28"/>
      <c r="AM128" s="28"/>
      <c r="AN128" s="28"/>
      <c r="AO128" s="28"/>
      <c r="AP128" s="34">
        <f t="shared" si="3"/>
        <v>0</v>
      </c>
      <c r="AQ128" s="34">
        <f t="shared" si="4"/>
        <v>0</v>
      </c>
      <c r="AR128" s="34">
        <f t="shared" si="5"/>
        <v>0</v>
      </c>
      <c r="AS128" s="34">
        <f t="shared" si="6"/>
        <v>0</v>
      </c>
    </row>
    <row r="129">
      <c r="A129" s="37">
        <v>124.0</v>
      </c>
      <c r="B129" s="116" t="s">
        <v>114</v>
      </c>
      <c r="C129" s="116" t="s">
        <v>115</v>
      </c>
      <c r="D129" s="116" t="s">
        <v>77</v>
      </c>
      <c r="E129" s="117"/>
      <c r="F129" s="116" t="s">
        <v>79</v>
      </c>
      <c r="G129" s="116" t="s">
        <v>396</v>
      </c>
      <c r="H129" s="38" t="s">
        <v>83</v>
      </c>
      <c r="I129" s="38" t="s">
        <v>84</v>
      </c>
      <c r="J129" s="39">
        <v>42979.0</v>
      </c>
      <c r="K129" s="43"/>
      <c r="L129" s="47" t="s">
        <v>85</v>
      </c>
      <c r="M129" s="43"/>
      <c r="N129" s="43"/>
      <c r="O129" s="28"/>
      <c r="P129" s="28"/>
      <c r="Q129" s="28"/>
      <c r="R129" s="43"/>
      <c r="S129" s="43"/>
      <c r="T129" s="43"/>
      <c r="U129" s="43"/>
      <c r="V129" s="28"/>
      <c r="W129" s="28"/>
      <c r="X129" s="28"/>
      <c r="Y129" s="43"/>
      <c r="Z129" s="28"/>
      <c r="AA129" s="28"/>
      <c r="AB129" s="43"/>
      <c r="AC129" s="28"/>
      <c r="AD129" s="43"/>
      <c r="AE129" s="34">
        <f t="shared" si="1"/>
        <v>0</v>
      </c>
      <c r="AF129" s="28"/>
      <c r="AG129" s="28"/>
      <c r="AH129" s="36">
        <f t="shared" si="2"/>
        <v>0</v>
      </c>
      <c r="AI129" s="43"/>
      <c r="AJ129" s="43"/>
      <c r="AK129" s="43"/>
      <c r="AL129" s="43"/>
      <c r="AM129" s="43"/>
      <c r="AN129" s="43"/>
      <c r="AO129" s="43"/>
      <c r="AP129" s="34">
        <f t="shared" si="3"/>
        <v>0</v>
      </c>
      <c r="AQ129" s="34">
        <f t="shared" si="4"/>
        <v>0</v>
      </c>
      <c r="AR129" s="34">
        <f t="shared" si="5"/>
        <v>0</v>
      </c>
      <c r="AS129" s="34">
        <f t="shared" si="6"/>
        <v>0</v>
      </c>
    </row>
    <row r="130">
      <c r="A130" s="18">
        <v>125.0</v>
      </c>
      <c r="B130" s="116" t="s">
        <v>114</v>
      </c>
      <c r="C130" s="116" t="s">
        <v>120</v>
      </c>
      <c r="D130" s="116" t="s">
        <v>110</v>
      </c>
      <c r="E130" s="117"/>
      <c r="F130" s="116" t="s">
        <v>96</v>
      </c>
      <c r="G130" s="116" t="s">
        <v>396</v>
      </c>
      <c r="H130" s="38" t="s">
        <v>83</v>
      </c>
      <c r="I130" s="38" t="s">
        <v>84</v>
      </c>
      <c r="J130" s="39">
        <v>42979.0</v>
      </c>
      <c r="K130" s="43"/>
      <c r="L130" s="47" t="s">
        <v>85</v>
      </c>
      <c r="M130" s="43"/>
      <c r="N130" s="43"/>
      <c r="O130" s="28"/>
      <c r="P130" s="28"/>
      <c r="Q130" s="28"/>
      <c r="R130" s="43"/>
      <c r="S130" s="43"/>
      <c r="T130" s="43"/>
      <c r="U130" s="43"/>
      <c r="V130" s="28"/>
      <c r="W130" s="28"/>
      <c r="X130" s="28"/>
      <c r="Y130" s="43"/>
      <c r="Z130" s="28"/>
      <c r="AA130" s="28"/>
      <c r="AB130" s="43"/>
      <c r="AC130" s="28"/>
      <c r="AD130" s="43"/>
      <c r="AE130" s="34">
        <f t="shared" si="1"/>
        <v>0</v>
      </c>
      <c r="AF130" s="45"/>
      <c r="AG130" s="45"/>
      <c r="AH130" s="36">
        <f t="shared" si="2"/>
        <v>0</v>
      </c>
      <c r="AI130" s="43"/>
      <c r="AJ130" s="43"/>
      <c r="AK130" s="43"/>
      <c r="AL130" s="43"/>
      <c r="AM130" s="43"/>
      <c r="AN130" s="43"/>
      <c r="AO130" s="43"/>
      <c r="AP130" s="34">
        <f t="shared" si="3"/>
        <v>0</v>
      </c>
      <c r="AQ130" s="34">
        <f t="shared" si="4"/>
        <v>0</v>
      </c>
      <c r="AR130" s="34">
        <f t="shared" si="5"/>
        <v>0</v>
      </c>
      <c r="AS130" s="34">
        <f t="shared" si="6"/>
        <v>0</v>
      </c>
    </row>
    <row r="131">
      <c r="A131" s="37">
        <v>126.0</v>
      </c>
      <c r="B131" s="116" t="s">
        <v>121</v>
      </c>
      <c r="C131" s="116" t="s">
        <v>122</v>
      </c>
      <c r="D131" s="117"/>
      <c r="E131" s="117"/>
      <c r="F131" s="116" t="s">
        <v>96</v>
      </c>
      <c r="G131" s="116" t="s">
        <v>396</v>
      </c>
      <c r="H131" s="38" t="s">
        <v>83</v>
      </c>
      <c r="I131" s="38" t="s">
        <v>84</v>
      </c>
      <c r="J131" s="39">
        <v>42979.0</v>
      </c>
      <c r="K131" s="43"/>
      <c r="L131" s="47" t="s">
        <v>85</v>
      </c>
      <c r="M131" s="43"/>
      <c r="N131" s="43"/>
      <c r="O131" s="28"/>
      <c r="P131" s="28"/>
      <c r="Q131" s="28"/>
      <c r="R131" s="43"/>
      <c r="S131" s="43"/>
      <c r="T131" s="43"/>
      <c r="U131" s="43"/>
      <c r="V131" s="28"/>
      <c r="W131" s="28"/>
      <c r="X131" s="28"/>
      <c r="Y131" s="43"/>
      <c r="Z131" s="28"/>
      <c r="AA131" s="28"/>
      <c r="AB131" s="43"/>
      <c r="AC131" s="28"/>
      <c r="AD131" s="43"/>
      <c r="AE131" s="34">
        <f t="shared" si="1"/>
        <v>0</v>
      </c>
      <c r="AF131" s="45"/>
      <c r="AG131" s="45"/>
      <c r="AH131" s="36">
        <f t="shared" si="2"/>
        <v>0</v>
      </c>
      <c r="AI131" s="43"/>
      <c r="AJ131" s="43"/>
      <c r="AK131" s="43"/>
      <c r="AL131" s="43"/>
      <c r="AM131" s="43"/>
      <c r="AN131" s="43"/>
      <c r="AO131" s="43"/>
      <c r="AP131" s="34">
        <f t="shared" si="3"/>
        <v>0</v>
      </c>
      <c r="AQ131" s="34">
        <f t="shared" si="4"/>
        <v>0</v>
      </c>
      <c r="AR131" s="34">
        <f t="shared" si="5"/>
        <v>0</v>
      </c>
      <c r="AS131" s="34">
        <f t="shared" si="6"/>
        <v>0</v>
      </c>
    </row>
    <row r="132">
      <c r="A132" s="18">
        <v>127.0</v>
      </c>
      <c r="B132" s="116" t="s">
        <v>75</v>
      </c>
      <c r="C132" s="116" t="s">
        <v>77</v>
      </c>
      <c r="D132" s="118"/>
      <c r="E132" s="117"/>
      <c r="F132" s="116" t="s">
        <v>79</v>
      </c>
      <c r="G132" s="116" t="s">
        <v>396</v>
      </c>
      <c r="H132" s="38" t="s">
        <v>83</v>
      </c>
      <c r="I132" s="38" t="s">
        <v>138</v>
      </c>
      <c r="J132" s="39">
        <v>42979.0</v>
      </c>
      <c r="K132" s="39">
        <v>42985.0</v>
      </c>
      <c r="L132" s="47" t="s">
        <v>85</v>
      </c>
      <c r="M132" s="43"/>
      <c r="N132" s="43"/>
      <c r="O132" s="28"/>
      <c r="P132" s="28"/>
      <c r="Q132" s="28"/>
      <c r="R132" s="43"/>
      <c r="S132" s="43"/>
      <c r="T132" s="43"/>
      <c r="U132" s="43"/>
      <c r="V132" s="28"/>
      <c r="W132" s="28"/>
      <c r="X132" s="28"/>
      <c r="Y132" s="43"/>
      <c r="Z132" s="28"/>
      <c r="AA132" s="28"/>
      <c r="AB132" s="43"/>
      <c r="AC132" s="28"/>
      <c r="AD132" s="43"/>
      <c r="AE132" s="34">
        <f t="shared" si="1"/>
        <v>0</v>
      </c>
      <c r="AF132" s="45"/>
      <c r="AG132" s="45"/>
      <c r="AH132" s="36">
        <f t="shared" si="2"/>
        <v>0</v>
      </c>
      <c r="AI132" s="43"/>
      <c r="AJ132" s="43"/>
      <c r="AK132" s="43"/>
      <c r="AL132" s="43"/>
      <c r="AM132" s="43"/>
      <c r="AN132" s="43"/>
      <c r="AO132" s="43"/>
      <c r="AP132" s="34">
        <f t="shared" si="3"/>
        <v>0</v>
      </c>
      <c r="AQ132" s="34">
        <f t="shared" si="4"/>
        <v>0</v>
      </c>
      <c r="AR132" s="34">
        <f t="shared" si="5"/>
        <v>0</v>
      </c>
      <c r="AS132" s="34">
        <f t="shared" si="6"/>
        <v>0</v>
      </c>
    </row>
    <row r="133">
      <c r="A133" s="37">
        <v>128.0</v>
      </c>
      <c r="B133" s="116" t="s">
        <v>115</v>
      </c>
      <c r="C133" s="116" t="s">
        <v>126</v>
      </c>
      <c r="D133" s="116" t="s">
        <v>77</v>
      </c>
      <c r="E133" s="117"/>
      <c r="F133" s="116" t="s">
        <v>79</v>
      </c>
      <c r="G133" s="116" t="s">
        <v>396</v>
      </c>
      <c r="H133" s="38" t="s">
        <v>83</v>
      </c>
      <c r="I133" s="38" t="s">
        <v>84</v>
      </c>
      <c r="J133" s="39">
        <v>42979.0</v>
      </c>
      <c r="K133" s="43"/>
      <c r="L133" s="47" t="s">
        <v>85</v>
      </c>
      <c r="M133" s="43"/>
      <c r="N133" s="43"/>
      <c r="O133" s="28"/>
      <c r="P133" s="28"/>
      <c r="Q133" s="28"/>
      <c r="R133" s="43"/>
      <c r="S133" s="43"/>
      <c r="T133" s="43"/>
      <c r="U133" s="43"/>
      <c r="V133" s="28"/>
      <c r="W133" s="28"/>
      <c r="X133" s="28"/>
      <c r="Y133" s="43"/>
      <c r="Z133" s="28"/>
      <c r="AA133" s="28"/>
      <c r="AB133" s="43"/>
      <c r="AC133" s="28"/>
      <c r="AD133" s="43"/>
      <c r="AE133" s="34">
        <f t="shared" si="1"/>
        <v>0</v>
      </c>
      <c r="AF133" s="45"/>
      <c r="AG133" s="45"/>
      <c r="AH133" s="36">
        <f t="shared" si="2"/>
        <v>0</v>
      </c>
      <c r="AI133" s="43"/>
      <c r="AJ133" s="43"/>
      <c r="AK133" s="43"/>
      <c r="AL133" s="43"/>
      <c r="AM133" s="43"/>
      <c r="AN133" s="43"/>
      <c r="AO133" s="43"/>
      <c r="AP133" s="34">
        <f t="shared" si="3"/>
        <v>0</v>
      </c>
      <c r="AQ133" s="34">
        <f t="shared" si="4"/>
        <v>0</v>
      </c>
      <c r="AR133" s="34">
        <f t="shared" si="5"/>
        <v>0</v>
      </c>
      <c r="AS133" s="34">
        <f t="shared" si="6"/>
        <v>0</v>
      </c>
    </row>
    <row r="134">
      <c r="A134" s="18">
        <v>129.0</v>
      </c>
      <c r="B134" s="116" t="s">
        <v>127</v>
      </c>
      <c r="C134" s="116" t="s">
        <v>128</v>
      </c>
      <c r="D134" s="116" t="s">
        <v>77</v>
      </c>
      <c r="E134" s="117"/>
      <c r="F134" s="116" t="s">
        <v>79</v>
      </c>
      <c r="G134" s="116" t="s">
        <v>396</v>
      </c>
      <c r="H134" s="38" t="s">
        <v>83</v>
      </c>
      <c r="I134" s="38" t="s">
        <v>84</v>
      </c>
      <c r="J134" s="39">
        <v>42979.0</v>
      </c>
      <c r="K134" s="43"/>
      <c r="L134" s="47" t="s">
        <v>85</v>
      </c>
      <c r="M134" s="43"/>
      <c r="N134" s="43"/>
      <c r="O134" s="28"/>
      <c r="P134" s="28"/>
      <c r="Q134" s="28"/>
      <c r="R134" s="43"/>
      <c r="S134" s="43"/>
      <c r="T134" s="43"/>
      <c r="U134" s="43"/>
      <c r="V134" s="28"/>
      <c r="W134" s="28"/>
      <c r="X134" s="28"/>
      <c r="Y134" s="43"/>
      <c r="Z134" s="28"/>
      <c r="AA134" s="28"/>
      <c r="AB134" s="43"/>
      <c r="AC134" s="28"/>
      <c r="AD134" s="43"/>
      <c r="AE134" s="34">
        <f t="shared" si="1"/>
        <v>0</v>
      </c>
      <c r="AF134" s="45"/>
      <c r="AG134" s="45"/>
      <c r="AH134" s="36">
        <f t="shared" si="2"/>
        <v>0</v>
      </c>
      <c r="AI134" s="43"/>
      <c r="AJ134" s="43"/>
      <c r="AK134" s="43"/>
      <c r="AL134" s="43"/>
      <c r="AM134" s="43"/>
      <c r="AN134" s="43"/>
      <c r="AO134" s="43"/>
      <c r="AP134" s="34">
        <f t="shared" si="3"/>
        <v>0</v>
      </c>
      <c r="AQ134" s="34">
        <f t="shared" si="4"/>
        <v>0</v>
      </c>
      <c r="AR134" s="34">
        <f t="shared" si="5"/>
        <v>0</v>
      </c>
      <c r="AS134" s="34">
        <f t="shared" si="6"/>
        <v>0</v>
      </c>
    </row>
    <row r="135">
      <c r="A135" s="37">
        <v>130.0</v>
      </c>
      <c r="B135" s="116" t="s">
        <v>133</v>
      </c>
      <c r="C135" s="116" t="s">
        <v>134</v>
      </c>
      <c r="D135" s="118"/>
      <c r="E135" s="117"/>
      <c r="F135" s="116" t="s">
        <v>96</v>
      </c>
      <c r="G135" s="116" t="s">
        <v>396</v>
      </c>
      <c r="H135" s="38" t="s">
        <v>83</v>
      </c>
      <c r="I135" s="38" t="s">
        <v>84</v>
      </c>
      <c r="J135" s="39">
        <v>42979.0</v>
      </c>
      <c r="K135" s="43"/>
      <c r="L135" s="47" t="s">
        <v>85</v>
      </c>
      <c r="M135" s="43"/>
      <c r="N135" s="43"/>
      <c r="O135" s="28"/>
      <c r="P135" s="28"/>
      <c r="Q135" s="28"/>
      <c r="R135" s="43"/>
      <c r="S135" s="43"/>
      <c r="T135" s="43"/>
      <c r="U135" s="43"/>
      <c r="V135" s="28"/>
      <c r="W135" s="28"/>
      <c r="X135" s="28"/>
      <c r="Y135" s="43"/>
      <c r="Z135" s="28"/>
      <c r="AA135" s="28"/>
      <c r="AB135" s="43"/>
      <c r="AC135" s="28"/>
      <c r="AD135" s="43"/>
      <c r="AE135" s="34">
        <f t="shared" si="1"/>
        <v>0</v>
      </c>
      <c r="AF135" s="45"/>
      <c r="AG135" s="45"/>
      <c r="AH135" s="36">
        <f t="shared" si="2"/>
        <v>0</v>
      </c>
      <c r="AI135" s="43"/>
      <c r="AJ135" s="43"/>
      <c r="AK135" s="43"/>
      <c r="AL135" s="43"/>
      <c r="AM135" s="43"/>
      <c r="AN135" s="43"/>
      <c r="AO135" s="43"/>
      <c r="AP135" s="34">
        <f t="shared" si="3"/>
        <v>0</v>
      </c>
      <c r="AQ135" s="34">
        <f t="shared" si="4"/>
        <v>0</v>
      </c>
      <c r="AR135" s="34">
        <f t="shared" si="5"/>
        <v>0</v>
      </c>
      <c r="AS135" s="34">
        <f t="shared" si="6"/>
        <v>0</v>
      </c>
    </row>
    <row r="136">
      <c r="A136" s="18">
        <v>131.0</v>
      </c>
      <c r="B136" s="116" t="s">
        <v>135</v>
      </c>
      <c r="C136" s="116" t="s">
        <v>136</v>
      </c>
      <c r="D136" s="116" t="s">
        <v>110</v>
      </c>
      <c r="E136" s="117"/>
      <c r="F136" s="116" t="s">
        <v>96</v>
      </c>
      <c r="G136" s="116" t="s">
        <v>396</v>
      </c>
      <c r="H136" s="38" t="s">
        <v>83</v>
      </c>
      <c r="I136" s="38" t="s">
        <v>84</v>
      </c>
      <c r="J136" s="39">
        <v>42979.0</v>
      </c>
      <c r="K136" s="43"/>
      <c r="L136" s="47" t="s">
        <v>85</v>
      </c>
      <c r="M136" s="43"/>
      <c r="N136" s="43"/>
      <c r="O136" s="28"/>
      <c r="P136" s="28"/>
      <c r="Q136" s="28"/>
      <c r="R136" s="43"/>
      <c r="S136" s="43"/>
      <c r="T136" s="43"/>
      <c r="U136" s="43"/>
      <c r="V136" s="28"/>
      <c r="W136" s="28"/>
      <c r="X136" s="28"/>
      <c r="Y136" s="43"/>
      <c r="Z136" s="28"/>
      <c r="AA136" s="28"/>
      <c r="AB136" s="43"/>
      <c r="AC136" s="28"/>
      <c r="AD136" s="43"/>
      <c r="AE136" s="34">
        <f t="shared" si="1"/>
        <v>0</v>
      </c>
      <c r="AF136" s="45"/>
      <c r="AG136" s="45"/>
      <c r="AH136" s="36">
        <f t="shared" si="2"/>
        <v>0</v>
      </c>
      <c r="AI136" s="43"/>
      <c r="AJ136" s="43"/>
      <c r="AK136" s="43"/>
      <c r="AL136" s="43"/>
      <c r="AM136" s="43"/>
      <c r="AN136" s="43"/>
      <c r="AO136" s="43"/>
      <c r="AP136" s="34">
        <f t="shared" si="3"/>
        <v>0</v>
      </c>
      <c r="AQ136" s="34">
        <f t="shared" si="4"/>
        <v>0</v>
      </c>
      <c r="AR136" s="34">
        <f t="shared" si="5"/>
        <v>0</v>
      </c>
      <c r="AS136" s="34">
        <f t="shared" si="6"/>
        <v>0</v>
      </c>
    </row>
    <row r="137">
      <c r="A137" s="37">
        <v>132.0</v>
      </c>
      <c r="B137" s="116" t="s">
        <v>139</v>
      </c>
      <c r="C137" s="116" t="s">
        <v>140</v>
      </c>
      <c r="D137" s="118"/>
      <c r="E137" s="117"/>
      <c r="F137" s="116" t="s">
        <v>96</v>
      </c>
      <c r="G137" s="116" t="s">
        <v>396</v>
      </c>
      <c r="H137" s="38" t="s">
        <v>83</v>
      </c>
      <c r="I137" s="38" t="s">
        <v>84</v>
      </c>
      <c r="J137" s="39">
        <v>42979.0</v>
      </c>
      <c r="K137" s="43"/>
      <c r="L137" s="47" t="s">
        <v>85</v>
      </c>
      <c r="M137" s="43"/>
      <c r="N137" s="43"/>
      <c r="O137" s="28"/>
      <c r="P137" s="28"/>
      <c r="Q137" s="28"/>
      <c r="R137" s="43"/>
      <c r="S137" s="43"/>
      <c r="T137" s="43"/>
      <c r="U137" s="43"/>
      <c r="V137" s="28"/>
      <c r="W137" s="28"/>
      <c r="X137" s="28"/>
      <c r="Y137" s="43"/>
      <c r="Z137" s="28"/>
      <c r="AA137" s="28"/>
      <c r="AB137" s="43"/>
      <c r="AC137" s="28"/>
      <c r="AD137" s="43"/>
      <c r="AE137" s="34">
        <f t="shared" si="1"/>
        <v>0</v>
      </c>
      <c r="AF137" s="45"/>
      <c r="AG137" s="45"/>
      <c r="AH137" s="36">
        <f t="shared" si="2"/>
        <v>0</v>
      </c>
      <c r="AI137" s="43"/>
      <c r="AJ137" s="43"/>
      <c r="AK137" s="43"/>
      <c r="AL137" s="43"/>
      <c r="AM137" s="43"/>
      <c r="AN137" s="43"/>
      <c r="AO137" s="43"/>
      <c r="AP137" s="34">
        <f t="shared" si="3"/>
        <v>0</v>
      </c>
      <c r="AQ137" s="34">
        <f t="shared" si="4"/>
        <v>0</v>
      </c>
      <c r="AR137" s="34">
        <f t="shared" si="5"/>
        <v>0</v>
      </c>
      <c r="AS137" s="34">
        <f t="shared" si="6"/>
        <v>0</v>
      </c>
    </row>
    <row r="138">
      <c r="A138" s="18">
        <v>133.0</v>
      </c>
      <c r="B138" s="116" t="s">
        <v>144</v>
      </c>
      <c r="C138" s="116" t="s">
        <v>145</v>
      </c>
      <c r="D138" s="118"/>
      <c r="E138" s="117"/>
      <c r="F138" s="116" t="s">
        <v>79</v>
      </c>
      <c r="G138" s="116" t="s">
        <v>396</v>
      </c>
      <c r="H138" s="47" t="s">
        <v>83</v>
      </c>
      <c r="I138" s="47" t="s">
        <v>84</v>
      </c>
      <c r="J138" s="39">
        <v>42979.0</v>
      </c>
      <c r="K138" s="43"/>
      <c r="L138" s="47" t="s">
        <v>85</v>
      </c>
      <c r="M138" s="43"/>
      <c r="N138" s="43"/>
      <c r="O138" s="28"/>
      <c r="P138" s="28"/>
      <c r="Q138" s="28"/>
      <c r="R138" s="43"/>
      <c r="S138" s="43"/>
      <c r="T138" s="43"/>
      <c r="U138" s="43"/>
      <c r="V138" s="28"/>
      <c r="W138" s="28"/>
      <c r="X138" s="28"/>
      <c r="Y138" s="43"/>
      <c r="Z138" s="28"/>
      <c r="AA138" s="28"/>
      <c r="AB138" s="43"/>
      <c r="AC138" s="28"/>
      <c r="AD138" s="43"/>
      <c r="AE138" s="34">
        <f t="shared" si="1"/>
        <v>0</v>
      </c>
      <c r="AF138" s="45"/>
      <c r="AG138" s="45"/>
      <c r="AH138" s="36">
        <f t="shared" si="2"/>
        <v>0</v>
      </c>
      <c r="AI138" s="43"/>
      <c r="AJ138" s="43"/>
      <c r="AK138" s="43"/>
      <c r="AL138" s="43"/>
      <c r="AM138" s="43"/>
      <c r="AN138" s="43"/>
      <c r="AO138" s="43"/>
      <c r="AP138" s="34">
        <f t="shared" si="3"/>
        <v>0</v>
      </c>
      <c r="AQ138" s="34">
        <f t="shared" si="4"/>
        <v>0</v>
      </c>
      <c r="AR138" s="34">
        <f t="shared" si="5"/>
        <v>0</v>
      </c>
      <c r="AS138" s="34">
        <f t="shared" si="6"/>
        <v>0</v>
      </c>
    </row>
    <row r="139">
      <c r="A139" s="37">
        <v>134.0</v>
      </c>
      <c r="B139" s="116" t="s">
        <v>146</v>
      </c>
      <c r="C139" s="116" t="s">
        <v>147</v>
      </c>
      <c r="D139" s="116" t="s">
        <v>110</v>
      </c>
      <c r="E139" s="117"/>
      <c r="F139" s="116" t="s">
        <v>96</v>
      </c>
      <c r="G139" s="116" t="s">
        <v>396</v>
      </c>
      <c r="H139" s="47" t="s">
        <v>83</v>
      </c>
      <c r="I139" s="47" t="s">
        <v>84</v>
      </c>
      <c r="J139" s="39">
        <v>43123.0</v>
      </c>
      <c r="K139" s="43"/>
      <c r="L139" s="47" t="s">
        <v>85</v>
      </c>
      <c r="M139" s="47" t="s">
        <v>483</v>
      </c>
      <c r="N139" s="43"/>
      <c r="O139" s="28"/>
      <c r="P139" s="28"/>
      <c r="Q139" s="28"/>
      <c r="R139" s="43"/>
      <c r="S139" s="43"/>
      <c r="T139" s="43"/>
      <c r="U139" s="43"/>
      <c r="V139" s="28"/>
      <c r="W139" s="28"/>
      <c r="X139" s="28"/>
      <c r="Y139" s="43"/>
      <c r="Z139" s="28"/>
      <c r="AA139" s="28"/>
      <c r="AB139" s="43"/>
      <c r="AC139" s="28"/>
      <c r="AD139" s="43"/>
      <c r="AE139" s="34">
        <f t="shared" si="1"/>
        <v>0</v>
      </c>
      <c r="AF139" s="45"/>
      <c r="AG139" s="45"/>
      <c r="AH139" s="36">
        <f t="shared" si="2"/>
        <v>0</v>
      </c>
      <c r="AI139" s="43"/>
      <c r="AJ139" s="43"/>
      <c r="AK139" s="43"/>
      <c r="AL139" s="43"/>
      <c r="AM139" s="43"/>
      <c r="AN139" s="43"/>
      <c r="AO139" s="43"/>
      <c r="AP139" s="34">
        <f t="shared" si="3"/>
        <v>0</v>
      </c>
      <c r="AQ139" s="34">
        <f t="shared" si="4"/>
        <v>0</v>
      </c>
      <c r="AR139" s="34">
        <f t="shared" si="5"/>
        <v>0</v>
      </c>
      <c r="AS139" s="34">
        <f t="shared" si="6"/>
        <v>0</v>
      </c>
    </row>
    <row r="140">
      <c r="A140" s="18">
        <v>135.0</v>
      </c>
      <c r="B140" s="116" t="s">
        <v>148</v>
      </c>
      <c r="C140" s="116" t="s">
        <v>149</v>
      </c>
      <c r="D140" s="116" t="s">
        <v>107</v>
      </c>
      <c r="E140" s="117"/>
      <c r="F140" s="116" t="s">
        <v>79</v>
      </c>
      <c r="G140" s="116" t="s">
        <v>396</v>
      </c>
      <c r="H140" s="47" t="s">
        <v>83</v>
      </c>
      <c r="I140" s="47" t="s">
        <v>84</v>
      </c>
      <c r="J140" s="39">
        <v>42979.0</v>
      </c>
      <c r="K140" s="43"/>
      <c r="L140" s="47" t="s">
        <v>85</v>
      </c>
      <c r="M140" s="43"/>
      <c r="N140" s="43"/>
      <c r="O140" s="28"/>
      <c r="P140" s="28"/>
      <c r="Q140" s="28"/>
      <c r="R140" s="43"/>
      <c r="S140" s="43"/>
      <c r="T140" s="43"/>
      <c r="U140" s="43"/>
      <c r="V140" s="28"/>
      <c r="W140" s="28"/>
      <c r="X140" s="28"/>
      <c r="Y140" s="43"/>
      <c r="Z140" s="28"/>
      <c r="AA140" s="28"/>
      <c r="AB140" s="43"/>
      <c r="AC140" s="28"/>
      <c r="AD140" s="43"/>
      <c r="AE140" s="34">
        <f t="shared" si="1"/>
        <v>0</v>
      </c>
      <c r="AF140" s="45"/>
      <c r="AG140" s="45"/>
      <c r="AH140" s="36">
        <f t="shared" si="2"/>
        <v>0</v>
      </c>
      <c r="AI140" s="43"/>
      <c r="AJ140" s="43"/>
      <c r="AK140" s="43"/>
      <c r="AL140" s="43"/>
      <c r="AM140" s="43"/>
      <c r="AN140" s="43"/>
      <c r="AO140" s="43"/>
      <c r="AP140" s="34">
        <f t="shared" si="3"/>
        <v>0</v>
      </c>
      <c r="AQ140" s="34">
        <f t="shared" si="4"/>
        <v>0</v>
      </c>
      <c r="AR140" s="34">
        <f t="shared" si="5"/>
        <v>0</v>
      </c>
      <c r="AS140" s="34">
        <f t="shared" si="6"/>
        <v>0</v>
      </c>
    </row>
    <row r="141">
      <c r="A141" s="37">
        <v>136.0</v>
      </c>
      <c r="B141" s="116" t="s">
        <v>154</v>
      </c>
      <c r="C141" s="116" t="s">
        <v>113</v>
      </c>
      <c r="D141" s="116" t="s">
        <v>110</v>
      </c>
      <c r="E141" s="117"/>
      <c r="F141" s="116" t="s">
        <v>96</v>
      </c>
      <c r="G141" s="116" t="s">
        <v>396</v>
      </c>
      <c r="H141" s="47" t="s">
        <v>83</v>
      </c>
      <c r="I141" s="47" t="s">
        <v>138</v>
      </c>
      <c r="J141" s="39">
        <v>42979.0</v>
      </c>
      <c r="K141" s="39">
        <v>42991.0</v>
      </c>
      <c r="L141" s="47" t="s">
        <v>85</v>
      </c>
      <c r="M141" s="43"/>
      <c r="N141" s="43"/>
      <c r="O141" s="28"/>
      <c r="P141" s="28"/>
      <c r="Q141" s="28"/>
      <c r="R141" s="43"/>
      <c r="S141" s="43"/>
      <c r="T141" s="43"/>
      <c r="U141" s="43"/>
      <c r="V141" s="28"/>
      <c r="W141" s="28"/>
      <c r="X141" s="28"/>
      <c r="Y141" s="43"/>
      <c r="Z141" s="28"/>
      <c r="AA141" s="28"/>
      <c r="AB141" s="43"/>
      <c r="AC141" s="28"/>
      <c r="AD141" s="43"/>
      <c r="AE141" s="34">
        <f t="shared" si="1"/>
        <v>0</v>
      </c>
      <c r="AF141" s="45"/>
      <c r="AG141" s="45"/>
      <c r="AH141" s="36">
        <f t="shared" si="2"/>
        <v>0</v>
      </c>
      <c r="AI141" s="43"/>
      <c r="AJ141" s="43"/>
      <c r="AK141" s="43"/>
      <c r="AL141" s="43"/>
      <c r="AM141" s="43"/>
      <c r="AN141" s="43"/>
      <c r="AO141" s="43"/>
      <c r="AP141" s="34">
        <f t="shared" si="3"/>
        <v>0</v>
      </c>
      <c r="AQ141" s="34">
        <f t="shared" si="4"/>
        <v>0</v>
      </c>
      <c r="AR141" s="34">
        <f t="shared" si="5"/>
        <v>0</v>
      </c>
      <c r="AS141" s="34">
        <f t="shared" si="6"/>
        <v>0</v>
      </c>
    </row>
    <row r="142">
      <c r="A142" s="18">
        <v>137.0</v>
      </c>
      <c r="B142" s="116" t="s">
        <v>155</v>
      </c>
      <c r="C142" s="116" t="s">
        <v>130</v>
      </c>
      <c r="D142" s="116" t="s">
        <v>115</v>
      </c>
      <c r="E142" s="118"/>
      <c r="F142" s="116" t="s">
        <v>79</v>
      </c>
      <c r="G142" s="116" t="s">
        <v>396</v>
      </c>
      <c r="H142" s="38" t="s">
        <v>83</v>
      </c>
      <c r="I142" s="38" t="s">
        <v>84</v>
      </c>
      <c r="J142" s="39">
        <v>42979.0</v>
      </c>
      <c r="K142" s="41"/>
      <c r="L142" s="38" t="s">
        <v>85</v>
      </c>
      <c r="M142" s="41"/>
      <c r="N142" s="41"/>
      <c r="O142" s="28"/>
      <c r="P142" s="28"/>
      <c r="Q142" s="28"/>
      <c r="R142" s="43"/>
      <c r="S142" s="43"/>
      <c r="T142" s="43"/>
      <c r="U142" s="43"/>
      <c r="V142" s="28"/>
      <c r="W142" s="28"/>
      <c r="X142" s="28"/>
      <c r="Y142" s="43"/>
      <c r="Z142" s="28"/>
      <c r="AA142" s="28"/>
      <c r="AB142" s="43"/>
      <c r="AC142" s="28"/>
      <c r="AD142" s="43"/>
      <c r="AE142" s="34">
        <f t="shared" si="1"/>
        <v>0</v>
      </c>
      <c r="AF142" s="45"/>
      <c r="AG142" s="45"/>
      <c r="AH142" s="36">
        <f t="shared" si="2"/>
        <v>0</v>
      </c>
      <c r="AI142" s="43"/>
      <c r="AJ142" s="43"/>
      <c r="AK142" s="43"/>
      <c r="AL142" s="43"/>
      <c r="AM142" s="43"/>
      <c r="AN142" s="43"/>
      <c r="AO142" s="43"/>
      <c r="AP142" s="34">
        <f t="shared" si="3"/>
        <v>0</v>
      </c>
      <c r="AQ142" s="34">
        <f t="shared" si="4"/>
        <v>0</v>
      </c>
      <c r="AR142" s="34">
        <f t="shared" si="5"/>
        <v>0</v>
      </c>
      <c r="AS142" s="34">
        <f t="shared" si="6"/>
        <v>0</v>
      </c>
      <c r="AT142" s="7"/>
    </row>
    <row r="143">
      <c r="A143" s="37">
        <v>138.0</v>
      </c>
      <c r="B143" s="116" t="s">
        <v>160</v>
      </c>
      <c r="C143" s="116" t="s">
        <v>161</v>
      </c>
      <c r="D143" s="116" t="s">
        <v>135</v>
      </c>
      <c r="E143" s="117"/>
      <c r="F143" s="116" t="s">
        <v>79</v>
      </c>
      <c r="G143" s="116" t="s">
        <v>396</v>
      </c>
      <c r="H143" s="38" t="s">
        <v>83</v>
      </c>
      <c r="I143" s="38" t="s">
        <v>84</v>
      </c>
      <c r="J143" s="39">
        <v>42979.0</v>
      </c>
      <c r="K143" s="41"/>
      <c r="L143" s="38" t="s">
        <v>85</v>
      </c>
      <c r="M143" s="41"/>
      <c r="N143" s="41"/>
      <c r="O143" s="28"/>
      <c r="P143" s="28"/>
      <c r="Q143" s="28"/>
      <c r="R143" s="43"/>
      <c r="S143" s="43"/>
      <c r="T143" s="43"/>
      <c r="U143" s="43"/>
      <c r="V143" s="28"/>
      <c r="W143" s="28"/>
      <c r="X143" s="28"/>
      <c r="Y143" s="43"/>
      <c r="Z143" s="28"/>
      <c r="AA143" s="28"/>
      <c r="AB143" s="43"/>
      <c r="AC143" s="28"/>
      <c r="AD143" s="43"/>
      <c r="AE143" s="34">
        <f t="shared" si="1"/>
        <v>0</v>
      </c>
      <c r="AF143" s="45"/>
      <c r="AG143" s="45"/>
      <c r="AH143" s="36">
        <f t="shared" si="2"/>
        <v>0</v>
      </c>
      <c r="AI143" s="43"/>
      <c r="AJ143" s="43"/>
      <c r="AK143" s="43"/>
      <c r="AL143" s="43"/>
      <c r="AM143" s="43"/>
      <c r="AN143" s="43"/>
      <c r="AO143" s="43"/>
      <c r="AP143" s="34">
        <f t="shared" si="3"/>
        <v>0</v>
      </c>
      <c r="AQ143" s="34">
        <f t="shared" si="4"/>
        <v>0</v>
      </c>
      <c r="AR143" s="34">
        <f t="shared" si="5"/>
        <v>0</v>
      </c>
      <c r="AS143" s="34">
        <f t="shared" si="6"/>
        <v>0</v>
      </c>
    </row>
    <row r="144">
      <c r="A144" s="18">
        <v>139.0</v>
      </c>
      <c r="B144" s="116" t="s">
        <v>162</v>
      </c>
      <c r="C144" s="116" t="s">
        <v>115</v>
      </c>
      <c r="D144" s="118"/>
      <c r="E144" s="117"/>
      <c r="F144" s="116" t="s">
        <v>79</v>
      </c>
      <c r="G144" s="116" t="s">
        <v>396</v>
      </c>
      <c r="H144" s="38" t="s">
        <v>83</v>
      </c>
      <c r="I144" s="38" t="s">
        <v>84</v>
      </c>
      <c r="J144" s="39">
        <v>42979.0</v>
      </c>
      <c r="K144" s="41"/>
      <c r="L144" s="38" t="s">
        <v>85</v>
      </c>
      <c r="M144" s="41"/>
      <c r="N144" s="41"/>
      <c r="O144" s="28"/>
      <c r="P144" s="28"/>
      <c r="Q144" s="28"/>
      <c r="R144" s="43"/>
      <c r="S144" s="43"/>
      <c r="T144" s="43"/>
      <c r="U144" s="43"/>
      <c r="V144" s="28"/>
      <c r="W144" s="28"/>
      <c r="X144" s="28"/>
      <c r="Y144" s="43"/>
      <c r="Z144" s="28"/>
      <c r="AA144" s="28"/>
      <c r="AB144" s="43"/>
      <c r="AC144" s="28"/>
      <c r="AD144" s="43"/>
      <c r="AE144" s="34">
        <f t="shared" si="1"/>
        <v>0</v>
      </c>
      <c r="AF144" s="45"/>
      <c r="AG144" s="45"/>
      <c r="AH144" s="36">
        <f t="shared" si="2"/>
        <v>0</v>
      </c>
      <c r="AI144" s="43"/>
      <c r="AJ144" s="43"/>
      <c r="AK144" s="43"/>
      <c r="AL144" s="43"/>
      <c r="AM144" s="43"/>
      <c r="AN144" s="43"/>
      <c r="AO144" s="43"/>
      <c r="AP144" s="34">
        <f t="shared" si="3"/>
        <v>0</v>
      </c>
      <c r="AQ144" s="34">
        <f t="shared" si="4"/>
        <v>0</v>
      </c>
      <c r="AR144" s="34">
        <f t="shared" si="5"/>
        <v>0</v>
      </c>
      <c r="AS144" s="34">
        <f t="shared" si="6"/>
        <v>0</v>
      </c>
    </row>
    <row r="145">
      <c r="A145" s="37">
        <v>140.0</v>
      </c>
      <c r="B145" s="116" t="s">
        <v>164</v>
      </c>
      <c r="C145" s="116" t="s">
        <v>165</v>
      </c>
      <c r="D145" s="116" t="s">
        <v>167</v>
      </c>
      <c r="E145" s="117"/>
      <c r="F145" s="116" t="s">
        <v>79</v>
      </c>
      <c r="G145" s="116" t="s">
        <v>396</v>
      </c>
      <c r="H145" s="38" t="s">
        <v>83</v>
      </c>
      <c r="I145" s="38" t="s">
        <v>84</v>
      </c>
      <c r="J145" s="39">
        <v>42979.0</v>
      </c>
      <c r="K145" s="41"/>
      <c r="L145" s="38" t="s">
        <v>85</v>
      </c>
      <c r="M145" s="41"/>
      <c r="N145" s="41"/>
      <c r="O145" s="28"/>
      <c r="P145" s="28"/>
      <c r="Q145" s="28"/>
      <c r="R145" s="43"/>
      <c r="S145" s="43"/>
      <c r="T145" s="43"/>
      <c r="U145" s="43"/>
      <c r="V145" s="28"/>
      <c r="W145" s="28"/>
      <c r="X145" s="28"/>
      <c r="Y145" s="43"/>
      <c r="Z145" s="28"/>
      <c r="AA145" s="28"/>
      <c r="AB145" s="43"/>
      <c r="AC145" s="28"/>
      <c r="AD145" s="43"/>
      <c r="AE145" s="34">
        <f t="shared" si="1"/>
        <v>0</v>
      </c>
      <c r="AF145" s="45"/>
      <c r="AG145" s="45"/>
      <c r="AH145" s="36">
        <f t="shared" si="2"/>
        <v>0</v>
      </c>
      <c r="AI145" s="43"/>
      <c r="AJ145" s="43"/>
      <c r="AK145" s="43"/>
      <c r="AL145" s="43"/>
      <c r="AM145" s="43"/>
      <c r="AN145" s="43"/>
      <c r="AO145" s="43"/>
      <c r="AP145" s="34">
        <f t="shared" si="3"/>
        <v>0</v>
      </c>
      <c r="AQ145" s="34">
        <f t="shared" si="4"/>
        <v>0</v>
      </c>
      <c r="AR145" s="34">
        <f t="shared" si="5"/>
        <v>0</v>
      </c>
      <c r="AS145" s="34">
        <f t="shared" si="6"/>
        <v>0</v>
      </c>
    </row>
    <row r="146">
      <c r="A146" s="18">
        <v>141.0</v>
      </c>
      <c r="B146" s="116" t="s">
        <v>170</v>
      </c>
      <c r="C146" s="116" t="s">
        <v>78</v>
      </c>
      <c r="D146" s="116" t="s">
        <v>77</v>
      </c>
      <c r="E146" s="117"/>
      <c r="F146" s="116" t="s">
        <v>79</v>
      </c>
      <c r="G146" s="116" t="s">
        <v>396</v>
      </c>
      <c r="H146" s="38" t="s">
        <v>83</v>
      </c>
      <c r="I146" s="38" t="s">
        <v>84</v>
      </c>
      <c r="J146" s="39">
        <v>42979.0</v>
      </c>
      <c r="K146" s="41"/>
      <c r="L146" s="38" t="s">
        <v>85</v>
      </c>
      <c r="M146" s="41"/>
      <c r="N146" s="41"/>
      <c r="O146" s="28"/>
      <c r="P146" s="28"/>
      <c r="Q146" s="28"/>
      <c r="R146" s="43"/>
      <c r="S146" s="43"/>
      <c r="T146" s="43"/>
      <c r="U146" s="43"/>
      <c r="V146" s="28"/>
      <c r="W146" s="28"/>
      <c r="X146" s="28"/>
      <c r="Y146" s="43"/>
      <c r="Z146" s="28"/>
      <c r="AA146" s="28"/>
      <c r="AB146" s="43"/>
      <c r="AC146" s="28"/>
      <c r="AD146" s="43"/>
      <c r="AE146" s="34">
        <f t="shared" si="1"/>
        <v>0</v>
      </c>
      <c r="AF146" s="45"/>
      <c r="AG146" s="45"/>
      <c r="AH146" s="36">
        <f t="shared" si="2"/>
        <v>0</v>
      </c>
      <c r="AI146" s="43"/>
      <c r="AJ146" s="43"/>
      <c r="AK146" s="43"/>
      <c r="AL146" s="43"/>
      <c r="AM146" s="43"/>
      <c r="AN146" s="43"/>
      <c r="AO146" s="43"/>
      <c r="AP146" s="34">
        <f t="shared" si="3"/>
        <v>0</v>
      </c>
      <c r="AQ146" s="34">
        <f t="shared" si="4"/>
        <v>0</v>
      </c>
      <c r="AR146" s="34">
        <f t="shared" si="5"/>
        <v>0</v>
      </c>
      <c r="AS146" s="34">
        <f t="shared" si="6"/>
        <v>0</v>
      </c>
    </row>
    <row r="147">
      <c r="A147" s="37">
        <v>142.0</v>
      </c>
      <c r="B147" s="116" t="s">
        <v>171</v>
      </c>
      <c r="C147" s="116" t="s">
        <v>172</v>
      </c>
      <c r="D147" s="116" t="s">
        <v>173</v>
      </c>
      <c r="E147" s="117"/>
      <c r="F147" s="116" t="s">
        <v>79</v>
      </c>
      <c r="G147" s="116" t="s">
        <v>396</v>
      </c>
      <c r="H147" s="38" t="s">
        <v>83</v>
      </c>
      <c r="I147" s="38" t="s">
        <v>84</v>
      </c>
      <c r="J147" s="39">
        <v>42979.0</v>
      </c>
      <c r="K147" s="41"/>
      <c r="L147" s="38" t="s">
        <v>85</v>
      </c>
      <c r="M147" s="41"/>
      <c r="N147" s="41"/>
      <c r="O147" s="28"/>
      <c r="P147" s="28"/>
      <c r="Q147" s="28"/>
      <c r="R147" s="43"/>
      <c r="S147" s="43"/>
      <c r="T147" s="43"/>
      <c r="U147" s="43"/>
      <c r="V147" s="28"/>
      <c r="W147" s="28"/>
      <c r="X147" s="28"/>
      <c r="Y147" s="43"/>
      <c r="Z147" s="28"/>
      <c r="AA147" s="28"/>
      <c r="AB147" s="43"/>
      <c r="AC147" s="28"/>
      <c r="AD147" s="43"/>
      <c r="AE147" s="34">
        <f t="shared" si="1"/>
        <v>0</v>
      </c>
      <c r="AF147" s="45"/>
      <c r="AG147" s="45"/>
      <c r="AH147" s="36">
        <f t="shared" si="2"/>
        <v>0</v>
      </c>
      <c r="AI147" s="43"/>
      <c r="AJ147" s="43"/>
      <c r="AK147" s="43"/>
      <c r="AL147" s="43"/>
      <c r="AM147" s="43"/>
      <c r="AN147" s="43"/>
      <c r="AO147" s="43"/>
      <c r="AP147" s="34">
        <f t="shared" si="3"/>
        <v>0</v>
      </c>
      <c r="AQ147" s="34">
        <f t="shared" si="4"/>
        <v>0</v>
      </c>
      <c r="AR147" s="34">
        <f t="shared" si="5"/>
        <v>0</v>
      </c>
      <c r="AS147" s="34">
        <f t="shared" si="6"/>
        <v>0</v>
      </c>
    </row>
    <row r="148">
      <c r="A148" s="18">
        <v>143.0</v>
      </c>
      <c r="B148" s="116" t="s">
        <v>176</v>
      </c>
      <c r="C148" s="116" t="s">
        <v>177</v>
      </c>
      <c r="D148" s="118"/>
      <c r="E148" s="117"/>
      <c r="F148" s="116" t="s">
        <v>96</v>
      </c>
      <c r="G148" s="116" t="s">
        <v>396</v>
      </c>
      <c r="H148" s="38" t="s">
        <v>83</v>
      </c>
      <c r="I148" s="38" t="s">
        <v>84</v>
      </c>
      <c r="J148" s="39">
        <v>42979.0</v>
      </c>
      <c r="K148" s="41"/>
      <c r="L148" s="38" t="s">
        <v>85</v>
      </c>
      <c r="M148" s="41"/>
      <c r="N148" s="41"/>
      <c r="O148" s="28"/>
      <c r="P148" s="28"/>
      <c r="Q148" s="28"/>
      <c r="R148" s="43"/>
      <c r="S148" s="43"/>
      <c r="T148" s="43"/>
      <c r="U148" s="43"/>
      <c r="V148" s="28"/>
      <c r="W148" s="28"/>
      <c r="X148" s="28"/>
      <c r="Y148" s="43"/>
      <c r="Z148" s="28"/>
      <c r="AA148" s="28"/>
      <c r="AB148" s="43"/>
      <c r="AC148" s="28"/>
      <c r="AD148" s="43"/>
      <c r="AE148" s="34">
        <f t="shared" si="1"/>
        <v>0</v>
      </c>
      <c r="AF148" s="45"/>
      <c r="AG148" s="45"/>
      <c r="AH148" s="36">
        <f t="shared" si="2"/>
        <v>0</v>
      </c>
      <c r="AI148" s="43"/>
      <c r="AJ148" s="43"/>
      <c r="AK148" s="43"/>
      <c r="AL148" s="43"/>
      <c r="AM148" s="43"/>
      <c r="AN148" s="43"/>
      <c r="AO148" s="43"/>
      <c r="AP148" s="34">
        <f t="shared" si="3"/>
        <v>0</v>
      </c>
      <c r="AQ148" s="34">
        <f t="shared" si="4"/>
        <v>0</v>
      </c>
      <c r="AR148" s="34">
        <f t="shared" si="5"/>
        <v>0</v>
      </c>
      <c r="AS148" s="34">
        <f t="shared" si="6"/>
        <v>0</v>
      </c>
    </row>
    <row r="149">
      <c r="A149" s="37">
        <v>144.0</v>
      </c>
      <c r="B149" s="116" t="s">
        <v>179</v>
      </c>
      <c r="C149" s="116" t="s">
        <v>180</v>
      </c>
      <c r="D149" s="116" t="s">
        <v>78</v>
      </c>
      <c r="E149" s="117"/>
      <c r="F149" s="116" t="s">
        <v>79</v>
      </c>
      <c r="G149" s="116" t="s">
        <v>396</v>
      </c>
      <c r="H149" s="38" t="s">
        <v>83</v>
      </c>
      <c r="I149" s="38" t="s">
        <v>84</v>
      </c>
      <c r="J149" s="39">
        <v>42979.0</v>
      </c>
      <c r="K149" s="41"/>
      <c r="L149" s="38" t="s">
        <v>85</v>
      </c>
      <c r="M149" s="41"/>
      <c r="N149" s="41"/>
      <c r="O149" s="28"/>
      <c r="P149" s="28"/>
      <c r="Q149" s="28"/>
      <c r="R149" s="43"/>
      <c r="S149" s="43"/>
      <c r="T149" s="43"/>
      <c r="U149" s="43"/>
      <c r="V149" s="28"/>
      <c r="W149" s="28"/>
      <c r="X149" s="28"/>
      <c r="Y149" s="43"/>
      <c r="Z149" s="28"/>
      <c r="AA149" s="28"/>
      <c r="AB149" s="43"/>
      <c r="AC149" s="28"/>
      <c r="AD149" s="43"/>
      <c r="AE149" s="34">
        <f t="shared" si="1"/>
        <v>0</v>
      </c>
      <c r="AF149" s="45"/>
      <c r="AG149" s="45"/>
      <c r="AH149" s="36">
        <f t="shared" si="2"/>
        <v>0</v>
      </c>
      <c r="AI149" s="43"/>
      <c r="AJ149" s="43"/>
      <c r="AK149" s="43"/>
      <c r="AL149" s="43"/>
      <c r="AM149" s="43"/>
      <c r="AN149" s="43"/>
      <c r="AO149" s="43"/>
      <c r="AP149" s="34">
        <f t="shared" si="3"/>
        <v>0</v>
      </c>
      <c r="AQ149" s="34">
        <f t="shared" si="4"/>
        <v>0</v>
      </c>
      <c r="AR149" s="34">
        <f t="shared" si="5"/>
        <v>0</v>
      </c>
      <c r="AS149" s="34">
        <f t="shared" si="6"/>
        <v>0</v>
      </c>
    </row>
    <row r="150">
      <c r="A150" s="18">
        <v>145.0</v>
      </c>
      <c r="B150" s="116" t="s">
        <v>181</v>
      </c>
      <c r="C150" s="116" t="s">
        <v>183</v>
      </c>
      <c r="D150" s="116" t="s">
        <v>110</v>
      </c>
      <c r="E150" s="117"/>
      <c r="F150" s="116" t="s">
        <v>96</v>
      </c>
      <c r="G150" s="116" t="s">
        <v>396</v>
      </c>
      <c r="H150" s="38" t="s">
        <v>83</v>
      </c>
      <c r="I150" s="38" t="s">
        <v>84</v>
      </c>
      <c r="J150" s="39">
        <v>42979.0</v>
      </c>
      <c r="K150" s="41"/>
      <c r="L150" s="38" t="s">
        <v>85</v>
      </c>
      <c r="M150" s="41"/>
      <c r="N150" s="41"/>
      <c r="O150" s="28"/>
      <c r="P150" s="28"/>
      <c r="Q150" s="28"/>
      <c r="R150" s="43"/>
      <c r="S150" s="43"/>
      <c r="T150" s="43"/>
      <c r="U150" s="43"/>
      <c r="V150" s="28"/>
      <c r="W150" s="28"/>
      <c r="X150" s="28"/>
      <c r="Y150" s="43"/>
      <c r="Z150" s="28"/>
      <c r="AA150" s="28"/>
      <c r="AB150" s="43"/>
      <c r="AC150" s="28"/>
      <c r="AD150" s="43"/>
      <c r="AE150" s="34">
        <f t="shared" si="1"/>
        <v>0</v>
      </c>
      <c r="AF150" s="45"/>
      <c r="AG150" s="45"/>
      <c r="AH150" s="36">
        <f t="shared" si="2"/>
        <v>0</v>
      </c>
      <c r="AI150" s="43"/>
      <c r="AJ150" s="43"/>
      <c r="AK150" s="43"/>
      <c r="AL150" s="43"/>
      <c r="AM150" s="43"/>
      <c r="AN150" s="43"/>
      <c r="AO150" s="43"/>
      <c r="AP150" s="34">
        <f t="shared" si="3"/>
        <v>0</v>
      </c>
      <c r="AQ150" s="34">
        <f t="shared" si="4"/>
        <v>0</v>
      </c>
      <c r="AR150" s="34">
        <f t="shared" si="5"/>
        <v>0</v>
      </c>
      <c r="AS150" s="34">
        <f t="shared" si="6"/>
        <v>0</v>
      </c>
    </row>
    <row r="151">
      <c r="A151" s="37">
        <v>146.0</v>
      </c>
      <c r="B151" s="116" t="s">
        <v>184</v>
      </c>
      <c r="C151" s="116" t="s">
        <v>185</v>
      </c>
      <c r="D151" s="116" t="s">
        <v>78</v>
      </c>
      <c r="E151" s="117"/>
      <c r="F151" s="116" t="s">
        <v>79</v>
      </c>
      <c r="G151" s="116" t="s">
        <v>396</v>
      </c>
      <c r="H151" s="38" t="s">
        <v>83</v>
      </c>
      <c r="I151" s="38" t="s">
        <v>84</v>
      </c>
      <c r="J151" s="39">
        <v>42979.0</v>
      </c>
      <c r="K151" s="41"/>
      <c r="L151" s="38" t="s">
        <v>85</v>
      </c>
      <c r="M151" s="41"/>
      <c r="N151" s="41"/>
      <c r="O151" s="28"/>
      <c r="P151" s="28"/>
      <c r="Q151" s="28"/>
      <c r="R151" s="43"/>
      <c r="S151" s="43"/>
      <c r="T151" s="43"/>
      <c r="U151" s="43"/>
      <c r="V151" s="28"/>
      <c r="W151" s="28"/>
      <c r="X151" s="28"/>
      <c r="Y151" s="43"/>
      <c r="Z151" s="28"/>
      <c r="AA151" s="28"/>
      <c r="AB151" s="43"/>
      <c r="AC151" s="28"/>
      <c r="AD151" s="43"/>
      <c r="AE151" s="34">
        <f t="shared" si="1"/>
        <v>0</v>
      </c>
      <c r="AF151" s="45"/>
      <c r="AG151" s="45"/>
      <c r="AH151" s="36">
        <f t="shared" si="2"/>
        <v>0</v>
      </c>
      <c r="AI151" s="43"/>
      <c r="AJ151" s="43"/>
      <c r="AK151" s="43"/>
      <c r="AL151" s="43"/>
      <c r="AM151" s="43"/>
      <c r="AN151" s="43"/>
      <c r="AO151" s="43"/>
      <c r="AP151" s="34">
        <f t="shared" si="3"/>
        <v>0</v>
      </c>
      <c r="AQ151" s="34">
        <f t="shared" si="4"/>
        <v>0</v>
      </c>
      <c r="AR151" s="34">
        <f t="shared" si="5"/>
        <v>0</v>
      </c>
      <c r="AS151" s="34">
        <f t="shared" si="6"/>
        <v>0</v>
      </c>
    </row>
    <row r="152">
      <c r="A152" s="18">
        <v>147.0</v>
      </c>
      <c r="B152" s="116" t="s">
        <v>187</v>
      </c>
      <c r="C152" s="116" t="s">
        <v>188</v>
      </c>
      <c r="D152" s="116" t="s">
        <v>77</v>
      </c>
      <c r="E152" s="117"/>
      <c r="F152" s="116" t="s">
        <v>79</v>
      </c>
      <c r="G152" s="116" t="s">
        <v>396</v>
      </c>
      <c r="H152" s="38" t="s">
        <v>83</v>
      </c>
      <c r="I152" s="38" t="s">
        <v>84</v>
      </c>
      <c r="J152" s="39">
        <v>42979.0</v>
      </c>
      <c r="K152" s="44"/>
      <c r="L152" s="38" t="s">
        <v>85</v>
      </c>
      <c r="M152" s="41"/>
      <c r="N152" s="41"/>
      <c r="O152" s="28"/>
      <c r="P152" s="28"/>
      <c r="Q152" s="28"/>
      <c r="R152" s="43"/>
      <c r="S152" s="43"/>
      <c r="T152" s="43"/>
      <c r="U152" s="43"/>
      <c r="V152" s="28"/>
      <c r="W152" s="28"/>
      <c r="X152" s="28"/>
      <c r="Y152" s="43"/>
      <c r="Z152" s="28"/>
      <c r="AA152" s="28"/>
      <c r="AB152" s="43"/>
      <c r="AC152" s="28"/>
      <c r="AD152" s="43"/>
      <c r="AE152" s="34">
        <f t="shared" si="1"/>
        <v>0</v>
      </c>
      <c r="AF152" s="45"/>
      <c r="AG152" s="45"/>
      <c r="AH152" s="36">
        <f t="shared" si="2"/>
        <v>0</v>
      </c>
      <c r="AI152" s="43"/>
      <c r="AJ152" s="43"/>
      <c r="AK152" s="43"/>
      <c r="AL152" s="43"/>
      <c r="AM152" s="43"/>
      <c r="AN152" s="43"/>
      <c r="AO152" s="43"/>
      <c r="AP152" s="34">
        <f t="shared" si="3"/>
        <v>0</v>
      </c>
      <c r="AQ152" s="34">
        <f t="shared" si="4"/>
        <v>0</v>
      </c>
      <c r="AR152" s="34">
        <f t="shared" si="5"/>
        <v>0</v>
      </c>
      <c r="AS152" s="34">
        <f t="shared" si="6"/>
        <v>0</v>
      </c>
    </row>
    <row r="153">
      <c r="A153" s="37">
        <v>148.0</v>
      </c>
      <c r="B153" s="116" t="s">
        <v>190</v>
      </c>
      <c r="C153" s="116" t="s">
        <v>78</v>
      </c>
      <c r="D153" s="116" t="s">
        <v>167</v>
      </c>
      <c r="E153" s="118"/>
      <c r="F153" s="116" t="s">
        <v>79</v>
      </c>
      <c r="G153" s="116" t="s">
        <v>396</v>
      </c>
      <c r="H153" s="38" t="s">
        <v>83</v>
      </c>
      <c r="I153" s="38" t="s">
        <v>84</v>
      </c>
      <c r="J153" s="39">
        <v>42979.0</v>
      </c>
      <c r="K153" s="41"/>
      <c r="L153" s="38" t="s">
        <v>85</v>
      </c>
      <c r="M153" s="41"/>
      <c r="N153" s="41"/>
      <c r="O153" s="28"/>
      <c r="P153" s="28"/>
      <c r="Q153" s="28"/>
      <c r="R153" s="43"/>
      <c r="S153" s="43"/>
      <c r="T153" s="43"/>
      <c r="U153" s="43"/>
      <c r="V153" s="28"/>
      <c r="W153" s="28"/>
      <c r="X153" s="28"/>
      <c r="Y153" s="43"/>
      <c r="Z153" s="28"/>
      <c r="AA153" s="28"/>
      <c r="AB153" s="43"/>
      <c r="AC153" s="28"/>
      <c r="AD153" s="43"/>
      <c r="AE153" s="34">
        <f t="shared" si="1"/>
        <v>0</v>
      </c>
      <c r="AF153" s="45"/>
      <c r="AG153" s="45"/>
      <c r="AH153" s="36">
        <f t="shared" si="2"/>
        <v>0</v>
      </c>
      <c r="AI153" s="43"/>
      <c r="AJ153" s="43"/>
      <c r="AK153" s="43"/>
      <c r="AL153" s="43"/>
      <c r="AM153" s="43"/>
      <c r="AN153" s="43"/>
      <c r="AO153" s="43"/>
      <c r="AP153" s="34">
        <f t="shared" si="3"/>
        <v>0</v>
      </c>
      <c r="AQ153" s="34">
        <f t="shared" si="4"/>
        <v>0</v>
      </c>
      <c r="AR153" s="34">
        <f t="shared" si="5"/>
        <v>0</v>
      </c>
      <c r="AS153" s="34">
        <f t="shared" si="6"/>
        <v>0</v>
      </c>
    </row>
    <row r="154">
      <c r="A154" s="18">
        <v>149.0</v>
      </c>
      <c r="B154" s="116" t="s">
        <v>194</v>
      </c>
      <c r="C154" s="116" t="s">
        <v>136</v>
      </c>
      <c r="D154" s="116" t="s">
        <v>195</v>
      </c>
      <c r="E154" s="117"/>
      <c r="F154" s="116" t="s">
        <v>96</v>
      </c>
      <c r="G154" s="116" t="s">
        <v>396</v>
      </c>
      <c r="H154" s="38" t="s">
        <v>83</v>
      </c>
      <c r="I154" s="38" t="s">
        <v>84</v>
      </c>
      <c r="J154" s="39">
        <v>42979.0</v>
      </c>
      <c r="K154" s="41"/>
      <c r="L154" s="38" t="s">
        <v>85</v>
      </c>
      <c r="M154" s="41"/>
      <c r="N154" s="41"/>
      <c r="O154" s="28"/>
      <c r="P154" s="28"/>
      <c r="Q154" s="28"/>
      <c r="R154" s="43"/>
      <c r="S154" s="43"/>
      <c r="T154" s="43"/>
      <c r="U154" s="43"/>
      <c r="V154" s="28"/>
      <c r="W154" s="28"/>
      <c r="X154" s="28"/>
      <c r="Y154" s="43"/>
      <c r="Z154" s="28"/>
      <c r="AA154" s="28"/>
      <c r="AB154" s="43"/>
      <c r="AC154" s="28"/>
      <c r="AD154" s="43"/>
      <c r="AE154" s="34">
        <f t="shared" si="1"/>
        <v>0</v>
      </c>
      <c r="AF154" s="45"/>
      <c r="AG154" s="45"/>
      <c r="AH154" s="36">
        <f t="shared" si="2"/>
        <v>0</v>
      </c>
      <c r="AI154" s="43"/>
      <c r="AJ154" s="43"/>
      <c r="AK154" s="43"/>
      <c r="AL154" s="43"/>
      <c r="AM154" s="43"/>
      <c r="AN154" s="43"/>
      <c r="AO154" s="43"/>
      <c r="AP154" s="34">
        <f t="shared" si="3"/>
        <v>0</v>
      </c>
      <c r="AQ154" s="34">
        <f t="shared" si="4"/>
        <v>0</v>
      </c>
      <c r="AR154" s="34">
        <f t="shared" si="5"/>
        <v>0</v>
      </c>
      <c r="AS154" s="34">
        <f t="shared" si="6"/>
        <v>0</v>
      </c>
    </row>
    <row r="155">
      <c r="A155" s="37">
        <v>150.0</v>
      </c>
      <c r="B155" s="116" t="s">
        <v>198</v>
      </c>
      <c r="C155" s="116" t="s">
        <v>199</v>
      </c>
      <c r="D155" s="116" t="s">
        <v>200</v>
      </c>
      <c r="E155" s="117"/>
      <c r="F155" s="116" t="s">
        <v>96</v>
      </c>
      <c r="G155" s="116" t="s">
        <v>396</v>
      </c>
      <c r="H155" s="38" t="s">
        <v>83</v>
      </c>
      <c r="I155" s="38" t="s">
        <v>84</v>
      </c>
      <c r="J155" s="39">
        <v>42979.0</v>
      </c>
      <c r="K155" s="44"/>
      <c r="L155" s="38" t="s">
        <v>85</v>
      </c>
      <c r="M155" s="41"/>
      <c r="N155" s="41"/>
      <c r="O155" s="28"/>
      <c r="P155" s="28"/>
      <c r="Q155" s="28"/>
      <c r="R155" s="43"/>
      <c r="S155" s="43"/>
      <c r="T155" s="43"/>
      <c r="U155" s="43"/>
      <c r="V155" s="28"/>
      <c r="W155" s="28"/>
      <c r="X155" s="28"/>
      <c r="Y155" s="43"/>
      <c r="Z155" s="28"/>
      <c r="AA155" s="28"/>
      <c r="AB155" s="43"/>
      <c r="AC155" s="28"/>
      <c r="AD155" s="43"/>
      <c r="AE155" s="34">
        <f t="shared" si="1"/>
        <v>0</v>
      </c>
      <c r="AF155" s="45"/>
      <c r="AG155" s="45"/>
      <c r="AH155" s="36">
        <f t="shared" si="2"/>
        <v>0</v>
      </c>
      <c r="AI155" s="43"/>
      <c r="AJ155" s="43"/>
      <c r="AK155" s="43"/>
      <c r="AL155" s="43"/>
      <c r="AM155" s="43"/>
      <c r="AN155" s="43"/>
      <c r="AO155" s="43"/>
      <c r="AP155" s="34">
        <f t="shared" si="3"/>
        <v>0</v>
      </c>
      <c r="AQ155" s="34">
        <f t="shared" si="4"/>
        <v>0</v>
      </c>
      <c r="AR155" s="34">
        <f t="shared" si="5"/>
        <v>0</v>
      </c>
      <c r="AS155" s="34">
        <f t="shared" si="6"/>
        <v>0</v>
      </c>
    </row>
    <row r="156">
      <c r="A156" s="18">
        <v>151.0</v>
      </c>
      <c r="B156" s="116" t="s">
        <v>202</v>
      </c>
      <c r="C156" s="116" t="s">
        <v>203</v>
      </c>
      <c r="D156" s="116" t="s">
        <v>110</v>
      </c>
      <c r="E156" s="117"/>
      <c r="F156" s="116" t="s">
        <v>96</v>
      </c>
      <c r="G156" s="116" t="s">
        <v>396</v>
      </c>
      <c r="H156" s="38" t="s">
        <v>83</v>
      </c>
      <c r="I156" s="38" t="s">
        <v>84</v>
      </c>
      <c r="J156" s="39">
        <v>42979.0</v>
      </c>
      <c r="K156" s="41"/>
      <c r="L156" s="38" t="s">
        <v>295</v>
      </c>
      <c r="M156" s="41"/>
      <c r="N156" s="41"/>
      <c r="O156" s="28"/>
      <c r="P156" s="28"/>
      <c r="Q156" s="28"/>
      <c r="R156" s="43"/>
      <c r="S156" s="43"/>
      <c r="T156" s="43"/>
      <c r="U156" s="43"/>
      <c r="V156" s="28"/>
      <c r="W156" s="28"/>
      <c r="X156" s="28"/>
      <c r="Y156" s="43"/>
      <c r="Z156" s="28"/>
      <c r="AA156" s="28"/>
      <c r="AB156" s="43"/>
      <c r="AC156" s="28"/>
      <c r="AD156" s="43"/>
      <c r="AE156" s="34">
        <f t="shared" si="1"/>
        <v>0</v>
      </c>
      <c r="AF156" s="45"/>
      <c r="AG156" s="45"/>
      <c r="AH156" s="36">
        <f t="shared" si="2"/>
        <v>0</v>
      </c>
      <c r="AI156" s="43"/>
      <c r="AJ156" s="43"/>
      <c r="AK156" s="43"/>
      <c r="AL156" s="43"/>
      <c r="AM156" s="43"/>
      <c r="AN156" s="43"/>
      <c r="AO156" s="43"/>
      <c r="AP156" s="34">
        <f t="shared" si="3"/>
        <v>0</v>
      </c>
      <c r="AQ156" s="34">
        <f t="shared" si="4"/>
        <v>0</v>
      </c>
      <c r="AR156" s="34">
        <f t="shared" si="5"/>
        <v>0</v>
      </c>
      <c r="AS156" s="34">
        <f t="shared" si="6"/>
        <v>0</v>
      </c>
    </row>
    <row r="157">
      <c r="A157" s="37">
        <v>152.0</v>
      </c>
      <c r="B157" s="116" t="s">
        <v>207</v>
      </c>
      <c r="C157" s="116" t="s">
        <v>208</v>
      </c>
      <c r="D157" s="116" t="s">
        <v>209</v>
      </c>
      <c r="E157" s="117"/>
      <c r="F157" s="116" t="s">
        <v>96</v>
      </c>
      <c r="G157" s="116" t="s">
        <v>396</v>
      </c>
      <c r="H157" s="38" t="s">
        <v>83</v>
      </c>
      <c r="I157" s="38" t="s">
        <v>84</v>
      </c>
      <c r="J157" s="39">
        <v>42979.0</v>
      </c>
      <c r="K157" s="41"/>
      <c r="L157" s="38" t="s">
        <v>483</v>
      </c>
      <c r="M157" s="41"/>
      <c r="N157" s="41"/>
      <c r="O157" s="28"/>
      <c r="P157" s="28"/>
      <c r="Q157" s="28"/>
      <c r="R157" s="43"/>
      <c r="S157" s="43"/>
      <c r="T157" s="43"/>
      <c r="U157" s="43"/>
      <c r="V157" s="28"/>
      <c r="W157" s="28"/>
      <c r="X157" s="28"/>
      <c r="Y157" s="43"/>
      <c r="Z157" s="28"/>
      <c r="AA157" s="28"/>
      <c r="AB157" s="43"/>
      <c r="AC157" s="28"/>
      <c r="AD157" s="43"/>
      <c r="AE157" s="34">
        <f t="shared" si="1"/>
        <v>0</v>
      </c>
      <c r="AF157" s="45"/>
      <c r="AG157" s="45"/>
      <c r="AH157" s="36">
        <f t="shared" si="2"/>
        <v>0</v>
      </c>
      <c r="AI157" s="43"/>
      <c r="AJ157" s="43"/>
      <c r="AK157" s="43"/>
      <c r="AL157" s="43"/>
      <c r="AM157" s="43"/>
      <c r="AN157" s="43"/>
      <c r="AO157" s="43"/>
      <c r="AP157" s="34">
        <f t="shared" si="3"/>
        <v>0</v>
      </c>
      <c r="AQ157" s="34">
        <f t="shared" si="4"/>
        <v>0</v>
      </c>
      <c r="AR157" s="34">
        <f t="shared" si="5"/>
        <v>0</v>
      </c>
      <c r="AS157" s="34">
        <f t="shared" si="6"/>
        <v>0</v>
      </c>
    </row>
    <row r="158">
      <c r="A158" s="18">
        <v>153.0</v>
      </c>
      <c r="B158" s="116" t="s">
        <v>210</v>
      </c>
      <c r="C158" s="116" t="s">
        <v>211</v>
      </c>
      <c r="D158" s="118"/>
      <c r="E158" s="117"/>
      <c r="F158" s="116" t="s">
        <v>96</v>
      </c>
      <c r="G158" s="116" t="s">
        <v>396</v>
      </c>
      <c r="H158" s="38" t="s">
        <v>83</v>
      </c>
      <c r="I158" s="38" t="s">
        <v>84</v>
      </c>
      <c r="J158" s="39">
        <v>42979.0</v>
      </c>
      <c r="K158" s="41"/>
      <c r="L158" s="38" t="s">
        <v>85</v>
      </c>
      <c r="M158" s="41"/>
      <c r="N158" s="41"/>
      <c r="O158" s="28"/>
      <c r="P158" s="28"/>
      <c r="Q158" s="28"/>
      <c r="R158" s="43"/>
      <c r="S158" s="43"/>
      <c r="T158" s="43"/>
      <c r="U158" s="43"/>
      <c r="V158" s="28"/>
      <c r="W158" s="28"/>
      <c r="X158" s="28"/>
      <c r="Y158" s="43"/>
      <c r="Z158" s="28"/>
      <c r="AA158" s="28"/>
      <c r="AB158" s="43"/>
      <c r="AC158" s="28"/>
      <c r="AD158" s="43"/>
      <c r="AE158" s="34">
        <f t="shared" si="1"/>
        <v>0</v>
      </c>
      <c r="AF158" s="45"/>
      <c r="AG158" s="45"/>
      <c r="AH158" s="36">
        <f t="shared" si="2"/>
        <v>0</v>
      </c>
      <c r="AI158" s="43"/>
      <c r="AJ158" s="43"/>
      <c r="AK158" s="43"/>
      <c r="AL158" s="43"/>
      <c r="AM158" s="43"/>
      <c r="AN158" s="43"/>
      <c r="AO158" s="43"/>
      <c r="AP158" s="34">
        <f t="shared" si="3"/>
        <v>0</v>
      </c>
      <c r="AQ158" s="34">
        <f t="shared" si="4"/>
        <v>0</v>
      </c>
      <c r="AR158" s="34">
        <f t="shared" si="5"/>
        <v>0</v>
      </c>
      <c r="AS158" s="34">
        <f t="shared" si="6"/>
        <v>0</v>
      </c>
    </row>
    <row r="159">
      <c r="A159" s="37">
        <v>154.0</v>
      </c>
      <c r="B159" s="116" t="s">
        <v>221</v>
      </c>
      <c r="C159" s="116" t="s">
        <v>76</v>
      </c>
      <c r="D159" s="116" t="s">
        <v>130</v>
      </c>
      <c r="E159" s="117"/>
      <c r="F159" s="116" t="s">
        <v>79</v>
      </c>
      <c r="G159" s="116" t="s">
        <v>466</v>
      </c>
      <c r="H159" s="38" t="s">
        <v>83</v>
      </c>
      <c r="I159" s="38" t="s">
        <v>84</v>
      </c>
      <c r="J159" s="39">
        <v>42979.0</v>
      </c>
      <c r="K159" s="41"/>
      <c r="L159" s="38" t="s">
        <v>85</v>
      </c>
      <c r="M159" s="41"/>
      <c r="N159" s="41"/>
      <c r="O159" s="28"/>
      <c r="P159" s="28"/>
      <c r="Q159" s="28"/>
      <c r="R159" s="43"/>
      <c r="S159" s="43"/>
      <c r="T159" s="43"/>
      <c r="U159" s="43"/>
      <c r="V159" s="28"/>
      <c r="W159" s="28"/>
      <c r="X159" s="28"/>
      <c r="Y159" s="43"/>
      <c r="Z159" s="28"/>
      <c r="AA159" s="28"/>
      <c r="AB159" s="43"/>
      <c r="AC159" s="28"/>
      <c r="AD159" s="43"/>
      <c r="AE159" s="34">
        <f t="shared" si="1"/>
        <v>0</v>
      </c>
      <c r="AF159" s="45"/>
      <c r="AG159" s="45"/>
      <c r="AH159" s="36">
        <f t="shared" si="2"/>
        <v>0</v>
      </c>
      <c r="AI159" s="43"/>
      <c r="AJ159" s="43"/>
      <c r="AK159" s="43"/>
      <c r="AL159" s="43"/>
      <c r="AM159" s="43"/>
      <c r="AN159" s="43"/>
      <c r="AO159" s="43"/>
      <c r="AP159" s="34">
        <f t="shared" si="3"/>
        <v>0</v>
      </c>
      <c r="AQ159" s="34">
        <f t="shared" si="4"/>
        <v>0</v>
      </c>
      <c r="AR159" s="34">
        <f t="shared" si="5"/>
        <v>0</v>
      </c>
      <c r="AS159" s="34">
        <f t="shared" si="6"/>
        <v>0</v>
      </c>
    </row>
    <row r="160">
      <c r="A160" s="18">
        <v>155.0</v>
      </c>
      <c r="B160" s="116" t="s">
        <v>222</v>
      </c>
      <c r="C160" s="116" t="s">
        <v>200</v>
      </c>
      <c r="D160" s="116" t="s">
        <v>224</v>
      </c>
      <c r="E160" s="117"/>
      <c r="F160" s="116" t="s">
        <v>96</v>
      </c>
      <c r="G160" s="116" t="s">
        <v>466</v>
      </c>
      <c r="H160" s="38" t="s">
        <v>83</v>
      </c>
      <c r="I160" s="38" t="s">
        <v>84</v>
      </c>
      <c r="J160" s="39">
        <v>42979.0</v>
      </c>
      <c r="K160" s="41"/>
      <c r="L160" s="38" t="s">
        <v>85</v>
      </c>
      <c r="M160" s="41"/>
      <c r="N160" s="41"/>
      <c r="O160" s="28"/>
      <c r="P160" s="28"/>
      <c r="Q160" s="28"/>
      <c r="R160" s="43"/>
      <c r="S160" s="43"/>
      <c r="T160" s="43"/>
      <c r="U160" s="43"/>
      <c r="V160" s="28"/>
      <c r="W160" s="28"/>
      <c r="X160" s="28"/>
      <c r="Y160" s="43"/>
      <c r="Z160" s="28"/>
      <c r="AA160" s="28"/>
      <c r="AB160" s="43"/>
      <c r="AC160" s="28"/>
      <c r="AD160" s="43"/>
      <c r="AE160" s="34">
        <f t="shared" si="1"/>
        <v>0</v>
      </c>
      <c r="AF160" s="45"/>
      <c r="AG160" s="45"/>
      <c r="AH160" s="36">
        <f t="shared" si="2"/>
        <v>0</v>
      </c>
      <c r="AI160" s="41"/>
      <c r="AJ160" s="41"/>
      <c r="AK160" s="41"/>
      <c r="AL160" s="41"/>
      <c r="AM160" s="41"/>
      <c r="AN160" s="41"/>
      <c r="AO160" s="41"/>
      <c r="AP160" s="34">
        <f t="shared" si="3"/>
        <v>0</v>
      </c>
      <c r="AQ160" s="34">
        <f t="shared" si="4"/>
        <v>0</v>
      </c>
      <c r="AR160" s="34">
        <f t="shared" si="5"/>
        <v>0</v>
      </c>
      <c r="AS160" s="34">
        <f t="shared" si="6"/>
        <v>0</v>
      </c>
    </row>
    <row r="161">
      <c r="A161" s="37">
        <v>156.0</v>
      </c>
      <c r="B161" s="116" t="s">
        <v>225</v>
      </c>
      <c r="C161" s="116" t="s">
        <v>102</v>
      </c>
      <c r="D161" s="118"/>
      <c r="E161" s="117"/>
      <c r="F161" s="116" t="s">
        <v>96</v>
      </c>
      <c r="G161" s="116" t="s">
        <v>466</v>
      </c>
      <c r="H161" s="38" t="s">
        <v>83</v>
      </c>
      <c r="I161" s="38" t="s">
        <v>84</v>
      </c>
      <c r="J161" s="39">
        <v>42979.0</v>
      </c>
      <c r="K161" s="41"/>
      <c r="L161" s="38" t="s">
        <v>85</v>
      </c>
      <c r="M161" s="41"/>
      <c r="N161" s="41"/>
      <c r="O161" s="28"/>
      <c r="P161" s="28"/>
      <c r="Q161" s="28"/>
      <c r="R161" s="43"/>
      <c r="S161" s="43"/>
      <c r="T161" s="43"/>
      <c r="U161" s="43"/>
      <c r="V161" s="28"/>
      <c r="W161" s="28"/>
      <c r="X161" s="28"/>
      <c r="Y161" s="43"/>
      <c r="Z161" s="28"/>
      <c r="AA161" s="28"/>
      <c r="AB161" s="43"/>
      <c r="AC161" s="28"/>
      <c r="AD161" s="43"/>
      <c r="AE161" s="34">
        <f t="shared" si="1"/>
        <v>0</v>
      </c>
      <c r="AF161" s="45"/>
      <c r="AG161" s="45"/>
      <c r="AH161" s="36">
        <f t="shared" si="2"/>
        <v>0</v>
      </c>
      <c r="AI161" s="41"/>
      <c r="AJ161" s="41"/>
      <c r="AK161" s="41"/>
      <c r="AL161" s="41"/>
      <c r="AM161" s="41"/>
      <c r="AN161" s="41"/>
      <c r="AO161" s="41"/>
      <c r="AP161" s="34">
        <f t="shared" si="3"/>
        <v>0</v>
      </c>
      <c r="AQ161" s="34">
        <f t="shared" si="4"/>
        <v>0</v>
      </c>
      <c r="AR161" s="34">
        <f t="shared" si="5"/>
        <v>0</v>
      </c>
      <c r="AS161" s="34">
        <f t="shared" si="6"/>
        <v>0</v>
      </c>
    </row>
    <row r="162">
      <c r="A162" s="18">
        <v>157.0</v>
      </c>
      <c r="B162" s="116" t="s">
        <v>227</v>
      </c>
      <c r="C162" s="116" t="s">
        <v>77</v>
      </c>
      <c r="D162" s="116" t="s">
        <v>214</v>
      </c>
      <c r="E162" s="116" t="s">
        <v>78</v>
      </c>
      <c r="F162" s="116" t="s">
        <v>79</v>
      </c>
      <c r="G162" s="116" t="s">
        <v>466</v>
      </c>
      <c r="H162" s="38" t="s">
        <v>83</v>
      </c>
      <c r="I162" s="38" t="s">
        <v>84</v>
      </c>
      <c r="J162" s="39">
        <v>42986.0</v>
      </c>
      <c r="K162" s="44"/>
      <c r="L162" s="38" t="s">
        <v>85</v>
      </c>
      <c r="M162" s="41"/>
      <c r="N162" s="41"/>
      <c r="O162" s="28"/>
      <c r="P162" s="28"/>
      <c r="Q162" s="28"/>
      <c r="R162" s="43"/>
      <c r="S162" s="43"/>
      <c r="T162" s="43"/>
      <c r="U162" s="43"/>
      <c r="V162" s="28"/>
      <c r="W162" s="28"/>
      <c r="X162" s="28"/>
      <c r="Y162" s="43"/>
      <c r="Z162" s="28"/>
      <c r="AA162" s="28"/>
      <c r="AB162" s="43"/>
      <c r="AC162" s="28"/>
      <c r="AD162" s="43"/>
      <c r="AE162" s="34">
        <f t="shared" si="1"/>
        <v>0</v>
      </c>
      <c r="AF162" s="45"/>
      <c r="AG162" s="45"/>
      <c r="AH162" s="36">
        <f t="shared" si="2"/>
        <v>0</v>
      </c>
      <c r="AI162" s="41"/>
      <c r="AJ162" s="41"/>
      <c r="AK162" s="41"/>
      <c r="AL162" s="41"/>
      <c r="AM162" s="41"/>
      <c r="AN162" s="41"/>
      <c r="AO162" s="41"/>
      <c r="AP162" s="34">
        <f t="shared" si="3"/>
        <v>0</v>
      </c>
      <c r="AQ162" s="34">
        <f t="shared" si="4"/>
        <v>0</v>
      </c>
      <c r="AR162" s="34">
        <f t="shared" si="5"/>
        <v>0</v>
      </c>
      <c r="AS162" s="34">
        <f t="shared" si="6"/>
        <v>0</v>
      </c>
    </row>
    <row r="163">
      <c r="A163" s="37">
        <v>158.0</v>
      </c>
      <c r="B163" s="116" t="s">
        <v>227</v>
      </c>
      <c r="C163" s="116" t="s">
        <v>231</v>
      </c>
      <c r="D163" s="116" t="s">
        <v>232</v>
      </c>
      <c r="E163" s="116" t="s">
        <v>233</v>
      </c>
      <c r="F163" s="116" t="s">
        <v>96</v>
      </c>
      <c r="G163" s="116" t="s">
        <v>466</v>
      </c>
      <c r="H163" s="38" t="s">
        <v>83</v>
      </c>
      <c r="I163" s="38" t="s">
        <v>84</v>
      </c>
      <c r="J163" s="39">
        <v>42979.0</v>
      </c>
      <c r="K163" s="41"/>
      <c r="L163" s="38" t="s">
        <v>85</v>
      </c>
      <c r="M163" s="41"/>
      <c r="N163" s="41"/>
      <c r="O163" s="28"/>
      <c r="P163" s="28"/>
      <c r="Q163" s="28"/>
      <c r="R163" s="43"/>
      <c r="S163" s="43"/>
      <c r="T163" s="43"/>
      <c r="U163" s="43"/>
      <c r="V163" s="28"/>
      <c r="W163" s="28"/>
      <c r="X163" s="28"/>
      <c r="Y163" s="43"/>
      <c r="Z163" s="28"/>
      <c r="AA163" s="28"/>
      <c r="AB163" s="43"/>
      <c r="AC163" s="28"/>
      <c r="AD163" s="43"/>
      <c r="AE163" s="34">
        <f t="shared" si="1"/>
        <v>0</v>
      </c>
      <c r="AF163" s="45"/>
      <c r="AG163" s="45"/>
      <c r="AH163" s="36">
        <f t="shared" si="2"/>
        <v>0</v>
      </c>
      <c r="AI163" s="41"/>
      <c r="AJ163" s="41"/>
      <c r="AK163" s="41"/>
      <c r="AL163" s="41"/>
      <c r="AM163" s="41"/>
      <c r="AN163" s="41"/>
      <c r="AO163" s="41"/>
      <c r="AP163" s="34">
        <f t="shared" si="3"/>
        <v>0</v>
      </c>
      <c r="AQ163" s="34">
        <f t="shared" si="4"/>
        <v>0</v>
      </c>
      <c r="AR163" s="34">
        <f t="shared" si="5"/>
        <v>0</v>
      </c>
      <c r="AS163" s="34">
        <f t="shared" si="6"/>
        <v>0</v>
      </c>
    </row>
    <row r="164">
      <c r="A164" s="18">
        <v>159.0</v>
      </c>
      <c r="B164" s="116" t="s">
        <v>543</v>
      </c>
      <c r="C164" s="116" t="s">
        <v>1996</v>
      </c>
      <c r="D164" s="118"/>
      <c r="E164" s="117"/>
      <c r="F164" s="116" t="s">
        <v>79</v>
      </c>
      <c r="G164" s="116" t="s">
        <v>466</v>
      </c>
      <c r="H164" s="38" t="s">
        <v>83</v>
      </c>
      <c r="I164" s="38" t="s">
        <v>84</v>
      </c>
      <c r="J164" s="39">
        <v>42979.0</v>
      </c>
      <c r="K164" s="41"/>
      <c r="L164" s="38" t="s">
        <v>85</v>
      </c>
      <c r="M164" s="41"/>
      <c r="N164" s="41"/>
      <c r="O164" s="28"/>
      <c r="P164" s="28"/>
      <c r="Q164" s="28"/>
      <c r="R164" s="43"/>
      <c r="S164" s="43"/>
      <c r="T164" s="43"/>
      <c r="U164" s="43"/>
      <c r="V164" s="28"/>
      <c r="W164" s="28"/>
      <c r="X164" s="28"/>
      <c r="Y164" s="43"/>
      <c r="Z164" s="28"/>
      <c r="AA164" s="28"/>
      <c r="AB164" s="43"/>
      <c r="AC164" s="28"/>
      <c r="AD164" s="43"/>
      <c r="AE164" s="34">
        <f t="shared" si="1"/>
        <v>0</v>
      </c>
      <c r="AF164" s="45"/>
      <c r="AG164" s="45"/>
      <c r="AH164" s="36">
        <f t="shared" si="2"/>
        <v>0</v>
      </c>
      <c r="AI164" s="41"/>
      <c r="AJ164" s="41"/>
      <c r="AK164" s="41"/>
      <c r="AL164" s="41"/>
      <c r="AM164" s="41"/>
      <c r="AN164" s="41"/>
      <c r="AO164" s="41"/>
      <c r="AP164" s="34">
        <f t="shared" si="3"/>
        <v>0</v>
      </c>
      <c r="AQ164" s="34">
        <f t="shared" si="4"/>
        <v>0</v>
      </c>
      <c r="AR164" s="34">
        <f t="shared" si="5"/>
        <v>0</v>
      </c>
      <c r="AS164" s="34">
        <f t="shared" si="6"/>
        <v>0</v>
      </c>
    </row>
    <row r="165">
      <c r="A165" s="37">
        <v>160.0</v>
      </c>
      <c r="B165" s="116" t="s">
        <v>234</v>
      </c>
      <c r="C165" s="116" t="s">
        <v>235</v>
      </c>
      <c r="D165" s="116" t="s">
        <v>236</v>
      </c>
      <c r="E165" s="117"/>
      <c r="F165" s="116" t="s">
        <v>96</v>
      </c>
      <c r="G165" s="116" t="s">
        <v>466</v>
      </c>
      <c r="H165" s="38" t="s">
        <v>83</v>
      </c>
      <c r="I165" s="38" t="s">
        <v>84</v>
      </c>
      <c r="J165" s="39">
        <v>42979.0</v>
      </c>
      <c r="K165" s="41"/>
      <c r="L165" s="38" t="s">
        <v>85</v>
      </c>
      <c r="M165" s="41"/>
      <c r="N165" s="41"/>
      <c r="O165" s="28"/>
      <c r="P165" s="28"/>
      <c r="Q165" s="28"/>
      <c r="R165" s="43"/>
      <c r="S165" s="43"/>
      <c r="T165" s="43"/>
      <c r="U165" s="43"/>
      <c r="V165" s="28"/>
      <c r="W165" s="28"/>
      <c r="X165" s="28"/>
      <c r="Y165" s="43"/>
      <c r="Z165" s="28"/>
      <c r="AA165" s="28"/>
      <c r="AB165" s="43"/>
      <c r="AC165" s="28"/>
      <c r="AD165" s="43"/>
      <c r="AE165" s="34">
        <f t="shared" si="1"/>
        <v>0</v>
      </c>
      <c r="AF165" s="45"/>
      <c r="AG165" s="45"/>
      <c r="AH165" s="36">
        <f t="shared" si="2"/>
        <v>0</v>
      </c>
      <c r="AI165" s="41"/>
      <c r="AJ165" s="41"/>
      <c r="AK165" s="41"/>
      <c r="AL165" s="41"/>
      <c r="AM165" s="41"/>
      <c r="AN165" s="41"/>
      <c r="AO165" s="41"/>
      <c r="AP165" s="34">
        <f t="shared" si="3"/>
        <v>0</v>
      </c>
      <c r="AQ165" s="34">
        <f t="shared" si="4"/>
        <v>0</v>
      </c>
      <c r="AR165" s="34">
        <f t="shared" si="5"/>
        <v>0</v>
      </c>
      <c r="AS165" s="34">
        <f t="shared" si="6"/>
        <v>0</v>
      </c>
    </row>
    <row r="166">
      <c r="A166" s="18">
        <v>161.0</v>
      </c>
      <c r="B166" s="116" t="s">
        <v>238</v>
      </c>
      <c r="C166" s="116" t="s">
        <v>217</v>
      </c>
      <c r="D166" s="116" t="s">
        <v>110</v>
      </c>
      <c r="E166" s="117"/>
      <c r="F166" s="116" t="s">
        <v>96</v>
      </c>
      <c r="G166" s="116" t="s">
        <v>466</v>
      </c>
      <c r="H166" s="38" t="s">
        <v>83</v>
      </c>
      <c r="I166" s="38" t="s">
        <v>84</v>
      </c>
      <c r="J166" s="39">
        <v>42979.0</v>
      </c>
      <c r="K166" s="41"/>
      <c r="L166" s="38" t="s">
        <v>85</v>
      </c>
      <c r="M166" s="41"/>
      <c r="N166" s="41"/>
      <c r="O166" s="28"/>
      <c r="P166" s="28"/>
      <c r="Q166" s="28"/>
      <c r="R166" s="43"/>
      <c r="S166" s="43"/>
      <c r="T166" s="43"/>
      <c r="U166" s="43"/>
      <c r="V166" s="28"/>
      <c r="W166" s="28"/>
      <c r="X166" s="28"/>
      <c r="Y166" s="43"/>
      <c r="Z166" s="28"/>
      <c r="AA166" s="28"/>
      <c r="AB166" s="43"/>
      <c r="AC166" s="28"/>
      <c r="AD166" s="43"/>
      <c r="AE166" s="34">
        <f t="shared" si="1"/>
        <v>0</v>
      </c>
      <c r="AF166" s="45"/>
      <c r="AG166" s="45"/>
      <c r="AH166" s="36">
        <f t="shared" si="2"/>
        <v>0</v>
      </c>
      <c r="AI166" s="28"/>
      <c r="AJ166" s="41"/>
      <c r="AK166" s="41"/>
      <c r="AL166" s="41"/>
      <c r="AM166" s="28"/>
      <c r="AN166" s="41"/>
      <c r="AO166" s="41"/>
      <c r="AP166" s="34">
        <f t="shared" si="3"/>
        <v>0</v>
      </c>
      <c r="AQ166" s="34">
        <f t="shared" si="4"/>
        <v>0</v>
      </c>
      <c r="AR166" s="34">
        <f t="shared" si="5"/>
        <v>0</v>
      </c>
      <c r="AS166" s="34">
        <f t="shared" si="6"/>
        <v>0</v>
      </c>
    </row>
    <row r="167">
      <c r="A167" s="37">
        <v>162.0</v>
      </c>
      <c r="B167" s="116" t="s">
        <v>239</v>
      </c>
      <c r="C167" s="116" t="s">
        <v>240</v>
      </c>
      <c r="D167" s="116" t="s">
        <v>217</v>
      </c>
      <c r="E167" s="117"/>
      <c r="F167" s="116" t="s">
        <v>96</v>
      </c>
      <c r="G167" s="116" t="s">
        <v>466</v>
      </c>
      <c r="H167" s="38" t="s">
        <v>83</v>
      </c>
      <c r="I167" s="38" t="s">
        <v>84</v>
      </c>
      <c r="J167" s="39">
        <v>42979.0</v>
      </c>
      <c r="K167" s="41"/>
      <c r="L167" s="38" t="s">
        <v>85</v>
      </c>
      <c r="M167" s="41"/>
      <c r="N167" s="41"/>
      <c r="O167" s="28"/>
      <c r="P167" s="28"/>
      <c r="Q167" s="28"/>
      <c r="R167" s="43"/>
      <c r="S167" s="43"/>
      <c r="T167" s="43"/>
      <c r="U167" s="43"/>
      <c r="V167" s="28"/>
      <c r="W167" s="28"/>
      <c r="X167" s="28"/>
      <c r="Y167" s="43"/>
      <c r="Z167" s="28"/>
      <c r="AA167" s="28"/>
      <c r="AB167" s="43"/>
      <c r="AC167" s="28"/>
      <c r="AD167" s="43"/>
      <c r="AE167" s="34">
        <f t="shared" si="1"/>
        <v>0</v>
      </c>
      <c r="AF167" s="45"/>
      <c r="AG167" s="45"/>
      <c r="AH167" s="36">
        <f t="shared" si="2"/>
        <v>0</v>
      </c>
      <c r="AI167" s="41"/>
      <c r="AJ167" s="41"/>
      <c r="AK167" s="41"/>
      <c r="AL167" s="41"/>
      <c r="AM167" s="41"/>
      <c r="AN167" s="41"/>
      <c r="AO167" s="41"/>
      <c r="AP167" s="34">
        <f t="shared" si="3"/>
        <v>0</v>
      </c>
      <c r="AQ167" s="34">
        <f t="shared" si="4"/>
        <v>0</v>
      </c>
      <c r="AR167" s="34">
        <f t="shared" si="5"/>
        <v>0</v>
      </c>
      <c r="AS167" s="34">
        <f t="shared" si="6"/>
        <v>0</v>
      </c>
    </row>
    <row r="168">
      <c r="A168" s="18">
        <v>163.0</v>
      </c>
      <c r="B168" s="116" t="s">
        <v>242</v>
      </c>
      <c r="C168" s="116" t="s">
        <v>243</v>
      </c>
      <c r="D168" s="116" t="s">
        <v>244</v>
      </c>
      <c r="E168" s="117"/>
      <c r="F168" s="116" t="s">
        <v>96</v>
      </c>
      <c r="G168" s="116" t="s">
        <v>466</v>
      </c>
      <c r="H168" s="38" t="s">
        <v>83</v>
      </c>
      <c r="I168" s="38" t="s">
        <v>84</v>
      </c>
      <c r="J168" s="39">
        <v>42979.0</v>
      </c>
      <c r="K168" s="41"/>
      <c r="L168" s="38" t="s">
        <v>85</v>
      </c>
      <c r="M168" s="41"/>
      <c r="N168" s="41"/>
      <c r="O168" s="28"/>
      <c r="P168" s="28"/>
      <c r="Q168" s="28"/>
      <c r="R168" s="43"/>
      <c r="S168" s="43"/>
      <c r="T168" s="43"/>
      <c r="U168" s="43"/>
      <c r="V168" s="28"/>
      <c r="W168" s="28"/>
      <c r="X168" s="28"/>
      <c r="Y168" s="43"/>
      <c r="Z168" s="28"/>
      <c r="AA168" s="28"/>
      <c r="AB168" s="43"/>
      <c r="AC168" s="28"/>
      <c r="AD168" s="43"/>
      <c r="AE168" s="34">
        <f t="shared" si="1"/>
        <v>0</v>
      </c>
      <c r="AF168" s="45"/>
      <c r="AG168" s="45"/>
      <c r="AH168" s="36">
        <f t="shared" si="2"/>
        <v>0</v>
      </c>
      <c r="AI168" s="41"/>
      <c r="AJ168" s="41"/>
      <c r="AK168" s="41"/>
      <c r="AL168" s="41"/>
      <c r="AM168" s="41"/>
      <c r="AN168" s="41"/>
      <c r="AO168" s="41"/>
      <c r="AP168" s="34">
        <f t="shared" si="3"/>
        <v>0</v>
      </c>
      <c r="AQ168" s="34">
        <f t="shared" si="4"/>
        <v>0</v>
      </c>
      <c r="AR168" s="34">
        <f t="shared" si="5"/>
        <v>0</v>
      </c>
      <c r="AS168" s="34">
        <f t="shared" si="6"/>
        <v>0</v>
      </c>
    </row>
    <row r="169">
      <c r="A169" s="37">
        <v>164.0</v>
      </c>
      <c r="B169" s="116" t="s">
        <v>247</v>
      </c>
      <c r="C169" s="116" t="s">
        <v>248</v>
      </c>
      <c r="D169" s="116" t="s">
        <v>249</v>
      </c>
      <c r="E169" s="117"/>
      <c r="F169" s="116" t="s">
        <v>79</v>
      </c>
      <c r="G169" s="116" t="s">
        <v>466</v>
      </c>
      <c r="H169" s="38" t="s">
        <v>83</v>
      </c>
      <c r="I169" s="38" t="s">
        <v>84</v>
      </c>
      <c r="J169" s="39">
        <v>42979.0</v>
      </c>
      <c r="K169" s="41"/>
      <c r="L169" s="38" t="s">
        <v>85</v>
      </c>
      <c r="M169" s="41"/>
      <c r="N169" s="41"/>
      <c r="O169" s="28"/>
      <c r="P169" s="28"/>
      <c r="Q169" s="28"/>
      <c r="R169" s="43"/>
      <c r="S169" s="43"/>
      <c r="T169" s="43"/>
      <c r="U169" s="43"/>
      <c r="V169" s="28"/>
      <c r="W169" s="28"/>
      <c r="X169" s="28"/>
      <c r="Y169" s="43"/>
      <c r="Z169" s="28"/>
      <c r="AA169" s="28"/>
      <c r="AB169" s="43"/>
      <c r="AC169" s="28"/>
      <c r="AD169" s="43"/>
      <c r="AE169" s="34">
        <f t="shared" si="1"/>
        <v>0</v>
      </c>
      <c r="AF169" s="45"/>
      <c r="AG169" s="45"/>
      <c r="AH169" s="36">
        <f t="shared" si="2"/>
        <v>0</v>
      </c>
      <c r="AI169" s="41"/>
      <c r="AJ169" s="41"/>
      <c r="AK169" s="41"/>
      <c r="AL169" s="41"/>
      <c r="AM169" s="41"/>
      <c r="AN169" s="41"/>
      <c r="AO169" s="41"/>
      <c r="AP169" s="34">
        <f t="shared" si="3"/>
        <v>0</v>
      </c>
      <c r="AQ169" s="34">
        <f t="shared" si="4"/>
        <v>0</v>
      </c>
      <c r="AR169" s="34">
        <f t="shared" si="5"/>
        <v>0</v>
      </c>
      <c r="AS169" s="34">
        <f t="shared" si="6"/>
        <v>0</v>
      </c>
    </row>
    <row r="170">
      <c r="A170" s="18">
        <v>165.0</v>
      </c>
      <c r="B170" s="116" t="s">
        <v>255</v>
      </c>
      <c r="C170" s="116" t="s">
        <v>256</v>
      </c>
      <c r="D170" s="116" t="s">
        <v>257</v>
      </c>
      <c r="E170" s="117"/>
      <c r="F170" s="116" t="s">
        <v>79</v>
      </c>
      <c r="G170" s="116" t="s">
        <v>466</v>
      </c>
      <c r="H170" s="38" t="s">
        <v>83</v>
      </c>
      <c r="I170" s="38" t="s">
        <v>84</v>
      </c>
      <c r="J170" s="39">
        <v>42979.0</v>
      </c>
      <c r="K170" s="41"/>
      <c r="L170" s="38" t="s">
        <v>85</v>
      </c>
      <c r="M170" s="41"/>
      <c r="N170" s="41"/>
      <c r="O170" s="28"/>
      <c r="P170" s="28"/>
      <c r="Q170" s="28"/>
      <c r="R170" s="43"/>
      <c r="S170" s="43"/>
      <c r="T170" s="43"/>
      <c r="U170" s="43"/>
      <c r="V170" s="28"/>
      <c r="W170" s="28"/>
      <c r="X170" s="28"/>
      <c r="Y170" s="43"/>
      <c r="Z170" s="28"/>
      <c r="AA170" s="28"/>
      <c r="AB170" s="43"/>
      <c r="AC170" s="28"/>
      <c r="AD170" s="43"/>
      <c r="AE170" s="34">
        <f t="shared" si="1"/>
        <v>0</v>
      </c>
      <c r="AF170" s="45"/>
      <c r="AG170" s="45"/>
      <c r="AH170" s="36">
        <f t="shared" si="2"/>
        <v>0</v>
      </c>
      <c r="AI170" s="41"/>
      <c r="AJ170" s="41"/>
      <c r="AK170" s="41"/>
      <c r="AL170" s="41"/>
      <c r="AM170" s="41"/>
      <c r="AN170" s="41"/>
      <c r="AO170" s="41"/>
      <c r="AP170" s="34">
        <f t="shared" si="3"/>
        <v>0</v>
      </c>
      <c r="AQ170" s="34">
        <f t="shared" si="4"/>
        <v>0</v>
      </c>
      <c r="AR170" s="34">
        <f t="shared" si="5"/>
        <v>0</v>
      </c>
      <c r="AS170" s="34">
        <f t="shared" si="6"/>
        <v>0</v>
      </c>
    </row>
    <row r="171">
      <c r="A171" s="37">
        <v>166.0</v>
      </c>
      <c r="B171" s="116" t="s">
        <v>258</v>
      </c>
      <c r="C171" s="116" t="s">
        <v>232</v>
      </c>
      <c r="D171" s="116" t="s">
        <v>259</v>
      </c>
      <c r="E171" s="117"/>
      <c r="F171" s="116" t="s">
        <v>96</v>
      </c>
      <c r="G171" s="116" t="s">
        <v>466</v>
      </c>
      <c r="H171" s="38" t="s">
        <v>83</v>
      </c>
      <c r="I171" s="38" t="s">
        <v>84</v>
      </c>
      <c r="J171" s="39">
        <v>42979.0</v>
      </c>
      <c r="K171" s="41"/>
      <c r="L171" s="38" t="s">
        <v>85</v>
      </c>
      <c r="M171" s="41"/>
      <c r="N171" s="41"/>
      <c r="O171" s="28"/>
      <c r="P171" s="28"/>
      <c r="Q171" s="28"/>
      <c r="R171" s="43"/>
      <c r="S171" s="43"/>
      <c r="T171" s="43"/>
      <c r="U171" s="43"/>
      <c r="V171" s="28"/>
      <c r="W171" s="28"/>
      <c r="X171" s="28"/>
      <c r="Y171" s="43"/>
      <c r="Z171" s="28"/>
      <c r="AA171" s="28"/>
      <c r="AB171" s="43"/>
      <c r="AC171" s="28"/>
      <c r="AD171" s="43"/>
      <c r="AE171" s="34">
        <f t="shared" si="1"/>
        <v>0</v>
      </c>
      <c r="AF171" s="45"/>
      <c r="AG171" s="45"/>
      <c r="AH171" s="36">
        <f t="shared" si="2"/>
        <v>0</v>
      </c>
      <c r="AI171" s="41"/>
      <c r="AJ171" s="41"/>
      <c r="AK171" s="41"/>
      <c r="AL171" s="41"/>
      <c r="AM171" s="41"/>
      <c r="AN171" s="41"/>
      <c r="AO171" s="41"/>
      <c r="AP171" s="34">
        <f t="shared" si="3"/>
        <v>0</v>
      </c>
      <c r="AQ171" s="34">
        <f t="shared" si="4"/>
        <v>0</v>
      </c>
      <c r="AR171" s="34">
        <f t="shared" si="5"/>
        <v>0</v>
      </c>
      <c r="AS171" s="34">
        <f t="shared" si="6"/>
        <v>0</v>
      </c>
    </row>
    <row r="172">
      <c r="A172" s="18">
        <v>167.0</v>
      </c>
      <c r="B172" s="116" t="s">
        <v>260</v>
      </c>
      <c r="C172" s="116" t="s">
        <v>261</v>
      </c>
      <c r="D172" s="116" t="s">
        <v>110</v>
      </c>
      <c r="E172" s="117"/>
      <c r="F172" s="116" t="s">
        <v>96</v>
      </c>
      <c r="G172" s="116" t="s">
        <v>466</v>
      </c>
      <c r="H172" s="38" t="s">
        <v>83</v>
      </c>
      <c r="I172" s="38" t="s">
        <v>84</v>
      </c>
      <c r="J172" s="39">
        <v>42979.0</v>
      </c>
      <c r="K172" s="41"/>
      <c r="L172" s="38" t="s">
        <v>85</v>
      </c>
      <c r="M172" s="41"/>
      <c r="N172" s="41"/>
      <c r="O172" s="28"/>
      <c r="P172" s="28"/>
      <c r="Q172" s="28"/>
      <c r="R172" s="43"/>
      <c r="S172" s="43"/>
      <c r="T172" s="43"/>
      <c r="U172" s="43"/>
      <c r="V172" s="28"/>
      <c r="W172" s="28"/>
      <c r="X172" s="28"/>
      <c r="Y172" s="43"/>
      <c r="Z172" s="28"/>
      <c r="AA172" s="28"/>
      <c r="AB172" s="43"/>
      <c r="AC172" s="28"/>
      <c r="AD172" s="43"/>
      <c r="AE172" s="34">
        <f t="shared" si="1"/>
        <v>0</v>
      </c>
      <c r="AF172" s="45"/>
      <c r="AG172" s="45"/>
      <c r="AH172" s="36">
        <f t="shared" si="2"/>
        <v>0</v>
      </c>
      <c r="AI172" s="41"/>
      <c r="AJ172" s="41"/>
      <c r="AK172" s="41"/>
      <c r="AL172" s="41"/>
      <c r="AM172" s="41"/>
      <c r="AN172" s="41"/>
      <c r="AO172" s="41"/>
      <c r="AP172" s="34">
        <f t="shared" si="3"/>
        <v>0</v>
      </c>
      <c r="AQ172" s="34">
        <f t="shared" si="4"/>
        <v>0</v>
      </c>
      <c r="AR172" s="34">
        <f t="shared" si="5"/>
        <v>0</v>
      </c>
      <c r="AS172" s="34">
        <f t="shared" si="6"/>
        <v>0</v>
      </c>
    </row>
    <row r="173">
      <c r="A173" s="37">
        <v>168.0</v>
      </c>
      <c r="B173" s="116" t="s">
        <v>267</v>
      </c>
      <c r="C173" s="116" t="s">
        <v>268</v>
      </c>
      <c r="D173" s="116" t="s">
        <v>269</v>
      </c>
      <c r="E173" s="116" t="s">
        <v>270</v>
      </c>
      <c r="F173" s="116" t="s">
        <v>79</v>
      </c>
      <c r="G173" s="116" t="s">
        <v>466</v>
      </c>
      <c r="H173" s="38" t="s">
        <v>83</v>
      </c>
      <c r="I173" s="38" t="s">
        <v>84</v>
      </c>
      <c r="J173" s="39">
        <v>42979.0</v>
      </c>
      <c r="K173" s="43"/>
      <c r="L173" s="47" t="s">
        <v>85</v>
      </c>
      <c r="M173" s="43"/>
      <c r="N173" s="43"/>
      <c r="O173" s="28"/>
      <c r="P173" s="28"/>
      <c r="Q173" s="28"/>
      <c r="R173" s="43"/>
      <c r="S173" s="43"/>
      <c r="T173" s="43"/>
      <c r="U173" s="43"/>
      <c r="V173" s="28"/>
      <c r="W173" s="28"/>
      <c r="X173" s="28"/>
      <c r="Y173" s="43"/>
      <c r="Z173" s="28"/>
      <c r="AA173" s="28"/>
      <c r="AB173" s="43"/>
      <c r="AC173" s="28"/>
      <c r="AD173" s="43"/>
      <c r="AE173" s="34">
        <f t="shared" si="1"/>
        <v>0</v>
      </c>
      <c r="AF173" s="45"/>
      <c r="AG173" s="45"/>
      <c r="AH173" s="36">
        <f t="shared" si="2"/>
        <v>0</v>
      </c>
      <c r="AI173" s="43"/>
      <c r="AJ173" s="43"/>
      <c r="AK173" s="43"/>
      <c r="AL173" s="43"/>
      <c r="AM173" s="43"/>
      <c r="AN173" s="43"/>
      <c r="AO173" s="43"/>
      <c r="AP173" s="34">
        <f t="shared" si="3"/>
        <v>0</v>
      </c>
      <c r="AQ173" s="34">
        <f t="shared" si="4"/>
        <v>0</v>
      </c>
      <c r="AR173" s="34">
        <f t="shared" si="5"/>
        <v>0</v>
      </c>
      <c r="AS173" s="34">
        <f t="shared" si="6"/>
        <v>0</v>
      </c>
    </row>
    <row r="174">
      <c r="A174" s="18">
        <v>169.0</v>
      </c>
      <c r="B174" s="116" t="s">
        <v>275</v>
      </c>
      <c r="C174" s="116" t="s">
        <v>276</v>
      </c>
      <c r="D174" s="117"/>
      <c r="E174" s="117"/>
      <c r="F174" s="116" t="s">
        <v>79</v>
      </c>
      <c r="G174" s="116" t="s">
        <v>466</v>
      </c>
      <c r="H174" s="38" t="s">
        <v>83</v>
      </c>
      <c r="I174" s="38" t="s">
        <v>138</v>
      </c>
      <c r="J174" s="39">
        <v>42979.0</v>
      </c>
      <c r="K174" s="39">
        <v>43004.0</v>
      </c>
      <c r="L174" s="43"/>
      <c r="M174" s="43"/>
      <c r="N174" s="43"/>
      <c r="O174" s="28"/>
      <c r="P174" s="28"/>
      <c r="Q174" s="28"/>
      <c r="R174" s="43"/>
      <c r="S174" s="43"/>
      <c r="T174" s="43"/>
      <c r="U174" s="43"/>
      <c r="V174" s="28"/>
      <c r="W174" s="28"/>
      <c r="X174" s="28"/>
      <c r="Y174" s="43"/>
      <c r="Z174" s="28"/>
      <c r="AA174" s="28"/>
      <c r="AB174" s="43"/>
      <c r="AC174" s="28"/>
      <c r="AD174" s="43"/>
      <c r="AE174" s="34">
        <f t="shared" si="1"/>
        <v>0</v>
      </c>
      <c r="AF174" s="45"/>
      <c r="AG174" s="45"/>
      <c r="AH174" s="36">
        <f t="shared" si="2"/>
        <v>0</v>
      </c>
      <c r="AI174" s="28"/>
      <c r="AJ174" s="43"/>
      <c r="AK174" s="43"/>
      <c r="AL174" s="43"/>
      <c r="AM174" s="28"/>
      <c r="AN174" s="28"/>
      <c r="AO174" s="43"/>
      <c r="AP174" s="34">
        <f t="shared" si="3"/>
        <v>0</v>
      </c>
      <c r="AQ174" s="34">
        <f t="shared" si="4"/>
        <v>0</v>
      </c>
      <c r="AR174" s="34">
        <f t="shared" si="5"/>
        <v>0</v>
      </c>
      <c r="AS174" s="34">
        <f t="shared" si="6"/>
        <v>0</v>
      </c>
    </row>
    <row r="175">
      <c r="A175" s="37">
        <v>170.0</v>
      </c>
      <c r="B175" s="116" t="s">
        <v>277</v>
      </c>
      <c r="C175" s="116" t="s">
        <v>172</v>
      </c>
      <c r="D175" s="118"/>
      <c r="E175" s="117"/>
      <c r="F175" s="116" t="s">
        <v>79</v>
      </c>
      <c r="G175" s="116" t="s">
        <v>466</v>
      </c>
      <c r="H175" s="38" t="s">
        <v>83</v>
      </c>
      <c r="I175" s="38" t="s">
        <v>84</v>
      </c>
      <c r="J175" s="39">
        <v>42979.0</v>
      </c>
      <c r="K175" s="43"/>
      <c r="L175" s="47" t="s">
        <v>85</v>
      </c>
      <c r="M175" s="43"/>
      <c r="N175" s="43"/>
      <c r="O175" s="28"/>
      <c r="P175" s="28"/>
      <c r="Q175" s="28"/>
      <c r="R175" s="43"/>
      <c r="S175" s="43"/>
      <c r="T175" s="43"/>
      <c r="U175" s="43"/>
      <c r="V175" s="28"/>
      <c r="W175" s="28"/>
      <c r="X175" s="28"/>
      <c r="Y175" s="43"/>
      <c r="Z175" s="28"/>
      <c r="AA175" s="28"/>
      <c r="AB175" s="43"/>
      <c r="AC175" s="28"/>
      <c r="AD175" s="43"/>
      <c r="AE175" s="34">
        <f t="shared" si="1"/>
        <v>0</v>
      </c>
      <c r="AF175" s="45"/>
      <c r="AG175" s="45"/>
      <c r="AH175" s="36">
        <f t="shared" si="2"/>
        <v>0</v>
      </c>
      <c r="AI175" s="43"/>
      <c r="AJ175" s="43"/>
      <c r="AK175" s="43"/>
      <c r="AL175" s="43"/>
      <c r="AM175" s="43"/>
      <c r="AN175" s="43"/>
      <c r="AO175" s="43"/>
      <c r="AP175" s="34">
        <f t="shared" si="3"/>
        <v>0</v>
      </c>
      <c r="AQ175" s="34">
        <f t="shared" si="4"/>
        <v>0</v>
      </c>
      <c r="AR175" s="34">
        <f t="shared" si="5"/>
        <v>0</v>
      </c>
      <c r="AS175" s="34">
        <f t="shared" si="6"/>
        <v>0</v>
      </c>
    </row>
    <row r="176">
      <c r="A176" s="18">
        <v>171.0</v>
      </c>
      <c r="B176" s="116" t="s">
        <v>281</v>
      </c>
      <c r="C176" s="116" t="s">
        <v>136</v>
      </c>
      <c r="D176" s="116" t="s">
        <v>224</v>
      </c>
      <c r="E176" s="117"/>
      <c r="F176" s="116" t="s">
        <v>96</v>
      </c>
      <c r="G176" s="116" t="s">
        <v>466</v>
      </c>
      <c r="H176" s="38" t="s">
        <v>83</v>
      </c>
      <c r="I176" s="38" t="s">
        <v>138</v>
      </c>
      <c r="J176" s="39">
        <v>42979.0</v>
      </c>
      <c r="K176" s="39">
        <v>42981.0</v>
      </c>
      <c r="L176" s="47" t="s">
        <v>295</v>
      </c>
      <c r="M176" s="43"/>
      <c r="N176" s="43"/>
      <c r="O176" s="28"/>
      <c r="P176" s="28"/>
      <c r="Q176" s="28"/>
      <c r="R176" s="43"/>
      <c r="S176" s="43"/>
      <c r="T176" s="43"/>
      <c r="U176" s="43"/>
      <c r="V176" s="28"/>
      <c r="W176" s="28"/>
      <c r="X176" s="28"/>
      <c r="Y176" s="43"/>
      <c r="Z176" s="28"/>
      <c r="AA176" s="28"/>
      <c r="AB176" s="43"/>
      <c r="AC176" s="28"/>
      <c r="AD176" s="43"/>
      <c r="AE176" s="34">
        <f t="shared" si="1"/>
        <v>0</v>
      </c>
      <c r="AF176" s="45"/>
      <c r="AG176" s="45"/>
      <c r="AH176" s="36">
        <f t="shared" si="2"/>
        <v>0</v>
      </c>
      <c r="AI176" s="28"/>
      <c r="AJ176" s="43"/>
      <c r="AK176" s="43"/>
      <c r="AL176" s="43"/>
      <c r="AM176" s="43"/>
      <c r="AN176" s="28"/>
      <c r="AO176" s="43"/>
      <c r="AP176" s="34">
        <f t="shared" si="3"/>
        <v>0</v>
      </c>
      <c r="AQ176" s="34">
        <f t="shared" si="4"/>
        <v>0</v>
      </c>
      <c r="AR176" s="34">
        <f t="shared" si="5"/>
        <v>0</v>
      </c>
      <c r="AS176" s="34">
        <f t="shared" si="6"/>
        <v>0</v>
      </c>
    </row>
    <row r="177">
      <c r="A177" s="37">
        <v>172.0</v>
      </c>
      <c r="B177" s="116" t="s">
        <v>246</v>
      </c>
      <c r="C177" s="116" t="s">
        <v>244</v>
      </c>
      <c r="D177" s="118"/>
      <c r="E177" s="117"/>
      <c r="F177" s="116" t="s">
        <v>96</v>
      </c>
      <c r="G177" s="116" t="s">
        <v>466</v>
      </c>
      <c r="H177" s="38" t="s">
        <v>83</v>
      </c>
      <c r="I177" s="38"/>
      <c r="J177" s="39"/>
      <c r="K177" s="43"/>
      <c r="L177" s="43"/>
      <c r="M177" s="43"/>
      <c r="N177" s="43"/>
      <c r="O177" s="28"/>
      <c r="P177" s="28"/>
      <c r="Q177" s="28"/>
      <c r="R177" s="43"/>
      <c r="S177" s="43"/>
      <c r="T177" s="43"/>
      <c r="U177" s="43"/>
      <c r="V177" s="28"/>
      <c r="W177" s="28"/>
      <c r="X177" s="28"/>
      <c r="Y177" s="43"/>
      <c r="Z177" s="28"/>
      <c r="AA177" s="28"/>
      <c r="AB177" s="43"/>
      <c r="AC177" s="28"/>
      <c r="AD177" s="43"/>
      <c r="AE177" s="34">
        <f t="shared" si="1"/>
        <v>0</v>
      </c>
      <c r="AF177" s="45"/>
      <c r="AG177" s="45"/>
      <c r="AH177" s="36">
        <f t="shared" si="2"/>
        <v>0</v>
      </c>
      <c r="AI177" s="28"/>
      <c r="AJ177" s="28"/>
      <c r="AK177" s="28"/>
      <c r="AL177" s="28"/>
      <c r="AM177" s="28"/>
      <c r="AN177" s="28"/>
      <c r="AO177" s="28"/>
      <c r="AP177" s="34">
        <f t="shared" si="3"/>
        <v>0</v>
      </c>
      <c r="AQ177" s="34">
        <f t="shared" si="4"/>
        <v>0</v>
      </c>
      <c r="AR177" s="34">
        <f t="shared" si="5"/>
        <v>0</v>
      </c>
      <c r="AS177" s="34">
        <f t="shared" si="6"/>
        <v>0</v>
      </c>
    </row>
    <row r="178">
      <c r="A178" s="18">
        <v>173.0</v>
      </c>
      <c r="B178" s="116" t="s">
        <v>223</v>
      </c>
      <c r="C178" s="116" t="s">
        <v>285</v>
      </c>
      <c r="D178" s="116" t="s">
        <v>193</v>
      </c>
      <c r="E178" s="117"/>
      <c r="F178" s="116" t="s">
        <v>96</v>
      </c>
      <c r="G178" s="116" t="s">
        <v>466</v>
      </c>
      <c r="H178" s="38" t="s">
        <v>83</v>
      </c>
      <c r="I178" s="38" t="s">
        <v>84</v>
      </c>
      <c r="J178" s="39">
        <v>42979.0</v>
      </c>
      <c r="K178" s="43"/>
      <c r="L178" s="43"/>
      <c r="M178" s="43"/>
      <c r="N178" s="43"/>
      <c r="O178" s="28"/>
      <c r="P178" s="28"/>
      <c r="Q178" s="28"/>
      <c r="R178" s="43"/>
      <c r="S178" s="43"/>
      <c r="T178" s="43"/>
      <c r="U178" s="43"/>
      <c r="V178" s="28"/>
      <c r="W178" s="28"/>
      <c r="X178" s="28"/>
      <c r="Y178" s="43"/>
      <c r="Z178" s="28"/>
      <c r="AA178" s="28"/>
      <c r="AB178" s="43"/>
      <c r="AC178" s="28"/>
      <c r="AD178" s="43"/>
      <c r="AE178" s="34">
        <f t="shared" si="1"/>
        <v>0</v>
      </c>
      <c r="AF178" s="45"/>
      <c r="AG178" s="45"/>
      <c r="AH178" s="36">
        <f t="shared" si="2"/>
        <v>0</v>
      </c>
      <c r="AI178" s="43"/>
      <c r="AJ178" s="43"/>
      <c r="AK178" s="43"/>
      <c r="AL178" s="43"/>
      <c r="AM178" s="43"/>
      <c r="AN178" s="43"/>
      <c r="AO178" s="43"/>
      <c r="AP178" s="34">
        <f t="shared" si="3"/>
        <v>0</v>
      </c>
      <c r="AQ178" s="34">
        <f t="shared" si="4"/>
        <v>0</v>
      </c>
      <c r="AR178" s="34">
        <f t="shared" si="5"/>
        <v>0</v>
      </c>
      <c r="AS178" s="34">
        <f t="shared" si="6"/>
        <v>0</v>
      </c>
    </row>
    <row r="179">
      <c r="A179" s="37">
        <v>174.0</v>
      </c>
      <c r="B179" s="116" t="s">
        <v>286</v>
      </c>
      <c r="C179" s="116" t="s">
        <v>266</v>
      </c>
      <c r="D179" s="116" t="s">
        <v>287</v>
      </c>
      <c r="E179" s="117"/>
      <c r="F179" s="116" t="s">
        <v>96</v>
      </c>
      <c r="G179" s="116" t="s">
        <v>466</v>
      </c>
      <c r="H179" s="38" t="s">
        <v>83</v>
      </c>
      <c r="I179" s="38" t="s">
        <v>84</v>
      </c>
      <c r="J179" s="39">
        <v>42979.0</v>
      </c>
      <c r="K179" s="43"/>
      <c r="L179" s="47" t="s">
        <v>85</v>
      </c>
      <c r="M179" s="43"/>
      <c r="N179" s="43"/>
      <c r="O179" s="28"/>
      <c r="P179" s="28"/>
      <c r="Q179" s="28"/>
      <c r="R179" s="43"/>
      <c r="S179" s="43"/>
      <c r="T179" s="43"/>
      <c r="U179" s="43"/>
      <c r="V179" s="28"/>
      <c r="W179" s="28"/>
      <c r="X179" s="28"/>
      <c r="Y179" s="43"/>
      <c r="Z179" s="28"/>
      <c r="AA179" s="28"/>
      <c r="AB179" s="43"/>
      <c r="AC179" s="28"/>
      <c r="AD179" s="43"/>
      <c r="AE179" s="34">
        <f t="shared" si="1"/>
        <v>0</v>
      </c>
      <c r="AF179" s="45"/>
      <c r="AG179" s="45"/>
      <c r="AH179" s="36">
        <f t="shared" si="2"/>
        <v>0</v>
      </c>
      <c r="AI179" s="43"/>
      <c r="AJ179" s="43"/>
      <c r="AK179" s="43"/>
      <c r="AL179" s="43"/>
      <c r="AM179" s="43"/>
      <c r="AN179" s="43"/>
      <c r="AO179" s="43"/>
      <c r="AP179" s="34">
        <f t="shared" si="3"/>
        <v>0</v>
      </c>
      <c r="AQ179" s="34">
        <f t="shared" si="4"/>
        <v>0</v>
      </c>
      <c r="AR179" s="34">
        <f t="shared" si="5"/>
        <v>0</v>
      </c>
      <c r="AS179" s="34">
        <f t="shared" si="6"/>
        <v>0</v>
      </c>
    </row>
    <row r="180">
      <c r="A180" s="18">
        <v>175.0</v>
      </c>
      <c r="B180" s="116" t="s">
        <v>289</v>
      </c>
      <c r="C180" s="116" t="s">
        <v>252</v>
      </c>
      <c r="D180" s="116" t="s">
        <v>110</v>
      </c>
      <c r="E180" s="117"/>
      <c r="F180" s="116" t="s">
        <v>96</v>
      </c>
      <c r="G180" s="116" t="s">
        <v>466</v>
      </c>
      <c r="H180" s="38" t="s">
        <v>83</v>
      </c>
      <c r="I180" s="38" t="s">
        <v>84</v>
      </c>
      <c r="J180" s="39">
        <v>42979.0</v>
      </c>
      <c r="K180" s="43"/>
      <c r="L180" s="47" t="s">
        <v>85</v>
      </c>
      <c r="M180" s="43"/>
      <c r="N180" s="43"/>
      <c r="O180" s="28"/>
      <c r="P180" s="28"/>
      <c r="Q180" s="28"/>
      <c r="R180" s="43"/>
      <c r="S180" s="43"/>
      <c r="T180" s="43"/>
      <c r="U180" s="43"/>
      <c r="V180" s="28"/>
      <c r="W180" s="28"/>
      <c r="X180" s="28"/>
      <c r="Y180" s="43"/>
      <c r="Z180" s="28"/>
      <c r="AA180" s="28"/>
      <c r="AB180" s="43"/>
      <c r="AC180" s="28"/>
      <c r="AD180" s="43"/>
      <c r="AE180" s="34">
        <f t="shared" si="1"/>
        <v>0</v>
      </c>
      <c r="AF180" s="45"/>
      <c r="AG180" s="45"/>
      <c r="AH180" s="36">
        <f t="shared" si="2"/>
        <v>0</v>
      </c>
      <c r="AI180" s="43"/>
      <c r="AJ180" s="43"/>
      <c r="AK180" s="43"/>
      <c r="AL180" s="43"/>
      <c r="AM180" s="43"/>
      <c r="AN180" s="43"/>
      <c r="AO180" s="43"/>
      <c r="AP180" s="34">
        <f t="shared" si="3"/>
        <v>0</v>
      </c>
      <c r="AQ180" s="34">
        <f t="shared" si="4"/>
        <v>0</v>
      </c>
      <c r="AR180" s="34">
        <f t="shared" si="5"/>
        <v>0</v>
      </c>
      <c r="AS180" s="34">
        <f t="shared" si="6"/>
        <v>0</v>
      </c>
    </row>
    <row r="181">
      <c r="A181" s="37">
        <v>176.0</v>
      </c>
      <c r="B181" s="116" t="s">
        <v>290</v>
      </c>
      <c r="C181" s="116" t="s">
        <v>157</v>
      </c>
      <c r="D181" s="116" t="s">
        <v>125</v>
      </c>
      <c r="E181" s="117"/>
      <c r="F181" s="116" t="s">
        <v>79</v>
      </c>
      <c r="G181" s="116" t="s">
        <v>466</v>
      </c>
      <c r="H181" s="38" t="s">
        <v>83</v>
      </c>
      <c r="I181" s="38" t="s">
        <v>84</v>
      </c>
      <c r="J181" s="39">
        <v>42979.0</v>
      </c>
      <c r="K181" s="43"/>
      <c r="L181" s="47" t="s">
        <v>85</v>
      </c>
      <c r="M181" s="43"/>
      <c r="N181" s="43"/>
      <c r="O181" s="28"/>
      <c r="P181" s="28"/>
      <c r="Q181" s="28"/>
      <c r="R181" s="43"/>
      <c r="S181" s="43"/>
      <c r="T181" s="43"/>
      <c r="U181" s="43"/>
      <c r="V181" s="28"/>
      <c r="W181" s="28"/>
      <c r="X181" s="28"/>
      <c r="Y181" s="43"/>
      <c r="Z181" s="28"/>
      <c r="AA181" s="28"/>
      <c r="AB181" s="43"/>
      <c r="AC181" s="28"/>
      <c r="AD181" s="43"/>
      <c r="AE181" s="34">
        <f t="shared" si="1"/>
        <v>0</v>
      </c>
      <c r="AF181" s="45"/>
      <c r="AG181" s="45"/>
      <c r="AH181" s="36">
        <f t="shared" si="2"/>
        <v>0</v>
      </c>
      <c r="AI181" s="28"/>
      <c r="AJ181" s="43"/>
      <c r="AK181" s="43"/>
      <c r="AL181" s="43"/>
      <c r="AM181" s="28"/>
      <c r="AN181" s="43"/>
      <c r="AO181" s="43"/>
      <c r="AP181" s="34">
        <f t="shared" si="3"/>
        <v>0</v>
      </c>
      <c r="AQ181" s="34">
        <f t="shared" si="4"/>
        <v>0</v>
      </c>
      <c r="AR181" s="34">
        <f t="shared" si="5"/>
        <v>0</v>
      </c>
      <c r="AS181" s="34">
        <f t="shared" si="6"/>
        <v>0</v>
      </c>
    </row>
    <row r="182">
      <c r="A182" s="18">
        <v>177.0</v>
      </c>
      <c r="B182" s="116" t="s">
        <v>297</v>
      </c>
      <c r="C182" s="116" t="s">
        <v>115</v>
      </c>
      <c r="D182" s="116" t="s">
        <v>298</v>
      </c>
      <c r="E182" s="117"/>
      <c r="F182" s="116" t="s">
        <v>79</v>
      </c>
      <c r="G182" s="116" t="s">
        <v>466</v>
      </c>
      <c r="H182" s="38" t="s">
        <v>83</v>
      </c>
      <c r="I182" s="38" t="s">
        <v>138</v>
      </c>
      <c r="J182" s="39">
        <v>42979.0</v>
      </c>
      <c r="K182" s="39">
        <v>42981.0</v>
      </c>
      <c r="L182" s="47" t="s">
        <v>85</v>
      </c>
      <c r="M182" s="43"/>
      <c r="N182" s="43"/>
      <c r="O182" s="28"/>
      <c r="P182" s="28"/>
      <c r="Q182" s="28"/>
      <c r="R182" s="43"/>
      <c r="S182" s="43"/>
      <c r="T182" s="43"/>
      <c r="U182" s="43"/>
      <c r="V182" s="28"/>
      <c r="W182" s="28"/>
      <c r="X182" s="28"/>
      <c r="Y182" s="43"/>
      <c r="Z182" s="28"/>
      <c r="AA182" s="28"/>
      <c r="AB182" s="43"/>
      <c r="AC182" s="28"/>
      <c r="AD182" s="43"/>
      <c r="AE182" s="34">
        <f t="shared" si="1"/>
        <v>0</v>
      </c>
      <c r="AF182" s="45"/>
      <c r="AG182" s="45"/>
      <c r="AH182" s="36">
        <f t="shared" si="2"/>
        <v>0</v>
      </c>
      <c r="AI182" s="28"/>
      <c r="AJ182" s="43"/>
      <c r="AK182" s="43"/>
      <c r="AL182" s="43"/>
      <c r="AM182" s="43"/>
      <c r="AN182" s="28"/>
      <c r="AO182" s="43"/>
      <c r="AP182" s="34">
        <f t="shared" si="3"/>
        <v>0</v>
      </c>
      <c r="AQ182" s="34">
        <f t="shared" si="4"/>
        <v>0</v>
      </c>
      <c r="AR182" s="34">
        <f t="shared" si="5"/>
        <v>0</v>
      </c>
      <c r="AS182" s="34">
        <f t="shared" si="6"/>
        <v>0</v>
      </c>
    </row>
    <row r="183">
      <c r="A183" s="37">
        <v>178.0</v>
      </c>
      <c r="B183" s="116" t="s">
        <v>299</v>
      </c>
      <c r="C183" s="116" t="s">
        <v>110</v>
      </c>
      <c r="D183" s="116" t="s">
        <v>300</v>
      </c>
      <c r="E183" s="117"/>
      <c r="F183" s="116" t="s">
        <v>96</v>
      </c>
      <c r="G183" s="116" t="s">
        <v>466</v>
      </c>
      <c r="H183" s="38" t="s">
        <v>83</v>
      </c>
      <c r="I183" s="38" t="s">
        <v>84</v>
      </c>
      <c r="J183" s="39">
        <v>42979.0</v>
      </c>
      <c r="K183" s="43"/>
      <c r="L183" s="47" t="s">
        <v>85</v>
      </c>
      <c r="M183" s="43"/>
      <c r="N183" s="43"/>
      <c r="O183" s="28"/>
      <c r="P183" s="28"/>
      <c r="Q183" s="28"/>
      <c r="R183" s="43"/>
      <c r="S183" s="43"/>
      <c r="T183" s="43"/>
      <c r="U183" s="43"/>
      <c r="V183" s="28"/>
      <c r="W183" s="28"/>
      <c r="X183" s="28"/>
      <c r="Y183" s="43"/>
      <c r="Z183" s="28"/>
      <c r="AA183" s="28"/>
      <c r="AB183" s="43"/>
      <c r="AC183" s="28"/>
      <c r="AD183" s="43"/>
      <c r="AE183" s="34">
        <f t="shared" si="1"/>
        <v>0</v>
      </c>
      <c r="AF183" s="45"/>
      <c r="AG183" s="45"/>
      <c r="AH183" s="36">
        <f t="shared" si="2"/>
        <v>0</v>
      </c>
      <c r="AI183" s="43"/>
      <c r="AJ183" s="43"/>
      <c r="AK183" s="43"/>
      <c r="AL183" s="43"/>
      <c r="AM183" s="43"/>
      <c r="AN183" s="43"/>
      <c r="AO183" s="43"/>
      <c r="AP183" s="34">
        <f t="shared" si="3"/>
        <v>0</v>
      </c>
      <c r="AQ183" s="34">
        <f t="shared" si="4"/>
        <v>0</v>
      </c>
      <c r="AR183" s="34">
        <f t="shared" si="5"/>
        <v>0</v>
      </c>
      <c r="AS183" s="34">
        <f t="shared" si="6"/>
        <v>0</v>
      </c>
    </row>
    <row r="184">
      <c r="A184" s="18">
        <v>179.0</v>
      </c>
      <c r="B184" s="116" t="s">
        <v>181</v>
      </c>
      <c r="C184" s="116" t="s">
        <v>113</v>
      </c>
      <c r="D184" s="116" t="s">
        <v>110</v>
      </c>
      <c r="E184" s="117"/>
      <c r="F184" s="116" t="s">
        <v>96</v>
      </c>
      <c r="G184" s="116" t="s">
        <v>466</v>
      </c>
      <c r="H184" s="47" t="s">
        <v>83</v>
      </c>
      <c r="I184" s="47" t="s">
        <v>84</v>
      </c>
      <c r="J184" s="39">
        <v>42979.0</v>
      </c>
      <c r="K184" s="43"/>
      <c r="L184" s="47" t="s">
        <v>85</v>
      </c>
      <c r="M184" s="43"/>
      <c r="N184" s="43"/>
      <c r="O184" s="28"/>
      <c r="P184" s="28"/>
      <c r="Q184" s="28"/>
      <c r="R184" s="43"/>
      <c r="S184" s="43"/>
      <c r="T184" s="43"/>
      <c r="U184" s="43"/>
      <c r="V184" s="28"/>
      <c r="W184" s="28"/>
      <c r="X184" s="28"/>
      <c r="Y184" s="43"/>
      <c r="Z184" s="28"/>
      <c r="AA184" s="28"/>
      <c r="AB184" s="43"/>
      <c r="AC184" s="28"/>
      <c r="AD184" s="43"/>
      <c r="AE184" s="34">
        <f t="shared" si="1"/>
        <v>0</v>
      </c>
      <c r="AF184" s="45"/>
      <c r="AG184" s="45"/>
      <c r="AH184" s="36">
        <f t="shared" si="2"/>
        <v>0</v>
      </c>
      <c r="AI184" s="43"/>
      <c r="AJ184" s="43"/>
      <c r="AK184" s="43"/>
      <c r="AL184" s="43"/>
      <c r="AM184" s="43"/>
      <c r="AN184" s="43"/>
      <c r="AO184" s="43"/>
      <c r="AP184" s="34">
        <f t="shared" si="3"/>
        <v>0</v>
      </c>
      <c r="AQ184" s="34">
        <f t="shared" si="4"/>
        <v>0</v>
      </c>
      <c r="AR184" s="34">
        <f t="shared" si="5"/>
        <v>0</v>
      </c>
      <c r="AS184" s="34">
        <f t="shared" si="6"/>
        <v>0</v>
      </c>
    </row>
    <row r="185">
      <c r="A185" s="37">
        <v>180.0</v>
      </c>
      <c r="B185" s="116" t="s">
        <v>305</v>
      </c>
      <c r="C185" s="116" t="s">
        <v>167</v>
      </c>
      <c r="D185" s="116" t="s">
        <v>125</v>
      </c>
      <c r="E185" s="117"/>
      <c r="F185" s="116" t="s">
        <v>79</v>
      </c>
      <c r="G185" s="116" t="s">
        <v>466</v>
      </c>
      <c r="H185" s="47" t="s">
        <v>83</v>
      </c>
      <c r="I185" s="47" t="s">
        <v>84</v>
      </c>
      <c r="J185" s="39">
        <v>42979.0</v>
      </c>
      <c r="K185" s="43"/>
      <c r="L185" s="47" t="s">
        <v>85</v>
      </c>
      <c r="M185" s="43"/>
      <c r="N185" s="43"/>
      <c r="O185" s="28"/>
      <c r="P185" s="28"/>
      <c r="Q185" s="28"/>
      <c r="R185" s="43"/>
      <c r="S185" s="43"/>
      <c r="T185" s="43"/>
      <c r="U185" s="43"/>
      <c r="V185" s="28"/>
      <c r="W185" s="28"/>
      <c r="X185" s="28"/>
      <c r="Y185" s="43"/>
      <c r="Z185" s="28"/>
      <c r="AA185" s="28"/>
      <c r="AB185" s="43"/>
      <c r="AC185" s="28"/>
      <c r="AD185" s="43"/>
      <c r="AE185" s="34">
        <f t="shared" si="1"/>
        <v>0</v>
      </c>
      <c r="AF185" s="45"/>
      <c r="AG185" s="45"/>
      <c r="AH185" s="36">
        <f t="shared" si="2"/>
        <v>0</v>
      </c>
      <c r="AI185" s="43"/>
      <c r="AJ185" s="43"/>
      <c r="AK185" s="43"/>
      <c r="AL185" s="43"/>
      <c r="AM185" s="43"/>
      <c r="AN185" s="43"/>
      <c r="AO185" s="43"/>
      <c r="AP185" s="34">
        <f t="shared" si="3"/>
        <v>0</v>
      </c>
      <c r="AQ185" s="34">
        <f t="shared" si="4"/>
        <v>0</v>
      </c>
      <c r="AR185" s="34">
        <f t="shared" si="5"/>
        <v>0</v>
      </c>
      <c r="AS185" s="34">
        <f t="shared" si="6"/>
        <v>0</v>
      </c>
    </row>
    <row r="186">
      <c r="A186" s="18">
        <v>181.0</v>
      </c>
      <c r="B186" s="116" t="s">
        <v>308</v>
      </c>
      <c r="C186" s="116" t="s">
        <v>125</v>
      </c>
      <c r="D186" s="116" t="s">
        <v>173</v>
      </c>
      <c r="E186" s="117"/>
      <c r="F186" s="116" t="s">
        <v>79</v>
      </c>
      <c r="G186" s="116" t="s">
        <v>466</v>
      </c>
      <c r="H186" s="47" t="s">
        <v>83</v>
      </c>
      <c r="I186" s="47" t="s">
        <v>84</v>
      </c>
      <c r="J186" s="39">
        <v>42979.0</v>
      </c>
      <c r="K186" s="43"/>
      <c r="L186" s="47" t="s">
        <v>85</v>
      </c>
      <c r="M186" s="43"/>
      <c r="N186" s="43"/>
      <c r="O186" s="28"/>
      <c r="P186" s="28"/>
      <c r="Q186" s="28"/>
      <c r="R186" s="43"/>
      <c r="S186" s="43"/>
      <c r="T186" s="43"/>
      <c r="U186" s="43"/>
      <c r="V186" s="28"/>
      <c r="W186" s="28"/>
      <c r="X186" s="28"/>
      <c r="Y186" s="43"/>
      <c r="Z186" s="28"/>
      <c r="AA186" s="28"/>
      <c r="AB186" s="43"/>
      <c r="AC186" s="28"/>
      <c r="AD186" s="43"/>
      <c r="AE186" s="34">
        <f t="shared" si="1"/>
        <v>0</v>
      </c>
      <c r="AF186" s="45"/>
      <c r="AG186" s="45"/>
      <c r="AH186" s="36">
        <f t="shared" si="2"/>
        <v>0</v>
      </c>
      <c r="AI186" s="43"/>
      <c r="AJ186" s="43"/>
      <c r="AK186" s="43"/>
      <c r="AL186" s="43"/>
      <c r="AM186" s="43"/>
      <c r="AN186" s="43"/>
      <c r="AO186" s="43"/>
      <c r="AP186" s="34">
        <f t="shared" si="3"/>
        <v>0</v>
      </c>
      <c r="AQ186" s="34">
        <f t="shared" si="4"/>
        <v>0</v>
      </c>
      <c r="AR186" s="34">
        <f t="shared" si="5"/>
        <v>0</v>
      </c>
      <c r="AS186" s="34">
        <f t="shared" si="6"/>
        <v>0</v>
      </c>
    </row>
    <row r="187">
      <c r="A187" s="37">
        <v>182.0</v>
      </c>
      <c r="B187" s="116" t="s">
        <v>1224</v>
      </c>
      <c r="C187" s="116" t="s">
        <v>434</v>
      </c>
      <c r="D187" s="117"/>
      <c r="E187" s="117"/>
      <c r="F187" s="116" t="s">
        <v>79</v>
      </c>
      <c r="G187" s="116" t="s">
        <v>466</v>
      </c>
      <c r="H187" s="47" t="s">
        <v>83</v>
      </c>
      <c r="I187" s="47" t="s">
        <v>84</v>
      </c>
      <c r="J187" s="39">
        <v>42979.0</v>
      </c>
      <c r="K187" s="43"/>
      <c r="L187" s="47" t="s">
        <v>85</v>
      </c>
      <c r="M187" s="43"/>
      <c r="N187" s="43"/>
      <c r="O187" s="28"/>
      <c r="P187" s="28"/>
      <c r="Q187" s="28"/>
      <c r="R187" s="43"/>
      <c r="S187" s="43"/>
      <c r="T187" s="43"/>
      <c r="U187" s="43"/>
      <c r="V187" s="28"/>
      <c r="W187" s="28"/>
      <c r="X187" s="28"/>
      <c r="Y187" s="43"/>
      <c r="Z187" s="28"/>
      <c r="AA187" s="28"/>
      <c r="AB187" s="43"/>
      <c r="AC187" s="28"/>
      <c r="AD187" s="43"/>
      <c r="AE187" s="34">
        <f t="shared" si="1"/>
        <v>0</v>
      </c>
      <c r="AF187" s="45"/>
      <c r="AG187" s="45"/>
      <c r="AH187" s="36">
        <f t="shared" si="2"/>
        <v>0</v>
      </c>
      <c r="AI187" s="43"/>
      <c r="AJ187" s="41"/>
      <c r="AK187" s="43"/>
      <c r="AL187" s="43"/>
      <c r="AM187" s="43"/>
      <c r="AN187" s="43"/>
      <c r="AO187" s="43"/>
      <c r="AP187" s="34">
        <f t="shared" si="3"/>
        <v>0</v>
      </c>
      <c r="AQ187" s="34">
        <f t="shared" si="4"/>
        <v>0</v>
      </c>
      <c r="AR187" s="34">
        <f t="shared" si="5"/>
        <v>0</v>
      </c>
      <c r="AS187" s="34">
        <f t="shared" si="6"/>
        <v>0</v>
      </c>
    </row>
    <row r="188">
      <c r="A188" s="18">
        <v>183.0</v>
      </c>
      <c r="B188" s="116" t="s">
        <v>309</v>
      </c>
      <c r="C188" s="116" t="s">
        <v>261</v>
      </c>
      <c r="D188" s="116" t="s">
        <v>110</v>
      </c>
      <c r="E188" s="116" t="s">
        <v>310</v>
      </c>
      <c r="F188" s="116" t="s">
        <v>96</v>
      </c>
      <c r="G188" s="116" t="s">
        <v>466</v>
      </c>
      <c r="H188" s="38" t="s">
        <v>83</v>
      </c>
      <c r="I188" s="38" t="s">
        <v>84</v>
      </c>
      <c r="J188" s="39">
        <v>42979.0</v>
      </c>
      <c r="K188" s="41"/>
      <c r="L188" s="38" t="s">
        <v>85</v>
      </c>
      <c r="M188" s="41"/>
      <c r="N188" s="41"/>
      <c r="O188" s="28"/>
      <c r="P188" s="28"/>
      <c r="Q188" s="28"/>
      <c r="R188" s="43"/>
      <c r="S188" s="43"/>
      <c r="T188" s="43"/>
      <c r="U188" s="43"/>
      <c r="V188" s="28"/>
      <c r="W188" s="28"/>
      <c r="X188" s="28"/>
      <c r="Y188" s="43"/>
      <c r="Z188" s="28"/>
      <c r="AA188" s="28"/>
      <c r="AB188" s="43"/>
      <c r="AC188" s="28"/>
      <c r="AD188" s="41"/>
      <c r="AE188" s="34">
        <f t="shared" si="1"/>
        <v>0</v>
      </c>
      <c r="AF188" s="45"/>
      <c r="AG188" s="45"/>
      <c r="AH188" s="36">
        <f t="shared" si="2"/>
        <v>0</v>
      </c>
      <c r="AI188" s="41"/>
      <c r="AJ188" s="41"/>
      <c r="AK188" s="41"/>
      <c r="AL188" s="41"/>
      <c r="AM188" s="41"/>
      <c r="AN188" s="41"/>
      <c r="AO188" s="41"/>
      <c r="AP188" s="34">
        <f t="shared" si="3"/>
        <v>0</v>
      </c>
      <c r="AQ188" s="34">
        <f t="shared" si="4"/>
        <v>0</v>
      </c>
      <c r="AR188" s="34">
        <f t="shared" si="5"/>
        <v>0</v>
      </c>
      <c r="AS188" s="34">
        <f t="shared" si="6"/>
        <v>0</v>
      </c>
      <c r="AT188" s="7"/>
    </row>
    <row r="189">
      <c r="A189" s="37">
        <v>184.0</v>
      </c>
      <c r="B189" s="116" t="s">
        <v>313</v>
      </c>
      <c r="C189" s="116" t="s">
        <v>314</v>
      </c>
      <c r="D189" s="116" t="s">
        <v>110</v>
      </c>
      <c r="E189" s="117"/>
      <c r="F189" s="116" t="s">
        <v>96</v>
      </c>
      <c r="G189" s="116" t="s">
        <v>466</v>
      </c>
      <c r="H189" s="38" t="s">
        <v>83</v>
      </c>
      <c r="I189" s="38" t="s">
        <v>84</v>
      </c>
      <c r="J189" s="39">
        <v>42979.0</v>
      </c>
      <c r="K189" s="41"/>
      <c r="L189" s="38" t="s">
        <v>85</v>
      </c>
      <c r="M189" s="41"/>
      <c r="N189" s="41"/>
      <c r="O189" s="28"/>
      <c r="P189" s="28"/>
      <c r="Q189" s="28"/>
      <c r="R189" s="28"/>
      <c r="S189" s="28"/>
      <c r="T189" s="43"/>
      <c r="U189" s="43"/>
      <c r="V189" s="28"/>
      <c r="W189" s="28"/>
      <c r="X189" s="28"/>
      <c r="Y189" s="28"/>
      <c r="Z189" s="28"/>
      <c r="AA189" s="28"/>
      <c r="AB189" s="43"/>
      <c r="AC189" s="28"/>
      <c r="AD189" s="43"/>
      <c r="AE189" s="34">
        <f t="shared" si="1"/>
        <v>0</v>
      </c>
      <c r="AF189" s="45"/>
      <c r="AG189" s="45"/>
      <c r="AH189" s="36">
        <f t="shared" si="2"/>
        <v>0</v>
      </c>
      <c r="AI189" s="41"/>
      <c r="AJ189" s="41"/>
      <c r="AK189" s="41"/>
      <c r="AL189" s="41"/>
      <c r="AM189" s="41"/>
      <c r="AN189" s="41"/>
      <c r="AO189" s="41"/>
      <c r="AP189" s="34">
        <f t="shared" si="3"/>
        <v>0</v>
      </c>
      <c r="AQ189" s="34">
        <f t="shared" si="4"/>
        <v>0</v>
      </c>
      <c r="AR189" s="34">
        <f t="shared" si="5"/>
        <v>0</v>
      </c>
      <c r="AS189" s="34">
        <f t="shared" si="6"/>
        <v>0</v>
      </c>
    </row>
    <row r="190">
      <c r="A190" s="18">
        <v>185.0</v>
      </c>
      <c r="B190" s="116" t="s">
        <v>315</v>
      </c>
      <c r="C190" s="116" t="s">
        <v>235</v>
      </c>
      <c r="D190" s="116" t="s">
        <v>316</v>
      </c>
      <c r="E190" s="117"/>
      <c r="F190" s="116" t="s">
        <v>96</v>
      </c>
      <c r="G190" s="116" t="s">
        <v>466</v>
      </c>
      <c r="H190" s="38" t="s">
        <v>83</v>
      </c>
      <c r="I190" s="38" t="s">
        <v>84</v>
      </c>
      <c r="J190" s="39">
        <v>42979.0</v>
      </c>
      <c r="K190" s="41"/>
      <c r="L190" s="38" t="s">
        <v>85</v>
      </c>
      <c r="M190" s="41"/>
      <c r="N190" s="41"/>
      <c r="O190" s="28"/>
      <c r="P190" s="28"/>
      <c r="Q190" s="28"/>
      <c r="R190" s="28"/>
      <c r="S190" s="28"/>
      <c r="T190" s="43"/>
      <c r="U190" s="43"/>
      <c r="V190" s="28"/>
      <c r="W190" s="28"/>
      <c r="X190" s="28"/>
      <c r="Y190" s="28"/>
      <c r="Z190" s="28"/>
      <c r="AA190" s="28"/>
      <c r="AB190" s="43"/>
      <c r="AC190" s="28"/>
      <c r="AD190" s="43"/>
      <c r="AE190" s="34">
        <f t="shared" si="1"/>
        <v>0</v>
      </c>
      <c r="AF190" s="45"/>
      <c r="AG190" s="45"/>
      <c r="AH190" s="36">
        <f t="shared" si="2"/>
        <v>0</v>
      </c>
      <c r="AI190" s="28"/>
      <c r="AJ190" s="41"/>
      <c r="AK190" s="41"/>
      <c r="AL190" s="41"/>
      <c r="AM190" s="41"/>
      <c r="AN190" s="41"/>
      <c r="AO190" s="41"/>
      <c r="AP190" s="34">
        <f t="shared" si="3"/>
        <v>0</v>
      </c>
      <c r="AQ190" s="34">
        <f t="shared" si="4"/>
        <v>0</v>
      </c>
      <c r="AR190" s="34">
        <f t="shared" si="5"/>
        <v>0</v>
      </c>
      <c r="AS190" s="34">
        <f t="shared" si="6"/>
        <v>0</v>
      </c>
    </row>
    <row r="191">
      <c r="A191" s="37">
        <v>186.0</v>
      </c>
      <c r="B191" s="116" t="s">
        <v>278</v>
      </c>
      <c r="C191" s="116" t="s">
        <v>317</v>
      </c>
      <c r="D191" s="116" t="s">
        <v>140</v>
      </c>
      <c r="E191" s="117"/>
      <c r="F191" s="116" t="s">
        <v>96</v>
      </c>
      <c r="G191" s="116" t="s">
        <v>529</v>
      </c>
      <c r="H191" s="38" t="s">
        <v>83</v>
      </c>
      <c r="I191" s="38" t="s">
        <v>84</v>
      </c>
      <c r="J191" s="39">
        <v>42979.0</v>
      </c>
      <c r="K191" s="41"/>
      <c r="L191" s="38" t="s">
        <v>85</v>
      </c>
      <c r="M191" s="41"/>
      <c r="N191" s="41"/>
      <c r="O191" s="2" t="s">
        <v>73</v>
      </c>
      <c r="P191" s="28" t="s">
        <v>73</v>
      </c>
      <c r="Q191" s="28" t="s">
        <v>73</v>
      </c>
      <c r="R191" s="28"/>
      <c r="S191" s="28"/>
      <c r="T191" s="43"/>
      <c r="U191" s="43"/>
      <c r="V191" s="28" t="s">
        <v>73</v>
      </c>
      <c r="W191" s="28" t="s">
        <v>73</v>
      </c>
      <c r="X191" s="28" t="s">
        <v>73</v>
      </c>
      <c r="Y191" s="28"/>
      <c r="Z191" s="28" t="s">
        <v>73</v>
      </c>
      <c r="AA191" s="28"/>
      <c r="AB191" s="43"/>
      <c r="AC191" s="28" t="s">
        <v>73</v>
      </c>
      <c r="AD191" s="43"/>
      <c r="AE191" s="34">
        <f>COUNTIF(P191:AC191,"=I")</f>
        <v>0</v>
      </c>
      <c r="AF191" s="45"/>
      <c r="AG191" s="45"/>
      <c r="AH191" s="36">
        <f t="shared" si="2"/>
        <v>0</v>
      </c>
      <c r="AI191" s="28" t="s">
        <v>92</v>
      </c>
      <c r="AJ191" s="28" t="s">
        <v>55</v>
      </c>
      <c r="AK191" s="2" t="s">
        <v>1997</v>
      </c>
      <c r="AL191" s="2" t="s">
        <v>55</v>
      </c>
      <c r="AM191" s="28" t="s">
        <v>55</v>
      </c>
      <c r="AN191" s="28" t="s">
        <v>92</v>
      </c>
      <c r="AO191" s="28" t="s">
        <v>55</v>
      </c>
      <c r="AP191" s="34">
        <f>COUNTIF(P191:AC191,"I")</f>
        <v>0</v>
      </c>
      <c r="AQ191" s="34">
        <f>COUNTIF(P191:AC191,"S")</f>
        <v>0</v>
      </c>
      <c r="AR191" s="34">
        <f>COUNTIF(P191:AC191,"B")</f>
        <v>0</v>
      </c>
      <c r="AS191" s="34">
        <f>COUNTIF(P191:AC191,"FB")</f>
        <v>7</v>
      </c>
    </row>
    <row r="192">
      <c r="A192" s="18">
        <v>187.0</v>
      </c>
      <c r="B192" s="116" t="s">
        <v>321</v>
      </c>
      <c r="C192" s="116" t="s">
        <v>322</v>
      </c>
      <c r="D192" s="116" t="s">
        <v>157</v>
      </c>
      <c r="E192" s="117"/>
      <c r="F192" s="116" t="s">
        <v>79</v>
      </c>
      <c r="G192" s="116" t="s">
        <v>529</v>
      </c>
      <c r="H192" s="38" t="s">
        <v>83</v>
      </c>
      <c r="I192" s="38" t="s">
        <v>84</v>
      </c>
      <c r="J192" s="39">
        <v>42979.0</v>
      </c>
      <c r="K192" s="41"/>
      <c r="L192" s="38" t="s">
        <v>85</v>
      </c>
      <c r="M192" s="41"/>
      <c r="N192" s="41"/>
      <c r="O192" s="28" t="s">
        <v>73</v>
      </c>
      <c r="P192" s="28" t="s">
        <v>73</v>
      </c>
      <c r="Q192" s="28" t="s">
        <v>73</v>
      </c>
      <c r="R192" s="28"/>
      <c r="S192" s="28"/>
      <c r="T192" s="43"/>
      <c r="U192" s="43"/>
      <c r="V192" s="28" t="s">
        <v>73</v>
      </c>
      <c r="W192" s="28" t="s">
        <v>73</v>
      </c>
      <c r="X192" s="28" t="s">
        <v>73</v>
      </c>
      <c r="Y192" s="28"/>
      <c r="Z192" s="28" t="s">
        <v>73</v>
      </c>
      <c r="AA192" s="28"/>
      <c r="AB192" s="43"/>
      <c r="AC192" s="28" t="s">
        <v>73</v>
      </c>
      <c r="AD192" s="43"/>
      <c r="AE192" s="34">
        <f t="shared" ref="AE192:AE492" si="7">COUNTIF(O192:AC192,"=I")</f>
        <v>0</v>
      </c>
      <c r="AF192" s="45"/>
      <c r="AG192" s="45"/>
      <c r="AH192" s="36">
        <f t="shared" si="2"/>
        <v>0</v>
      </c>
      <c r="AI192" s="28" t="s">
        <v>92</v>
      </c>
      <c r="AJ192" s="28" t="s">
        <v>55</v>
      </c>
      <c r="AK192" s="28" t="s">
        <v>55</v>
      </c>
      <c r="AL192" s="28" t="s">
        <v>55</v>
      </c>
      <c r="AM192" s="28" t="s">
        <v>55</v>
      </c>
      <c r="AN192" s="28" t="s">
        <v>92</v>
      </c>
      <c r="AO192" s="28" t="s">
        <v>55</v>
      </c>
      <c r="AP192" s="34">
        <f t="shared" ref="AP192:AP492" si="8">COUNTIF(O192:AC192,"I")</f>
        <v>0</v>
      </c>
      <c r="AQ192" s="34">
        <f t="shared" ref="AQ192:AQ492" si="9">COUNTIF(O192:AC192,"S")</f>
        <v>0</v>
      </c>
      <c r="AR192" s="34">
        <f t="shared" ref="AR192:AR492" si="10">COUNTIF(O192:AC192,"B")</f>
        <v>0</v>
      </c>
      <c r="AS192" s="34">
        <f t="shared" ref="AS192:AS492" si="11">COUNTIF(O192:AC192,"FB")</f>
        <v>8</v>
      </c>
    </row>
    <row r="193">
      <c r="A193" s="37">
        <v>188.0</v>
      </c>
      <c r="B193" s="116" t="s">
        <v>323</v>
      </c>
      <c r="C193" s="116" t="s">
        <v>324</v>
      </c>
      <c r="D193" s="116" t="s">
        <v>200</v>
      </c>
      <c r="E193" s="117"/>
      <c r="F193" s="116" t="s">
        <v>96</v>
      </c>
      <c r="G193" s="116" t="s">
        <v>529</v>
      </c>
      <c r="H193" s="38" t="s">
        <v>83</v>
      </c>
      <c r="I193" s="38" t="s">
        <v>84</v>
      </c>
      <c r="J193" s="39">
        <v>42979.0</v>
      </c>
      <c r="K193" s="41"/>
      <c r="L193" s="38" t="s">
        <v>85</v>
      </c>
      <c r="M193" s="41"/>
      <c r="N193" s="41"/>
      <c r="O193" s="28" t="s">
        <v>73</v>
      </c>
      <c r="P193" s="28" t="s">
        <v>73</v>
      </c>
      <c r="Q193" s="28" t="s">
        <v>73</v>
      </c>
      <c r="R193" s="28"/>
      <c r="S193" s="28"/>
      <c r="T193" s="43"/>
      <c r="U193" s="43"/>
      <c r="V193" s="28" t="s">
        <v>73</v>
      </c>
      <c r="W193" s="28" t="s">
        <v>73</v>
      </c>
      <c r="X193" s="28" t="s">
        <v>73</v>
      </c>
      <c r="Y193" s="28"/>
      <c r="Z193" s="28" t="s">
        <v>73</v>
      </c>
      <c r="AA193" s="28"/>
      <c r="AB193" s="43"/>
      <c r="AC193" s="28" t="s">
        <v>73</v>
      </c>
      <c r="AD193" s="43"/>
      <c r="AE193" s="34">
        <f t="shared" si="7"/>
        <v>0</v>
      </c>
      <c r="AF193" s="45"/>
      <c r="AG193" s="45"/>
      <c r="AH193" s="36">
        <f t="shared" si="2"/>
        <v>0</v>
      </c>
      <c r="AI193" s="28" t="s">
        <v>92</v>
      </c>
      <c r="AJ193" s="28" t="s">
        <v>55</v>
      </c>
      <c r="AK193" s="28" t="s">
        <v>55</v>
      </c>
      <c r="AL193" s="28" t="s">
        <v>55</v>
      </c>
      <c r="AM193" s="28" t="s">
        <v>55</v>
      </c>
      <c r="AN193" s="28" t="s">
        <v>92</v>
      </c>
      <c r="AO193" s="28" t="s">
        <v>55</v>
      </c>
      <c r="AP193" s="34">
        <f t="shared" si="8"/>
        <v>0</v>
      </c>
      <c r="AQ193" s="34">
        <f t="shared" si="9"/>
        <v>0</v>
      </c>
      <c r="AR193" s="34">
        <f t="shared" si="10"/>
        <v>0</v>
      </c>
      <c r="AS193" s="34">
        <f t="shared" si="11"/>
        <v>8</v>
      </c>
    </row>
    <row r="194">
      <c r="A194" s="18">
        <v>189.0</v>
      </c>
      <c r="B194" s="116" t="s">
        <v>325</v>
      </c>
      <c r="C194" s="116" t="s">
        <v>259</v>
      </c>
      <c r="D194" s="116" t="s">
        <v>134</v>
      </c>
      <c r="E194" s="117"/>
      <c r="F194" s="116" t="s">
        <v>96</v>
      </c>
      <c r="G194" s="116" t="s">
        <v>529</v>
      </c>
      <c r="H194" s="38" t="s">
        <v>83</v>
      </c>
      <c r="I194" s="38" t="s">
        <v>84</v>
      </c>
      <c r="J194" s="39">
        <v>42979.0</v>
      </c>
      <c r="K194" s="41"/>
      <c r="L194" s="38" t="s">
        <v>85</v>
      </c>
      <c r="M194" s="41"/>
      <c r="N194" s="41"/>
      <c r="O194" s="28" t="s">
        <v>73</v>
      </c>
      <c r="P194" s="28" t="s">
        <v>73</v>
      </c>
      <c r="Q194" s="28" t="s">
        <v>73</v>
      </c>
      <c r="R194" s="28"/>
      <c r="S194" s="28"/>
      <c r="T194" s="43"/>
      <c r="U194" s="43"/>
      <c r="V194" s="28" t="s">
        <v>73</v>
      </c>
      <c r="W194" s="2" t="s">
        <v>73</v>
      </c>
      <c r="X194" s="28" t="s">
        <v>73</v>
      </c>
      <c r="Y194" s="28"/>
      <c r="Z194" s="28" t="s">
        <v>73</v>
      </c>
      <c r="AA194" s="28"/>
      <c r="AB194" s="43"/>
      <c r="AC194" s="28" t="s">
        <v>73</v>
      </c>
      <c r="AD194" s="43"/>
      <c r="AE194" s="34">
        <f t="shared" si="7"/>
        <v>0</v>
      </c>
      <c r="AF194" s="45"/>
      <c r="AG194" s="45"/>
      <c r="AH194" s="36">
        <f t="shared" si="2"/>
        <v>0</v>
      </c>
      <c r="AI194" s="28" t="s">
        <v>92</v>
      </c>
      <c r="AJ194" s="28" t="s">
        <v>55</v>
      </c>
      <c r="AK194" s="28" t="s">
        <v>55</v>
      </c>
      <c r="AL194" s="28" t="s">
        <v>55</v>
      </c>
      <c r="AM194" s="28" t="s">
        <v>55</v>
      </c>
      <c r="AN194" s="28" t="s">
        <v>92</v>
      </c>
      <c r="AO194" s="28" t="s">
        <v>55</v>
      </c>
      <c r="AP194" s="34">
        <f t="shared" si="8"/>
        <v>0</v>
      </c>
      <c r="AQ194" s="34">
        <f t="shared" si="9"/>
        <v>0</v>
      </c>
      <c r="AR194" s="34">
        <f t="shared" si="10"/>
        <v>0</v>
      </c>
      <c r="AS194" s="34">
        <f t="shared" si="11"/>
        <v>8</v>
      </c>
    </row>
    <row r="195">
      <c r="A195" s="37">
        <v>190.0</v>
      </c>
      <c r="B195" s="116" t="s">
        <v>328</v>
      </c>
      <c r="C195" s="116" t="s">
        <v>115</v>
      </c>
      <c r="D195" s="116" t="s">
        <v>77</v>
      </c>
      <c r="E195" s="117"/>
      <c r="F195" s="116" t="s">
        <v>79</v>
      </c>
      <c r="G195" s="116" t="s">
        <v>529</v>
      </c>
      <c r="H195" s="38" t="s">
        <v>83</v>
      </c>
      <c r="I195" s="38" t="s">
        <v>84</v>
      </c>
      <c r="J195" s="39">
        <v>42979.0</v>
      </c>
      <c r="K195" s="41"/>
      <c r="L195" s="38" t="s">
        <v>85</v>
      </c>
      <c r="M195" s="41"/>
      <c r="N195" s="41"/>
      <c r="O195" s="28" t="s">
        <v>73</v>
      </c>
      <c r="P195" s="28" t="s">
        <v>72</v>
      </c>
      <c r="Q195" s="28" t="s">
        <v>73</v>
      </c>
      <c r="R195" s="28"/>
      <c r="S195" s="28"/>
      <c r="T195" s="43"/>
      <c r="U195" s="43"/>
      <c r="V195" s="28" t="s">
        <v>73</v>
      </c>
      <c r="W195" s="2" t="s">
        <v>73</v>
      </c>
      <c r="X195" s="28" t="s">
        <v>73</v>
      </c>
      <c r="Y195" s="28"/>
      <c r="Z195" s="28" t="s">
        <v>73</v>
      </c>
      <c r="AA195" s="28"/>
      <c r="AB195" s="43"/>
      <c r="AC195" s="28" t="s">
        <v>73</v>
      </c>
      <c r="AD195" s="43"/>
      <c r="AE195" s="34">
        <f t="shared" si="7"/>
        <v>0</v>
      </c>
      <c r="AF195" s="45"/>
      <c r="AG195" s="45"/>
      <c r="AH195" s="36">
        <f t="shared" si="2"/>
        <v>0</v>
      </c>
      <c r="AI195" s="28" t="s">
        <v>92</v>
      </c>
      <c r="AJ195" s="28" t="s">
        <v>55</v>
      </c>
      <c r="AK195" s="28" t="s">
        <v>55</v>
      </c>
      <c r="AL195" s="28" t="s">
        <v>55</v>
      </c>
      <c r="AM195" s="28" t="s">
        <v>55</v>
      </c>
      <c r="AN195" s="28" t="s">
        <v>92</v>
      </c>
      <c r="AO195" s="28" t="s">
        <v>55</v>
      </c>
      <c r="AP195" s="34">
        <f t="shared" si="8"/>
        <v>0</v>
      </c>
      <c r="AQ195" s="34">
        <f t="shared" si="9"/>
        <v>0</v>
      </c>
      <c r="AR195" s="34">
        <f t="shared" si="10"/>
        <v>1</v>
      </c>
      <c r="AS195" s="34">
        <f t="shared" si="11"/>
        <v>7</v>
      </c>
    </row>
    <row r="196">
      <c r="A196" s="18">
        <v>191.0</v>
      </c>
      <c r="B196" s="116" t="s">
        <v>331</v>
      </c>
      <c r="C196" s="116" t="s">
        <v>332</v>
      </c>
      <c r="D196" s="116" t="s">
        <v>110</v>
      </c>
      <c r="E196" s="117"/>
      <c r="F196" s="116" t="s">
        <v>96</v>
      </c>
      <c r="G196" s="116" t="s">
        <v>529</v>
      </c>
      <c r="H196" s="38" t="s">
        <v>83</v>
      </c>
      <c r="I196" s="38" t="s">
        <v>84</v>
      </c>
      <c r="J196" s="39">
        <v>42979.0</v>
      </c>
      <c r="K196" s="41"/>
      <c r="L196" s="38" t="s">
        <v>85</v>
      </c>
      <c r="M196" s="41"/>
      <c r="N196" s="41"/>
      <c r="O196" s="28" t="s">
        <v>73</v>
      </c>
      <c r="P196" s="28" t="s">
        <v>72</v>
      </c>
      <c r="Q196" s="28" t="s">
        <v>73</v>
      </c>
      <c r="R196" s="28"/>
      <c r="S196" s="28"/>
      <c r="T196" s="43"/>
      <c r="U196" s="43"/>
      <c r="V196" s="28" t="s">
        <v>73</v>
      </c>
      <c r="W196" s="2" t="s">
        <v>73</v>
      </c>
      <c r="X196" s="28" t="s">
        <v>73</v>
      </c>
      <c r="Y196" s="28"/>
      <c r="Z196" s="28" t="s">
        <v>73</v>
      </c>
      <c r="AA196" s="28"/>
      <c r="AB196" s="43"/>
      <c r="AC196" s="28" t="s">
        <v>73</v>
      </c>
      <c r="AD196" s="43"/>
      <c r="AE196" s="34">
        <f t="shared" si="7"/>
        <v>0</v>
      </c>
      <c r="AF196" s="45"/>
      <c r="AG196" s="45"/>
      <c r="AH196" s="36">
        <f t="shared" si="2"/>
        <v>0</v>
      </c>
      <c r="AI196" s="28" t="s">
        <v>92</v>
      </c>
      <c r="AJ196" s="28" t="s">
        <v>55</v>
      </c>
      <c r="AK196" s="28" t="s">
        <v>55</v>
      </c>
      <c r="AL196" s="28" t="s">
        <v>55</v>
      </c>
      <c r="AM196" s="28" t="s">
        <v>55</v>
      </c>
      <c r="AN196" s="28" t="s">
        <v>92</v>
      </c>
      <c r="AO196" s="28" t="s">
        <v>55</v>
      </c>
      <c r="AP196" s="34">
        <f t="shared" si="8"/>
        <v>0</v>
      </c>
      <c r="AQ196" s="34">
        <f t="shared" si="9"/>
        <v>0</v>
      </c>
      <c r="AR196" s="34">
        <f t="shared" si="10"/>
        <v>1</v>
      </c>
      <c r="AS196" s="34">
        <f t="shared" si="11"/>
        <v>7</v>
      </c>
    </row>
    <row r="197">
      <c r="A197" s="37">
        <v>192.0</v>
      </c>
      <c r="B197" s="116" t="s">
        <v>334</v>
      </c>
      <c r="C197" s="116" t="s">
        <v>335</v>
      </c>
      <c r="D197" s="116" t="s">
        <v>173</v>
      </c>
      <c r="E197" s="117"/>
      <c r="F197" s="116" t="s">
        <v>79</v>
      </c>
      <c r="G197" s="116" t="s">
        <v>529</v>
      </c>
      <c r="H197" s="38" t="s">
        <v>83</v>
      </c>
      <c r="I197" s="38" t="s">
        <v>84</v>
      </c>
      <c r="J197" s="39">
        <v>42979.0</v>
      </c>
      <c r="K197" s="41"/>
      <c r="L197" s="38" t="s">
        <v>85</v>
      </c>
      <c r="M197" s="41"/>
      <c r="N197" s="41"/>
      <c r="O197" s="28" t="s">
        <v>73</v>
      </c>
      <c r="P197" s="28" t="s">
        <v>73</v>
      </c>
      <c r="Q197" s="28" t="s">
        <v>73</v>
      </c>
      <c r="R197" s="28"/>
      <c r="S197" s="28"/>
      <c r="T197" s="43"/>
      <c r="U197" s="43"/>
      <c r="V197" s="28" t="s">
        <v>73</v>
      </c>
      <c r="W197" s="28" t="s">
        <v>73</v>
      </c>
      <c r="X197" s="28" t="s">
        <v>73</v>
      </c>
      <c r="Y197" s="28"/>
      <c r="Z197" s="28" t="s">
        <v>73</v>
      </c>
      <c r="AA197" s="28"/>
      <c r="AB197" s="43"/>
      <c r="AC197" s="28" t="s">
        <v>73</v>
      </c>
      <c r="AD197" s="43"/>
      <c r="AE197" s="34">
        <f t="shared" si="7"/>
        <v>0</v>
      </c>
      <c r="AF197" s="45"/>
      <c r="AG197" s="45"/>
      <c r="AH197" s="36">
        <f t="shared" si="2"/>
        <v>0</v>
      </c>
      <c r="AI197" s="28" t="s">
        <v>92</v>
      </c>
      <c r="AJ197" s="28" t="s">
        <v>55</v>
      </c>
      <c r="AK197" s="28" t="s">
        <v>55</v>
      </c>
      <c r="AL197" s="28" t="s">
        <v>55</v>
      </c>
      <c r="AM197" s="28" t="s">
        <v>55</v>
      </c>
      <c r="AN197" s="28" t="s">
        <v>92</v>
      </c>
      <c r="AO197" s="28" t="s">
        <v>55</v>
      </c>
      <c r="AP197" s="34">
        <f t="shared" si="8"/>
        <v>0</v>
      </c>
      <c r="AQ197" s="34">
        <f t="shared" si="9"/>
        <v>0</v>
      </c>
      <c r="AR197" s="34">
        <f t="shared" si="10"/>
        <v>0</v>
      </c>
      <c r="AS197" s="34">
        <f t="shared" si="11"/>
        <v>8</v>
      </c>
    </row>
    <row r="198">
      <c r="A198" s="18">
        <v>193.0</v>
      </c>
      <c r="B198" s="116" t="s">
        <v>336</v>
      </c>
      <c r="C198" s="116" t="s">
        <v>314</v>
      </c>
      <c r="D198" s="118"/>
      <c r="E198" s="117"/>
      <c r="F198" s="116" t="s">
        <v>96</v>
      </c>
      <c r="G198" s="116" t="s">
        <v>529</v>
      </c>
      <c r="H198" s="38" t="s">
        <v>83</v>
      </c>
      <c r="I198" s="38" t="s">
        <v>84</v>
      </c>
      <c r="J198" s="39">
        <v>42979.0</v>
      </c>
      <c r="K198" s="44"/>
      <c r="L198" s="38" t="s">
        <v>85</v>
      </c>
      <c r="M198" s="41"/>
      <c r="N198" s="41"/>
      <c r="O198" s="28" t="s">
        <v>73</v>
      </c>
      <c r="P198" s="28" t="s">
        <v>73</v>
      </c>
      <c r="Q198" s="28" t="s">
        <v>73</v>
      </c>
      <c r="R198" s="28"/>
      <c r="S198" s="28"/>
      <c r="T198" s="43"/>
      <c r="U198" s="43"/>
      <c r="V198" s="28" t="s">
        <v>73</v>
      </c>
      <c r="W198" s="28" t="s">
        <v>73</v>
      </c>
      <c r="X198" s="28" t="s">
        <v>73</v>
      </c>
      <c r="Y198" s="28"/>
      <c r="Z198" s="28" t="s">
        <v>73</v>
      </c>
      <c r="AA198" s="28"/>
      <c r="AB198" s="43"/>
      <c r="AC198" s="28" t="s">
        <v>73</v>
      </c>
      <c r="AD198" s="43"/>
      <c r="AE198" s="34">
        <f t="shared" si="7"/>
        <v>0</v>
      </c>
      <c r="AF198" s="45"/>
      <c r="AG198" s="45"/>
      <c r="AH198" s="36">
        <f t="shared" si="2"/>
        <v>0</v>
      </c>
      <c r="AI198" s="28" t="s">
        <v>92</v>
      </c>
      <c r="AJ198" s="28" t="s">
        <v>55</v>
      </c>
      <c r="AK198" s="28" t="s">
        <v>55</v>
      </c>
      <c r="AL198" s="28" t="s">
        <v>55</v>
      </c>
      <c r="AM198" s="28" t="s">
        <v>55</v>
      </c>
      <c r="AN198" s="28" t="s">
        <v>92</v>
      </c>
      <c r="AO198" s="28" t="s">
        <v>55</v>
      </c>
      <c r="AP198" s="34">
        <f t="shared" si="8"/>
        <v>0</v>
      </c>
      <c r="AQ198" s="34">
        <f t="shared" si="9"/>
        <v>0</v>
      </c>
      <c r="AR198" s="34">
        <f t="shared" si="10"/>
        <v>0</v>
      </c>
      <c r="AS198" s="34">
        <f t="shared" si="11"/>
        <v>8</v>
      </c>
    </row>
    <row r="199">
      <c r="A199" s="37">
        <v>194.0</v>
      </c>
      <c r="B199" s="116" t="s">
        <v>339</v>
      </c>
      <c r="C199" s="116" t="s">
        <v>252</v>
      </c>
      <c r="D199" s="116" t="s">
        <v>110</v>
      </c>
      <c r="E199" s="118"/>
      <c r="F199" s="116" t="s">
        <v>96</v>
      </c>
      <c r="G199" s="116" t="s">
        <v>529</v>
      </c>
      <c r="H199" s="38" t="s">
        <v>83</v>
      </c>
      <c r="I199" s="38" t="s">
        <v>84</v>
      </c>
      <c r="J199" s="39">
        <v>42979.0</v>
      </c>
      <c r="K199" s="41"/>
      <c r="L199" s="38" t="s">
        <v>85</v>
      </c>
      <c r="M199" s="41"/>
      <c r="N199" s="41"/>
      <c r="O199" s="28" t="s">
        <v>73</v>
      </c>
      <c r="P199" s="28" t="s">
        <v>73</v>
      </c>
      <c r="Q199" s="28" t="s">
        <v>73</v>
      </c>
      <c r="R199" s="28"/>
      <c r="S199" s="28"/>
      <c r="T199" s="43"/>
      <c r="U199" s="43"/>
      <c r="V199" s="28" t="s">
        <v>73</v>
      </c>
      <c r="W199" s="28" t="s">
        <v>73</v>
      </c>
      <c r="X199" s="28" t="s">
        <v>73</v>
      </c>
      <c r="Y199" s="28"/>
      <c r="Z199" s="28" t="s">
        <v>73</v>
      </c>
      <c r="AA199" s="28"/>
      <c r="AB199" s="43"/>
      <c r="AC199" s="28" t="s">
        <v>73</v>
      </c>
      <c r="AD199" s="43"/>
      <c r="AE199" s="34">
        <f t="shared" si="7"/>
        <v>0</v>
      </c>
      <c r="AF199" s="45"/>
      <c r="AG199" s="45"/>
      <c r="AH199" s="36">
        <f t="shared" si="2"/>
        <v>0</v>
      </c>
      <c r="AI199" s="28" t="s">
        <v>92</v>
      </c>
      <c r="AJ199" s="28" t="s">
        <v>55</v>
      </c>
      <c r="AK199" s="28" t="s">
        <v>55</v>
      </c>
      <c r="AL199" s="28" t="s">
        <v>55</v>
      </c>
      <c r="AM199" s="28" t="s">
        <v>55</v>
      </c>
      <c r="AN199" s="28" t="s">
        <v>92</v>
      </c>
      <c r="AO199" s="28" t="s">
        <v>55</v>
      </c>
      <c r="AP199" s="34">
        <f t="shared" si="8"/>
        <v>0</v>
      </c>
      <c r="AQ199" s="34">
        <f t="shared" si="9"/>
        <v>0</v>
      </c>
      <c r="AR199" s="34">
        <f t="shared" si="10"/>
        <v>0</v>
      </c>
      <c r="AS199" s="34">
        <f t="shared" si="11"/>
        <v>8</v>
      </c>
    </row>
    <row r="200">
      <c r="A200" s="18">
        <v>195.0</v>
      </c>
      <c r="B200" s="116" t="s">
        <v>340</v>
      </c>
      <c r="C200" s="116" t="s">
        <v>185</v>
      </c>
      <c r="D200" s="116" t="s">
        <v>87</v>
      </c>
      <c r="E200" s="117"/>
      <c r="F200" s="116" t="s">
        <v>79</v>
      </c>
      <c r="G200" s="116" t="s">
        <v>529</v>
      </c>
      <c r="H200" s="38" t="s">
        <v>83</v>
      </c>
      <c r="I200" s="38" t="s">
        <v>84</v>
      </c>
      <c r="J200" s="39">
        <v>42979.0</v>
      </c>
      <c r="K200" s="41"/>
      <c r="L200" s="38" t="s">
        <v>85</v>
      </c>
      <c r="M200" s="41"/>
      <c r="N200" s="41"/>
      <c r="O200" s="28" t="s">
        <v>73</v>
      </c>
      <c r="P200" s="28" t="s">
        <v>73</v>
      </c>
      <c r="Q200" s="28" t="s">
        <v>73</v>
      </c>
      <c r="R200" s="28"/>
      <c r="S200" s="28"/>
      <c r="T200" s="43"/>
      <c r="U200" s="43"/>
      <c r="V200" s="28" t="s">
        <v>73</v>
      </c>
      <c r="W200" s="28" t="s">
        <v>73</v>
      </c>
      <c r="X200" s="28" t="s">
        <v>73</v>
      </c>
      <c r="Y200" s="28"/>
      <c r="Z200" s="28" t="s">
        <v>73</v>
      </c>
      <c r="AA200" s="28"/>
      <c r="AB200" s="43"/>
      <c r="AC200" s="28" t="s">
        <v>73</v>
      </c>
      <c r="AD200" s="43"/>
      <c r="AE200" s="34">
        <f t="shared" si="7"/>
        <v>0</v>
      </c>
      <c r="AF200" s="45"/>
      <c r="AG200" s="45"/>
      <c r="AH200" s="36">
        <f t="shared" si="2"/>
        <v>0</v>
      </c>
      <c r="AI200" s="28" t="s">
        <v>92</v>
      </c>
      <c r="AJ200" s="28" t="s">
        <v>55</v>
      </c>
      <c r="AK200" s="28" t="s">
        <v>55</v>
      </c>
      <c r="AL200" s="28" t="s">
        <v>55</v>
      </c>
      <c r="AM200" s="28" t="s">
        <v>55</v>
      </c>
      <c r="AN200" s="28" t="s">
        <v>92</v>
      </c>
      <c r="AO200" s="28" t="s">
        <v>55</v>
      </c>
      <c r="AP200" s="34">
        <f t="shared" si="8"/>
        <v>0</v>
      </c>
      <c r="AQ200" s="34">
        <f t="shared" si="9"/>
        <v>0</v>
      </c>
      <c r="AR200" s="34">
        <f t="shared" si="10"/>
        <v>0</v>
      </c>
      <c r="AS200" s="34">
        <f t="shared" si="11"/>
        <v>8</v>
      </c>
    </row>
    <row r="201">
      <c r="A201" s="37">
        <v>196.0</v>
      </c>
      <c r="B201" s="116" t="s">
        <v>150</v>
      </c>
      <c r="C201" s="116" t="s">
        <v>110</v>
      </c>
      <c r="D201" s="116" t="s">
        <v>341</v>
      </c>
      <c r="E201" s="117"/>
      <c r="F201" s="116" t="s">
        <v>96</v>
      </c>
      <c r="G201" s="116" t="s">
        <v>529</v>
      </c>
      <c r="H201" s="38" t="s">
        <v>83</v>
      </c>
      <c r="I201" s="38" t="s">
        <v>84</v>
      </c>
      <c r="J201" s="39">
        <v>42979.0</v>
      </c>
      <c r="K201" s="44"/>
      <c r="L201" s="38" t="s">
        <v>85</v>
      </c>
      <c r="M201" s="41"/>
      <c r="N201" s="41"/>
      <c r="O201" s="28" t="s">
        <v>73</v>
      </c>
      <c r="P201" s="28" t="s">
        <v>73</v>
      </c>
      <c r="Q201" s="28" t="s">
        <v>73</v>
      </c>
      <c r="R201" s="28"/>
      <c r="S201" s="28"/>
      <c r="T201" s="43"/>
      <c r="U201" s="43"/>
      <c r="V201" s="28" t="s">
        <v>73</v>
      </c>
      <c r="W201" s="28" t="s">
        <v>73</v>
      </c>
      <c r="X201" s="28" t="s">
        <v>73</v>
      </c>
      <c r="Y201" s="28"/>
      <c r="Z201" s="28" t="s">
        <v>73</v>
      </c>
      <c r="AA201" s="28"/>
      <c r="AB201" s="43"/>
      <c r="AC201" s="28" t="s">
        <v>73</v>
      </c>
      <c r="AD201" s="43"/>
      <c r="AE201" s="34">
        <f t="shared" si="7"/>
        <v>0</v>
      </c>
      <c r="AF201" s="45"/>
      <c r="AG201" s="45"/>
      <c r="AH201" s="36">
        <f t="shared" si="2"/>
        <v>0</v>
      </c>
      <c r="AI201" s="28" t="s">
        <v>92</v>
      </c>
      <c r="AJ201" s="28" t="s">
        <v>55</v>
      </c>
      <c r="AK201" s="28" t="s">
        <v>55</v>
      </c>
      <c r="AL201" s="28" t="s">
        <v>55</v>
      </c>
      <c r="AM201" s="28" t="s">
        <v>55</v>
      </c>
      <c r="AN201" s="28" t="s">
        <v>92</v>
      </c>
      <c r="AO201" s="28" t="s">
        <v>55</v>
      </c>
      <c r="AP201" s="34">
        <f t="shared" si="8"/>
        <v>0</v>
      </c>
      <c r="AQ201" s="34">
        <f t="shared" si="9"/>
        <v>0</v>
      </c>
      <c r="AR201" s="34">
        <f t="shared" si="10"/>
        <v>0</v>
      </c>
      <c r="AS201" s="34">
        <f t="shared" si="11"/>
        <v>8</v>
      </c>
    </row>
    <row r="202">
      <c r="A202" s="18">
        <v>197.0</v>
      </c>
      <c r="B202" s="116" t="s">
        <v>344</v>
      </c>
      <c r="C202" s="116" t="s">
        <v>345</v>
      </c>
      <c r="D202" s="116" t="s">
        <v>346</v>
      </c>
      <c r="E202" s="117"/>
      <c r="F202" s="116" t="s">
        <v>96</v>
      </c>
      <c r="G202" s="116" t="s">
        <v>529</v>
      </c>
      <c r="H202" s="38" t="s">
        <v>83</v>
      </c>
      <c r="I202" s="38" t="s">
        <v>84</v>
      </c>
      <c r="J202" s="39">
        <v>42979.0</v>
      </c>
      <c r="K202" s="41"/>
      <c r="L202" s="38" t="s">
        <v>85</v>
      </c>
      <c r="M202" s="41"/>
      <c r="N202" s="41"/>
      <c r="O202" s="28" t="s">
        <v>72</v>
      </c>
      <c r="P202" s="28" t="s">
        <v>72</v>
      </c>
      <c r="Q202" s="28" t="s">
        <v>72</v>
      </c>
      <c r="R202" s="28"/>
      <c r="S202" s="28"/>
      <c r="T202" s="43"/>
      <c r="U202" s="43"/>
      <c r="V202" s="28" t="s">
        <v>73</v>
      </c>
      <c r="W202" s="28" t="s">
        <v>73</v>
      </c>
      <c r="X202" s="28" t="s">
        <v>73</v>
      </c>
      <c r="Y202" s="28"/>
      <c r="Z202" s="28" t="s">
        <v>73</v>
      </c>
      <c r="AA202" s="28"/>
      <c r="AB202" s="43"/>
      <c r="AC202" s="28" t="s">
        <v>73</v>
      </c>
      <c r="AD202" s="43"/>
      <c r="AE202" s="34">
        <f t="shared" si="7"/>
        <v>0</v>
      </c>
      <c r="AF202" s="45"/>
      <c r="AG202" s="45"/>
      <c r="AH202" s="36">
        <f t="shared" si="2"/>
        <v>0</v>
      </c>
      <c r="AI202" s="28" t="s">
        <v>92</v>
      </c>
      <c r="AJ202" s="28" t="s">
        <v>55</v>
      </c>
      <c r="AK202" s="28" t="s">
        <v>55</v>
      </c>
      <c r="AL202" s="28" t="s">
        <v>55</v>
      </c>
      <c r="AM202" s="28" t="s">
        <v>55</v>
      </c>
      <c r="AN202" s="28" t="s">
        <v>92</v>
      </c>
      <c r="AO202" s="28" t="s">
        <v>55</v>
      </c>
      <c r="AP202" s="34">
        <f t="shared" si="8"/>
        <v>0</v>
      </c>
      <c r="AQ202" s="34">
        <f t="shared" si="9"/>
        <v>0</v>
      </c>
      <c r="AR202" s="34">
        <f t="shared" si="10"/>
        <v>3</v>
      </c>
      <c r="AS202" s="34">
        <f t="shared" si="11"/>
        <v>5</v>
      </c>
    </row>
    <row r="203">
      <c r="A203" s="37">
        <v>198.0</v>
      </c>
      <c r="B203" s="116" t="s">
        <v>348</v>
      </c>
      <c r="C203" s="116" t="s">
        <v>132</v>
      </c>
      <c r="D203" s="116" t="s">
        <v>349</v>
      </c>
      <c r="E203" s="117"/>
      <c r="F203" s="116" t="s">
        <v>79</v>
      </c>
      <c r="G203" s="116" t="s">
        <v>529</v>
      </c>
      <c r="H203" s="38" t="s">
        <v>83</v>
      </c>
      <c r="I203" s="38" t="s">
        <v>84</v>
      </c>
      <c r="J203" s="39">
        <v>42979.0</v>
      </c>
      <c r="K203" s="41"/>
      <c r="L203" s="38" t="s">
        <v>85</v>
      </c>
      <c r="M203" s="41"/>
      <c r="N203" s="41"/>
      <c r="O203" s="28" t="s">
        <v>72</v>
      </c>
      <c r="P203" s="28" t="s">
        <v>71</v>
      </c>
      <c r="Q203" s="28" t="s">
        <v>72</v>
      </c>
      <c r="R203" s="28"/>
      <c r="S203" s="28"/>
      <c r="T203" s="43"/>
      <c r="U203" s="43"/>
      <c r="V203" s="28" t="s">
        <v>73</v>
      </c>
      <c r="W203" s="28" t="s">
        <v>73</v>
      </c>
      <c r="X203" s="28" t="s">
        <v>73</v>
      </c>
      <c r="Y203" s="28"/>
      <c r="Z203" s="28" t="s">
        <v>73</v>
      </c>
      <c r="AA203" s="28"/>
      <c r="AB203" s="43"/>
      <c r="AC203" s="28" t="s">
        <v>73</v>
      </c>
      <c r="AD203" s="43"/>
      <c r="AE203" s="34">
        <f t="shared" si="7"/>
        <v>0</v>
      </c>
      <c r="AF203" s="45"/>
      <c r="AG203" s="45"/>
      <c r="AH203" s="36">
        <f t="shared" si="2"/>
        <v>0</v>
      </c>
      <c r="AI203" s="28" t="s">
        <v>92</v>
      </c>
      <c r="AJ203" s="28" t="s">
        <v>55</v>
      </c>
      <c r="AK203" s="28" t="s">
        <v>55</v>
      </c>
      <c r="AL203" s="28" t="s">
        <v>55</v>
      </c>
      <c r="AM203" s="28" t="s">
        <v>55</v>
      </c>
      <c r="AN203" s="28" t="s">
        <v>92</v>
      </c>
      <c r="AO203" s="28" t="s">
        <v>55</v>
      </c>
      <c r="AP203" s="34">
        <f t="shared" si="8"/>
        <v>0</v>
      </c>
      <c r="AQ203" s="34">
        <f t="shared" si="9"/>
        <v>1</v>
      </c>
      <c r="AR203" s="34">
        <f t="shared" si="10"/>
        <v>2</v>
      </c>
      <c r="AS203" s="34">
        <f t="shared" si="11"/>
        <v>5</v>
      </c>
    </row>
    <row r="204">
      <c r="A204" s="18">
        <v>199.0</v>
      </c>
      <c r="B204" s="116" t="s">
        <v>155</v>
      </c>
      <c r="C204" s="116" t="s">
        <v>128</v>
      </c>
      <c r="D204" s="116" t="s">
        <v>185</v>
      </c>
      <c r="E204" s="118"/>
      <c r="F204" s="116" t="s">
        <v>79</v>
      </c>
      <c r="G204" s="116" t="s">
        <v>529</v>
      </c>
      <c r="H204" s="38" t="s">
        <v>83</v>
      </c>
      <c r="I204" s="38" t="s">
        <v>84</v>
      </c>
      <c r="J204" s="39">
        <v>42979.0</v>
      </c>
      <c r="K204" s="41"/>
      <c r="L204" s="38" t="s">
        <v>85</v>
      </c>
      <c r="M204" s="41"/>
      <c r="N204" s="41"/>
      <c r="O204" s="28" t="s">
        <v>73</v>
      </c>
      <c r="P204" s="28" t="s">
        <v>73</v>
      </c>
      <c r="Q204" s="28" t="s">
        <v>73</v>
      </c>
      <c r="R204" s="28"/>
      <c r="S204" s="28"/>
      <c r="T204" s="43"/>
      <c r="U204" s="43"/>
      <c r="V204" s="28" t="s">
        <v>73</v>
      </c>
      <c r="W204" s="28" t="s">
        <v>73</v>
      </c>
      <c r="X204" s="28" t="s">
        <v>73</v>
      </c>
      <c r="Y204" s="28"/>
      <c r="Z204" s="28" t="s">
        <v>73</v>
      </c>
      <c r="AA204" s="28"/>
      <c r="AB204" s="43"/>
      <c r="AC204" s="28" t="s">
        <v>73</v>
      </c>
      <c r="AD204" s="43"/>
      <c r="AE204" s="34">
        <f t="shared" si="7"/>
        <v>0</v>
      </c>
      <c r="AF204" s="45"/>
      <c r="AG204" s="45"/>
      <c r="AH204" s="36">
        <f t="shared" si="2"/>
        <v>0</v>
      </c>
      <c r="AI204" s="28" t="s">
        <v>92</v>
      </c>
      <c r="AJ204" s="28" t="s">
        <v>55</v>
      </c>
      <c r="AK204" s="28" t="s">
        <v>55</v>
      </c>
      <c r="AL204" s="28" t="s">
        <v>55</v>
      </c>
      <c r="AM204" s="28" t="s">
        <v>55</v>
      </c>
      <c r="AN204" s="28" t="s">
        <v>92</v>
      </c>
      <c r="AO204" s="28" t="s">
        <v>55</v>
      </c>
      <c r="AP204" s="34">
        <f t="shared" si="8"/>
        <v>0</v>
      </c>
      <c r="AQ204" s="34">
        <f t="shared" si="9"/>
        <v>0</v>
      </c>
      <c r="AR204" s="34">
        <f t="shared" si="10"/>
        <v>0</v>
      </c>
      <c r="AS204" s="34">
        <f t="shared" si="11"/>
        <v>8</v>
      </c>
    </row>
    <row r="205">
      <c r="A205" s="37">
        <v>200.0</v>
      </c>
      <c r="B205" s="116" t="s">
        <v>352</v>
      </c>
      <c r="C205" s="116" t="s">
        <v>353</v>
      </c>
      <c r="D205" s="118"/>
      <c r="E205" s="117"/>
      <c r="F205" s="116" t="s">
        <v>79</v>
      </c>
      <c r="G205" s="116" t="s">
        <v>529</v>
      </c>
      <c r="H205" s="38" t="s">
        <v>83</v>
      </c>
      <c r="I205" s="38" t="s">
        <v>84</v>
      </c>
      <c r="J205" s="39">
        <v>42979.0</v>
      </c>
      <c r="K205" s="41"/>
      <c r="L205" s="38" t="s">
        <v>85</v>
      </c>
      <c r="M205" s="41"/>
      <c r="N205" s="41"/>
      <c r="O205" s="28" t="s">
        <v>73</v>
      </c>
      <c r="P205" s="28" t="s">
        <v>73</v>
      </c>
      <c r="Q205" s="28" t="s">
        <v>73</v>
      </c>
      <c r="R205" s="28"/>
      <c r="S205" s="28"/>
      <c r="T205" s="43"/>
      <c r="U205" s="43"/>
      <c r="V205" s="28" t="s">
        <v>73</v>
      </c>
      <c r="W205" s="28" t="s">
        <v>73</v>
      </c>
      <c r="X205" s="28" t="s">
        <v>73</v>
      </c>
      <c r="Y205" s="28"/>
      <c r="Z205" s="28" t="s">
        <v>73</v>
      </c>
      <c r="AA205" s="28"/>
      <c r="AB205" s="43"/>
      <c r="AC205" s="28" t="s">
        <v>73</v>
      </c>
      <c r="AD205" s="43"/>
      <c r="AE205" s="34">
        <f t="shared" si="7"/>
        <v>0</v>
      </c>
      <c r="AF205" s="45"/>
      <c r="AG205" s="45"/>
      <c r="AH205" s="36">
        <f t="shared" si="2"/>
        <v>0</v>
      </c>
      <c r="AI205" s="28" t="s">
        <v>92</v>
      </c>
      <c r="AJ205" s="28" t="s">
        <v>55</v>
      </c>
      <c r="AK205" s="28" t="s">
        <v>55</v>
      </c>
      <c r="AL205" s="28" t="s">
        <v>55</v>
      </c>
      <c r="AM205" s="28" t="s">
        <v>55</v>
      </c>
      <c r="AN205" s="28" t="s">
        <v>92</v>
      </c>
      <c r="AO205" s="28" t="s">
        <v>55</v>
      </c>
      <c r="AP205" s="34">
        <f t="shared" si="8"/>
        <v>0</v>
      </c>
      <c r="AQ205" s="34">
        <f t="shared" si="9"/>
        <v>0</v>
      </c>
      <c r="AR205" s="34">
        <f t="shared" si="10"/>
        <v>0</v>
      </c>
      <c r="AS205" s="34">
        <f t="shared" si="11"/>
        <v>8</v>
      </c>
    </row>
    <row r="206">
      <c r="A206" s="18">
        <v>201.0</v>
      </c>
      <c r="B206" s="116" t="s">
        <v>356</v>
      </c>
      <c r="C206" s="116" t="s">
        <v>357</v>
      </c>
      <c r="D206" s="118"/>
      <c r="E206" s="117"/>
      <c r="F206" s="116" t="s">
        <v>96</v>
      </c>
      <c r="G206" s="116" t="s">
        <v>529</v>
      </c>
      <c r="H206" s="38" t="s">
        <v>83</v>
      </c>
      <c r="I206" s="38" t="s">
        <v>84</v>
      </c>
      <c r="J206" s="39">
        <v>42979.0</v>
      </c>
      <c r="K206" s="41"/>
      <c r="L206" s="38" t="s">
        <v>85</v>
      </c>
      <c r="M206" s="41"/>
      <c r="N206" s="41"/>
      <c r="O206" s="28" t="s">
        <v>73</v>
      </c>
      <c r="P206" s="28" t="s">
        <v>73</v>
      </c>
      <c r="Q206" s="28" t="s">
        <v>73</v>
      </c>
      <c r="R206" s="28"/>
      <c r="S206" s="28"/>
      <c r="T206" s="43"/>
      <c r="U206" s="43"/>
      <c r="V206" s="28" t="s">
        <v>73</v>
      </c>
      <c r="W206" s="28" t="s">
        <v>73</v>
      </c>
      <c r="X206" s="28" t="s">
        <v>73</v>
      </c>
      <c r="Y206" s="28"/>
      <c r="Z206" s="28" t="s">
        <v>73</v>
      </c>
      <c r="AA206" s="28"/>
      <c r="AB206" s="43"/>
      <c r="AC206" s="28" t="s">
        <v>73</v>
      </c>
      <c r="AD206" s="43"/>
      <c r="AE206" s="34">
        <f t="shared" si="7"/>
        <v>0</v>
      </c>
      <c r="AF206" s="45"/>
      <c r="AG206" s="45"/>
      <c r="AH206" s="36">
        <f t="shared" si="2"/>
        <v>0</v>
      </c>
      <c r="AI206" s="28" t="s">
        <v>92</v>
      </c>
      <c r="AJ206" s="28" t="s">
        <v>55</v>
      </c>
      <c r="AK206" s="120" t="s">
        <v>55</v>
      </c>
      <c r="AL206" s="120" t="s">
        <v>55</v>
      </c>
      <c r="AM206" s="28" t="s">
        <v>55</v>
      </c>
      <c r="AN206" s="28" t="s">
        <v>92</v>
      </c>
      <c r="AO206" s="28" t="s">
        <v>55</v>
      </c>
      <c r="AP206" s="34">
        <f t="shared" si="8"/>
        <v>0</v>
      </c>
      <c r="AQ206" s="34">
        <f t="shared" si="9"/>
        <v>0</v>
      </c>
      <c r="AR206" s="34">
        <f t="shared" si="10"/>
        <v>0</v>
      </c>
      <c r="AS206" s="34">
        <f t="shared" si="11"/>
        <v>8</v>
      </c>
    </row>
    <row r="207">
      <c r="A207" s="37">
        <v>202.0</v>
      </c>
      <c r="B207" s="116" t="s">
        <v>358</v>
      </c>
      <c r="C207" s="116" t="s">
        <v>272</v>
      </c>
      <c r="D207" s="116" t="s">
        <v>173</v>
      </c>
      <c r="E207" s="117"/>
      <c r="F207" s="116" t="s">
        <v>79</v>
      </c>
      <c r="G207" s="116" t="s">
        <v>529</v>
      </c>
      <c r="H207" s="38" t="s">
        <v>83</v>
      </c>
      <c r="I207" s="38" t="s">
        <v>84</v>
      </c>
      <c r="J207" s="39">
        <v>42979.0</v>
      </c>
      <c r="K207" s="41"/>
      <c r="L207" s="38" t="s">
        <v>85</v>
      </c>
      <c r="M207" s="41"/>
      <c r="N207" s="41"/>
      <c r="O207" s="28" t="s">
        <v>73</v>
      </c>
      <c r="P207" s="28" t="s">
        <v>72</v>
      </c>
      <c r="Q207" s="28" t="s">
        <v>73</v>
      </c>
      <c r="R207" s="28"/>
      <c r="S207" s="28"/>
      <c r="T207" s="43"/>
      <c r="U207" s="43"/>
      <c r="V207" s="28" t="s">
        <v>73</v>
      </c>
      <c r="W207" s="28" t="s">
        <v>73</v>
      </c>
      <c r="X207" s="28" t="s">
        <v>73</v>
      </c>
      <c r="Y207" s="28"/>
      <c r="Z207" s="28" t="s">
        <v>73</v>
      </c>
      <c r="AA207" s="28"/>
      <c r="AB207" s="43"/>
      <c r="AC207" s="28" t="s">
        <v>73</v>
      </c>
      <c r="AD207" s="43"/>
      <c r="AE207" s="34">
        <f t="shared" si="7"/>
        <v>0</v>
      </c>
      <c r="AF207" s="45"/>
      <c r="AG207" s="45"/>
      <c r="AH207" s="36">
        <f t="shared" si="2"/>
        <v>0</v>
      </c>
      <c r="AI207" s="28" t="s">
        <v>92</v>
      </c>
      <c r="AJ207" s="28" t="s">
        <v>55</v>
      </c>
      <c r="AK207" s="28" t="s">
        <v>55</v>
      </c>
      <c r="AL207" s="28" t="s">
        <v>55</v>
      </c>
      <c r="AM207" s="28" t="s">
        <v>55</v>
      </c>
      <c r="AN207" s="28" t="s">
        <v>92</v>
      </c>
      <c r="AO207" s="28" t="s">
        <v>55</v>
      </c>
      <c r="AP207" s="34">
        <f t="shared" si="8"/>
        <v>0</v>
      </c>
      <c r="AQ207" s="34">
        <f t="shared" si="9"/>
        <v>0</v>
      </c>
      <c r="AR207" s="34">
        <f t="shared" si="10"/>
        <v>1</v>
      </c>
      <c r="AS207" s="34">
        <f t="shared" si="11"/>
        <v>7</v>
      </c>
    </row>
    <row r="208">
      <c r="A208" s="18">
        <v>203.0</v>
      </c>
      <c r="B208" s="116" t="s">
        <v>359</v>
      </c>
      <c r="C208" s="116" t="s">
        <v>102</v>
      </c>
      <c r="D208" s="116" t="s">
        <v>355</v>
      </c>
      <c r="E208" s="117"/>
      <c r="F208" s="116" t="s">
        <v>96</v>
      </c>
      <c r="G208" s="116" t="s">
        <v>529</v>
      </c>
      <c r="H208" s="38" t="s">
        <v>83</v>
      </c>
      <c r="I208" s="38" t="s">
        <v>84</v>
      </c>
      <c r="J208" s="39">
        <v>42979.0</v>
      </c>
      <c r="K208" s="44"/>
      <c r="L208" s="38" t="s">
        <v>85</v>
      </c>
      <c r="M208" s="41"/>
      <c r="N208" s="41"/>
      <c r="O208" s="28" t="s">
        <v>73</v>
      </c>
      <c r="P208" s="28" t="s">
        <v>73</v>
      </c>
      <c r="Q208" s="28" t="s">
        <v>73</v>
      </c>
      <c r="R208" s="28"/>
      <c r="S208" s="28"/>
      <c r="T208" s="43"/>
      <c r="U208" s="43"/>
      <c r="V208" s="28" t="s">
        <v>73</v>
      </c>
      <c r="W208" s="28" t="s">
        <v>73</v>
      </c>
      <c r="X208" s="28" t="s">
        <v>73</v>
      </c>
      <c r="Y208" s="28"/>
      <c r="Z208" s="28" t="s">
        <v>73</v>
      </c>
      <c r="AA208" s="28"/>
      <c r="AB208" s="43"/>
      <c r="AC208" s="28" t="s">
        <v>73</v>
      </c>
      <c r="AD208" s="43"/>
      <c r="AE208" s="34">
        <f t="shared" si="7"/>
        <v>0</v>
      </c>
      <c r="AF208" s="45"/>
      <c r="AG208" s="45"/>
      <c r="AH208" s="36">
        <f t="shared" si="2"/>
        <v>0</v>
      </c>
      <c r="AI208" s="28" t="s">
        <v>92</v>
      </c>
      <c r="AJ208" s="28" t="s">
        <v>55</v>
      </c>
      <c r="AK208" s="120" t="s">
        <v>55</v>
      </c>
      <c r="AL208" s="120" t="s">
        <v>55</v>
      </c>
      <c r="AM208" s="28" t="s">
        <v>55</v>
      </c>
      <c r="AN208" s="28" t="s">
        <v>92</v>
      </c>
      <c r="AO208" s="28" t="s">
        <v>55</v>
      </c>
      <c r="AP208" s="34">
        <f t="shared" si="8"/>
        <v>0</v>
      </c>
      <c r="AQ208" s="34">
        <f t="shared" si="9"/>
        <v>0</v>
      </c>
      <c r="AR208" s="34">
        <f t="shared" si="10"/>
        <v>0</v>
      </c>
      <c r="AS208" s="34">
        <f t="shared" si="11"/>
        <v>8</v>
      </c>
    </row>
    <row r="209">
      <c r="A209" s="37">
        <v>204.0</v>
      </c>
      <c r="B209" s="116" t="s">
        <v>361</v>
      </c>
      <c r="C209" s="116" t="s">
        <v>362</v>
      </c>
      <c r="D209" s="116" t="s">
        <v>363</v>
      </c>
      <c r="E209" s="117"/>
      <c r="F209" s="116" t="s">
        <v>96</v>
      </c>
      <c r="G209" s="116" t="s">
        <v>529</v>
      </c>
      <c r="H209" s="38" t="s">
        <v>83</v>
      </c>
      <c r="I209" s="38" t="s">
        <v>84</v>
      </c>
      <c r="J209" s="39">
        <v>42979.0</v>
      </c>
      <c r="K209" s="41"/>
      <c r="L209" s="38" t="s">
        <v>85</v>
      </c>
      <c r="M209" s="41"/>
      <c r="N209" s="41"/>
      <c r="O209" s="28" t="s">
        <v>73</v>
      </c>
      <c r="P209" s="28" t="s">
        <v>73</v>
      </c>
      <c r="Q209" s="28" t="s">
        <v>73</v>
      </c>
      <c r="R209" s="28"/>
      <c r="S209" s="28"/>
      <c r="T209" s="43"/>
      <c r="U209" s="43"/>
      <c r="V209" s="28" t="s">
        <v>73</v>
      </c>
      <c r="W209" s="28" t="s">
        <v>73</v>
      </c>
      <c r="X209" s="28" t="s">
        <v>73</v>
      </c>
      <c r="Y209" s="28"/>
      <c r="Z209" s="28" t="s">
        <v>73</v>
      </c>
      <c r="AA209" s="28"/>
      <c r="AB209" s="43"/>
      <c r="AC209" s="28" t="s">
        <v>73</v>
      </c>
      <c r="AD209" s="43"/>
      <c r="AE209" s="34">
        <f t="shared" si="7"/>
        <v>0</v>
      </c>
      <c r="AF209" s="45"/>
      <c r="AG209" s="45"/>
      <c r="AH209" s="36">
        <f t="shared" si="2"/>
        <v>0</v>
      </c>
      <c r="AI209" s="28" t="s">
        <v>92</v>
      </c>
      <c r="AJ209" s="28" t="s">
        <v>55</v>
      </c>
      <c r="AK209" s="28" t="s">
        <v>55</v>
      </c>
      <c r="AL209" s="28" t="s">
        <v>55</v>
      </c>
      <c r="AM209" s="28" t="s">
        <v>55</v>
      </c>
      <c r="AN209" s="28" t="s">
        <v>92</v>
      </c>
      <c r="AO209" s="28" t="s">
        <v>55</v>
      </c>
      <c r="AP209" s="34">
        <f t="shared" si="8"/>
        <v>0</v>
      </c>
      <c r="AQ209" s="34">
        <f t="shared" si="9"/>
        <v>0</v>
      </c>
      <c r="AR209" s="34">
        <f t="shared" si="10"/>
        <v>0</v>
      </c>
      <c r="AS209" s="34">
        <f t="shared" si="11"/>
        <v>8</v>
      </c>
    </row>
    <row r="210">
      <c r="A210" s="18">
        <v>205.0</v>
      </c>
      <c r="B210" s="116" t="s">
        <v>365</v>
      </c>
      <c r="C210" s="116" t="s">
        <v>173</v>
      </c>
      <c r="D210" s="116" t="s">
        <v>87</v>
      </c>
      <c r="E210" s="117"/>
      <c r="F210" s="116" t="s">
        <v>79</v>
      </c>
      <c r="G210" s="116" t="s">
        <v>529</v>
      </c>
      <c r="H210" s="38" t="s">
        <v>83</v>
      </c>
      <c r="I210" s="38" t="s">
        <v>84</v>
      </c>
      <c r="J210" s="39">
        <v>42979.0</v>
      </c>
      <c r="K210" s="41"/>
      <c r="L210" s="38" t="s">
        <v>85</v>
      </c>
      <c r="M210" s="41"/>
      <c r="N210" s="41"/>
      <c r="O210" s="28" t="s">
        <v>72</v>
      </c>
      <c r="P210" s="28" t="s">
        <v>72</v>
      </c>
      <c r="Q210" s="28" t="s">
        <v>73</v>
      </c>
      <c r="R210" s="28"/>
      <c r="S210" s="28"/>
      <c r="T210" s="43"/>
      <c r="U210" s="43"/>
      <c r="V210" s="28" t="s">
        <v>73</v>
      </c>
      <c r="W210" s="28" t="s">
        <v>73</v>
      </c>
      <c r="X210" s="28" t="s">
        <v>73</v>
      </c>
      <c r="Y210" s="28"/>
      <c r="Z210" s="28" t="s">
        <v>73</v>
      </c>
      <c r="AA210" s="28"/>
      <c r="AB210" s="43"/>
      <c r="AC210" s="28" t="s">
        <v>73</v>
      </c>
      <c r="AD210" s="43"/>
      <c r="AE210" s="34">
        <f t="shared" si="7"/>
        <v>0</v>
      </c>
      <c r="AF210" s="45"/>
      <c r="AG210" s="45"/>
      <c r="AH210" s="36">
        <f t="shared" si="2"/>
        <v>0</v>
      </c>
      <c r="AI210" s="28" t="s">
        <v>92</v>
      </c>
      <c r="AJ210" s="28" t="s">
        <v>55</v>
      </c>
      <c r="AK210" s="28" t="s">
        <v>55</v>
      </c>
      <c r="AL210" s="28" t="s">
        <v>55</v>
      </c>
      <c r="AM210" s="28" t="s">
        <v>55</v>
      </c>
      <c r="AN210" s="28" t="s">
        <v>92</v>
      </c>
      <c r="AO210" s="28" t="s">
        <v>55</v>
      </c>
      <c r="AP210" s="34">
        <f t="shared" si="8"/>
        <v>0</v>
      </c>
      <c r="AQ210" s="34">
        <f t="shared" si="9"/>
        <v>0</v>
      </c>
      <c r="AR210" s="34">
        <f t="shared" si="10"/>
        <v>2</v>
      </c>
      <c r="AS210" s="34">
        <f t="shared" si="11"/>
        <v>6</v>
      </c>
    </row>
    <row r="211">
      <c r="A211" s="37">
        <v>206.0</v>
      </c>
      <c r="B211" s="116" t="s">
        <v>366</v>
      </c>
      <c r="C211" s="116" t="s">
        <v>185</v>
      </c>
      <c r="D211" s="116" t="s">
        <v>367</v>
      </c>
      <c r="E211" s="117"/>
      <c r="F211" s="116" t="s">
        <v>79</v>
      </c>
      <c r="G211" s="116" t="s">
        <v>529</v>
      </c>
      <c r="H211" s="38" t="s">
        <v>83</v>
      </c>
      <c r="I211" s="38" t="s">
        <v>84</v>
      </c>
      <c r="J211" s="39">
        <v>43074.0</v>
      </c>
      <c r="K211" s="41"/>
      <c r="L211" s="38" t="s">
        <v>85</v>
      </c>
      <c r="M211" s="41"/>
      <c r="N211" s="41"/>
      <c r="O211" s="28" t="s">
        <v>73</v>
      </c>
      <c r="P211" s="28" t="s">
        <v>73</v>
      </c>
      <c r="Q211" s="28" t="s">
        <v>73</v>
      </c>
      <c r="R211" s="28"/>
      <c r="S211" s="28"/>
      <c r="T211" s="43"/>
      <c r="U211" s="43"/>
      <c r="V211" s="28" t="s">
        <v>73</v>
      </c>
      <c r="W211" s="28" t="s">
        <v>73</v>
      </c>
      <c r="X211" s="28" t="s">
        <v>73</v>
      </c>
      <c r="Y211" s="28"/>
      <c r="Z211" s="28" t="s">
        <v>73</v>
      </c>
      <c r="AA211" s="28"/>
      <c r="AB211" s="43"/>
      <c r="AC211" s="28" t="s">
        <v>73</v>
      </c>
      <c r="AD211" s="43"/>
      <c r="AE211" s="34">
        <f t="shared" si="7"/>
        <v>0</v>
      </c>
      <c r="AF211" s="45"/>
      <c r="AG211" s="45"/>
      <c r="AH211" s="36">
        <f t="shared" si="2"/>
        <v>0</v>
      </c>
      <c r="AI211" s="28" t="s">
        <v>92</v>
      </c>
      <c r="AJ211" s="28" t="s">
        <v>55</v>
      </c>
      <c r="AK211" s="28" t="s">
        <v>55</v>
      </c>
      <c r="AL211" s="28" t="s">
        <v>55</v>
      </c>
      <c r="AM211" s="28" t="s">
        <v>55</v>
      </c>
      <c r="AN211" s="28" t="s">
        <v>92</v>
      </c>
      <c r="AO211" s="28" t="s">
        <v>55</v>
      </c>
      <c r="AP211" s="34">
        <f t="shared" si="8"/>
        <v>0</v>
      </c>
      <c r="AQ211" s="34">
        <f t="shared" si="9"/>
        <v>0</v>
      </c>
      <c r="AR211" s="34">
        <f t="shared" si="10"/>
        <v>0</v>
      </c>
      <c r="AS211" s="34">
        <f t="shared" si="11"/>
        <v>8</v>
      </c>
    </row>
    <row r="212">
      <c r="A212" s="18">
        <v>207.0</v>
      </c>
      <c r="B212" s="116" t="s">
        <v>368</v>
      </c>
      <c r="C212" s="116" t="s">
        <v>369</v>
      </c>
      <c r="D212" s="116" t="s">
        <v>122</v>
      </c>
      <c r="E212" s="117"/>
      <c r="F212" s="116" t="s">
        <v>96</v>
      </c>
      <c r="G212" s="116" t="s">
        <v>529</v>
      </c>
      <c r="H212" s="38" t="s">
        <v>83</v>
      </c>
      <c r="I212" s="38" t="s">
        <v>84</v>
      </c>
      <c r="J212" s="39">
        <v>42979.0</v>
      </c>
      <c r="K212" s="41"/>
      <c r="L212" s="38" t="s">
        <v>85</v>
      </c>
      <c r="M212" s="41"/>
      <c r="N212" s="41"/>
      <c r="O212" s="28" t="s">
        <v>73</v>
      </c>
      <c r="P212" s="28" t="s">
        <v>73</v>
      </c>
      <c r="Q212" s="28" t="s">
        <v>73</v>
      </c>
      <c r="R212" s="28"/>
      <c r="S212" s="28"/>
      <c r="T212" s="43"/>
      <c r="U212" s="43"/>
      <c r="V212" s="28" t="s">
        <v>73</v>
      </c>
      <c r="W212" s="28" t="s">
        <v>73</v>
      </c>
      <c r="X212" s="28" t="s">
        <v>73</v>
      </c>
      <c r="Y212" s="28"/>
      <c r="Z212" s="28" t="s">
        <v>73</v>
      </c>
      <c r="AA212" s="28"/>
      <c r="AB212" s="43"/>
      <c r="AC212" s="28" t="s">
        <v>73</v>
      </c>
      <c r="AD212" s="43"/>
      <c r="AE212" s="34">
        <f t="shared" si="7"/>
        <v>0</v>
      </c>
      <c r="AF212" s="45"/>
      <c r="AG212" s="45"/>
      <c r="AH212" s="36">
        <f t="shared" si="2"/>
        <v>0</v>
      </c>
      <c r="AI212" s="28" t="s">
        <v>92</v>
      </c>
      <c r="AJ212" s="28" t="s">
        <v>55</v>
      </c>
      <c r="AK212" s="28" t="s">
        <v>55</v>
      </c>
      <c r="AL212" s="28" t="s">
        <v>55</v>
      </c>
      <c r="AM212" s="28" t="s">
        <v>55</v>
      </c>
      <c r="AN212" s="28" t="s">
        <v>92</v>
      </c>
      <c r="AO212" s="28" t="s">
        <v>55</v>
      </c>
      <c r="AP212" s="34">
        <f t="shared" si="8"/>
        <v>0</v>
      </c>
      <c r="AQ212" s="34">
        <f t="shared" si="9"/>
        <v>0</v>
      </c>
      <c r="AR212" s="34">
        <f t="shared" si="10"/>
        <v>0</v>
      </c>
      <c r="AS212" s="34">
        <f t="shared" si="11"/>
        <v>8</v>
      </c>
    </row>
    <row r="213">
      <c r="A213" s="37">
        <v>208.0</v>
      </c>
      <c r="B213" s="116" t="s">
        <v>373</v>
      </c>
      <c r="C213" s="116" t="s">
        <v>149</v>
      </c>
      <c r="D213" s="116" t="s">
        <v>118</v>
      </c>
      <c r="E213" s="117"/>
      <c r="F213" s="116" t="s">
        <v>79</v>
      </c>
      <c r="G213" s="116" t="s">
        <v>529</v>
      </c>
      <c r="H213" s="38" t="s">
        <v>83</v>
      </c>
      <c r="I213" s="38" t="s">
        <v>84</v>
      </c>
      <c r="J213" s="39">
        <v>42979.0</v>
      </c>
      <c r="K213" s="41"/>
      <c r="L213" s="38" t="s">
        <v>85</v>
      </c>
      <c r="M213" s="41"/>
      <c r="N213" s="41"/>
      <c r="O213" s="28" t="s">
        <v>73</v>
      </c>
      <c r="P213" s="28" t="s">
        <v>73</v>
      </c>
      <c r="Q213" s="28" t="s">
        <v>73</v>
      </c>
      <c r="R213" s="28"/>
      <c r="S213" s="28"/>
      <c r="T213" s="43"/>
      <c r="U213" s="43"/>
      <c r="V213" s="28" t="s">
        <v>73</v>
      </c>
      <c r="W213" s="28" t="s">
        <v>73</v>
      </c>
      <c r="X213" s="28" t="s">
        <v>73</v>
      </c>
      <c r="Y213" s="28"/>
      <c r="Z213" s="28" t="s">
        <v>73</v>
      </c>
      <c r="AA213" s="28"/>
      <c r="AB213" s="43"/>
      <c r="AC213" s="28" t="s">
        <v>73</v>
      </c>
      <c r="AD213" s="43"/>
      <c r="AE213" s="34">
        <f t="shared" si="7"/>
        <v>0</v>
      </c>
      <c r="AF213" s="45"/>
      <c r="AG213" s="45"/>
      <c r="AH213" s="36">
        <f t="shared" si="2"/>
        <v>0</v>
      </c>
      <c r="AI213" s="28" t="s">
        <v>92</v>
      </c>
      <c r="AJ213" s="28" t="s">
        <v>55</v>
      </c>
      <c r="AK213" s="28" t="s">
        <v>55</v>
      </c>
      <c r="AL213" s="28" t="s">
        <v>55</v>
      </c>
      <c r="AM213" s="28" t="s">
        <v>55</v>
      </c>
      <c r="AN213" s="28" t="s">
        <v>92</v>
      </c>
      <c r="AO213" s="28" t="s">
        <v>55</v>
      </c>
      <c r="AP213" s="34">
        <f t="shared" si="8"/>
        <v>0</v>
      </c>
      <c r="AQ213" s="34">
        <f t="shared" si="9"/>
        <v>0</v>
      </c>
      <c r="AR213" s="34">
        <f t="shared" si="10"/>
        <v>0</v>
      </c>
      <c r="AS213" s="34">
        <f t="shared" si="11"/>
        <v>8</v>
      </c>
    </row>
    <row r="214">
      <c r="A214" s="18">
        <v>209.0</v>
      </c>
      <c r="B214" s="116" t="s">
        <v>374</v>
      </c>
      <c r="C214" s="116" t="s">
        <v>375</v>
      </c>
      <c r="D214" s="118"/>
      <c r="E214" s="117"/>
      <c r="F214" s="116" t="s">
        <v>96</v>
      </c>
      <c r="G214" s="116" t="s">
        <v>529</v>
      </c>
      <c r="H214" s="38" t="s">
        <v>83</v>
      </c>
      <c r="I214" s="38" t="s">
        <v>84</v>
      </c>
      <c r="J214" s="39">
        <v>42979.0</v>
      </c>
      <c r="K214" s="41"/>
      <c r="L214" s="38" t="s">
        <v>85</v>
      </c>
      <c r="M214" s="41"/>
      <c r="N214" s="41"/>
      <c r="O214" s="28" t="s">
        <v>73</v>
      </c>
      <c r="P214" s="28" t="s">
        <v>73</v>
      </c>
      <c r="Q214" s="28" t="s">
        <v>73</v>
      </c>
      <c r="R214" s="28"/>
      <c r="S214" s="28"/>
      <c r="T214" s="43"/>
      <c r="U214" s="43"/>
      <c r="V214" s="28" t="s">
        <v>73</v>
      </c>
      <c r="W214" s="28" t="s">
        <v>73</v>
      </c>
      <c r="X214" s="28" t="s">
        <v>73</v>
      </c>
      <c r="Y214" s="28"/>
      <c r="Z214" s="28" t="s">
        <v>73</v>
      </c>
      <c r="AA214" s="28"/>
      <c r="AB214" s="43"/>
      <c r="AC214" s="28" t="s">
        <v>73</v>
      </c>
      <c r="AD214" s="43"/>
      <c r="AE214" s="34">
        <f t="shared" si="7"/>
        <v>0</v>
      </c>
      <c r="AF214" s="45"/>
      <c r="AG214" s="45"/>
      <c r="AH214" s="36">
        <f t="shared" si="2"/>
        <v>0</v>
      </c>
      <c r="AI214" s="28" t="s">
        <v>92</v>
      </c>
      <c r="AJ214" s="28" t="s">
        <v>55</v>
      </c>
      <c r="AK214" s="28" t="s">
        <v>55</v>
      </c>
      <c r="AL214" s="28" t="s">
        <v>55</v>
      </c>
      <c r="AM214" s="28" t="s">
        <v>55</v>
      </c>
      <c r="AN214" s="28" t="s">
        <v>92</v>
      </c>
      <c r="AO214" s="28" t="s">
        <v>55</v>
      </c>
      <c r="AP214" s="34">
        <f t="shared" si="8"/>
        <v>0</v>
      </c>
      <c r="AQ214" s="34">
        <f t="shared" si="9"/>
        <v>0</v>
      </c>
      <c r="AR214" s="34">
        <f t="shared" si="10"/>
        <v>0</v>
      </c>
      <c r="AS214" s="34">
        <f t="shared" si="11"/>
        <v>8</v>
      </c>
    </row>
    <row r="215">
      <c r="A215" s="37">
        <v>210.0</v>
      </c>
      <c r="B215" s="116" t="s">
        <v>378</v>
      </c>
      <c r="C215" s="116" t="s">
        <v>379</v>
      </c>
      <c r="D215" s="116" t="s">
        <v>283</v>
      </c>
      <c r="E215" s="117"/>
      <c r="F215" s="116" t="s">
        <v>96</v>
      </c>
      <c r="G215" s="116" t="s">
        <v>529</v>
      </c>
      <c r="H215" s="38" t="s">
        <v>83</v>
      </c>
      <c r="I215" s="38" t="s">
        <v>84</v>
      </c>
      <c r="J215" s="39">
        <v>42979.0</v>
      </c>
      <c r="K215" s="41"/>
      <c r="L215" s="38" t="s">
        <v>85</v>
      </c>
      <c r="M215" s="41"/>
      <c r="N215" s="41"/>
      <c r="O215" s="28" t="s">
        <v>73</v>
      </c>
      <c r="P215" s="28" t="s">
        <v>73</v>
      </c>
      <c r="Q215" s="28" t="s">
        <v>73</v>
      </c>
      <c r="R215" s="28"/>
      <c r="S215" s="28"/>
      <c r="T215" s="43"/>
      <c r="U215" s="43"/>
      <c r="V215" s="28" t="s">
        <v>73</v>
      </c>
      <c r="W215" s="28" t="s">
        <v>73</v>
      </c>
      <c r="X215" s="28" t="s">
        <v>73</v>
      </c>
      <c r="Y215" s="28"/>
      <c r="Z215" s="28" t="s">
        <v>73</v>
      </c>
      <c r="AA215" s="28"/>
      <c r="AB215" s="43"/>
      <c r="AC215" s="28" t="s">
        <v>73</v>
      </c>
      <c r="AD215" s="43"/>
      <c r="AE215" s="34">
        <f t="shared" si="7"/>
        <v>0</v>
      </c>
      <c r="AF215" s="45"/>
      <c r="AG215" s="45"/>
      <c r="AH215" s="36">
        <f t="shared" si="2"/>
        <v>0</v>
      </c>
      <c r="AI215" s="28" t="s">
        <v>92</v>
      </c>
      <c r="AJ215" s="28" t="s">
        <v>55</v>
      </c>
      <c r="AK215" s="28" t="s">
        <v>55</v>
      </c>
      <c r="AL215" s="28" t="s">
        <v>55</v>
      </c>
      <c r="AM215" s="28" t="s">
        <v>55</v>
      </c>
      <c r="AN215" s="28" t="s">
        <v>92</v>
      </c>
      <c r="AO215" s="28" t="s">
        <v>55</v>
      </c>
      <c r="AP215" s="34">
        <f t="shared" si="8"/>
        <v>0</v>
      </c>
      <c r="AQ215" s="34">
        <f t="shared" si="9"/>
        <v>0</v>
      </c>
      <c r="AR215" s="34">
        <f t="shared" si="10"/>
        <v>0</v>
      </c>
      <c r="AS215" s="34">
        <f t="shared" si="11"/>
        <v>8</v>
      </c>
    </row>
    <row r="216">
      <c r="A216" s="18">
        <v>211.0</v>
      </c>
      <c r="B216" s="116" t="s">
        <v>187</v>
      </c>
      <c r="C216" s="116" t="s">
        <v>132</v>
      </c>
      <c r="D216" s="116" t="s">
        <v>611</v>
      </c>
      <c r="E216" s="117"/>
      <c r="F216" s="116" t="s">
        <v>79</v>
      </c>
      <c r="G216" s="116" t="s">
        <v>529</v>
      </c>
      <c r="H216" s="38" t="s">
        <v>83</v>
      </c>
      <c r="I216" s="38" t="s">
        <v>84</v>
      </c>
      <c r="J216" s="39">
        <v>42979.0</v>
      </c>
      <c r="K216" s="41"/>
      <c r="L216" s="38" t="s">
        <v>85</v>
      </c>
      <c r="M216" s="41"/>
      <c r="N216" s="41"/>
      <c r="O216" s="28" t="s">
        <v>72</v>
      </c>
      <c r="P216" s="28" t="s">
        <v>71</v>
      </c>
      <c r="Q216" s="28" t="s">
        <v>72</v>
      </c>
      <c r="R216" s="28"/>
      <c r="S216" s="28"/>
      <c r="T216" s="43"/>
      <c r="U216" s="43"/>
      <c r="V216" s="28" t="s">
        <v>73</v>
      </c>
      <c r="W216" s="28" t="s">
        <v>73</v>
      </c>
      <c r="X216" s="28" t="s">
        <v>73</v>
      </c>
      <c r="Y216" s="28"/>
      <c r="Z216" s="28" t="s">
        <v>73</v>
      </c>
      <c r="AA216" s="28"/>
      <c r="AB216" s="43"/>
      <c r="AC216" s="28" t="s">
        <v>73</v>
      </c>
      <c r="AD216" s="43"/>
      <c r="AE216" s="34">
        <f t="shared" si="7"/>
        <v>0</v>
      </c>
      <c r="AF216" s="45">
        <v>12.0</v>
      </c>
      <c r="AG216" s="45">
        <v>0.0</v>
      </c>
      <c r="AH216" s="36">
        <f t="shared" si="2"/>
        <v>12</v>
      </c>
      <c r="AI216" s="28" t="s">
        <v>92</v>
      </c>
      <c r="AJ216" s="28" t="s">
        <v>55</v>
      </c>
      <c r="AK216" s="28" t="s">
        <v>55</v>
      </c>
      <c r="AL216" s="28" t="s">
        <v>55</v>
      </c>
      <c r="AM216" s="28" t="s">
        <v>55</v>
      </c>
      <c r="AN216" s="28" t="s">
        <v>92</v>
      </c>
      <c r="AO216" s="28" t="s">
        <v>55</v>
      </c>
      <c r="AP216" s="34">
        <f t="shared" si="8"/>
        <v>0</v>
      </c>
      <c r="AQ216" s="34">
        <f t="shared" si="9"/>
        <v>1</v>
      </c>
      <c r="AR216" s="34">
        <f t="shared" si="10"/>
        <v>2</v>
      </c>
      <c r="AS216" s="34">
        <f t="shared" si="11"/>
        <v>5</v>
      </c>
    </row>
    <row r="217">
      <c r="A217" s="37">
        <v>212.0</v>
      </c>
      <c r="B217" s="116" t="s">
        <v>381</v>
      </c>
      <c r="C217" s="116" t="s">
        <v>110</v>
      </c>
      <c r="D217" s="116" t="s">
        <v>382</v>
      </c>
      <c r="E217" s="117"/>
      <c r="F217" s="116" t="s">
        <v>96</v>
      </c>
      <c r="G217" s="116" t="s">
        <v>529</v>
      </c>
      <c r="H217" s="38" t="s">
        <v>83</v>
      </c>
      <c r="I217" s="38" t="s">
        <v>84</v>
      </c>
      <c r="J217" s="39">
        <v>42979.0</v>
      </c>
      <c r="K217" s="41"/>
      <c r="L217" s="38" t="s">
        <v>85</v>
      </c>
      <c r="M217" s="41"/>
      <c r="N217" s="41"/>
      <c r="O217" s="28" t="s">
        <v>73</v>
      </c>
      <c r="P217" s="28" t="s">
        <v>73</v>
      </c>
      <c r="Q217" s="28" t="s">
        <v>73</v>
      </c>
      <c r="R217" s="28"/>
      <c r="S217" s="28"/>
      <c r="T217" s="43"/>
      <c r="U217" s="43"/>
      <c r="V217" s="28" t="s">
        <v>73</v>
      </c>
      <c r="W217" s="28" t="s">
        <v>73</v>
      </c>
      <c r="X217" s="28" t="s">
        <v>73</v>
      </c>
      <c r="Y217" s="28"/>
      <c r="Z217" s="28" t="s">
        <v>73</v>
      </c>
      <c r="AA217" s="28"/>
      <c r="AB217" s="43"/>
      <c r="AC217" s="28" t="s">
        <v>73</v>
      </c>
      <c r="AD217" s="43"/>
      <c r="AE217" s="34">
        <f t="shared" si="7"/>
        <v>0</v>
      </c>
      <c r="AF217" s="45"/>
      <c r="AG217" s="45"/>
      <c r="AH217" s="36">
        <f t="shared" si="2"/>
        <v>0</v>
      </c>
      <c r="AI217" s="28" t="s">
        <v>92</v>
      </c>
      <c r="AJ217" s="28" t="s">
        <v>55</v>
      </c>
      <c r="AK217" s="28" t="s">
        <v>55</v>
      </c>
      <c r="AL217" s="28" t="s">
        <v>55</v>
      </c>
      <c r="AM217" s="28" t="s">
        <v>55</v>
      </c>
      <c r="AN217" s="28" t="s">
        <v>92</v>
      </c>
      <c r="AO217" s="28" t="s">
        <v>55</v>
      </c>
      <c r="AP217" s="34">
        <f t="shared" si="8"/>
        <v>0</v>
      </c>
      <c r="AQ217" s="34">
        <f t="shared" si="9"/>
        <v>0</v>
      </c>
      <c r="AR217" s="34">
        <f t="shared" si="10"/>
        <v>0</v>
      </c>
      <c r="AS217" s="34">
        <f t="shared" si="11"/>
        <v>8</v>
      </c>
    </row>
    <row r="218">
      <c r="A218" s="18">
        <v>213.0</v>
      </c>
      <c r="B218" s="116" t="s">
        <v>1406</v>
      </c>
      <c r="C218" s="116" t="s">
        <v>1191</v>
      </c>
      <c r="D218" s="118"/>
      <c r="E218" s="117"/>
      <c r="F218" s="116" t="s">
        <v>96</v>
      </c>
      <c r="G218" s="116" t="s">
        <v>529</v>
      </c>
      <c r="H218" s="38" t="s">
        <v>83</v>
      </c>
      <c r="I218" s="38" t="s">
        <v>84</v>
      </c>
      <c r="J218" s="39">
        <v>42979.0</v>
      </c>
      <c r="K218" s="43"/>
      <c r="L218" s="47" t="s">
        <v>85</v>
      </c>
      <c r="M218" s="43"/>
      <c r="N218" s="43"/>
      <c r="O218" s="28" t="s">
        <v>73</v>
      </c>
      <c r="P218" s="28" t="s">
        <v>73</v>
      </c>
      <c r="Q218" s="28" t="s">
        <v>73</v>
      </c>
      <c r="R218" s="28"/>
      <c r="S218" s="28"/>
      <c r="T218" s="43"/>
      <c r="U218" s="43"/>
      <c r="V218" s="28" t="s">
        <v>73</v>
      </c>
      <c r="W218" s="28" t="s">
        <v>73</v>
      </c>
      <c r="X218" s="28" t="s">
        <v>73</v>
      </c>
      <c r="Y218" s="28"/>
      <c r="Z218" s="28" t="s">
        <v>73</v>
      </c>
      <c r="AA218" s="28"/>
      <c r="AB218" s="43"/>
      <c r="AC218" s="28" t="s">
        <v>73</v>
      </c>
      <c r="AD218" s="43"/>
      <c r="AE218" s="34">
        <f t="shared" si="7"/>
        <v>0</v>
      </c>
      <c r="AF218" s="45"/>
      <c r="AG218" s="45"/>
      <c r="AH218" s="36">
        <f t="shared" si="2"/>
        <v>0</v>
      </c>
      <c r="AI218" s="28" t="s">
        <v>92</v>
      </c>
      <c r="AJ218" s="28" t="s">
        <v>55</v>
      </c>
      <c r="AK218" s="28" t="s">
        <v>55</v>
      </c>
      <c r="AL218" s="28" t="s">
        <v>55</v>
      </c>
      <c r="AM218" s="28" t="s">
        <v>55</v>
      </c>
      <c r="AN218" s="28" t="s">
        <v>92</v>
      </c>
      <c r="AO218" s="28" t="s">
        <v>55</v>
      </c>
      <c r="AP218" s="34">
        <f t="shared" si="8"/>
        <v>0</v>
      </c>
      <c r="AQ218" s="34">
        <f t="shared" si="9"/>
        <v>0</v>
      </c>
      <c r="AR218" s="34">
        <f t="shared" si="10"/>
        <v>0</v>
      </c>
      <c r="AS218" s="34">
        <f t="shared" si="11"/>
        <v>8</v>
      </c>
    </row>
    <row r="219">
      <c r="A219" s="37">
        <v>214.0</v>
      </c>
      <c r="B219" s="116" t="s">
        <v>384</v>
      </c>
      <c r="C219" s="116" t="s">
        <v>386</v>
      </c>
      <c r="D219" s="116" t="s">
        <v>87</v>
      </c>
      <c r="E219" s="117"/>
      <c r="F219" s="116" t="s">
        <v>79</v>
      </c>
      <c r="G219" s="116" t="s">
        <v>529</v>
      </c>
      <c r="H219" s="38" t="s">
        <v>83</v>
      </c>
      <c r="I219" s="38" t="s">
        <v>84</v>
      </c>
      <c r="J219" s="39">
        <v>42979.0</v>
      </c>
      <c r="K219" s="43"/>
      <c r="L219" s="47" t="s">
        <v>85</v>
      </c>
      <c r="M219" s="43"/>
      <c r="N219" s="43"/>
      <c r="O219" s="28" t="s">
        <v>72</v>
      </c>
      <c r="P219" s="28" t="s">
        <v>72</v>
      </c>
      <c r="Q219" s="28" t="s">
        <v>72</v>
      </c>
      <c r="R219" s="28"/>
      <c r="S219" s="28"/>
      <c r="T219" s="43"/>
      <c r="U219" s="43"/>
      <c r="V219" s="28" t="s">
        <v>73</v>
      </c>
      <c r="W219" s="28" t="s">
        <v>73</v>
      </c>
      <c r="X219" s="28" t="s">
        <v>73</v>
      </c>
      <c r="Y219" s="28"/>
      <c r="Z219" s="28" t="s">
        <v>73</v>
      </c>
      <c r="AA219" s="28"/>
      <c r="AB219" s="43"/>
      <c r="AC219" s="28" t="s">
        <v>73</v>
      </c>
      <c r="AD219" s="43"/>
      <c r="AE219" s="34">
        <f t="shared" si="7"/>
        <v>0</v>
      </c>
      <c r="AF219" s="45"/>
      <c r="AG219" s="45"/>
      <c r="AH219" s="36">
        <f t="shared" si="2"/>
        <v>0</v>
      </c>
      <c r="AI219" s="28" t="s">
        <v>92</v>
      </c>
      <c r="AJ219" s="28" t="s">
        <v>55</v>
      </c>
      <c r="AK219" s="28" t="s">
        <v>55</v>
      </c>
      <c r="AL219" s="28" t="s">
        <v>55</v>
      </c>
      <c r="AM219" s="28" t="s">
        <v>55</v>
      </c>
      <c r="AN219" s="28" t="s">
        <v>92</v>
      </c>
      <c r="AO219" s="28" t="s">
        <v>55</v>
      </c>
      <c r="AP219" s="34">
        <f t="shared" si="8"/>
        <v>0</v>
      </c>
      <c r="AQ219" s="34">
        <f t="shared" si="9"/>
        <v>0</v>
      </c>
      <c r="AR219" s="34">
        <f t="shared" si="10"/>
        <v>3</v>
      </c>
      <c r="AS219" s="34">
        <f t="shared" si="11"/>
        <v>5</v>
      </c>
    </row>
    <row r="220">
      <c r="A220" s="18">
        <v>215.0</v>
      </c>
      <c r="B220" s="116" t="s">
        <v>130</v>
      </c>
      <c r="C220" s="116" t="s">
        <v>272</v>
      </c>
      <c r="D220" s="116" t="s">
        <v>165</v>
      </c>
      <c r="E220" s="117"/>
      <c r="F220" s="116" t="s">
        <v>79</v>
      </c>
      <c r="G220" s="116" t="s">
        <v>529</v>
      </c>
      <c r="H220" s="38" t="s">
        <v>83</v>
      </c>
      <c r="I220" s="38" t="s">
        <v>84</v>
      </c>
      <c r="J220" s="39">
        <v>42979.0</v>
      </c>
      <c r="K220" s="43"/>
      <c r="L220" s="47" t="s">
        <v>85</v>
      </c>
      <c r="M220" s="43"/>
      <c r="N220" s="43"/>
      <c r="O220" s="28" t="s">
        <v>73</v>
      </c>
      <c r="P220" s="28" t="s">
        <v>73</v>
      </c>
      <c r="Q220" s="28" t="s">
        <v>73</v>
      </c>
      <c r="R220" s="28"/>
      <c r="S220" s="28"/>
      <c r="T220" s="43"/>
      <c r="U220" s="43"/>
      <c r="V220" s="28" t="s">
        <v>73</v>
      </c>
      <c r="W220" s="28" t="s">
        <v>73</v>
      </c>
      <c r="X220" s="28" t="s">
        <v>73</v>
      </c>
      <c r="Y220" s="28"/>
      <c r="Z220" s="28" t="s">
        <v>73</v>
      </c>
      <c r="AA220" s="28"/>
      <c r="AB220" s="43"/>
      <c r="AC220" s="28" t="s">
        <v>73</v>
      </c>
      <c r="AD220" s="43"/>
      <c r="AE220" s="34">
        <f t="shared" si="7"/>
        <v>0</v>
      </c>
      <c r="AF220" s="45"/>
      <c r="AG220" s="45"/>
      <c r="AH220" s="36">
        <f t="shared" si="2"/>
        <v>0</v>
      </c>
      <c r="AI220" s="28" t="s">
        <v>92</v>
      </c>
      <c r="AJ220" s="28" t="s">
        <v>55</v>
      </c>
      <c r="AK220" s="28" t="s">
        <v>55</v>
      </c>
      <c r="AL220" s="28" t="s">
        <v>55</v>
      </c>
      <c r="AM220" s="28" t="s">
        <v>55</v>
      </c>
      <c r="AN220" s="28" t="s">
        <v>92</v>
      </c>
      <c r="AO220" s="28" t="s">
        <v>55</v>
      </c>
      <c r="AP220" s="34">
        <f t="shared" si="8"/>
        <v>0</v>
      </c>
      <c r="AQ220" s="34">
        <f t="shared" si="9"/>
        <v>0</v>
      </c>
      <c r="AR220" s="34">
        <f t="shared" si="10"/>
        <v>0</v>
      </c>
      <c r="AS220" s="34">
        <f t="shared" si="11"/>
        <v>8</v>
      </c>
    </row>
    <row r="221">
      <c r="A221" s="37">
        <v>216.0</v>
      </c>
      <c r="B221" s="116" t="s">
        <v>387</v>
      </c>
      <c r="C221" s="116" t="s">
        <v>388</v>
      </c>
      <c r="D221" s="116" t="s">
        <v>110</v>
      </c>
      <c r="E221" s="116" t="s">
        <v>389</v>
      </c>
      <c r="F221" s="116" t="s">
        <v>96</v>
      </c>
      <c r="G221" s="116" t="s">
        <v>529</v>
      </c>
      <c r="H221" s="38" t="s">
        <v>83</v>
      </c>
      <c r="I221" s="38" t="s">
        <v>84</v>
      </c>
      <c r="J221" s="39">
        <v>42979.0</v>
      </c>
      <c r="K221" s="43"/>
      <c r="L221" s="47" t="s">
        <v>85</v>
      </c>
      <c r="M221" s="43"/>
      <c r="N221" s="43"/>
      <c r="O221" s="28" t="s">
        <v>73</v>
      </c>
      <c r="P221" s="28" t="s">
        <v>73</v>
      </c>
      <c r="Q221" s="28" t="s">
        <v>73</v>
      </c>
      <c r="R221" s="28"/>
      <c r="S221" s="28"/>
      <c r="T221" s="43"/>
      <c r="U221" s="43"/>
      <c r="V221" s="28" t="s">
        <v>73</v>
      </c>
      <c r="W221" s="28" t="s">
        <v>73</v>
      </c>
      <c r="X221" s="28" t="s">
        <v>73</v>
      </c>
      <c r="Y221" s="28"/>
      <c r="Z221" s="28" t="s">
        <v>73</v>
      </c>
      <c r="AA221" s="28"/>
      <c r="AB221" s="43"/>
      <c r="AC221" s="28" t="s">
        <v>73</v>
      </c>
      <c r="AD221" s="43"/>
      <c r="AE221" s="34">
        <f t="shared" si="7"/>
        <v>0</v>
      </c>
      <c r="AF221" s="45"/>
      <c r="AG221" s="45"/>
      <c r="AH221" s="36">
        <f t="shared" si="2"/>
        <v>0</v>
      </c>
      <c r="AI221" s="28" t="s">
        <v>92</v>
      </c>
      <c r="AJ221" s="28" t="s">
        <v>55</v>
      </c>
      <c r="AK221" s="28" t="s">
        <v>55</v>
      </c>
      <c r="AL221" s="28" t="s">
        <v>55</v>
      </c>
      <c r="AM221" s="28" t="s">
        <v>55</v>
      </c>
      <c r="AN221" s="28" t="s">
        <v>92</v>
      </c>
      <c r="AO221" s="28" t="s">
        <v>55</v>
      </c>
      <c r="AP221" s="34">
        <f t="shared" si="8"/>
        <v>0</v>
      </c>
      <c r="AQ221" s="34">
        <f t="shared" si="9"/>
        <v>0</v>
      </c>
      <c r="AR221" s="34">
        <f t="shared" si="10"/>
        <v>0</v>
      </c>
      <c r="AS221" s="34">
        <f t="shared" si="11"/>
        <v>8</v>
      </c>
    </row>
    <row r="222">
      <c r="A222" s="18">
        <v>217.0</v>
      </c>
      <c r="B222" s="116" t="s">
        <v>394</v>
      </c>
      <c r="C222" s="116" t="s">
        <v>112</v>
      </c>
      <c r="D222" s="116" t="s">
        <v>252</v>
      </c>
      <c r="E222" s="117"/>
      <c r="F222" s="116" t="s">
        <v>96</v>
      </c>
      <c r="G222" s="116" t="s">
        <v>529</v>
      </c>
      <c r="H222" s="38" t="s">
        <v>83</v>
      </c>
      <c r="I222" s="38" t="s">
        <v>84</v>
      </c>
      <c r="J222" s="39">
        <v>42979.0</v>
      </c>
      <c r="K222" s="43"/>
      <c r="L222" s="47" t="s">
        <v>85</v>
      </c>
      <c r="M222" s="43"/>
      <c r="N222" s="43"/>
      <c r="O222" s="28" t="s">
        <v>73</v>
      </c>
      <c r="P222" s="28" t="s">
        <v>73</v>
      </c>
      <c r="Q222" s="28" t="s">
        <v>73</v>
      </c>
      <c r="R222" s="28"/>
      <c r="S222" s="28"/>
      <c r="T222" s="43"/>
      <c r="U222" s="43"/>
      <c r="V222" s="28" t="s">
        <v>73</v>
      </c>
      <c r="W222" s="28" t="s">
        <v>73</v>
      </c>
      <c r="X222" s="2" t="s">
        <v>73</v>
      </c>
      <c r="Y222" s="28"/>
      <c r="Z222" s="28" t="s">
        <v>73</v>
      </c>
      <c r="AA222" s="28"/>
      <c r="AB222" s="43"/>
      <c r="AC222" s="28" t="s">
        <v>73</v>
      </c>
      <c r="AD222" s="43"/>
      <c r="AE222" s="34">
        <f t="shared" si="7"/>
        <v>0</v>
      </c>
      <c r="AF222" s="45"/>
      <c r="AG222" s="45"/>
      <c r="AH222" s="36">
        <f t="shared" si="2"/>
        <v>0</v>
      </c>
      <c r="AI222" s="28" t="s">
        <v>92</v>
      </c>
      <c r="AJ222" s="28" t="s">
        <v>55</v>
      </c>
      <c r="AK222" s="28" t="s">
        <v>55</v>
      </c>
      <c r="AL222" s="28" t="s">
        <v>55</v>
      </c>
      <c r="AM222" s="28" t="s">
        <v>55</v>
      </c>
      <c r="AN222" s="28" t="s">
        <v>92</v>
      </c>
      <c r="AO222" s="28" t="s">
        <v>55</v>
      </c>
      <c r="AP222" s="34">
        <f t="shared" si="8"/>
        <v>0</v>
      </c>
      <c r="AQ222" s="34">
        <f t="shared" si="9"/>
        <v>0</v>
      </c>
      <c r="AR222" s="34">
        <f t="shared" si="10"/>
        <v>0</v>
      </c>
      <c r="AS222" s="34">
        <f t="shared" si="11"/>
        <v>8</v>
      </c>
    </row>
    <row r="223">
      <c r="A223" s="37">
        <v>218.0</v>
      </c>
      <c r="B223" s="116" t="s">
        <v>77</v>
      </c>
      <c r="C223" s="116" t="s">
        <v>395</v>
      </c>
      <c r="D223" s="116" t="s">
        <v>355</v>
      </c>
      <c r="E223" s="117"/>
      <c r="F223" s="116" t="s">
        <v>96</v>
      </c>
      <c r="G223" s="116" t="s">
        <v>594</v>
      </c>
      <c r="H223" s="38" t="s">
        <v>83</v>
      </c>
      <c r="I223" s="38" t="s">
        <v>84</v>
      </c>
      <c r="J223" s="39">
        <v>42979.0</v>
      </c>
      <c r="K223" s="43"/>
      <c r="L223" s="47" t="s">
        <v>85</v>
      </c>
      <c r="M223" s="43"/>
      <c r="N223" s="43"/>
      <c r="O223" s="28"/>
      <c r="P223" s="28"/>
      <c r="Q223" s="28"/>
      <c r="R223" s="28"/>
      <c r="S223" s="28"/>
      <c r="T223" s="43"/>
      <c r="U223" s="43"/>
      <c r="V223" s="28"/>
      <c r="W223" s="28"/>
      <c r="X223" s="28"/>
      <c r="Y223" s="28"/>
      <c r="Z223" s="28"/>
      <c r="AA223" s="28"/>
      <c r="AB223" s="43"/>
      <c r="AC223" s="28"/>
      <c r="AD223" s="43"/>
      <c r="AE223" s="34">
        <f t="shared" si="7"/>
        <v>0</v>
      </c>
      <c r="AF223" s="45"/>
      <c r="AG223" s="45"/>
      <c r="AH223" s="36">
        <f t="shared" si="2"/>
        <v>0</v>
      </c>
      <c r="AI223" s="43"/>
      <c r="AJ223" s="43"/>
      <c r="AK223" s="43"/>
      <c r="AL223" s="43"/>
      <c r="AM223" s="43"/>
      <c r="AN223" s="43"/>
      <c r="AO223" s="43"/>
      <c r="AP223" s="34">
        <f t="shared" si="8"/>
        <v>0</v>
      </c>
      <c r="AQ223" s="34">
        <f t="shared" si="9"/>
        <v>0</v>
      </c>
      <c r="AR223" s="34">
        <f t="shared" si="10"/>
        <v>0</v>
      </c>
      <c r="AS223" s="34">
        <f t="shared" si="11"/>
        <v>0</v>
      </c>
    </row>
    <row r="224">
      <c r="A224" s="18">
        <v>219.0</v>
      </c>
      <c r="B224" s="116" t="s">
        <v>398</v>
      </c>
      <c r="C224" s="116" t="s">
        <v>314</v>
      </c>
      <c r="D224" s="118"/>
      <c r="E224" s="118"/>
      <c r="F224" s="116" t="s">
        <v>96</v>
      </c>
      <c r="G224" s="116" t="s">
        <v>594</v>
      </c>
      <c r="H224" s="38" t="s">
        <v>83</v>
      </c>
      <c r="I224" s="38" t="s">
        <v>84</v>
      </c>
      <c r="J224" s="39">
        <v>42979.0</v>
      </c>
      <c r="K224" s="43"/>
      <c r="L224" s="47" t="s">
        <v>85</v>
      </c>
      <c r="M224" s="43"/>
      <c r="N224" s="43"/>
      <c r="O224" s="28"/>
      <c r="P224" s="28"/>
      <c r="Q224" s="28"/>
      <c r="R224" s="28"/>
      <c r="S224" s="28"/>
      <c r="T224" s="43"/>
      <c r="U224" s="43"/>
      <c r="V224" s="28"/>
      <c r="W224" s="28"/>
      <c r="X224" s="28"/>
      <c r="Y224" s="28"/>
      <c r="Z224" s="28"/>
      <c r="AA224" s="28"/>
      <c r="AB224" s="43"/>
      <c r="AC224" s="28"/>
      <c r="AD224" s="43"/>
      <c r="AE224" s="34">
        <f t="shared" si="7"/>
        <v>0</v>
      </c>
      <c r="AF224" s="45"/>
      <c r="AG224" s="45"/>
      <c r="AH224" s="36">
        <f t="shared" si="2"/>
        <v>0</v>
      </c>
      <c r="AI224" s="43"/>
      <c r="AJ224" s="43"/>
      <c r="AK224" s="43"/>
      <c r="AL224" s="43"/>
      <c r="AM224" s="43"/>
      <c r="AN224" s="43"/>
      <c r="AO224" s="43"/>
      <c r="AP224" s="34">
        <f t="shared" si="8"/>
        <v>0</v>
      </c>
      <c r="AQ224" s="34">
        <f t="shared" si="9"/>
        <v>0</v>
      </c>
      <c r="AR224" s="34">
        <f t="shared" si="10"/>
        <v>0</v>
      </c>
      <c r="AS224" s="34">
        <f t="shared" si="11"/>
        <v>0</v>
      </c>
    </row>
    <row r="225">
      <c r="A225" s="37">
        <v>220.0</v>
      </c>
      <c r="B225" s="116" t="s">
        <v>399</v>
      </c>
      <c r="C225" s="116" t="s">
        <v>120</v>
      </c>
      <c r="D225" s="116" t="s">
        <v>266</v>
      </c>
      <c r="E225" s="117"/>
      <c r="F225" s="116" t="s">
        <v>96</v>
      </c>
      <c r="G225" s="116" t="s">
        <v>594</v>
      </c>
      <c r="H225" s="38" t="s">
        <v>83</v>
      </c>
      <c r="I225" s="38" t="s">
        <v>84</v>
      </c>
      <c r="J225" s="39">
        <v>42979.0</v>
      </c>
      <c r="K225" s="43"/>
      <c r="L225" s="47" t="s">
        <v>85</v>
      </c>
      <c r="M225" s="43"/>
      <c r="N225" s="43"/>
      <c r="O225" s="28"/>
      <c r="P225" s="28"/>
      <c r="Q225" s="28"/>
      <c r="R225" s="28"/>
      <c r="S225" s="28"/>
      <c r="T225" s="43"/>
      <c r="U225" s="43"/>
      <c r="V225" s="28"/>
      <c r="W225" s="28"/>
      <c r="X225" s="28"/>
      <c r="Y225" s="28"/>
      <c r="Z225" s="28"/>
      <c r="AA225" s="28"/>
      <c r="AB225" s="43"/>
      <c r="AC225" s="28"/>
      <c r="AD225" s="43"/>
      <c r="AE225" s="34">
        <f t="shared" si="7"/>
        <v>0</v>
      </c>
      <c r="AF225" s="45"/>
      <c r="AG225" s="45"/>
      <c r="AH225" s="36">
        <f t="shared" si="2"/>
        <v>0</v>
      </c>
      <c r="AI225" s="43"/>
      <c r="AJ225" s="43"/>
      <c r="AK225" s="43"/>
      <c r="AL225" s="43"/>
      <c r="AM225" s="43"/>
      <c r="AN225" s="43"/>
      <c r="AO225" s="43"/>
      <c r="AP225" s="34">
        <f t="shared" si="8"/>
        <v>0</v>
      </c>
      <c r="AQ225" s="34">
        <f t="shared" si="9"/>
        <v>0</v>
      </c>
      <c r="AR225" s="34">
        <f t="shared" si="10"/>
        <v>0</v>
      </c>
      <c r="AS225" s="34">
        <f t="shared" si="11"/>
        <v>0</v>
      </c>
    </row>
    <row r="226">
      <c r="A226" s="18">
        <v>221.0</v>
      </c>
      <c r="B226" s="116" t="s">
        <v>282</v>
      </c>
      <c r="C226" s="116" t="s">
        <v>402</v>
      </c>
      <c r="D226" s="118"/>
      <c r="E226" s="117"/>
      <c r="F226" s="116" t="s">
        <v>96</v>
      </c>
      <c r="G226" s="116" t="s">
        <v>594</v>
      </c>
      <c r="H226" s="38" t="s">
        <v>83</v>
      </c>
      <c r="I226" s="38" t="s">
        <v>84</v>
      </c>
      <c r="J226" s="39">
        <v>42979.0</v>
      </c>
      <c r="K226" s="43"/>
      <c r="L226" s="47" t="s">
        <v>85</v>
      </c>
      <c r="M226" s="43"/>
      <c r="N226" s="43"/>
      <c r="O226" s="28"/>
      <c r="P226" s="28"/>
      <c r="Q226" s="28"/>
      <c r="R226" s="28"/>
      <c r="S226" s="28"/>
      <c r="T226" s="43"/>
      <c r="U226" s="43"/>
      <c r="V226" s="28"/>
      <c r="W226" s="28"/>
      <c r="X226" s="28"/>
      <c r="Y226" s="28"/>
      <c r="Z226" s="28"/>
      <c r="AA226" s="28"/>
      <c r="AB226" s="43"/>
      <c r="AC226" s="28"/>
      <c r="AD226" s="43"/>
      <c r="AE226" s="34">
        <f t="shared" si="7"/>
        <v>0</v>
      </c>
      <c r="AF226" s="45"/>
      <c r="AG226" s="45"/>
      <c r="AH226" s="36">
        <f t="shared" si="2"/>
        <v>0</v>
      </c>
      <c r="AI226" s="43"/>
      <c r="AJ226" s="43"/>
      <c r="AK226" s="43"/>
      <c r="AL226" s="43"/>
      <c r="AM226" s="43"/>
      <c r="AN226" s="43"/>
      <c r="AO226" s="43"/>
      <c r="AP226" s="34">
        <f t="shared" si="8"/>
        <v>0</v>
      </c>
      <c r="AQ226" s="34">
        <f t="shared" si="9"/>
        <v>0</v>
      </c>
      <c r="AR226" s="34">
        <f t="shared" si="10"/>
        <v>0</v>
      </c>
      <c r="AS226" s="34">
        <f t="shared" si="11"/>
        <v>0</v>
      </c>
    </row>
    <row r="227">
      <c r="A227" s="37">
        <v>222.0</v>
      </c>
      <c r="B227" s="116" t="s">
        <v>403</v>
      </c>
      <c r="C227" s="116" t="s">
        <v>244</v>
      </c>
      <c r="D227" s="116" t="s">
        <v>134</v>
      </c>
      <c r="E227" s="117"/>
      <c r="F227" s="116" t="s">
        <v>96</v>
      </c>
      <c r="G227" s="116" t="s">
        <v>594</v>
      </c>
      <c r="H227" s="38" t="s">
        <v>83</v>
      </c>
      <c r="I227" s="38" t="s">
        <v>84</v>
      </c>
      <c r="J227" s="39">
        <v>42979.0</v>
      </c>
      <c r="K227" s="43"/>
      <c r="L227" s="47" t="s">
        <v>85</v>
      </c>
      <c r="M227" s="43"/>
      <c r="N227" s="43"/>
      <c r="O227" s="28"/>
      <c r="P227" s="28"/>
      <c r="Q227" s="28"/>
      <c r="R227" s="28"/>
      <c r="S227" s="28"/>
      <c r="T227" s="43"/>
      <c r="U227" s="43"/>
      <c r="V227" s="28"/>
      <c r="W227" s="28"/>
      <c r="X227" s="28"/>
      <c r="Y227" s="28"/>
      <c r="Z227" s="28"/>
      <c r="AA227" s="28"/>
      <c r="AB227" s="43"/>
      <c r="AC227" s="28"/>
      <c r="AD227" s="43"/>
      <c r="AE227" s="34">
        <f t="shared" si="7"/>
        <v>0</v>
      </c>
      <c r="AF227" s="45"/>
      <c r="AG227" s="45"/>
      <c r="AH227" s="36">
        <f t="shared" si="2"/>
        <v>0</v>
      </c>
      <c r="AI227" s="43"/>
      <c r="AJ227" s="43"/>
      <c r="AK227" s="43"/>
      <c r="AL227" s="43"/>
      <c r="AM227" s="43"/>
      <c r="AN227" s="43"/>
      <c r="AO227" s="43"/>
      <c r="AP227" s="34">
        <f t="shared" si="8"/>
        <v>0</v>
      </c>
      <c r="AQ227" s="34">
        <f t="shared" si="9"/>
        <v>0</v>
      </c>
      <c r="AR227" s="34">
        <f t="shared" si="10"/>
        <v>0</v>
      </c>
      <c r="AS227" s="34">
        <f t="shared" si="11"/>
        <v>0</v>
      </c>
    </row>
    <row r="228">
      <c r="A228" s="18">
        <v>223.0</v>
      </c>
      <c r="B228" s="116" t="s">
        <v>410</v>
      </c>
      <c r="C228" s="116" t="s">
        <v>411</v>
      </c>
      <c r="D228" s="116" t="s">
        <v>412</v>
      </c>
      <c r="E228" s="117"/>
      <c r="F228" s="116" t="s">
        <v>96</v>
      </c>
      <c r="G228" s="116" t="s">
        <v>594</v>
      </c>
      <c r="H228" s="47" t="s">
        <v>83</v>
      </c>
      <c r="I228" s="47" t="s">
        <v>84</v>
      </c>
      <c r="J228" s="39">
        <v>42979.0</v>
      </c>
      <c r="K228" s="43"/>
      <c r="L228" s="47" t="s">
        <v>85</v>
      </c>
      <c r="M228" s="43"/>
      <c r="N228" s="43"/>
      <c r="O228" s="28"/>
      <c r="P228" s="28"/>
      <c r="Q228" s="28"/>
      <c r="R228" s="28"/>
      <c r="S228" s="28"/>
      <c r="T228" s="43"/>
      <c r="U228" s="43"/>
      <c r="V228" s="28"/>
      <c r="W228" s="28"/>
      <c r="X228" s="28"/>
      <c r="Y228" s="28"/>
      <c r="Z228" s="28"/>
      <c r="AA228" s="28"/>
      <c r="AB228" s="43"/>
      <c r="AC228" s="28"/>
      <c r="AD228" s="43"/>
      <c r="AE228" s="34">
        <f t="shared" si="7"/>
        <v>0</v>
      </c>
      <c r="AF228" s="45"/>
      <c r="AG228" s="45"/>
      <c r="AH228" s="36">
        <f t="shared" si="2"/>
        <v>0</v>
      </c>
      <c r="AI228" s="43"/>
      <c r="AJ228" s="43"/>
      <c r="AK228" s="43"/>
      <c r="AL228" s="43"/>
      <c r="AM228" s="43"/>
      <c r="AN228" s="43"/>
      <c r="AO228" s="43"/>
      <c r="AP228" s="34">
        <f t="shared" si="8"/>
        <v>0</v>
      </c>
      <c r="AQ228" s="34">
        <f t="shared" si="9"/>
        <v>0</v>
      </c>
      <c r="AR228" s="34">
        <f t="shared" si="10"/>
        <v>0</v>
      </c>
      <c r="AS228" s="34">
        <f t="shared" si="11"/>
        <v>0</v>
      </c>
    </row>
    <row r="229">
      <c r="A229" s="37">
        <v>224.0</v>
      </c>
      <c r="B229" s="116" t="s">
        <v>413</v>
      </c>
      <c r="C229" s="116" t="s">
        <v>115</v>
      </c>
      <c r="D229" s="116" t="s">
        <v>77</v>
      </c>
      <c r="E229" s="117"/>
      <c r="F229" s="116" t="s">
        <v>79</v>
      </c>
      <c r="G229" s="116" t="s">
        <v>594</v>
      </c>
      <c r="H229" s="47" t="s">
        <v>83</v>
      </c>
      <c r="I229" s="47" t="s">
        <v>84</v>
      </c>
      <c r="J229" s="39">
        <v>42979.0</v>
      </c>
      <c r="K229" s="43"/>
      <c r="L229" s="47" t="s">
        <v>85</v>
      </c>
      <c r="M229" s="43"/>
      <c r="N229" s="43"/>
      <c r="O229" s="28"/>
      <c r="P229" s="28"/>
      <c r="Q229" s="28"/>
      <c r="R229" s="28"/>
      <c r="S229" s="28"/>
      <c r="T229" s="43"/>
      <c r="U229" s="43"/>
      <c r="V229" s="28"/>
      <c r="W229" s="28"/>
      <c r="X229" s="28"/>
      <c r="Y229" s="28"/>
      <c r="Z229" s="28"/>
      <c r="AA229" s="28"/>
      <c r="AB229" s="43"/>
      <c r="AC229" s="28"/>
      <c r="AD229" s="43"/>
      <c r="AE229" s="34">
        <f t="shared" si="7"/>
        <v>0</v>
      </c>
      <c r="AF229" s="45"/>
      <c r="AG229" s="45"/>
      <c r="AH229" s="36">
        <f t="shared" si="2"/>
        <v>0</v>
      </c>
      <c r="AI229" s="43"/>
      <c r="AJ229" s="43"/>
      <c r="AK229" s="43"/>
      <c r="AL229" s="43"/>
      <c r="AM229" s="43"/>
      <c r="AN229" s="43"/>
      <c r="AO229" s="43"/>
      <c r="AP229" s="34">
        <f t="shared" si="8"/>
        <v>0</v>
      </c>
      <c r="AQ229" s="34">
        <f t="shared" si="9"/>
        <v>0</v>
      </c>
      <c r="AR229" s="34">
        <f t="shared" si="10"/>
        <v>0</v>
      </c>
      <c r="AS229" s="34">
        <f t="shared" si="11"/>
        <v>0</v>
      </c>
    </row>
    <row r="230">
      <c r="A230" s="18">
        <v>225.0</v>
      </c>
      <c r="B230" s="116" t="s">
        <v>906</v>
      </c>
      <c r="C230" s="116" t="s">
        <v>192</v>
      </c>
      <c r="D230" s="116" t="s">
        <v>591</v>
      </c>
      <c r="E230" s="117"/>
      <c r="F230" s="116" t="s">
        <v>96</v>
      </c>
      <c r="G230" s="116" t="s">
        <v>594</v>
      </c>
      <c r="H230" s="47" t="s">
        <v>83</v>
      </c>
      <c r="I230" s="47" t="s">
        <v>84</v>
      </c>
      <c r="J230" s="39">
        <v>42979.0</v>
      </c>
      <c r="K230" s="43"/>
      <c r="L230" s="47" t="s">
        <v>85</v>
      </c>
      <c r="M230" s="43"/>
      <c r="N230" s="43"/>
      <c r="O230" s="28"/>
      <c r="P230" s="28"/>
      <c r="Q230" s="28"/>
      <c r="R230" s="28"/>
      <c r="S230" s="28"/>
      <c r="T230" s="43"/>
      <c r="U230" s="43"/>
      <c r="V230" s="28"/>
      <c r="W230" s="28"/>
      <c r="X230" s="28"/>
      <c r="Y230" s="28"/>
      <c r="Z230" s="28"/>
      <c r="AA230" s="28"/>
      <c r="AB230" s="43"/>
      <c r="AC230" s="28"/>
      <c r="AD230" s="43"/>
      <c r="AE230" s="34">
        <f t="shared" si="7"/>
        <v>0</v>
      </c>
      <c r="AF230" s="45"/>
      <c r="AG230" s="45"/>
      <c r="AH230" s="36">
        <f t="shared" si="2"/>
        <v>0</v>
      </c>
      <c r="AI230" s="43"/>
      <c r="AJ230" s="41"/>
      <c r="AK230" s="43"/>
      <c r="AL230" s="43"/>
      <c r="AM230" s="43"/>
      <c r="AN230" s="43"/>
      <c r="AO230" s="43"/>
      <c r="AP230" s="34">
        <f t="shared" si="8"/>
        <v>0</v>
      </c>
      <c r="AQ230" s="34">
        <f t="shared" si="9"/>
        <v>0</v>
      </c>
      <c r="AR230" s="34">
        <f t="shared" si="10"/>
        <v>0</v>
      </c>
      <c r="AS230" s="34">
        <f t="shared" si="11"/>
        <v>0</v>
      </c>
    </row>
    <row r="231">
      <c r="A231" s="37">
        <v>226.0</v>
      </c>
      <c r="B231" s="116" t="s">
        <v>415</v>
      </c>
      <c r="C231" s="116" t="s">
        <v>213</v>
      </c>
      <c r="D231" s="116" t="s">
        <v>153</v>
      </c>
      <c r="E231" s="118"/>
      <c r="F231" s="116" t="s">
        <v>79</v>
      </c>
      <c r="G231" s="116" t="s">
        <v>594</v>
      </c>
      <c r="H231" s="38" t="s">
        <v>83</v>
      </c>
      <c r="I231" s="38" t="s">
        <v>84</v>
      </c>
      <c r="J231" s="39">
        <v>42979.0</v>
      </c>
      <c r="K231" s="41"/>
      <c r="L231" s="38" t="s">
        <v>85</v>
      </c>
      <c r="M231" s="41"/>
      <c r="N231" s="41"/>
      <c r="O231" s="28"/>
      <c r="P231" s="28"/>
      <c r="Q231" s="28"/>
      <c r="R231" s="28"/>
      <c r="S231" s="28"/>
      <c r="T231" s="43"/>
      <c r="U231" s="43"/>
      <c r="V231" s="28"/>
      <c r="W231" s="28"/>
      <c r="X231" s="28"/>
      <c r="Y231" s="28"/>
      <c r="Z231" s="28"/>
      <c r="AA231" s="28"/>
      <c r="AB231" s="43"/>
      <c r="AC231" s="28"/>
      <c r="AD231" s="41"/>
      <c r="AE231" s="34">
        <f t="shared" si="7"/>
        <v>0</v>
      </c>
      <c r="AF231" s="45"/>
      <c r="AG231" s="45"/>
      <c r="AH231" s="36">
        <f t="shared" si="2"/>
        <v>0</v>
      </c>
      <c r="AI231" s="41"/>
      <c r="AJ231" s="41"/>
      <c r="AK231" s="41"/>
      <c r="AL231" s="41"/>
      <c r="AM231" s="41"/>
      <c r="AN231" s="41"/>
      <c r="AO231" s="41"/>
      <c r="AP231" s="34">
        <f t="shared" si="8"/>
        <v>0</v>
      </c>
      <c r="AQ231" s="34">
        <f t="shared" si="9"/>
        <v>0</v>
      </c>
      <c r="AR231" s="34">
        <f t="shared" si="10"/>
        <v>0</v>
      </c>
      <c r="AS231" s="34">
        <f t="shared" si="11"/>
        <v>0</v>
      </c>
      <c r="AT231" s="7"/>
    </row>
    <row r="232">
      <c r="A232" s="18">
        <v>227.0</v>
      </c>
      <c r="B232" s="116" t="s">
        <v>418</v>
      </c>
      <c r="C232" s="116" t="s">
        <v>115</v>
      </c>
      <c r="D232" s="116" t="s">
        <v>296</v>
      </c>
      <c r="E232" s="117"/>
      <c r="F232" s="116" t="s">
        <v>79</v>
      </c>
      <c r="G232" s="116" t="s">
        <v>594</v>
      </c>
      <c r="H232" s="38" t="s">
        <v>83</v>
      </c>
      <c r="I232" s="38" t="s">
        <v>84</v>
      </c>
      <c r="J232" s="39">
        <v>42979.0</v>
      </c>
      <c r="K232" s="41"/>
      <c r="L232" s="38" t="s">
        <v>85</v>
      </c>
      <c r="M232" s="41"/>
      <c r="N232" s="41"/>
      <c r="O232" s="28"/>
      <c r="P232" s="28"/>
      <c r="Q232" s="28"/>
      <c r="R232" s="28"/>
      <c r="S232" s="28"/>
      <c r="T232" s="43"/>
      <c r="U232" s="43"/>
      <c r="V232" s="28"/>
      <c r="W232" s="28"/>
      <c r="X232" s="28"/>
      <c r="Y232" s="28"/>
      <c r="Z232" s="28"/>
      <c r="AA232" s="28"/>
      <c r="AB232" s="43"/>
      <c r="AC232" s="28"/>
      <c r="AD232" s="43"/>
      <c r="AE232" s="34">
        <f t="shared" si="7"/>
        <v>0</v>
      </c>
      <c r="AF232" s="45"/>
      <c r="AG232" s="45"/>
      <c r="AH232" s="36">
        <f t="shared" si="2"/>
        <v>0</v>
      </c>
      <c r="AI232" s="41"/>
      <c r="AJ232" s="41"/>
      <c r="AK232" s="41"/>
      <c r="AL232" s="41"/>
      <c r="AM232" s="41"/>
      <c r="AN232" s="41"/>
      <c r="AO232" s="41"/>
      <c r="AP232" s="34">
        <f t="shared" si="8"/>
        <v>0</v>
      </c>
      <c r="AQ232" s="34">
        <f t="shared" si="9"/>
        <v>0</v>
      </c>
      <c r="AR232" s="34">
        <f t="shared" si="10"/>
        <v>0</v>
      </c>
      <c r="AS232" s="34">
        <f t="shared" si="11"/>
        <v>0</v>
      </c>
    </row>
    <row r="233">
      <c r="A233" s="37">
        <v>228.0</v>
      </c>
      <c r="B233" s="116" t="s">
        <v>420</v>
      </c>
      <c r="C233" s="116" t="s">
        <v>275</v>
      </c>
      <c r="D233" s="116" t="s">
        <v>421</v>
      </c>
      <c r="E233" s="117"/>
      <c r="F233" s="116" t="s">
        <v>96</v>
      </c>
      <c r="G233" s="116" t="s">
        <v>594</v>
      </c>
      <c r="H233" s="38" t="s">
        <v>83</v>
      </c>
      <c r="I233" s="38" t="s">
        <v>84</v>
      </c>
      <c r="J233" s="39">
        <v>42979.0</v>
      </c>
      <c r="K233" s="41"/>
      <c r="L233" s="38" t="s">
        <v>85</v>
      </c>
      <c r="M233" s="41"/>
      <c r="N233" s="41"/>
      <c r="O233" s="28"/>
      <c r="P233" s="28"/>
      <c r="Q233" s="28"/>
      <c r="R233" s="28"/>
      <c r="S233" s="28"/>
      <c r="T233" s="43"/>
      <c r="U233" s="43"/>
      <c r="V233" s="28"/>
      <c r="W233" s="28"/>
      <c r="X233" s="28"/>
      <c r="Y233" s="28"/>
      <c r="Z233" s="28"/>
      <c r="AA233" s="28"/>
      <c r="AB233" s="43"/>
      <c r="AC233" s="28"/>
      <c r="AD233" s="43"/>
      <c r="AE233" s="34">
        <f t="shared" si="7"/>
        <v>0</v>
      </c>
      <c r="AF233" s="45"/>
      <c r="AG233" s="45"/>
      <c r="AH233" s="36">
        <f t="shared" si="2"/>
        <v>0</v>
      </c>
      <c r="AI233" s="41"/>
      <c r="AJ233" s="41"/>
      <c r="AK233" s="41"/>
      <c r="AL233" s="41"/>
      <c r="AM233" s="41"/>
      <c r="AN233" s="41"/>
      <c r="AO233" s="41"/>
      <c r="AP233" s="34">
        <f t="shared" si="8"/>
        <v>0</v>
      </c>
      <c r="AQ233" s="34">
        <f t="shared" si="9"/>
        <v>0</v>
      </c>
      <c r="AR233" s="34">
        <f t="shared" si="10"/>
        <v>0</v>
      </c>
      <c r="AS233" s="34">
        <f t="shared" si="11"/>
        <v>0</v>
      </c>
    </row>
    <row r="234">
      <c r="A234" s="18">
        <v>229.0</v>
      </c>
      <c r="B234" s="116" t="s">
        <v>422</v>
      </c>
      <c r="C234" s="116" t="s">
        <v>130</v>
      </c>
      <c r="D234" s="116" t="s">
        <v>423</v>
      </c>
      <c r="E234" s="116" t="s">
        <v>87</v>
      </c>
      <c r="F234" s="116" t="s">
        <v>79</v>
      </c>
      <c r="G234" s="116" t="s">
        <v>594</v>
      </c>
      <c r="H234" s="38" t="s">
        <v>83</v>
      </c>
      <c r="I234" s="38" t="s">
        <v>84</v>
      </c>
      <c r="J234" s="39">
        <v>42979.0</v>
      </c>
      <c r="K234" s="41"/>
      <c r="L234" s="38" t="s">
        <v>85</v>
      </c>
      <c r="M234" s="41"/>
      <c r="N234" s="41"/>
      <c r="O234" s="28"/>
      <c r="P234" s="28"/>
      <c r="Q234" s="28"/>
      <c r="R234" s="28"/>
      <c r="S234" s="28"/>
      <c r="T234" s="43"/>
      <c r="U234" s="43"/>
      <c r="V234" s="28"/>
      <c r="W234" s="28"/>
      <c r="X234" s="28"/>
      <c r="Y234" s="28"/>
      <c r="Z234" s="28"/>
      <c r="AA234" s="28"/>
      <c r="AB234" s="43"/>
      <c r="AC234" s="28"/>
      <c r="AD234" s="43"/>
      <c r="AE234" s="34">
        <f t="shared" si="7"/>
        <v>0</v>
      </c>
      <c r="AF234" s="45"/>
      <c r="AG234" s="45"/>
      <c r="AH234" s="36">
        <f t="shared" si="2"/>
        <v>0</v>
      </c>
      <c r="AI234" s="41"/>
      <c r="AJ234" s="41"/>
      <c r="AK234" s="41"/>
      <c r="AL234" s="41"/>
      <c r="AM234" s="41"/>
      <c r="AN234" s="41"/>
      <c r="AO234" s="41"/>
      <c r="AP234" s="34">
        <f t="shared" si="8"/>
        <v>0</v>
      </c>
      <c r="AQ234" s="34">
        <f t="shared" si="9"/>
        <v>0</v>
      </c>
      <c r="AR234" s="34">
        <f t="shared" si="10"/>
        <v>0</v>
      </c>
      <c r="AS234" s="34">
        <f t="shared" si="11"/>
        <v>0</v>
      </c>
    </row>
    <row r="235">
      <c r="A235" s="37">
        <v>230.0</v>
      </c>
      <c r="B235" s="116" t="s">
        <v>424</v>
      </c>
      <c r="C235" s="116" t="s">
        <v>425</v>
      </c>
      <c r="D235" s="116" t="s">
        <v>110</v>
      </c>
      <c r="E235" s="118"/>
      <c r="F235" s="116" t="s">
        <v>96</v>
      </c>
      <c r="G235" s="116" t="s">
        <v>594</v>
      </c>
      <c r="H235" s="38" t="s">
        <v>83</v>
      </c>
      <c r="I235" s="38" t="s">
        <v>84</v>
      </c>
      <c r="J235" s="39">
        <v>42979.0</v>
      </c>
      <c r="K235" s="41"/>
      <c r="L235" s="38" t="s">
        <v>85</v>
      </c>
      <c r="M235" s="41"/>
      <c r="N235" s="41"/>
      <c r="O235" s="28"/>
      <c r="P235" s="28"/>
      <c r="Q235" s="28"/>
      <c r="R235" s="28"/>
      <c r="S235" s="28"/>
      <c r="T235" s="43"/>
      <c r="U235" s="43"/>
      <c r="V235" s="28"/>
      <c r="W235" s="28"/>
      <c r="X235" s="28"/>
      <c r="Y235" s="28"/>
      <c r="Z235" s="28"/>
      <c r="AA235" s="28"/>
      <c r="AB235" s="43"/>
      <c r="AC235" s="28"/>
      <c r="AD235" s="43"/>
      <c r="AE235" s="34">
        <f t="shared" si="7"/>
        <v>0</v>
      </c>
      <c r="AF235" s="45"/>
      <c r="AG235" s="45"/>
      <c r="AH235" s="36">
        <f t="shared" si="2"/>
        <v>0</v>
      </c>
      <c r="AI235" s="41"/>
      <c r="AJ235" s="41"/>
      <c r="AK235" s="41"/>
      <c r="AL235" s="41"/>
      <c r="AM235" s="41"/>
      <c r="AN235" s="41"/>
      <c r="AO235" s="41"/>
      <c r="AP235" s="34">
        <f t="shared" si="8"/>
        <v>0</v>
      </c>
      <c r="AQ235" s="34">
        <f t="shared" si="9"/>
        <v>0</v>
      </c>
      <c r="AR235" s="34">
        <f t="shared" si="10"/>
        <v>0</v>
      </c>
      <c r="AS235" s="34">
        <f t="shared" si="11"/>
        <v>0</v>
      </c>
    </row>
    <row r="236">
      <c r="A236" s="18">
        <v>231.0</v>
      </c>
      <c r="B236" s="116" t="s">
        <v>430</v>
      </c>
      <c r="C236" s="116" t="s">
        <v>431</v>
      </c>
      <c r="D236" s="116" t="s">
        <v>432</v>
      </c>
      <c r="E236" s="117"/>
      <c r="F236" s="116" t="s">
        <v>79</v>
      </c>
      <c r="G236" s="116" t="s">
        <v>594</v>
      </c>
      <c r="H236" s="38" t="s">
        <v>83</v>
      </c>
      <c r="I236" s="38" t="s">
        <v>84</v>
      </c>
      <c r="J236" s="39">
        <v>42979.0</v>
      </c>
      <c r="K236" s="41"/>
      <c r="L236" s="38" t="s">
        <v>85</v>
      </c>
      <c r="M236" s="41"/>
      <c r="N236" s="41"/>
      <c r="O236" s="28"/>
      <c r="P236" s="28"/>
      <c r="Q236" s="28"/>
      <c r="R236" s="28"/>
      <c r="S236" s="28"/>
      <c r="T236" s="43"/>
      <c r="U236" s="43"/>
      <c r="V236" s="28"/>
      <c r="W236" s="28"/>
      <c r="X236" s="28"/>
      <c r="Y236" s="28"/>
      <c r="Z236" s="28"/>
      <c r="AA236" s="28"/>
      <c r="AB236" s="43"/>
      <c r="AC236" s="28"/>
      <c r="AD236" s="43"/>
      <c r="AE236" s="34">
        <f t="shared" si="7"/>
        <v>0</v>
      </c>
      <c r="AF236" s="45"/>
      <c r="AG236" s="45"/>
      <c r="AH236" s="36">
        <f t="shared" si="2"/>
        <v>0</v>
      </c>
      <c r="AI236" s="41"/>
      <c r="AJ236" s="41"/>
      <c r="AK236" s="41"/>
      <c r="AL236" s="41"/>
      <c r="AM236" s="41"/>
      <c r="AN236" s="41"/>
      <c r="AO236" s="41"/>
      <c r="AP236" s="34">
        <f t="shared" si="8"/>
        <v>0</v>
      </c>
      <c r="AQ236" s="34">
        <f t="shared" si="9"/>
        <v>0</v>
      </c>
      <c r="AR236" s="34">
        <f t="shared" si="10"/>
        <v>0</v>
      </c>
      <c r="AS236" s="34">
        <f t="shared" si="11"/>
        <v>0</v>
      </c>
    </row>
    <row r="237">
      <c r="A237" s="37">
        <v>232.0</v>
      </c>
      <c r="B237" s="116" t="s">
        <v>358</v>
      </c>
      <c r="C237" s="116" t="s">
        <v>78</v>
      </c>
      <c r="D237" s="116" t="s">
        <v>77</v>
      </c>
      <c r="E237" s="117"/>
      <c r="F237" s="116" t="s">
        <v>79</v>
      </c>
      <c r="G237" s="116" t="s">
        <v>594</v>
      </c>
      <c r="H237" s="38" t="s">
        <v>83</v>
      </c>
      <c r="I237" s="38" t="s">
        <v>84</v>
      </c>
      <c r="J237" s="39">
        <v>42989.0</v>
      </c>
      <c r="K237" s="41"/>
      <c r="L237" s="38" t="s">
        <v>85</v>
      </c>
      <c r="M237" s="41"/>
      <c r="N237" s="41"/>
      <c r="O237" s="28"/>
      <c r="P237" s="28"/>
      <c r="Q237" s="28"/>
      <c r="R237" s="28"/>
      <c r="S237" s="28"/>
      <c r="T237" s="43"/>
      <c r="U237" s="43"/>
      <c r="V237" s="28"/>
      <c r="W237" s="28"/>
      <c r="X237" s="28"/>
      <c r="Y237" s="28"/>
      <c r="Z237" s="28"/>
      <c r="AA237" s="28"/>
      <c r="AB237" s="43"/>
      <c r="AC237" s="28"/>
      <c r="AD237" s="43"/>
      <c r="AE237" s="34">
        <f t="shared" si="7"/>
        <v>0</v>
      </c>
      <c r="AF237" s="45"/>
      <c r="AG237" s="45"/>
      <c r="AH237" s="36">
        <f t="shared" si="2"/>
        <v>0</v>
      </c>
      <c r="AI237" s="41"/>
      <c r="AJ237" s="41"/>
      <c r="AK237" s="41"/>
      <c r="AL237" s="41"/>
      <c r="AM237" s="41"/>
      <c r="AN237" s="41"/>
      <c r="AO237" s="41"/>
      <c r="AP237" s="34">
        <f t="shared" si="8"/>
        <v>0</v>
      </c>
      <c r="AQ237" s="34">
        <f t="shared" si="9"/>
        <v>0</v>
      </c>
      <c r="AR237" s="34">
        <f t="shared" si="10"/>
        <v>0</v>
      </c>
      <c r="AS237" s="34">
        <f t="shared" si="11"/>
        <v>0</v>
      </c>
    </row>
    <row r="238">
      <c r="A238" s="18">
        <v>233.0</v>
      </c>
      <c r="B238" s="116" t="s">
        <v>1999</v>
      </c>
      <c r="C238" s="116" t="s">
        <v>172</v>
      </c>
      <c r="D238" s="116" t="s">
        <v>76</v>
      </c>
      <c r="E238" s="117"/>
      <c r="F238" s="116" t="s">
        <v>79</v>
      </c>
      <c r="G238" s="116" t="s">
        <v>594</v>
      </c>
      <c r="H238" s="38" t="s">
        <v>83</v>
      </c>
      <c r="I238" s="38" t="s">
        <v>84</v>
      </c>
      <c r="J238" s="39">
        <v>42979.0</v>
      </c>
      <c r="K238" s="41"/>
      <c r="L238" s="38" t="s">
        <v>85</v>
      </c>
      <c r="M238" s="41"/>
      <c r="N238" s="41"/>
      <c r="O238" s="28"/>
      <c r="P238" s="28"/>
      <c r="Q238" s="28"/>
      <c r="R238" s="28"/>
      <c r="S238" s="28"/>
      <c r="T238" s="43"/>
      <c r="U238" s="43"/>
      <c r="V238" s="28"/>
      <c r="W238" s="28"/>
      <c r="X238" s="28"/>
      <c r="Y238" s="28"/>
      <c r="Z238" s="28"/>
      <c r="AA238" s="28"/>
      <c r="AB238" s="43"/>
      <c r="AC238" s="28"/>
      <c r="AD238" s="43"/>
      <c r="AE238" s="34">
        <f t="shared" si="7"/>
        <v>0</v>
      </c>
      <c r="AF238" s="45"/>
      <c r="AG238" s="45"/>
      <c r="AH238" s="36">
        <f t="shared" si="2"/>
        <v>0</v>
      </c>
      <c r="AI238" s="41"/>
      <c r="AJ238" s="41"/>
      <c r="AK238" s="41"/>
      <c r="AL238" s="41"/>
      <c r="AM238" s="41"/>
      <c r="AN238" s="41"/>
      <c r="AO238" s="41"/>
      <c r="AP238" s="34">
        <f t="shared" si="8"/>
        <v>0</v>
      </c>
      <c r="AQ238" s="34">
        <f t="shared" si="9"/>
        <v>0</v>
      </c>
      <c r="AR238" s="34">
        <f t="shared" si="10"/>
        <v>0</v>
      </c>
      <c r="AS238" s="34">
        <f t="shared" si="11"/>
        <v>0</v>
      </c>
    </row>
    <row r="239">
      <c r="A239" s="37">
        <v>234.0</v>
      </c>
      <c r="B239" s="116" t="s">
        <v>435</v>
      </c>
      <c r="C239" s="116" t="s">
        <v>142</v>
      </c>
      <c r="D239" s="116" t="s">
        <v>161</v>
      </c>
      <c r="E239" s="117"/>
      <c r="F239" s="116" t="s">
        <v>79</v>
      </c>
      <c r="G239" s="116" t="s">
        <v>594</v>
      </c>
      <c r="H239" s="38" t="s">
        <v>83</v>
      </c>
      <c r="I239" s="38" t="s">
        <v>84</v>
      </c>
      <c r="J239" s="39">
        <v>42979.0</v>
      </c>
      <c r="K239" s="41"/>
      <c r="L239" s="38" t="s">
        <v>85</v>
      </c>
      <c r="M239" s="41"/>
      <c r="N239" s="41"/>
      <c r="O239" s="28"/>
      <c r="P239" s="28"/>
      <c r="Q239" s="28"/>
      <c r="R239" s="28"/>
      <c r="S239" s="28"/>
      <c r="T239" s="43"/>
      <c r="U239" s="43"/>
      <c r="V239" s="28"/>
      <c r="W239" s="28"/>
      <c r="X239" s="28"/>
      <c r="Y239" s="28"/>
      <c r="Z239" s="28"/>
      <c r="AA239" s="28"/>
      <c r="AB239" s="43"/>
      <c r="AC239" s="28"/>
      <c r="AD239" s="43"/>
      <c r="AE239" s="34">
        <f t="shared" si="7"/>
        <v>0</v>
      </c>
      <c r="AF239" s="45"/>
      <c r="AG239" s="45"/>
      <c r="AH239" s="36">
        <f t="shared" si="2"/>
        <v>0</v>
      </c>
      <c r="AI239" s="41"/>
      <c r="AJ239" s="41"/>
      <c r="AK239" s="41"/>
      <c r="AL239" s="41"/>
      <c r="AM239" s="41"/>
      <c r="AN239" s="41"/>
      <c r="AO239" s="41"/>
      <c r="AP239" s="34">
        <f t="shared" si="8"/>
        <v>0</v>
      </c>
      <c r="AQ239" s="34">
        <f t="shared" si="9"/>
        <v>0</v>
      </c>
      <c r="AR239" s="34">
        <f t="shared" si="10"/>
        <v>0</v>
      </c>
      <c r="AS239" s="34">
        <f t="shared" si="11"/>
        <v>0</v>
      </c>
    </row>
    <row r="240">
      <c r="A240" s="18">
        <v>235.0</v>
      </c>
      <c r="B240" s="116" t="s">
        <v>437</v>
      </c>
      <c r="C240" s="116" t="s">
        <v>142</v>
      </c>
      <c r="D240" s="116" t="s">
        <v>77</v>
      </c>
      <c r="E240" s="117"/>
      <c r="F240" s="116" t="s">
        <v>79</v>
      </c>
      <c r="G240" s="116" t="s">
        <v>594</v>
      </c>
      <c r="H240" s="38" t="s">
        <v>83</v>
      </c>
      <c r="I240" s="38" t="s">
        <v>84</v>
      </c>
      <c r="J240" s="39">
        <v>42979.0</v>
      </c>
      <c r="K240" s="41"/>
      <c r="L240" s="38" t="s">
        <v>85</v>
      </c>
      <c r="M240" s="41"/>
      <c r="N240" s="41"/>
      <c r="O240" s="28"/>
      <c r="P240" s="28"/>
      <c r="Q240" s="28"/>
      <c r="R240" s="28"/>
      <c r="S240" s="28"/>
      <c r="T240" s="43"/>
      <c r="U240" s="43"/>
      <c r="V240" s="28"/>
      <c r="W240" s="28"/>
      <c r="X240" s="28"/>
      <c r="Y240" s="28"/>
      <c r="Z240" s="28"/>
      <c r="AA240" s="28"/>
      <c r="AB240" s="43"/>
      <c r="AC240" s="28"/>
      <c r="AD240" s="43"/>
      <c r="AE240" s="34">
        <f t="shared" si="7"/>
        <v>0</v>
      </c>
      <c r="AF240" s="45"/>
      <c r="AG240" s="45"/>
      <c r="AH240" s="36">
        <f t="shared" si="2"/>
        <v>0</v>
      </c>
      <c r="AI240" s="41"/>
      <c r="AJ240" s="41"/>
      <c r="AK240" s="41"/>
      <c r="AL240" s="41"/>
      <c r="AM240" s="41"/>
      <c r="AN240" s="41"/>
      <c r="AO240" s="41"/>
      <c r="AP240" s="34">
        <f t="shared" si="8"/>
        <v>0</v>
      </c>
      <c r="AQ240" s="34">
        <f t="shared" si="9"/>
        <v>0</v>
      </c>
      <c r="AR240" s="34">
        <f t="shared" si="10"/>
        <v>0</v>
      </c>
      <c r="AS240" s="34">
        <f t="shared" si="11"/>
        <v>0</v>
      </c>
    </row>
    <row r="241">
      <c r="A241" s="37">
        <v>236.0</v>
      </c>
      <c r="B241" s="116" t="s">
        <v>437</v>
      </c>
      <c r="C241" s="116" t="s">
        <v>440</v>
      </c>
      <c r="D241" s="118"/>
      <c r="E241" s="117"/>
      <c r="F241" s="116" t="s">
        <v>96</v>
      </c>
      <c r="G241" s="116" t="s">
        <v>594</v>
      </c>
      <c r="H241" s="38" t="s">
        <v>83</v>
      </c>
      <c r="I241" s="38" t="s">
        <v>84</v>
      </c>
      <c r="J241" s="39">
        <v>42979.0</v>
      </c>
      <c r="K241" s="44"/>
      <c r="L241" s="38" t="s">
        <v>85</v>
      </c>
      <c r="M241" s="41"/>
      <c r="N241" s="41"/>
      <c r="O241" s="28"/>
      <c r="P241" s="28"/>
      <c r="Q241" s="28"/>
      <c r="R241" s="28"/>
      <c r="S241" s="28"/>
      <c r="T241" s="43"/>
      <c r="U241" s="43"/>
      <c r="V241" s="28"/>
      <c r="W241" s="28"/>
      <c r="X241" s="28"/>
      <c r="Y241" s="28"/>
      <c r="Z241" s="28"/>
      <c r="AA241" s="28"/>
      <c r="AB241" s="43"/>
      <c r="AC241" s="28"/>
      <c r="AD241" s="43"/>
      <c r="AE241" s="34">
        <f t="shared" si="7"/>
        <v>0</v>
      </c>
      <c r="AF241" s="45"/>
      <c r="AG241" s="45"/>
      <c r="AH241" s="36">
        <f t="shared" si="2"/>
        <v>0</v>
      </c>
      <c r="AI241" s="41"/>
      <c r="AJ241" s="41"/>
      <c r="AK241" s="41"/>
      <c r="AL241" s="41"/>
      <c r="AM241" s="41"/>
      <c r="AN241" s="41"/>
      <c r="AO241" s="41"/>
      <c r="AP241" s="34">
        <f t="shared" si="8"/>
        <v>0</v>
      </c>
      <c r="AQ241" s="34">
        <f t="shared" si="9"/>
        <v>0</v>
      </c>
      <c r="AR241" s="34">
        <f t="shared" si="10"/>
        <v>0</v>
      </c>
      <c r="AS241" s="34">
        <f t="shared" si="11"/>
        <v>0</v>
      </c>
    </row>
    <row r="242">
      <c r="A242" s="18">
        <v>237.0</v>
      </c>
      <c r="B242" s="116" t="s">
        <v>441</v>
      </c>
      <c r="C242" s="116" t="s">
        <v>161</v>
      </c>
      <c r="D242" s="116" t="s">
        <v>78</v>
      </c>
      <c r="E242" s="118"/>
      <c r="F242" s="116" t="s">
        <v>79</v>
      </c>
      <c r="G242" s="116" t="s">
        <v>594</v>
      </c>
      <c r="H242" s="38" t="s">
        <v>83</v>
      </c>
      <c r="I242" s="38" t="s">
        <v>84</v>
      </c>
      <c r="J242" s="39">
        <v>42979.0</v>
      </c>
      <c r="K242" s="41"/>
      <c r="L242" s="38" t="s">
        <v>85</v>
      </c>
      <c r="M242" s="41"/>
      <c r="N242" s="41"/>
      <c r="O242" s="28"/>
      <c r="P242" s="28"/>
      <c r="Q242" s="28"/>
      <c r="R242" s="28"/>
      <c r="S242" s="28"/>
      <c r="T242" s="43"/>
      <c r="U242" s="43"/>
      <c r="V242" s="28"/>
      <c r="W242" s="28"/>
      <c r="X242" s="28"/>
      <c r="Y242" s="28"/>
      <c r="Z242" s="28"/>
      <c r="AA242" s="28"/>
      <c r="AB242" s="43"/>
      <c r="AC242" s="28"/>
      <c r="AD242" s="43"/>
      <c r="AE242" s="34">
        <f t="shared" si="7"/>
        <v>0</v>
      </c>
      <c r="AF242" s="45"/>
      <c r="AG242" s="45"/>
      <c r="AH242" s="36">
        <f t="shared" si="2"/>
        <v>0</v>
      </c>
      <c r="AI242" s="41"/>
      <c r="AJ242" s="41"/>
      <c r="AK242" s="41"/>
      <c r="AL242" s="41"/>
      <c r="AM242" s="41"/>
      <c r="AN242" s="41"/>
      <c r="AO242" s="41"/>
      <c r="AP242" s="34">
        <f t="shared" si="8"/>
        <v>0</v>
      </c>
      <c r="AQ242" s="34">
        <f t="shared" si="9"/>
        <v>0</v>
      </c>
      <c r="AR242" s="34">
        <f t="shared" si="10"/>
        <v>0</v>
      </c>
      <c r="AS242" s="34">
        <f t="shared" si="11"/>
        <v>0</v>
      </c>
    </row>
    <row r="243">
      <c r="A243" s="37">
        <v>238.0</v>
      </c>
      <c r="B243" s="116" t="s">
        <v>445</v>
      </c>
      <c r="C243" s="116" t="s">
        <v>110</v>
      </c>
      <c r="D243" s="116" t="s">
        <v>446</v>
      </c>
      <c r="E243" s="117"/>
      <c r="F243" s="116" t="s">
        <v>96</v>
      </c>
      <c r="G243" s="116" t="s">
        <v>594</v>
      </c>
      <c r="H243" s="38" t="s">
        <v>83</v>
      </c>
      <c r="I243" s="38" t="s">
        <v>84</v>
      </c>
      <c r="J243" s="39">
        <v>42979.0</v>
      </c>
      <c r="K243" s="41"/>
      <c r="L243" s="38" t="s">
        <v>85</v>
      </c>
      <c r="M243" s="41"/>
      <c r="N243" s="41"/>
      <c r="O243" s="28"/>
      <c r="P243" s="28"/>
      <c r="Q243" s="28"/>
      <c r="R243" s="28"/>
      <c r="S243" s="28"/>
      <c r="T243" s="43"/>
      <c r="U243" s="43"/>
      <c r="V243" s="28"/>
      <c r="W243" s="28"/>
      <c r="X243" s="28"/>
      <c r="Y243" s="28"/>
      <c r="Z243" s="28"/>
      <c r="AA243" s="28"/>
      <c r="AB243" s="43"/>
      <c r="AC243" s="28"/>
      <c r="AD243" s="43"/>
      <c r="AE243" s="34">
        <f t="shared" si="7"/>
        <v>0</v>
      </c>
      <c r="AF243" s="45"/>
      <c r="AG243" s="45"/>
      <c r="AH243" s="36">
        <f t="shared" si="2"/>
        <v>0</v>
      </c>
      <c r="AI243" s="41"/>
      <c r="AJ243" s="41"/>
      <c r="AK243" s="41"/>
      <c r="AL243" s="41"/>
      <c r="AM243" s="41"/>
      <c r="AN243" s="41"/>
      <c r="AO243" s="41"/>
      <c r="AP243" s="34">
        <f t="shared" si="8"/>
        <v>0</v>
      </c>
      <c r="AQ243" s="34">
        <f t="shared" si="9"/>
        <v>0</v>
      </c>
      <c r="AR243" s="34">
        <f t="shared" si="10"/>
        <v>0</v>
      </c>
      <c r="AS243" s="34">
        <f t="shared" si="11"/>
        <v>0</v>
      </c>
    </row>
    <row r="244">
      <c r="A244" s="18">
        <v>239.0</v>
      </c>
      <c r="B244" s="116" t="s">
        <v>447</v>
      </c>
      <c r="C244" s="116" t="s">
        <v>448</v>
      </c>
      <c r="D244" s="118"/>
      <c r="E244" s="117"/>
      <c r="F244" s="116" t="s">
        <v>79</v>
      </c>
      <c r="G244" s="116" t="s">
        <v>594</v>
      </c>
      <c r="H244" s="38" t="s">
        <v>83</v>
      </c>
      <c r="I244" s="38" t="s">
        <v>84</v>
      </c>
      <c r="J244" s="39">
        <v>42979.0</v>
      </c>
      <c r="K244" s="44"/>
      <c r="L244" s="38" t="s">
        <v>85</v>
      </c>
      <c r="M244" s="41"/>
      <c r="N244" s="41"/>
      <c r="O244" s="28"/>
      <c r="P244" s="28"/>
      <c r="Q244" s="28"/>
      <c r="R244" s="28"/>
      <c r="S244" s="28"/>
      <c r="T244" s="43"/>
      <c r="U244" s="43"/>
      <c r="V244" s="28"/>
      <c r="W244" s="28"/>
      <c r="X244" s="28"/>
      <c r="Y244" s="28"/>
      <c r="Z244" s="28"/>
      <c r="AA244" s="28"/>
      <c r="AB244" s="43"/>
      <c r="AC244" s="28"/>
      <c r="AD244" s="43"/>
      <c r="AE244" s="34">
        <f t="shared" si="7"/>
        <v>0</v>
      </c>
      <c r="AF244" s="45"/>
      <c r="AG244" s="45"/>
      <c r="AH244" s="36">
        <f t="shared" si="2"/>
        <v>0</v>
      </c>
      <c r="AI244" s="41"/>
      <c r="AJ244" s="41"/>
      <c r="AK244" s="41"/>
      <c r="AL244" s="41"/>
      <c r="AM244" s="41"/>
      <c r="AN244" s="41"/>
      <c r="AO244" s="41"/>
      <c r="AP244" s="34">
        <f t="shared" si="8"/>
        <v>0</v>
      </c>
      <c r="AQ244" s="34">
        <f t="shared" si="9"/>
        <v>0</v>
      </c>
      <c r="AR244" s="34">
        <f t="shared" si="10"/>
        <v>0</v>
      </c>
      <c r="AS244" s="34">
        <f t="shared" si="11"/>
        <v>0</v>
      </c>
    </row>
    <row r="245">
      <c r="A245" s="37">
        <v>240.0</v>
      </c>
      <c r="B245" s="116" t="s">
        <v>449</v>
      </c>
      <c r="C245" s="116" t="s">
        <v>450</v>
      </c>
      <c r="D245" s="116" t="s">
        <v>451</v>
      </c>
      <c r="E245" s="117"/>
      <c r="F245" s="116" t="s">
        <v>79</v>
      </c>
      <c r="G245" s="116" t="s">
        <v>594</v>
      </c>
      <c r="H245" s="38" t="s">
        <v>83</v>
      </c>
      <c r="I245" s="38" t="s">
        <v>84</v>
      </c>
      <c r="J245" s="39">
        <v>42979.0</v>
      </c>
      <c r="K245" s="41"/>
      <c r="L245" s="38" t="s">
        <v>85</v>
      </c>
      <c r="M245" s="41"/>
      <c r="N245" s="41"/>
      <c r="O245" s="28"/>
      <c r="P245" s="28"/>
      <c r="Q245" s="28"/>
      <c r="R245" s="28"/>
      <c r="S245" s="28"/>
      <c r="T245" s="43"/>
      <c r="U245" s="43"/>
      <c r="V245" s="28"/>
      <c r="W245" s="28"/>
      <c r="X245" s="28"/>
      <c r="Y245" s="28"/>
      <c r="Z245" s="28"/>
      <c r="AA245" s="28"/>
      <c r="AB245" s="43"/>
      <c r="AC245" s="28"/>
      <c r="AD245" s="43"/>
      <c r="AE245" s="34">
        <f t="shared" si="7"/>
        <v>0</v>
      </c>
      <c r="AF245" s="45"/>
      <c r="AG245" s="45"/>
      <c r="AH245" s="36">
        <f t="shared" si="2"/>
        <v>0</v>
      </c>
      <c r="AI245" s="41"/>
      <c r="AJ245" s="41"/>
      <c r="AK245" s="41"/>
      <c r="AL245" s="41"/>
      <c r="AM245" s="41"/>
      <c r="AN245" s="41"/>
      <c r="AO245" s="41"/>
      <c r="AP245" s="34">
        <f t="shared" si="8"/>
        <v>0</v>
      </c>
      <c r="AQ245" s="34">
        <f t="shared" si="9"/>
        <v>0</v>
      </c>
      <c r="AR245" s="34">
        <f t="shared" si="10"/>
        <v>0</v>
      </c>
      <c r="AS245" s="34">
        <f t="shared" si="11"/>
        <v>0</v>
      </c>
    </row>
    <row r="246">
      <c r="A246" s="18">
        <v>241.0</v>
      </c>
      <c r="B246" s="116" t="s">
        <v>455</v>
      </c>
      <c r="C246" s="116" t="s">
        <v>456</v>
      </c>
      <c r="D246" s="118"/>
      <c r="E246" s="117"/>
      <c r="F246" s="116" t="s">
        <v>79</v>
      </c>
      <c r="G246" s="116" t="s">
        <v>594</v>
      </c>
      <c r="H246" s="38" t="s">
        <v>83</v>
      </c>
      <c r="I246" s="38" t="s">
        <v>84</v>
      </c>
      <c r="J246" s="39">
        <v>42979.0</v>
      </c>
      <c r="K246" s="41"/>
      <c r="L246" s="38" t="s">
        <v>85</v>
      </c>
      <c r="M246" s="41"/>
      <c r="N246" s="41"/>
      <c r="O246" s="28"/>
      <c r="P246" s="28"/>
      <c r="Q246" s="28"/>
      <c r="R246" s="28"/>
      <c r="S246" s="28"/>
      <c r="T246" s="43"/>
      <c r="U246" s="43"/>
      <c r="V246" s="28"/>
      <c r="W246" s="28"/>
      <c r="X246" s="28"/>
      <c r="Y246" s="28"/>
      <c r="Z246" s="28"/>
      <c r="AA246" s="28"/>
      <c r="AB246" s="43"/>
      <c r="AC246" s="28"/>
      <c r="AD246" s="43"/>
      <c r="AE246" s="34">
        <f t="shared" si="7"/>
        <v>0</v>
      </c>
      <c r="AF246" s="45"/>
      <c r="AG246" s="45"/>
      <c r="AH246" s="36">
        <f t="shared" si="2"/>
        <v>0</v>
      </c>
      <c r="AI246" s="41"/>
      <c r="AJ246" s="41"/>
      <c r="AK246" s="41"/>
      <c r="AL246" s="41"/>
      <c r="AM246" s="41"/>
      <c r="AN246" s="41"/>
      <c r="AO246" s="41"/>
      <c r="AP246" s="34">
        <f t="shared" si="8"/>
        <v>0</v>
      </c>
      <c r="AQ246" s="34">
        <f t="shared" si="9"/>
        <v>0</v>
      </c>
      <c r="AR246" s="34">
        <f t="shared" si="10"/>
        <v>0</v>
      </c>
      <c r="AS246" s="34">
        <f t="shared" si="11"/>
        <v>0</v>
      </c>
    </row>
    <row r="247">
      <c r="A247" s="37">
        <v>242.0</v>
      </c>
      <c r="B247" s="116" t="s">
        <v>455</v>
      </c>
      <c r="C247" s="116" t="s">
        <v>457</v>
      </c>
      <c r="D247" s="116" t="s">
        <v>110</v>
      </c>
      <c r="E247" s="117"/>
      <c r="F247" s="116" t="s">
        <v>96</v>
      </c>
      <c r="G247" s="116" t="s">
        <v>594</v>
      </c>
      <c r="H247" s="38" t="s">
        <v>83</v>
      </c>
      <c r="I247" s="38" t="s">
        <v>84</v>
      </c>
      <c r="J247" s="39">
        <v>42979.0</v>
      </c>
      <c r="K247" s="41"/>
      <c r="L247" s="38" t="s">
        <v>85</v>
      </c>
      <c r="M247" s="41"/>
      <c r="N247" s="41"/>
      <c r="O247" s="28"/>
      <c r="P247" s="28"/>
      <c r="Q247" s="28"/>
      <c r="R247" s="28"/>
      <c r="S247" s="28"/>
      <c r="T247" s="43"/>
      <c r="U247" s="43"/>
      <c r="V247" s="28"/>
      <c r="W247" s="28"/>
      <c r="X247" s="28"/>
      <c r="Y247" s="28"/>
      <c r="Z247" s="28"/>
      <c r="AA247" s="28"/>
      <c r="AB247" s="43"/>
      <c r="AC247" s="28"/>
      <c r="AD247" s="43"/>
      <c r="AE247" s="34">
        <f t="shared" si="7"/>
        <v>0</v>
      </c>
      <c r="AF247" s="45"/>
      <c r="AG247" s="45"/>
      <c r="AH247" s="36">
        <f t="shared" si="2"/>
        <v>0</v>
      </c>
      <c r="AI247" s="41"/>
      <c r="AJ247" s="41"/>
      <c r="AK247" s="41"/>
      <c r="AL247" s="41"/>
      <c r="AM247" s="41"/>
      <c r="AN247" s="41"/>
      <c r="AO247" s="41"/>
      <c r="AP247" s="34">
        <f t="shared" si="8"/>
        <v>0</v>
      </c>
      <c r="AQ247" s="34">
        <f t="shared" si="9"/>
        <v>0</v>
      </c>
      <c r="AR247" s="34">
        <f t="shared" si="10"/>
        <v>0</v>
      </c>
      <c r="AS247" s="34">
        <f t="shared" si="11"/>
        <v>0</v>
      </c>
    </row>
    <row r="248">
      <c r="A248" s="18">
        <v>243.0</v>
      </c>
      <c r="B248" s="116" t="s">
        <v>458</v>
      </c>
      <c r="C248" s="116" t="s">
        <v>78</v>
      </c>
      <c r="D248" s="116" t="s">
        <v>132</v>
      </c>
      <c r="E248" s="118"/>
      <c r="F248" s="116" t="s">
        <v>79</v>
      </c>
      <c r="G248" s="116" t="s">
        <v>594</v>
      </c>
      <c r="H248" s="38" t="s">
        <v>83</v>
      </c>
      <c r="I248" s="38" t="s">
        <v>84</v>
      </c>
      <c r="J248" s="39">
        <v>42979.0</v>
      </c>
      <c r="K248" s="41"/>
      <c r="L248" s="38" t="s">
        <v>85</v>
      </c>
      <c r="M248" s="41"/>
      <c r="N248" s="41"/>
      <c r="O248" s="28"/>
      <c r="P248" s="28"/>
      <c r="Q248" s="28"/>
      <c r="R248" s="28"/>
      <c r="S248" s="28"/>
      <c r="T248" s="43"/>
      <c r="U248" s="43"/>
      <c r="V248" s="28"/>
      <c r="W248" s="28"/>
      <c r="X248" s="28"/>
      <c r="Y248" s="28"/>
      <c r="Z248" s="28"/>
      <c r="AA248" s="28"/>
      <c r="AB248" s="43"/>
      <c r="AC248" s="28"/>
      <c r="AD248" s="43"/>
      <c r="AE248" s="34">
        <f t="shared" si="7"/>
        <v>0</v>
      </c>
      <c r="AF248" s="45"/>
      <c r="AG248" s="45"/>
      <c r="AH248" s="36">
        <f t="shared" si="2"/>
        <v>0</v>
      </c>
      <c r="AI248" s="41"/>
      <c r="AJ248" s="41"/>
      <c r="AK248" s="41"/>
      <c r="AL248" s="41"/>
      <c r="AM248" s="41"/>
      <c r="AN248" s="41"/>
      <c r="AO248" s="41"/>
      <c r="AP248" s="34">
        <f t="shared" si="8"/>
        <v>0</v>
      </c>
      <c r="AQ248" s="34">
        <f t="shared" si="9"/>
        <v>0</v>
      </c>
      <c r="AR248" s="34">
        <f t="shared" si="10"/>
        <v>0</v>
      </c>
      <c r="AS248" s="34">
        <f t="shared" si="11"/>
        <v>0</v>
      </c>
    </row>
    <row r="249">
      <c r="A249" s="37">
        <v>244.0</v>
      </c>
      <c r="B249" s="116" t="s">
        <v>463</v>
      </c>
      <c r="C249" s="116" t="s">
        <v>78</v>
      </c>
      <c r="D249" s="118"/>
      <c r="E249" s="117"/>
      <c r="F249" s="116" t="s">
        <v>79</v>
      </c>
      <c r="G249" s="116" t="s">
        <v>594</v>
      </c>
      <c r="H249" s="38" t="s">
        <v>83</v>
      </c>
      <c r="I249" s="38" t="s">
        <v>84</v>
      </c>
      <c r="J249" s="39">
        <v>42979.0</v>
      </c>
      <c r="K249" s="41"/>
      <c r="L249" s="38" t="s">
        <v>85</v>
      </c>
      <c r="M249" s="41"/>
      <c r="N249" s="41"/>
      <c r="O249" s="28"/>
      <c r="P249" s="28"/>
      <c r="Q249" s="28"/>
      <c r="R249" s="28"/>
      <c r="S249" s="28"/>
      <c r="T249" s="43"/>
      <c r="U249" s="43"/>
      <c r="V249" s="28"/>
      <c r="W249" s="28"/>
      <c r="X249" s="28"/>
      <c r="Y249" s="28"/>
      <c r="Z249" s="28"/>
      <c r="AA249" s="28"/>
      <c r="AB249" s="43"/>
      <c r="AC249" s="28"/>
      <c r="AD249" s="43"/>
      <c r="AE249" s="34">
        <f t="shared" si="7"/>
        <v>0</v>
      </c>
      <c r="AF249" s="45"/>
      <c r="AG249" s="45"/>
      <c r="AH249" s="36">
        <f t="shared" si="2"/>
        <v>0</v>
      </c>
      <c r="AI249" s="41"/>
      <c r="AJ249" s="41"/>
      <c r="AK249" s="41"/>
      <c r="AL249" s="41"/>
      <c r="AM249" s="41"/>
      <c r="AN249" s="41"/>
      <c r="AO249" s="41"/>
      <c r="AP249" s="34">
        <f t="shared" si="8"/>
        <v>0</v>
      </c>
      <c r="AQ249" s="34">
        <f t="shared" si="9"/>
        <v>0</v>
      </c>
      <c r="AR249" s="34">
        <f t="shared" si="10"/>
        <v>0</v>
      </c>
      <c r="AS249" s="34">
        <f t="shared" si="11"/>
        <v>0</v>
      </c>
    </row>
    <row r="250">
      <c r="A250" s="18">
        <v>245.0</v>
      </c>
      <c r="B250" s="116" t="s">
        <v>464</v>
      </c>
      <c r="C250" s="116" t="s">
        <v>465</v>
      </c>
      <c r="D250" s="118"/>
      <c r="E250" s="117"/>
      <c r="F250" s="116" t="s">
        <v>96</v>
      </c>
      <c r="G250" s="116" t="s">
        <v>669</v>
      </c>
      <c r="H250" s="38" t="s">
        <v>83</v>
      </c>
      <c r="I250" s="38" t="s">
        <v>84</v>
      </c>
      <c r="J250" s="39">
        <v>42979.0</v>
      </c>
      <c r="K250" s="41"/>
      <c r="L250" s="38" t="s">
        <v>85</v>
      </c>
      <c r="M250" s="41"/>
      <c r="N250" s="41"/>
      <c r="O250" s="28"/>
      <c r="P250" s="28"/>
      <c r="Q250" s="28"/>
      <c r="R250" s="28"/>
      <c r="S250" s="28"/>
      <c r="T250" s="43"/>
      <c r="U250" s="43"/>
      <c r="V250" s="28"/>
      <c r="W250" s="28"/>
      <c r="X250" s="28"/>
      <c r="Y250" s="28"/>
      <c r="Z250" s="28"/>
      <c r="AA250" s="28"/>
      <c r="AB250" s="43"/>
      <c r="AC250" s="28"/>
      <c r="AD250" s="43"/>
      <c r="AE250" s="34">
        <f t="shared" si="7"/>
        <v>0</v>
      </c>
      <c r="AF250" s="45"/>
      <c r="AG250" s="45"/>
      <c r="AH250" s="36">
        <f t="shared" si="2"/>
        <v>0</v>
      </c>
      <c r="AI250" s="41"/>
      <c r="AJ250" s="41"/>
      <c r="AK250" s="41"/>
      <c r="AL250" s="41"/>
      <c r="AM250" s="41"/>
      <c r="AN250" s="41"/>
      <c r="AO250" s="41"/>
      <c r="AP250" s="34">
        <f t="shared" si="8"/>
        <v>0</v>
      </c>
      <c r="AQ250" s="34">
        <f t="shared" si="9"/>
        <v>0</v>
      </c>
      <c r="AR250" s="34">
        <f t="shared" si="10"/>
        <v>0</v>
      </c>
      <c r="AS250" s="34">
        <f t="shared" si="11"/>
        <v>0</v>
      </c>
    </row>
    <row r="251">
      <c r="A251" s="37">
        <v>246.0</v>
      </c>
      <c r="B251" s="116" t="s">
        <v>467</v>
      </c>
      <c r="C251" s="116" t="s">
        <v>468</v>
      </c>
      <c r="D251" s="118"/>
      <c r="E251" s="117"/>
      <c r="F251" s="116" t="s">
        <v>96</v>
      </c>
      <c r="G251" s="116" t="s">
        <v>669</v>
      </c>
      <c r="H251" s="38" t="s">
        <v>83</v>
      </c>
      <c r="I251" s="38" t="s">
        <v>84</v>
      </c>
      <c r="J251" s="39">
        <v>42979.0</v>
      </c>
      <c r="K251" s="44"/>
      <c r="L251" s="38" t="s">
        <v>85</v>
      </c>
      <c r="M251" s="41"/>
      <c r="N251" s="41"/>
      <c r="O251" s="28"/>
      <c r="P251" s="28"/>
      <c r="Q251" s="28"/>
      <c r="R251" s="28"/>
      <c r="S251" s="28"/>
      <c r="T251" s="43"/>
      <c r="U251" s="43"/>
      <c r="V251" s="28"/>
      <c r="W251" s="28"/>
      <c r="X251" s="28"/>
      <c r="Y251" s="28"/>
      <c r="Z251" s="28"/>
      <c r="AA251" s="28"/>
      <c r="AB251" s="43"/>
      <c r="AC251" s="28"/>
      <c r="AD251" s="43"/>
      <c r="AE251" s="34">
        <f t="shared" si="7"/>
        <v>0</v>
      </c>
      <c r="AF251" s="45"/>
      <c r="AG251" s="45"/>
      <c r="AH251" s="36">
        <f t="shared" si="2"/>
        <v>0</v>
      </c>
      <c r="AI251" s="41"/>
      <c r="AJ251" s="41"/>
      <c r="AK251" s="41"/>
      <c r="AL251" s="41"/>
      <c r="AM251" s="41"/>
      <c r="AN251" s="41"/>
      <c r="AO251" s="41"/>
      <c r="AP251" s="34">
        <f t="shared" si="8"/>
        <v>0</v>
      </c>
      <c r="AQ251" s="34">
        <f t="shared" si="9"/>
        <v>0</v>
      </c>
      <c r="AR251" s="34">
        <f t="shared" si="10"/>
        <v>0</v>
      </c>
      <c r="AS251" s="34">
        <f t="shared" si="11"/>
        <v>0</v>
      </c>
    </row>
    <row r="252">
      <c r="A252" s="18">
        <v>247.0</v>
      </c>
      <c r="B252" s="116" t="s">
        <v>208</v>
      </c>
      <c r="C252" s="116" t="s">
        <v>200</v>
      </c>
      <c r="D252" s="116" t="s">
        <v>470</v>
      </c>
      <c r="E252" s="117"/>
      <c r="F252" s="116" t="s">
        <v>96</v>
      </c>
      <c r="G252" s="116" t="s">
        <v>669</v>
      </c>
      <c r="H252" s="38" t="s">
        <v>83</v>
      </c>
      <c r="I252" s="38" t="s">
        <v>84</v>
      </c>
      <c r="J252" s="39">
        <v>42979.0</v>
      </c>
      <c r="K252" s="41"/>
      <c r="L252" s="38" t="s">
        <v>85</v>
      </c>
      <c r="M252" s="41"/>
      <c r="N252" s="41"/>
      <c r="O252" s="28"/>
      <c r="P252" s="28"/>
      <c r="Q252" s="28"/>
      <c r="R252" s="28"/>
      <c r="S252" s="28"/>
      <c r="T252" s="43"/>
      <c r="U252" s="43"/>
      <c r="V252" s="28"/>
      <c r="W252" s="28"/>
      <c r="X252" s="28"/>
      <c r="Y252" s="28"/>
      <c r="Z252" s="28"/>
      <c r="AA252" s="28"/>
      <c r="AB252" s="43"/>
      <c r="AC252" s="28"/>
      <c r="AD252" s="43"/>
      <c r="AE252" s="34">
        <f t="shared" si="7"/>
        <v>0</v>
      </c>
      <c r="AF252" s="28"/>
      <c r="AG252" s="43"/>
      <c r="AH252" s="36">
        <f t="shared" si="2"/>
        <v>0</v>
      </c>
      <c r="AI252" s="41"/>
      <c r="AJ252" s="41"/>
      <c r="AK252" s="41"/>
      <c r="AL252" s="41"/>
      <c r="AM252" s="41"/>
      <c r="AN252" s="41"/>
      <c r="AO252" s="41"/>
      <c r="AP252" s="34">
        <f t="shared" si="8"/>
        <v>0</v>
      </c>
      <c r="AQ252" s="34">
        <f t="shared" si="9"/>
        <v>0</v>
      </c>
      <c r="AR252" s="34">
        <f t="shared" si="10"/>
        <v>0</v>
      </c>
      <c r="AS252" s="34">
        <f t="shared" si="11"/>
        <v>0</v>
      </c>
    </row>
    <row r="253">
      <c r="A253" s="37">
        <v>248.0</v>
      </c>
      <c r="B253" s="116" t="s">
        <v>2000</v>
      </c>
      <c r="C253" s="116" t="s">
        <v>77</v>
      </c>
      <c r="D253" s="116" t="s">
        <v>688</v>
      </c>
      <c r="E253" s="117"/>
      <c r="F253" s="116" t="s">
        <v>79</v>
      </c>
      <c r="G253" s="116" t="s">
        <v>669</v>
      </c>
      <c r="H253" s="38" t="s">
        <v>83</v>
      </c>
      <c r="I253" s="38" t="s">
        <v>84</v>
      </c>
      <c r="J253" s="39">
        <v>42979.0</v>
      </c>
      <c r="K253" s="41"/>
      <c r="L253" s="38" t="s">
        <v>85</v>
      </c>
      <c r="M253" s="41"/>
      <c r="N253" s="41"/>
      <c r="O253" s="28"/>
      <c r="P253" s="28"/>
      <c r="Q253" s="28"/>
      <c r="R253" s="28"/>
      <c r="S253" s="28"/>
      <c r="T253" s="43"/>
      <c r="U253" s="43"/>
      <c r="V253" s="28"/>
      <c r="W253" s="28"/>
      <c r="X253" s="28"/>
      <c r="Y253" s="28"/>
      <c r="Z253" s="28"/>
      <c r="AA253" s="28"/>
      <c r="AB253" s="43"/>
      <c r="AC253" s="28"/>
      <c r="AD253" s="43"/>
      <c r="AE253" s="34">
        <f t="shared" si="7"/>
        <v>0</v>
      </c>
      <c r="AF253" s="28"/>
      <c r="AG253" s="43"/>
      <c r="AH253" s="36">
        <f t="shared" si="2"/>
        <v>0</v>
      </c>
      <c r="AI253" s="41"/>
      <c r="AJ253" s="41"/>
      <c r="AK253" s="41"/>
      <c r="AL253" s="41"/>
      <c r="AM253" s="41"/>
      <c r="AN253" s="41"/>
      <c r="AO253" s="41"/>
      <c r="AP253" s="34">
        <f t="shared" si="8"/>
        <v>0</v>
      </c>
      <c r="AQ253" s="34">
        <f t="shared" si="9"/>
        <v>0</v>
      </c>
      <c r="AR253" s="34">
        <f t="shared" si="10"/>
        <v>0</v>
      </c>
      <c r="AS253" s="34">
        <f t="shared" si="11"/>
        <v>0</v>
      </c>
    </row>
    <row r="254">
      <c r="A254" s="18">
        <v>249.0</v>
      </c>
      <c r="B254" s="116" t="s">
        <v>471</v>
      </c>
      <c r="C254" s="116" t="s">
        <v>244</v>
      </c>
      <c r="D254" s="116" t="s">
        <v>266</v>
      </c>
      <c r="E254" s="117"/>
      <c r="F254" s="116" t="s">
        <v>96</v>
      </c>
      <c r="G254" s="116" t="s">
        <v>669</v>
      </c>
      <c r="H254" s="38" t="s">
        <v>83</v>
      </c>
      <c r="I254" s="38" t="s">
        <v>84</v>
      </c>
      <c r="J254" s="39">
        <v>42979.0</v>
      </c>
      <c r="K254" s="41"/>
      <c r="L254" s="38" t="s">
        <v>85</v>
      </c>
      <c r="M254" s="41"/>
      <c r="N254" s="41"/>
      <c r="O254" s="28"/>
      <c r="P254" s="28"/>
      <c r="Q254" s="28"/>
      <c r="R254" s="28"/>
      <c r="S254" s="28"/>
      <c r="T254" s="43"/>
      <c r="U254" s="43"/>
      <c r="V254" s="28"/>
      <c r="W254" s="28"/>
      <c r="X254" s="28"/>
      <c r="Y254" s="28"/>
      <c r="Z254" s="28"/>
      <c r="AA254" s="28"/>
      <c r="AB254" s="43"/>
      <c r="AC254" s="28"/>
      <c r="AD254" s="43"/>
      <c r="AE254" s="34">
        <f t="shared" si="7"/>
        <v>0</v>
      </c>
      <c r="AF254" s="28"/>
      <c r="AG254" s="43"/>
      <c r="AH254" s="36">
        <f t="shared" si="2"/>
        <v>0</v>
      </c>
      <c r="AI254" s="41"/>
      <c r="AJ254" s="41"/>
      <c r="AK254" s="41"/>
      <c r="AL254" s="41"/>
      <c r="AM254" s="41"/>
      <c r="AN254" s="41"/>
      <c r="AO254" s="41"/>
      <c r="AP254" s="34">
        <f t="shared" si="8"/>
        <v>0</v>
      </c>
      <c r="AQ254" s="34">
        <f t="shared" si="9"/>
        <v>0</v>
      </c>
      <c r="AR254" s="34">
        <f t="shared" si="10"/>
        <v>0</v>
      </c>
      <c r="AS254" s="34">
        <f t="shared" si="11"/>
        <v>0</v>
      </c>
    </row>
    <row r="255">
      <c r="A255" s="37">
        <v>250.0</v>
      </c>
      <c r="B255" s="116" t="s">
        <v>472</v>
      </c>
      <c r="C255" s="116" t="s">
        <v>314</v>
      </c>
      <c r="D255" s="118"/>
      <c r="E255" s="117"/>
      <c r="F255" s="116" t="s">
        <v>96</v>
      </c>
      <c r="G255" s="116" t="s">
        <v>669</v>
      </c>
      <c r="H255" s="38" t="s">
        <v>83</v>
      </c>
      <c r="I255" s="38" t="s">
        <v>84</v>
      </c>
      <c r="J255" s="39">
        <v>42979.0</v>
      </c>
      <c r="K255" s="41"/>
      <c r="L255" s="38" t="s">
        <v>85</v>
      </c>
      <c r="M255" s="41"/>
      <c r="N255" s="41"/>
      <c r="O255" s="28"/>
      <c r="P255" s="28"/>
      <c r="Q255" s="28"/>
      <c r="R255" s="28"/>
      <c r="S255" s="28"/>
      <c r="T255" s="43"/>
      <c r="U255" s="43"/>
      <c r="V255" s="28"/>
      <c r="W255" s="28"/>
      <c r="X255" s="28"/>
      <c r="Y255" s="28"/>
      <c r="Z255" s="28"/>
      <c r="AA255" s="28"/>
      <c r="AB255" s="43"/>
      <c r="AC255" s="28"/>
      <c r="AD255" s="43"/>
      <c r="AE255" s="34">
        <f t="shared" si="7"/>
        <v>0</v>
      </c>
      <c r="AF255" s="28"/>
      <c r="AG255" s="41"/>
      <c r="AH255" s="36">
        <f t="shared" si="2"/>
        <v>0</v>
      </c>
      <c r="AI255" s="41"/>
      <c r="AJ255" s="41"/>
      <c r="AK255" s="41"/>
      <c r="AL255" s="41"/>
      <c r="AM255" s="41"/>
      <c r="AN255" s="41"/>
      <c r="AO255" s="41"/>
      <c r="AP255" s="34">
        <f t="shared" si="8"/>
        <v>0</v>
      </c>
      <c r="AQ255" s="34">
        <f t="shared" si="9"/>
        <v>0</v>
      </c>
      <c r="AR255" s="34">
        <f t="shared" si="10"/>
        <v>0</v>
      </c>
      <c r="AS255" s="34">
        <f t="shared" si="11"/>
        <v>0</v>
      </c>
    </row>
    <row r="256">
      <c r="A256" s="18">
        <v>251.0</v>
      </c>
      <c r="B256" s="116" t="s">
        <v>473</v>
      </c>
      <c r="C256" s="116" t="s">
        <v>474</v>
      </c>
      <c r="D256" s="116" t="s">
        <v>316</v>
      </c>
      <c r="E256" s="117"/>
      <c r="F256" s="116" t="s">
        <v>96</v>
      </c>
      <c r="G256" s="116" t="s">
        <v>669</v>
      </c>
      <c r="H256" s="38" t="s">
        <v>83</v>
      </c>
      <c r="I256" s="38" t="s">
        <v>84</v>
      </c>
      <c r="J256" s="39">
        <v>42979.0</v>
      </c>
      <c r="K256" s="41"/>
      <c r="L256" s="38" t="s">
        <v>85</v>
      </c>
      <c r="M256" s="41"/>
      <c r="N256" s="41"/>
      <c r="O256" s="28"/>
      <c r="P256" s="28"/>
      <c r="Q256" s="28"/>
      <c r="R256" s="28"/>
      <c r="S256" s="28"/>
      <c r="T256" s="43"/>
      <c r="U256" s="43"/>
      <c r="V256" s="28"/>
      <c r="W256" s="28"/>
      <c r="X256" s="28"/>
      <c r="Y256" s="28"/>
      <c r="Z256" s="28"/>
      <c r="AA256" s="28"/>
      <c r="AB256" s="43"/>
      <c r="AC256" s="28"/>
      <c r="AD256" s="43"/>
      <c r="AE256" s="34">
        <f t="shared" si="7"/>
        <v>0</v>
      </c>
      <c r="AF256" s="28"/>
      <c r="AG256" s="41"/>
      <c r="AH256" s="36">
        <f t="shared" si="2"/>
        <v>0</v>
      </c>
      <c r="AI256" s="41"/>
      <c r="AJ256" s="41"/>
      <c r="AK256" s="41"/>
      <c r="AL256" s="41"/>
      <c r="AM256" s="41"/>
      <c r="AN256" s="41"/>
      <c r="AO256" s="41"/>
      <c r="AP256" s="34">
        <f t="shared" si="8"/>
        <v>0</v>
      </c>
      <c r="AQ256" s="34">
        <f t="shared" si="9"/>
        <v>0</v>
      </c>
      <c r="AR256" s="34">
        <f t="shared" si="10"/>
        <v>0</v>
      </c>
      <c r="AS256" s="34">
        <f t="shared" si="11"/>
        <v>0</v>
      </c>
    </row>
    <row r="257">
      <c r="A257" s="37">
        <v>252.0</v>
      </c>
      <c r="B257" s="116" t="s">
        <v>475</v>
      </c>
      <c r="C257" s="116" t="s">
        <v>76</v>
      </c>
      <c r="D257" s="116" t="s">
        <v>87</v>
      </c>
      <c r="E257" s="117"/>
      <c r="F257" s="116" t="s">
        <v>79</v>
      </c>
      <c r="G257" s="116" t="s">
        <v>669</v>
      </c>
      <c r="H257" s="38" t="s">
        <v>83</v>
      </c>
      <c r="I257" s="38" t="s">
        <v>84</v>
      </c>
      <c r="J257" s="39">
        <v>42979.0</v>
      </c>
      <c r="K257" s="41"/>
      <c r="L257" s="38" t="s">
        <v>85</v>
      </c>
      <c r="M257" s="41"/>
      <c r="N257" s="41"/>
      <c r="O257" s="28"/>
      <c r="P257" s="28"/>
      <c r="Q257" s="28"/>
      <c r="R257" s="28"/>
      <c r="S257" s="28"/>
      <c r="T257" s="43"/>
      <c r="U257" s="43"/>
      <c r="V257" s="28"/>
      <c r="W257" s="28"/>
      <c r="X257" s="28"/>
      <c r="Y257" s="28"/>
      <c r="Z257" s="28"/>
      <c r="AA257" s="28"/>
      <c r="AB257" s="43"/>
      <c r="AC257" s="28"/>
      <c r="AD257" s="43"/>
      <c r="AE257" s="34">
        <f t="shared" si="7"/>
        <v>0</v>
      </c>
      <c r="AF257" s="28"/>
      <c r="AG257" s="43"/>
      <c r="AH257" s="36">
        <f t="shared" si="2"/>
        <v>0</v>
      </c>
      <c r="AI257" s="41"/>
      <c r="AJ257" s="41"/>
      <c r="AK257" s="41"/>
      <c r="AL257" s="41"/>
      <c r="AM257" s="41"/>
      <c r="AN257" s="41"/>
      <c r="AO257" s="41"/>
      <c r="AP257" s="34">
        <f t="shared" si="8"/>
        <v>0</v>
      </c>
      <c r="AQ257" s="34">
        <f t="shared" si="9"/>
        <v>0</v>
      </c>
      <c r="AR257" s="34">
        <f t="shared" si="10"/>
        <v>0</v>
      </c>
      <c r="AS257" s="34">
        <f t="shared" si="11"/>
        <v>0</v>
      </c>
    </row>
    <row r="258">
      <c r="A258" s="18">
        <v>253.0</v>
      </c>
      <c r="B258" s="116" t="s">
        <v>321</v>
      </c>
      <c r="C258" s="116" t="s">
        <v>476</v>
      </c>
      <c r="D258" s="116" t="s">
        <v>94</v>
      </c>
      <c r="E258" s="117"/>
      <c r="F258" s="116" t="s">
        <v>96</v>
      </c>
      <c r="G258" s="116" t="s">
        <v>669</v>
      </c>
      <c r="H258" s="38" t="s">
        <v>83</v>
      </c>
      <c r="I258" s="38" t="s">
        <v>84</v>
      </c>
      <c r="J258" s="39">
        <v>42979.0</v>
      </c>
      <c r="K258" s="41"/>
      <c r="L258" s="38" t="s">
        <v>85</v>
      </c>
      <c r="M258" s="41"/>
      <c r="N258" s="41"/>
      <c r="O258" s="28"/>
      <c r="P258" s="28"/>
      <c r="Q258" s="28"/>
      <c r="R258" s="28"/>
      <c r="S258" s="28"/>
      <c r="T258" s="43"/>
      <c r="U258" s="43"/>
      <c r="V258" s="28"/>
      <c r="W258" s="28"/>
      <c r="X258" s="28"/>
      <c r="Y258" s="28"/>
      <c r="Z258" s="28"/>
      <c r="AA258" s="28"/>
      <c r="AB258" s="43"/>
      <c r="AC258" s="28"/>
      <c r="AD258" s="43"/>
      <c r="AE258" s="34">
        <f t="shared" si="7"/>
        <v>0</v>
      </c>
      <c r="AF258" s="28"/>
      <c r="AG258" s="43"/>
      <c r="AH258" s="36">
        <f t="shared" si="2"/>
        <v>0</v>
      </c>
      <c r="AI258" s="41"/>
      <c r="AJ258" s="41"/>
      <c r="AK258" s="41"/>
      <c r="AL258" s="41"/>
      <c r="AM258" s="41"/>
      <c r="AN258" s="41"/>
      <c r="AO258" s="41"/>
      <c r="AP258" s="34">
        <f t="shared" si="8"/>
        <v>0</v>
      </c>
      <c r="AQ258" s="34">
        <f t="shared" si="9"/>
        <v>0</v>
      </c>
      <c r="AR258" s="34">
        <f t="shared" si="10"/>
        <v>0</v>
      </c>
      <c r="AS258" s="34">
        <f t="shared" si="11"/>
        <v>0</v>
      </c>
    </row>
    <row r="259">
      <c r="A259" s="37">
        <v>254.0</v>
      </c>
      <c r="B259" s="116" t="s">
        <v>479</v>
      </c>
      <c r="C259" s="116" t="s">
        <v>480</v>
      </c>
      <c r="D259" s="116" t="s">
        <v>107</v>
      </c>
      <c r="E259" s="117"/>
      <c r="F259" s="116" t="s">
        <v>79</v>
      </c>
      <c r="G259" s="116" t="s">
        <v>669</v>
      </c>
      <c r="H259" s="38" t="s">
        <v>83</v>
      </c>
      <c r="I259" s="38" t="s">
        <v>84</v>
      </c>
      <c r="J259" s="39">
        <v>42979.0</v>
      </c>
      <c r="K259" s="41"/>
      <c r="L259" s="38" t="s">
        <v>85</v>
      </c>
      <c r="M259" s="41"/>
      <c r="N259" s="41"/>
      <c r="O259" s="28"/>
      <c r="P259" s="28"/>
      <c r="Q259" s="28"/>
      <c r="R259" s="28"/>
      <c r="S259" s="28"/>
      <c r="T259" s="43"/>
      <c r="U259" s="43"/>
      <c r="V259" s="28"/>
      <c r="W259" s="28"/>
      <c r="X259" s="28"/>
      <c r="Y259" s="28"/>
      <c r="Z259" s="28"/>
      <c r="AA259" s="28"/>
      <c r="AB259" s="43"/>
      <c r="AC259" s="28"/>
      <c r="AD259" s="43"/>
      <c r="AE259" s="34">
        <f t="shared" si="7"/>
        <v>0</v>
      </c>
      <c r="AF259" s="28"/>
      <c r="AG259" s="43"/>
      <c r="AH259" s="36">
        <f t="shared" si="2"/>
        <v>0</v>
      </c>
      <c r="AI259" s="41"/>
      <c r="AJ259" s="41"/>
      <c r="AK259" s="41"/>
      <c r="AL259" s="41"/>
      <c r="AM259" s="41"/>
      <c r="AN259" s="41"/>
      <c r="AO259" s="41"/>
      <c r="AP259" s="34">
        <f t="shared" si="8"/>
        <v>0</v>
      </c>
      <c r="AQ259" s="34">
        <f t="shared" si="9"/>
        <v>0</v>
      </c>
      <c r="AR259" s="34">
        <f t="shared" si="10"/>
        <v>0</v>
      </c>
      <c r="AS259" s="34">
        <f t="shared" si="11"/>
        <v>0</v>
      </c>
    </row>
    <row r="260">
      <c r="A260" s="18">
        <v>255.0</v>
      </c>
      <c r="B260" s="116" t="s">
        <v>481</v>
      </c>
      <c r="C260" s="116" t="s">
        <v>482</v>
      </c>
      <c r="D260" s="116" t="s">
        <v>338</v>
      </c>
      <c r="E260" s="117"/>
      <c r="F260" s="116" t="s">
        <v>79</v>
      </c>
      <c r="G260" s="116" t="s">
        <v>669</v>
      </c>
      <c r="H260" s="38" t="s">
        <v>83</v>
      </c>
      <c r="I260" s="38" t="s">
        <v>84</v>
      </c>
      <c r="J260" s="39">
        <v>42979.0</v>
      </c>
      <c r="K260" s="41"/>
      <c r="L260" s="38" t="s">
        <v>85</v>
      </c>
      <c r="M260" s="41"/>
      <c r="N260" s="41"/>
      <c r="O260" s="28"/>
      <c r="P260" s="28"/>
      <c r="Q260" s="28"/>
      <c r="R260" s="28"/>
      <c r="S260" s="28"/>
      <c r="T260" s="43"/>
      <c r="U260" s="43"/>
      <c r="V260" s="28"/>
      <c r="W260" s="28"/>
      <c r="X260" s="28"/>
      <c r="Y260" s="28"/>
      <c r="Z260" s="28"/>
      <c r="AA260" s="28"/>
      <c r="AB260" s="43"/>
      <c r="AC260" s="28"/>
      <c r="AD260" s="43"/>
      <c r="AE260" s="34">
        <f t="shared" si="7"/>
        <v>0</v>
      </c>
      <c r="AF260" s="28"/>
      <c r="AG260" s="41"/>
      <c r="AH260" s="36">
        <f t="shared" si="2"/>
        <v>0</v>
      </c>
      <c r="AI260" s="41"/>
      <c r="AJ260" s="41"/>
      <c r="AK260" s="41"/>
      <c r="AL260" s="41"/>
      <c r="AM260" s="41"/>
      <c r="AN260" s="41"/>
      <c r="AO260" s="41"/>
      <c r="AP260" s="34">
        <f t="shared" si="8"/>
        <v>0</v>
      </c>
      <c r="AQ260" s="34">
        <f t="shared" si="9"/>
        <v>0</v>
      </c>
      <c r="AR260" s="34">
        <f t="shared" si="10"/>
        <v>0</v>
      </c>
      <c r="AS260" s="34">
        <f t="shared" si="11"/>
        <v>0</v>
      </c>
    </row>
    <row r="261">
      <c r="A261" s="37">
        <v>256.0</v>
      </c>
      <c r="B261" s="116" t="s">
        <v>485</v>
      </c>
      <c r="C261" s="116" t="s">
        <v>427</v>
      </c>
      <c r="D261" s="116" t="s">
        <v>143</v>
      </c>
      <c r="E261" s="117"/>
      <c r="F261" s="116" t="s">
        <v>79</v>
      </c>
      <c r="G261" s="116" t="s">
        <v>669</v>
      </c>
      <c r="H261" s="38" t="s">
        <v>83</v>
      </c>
      <c r="I261" s="38" t="s">
        <v>84</v>
      </c>
      <c r="J261" s="39">
        <v>42979.0</v>
      </c>
      <c r="K261" s="41"/>
      <c r="L261" s="38" t="s">
        <v>85</v>
      </c>
      <c r="M261" s="41"/>
      <c r="N261" s="41"/>
      <c r="O261" s="28"/>
      <c r="P261" s="28"/>
      <c r="Q261" s="28"/>
      <c r="R261" s="28"/>
      <c r="S261" s="28"/>
      <c r="T261" s="43"/>
      <c r="U261" s="43"/>
      <c r="V261" s="28"/>
      <c r="W261" s="28"/>
      <c r="X261" s="28"/>
      <c r="Y261" s="28"/>
      <c r="Z261" s="28"/>
      <c r="AA261" s="28"/>
      <c r="AB261" s="43"/>
      <c r="AC261" s="28"/>
      <c r="AD261" s="43"/>
      <c r="AE261" s="34">
        <f t="shared" si="7"/>
        <v>0</v>
      </c>
      <c r="AF261" s="28"/>
      <c r="AG261" s="43"/>
      <c r="AH261" s="36">
        <f t="shared" si="2"/>
        <v>0</v>
      </c>
      <c r="AI261" s="41"/>
      <c r="AJ261" s="41"/>
      <c r="AK261" s="41"/>
      <c r="AL261" s="41"/>
      <c r="AM261" s="41"/>
      <c r="AN261" s="41"/>
      <c r="AO261" s="41"/>
      <c r="AP261" s="34">
        <f t="shared" si="8"/>
        <v>0</v>
      </c>
      <c r="AQ261" s="34">
        <f t="shared" si="9"/>
        <v>0</v>
      </c>
      <c r="AR261" s="34">
        <f t="shared" si="10"/>
        <v>0</v>
      </c>
      <c r="AS261" s="34">
        <f t="shared" si="11"/>
        <v>0</v>
      </c>
    </row>
    <row r="262">
      <c r="A262" s="18">
        <v>257.0</v>
      </c>
      <c r="B262" s="116" t="s">
        <v>485</v>
      </c>
      <c r="C262" s="116" t="s">
        <v>486</v>
      </c>
      <c r="D262" s="116" t="s">
        <v>110</v>
      </c>
      <c r="E262" s="117"/>
      <c r="F262" s="116" t="s">
        <v>96</v>
      </c>
      <c r="G262" s="116" t="s">
        <v>669</v>
      </c>
      <c r="H262" s="38" t="s">
        <v>83</v>
      </c>
      <c r="I262" s="38" t="s">
        <v>84</v>
      </c>
      <c r="J262" s="39">
        <v>42979.0</v>
      </c>
      <c r="K262" s="43"/>
      <c r="L262" s="47" t="s">
        <v>85</v>
      </c>
      <c r="M262" s="43"/>
      <c r="N262" s="43"/>
      <c r="O262" s="28"/>
      <c r="P262" s="28"/>
      <c r="Q262" s="28"/>
      <c r="R262" s="28"/>
      <c r="S262" s="28"/>
      <c r="T262" s="43"/>
      <c r="U262" s="43"/>
      <c r="V262" s="28"/>
      <c r="W262" s="28"/>
      <c r="X262" s="28"/>
      <c r="Y262" s="28"/>
      <c r="Z262" s="28"/>
      <c r="AA262" s="28"/>
      <c r="AB262" s="43"/>
      <c r="AC262" s="28"/>
      <c r="AD262" s="43"/>
      <c r="AE262" s="34">
        <f t="shared" si="7"/>
        <v>0</v>
      </c>
      <c r="AF262" s="45"/>
      <c r="AG262" s="43"/>
      <c r="AH262" s="36">
        <f t="shared" si="2"/>
        <v>0</v>
      </c>
      <c r="AI262" s="43"/>
      <c r="AJ262" s="43"/>
      <c r="AK262" s="43"/>
      <c r="AL262" s="43"/>
      <c r="AM262" s="43"/>
      <c r="AN262" s="43"/>
      <c r="AO262" s="43"/>
      <c r="AP262" s="34">
        <f t="shared" si="8"/>
        <v>0</v>
      </c>
      <c r="AQ262" s="34">
        <f t="shared" si="9"/>
        <v>0</v>
      </c>
      <c r="AR262" s="34">
        <f t="shared" si="10"/>
        <v>0</v>
      </c>
      <c r="AS262" s="34">
        <f t="shared" si="11"/>
        <v>0</v>
      </c>
    </row>
    <row r="263">
      <c r="A263" s="37">
        <v>258.0</v>
      </c>
      <c r="B263" s="116" t="s">
        <v>487</v>
      </c>
      <c r="C263" s="116" t="s">
        <v>200</v>
      </c>
      <c r="D263" s="116" t="s">
        <v>110</v>
      </c>
      <c r="E263" s="117"/>
      <c r="F263" s="116" t="s">
        <v>96</v>
      </c>
      <c r="G263" s="116" t="s">
        <v>669</v>
      </c>
      <c r="H263" s="38" t="s">
        <v>83</v>
      </c>
      <c r="I263" s="38" t="s">
        <v>84</v>
      </c>
      <c r="J263" s="39">
        <v>42979.0</v>
      </c>
      <c r="K263" s="43"/>
      <c r="L263" s="47" t="s">
        <v>85</v>
      </c>
      <c r="M263" s="43"/>
      <c r="N263" s="43"/>
      <c r="O263" s="28"/>
      <c r="P263" s="28"/>
      <c r="Q263" s="28"/>
      <c r="R263" s="28"/>
      <c r="S263" s="28"/>
      <c r="T263" s="43"/>
      <c r="U263" s="43"/>
      <c r="V263" s="28"/>
      <c r="W263" s="28"/>
      <c r="X263" s="28"/>
      <c r="Y263" s="28"/>
      <c r="Z263" s="28"/>
      <c r="AA263" s="28"/>
      <c r="AB263" s="43"/>
      <c r="AC263" s="28"/>
      <c r="AD263" s="43"/>
      <c r="AE263" s="34">
        <f t="shared" si="7"/>
        <v>0</v>
      </c>
      <c r="AF263" s="28"/>
      <c r="AG263" s="36"/>
      <c r="AH263" s="36">
        <f t="shared" si="2"/>
        <v>0</v>
      </c>
      <c r="AI263" s="43"/>
      <c r="AJ263" s="43"/>
      <c r="AK263" s="43"/>
      <c r="AL263" s="43"/>
      <c r="AM263" s="43"/>
      <c r="AN263" s="43"/>
      <c r="AO263" s="43"/>
      <c r="AP263" s="34">
        <f t="shared" si="8"/>
        <v>0</v>
      </c>
      <c r="AQ263" s="34">
        <f t="shared" si="9"/>
        <v>0</v>
      </c>
      <c r="AR263" s="34">
        <f t="shared" si="10"/>
        <v>0</v>
      </c>
      <c r="AS263" s="34">
        <f t="shared" si="11"/>
        <v>0</v>
      </c>
    </row>
    <row r="264">
      <c r="A264" s="18">
        <v>259.0</v>
      </c>
      <c r="B264" s="116" t="s">
        <v>492</v>
      </c>
      <c r="C264" s="116" t="s">
        <v>115</v>
      </c>
      <c r="D264" s="116" t="s">
        <v>77</v>
      </c>
      <c r="E264" s="117"/>
      <c r="F264" s="116" t="s">
        <v>79</v>
      </c>
      <c r="G264" s="116" t="s">
        <v>669</v>
      </c>
      <c r="H264" s="38" t="s">
        <v>83</v>
      </c>
      <c r="I264" s="38" t="s">
        <v>84</v>
      </c>
      <c r="J264" s="39">
        <v>42979.0</v>
      </c>
      <c r="K264" s="43"/>
      <c r="L264" s="47" t="s">
        <v>85</v>
      </c>
      <c r="M264" s="43"/>
      <c r="N264" s="43"/>
      <c r="O264" s="28"/>
      <c r="P264" s="28"/>
      <c r="Q264" s="28"/>
      <c r="R264" s="28"/>
      <c r="S264" s="28"/>
      <c r="T264" s="43"/>
      <c r="U264" s="43"/>
      <c r="V264" s="28"/>
      <c r="W264" s="28"/>
      <c r="X264" s="28"/>
      <c r="Y264" s="28"/>
      <c r="Z264" s="28"/>
      <c r="AA264" s="28"/>
      <c r="AB264" s="43"/>
      <c r="AC264" s="28"/>
      <c r="AD264" s="43"/>
      <c r="AE264" s="34">
        <f t="shared" si="7"/>
        <v>0</v>
      </c>
      <c r="AF264" s="28"/>
      <c r="AG264" s="36"/>
      <c r="AH264" s="36">
        <f t="shared" si="2"/>
        <v>0</v>
      </c>
      <c r="AI264" s="43"/>
      <c r="AJ264" s="43"/>
      <c r="AK264" s="43"/>
      <c r="AL264" s="43"/>
      <c r="AM264" s="43"/>
      <c r="AN264" s="43"/>
      <c r="AO264" s="43"/>
      <c r="AP264" s="34">
        <f t="shared" si="8"/>
        <v>0</v>
      </c>
      <c r="AQ264" s="34">
        <f t="shared" si="9"/>
        <v>0</v>
      </c>
      <c r="AR264" s="34">
        <f t="shared" si="10"/>
        <v>0</v>
      </c>
      <c r="AS264" s="34">
        <f t="shared" si="11"/>
        <v>0</v>
      </c>
    </row>
    <row r="265">
      <c r="A265" s="37">
        <v>260.0</v>
      </c>
      <c r="B265" s="116" t="s">
        <v>493</v>
      </c>
      <c r="C265" s="116" t="s">
        <v>494</v>
      </c>
      <c r="D265" s="116" t="s">
        <v>76</v>
      </c>
      <c r="E265" s="117"/>
      <c r="F265" s="116" t="s">
        <v>79</v>
      </c>
      <c r="G265" s="116" t="s">
        <v>669</v>
      </c>
      <c r="H265" s="38" t="s">
        <v>83</v>
      </c>
      <c r="I265" s="38" t="s">
        <v>84</v>
      </c>
      <c r="J265" s="39">
        <v>42979.0</v>
      </c>
      <c r="K265" s="43"/>
      <c r="L265" s="47" t="s">
        <v>85</v>
      </c>
      <c r="M265" s="43"/>
      <c r="N265" s="43"/>
      <c r="O265" s="28"/>
      <c r="P265" s="28"/>
      <c r="Q265" s="28"/>
      <c r="R265" s="28"/>
      <c r="S265" s="28"/>
      <c r="T265" s="43"/>
      <c r="U265" s="43"/>
      <c r="V265" s="28"/>
      <c r="W265" s="28"/>
      <c r="X265" s="28"/>
      <c r="Y265" s="28"/>
      <c r="Z265" s="28"/>
      <c r="AA265" s="28"/>
      <c r="AB265" s="43"/>
      <c r="AC265" s="28"/>
      <c r="AD265" s="43"/>
      <c r="AE265" s="34">
        <f t="shared" si="7"/>
        <v>0</v>
      </c>
      <c r="AF265" s="28"/>
      <c r="AG265" s="36"/>
      <c r="AH265" s="36">
        <f t="shared" si="2"/>
        <v>0</v>
      </c>
      <c r="AI265" s="43"/>
      <c r="AJ265" s="43"/>
      <c r="AK265" s="43"/>
      <c r="AL265" s="43"/>
      <c r="AM265" s="43"/>
      <c r="AN265" s="43"/>
      <c r="AO265" s="43"/>
      <c r="AP265" s="34">
        <f t="shared" si="8"/>
        <v>0</v>
      </c>
      <c r="AQ265" s="34">
        <f t="shared" si="9"/>
        <v>0</v>
      </c>
      <c r="AR265" s="34">
        <f t="shared" si="10"/>
        <v>0</v>
      </c>
      <c r="AS265" s="34">
        <f t="shared" si="11"/>
        <v>0</v>
      </c>
    </row>
    <row r="266">
      <c r="A266" s="18">
        <v>261.0</v>
      </c>
      <c r="B266" s="116" t="s">
        <v>496</v>
      </c>
      <c r="C266" s="116" t="s">
        <v>303</v>
      </c>
      <c r="D266" s="116" t="s">
        <v>266</v>
      </c>
      <c r="E266" s="117"/>
      <c r="F266" s="116" t="s">
        <v>96</v>
      </c>
      <c r="G266" s="116" t="s">
        <v>669</v>
      </c>
      <c r="H266" s="38" t="s">
        <v>83</v>
      </c>
      <c r="I266" s="38" t="s">
        <v>84</v>
      </c>
      <c r="J266" s="39">
        <v>42979.0</v>
      </c>
      <c r="K266" s="43"/>
      <c r="L266" s="47" t="s">
        <v>85</v>
      </c>
      <c r="M266" s="43"/>
      <c r="N266" s="43"/>
      <c r="O266" s="28"/>
      <c r="P266" s="28"/>
      <c r="Q266" s="28"/>
      <c r="R266" s="28"/>
      <c r="S266" s="28"/>
      <c r="T266" s="43"/>
      <c r="U266" s="43"/>
      <c r="V266" s="28"/>
      <c r="W266" s="28"/>
      <c r="X266" s="28"/>
      <c r="Y266" s="28"/>
      <c r="Z266" s="28"/>
      <c r="AA266" s="28"/>
      <c r="AB266" s="43"/>
      <c r="AC266" s="28"/>
      <c r="AD266" s="43"/>
      <c r="AE266" s="34">
        <f t="shared" si="7"/>
        <v>0</v>
      </c>
      <c r="AF266" s="28"/>
      <c r="AG266" s="36"/>
      <c r="AH266" s="36">
        <f t="shared" si="2"/>
        <v>0</v>
      </c>
      <c r="AI266" s="43"/>
      <c r="AJ266" s="43"/>
      <c r="AK266" s="43"/>
      <c r="AL266" s="43"/>
      <c r="AM266" s="43"/>
      <c r="AN266" s="43"/>
      <c r="AO266" s="43"/>
      <c r="AP266" s="34">
        <f t="shared" si="8"/>
        <v>0</v>
      </c>
      <c r="AQ266" s="34">
        <f t="shared" si="9"/>
        <v>0</v>
      </c>
      <c r="AR266" s="34">
        <f t="shared" si="10"/>
        <v>0</v>
      </c>
      <c r="AS266" s="34">
        <f t="shared" si="11"/>
        <v>0</v>
      </c>
    </row>
    <row r="267">
      <c r="A267" s="37">
        <v>262.0</v>
      </c>
      <c r="B267" s="116" t="s">
        <v>497</v>
      </c>
      <c r="C267" s="116" t="s">
        <v>113</v>
      </c>
      <c r="D267" s="116" t="s">
        <v>110</v>
      </c>
      <c r="E267" s="117"/>
      <c r="F267" s="116" t="s">
        <v>96</v>
      </c>
      <c r="G267" s="116" t="s">
        <v>669</v>
      </c>
      <c r="H267" s="38" t="s">
        <v>83</v>
      </c>
      <c r="I267" s="38" t="s">
        <v>84</v>
      </c>
      <c r="J267" s="39">
        <v>42979.0</v>
      </c>
      <c r="K267" s="43"/>
      <c r="L267" s="47" t="s">
        <v>85</v>
      </c>
      <c r="M267" s="43"/>
      <c r="N267" s="43"/>
      <c r="O267" s="28"/>
      <c r="P267" s="28"/>
      <c r="Q267" s="28"/>
      <c r="R267" s="28"/>
      <c r="S267" s="28"/>
      <c r="T267" s="43"/>
      <c r="U267" s="43"/>
      <c r="V267" s="28"/>
      <c r="W267" s="28"/>
      <c r="X267" s="28"/>
      <c r="Y267" s="28"/>
      <c r="Z267" s="28"/>
      <c r="AA267" s="28"/>
      <c r="AB267" s="43"/>
      <c r="AC267" s="28"/>
      <c r="AD267" s="43"/>
      <c r="AE267" s="34">
        <f t="shared" si="7"/>
        <v>0</v>
      </c>
      <c r="AF267" s="28"/>
      <c r="AG267" s="36"/>
      <c r="AH267" s="36">
        <f t="shared" si="2"/>
        <v>0</v>
      </c>
      <c r="AI267" s="43"/>
      <c r="AJ267" s="43"/>
      <c r="AK267" s="43"/>
      <c r="AL267" s="43"/>
      <c r="AM267" s="43"/>
      <c r="AN267" s="43"/>
      <c r="AO267" s="43"/>
      <c r="AP267" s="34">
        <f t="shared" si="8"/>
        <v>0</v>
      </c>
      <c r="AQ267" s="34">
        <f t="shared" si="9"/>
        <v>0</v>
      </c>
      <c r="AR267" s="34">
        <f t="shared" si="10"/>
        <v>0</v>
      </c>
      <c r="AS267" s="34">
        <f t="shared" si="11"/>
        <v>0</v>
      </c>
    </row>
    <row r="268">
      <c r="A268" s="18">
        <v>263.0</v>
      </c>
      <c r="B268" s="116" t="s">
        <v>499</v>
      </c>
      <c r="C268" s="116" t="s">
        <v>236</v>
      </c>
      <c r="D268" s="116" t="s">
        <v>446</v>
      </c>
      <c r="E268" s="117"/>
      <c r="F268" s="116" t="s">
        <v>96</v>
      </c>
      <c r="G268" s="116" t="s">
        <v>669</v>
      </c>
      <c r="H268" s="38" t="s">
        <v>83</v>
      </c>
      <c r="I268" s="38" t="s">
        <v>84</v>
      </c>
      <c r="J268" s="39">
        <v>42979.0</v>
      </c>
      <c r="K268" s="43"/>
      <c r="L268" s="47" t="s">
        <v>85</v>
      </c>
      <c r="M268" s="43"/>
      <c r="N268" s="43"/>
      <c r="O268" s="28"/>
      <c r="P268" s="28"/>
      <c r="Q268" s="28"/>
      <c r="R268" s="28"/>
      <c r="S268" s="28"/>
      <c r="T268" s="43"/>
      <c r="U268" s="43"/>
      <c r="V268" s="28"/>
      <c r="W268" s="28"/>
      <c r="X268" s="28"/>
      <c r="Y268" s="28"/>
      <c r="Z268" s="28"/>
      <c r="AA268" s="28"/>
      <c r="AB268" s="43"/>
      <c r="AC268" s="28"/>
      <c r="AD268" s="43"/>
      <c r="AE268" s="34">
        <f t="shared" si="7"/>
        <v>0</v>
      </c>
      <c r="AF268" s="28"/>
      <c r="AG268" s="36"/>
      <c r="AH268" s="36">
        <f t="shared" si="2"/>
        <v>0</v>
      </c>
      <c r="AI268" s="43"/>
      <c r="AJ268" s="43"/>
      <c r="AK268" s="43"/>
      <c r="AL268" s="43"/>
      <c r="AM268" s="43"/>
      <c r="AN268" s="43"/>
      <c r="AO268" s="43"/>
      <c r="AP268" s="34">
        <f t="shared" si="8"/>
        <v>0</v>
      </c>
      <c r="AQ268" s="34">
        <f t="shared" si="9"/>
        <v>0</v>
      </c>
      <c r="AR268" s="34">
        <f t="shared" si="10"/>
        <v>0</v>
      </c>
      <c r="AS268" s="34">
        <f t="shared" si="11"/>
        <v>0</v>
      </c>
    </row>
    <row r="269">
      <c r="A269" s="37">
        <v>264.0</v>
      </c>
      <c r="B269" s="116" t="s">
        <v>500</v>
      </c>
      <c r="C269" s="116" t="s">
        <v>110</v>
      </c>
      <c r="D269" s="116" t="s">
        <v>120</v>
      </c>
      <c r="E269" s="117"/>
      <c r="F269" s="116" t="s">
        <v>96</v>
      </c>
      <c r="G269" s="116" t="s">
        <v>669</v>
      </c>
      <c r="H269" s="38" t="s">
        <v>83</v>
      </c>
      <c r="I269" s="38" t="s">
        <v>84</v>
      </c>
      <c r="J269" s="39">
        <v>42979.0</v>
      </c>
      <c r="K269" s="43"/>
      <c r="L269" s="47" t="s">
        <v>85</v>
      </c>
      <c r="M269" s="43"/>
      <c r="N269" s="43"/>
      <c r="O269" s="28"/>
      <c r="P269" s="28"/>
      <c r="Q269" s="28"/>
      <c r="R269" s="28"/>
      <c r="S269" s="28"/>
      <c r="T269" s="43"/>
      <c r="U269" s="43"/>
      <c r="V269" s="28"/>
      <c r="W269" s="28"/>
      <c r="X269" s="28"/>
      <c r="Y269" s="28"/>
      <c r="Z269" s="28"/>
      <c r="AA269" s="28"/>
      <c r="AB269" s="43"/>
      <c r="AC269" s="28"/>
      <c r="AD269" s="43"/>
      <c r="AE269" s="34">
        <f t="shared" si="7"/>
        <v>0</v>
      </c>
      <c r="AF269" s="28"/>
      <c r="AG269" s="36"/>
      <c r="AH269" s="36">
        <f t="shared" si="2"/>
        <v>0</v>
      </c>
      <c r="AI269" s="43"/>
      <c r="AJ269" s="43"/>
      <c r="AK269" s="43"/>
      <c r="AL269" s="43"/>
      <c r="AM269" s="43"/>
      <c r="AN269" s="43"/>
      <c r="AO269" s="43"/>
      <c r="AP269" s="34">
        <f t="shared" si="8"/>
        <v>0</v>
      </c>
      <c r="AQ269" s="34">
        <f t="shared" si="9"/>
        <v>0</v>
      </c>
      <c r="AR269" s="34">
        <f t="shared" si="10"/>
        <v>0</v>
      </c>
      <c r="AS269" s="34">
        <f t="shared" si="11"/>
        <v>0</v>
      </c>
    </row>
    <row r="270">
      <c r="A270" s="18">
        <v>265.0</v>
      </c>
      <c r="B270" s="116" t="s">
        <v>506</v>
      </c>
      <c r="C270" s="116" t="s">
        <v>130</v>
      </c>
      <c r="D270" s="116" t="s">
        <v>507</v>
      </c>
      <c r="E270" s="118"/>
      <c r="F270" s="116" t="s">
        <v>79</v>
      </c>
      <c r="G270" s="116" t="s">
        <v>669</v>
      </c>
      <c r="H270" s="38" t="s">
        <v>83</v>
      </c>
      <c r="I270" s="38" t="s">
        <v>84</v>
      </c>
      <c r="J270" s="39">
        <v>42979.0</v>
      </c>
      <c r="K270" s="43"/>
      <c r="L270" s="47" t="s">
        <v>85</v>
      </c>
      <c r="M270" s="43"/>
      <c r="N270" s="43"/>
      <c r="O270" s="28"/>
      <c r="P270" s="28"/>
      <c r="Q270" s="28"/>
      <c r="R270" s="28"/>
      <c r="S270" s="28"/>
      <c r="T270" s="43"/>
      <c r="U270" s="43"/>
      <c r="V270" s="28"/>
      <c r="W270" s="28"/>
      <c r="X270" s="28"/>
      <c r="Y270" s="28"/>
      <c r="Z270" s="28"/>
      <c r="AA270" s="28"/>
      <c r="AB270" s="43"/>
      <c r="AC270" s="28"/>
      <c r="AD270" s="43"/>
      <c r="AE270" s="34">
        <f t="shared" si="7"/>
        <v>0</v>
      </c>
      <c r="AF270" s="28"/>
      <c r="AG270" s="36"/>
      <c r="AH270" s="36">
        <f t="shared" si="2"/>
        <v>0</v>
      </c>
      <c r="AI270" s="43"/>
      <c r="AJ270" s="43"/>
      <c r="AK270" s="43"/>
      <c r="AL270" s="43"/>
      <c r="AM270" s="43"/>
      <c r="AN270" s="43"/>
      <c r="AO270" s="43"/>
      <c r="AP270" s="34">
        <f t="shared" si="8"/>
        <v>0</v>
      </c>
      <c r="AQ270" s="34">
        <f t="shared" si="9"/>
        <v>0</v>
      </c>
      <c r="AR270" s="34">
        <f t="shared" si="10"/>
        <v>0</v>
      </c>
      <c r="AS270" s="34">
        <f t="shared" si="11"/>
        <v>0</v>
      </c>
    </row>
    <row r="271">
      <c r="A271" s="37">
        <v>266.0</v>
      </c>
      <c r="B271" s="116" t="s">
        <v>267</v>
      </c>
      <c r="C271" s="116" t="s">
        <v>509</v>
      </c>
      <c r="D271" s="116" t="s">
        <v>110</v>
      </c>
      <c r="E271" s="117"/>
      <c r="F271" s="116" t="s">
        <v>96</v>
      </c>
      <c r="G271" s="116" t="s">
        <v>669</v>
      </c>
      <c r="H271" s="47" t="s">
        <v>83</v>
      </c>
      <c r="I271" s="47" t="s">
        <v>84</v>
      </c>
      <c r="J271" s="39">
        <v>42979.0</v>
      </c>
      <c r="K271" s="43"/>
      <c r="L271" s="47" t="s">
        <v>295</v>
      </c>
      <c r="M271" s="43"/>
      <c r="N271" s="43"/>
      <c r="O271" s="28"/>
      <c r="P271" s="28"/>
      <c r="Q271" s="28"/>
      <c r="R271" s="28"/>
      <c r="S271" s="28"/>
      <c r="T271" s="43"/>
      <c r="U271" s="43"/>
      <c r="V271" s="28"/>
      <c r="W271" s="28"/>
      <c r="X271" s="28"/>
      <c r="Y271" s="28"/>
      <c r="Z271" s="28"/>
      <c r="AA271" s="28"/>
      <c r="AB271" s="43"/>
      <c r="AC271" s="28"/>
      <c r="AD271" s="43"/>
      <c r="AE271" s="34">
        <f t="shared" si="7"/>
        <v>0</v>
      </c>
      <c r="AF271" s="28"/>
      <c r="AG271" s="36"/>
      <c r="AH271" s="36">
        <f t="shared" si="2"/>
        <v>0</v>
      </c>
      <c r="AI271" s="43"/>
      <c r="AJ271" s="43"/>
      <c r="AK271" s="43"/>
      <c r="AL271" s="43"/>
      <c r="AM271" s="43"/>
      <c r="AN271" s="43"/>
      <c r="AO271" s="43"/>
      <c r="AP271" s="34">
        <f t="shared" si="8"/>
        <v>0</v>
      </c>
      <c r="AQ271" s="34">
        <f t="shared" si="9"/>
        <v>0</v>
      </c>
      <c r="AR271" s="34">
        <f t="shared" si="10"/>
        <v>0</v>
      </c>
      <c r="AS271" s="34">
        <f t="shared" si="11"/>
        <v>0</v>
      </c>
    </row>
    <row r="272">
      <c r="A272" s="18">
        <v>267.0</v>
      </c>
      <c r="B272" s="116" t="s">
        <v>510</v>
      </c>
      <c r="C272" s="116" t="s">
        <v>511</v>
      </c>
      <c r="D272" s="118"/>
      <c r="E272" s="117"/>
      <c r="F272" s="116" t="s">
        <v>96</v>
      </c>
      <c r="G272" s="116" t="s">
        <v>669</v>
      </c>
      <c r="H272" s="47" t="s">
        <v>83</v>
      </c>
      <c r="I272" s="47" t="s">
        <v>84</v>
      </c>
      <c r="J272" s="39">
        <v>42979.0</v>
      </c>
      <c r="K272" s="43"/>
      <c r="L272" s="47" t="s">
        <v>85</v>
      </c>
      <c r="M272" s="43"/>
      <c r="N272" s="43"/>
      <c r="O272" s="28"/>
      <c r="P272" s="28"/>
      <c r="Q272" s="28"/>
      <c r="R272" s="28"/>
      <c r="S272" s="28"/>
      <c r="T272" s="43"/>
      <c r="U272" s="43"/>
      <c r="V272" s="28"/>
      <c r="W272" s="28"/>
      <c r="X272" s="28"/>
      <c r="Y272" s="28"/>
      <c r="Z272" s="28"/>
      <c r="AA272" s="28"/>
      <c r="AB272" s="43"/>
      <c r="AC272" s="28"/>
      <c r="AD272" s="43"/>
      <c r="AE272" s="34">
        <f t="shared" si="7"/>
        <v>0</v>
      </c>
      <c r="AF272" s="28"/>
      <c r="AG272" s="36"/>
      <c r="AH272" s="36">
        <f t="shared" si="2"/>
        <v>0</v>
      </c>
      <c r="AI272" s="43"/>
      <c r="AJ272" s="43"/>
      <c r="AK272" s="43"/>
      <c r="AL272" s="43"/>
      <c r="AM272" s="43"/>
      <c r="AN272" s="43"/>
      <c r="AO272" s="43"/>
      <c r="AP272" s="34">
        <f t="shared" si="8"/>
        <v>0</v>
      </c>
      <c r="AQ272" s="34">
        <f t="shared" si="9"/>
        <v>0</v>
      </c>
      <c r="AR272" s="34">
        <f t="shared" si="10"/>
        <v>0</v>
      </c>
      <c r="AS272" s="34">
        <f t="shared" si="11"/>
        <v>0</v>
      </c>
    </row>
    <row r="273">
      <c r="A273" s="37">
        <v>268.0</v>
      </c>
      <c r="B273" s="116" t="s">
        <v>2001</v>
      </c>
      <c r="C273" s="116" t="s">
        <v>213</v>
      </c>
      <c r="D273" s="116" t="s">
        <v>782</v>
      </c>
      <c r="E273" s="117"/>
      <c r="F273" s="116" t="s">
        <v>79</v>
      </c>
      <c r="G273" s="116" t="s">
        <v>669</v>
      </c>
      <c r="H273" s="47" t="s">
        <v>83</v>
      </c>
      <c r="I273" s="47" t="s">
        <v>84</v>
      </c>
      <c r="J273" s="39">
        <v>42979.0</v>
      </c>
      <c r="K273" s="43"/>
      <c r="L273" s="47" t="s">
        <v>85</v>
      </c>
      <c r="M273" s="43"/>
      <c r="N273" s="43"/>
      <c r="O273" s="28"/>
      <c r="P273" s="28"/>
      <c r="Q273" s="28"/>
      <c r="R273" s="28"/>
      <c r="S273" s="28"/>
      <c r="T273" s="43"/>
      <c r="U273" s="43"/>
      <c r="V273" s="28"/>
      <c r="W273" s="28"/>
      <c r="X273" s="28"/>
      <c r="Y273" s="28"/>
      <c r="Z273" s="28"/>
      <c r="AA273" s="28"/>
      <c r="AB273" s="43"/>
      <c r="AC273" s="28"/>
      <c r="AD273" s="43"/>
      <c r="AE273" s="34">
        <f t="shared" si="7"/>
        <v>0</v>
      </c>
      <c r="AF273" s="28"/>
      <c r="AG273" s="36"/>
      <c r="AH273" s="36">
        <f t="shared" si="2"/>
        <v>0</v>
      </c>
      <c r="AI273" s="43"/>
      <c r="AJ273" s="43"/>
      <c r="AK273" s="43"/>
      <c r="AL273" s="43"/>
      <c r="AM273" s="43"/>
      <c r="AN273" s="43"/>
      <c r="AO273" s="43"/>
      <c r="AP273" s="34">
        <f t="shared" si="8"/>
        <v>0</v>
      </c>
      <c r="AQ273" s="34">
        <f t="shared" si="9"/>
        <v>0</v>
      </c>
      <c r="AR273" s="34">
        <f t="shared" si="10"/>
        <v>0</v>
      </c>
      <c r="AS273" s="34">
        <f t="shared" si="11"/>
        <v>0</v>
      </c>
    </row>
    <row r="274">
      <c r="A274" s="18">
        <v>269.0</v>
      </c>
      <c r="B274" s="116" t="s">
        <v>436</v>
      </c>
      <c r="C274" s="116" t="s">
        <v>77</v>
      </c>
      <c r="D274" s="118"/>
      <c r="E274" s="117"/>
      <c r="F274" s="116" t="s">
        <v>79</v>
      </c>
      <c r="G274" s="116" t="s">
        <v>669</v>
      </c>
      <c r="H274" s="47" t="s">
        <v>83</v>
      </c>
      <c r="I274" s="47" t="s">
        <v>84</v>
      </c>
      <c r="J274" s="39">
        <v>42979.0</v>
      </c>
      <c r="K274" s="43"/>
      <c r="L274" s="47" t="s">
        <v>85</v>
      </c>
      <c r="M274" s="43"/>
      <c r="N274" s="43"/>
      <c r="O274" s="28"/>
      <c r="P274" s="28"/>
      <c r="Q274" s="28"/>
      <c r="R274" s="28"/>
      <c r="S274" s="28"/>
      <c r="T274" s="43"/>
      <c r="U274" s="43"/>
      <c r="V274" s="28"/>
      <c r="W274" s="28"/>
      <c r="X274" s="28"/>
      <c r="Y274" s="28"/>
      <c r="Z274" s="28"/>
      <c r="AA274" s="28"/>
      <c r="AB274" s="43"/>
      <c r="AC274" s="28"/>
      <c r="AD274" s="43"/>
      <c r="AE274" s="34">
        <f t="shared" si="7"/>
        <v>0</v>
      </c>
      <c r="AF274" s="28"/>
      <c r="AG274" s="36"/>
      <c r="AH274" s="36">
        <f t="shared" si="2"/>
        <v>0</v>
      </c>
      <c r="AI274" s="43"/>
      <c r="AJ274" s="43"/>
      <c r="AK274" s="43"/>
      <c r="AL274" s="43"/>
      <c r="AM274" s="43"/>
      <c r="AN274" s="43"/>
      <c r="AO274" s="43"/>
      <c r="AP274" s="34">
        <f t="shared" si="8"/>
        <v>0</v>
      </c>
      <c r="AQ274" s="34">
        <f t="shared" si="9"/>
        <v>0</v>
      </c>
      <c r="AR274" s="34">
        <f t="shared" si="10"/>
        <v>0</v>
      </c>
      <c r="AS274" s="34">
        <f t="shared" si="11"/>
        <v>0</v>
      </c>
    </row>
    <row r="275">
      <c r="A275" s="37">
        <v>270.0</v>
      </c>
      <c r="B275" s="116" t="s">
        <v>443</v>
      </c>
      <c r="C275" s="116" t="s">
        <v>516</v>
      </c>
      <c r="D275" s="116" t="s">
        <v>259</v>
      </c>
      <c r="E275" s="118"/>
      <c r="F275" s="116" t="s">
        <v>96</v>
      </c>
      <c r="G275" s="116" t="s">
        <v>669</v>
      </c>
      <c r="H275" s="38" t="s">
        <v>83</v>
      </c>
      <c r="I275" s="38" t="s">
        <v>84</v>
      </c>
      <c r="J275" s="39">
        <v>42979.0</v>
      </c>
      <c r="K275" s="41"/>
      <c r="L275" s="38" t="s">
        <v>85</v>
      </c>
      <c r="M275" s="41"/>
      <c r="N275" s="41"/>
      <c r="O275" s="28"/>
      <c r="P275" s="28"/>
      <c r="Q275" s="28"/>
      <c r="R275" s="28"/>
      <c r="S275" s="28"/>
      <c r="T275" s="43"/>
      <c r="U275" s="43"/>
      <c r="V275" s="28"/>
      <c r="W275" s="28"/>
      <c r="X275" s="28"/>
      <c r="Y275" s="28"/>
      <c r="Z275" s="28"/>
      <c r="AA275" s="28"/>
      <c r="AB275" s="43"/>
      <c r="AC275" s="28"/>
      <c r="AD275" s="41"/>
      <c r="AE275" s="34">
        <f t="shared" si="7"/>
        <v>0</v>
      </c>
      <c r="AF275" s="28"/>
      <c r="AG275" s="64"/>
      <c r="AH275" s="36">
        <f t="shared" si="2"/>
        <v>0</v>
      </c>
      <c r="AI275" s="41"/>
      <c r="AJ275" s="43"/>
      <c r="AK275" s="43"/>
      <c r="AL275" s="43"/>
      <c r="AM275" s="41"/>
      <c r="AN275" s="41"/>
      <c r="AO275" s="41"/>
      <c r="AP275" s="34">
        <f t="shared" si="8"/>
        <v>0</v>
      </c>
      <c r="AQ275" s="34">
        <f t="shared" si="9"/>
        <v>0</v>
      </c>
      <c r="AR275" s="34">
        <f t="shared" si="10"/>
        <v>0</v>
      </c>
      <c r="AS275" s="34">
        <f t="shared" si="11"/>
        <v>0</v>
      </c>
      <c r="AT275" s="7"/>
    </row>
    <row r="276">
      <c r="A276" s="18">
        <v>271.0</v>
      </c>
      <c r="B276" s="116" t="s">
        <v>308</v>
      </c>
      <c r="C276" s="116" t="s">
        <v>78</v>
      </c>
      <c r="D276" s="116" t="s">
        <v>76</v>
      </c>
      <c r="E276" s="117"/>
      <c r="F276" s="116" t="s">
        <v>79</v>
      </c>
      <c r="G276" s="116" t="s">
        <v>669</v>
      </c>
      <c r="H276" s="38" t="s">
        <v>83</v>
      </c>
      <c r="I276" s="38" t="s">
        <v>84</v>
      </c>
      <c r="J276" s="39">
        <v>42979.0</v>
      </c>
      <c r="K276" s="41"/>
      <c r="L276" s="38" t="s">
        <v>85</v>
      </c>
      <c r="M276" s="41"/>
      <c r="N276" s="41"/>
      <c r="O276" s="28"/>
      <c r="P276" s="28"/>
      <c r="Q276" s="28"/>
      <c r="R276" s="28"/>
      <c r="S276" s="28"/>
      <c r="T276" s="43"/>
      <c r="U276" s="43"/>
      <c r="V276" s="28"/>
      <c r="W276" s="28"/>
      <c r="X276" s="28"/>
      <c r="Y276" s="28"/>
      <c r="Z276" s="28"/>
      <c r="AA276" s="28"/>
      <c r="AB276" s="43"/>
      <c r="AC276" s="28"/>
      <c r="AD276" s="43"/>
      <c r="AE276" s="34">
        <f t="shared" si="7"/>
        <v>0</v>
      </c>
      <c r="AF276" s="28"/>
      <c r="AG276" s="36"/>
      <c r="AH276" s="36">
        <f t="shared" si="2"/>
        <v>0</v>
      </c>
      <c r="AI276" s="41"/>
      <c r="AJ276" s="41"/>
      <c r="AK276" s="41"/>
      <c r="AL276" s="41"/>
      <c r="AM276" s="41"/>
      <c r="AN276" s="41"/>
      <c r="AO276" s="41"/>
      <c r="AP276" s="34">
        <f t="shared" si="8"/>
        <v>0</v>
      </c>
      <c r="AQ276" s="34">
        <f t="shared" si="9"/>
        <v>0</v>
      </c>
      <c r="AR276" s="34">
        <f t="shared" si="10"/>
        <v>0</v>
      </c>
      <c r="AS276" s="34">
        <f t="shared" si="11"/>
        <v>0</v>
      </c>
    </row>
    <row r="277">
      <c r="A277" s="37">
        <v>272.0</v>
      </c>
      <c r="B277" s="116" t="s">
        <v>518</v>
      </c>
      <c r="C277" s="116" t="s">
        <v>275</v>
      </c>
      <c r="D277" s="118"/>
      <c r="E277" s="117"/>
      <c r="F277" s="116" t="s">
        <v>96</v>
      </c>
      <c r="G277" s="116" t="s">
        <v>669</v>
      </c>
      <c r="H277" s="38" t="s">
        <v>83</v>
      </c>
      <c r="I277" s="38" t="s">
        <v>84</v>
      </c>
      <c r="J277" s="39">
        <v>42979.0</v>
      </c>
      <c r="K277" s="41"/>
      <c r="L277" s="38" t="s">
        <v>85</v>
      </c>
      <c r="M277" s="41"/>
      <c r="N277" s="41"/>
      <c r="O277" s="28"/>
      <c r="P277" s="28"/>
      <c r="Q277" s="28"/>
      <c r="R277" s="28"/>
      <c r="S277" s="28"/>
      <c r="T277" s="43"/>
      <c r="U277" s="43"/>
      <c r="V277" s="28"/>
      <c r="W277" s="28"/>
      <c r="X277" s="28"/>
      <c r="Y277" s="28"/>
      <c r="Z277" s="28"/>
      <c r="AA277" s="28"/>
      <c r="AB277" s="43"/>
      <c r="AC277" s="28"/>
      <c r="AD277" s="43"/>
      <c r="AE277" s="34">
        <f t="shared" si="7"/>
        <v>0</v>
      </c>
      <c r="AF277" s="28"/>
      <c r="AG277" s="64"/>
      <c r="AH277" s="36">
        <f t="shared" si="2"/>
        <v>0</v>
      </c>
      <c r="AI277" s="41"/>
      <c r="AJ277" s="41"/>
      <c r="AK277" s="41"/>
      <c r="AL277" s="41"/>
      <c r="AM277" s="41"/>
      <c r="AN277" s="41"/>
      <c r="AO277" s="41"/>
      <c r="AP277" s="34">
        <f t="shared" si="8"/>
        <v>0</v>
      </c>
      <c r="AQ277" s="34">
        <f t="shared" si="9"/>
        <v>0</v>
      </c>
      <c r="AR277" s="34">
        <f t="shared" si="10"/>
        <v>0</v>
      </c>
      <c r="AS277" s="34">
        <f t="shared" si="11"/>
        <v>0</v>
      </c>
    </row>
    <row r="278">
      <c r="A278" s="18">
        <v>273.0</v>
      </c>
      <c r="B278" s="116" t="s">
        <v>520</v>
      </c>
      <c r="C278" s="116" t="s">
        <v>521</v>
      </c>
      <c r="D278" s="118"/>
      <c r="E278" s="117"/>
      <c r="F278" s="116" t="s">
        <v>79</v>
      </c>
      <c r="G278" s="116" t="s">
        <v>669</v>
      </c>
      <c r="H278" s="38" t="s">
        <v>83</v>
      </c>
      <c r="I278" s="38" t="s">
        <v>84</v>
      </c>
      <c r="J278" s="39">
        <v>42979.0</v>
      </c>
      <c r="K278" s="41"/>
      <c r="L278" s="38" t="s">
        <v>85</v>
      </c>
      <c r="M278" s="41"/>
      <c r="N278" s="41"/>
      <c r="O278" s="28"/>
      <c r="P278" s="28"/>
      <c r="Q278" s="28"/>
      <c r="R278" s="28"/>
      <c r="S278" s="28"/>
      <c r="T278" s="43"/>
      <c r="U278" s="43"/>
      <c r="V278" s="28"/>
      <c r="W278" s="28"/>
      <c r="X278" s="28"/>
      <c r="Y278" s="28"/>
      <c r="Z278" s="28"/>
      <c r="AA278" s="28"/>
      <c r="AB278" s="43"/>
      <c r="AC278" s="28"/>
      <c r="AD278" s="43"/>
      <c r="AE278" s="34">
        <f t="shared" si="7"/>
        <v>0</v>
      </c>
      <c r="AF278" s="28"/>
      <c r="AG278" s="36"/>
      <c r="AH278" s="36">
        <f t="shared" si="2"/>
        <v>0</v>
      </c>
      <c r="AI278" s="41"/>
      <c r="AJ278" s="41"/>
      <c r="AK278" s="41"/>
      <c r="AL278" s="41"/>
      <c r="AM278" s="41"/>
      <c r="AN278" s="41"/>
      <c r="AO278" s="41"/>
      <c r="AP278" s="34">
        <f t="shared" si="8"/>
        <v>0</v>
      </c>
      <c r="AQ278" s="34">
        <f t="shared" si="9"/>
        <v>0</v>
      </c>
      <c r="AR278" s="34">
        <f t="shared" si="10"/>
        <v>0</v>
      </c>
      <c r="AS278" s="34">
        <f t="shared" si="11"/>
        <v>0</v>
      </c>
    </row>
    <row r="279">
      <c r="A279" s="37">
        <v>274.0</v>
      </c>
      <c r="B279" s="116" t="s">
        <v>522</v>
      </c>
      <c r="C279" s="116" t="s">
        <v>120</v>
      </c>
      <c r="D279" s="116" t="s">
        <v>523</v>
      </c>
      <c r="E279" s="117"/>
      <c r="F279" s="116" t="s">
        <v>96</v>
      </c>
      <c r="G279" s="116" t="s">
        <v>669</v>
      </c>
      <c r="H279" s="38" t="s">
        <v>83</v>
      </c>
      <c r="I279" s="38" t="s">
        <v>84</v>
      </c>
      <c r="J279" s="39">
        <v>42979.0</v>
      </c>
      <c r="K279" s="41"/>
      <c r="L279" s="38" t="s">
        <v>85</v>
      </c>
      <c r="M279" s="41"/>
      <c r="N279" s="41"/>
      <c r="O279" s="28"/>
      <c r="P279" s="28"/>
      <c r="Q279" s="28"/>
      <c r="R279" s="28"/>
      <c r="S279" s="28"/>
      <c r="T279" s="43"/>
      <c r="U279" s="43"/>
      <c r="V279" s="28"/>
      <c r="W279" s="28"/>
      <c r="X279" s="28"/>
      <c r="Y279" s="28"/>
      <c r="Z279" s="28"/>
      <c r="AA279" s="28"/>
      <c r="AB279" s="43"/>
      <c r="AC279" s="28"/>
      <c r="AD279" s="43"/>
      <c r="AE279" s="34">
        <f t="shared" si="7"/>
        <v>0</v>
      </c>
      <c r="AF279" s="28"/>
      <c r="AG279" s="64"/>
      <c r="AH279" s="36">
        <f t="shared" si="2"/>
        <v>0</v>
      </c>
      <c r="AI279" s="41"/>
      <c r="AJ279" s="41"/>
      <c r="AK279" s="41"/>
      <c r="AL279" s="41"/>
      <c r="AM279" s="41"/>
      <c r="AN279" s="41"/>
      <c r="AO279" s="41"/>
      <c r="AP279" s="34">
        <f t="shared" si="8"/>
        <v>0</v>
      </c>
      <c r="AQ279" s="34">
        <f t="shared" si="9"/>
        <v>0</v>
      </c>
      <c r="AR279" s="34">
        <f t="shared" si="10"/>
        <v>0</v>
      </c>
      <c r="AS279" s="34">
        <f t="shared" si="11"/>
        <v>0</v>
      </c>
    </row>
    <row r="280">
      <c r="A280" s="18">
        <v>275.0</v>
      </c>
      <c r="B280" s="116" t="s">
        <v>172</v>
      </c>
      <c r="C280" s="116" t="s">
        <v>185</v>
      </c>
      <c r="D280" s="118"/>
      <c r="E280" s="117"/>
      <c r="F280" s="116" t="s">
        <v>79</v>
      </c>
      <c r="G280" s="116" t="s">
        <v>669</v>
      </c>
      <c r="H280" s="38" t="s">
        <v>83</v>
      </c>
      <c r="I280" s="38" t="s">
        <v>84</v>
      </c>
      <c r="J280" s="39">
        <v>42979.0</v>
      </c>
      <c r="K280" s="41"/>
      <c r="L280" s="38" t="s">
        <v>85</v>
      </c>
      <c r="M280" s="41"/>
      <c r="N280" s="41"/>
      <c r="O280" s="28"/>
      <c r="P280" s="28"/>
      <c r="Q280" s="28"/>
      <c r="R280" s="28"/>
      <c r="S280" s="28"/>
      <c r="T280" s="43"/>
      <c r="U280" s="43"/>
      <c r="V280" s="28"/>
      <c r="W280" s="28"/>
      <c r="X280" s="28"/>
      <c r="Y280" s="28"/>
      <c r="Z280" s="28"/>
      <c r="AA280" s="28"/>
      <c r="AB280" s="43"/>
      <c r="AC280" s="28"/>
      <c r="AD280" s="43"/>
      <c r="AE280" s="34">
        <f t="shared" si="7"/>
        <v>0</v>
      </c>
      <c r="AF280" s="28"/>
      <c r="AG280" s="64"/>
      <c r="AH280" s="36">
        <f t="shared" si="2"/>
        <v>0</v>
      </c>
      <c r="AI280" s="41"/>
      <c r="AJ280" s="41"/>
      <c r="AK280" s="41"/>
      <c r="AL280" s="41"/>
      <c r="AM280" s="41"/>
      <c r="AN280" s="41"/>
      <c r="AO280" s="41"/>
      <c r="AP280" s="34">
        <f t="shared" si="8"/>
        <v>0</v>
      </c>
      <c r="AQ280" s="34">
        <f t="shared" si="9"/>
        <v>0</v>
      </c>
      <c r="AR280" s="34">
        <f t="shared" si="10"/>
        <v>0</v>
      </c>
      <c r="AS280" s="34">
        <f t="shared" si="11"/>
        <v>0</v>
      </c>
    </row>
    <row r="281">
      <c r="A281" s="37">
        <v>276.0</v>
      </c>
      <c r="B281" s="116" t="s">
        <v>527</v>
      </c>
      <c r="C281" s="116" t="s">
        <v>528</v>
      </c>
      <c r="D281" s="116" t="s">
        <v>266</v>
      </c>
      <c r="E281" s="117"/>
      <c r="F281" s="116" t="s">
        <v>96</v>
      </c>
      <c r="G281" s="116" t="s">
        <v>729</v>
      </c>
      <c r="H281" s="38" t="s">
        <v>83</v>
      </c>
      <c r="I281" s="38" t="s">
        <v>84</v>
      </c>
      <c r="J281" s="39">
        <v>42979.0</v>
      </c>
      <c r="K281" s="41"/>
      <c r="L281" s="38" t="s">
        <v>85</v>
      </c>
      <c r="M281" s="41"/>
      <c r="N281" s="41"/>
      <c r="O281" s="28" t="s">
        <v>73</v>
      </c>
      <c r="P281" s="28" t="s">
        <v>73</v>
      </c>
      <c r="Q281" s="28" t="s">
        <v>73</v>
      </c>
      <c r="R281" s="28" t="s">
        <v>73</v>
      </c>
      <c r="S281" s="28" t="s">
        <v>73</v>
      </c>
      <c r="T281" s="43"/>
      <c r="U281" s="43"/>
      <c r="V281" s="28" t="s">
        <v>73</v>
      </c>
      <c r="W281" s="28" t="s">
        <v>73</v>
      </c>
      <c r="X281" s="28" t="s">
        <v>73</v>
      </c>
      <c r="Y281" s="28"/>
      <c r="Z281" s="28" t="s">
        <v>73</v>
      </c>
      <c r="AA281" s="28"/>
      <c r="AB281" s="43"/>
      <c r="AC281" s="28" t="s">
        <v>73</v>
      </c>
      <c r="AD281" s="43"/>
      <c r="AE281" s="34">
        <f t="shared" si="7"/>
        <v>0</v>
      </c>
      <c r="AF281" s="28"/>
      <c r="AG281" s="64"/>
      <c r="AH281" s="36">
        <f t="shared" si="2"/>
        <v>0</v>
      </c>
      <c r="AI281" s="28" t="s">
        <v>92</v>
      </c>
      <c r="AJ281" s="28" t="s">
        <v>55</v>
      </c>
      <c r="AK281" s="28" t="s">
        <v>55</v>
      </c>
      <c r="AL281" s="28" t="s">
        <v>55</v>
      </c>
      <c r="AM281" s="28" t="s">
        <v>55</v>
      </c>
      <c r="AN281" s="28" t="s">
        <v>92</v>
      </c>
      <c r="AO281" s="28" t="s">
        <v>55</v>
      </c>
      <c r="AP281" s="34">
        <f t="shared" si="8"/>
        <v>0</v>
      </c>
      <c r="AQ281" s="34">
        <f t="shared" si="9"/>
        <v>0</v>
      </c>
      <c r="AR281" s="34">
        <f t="shared" si="10"/>
        <v>0</v>
      </c>
      <c r="AS281" s="34">
        <f t="shared" si="11"/>
        <v>10</v>
      </c>
    </row>
    <row r="282">
      <c r="A282" s="18">
        <v>277.0</v>
      </c>
      <c r="B282" s="116" t="s">
        <v>531</v>
      </c>
      <c r="C282" s="116" t="s">
        <v>110</v>
      </c>
      <c r="D282" s="116" t="s">
        <v>532</v>
      </c>
      <c r="E282" s="117"/>
      <c r="F282" s="116" t="s">
        <v>96</v>
      </c>
      <c r="G282" s="116" t="s">
        <v>729</v>
      </c>
      <c r="H282" s="38" t="s">
        <v>83</v>
      </c>
      <c r="I282" s="38" t="s">
        <v>84</v>
      </c>
      <c r="J282" s="39">
        <v>42979.0</v>
      </c>
      <c r="K282" s="41"/>
      <c r="L282" s="38" t="s">
        <v>85</v>
      </c>
      <c r="M282" s="41"/>
      <c r="N282" s="41"/>
      <c r="O282" s="28" t="s">
        <v>73</v>
      </c>
      <c r="P282" s="28" t="s">
        <v>73</v>
      </c>
      <c r="Q282" s="28" t="s">
        <v>73</v>
      </c>
      <c r="R282" s="28" t="s">
        <v>73</v>
      </c>
      <c r="S282" s="28" t="s">
        <v>73</v>
      </c>
      <c r="T282" s="43"/>
      <c r="U282" s="43"/>
      <c r="V282" s="28" t="s">
        <v>73</v>
      </c>
      <c r="W282" s="28" t="s">
        <v>73</v>
      </c>
      <c r="X282" s="28" t="s">
        <v>73</v>
      </c>
      <c r="Y282" s="28"/>
      <c r="Z282" s="28" t="s">
        <v>73</v>
      </c>
      <c r="AA282" s="28"/>
      <c r="AB282" s="43"/>
      <c r="AC282" s="28" t="s">
        <v>73</v>
      </c>
      <c r="AD282" s="43"/>
      <c r="AE282" s="34">
        <f t="shared" si="7"/>
        <v>0</v>
      </c>
      <c r="AF282" s="28">
        <v>1.0</v>
      </c>
      <c r="AG282" s="45">
        <v>0.0</v>
      </c>
      <c r="AH282" s="36">
        <f t="shared" si="2"/>
        <v>1</v>
      </c>
      <c r="AI282" s="28" t="s">
        <v>92</v>
      </c>
      <c r="AJ282" s="28" t="s">
        <v>55</v>
      </c>
      <c r="AK282" s="28" t="s">
        <v>55</v>
      </c>
      <c r="AL282" s="28" t="s">
        <v>55</v>
      </c>
      <c r="AM282" s="28" t="s">
        <v>55</v>
      </c>
      <c r="AN282" s="28" t="s">
        <v>92</v>
      </c>
      <c r="AO282" s="28" t="s">
        <v>55</v>
      </c>
      <c r="AP282" s="34">
        <f t="shared" si="8"/>
        <v>0</v>
      </c>
      <c r="AQ282" s="34">
        <f t="shared" si="9"/>
        <v>0</v>
      </c>
      <c r="AR282" s="34">
        <f t="shared" si="10"/>
        <v>0</v>
      </c>
      <c r="AS282" s="34">
        <f t="shared" si="11"/>
        <v>10</v>
      </c>
    </row>
    <row r="283">
      <c r="A283" s="37">
        <v>278.0</v>
      </c>
      <c r="B283" s="116" t="s">
        <v>533</v>
      </c>
      <c r="C283" s="116" t="s">
        <v>534</v>
      </c>
      <c r="D283" s="116" t="s">
        <v>535</v>
      </c>
      <c r="E283" s="117"/>
      <c r="F283" s="116" t="s">
        <v>79</v>
      </c>
      <c r="G283" s="116" t="s">
        <v>729</v>
      </c>
      <c r="H283" s="38" t="s">
        <v>83</v>
      </c>
      <c r="I283" s="38" t="s">
        <v>84</v>
      </c>
      <c r="J283" s="39">
        <v>42985.0</v>
      </c>
      <c r="K283" s="41"/>
      <c r="L283" s="38" t="s">
        <v>85</v>
      </c>
      <c r="M283" s="41"/>
      <c r="N283" s="41"/>
      <c r="O283" s="28" t="s">
        <v>73</v>
      </c>
      <c r="P283" s="28" t="s">
        <v>73</v>
      </c>
      <c r="Q283" s="28" t="s">
        <v>73</v>
      </c>
      <c r="R283" s="28" t="s">
        <v>73</v>
      </c>
      <c r="S283" s="28" t="s">
        <v>73</v>
      </c>
      <c r="T283" s="43"/>
      <c r="U283" s="43"/>
      <c r="V283" s="28" t="s">
        <v>73</v>
      </c>
      <c r="W283" s="28" t="s">
        <v>73</v>
      </c>
      <c r="X283" s="28" t="s">
        <v>73</v>
      </c>
      <c r="Y283" s="28"/>
      <c r="Z283" s="28" t="s">
        <v>73</v>
      </c>
      <c r="AA283" s="28"/>
      <c r="AB283" s="43"/>
      <c r="AC283" s="28" t="s">
        <v>73</v>
      </c>
      <c r="AD283" s="43"/>
      <c r="AE283" s="34">
        <f t="shared" si="7"/>
        <v>0</v>
      </c>
      <c r="AF283" s="28">
        <v>2.0</v>
      </c>
      <c r="AG283" s="45">
        <v>0.0</v>
      </c>
      <c r="AH283" s="36">
        <f t="shared" si="2"/>
        <v>2</v>
      </c>
      <c r="AI283" s="28" t="s">
        <v>92</v>
      </c>
      <c r="AJ283" s="28" t="s">
        <v>55</v>
      </c>
      <c r="AK283" s="28" t="s">
        <v>55</v>
      </c>
      <c r="AL283" s="28" t="s">
        <v>55</v>
      </c>
      <c r="AM283" s="28" t="s">
        <v>55</v>
      </c>
      <c r="AN283" s="28" t="s">
        <v>92</v>
      </c>
      <c r="AO283" s="28" t="s">
        <v>55</v>
      </c>
      <c r="AP283" s="34">
        <f t="shared" si="8"/>
        <v>0</v>
      </c>
      <c r="AQ283" s="34">
        <f t="shared" si="9"/>
        <v>0</v>
      </c>
      <c r="AR283" s="34">
        <f t="shared" si="10"/>
        <v>0</v>
      </c>
      <c r="AS283" s="34">
        <f t="shared" si="11"/>
        <v>10</v>
      </c>
    </row>
    <row r="284">
      <c r="A284" s="18">
        <v>279.0</v>
      </c>
      <c r="B284" s="116" t="s">
        <v>536</v>
      </c>
      <c r="C284" s="116" t="s">
        <v>203</v>
      </c>
      <c r="D284" s="116" t="s">
        <v>192</v>
      </c>
      <c r="E284" s="117"/>
      <c r="F284" s="116" t="s">
        <v>96</v>
      </c>
      <c r="G284" s="116" t="s">
        <v>729</v>
      </c>
      <c r="H284" s="38" t="s">
        <v>83</v>
      </c>
      <c r="I284" s="38" t="s">
        <v>84</v>
      </c>
      <c r="J284" s="39">
        <v>42979.0</v>
      </c>
      <c r="K284" s="41"/>
      <c r="L284" s="38" t="s">
        <v>85</v>
      </c>
      <c r="M284" s="41"/>
      <c r="N284" s="41"/>
      <c r="O284" s="28" t="s">
        <v>72</v>
      </c>
      <c r="P284" s="28" t="s">
        <v>71</v>
      </c>
      <c r="Q284" s="28" t="s">
        <v>72</v>
      </c>
      <c r="R284" s="28" t="s">
        <v>73</v>
      </c>
      <c r="S284" s="28" t="s">
        <v>72</v>
      </c>
      <c r="T284" s="43"/>
      <c r="U284" s="43"/>
      <c r="V284" s="28" t="s">
        <v>73</v>
      </c>
      <c r="W284" s="28" t="s">
        <v>73</v>
      </c>
      <c r="X284" s="28" t="s">
        <v>73</v>
      </c>
      <c r="Y284" s="28"/>
      <c r="Z284" s="28"/>
      <c r="AA284" s="28"/>
      <c r="AB284" s="43"/>
      <c r="AC284" s="28" t="s">
        <v>73</v>
      </c>
      <c r="AD284" s="43"/>
      <c r="AE284" s="34">
        <f t="shared" si="7"/>
        <v>0</v>
      </c>
      <c r="AF284" s="45">
        <v>6.0</v>
      </c>
      <c r="AG284" s="28">
        <v>0.0</v>
      </c>
      <c r="AH284" s="36">
        <f t="shared" si="2"/>
        <v>6</v>
      </c>
      <c r="AI284" s="28" t="s">
        <v>92</v>
      </c>
      <c r="AJ284" s="28" t="s">
        <v>55</v>
      </c>
      <c r="AK284" s="28" t="s">
        <v>55</v>
      </c>
      <c r="AL284" s="28" t="s">
        <v>55</v>
      </c>
      <c r="AM284" s="28" t="s">
        <v>55</v>
      </c>
      <c r="AN284" s="28" t="s">
        <v>92</v>
      </c>
      <c r="AO284" s="28" t="s">
        <v>55</v>
      </c>
      <c r="AP284" s="34">
        <f t="shared" si="8"/>
        <v>0</v>
      </c>
      <c r="AQ284" s="34">
        <f t="shared" si="9"/>
        <v>1</v>
      </c>
      <c r="AR284" s="34">
        <f t="shared" si="10"/>
        <v>3</v>
      </c>
      <c r="AS284" s="34">
        <f t="shared" si="11"/>
        <v>5</v>
      </c>
    </row>
    <row r="285">
      <c r="A285" s="37">
        <v>280.0</v>
      </c>
      <c r="B285" s="116" t="s">
        <v>539</v>
      </c>
      <c r="C285" s="116" t="s">
        <v>540</v>
      </c>
      <c r="D285" s="116" t="s">
        <v>401</v>
      </c>
      <c r="E285" s="117"/>
      <c r="F285" s="116" t="s">
        <v>79</v>
      </c>
      <c r="G285" s="116" t="s">
        <v>729</v>
      </c>
      <c r="H285" s="38" t="s">
        <v>83</v>
      </c>
      <c r="I285" s="38" t="s">
        <v>84</v>
      </c>
      <c r="J285" s="39">
        <v>42979.0</v>
      </c>
      <c r="K285" s="44"/>
      <c r="L285" s="38" t="s">
        <v>85</v>
      </c>
      <c r="M285" s="41"/>
      <c r="N285" s="41"/>
      <c r="O285" s="28" t="s">
        <v>72</v>
      </c>
      <c r="P285" s="28" t="s">
        <v>71</v>
      </c>
      <c r="Q285" s="28" t="s">
        <v>72</v>
      </c>
      <c r="R285" s="28" t="s">
        <v>72</v>
      </c>
      <c r="S285" s="28" t="s">
        <v>72</v>
      </c>
      <c r="T285" s="43"/>
      <c r="U285" s="43"/>
      <c r="V285" s="28" t="s">
        <v>73</v>
      </c>
      <c r="W285" s="28" t="s">
        <v>73</v>
      </c>
      <c r="X285" s="28" t="s">
        <v>73</v>
      </c>
      <c r="Y285" s="28"/>
      <c r="Z285" s="28" t="s">
        <v>73</v>
      </c>
      <c r="AA285" s="28"/>
      <c r="AB285" s="43"/>
      <c r="AC285" s="28" t="s">
        <v>73</v>
      </c>
      <c r="AD285" s="43"/>
      <c r="AE285" s="34">
        <f t="shared" si="7"/>
        <v>0</v>
      </c>
      <c r="AF285" s="45">
        <v>1.0</v>
      </c>
      <c r="AG285" s="45">
        <v>0.0</v>
      </c>
      <c r="AH285" s="36">
        <f t="shared" si="2"/>
        <v>1</v>
      </c>
      <c r="AI285" s="28" t="s">
        <v>92</v>
      </c>
      <c r="AJ285" s="28" t="s">
        <v>55</v>
      </c>
      <c r="AK285" s="28" t="s">
        <v>55</v>
      </c>
      <c r="AL285" s="28" t="s">
        <v>55</v>
      </c>
      <c r="AM285" s="28" t="s">
        <v>55</v>
      </c>
      <c r="AN285" s="28" t="s">
        <v>92</v>
      </c>
      <c r="AO285" s="28" t="s">
        <v>55</v>
      </c>
      <c r="AP285" s="34">
        <f t="shared" si="8"/>
        <v>0</v>
      </c>
      <c r="AQ285" s="34">
        <f t="shared" si="9"/>
        <v>1</v>
      </c>
      <c r="AR285" s="34">
        <f t="shared" si="10"/>
        <v>4</v>
      </c>
      <c r="AS285" s="34">
        <f t="shared" si="11"/>
        <v>5</v>
      </c>
    </row>
    <row r="286">
      <c r="A286" s="18">
        <v>281.0</v>
      </c>
      <c r="B286" s="116" t="s">
        <v>541</v>
      </c>
      <c r="C286" s="116" t="s">
        <v>540</v>
      </c>
      <c r="D286" s="116" t="s">
        <v>542</v>
      </c>
      <c r="E286" s="118"/>
      <c r="F286" s="116" t="s">
        <v>79</v>
      </c>
      <c r="G286" s="116" t="s">
        <v>729</v>
      </c>
      <c r="H286" s="38" t="s">
        <v>83</v>
      </c>
      <c r="I286" s="38" t="s">
        <v>84</v>
      </c>
      <c r="J286" s="39">
        <v>42979.0</v>
      </c>
      <c r="K286" s="41"/>
      <c r="L286" s="38" t="s">
        <v>85</v>
      </c>
      <c r="M286" s="41"/>
      <c r="N286" s="41"/>
      <c r="O286" s="28" t="s">
        <v>73</v>
      </c>
      <c r="P286" s="28" t="s">
        <v>73</v>
      </c>
      <c r="Q286" s="28" t="s">
        <v>73</v>
      </c>
      <c r="R286" s="28" t="s">
        <v>73</v>
      </c>
      <c r="S286" s="28" t="s">
        <v>73</v>
      </c>
      <c r="T286" s="43"/>
      <c r="U286" s="43"/>
      <c r="V286" s="28" t="s">
        <v>73</v>
      </c>
      <c r="W286" s="28" t="s">
        <v>73</v>
      </c>
      <c r="X286" s="28" t="s">
        <v>73</v>
      </c>
      <c r="Y286" s="28"/>
      <c r="Z286" s="28" t="s">
        <v>73</v>
      </c>
      <c r="AA286" s="28"/>
      <c r="AB286" s="43"/>
      <c r="AC286" s="28" t="s">
        <v>73</v>
      </c>
      <c r="AD286" s="43"/>
      <c r="AE286" s="34">
        <f t="shared" si="7"/>
        <v>0</v>
      </c>
      <c r="AF286" s="28"/>
      <c r="AG286" s="43"/>
      <c r="AH286" s="36">
        <f t="shared" si="2"/>
        <v>0</v>
      </c>
      <c r="AI286" s="28" t="s">
        <v>92</v>
      </c>
      <c r="AJ286" s="28" t="s">
        <v>55</v>
      </c>
      <c r="AK286" s="28" t="s">
        <v>55</v>
      </c>
      <c r="AL286" s="28" t="s">
        <v>55</v>
      </c>
      <c r="AM286" s="28" t="s">
        <v>55</v>
      </c>
      <c r="AN286" s="28" t="s">
        <v>92</v>
      </c>
      <c r="AO286" s="28" t="s">
        <v>55</v>
      </c>
      <c r="AP286" s="34">
        <f t="shared" si="8"/>
        <v>0</v>
      </c>
      <c r="AQ286" s="34">
        <f t="shared" si="9"/>
        <v>0</v>
      </c>
      <c r="AR286" s="34">
        <f t="shared" si="10"/>
        <v>0</v>
      </c>
      <c r="AS286" s="34">
        <f t="shared" si="11"/>
        <v>10</v>
      </c>
    </row>
    <row r="287">
      <c r="A287" s="37">
        <v>282.0</v>
      </c>
      <c r="B287" s="116" t="s">
        <v>546</v>
      </c>
      <c r="C287" s="116" t="s">
        <v>236</v>
      </c>
      <c r="D287" s="118"/>
      <c r="E287" s="117"/>
      <c r="F287" s="116" t="s">
        <v>96</v>
      </c>
      <c r="G287" s="116" t="s">
        <v>729</v>
      </c>
      <c r="H287" s="38" t="s">
        <v>83</v>
      </c>
      <c r="I287" s="38" t="s">
        <v>84</v>
      </c>
      <c r="J287" s="39">
        <v>42979.0</v>
      </c>
      <c r="K287" s="41"/>
      <c r="L287" s="38" t="s">
        <v>85</v>
      </c>
      <c r="M287" s="41"/>
      <c r="N287" s="41"/>
      <c r="O287" s="28" t="s">
        <v>73</v>
      </c>
      <c r="P287" s="28" t="s">
        <v>73</v>
      </c>
      <c r="Q287" s="28" t="s">
        <v>73</v>
      </c>
      <c r="R287" s="28" t="s">
        <v>73</v>
      </c>
      <c r="S287" s="28" t="s">
        <v>73</v>
      </c>
      <c r="T287" s="28"/>
      <c r="U287" s="28"/>
      <c r="V287" s="28" t="s">
        <v>73</v>
      </c>
      <c r="W287" s="28" t="s">
        <v>73</v>
      </c>
      <c r="X287" s="28" t="s">
        <v>73</v>
      </c>
      <c r="Y287" s="28"/>
      <c r="Z287" s="28" t="s">
        <v>73</v>
      </c>
      <c r="AA287" s="28"/>
      <c r="AB287" s="43"/>
      <c r="AC287" s="28" t="s">
        <v>73</v>
      </c>
      <c r="AD287" s="43"/>
      <c r="AE287" s="34">
        <f t="shared" si="7"/>
        <v>0</v>
      </c>
      <c r="AF287" s="45">
        <v>1.0</v>
      </c>
      <c r="AG287" s="45">
        <v>0.0</v>
      </c>
      <c r="AH287" s="36">
        <f t="shared" si="2"/>
        <v>1</v>
      </c>
      <c r="AI287" s="28" t="s">
        <v>92</v>
      </c>
      <c r="AJ287" s="28" t="s">
        <v>55</v>
      </c>
      <c r="AK287" s="28" t="s">
        <v>55</v>
      </c>
      <c r="AL287" s="28" t="s">
        <v>55</v>
      </c>
      <c r="AM287" s="28" t="s">
        <v>55</v>
      </c>
      <c r="AN287" s="28" t="s">
        <v>92</v>
      </c>
      <c r="AO287" s="28" t="s">
        <v>55</v>
      </c>
      <c r="AP287" s="34">
        <f t="shared" si="8"/>
        <v>0</v>
      </c>
      <c r="AQ287" s="34">
        <f t="shared" si="9"/>
        <v>0</v>
      </c>
      <c r="AR287" s="34">
        <f t="shared" si="10"/>
        <v>0</v>
      </c>
      <c r="AS287" s="34">
        <f t="shared" si="11"/>
        <v>10</v>
      </c>
    </row>
    <row r="288">
      <c r="A288" s="18">
        <v>283.0</v>
      </c>
      <c r="B288" s="116" t="s">
        <v>547</v>
      </c>
      <c r="C288" s="116" t="s">
        <v>217</v>
      </c>
      <c r="D288" s="116" t="s">
        <v>266</v>
      </c>
      <c r="E288" s="117"/>
      <c r="F288" s="116" t="s">
        <v>96</v>
      </c>
      <c r="G288" s="116" t="s">
        <v>729</v>
      </c>
      <c r="H288" s="38" t="s">
        <v>83</v>
      </c>
      <c r="I288" s="38" t="s">
        <v>84</v>
      </c>
      <c r="J288" s="39">
        <v>42979.0</v>
      </c>
      <c r="K288" s="44"/>
      <c r="L288" s="38" t="s">
        <v>85</v>
      </c>
      <c r="M288" s="41"/>
      <c r="N288" s="41"/>
      <c r="O288" s="28" t="s">
        <v>73</v>
      </c>
      <c r="P288" s="28" t="s">
        <v>73</v>
      </c>
      <c r="Q288" s="28" t="s">
        <v>73</v>
      </c>
      <c r="R288" s="28" t="s">
        <v>73</v>
      </c>
      <c r="S288" s="28" t="s">
        <v>73</v>
      </c>
      <c r="T288" s="28"/>
      <c r="U288" s="28"/>
      <c r="V288" s="28" t="s">
        <v>73</v>
      </c>
      <c r="W288" s="28" t="s">
        <v>73</v>
      </c>
      <c r="X288" s="28" t="s">
        <v>73</v>
      </c>
      <c r="Y288" s="28"/>
      <c r="Z288" s="28" t="s">
        <v>73</v>
      </c>
      <c r="AA288" s="28"/>
      <c r="AB288" s="43"/>
      <c r="AC288" s="28" t="s">
        <v>73</v>
      </c>
      <c r="AD288" s="43"/>
      <c r="AE288" s="34">
        <f t="shared" si="7"/>
        <v>0</v>
      </c>
      <c r="AF288" s="45"/>
      <c r="AG288" s="45"/>
      <c r="AH288" s="36">
        <f t="shared" si="2"/>
        <v>0</v>
      </c>
      <c r="AI288" s="28" t="s">
        <v>92</v>
      </c>
      <c r="AJ288" s="28" t="s">
        <v>55</v>
      </c>
      <c r="AK288" s="28" t="s">
        <v>55</v>
      </c>
      <c r="AL288" s="28" t="s">
        <v>55</v>
      </c>
      <c r="AM288" s="28" t="s">
        <v>55</v>
      </c>
      <c r="AN288" s="28" t="s">
        <v>92</v>
      </c>
      <c r="AO288" s="28" t="s">
        <v>55</v>
      </c>
      <c r="AP288" s="34">
        <f t="shared" si="8"/>
        <v>0</v>
      </c>
      <c r="AQ288" s="34">
        <f t="shared" si="9"/>
        <v>0</v>
      </c>
      <c r="AR288" s="34">
        <f t="shared" si="10"/>
        <v>0</v>
      </c>
      <c r="AS288" s="34">
        <f t="shared" si="11"/>
        <v>10</v>
      </c>
    </row>
    <row r="289">
      <c r="A289" s="37">
        <v>284.0</v>
      </c>
      <c r="B289" s="116" t="s">
        <v>549</v>
      </c>
      <c r="C289" s="116" t="s">
        <v>78</v>
      </c>
      <c r="D289" s="116" t="s">
        <v>550</v>
      </c>
      <c r="E289" s="117"/>
      <c r="F289" s="116" t="s">
        <v>79</v>
      </c>
      <c r="G289" s="116" t="s">
        <v>729</v>
      </c>
      <c r="H289" s="38" t="s">
        <v>83</v>
      </c>
      <c r="I289" s="38" t="s">
        <v>84</v>
      </c>
      <c r="J289" s="39">
        <v>42979.0</v>
      </c>
      <c r="K289" s="41"/>
      <c r="L289" s="38" t="s">
        <v>85</v>
      </c>
      <c r="M289" s="41"/>
      <c r="N289" s="41"/>
      <c r="O289" s="28" t="s">
        <v>73</v>
      </c>
      <c r="P289" s="28" t="s">
        <v>73</v>
      </c>
      <c r="Q289" s="28" t="s">
        <v>73</v>
      </c>
      <c r="R289" s="28" t="s">
        <v>73</v>
      </c>
      <c r="S289" s="28" t="s">
        <v>73</v>
      </c>
      <c r="T289" s="28"/>
      <c r="U289" s="28"/>
      <c r="V289" s="28" t="s">
        <v>73</v>
      </c>
      <c r="W289" s="28" t="s">
        <v>73</v>
      </c>
      <c r="X289" s="28" t="s">
        <v>73</v>
      </c>
      <c r="Y289" s="28"/>
      <c r="Z289" s="28" t="s">
        <v>73</v>
      </c>
      <c r="AA289" s="28"/>
      <c r="AB289" s="43"/>
      <c r="AC289" s="28" t="s">
        <v>73</v>
      </c>
      <c r="AD289" s="43"/>
      <c r="AE289" s="34">
        <f t="shared" si="7"/>
        <v>0</v>
      </c>
      <c r="AF289" s="45"/>
      <c r="AG289" s="45"/>
      <c r="AH289" s="36">
        <f t="shared" si="2"/>
        <v>0</v>
      </c>
      <c r="AI289" s="28" t="s">
        <v>92</v>
      </c>
      <c r="AJ289" s="28" t="s">
        <v>55</v>
      </c>
      <c r="AK289" s="28" t="s">
        <v>55</v>
      </c>
      <c r="AL289" s="28" t="s">
        <v>55</v>
      </c>
      <c r="AM289" s="28" t="s">
        <v>55</v>
      </c>
      <c r="AN289" s="28" t="s">
        <v>92</v>
      </c>
      <c r="AO289" s="28" t="s">
        <v>55</v>
      </c>
      <c r="AP289" s="34">
        <f t="shared" si="8"/>
        <v>0</v>
      </c>
      <c r="AQ289" s="34">
        <f t="shared" si="9"/>
        <v>0</v>
      </c>
      <c r="AR289" s="34">
        <f t="shared" si="10"/>
        <v>0</v>
      </c>
      <c r="AS289" s="34">
        <f t="shared" si="11"/>
        <v>10</v>
      </c>
    </row>
    <row r="290">
      <c r="A290" s="18">
        <v>285.0</v>
      </c>
      <c r="B290" s="116" t="s">
        <v>552</v>
      </c>
      <c r="C290" s="116" t="s">
        <v>78</v>
      </c>
      <c r="D290" s="118"/>
      <c r="E290" s="117"/>
      <c r="F290" s="116" t="s">
        <v>79</v>
      </c>
      <c r="G290" s="116" t="s">
        <v>729</v>
      </c>
      <c r="H290" s="38" t="s">
        <v>83</v>
      </c>
      <c r="I290" s="38" t="s">
        <v>84</v>
      </c>
      <c r="J290" s="39">
        <v>42979.0</v>
      </c>
      <c r="K290" s="41"/>
      <c r="L290" s="38" t="s">
        <v>85</v>
      </c>
      <c r="M290" s="41"/>
      <c r="N290" s="41"/>
      <c r="O290" s="28" t="s">
        <v>73</v>
      </c>
      <c r="P290" s="28" t="s">
        <v>73</v>
      </c>
      <c r="Q290" s="28" t="s">
        <v>73</v>
      </c>
      <c r="R290" s="28" t="s">
        <v>73</v>
      </c>
      <c r="S290" s="28" t="s">
        <v>73</v>
      </c>
      <c r="T290" s="28"/>
      <c r="U290" s="28"/>
      <c r="V290" s="28" t="s">
        <v>73</v>
      </c>
      <c r="W290" s="28" t="s">
        <v>73</v>
      </c>
      <c r="X290" s="28" t="s">
        <v>73</v>
      </c>
      <c r="Y290" s="28"/>
      <c r="Z290" s="28" t="s">
        <v>73</v>
      </c>
      <c r="AA290" s="28"/>
      <c r="AB290" s="43"/>
      <c r="AC290" s="28" t="s">
        <v>73</v>
      </c>
      <c r="AD290" s="43"/>
      <c r="AE290" s="34">
        <f t="shared" si="7"/>
        <v>0</v>
      </c>
      <c r="AF290" s="45">
        <v>1.0</v>
      </c>
      <c r="AG290" s="45">
        <v>0.0</v>
      </c>
      <c r="AH290" s="36">
        <f t="shared" si="2"/>
        <v>1</v>
      </c>
      <c r="AI290" s="28" t="s">
        <v>92</v>
      </c>
      <c r="AJ290" s="28" t="s">
        <v>55</v>
      </c>
      <c r="AK290" s="28" t="s">
        <v>55</v>
      </c>
      <c r="AL290" s="28" t="s">
        <v>55</v>
      </c>
      <c r="AM290" s="28" t="s">
        <v>55</v>
      </c>
      <c r="AN290" s="28" t="s">
        <v>92</v>
      </c>
      <c r="AO290" s="28" t="s">
        <v>55</v>
      </c>
      <c r="AP290" s="34">
        <f t="shared" si="8"/>
        <v>0</v>
      </c>
      <c r="AQ290" s="34">
        <f t="shared" si="9"/>
        <v>0</v>
      </c>
      <c r="AR290" s="34">
        <f t="shared" si="10"/>
        <v>0</v>
      </c>
      <c r="AS290" s="34">
        <f t="shared" si="11"/>
        <v>10</v>
      </c>
    </row>
    <row r="291">
      <c r="A291" s="37">
        <v>286.0</v>
      </c>
      <c r="B291" s="116" t="s">
        <v>553</v>
      </c>
      <c r="C291" s="116" t="s">
        <v>115</v>
      </c>
      <c r="D291" s="116" t="s">
        <v>272</v>
      </c>
      <c r="E291" s="117"/>
      <c r="F291" s="116" t="s">
        <v>79</v>
      </c>
      <c r="G291" s="116" t="s">
        <v>729</v>
      </c>
      <c r="H291" s="38" t="s">
        <v>83</v>
      </c>
      <c r="I291" s="38" t="s">
        <v>84</v>
      </c>
      <c r="J291" s="39">
        <v>42979.0</v>
      </c>
      <c r="K291" s="41"/>
      <c r="L291" s="38" t="s">
        <v>85</v>
      </c>
      <c r="M291" s="41"/>
      <c r="N291" s="41"/>
      <c r="O291" s="28" t="s">
        <v>73</v>
      </c>
      <c r="P291" s="28" t="s">
        <v>73</v>
      </c>
      <c r="Q291" s="28" t="s">
        <v>73</v>
      </c>
      <c r="R291" s="28" t="s">
        <v>73</v>
      </c>
      <c r="S291" s="28" t="s">
        <v>73</v>
      </c>
      <c r="T291" s="28"/>
      <c r="U291" s="28"/>
      <c r="V291" s="28" t="s">
        <v>73</v>
      </c>
      <c r="W291" s="28" t="s">
        <v>73</v>
      </c>
      <c r="X291" s="28" t="s">
        <v>73</v>
      </c>
      <c r="Y291" s="28"/>
      <c r="Z291" s="28" t="s">
        <v>73</v>
      </c>
      <c r="AA291" s="28"/>
      <c r="AB291" s="43"/>
      <c r="AC291" s="28" t="s">
        <v>73</v>
      </c>
      <c r="AD291" s="43"/>
      <c r="AE291" s="34">
        <f t="shared" si="7"/>
        <v>0</v>
      </c>
      <c r="AF291" s="45"/>
      <c r="AG291" s="45"/>
      <c r="AH291" s="36">
        <f t="shared" si="2"/>
        <v>0</v>
      </c>
      <c r="AI291" s="28" t="s">
        <v>92</v>
      </c>
      <c r="AJ291" s="28" t="s">
        <v>55</v>
      </c>
      <c r="AK291" s="28" t="s">
        <v>55</v>
      </c>
      <c r="AL291" s="28" t="s">
        <v>55</v>
      </c>
      <c r="AM291" s="28" t="s">
        <v>55</v>
      </c>
      <c r="AN291" s="28" t="s">
        <v>92</v>
      </c>
      <c r="AO291" s="28" t="s">
        <v>55</v>
      </c>
      <c r="AP291" s="34">
        <f t="shared" si="8"/>
        <v>0</v>
      </c>
      <c r="AQ291" s="34">
        <f t="shared" si="9"/>
        <v>0</v>
      </c>
      <c r="AR291" s="34">
        <f t="shared" si="10"/>
        <v>0</v>
      </c>
      <c r="AS291" s="34">
        <f t="shared" si="11"/>
        <v>10</v>
      </c>
    </row>
    <row r="292">
      <c r="A292" s="18">
        <v>287.0</v>
      </c>
      <c r="B292" s="116" t="s">
        <v>556</v>
      </c>
      <c r="C292" s="116" t="s">
        <v>557</v>
      </c>
      <c r="D292" s="116" t="s">
        <v>558</v>
      </c>
      <c r="E292" s="117"/>
      <c r="F292" s="116" t="s">
        <v>79</v>
      </c>
      <c r="G292" s="116" t="s">
        <v>729</v>
      </c>
      <c r="H292" s="38" t="s">
        <v>83</v>
      </c>
      <c r="I292" s="38"/>
      <c r="J292" s="39"/>
      <c r="K292" s="41"/>
      <c r="L292" s="38"/>
      <c r="M292" s="41"/>
      <c r="N292" s="41"/>
      <c r="O292" s="28" t="s">
        <v>73</v>
      </c>
      <c r="P292" s="28" t="s">
        <v>73</v>
      </c>
      <c r="Q292" s="28" t="s">
        <v>73</v>
      </c>
      <c r="R292" s="28" t="s">
        <v>73</v>
      </c>
      <c r="S292" s="28" t="s">
        <v>73</v>
      </c>
      <c r="T292" s="28"/>
      <c r="U292" s="28"/>
      <c r="V292" s="28" t="s">
        <v>73</v>
      </c>
      <c r="W292" s="28" t="s">
        <v>73</v>
      </c>
      <c r="X292" s="28" t="s">
        <v>73</v>
      </c>
      <c r="Y292" s="28"/>
      <c r="Z292" s="28" t="s">
        <v>73</v>
      </c>
      <c r="AA292" s="28"/>
      <c r="AB292" s="43"/>
      <c r="AC292" s="28" t="s">
        <v>73</v>
      </c>
      <c r="AD292" s="43"/>
      <c r="AE292" s="34">
        <f t="shared" si="7"/>
        <v>0</v>
      </c>
      <c r="AF292" s="45"/>
      <c r="AG292" s="45"/>
      <c r="AH292" s="36">
        <f t="shared" si="2"/>
        <v>0</v>
      </c>
      <c r="AI292" s="28" t="s">
        <v>92</v>
      </c>
      <c r="AJ292" s="28" t="s">
        <v>55</v>
      </c>
      <c r="AK292" s="28" t="s">
        <v>55</v>
      </c>
      <c r="AL292" s="28" t="s">
        <v>55</v>
      </c>
      <c r="AM292" s="28" t="s">
        <v>55</v>
      </c>
      <c r="AN292" s="28" t="s">
        <v>92</v>
      </c>
      <c r="AO292" s="28" t="s">
        <v>55</v>
      </c>
      <c r="AP292" s="34">
        <f t="shared" si="8"/>
        <v>0</v>
      </c>
      <c r="AQ292" s="34">
        <f t="shared" si="9"/>
        <v>0</v>
      </c>
      <c r="AR292" s="34">
        <f t="shared" si="10"/>
        <v>0</v>
      </c>
      <c r="AS292" s="34">
        <f t="shared" si="11"/>
        <v>10</v>
      </c>
    </row>
    <row r="293">
      <c r="A293" s="37">
        <v>288.0</v>
      </c>
      <c r="B293" s="116" t="s">
        <v>499</v>
      </c>
      <c r="C293" s="116" t="s">
        <v>87</v>
      </c>
      <c r="D293" s="116" t="s">
        <v>132</v>
      </c>
      <c r="E293" s="117"/>
      <c r="F293" s="116" t="s">
        <v>79</v>
      </c>
      <c r="G293" s="116" t="s">
        <v>729</v>
      </c>
      <c r="H293" s="38" t="s">
        <v>83</v>
      </c>
      <c r="I293" s="38" t="s">
        <v>84</v>
      </c>
      <c r="J293" s="39">
        <v>42979.0</v>
      </c>
      <c r="K293" s="41"/>
      <c r="L293" s="38" t="s">
        <v>85</v>
      </c>
      <c r="M293" s="41"/>
      <c r="N293" s="41"/>
      <c r="O293" s="28" t="s">
        <v>73</v>
      </c>
      <c r="P293" s="28" t="s">
        <v>73</v>
      </c>
      <c r="Q293" s="28" t="s">
        <v>73</v>
      </c>
      <c r="R293" s="28" t="s">
        <v>73</v>
      </c>
      <c r="S293" s="28" t="s">
        <v>73</v>
      </c>
      <c r="T293" s="28"/>
      <c r="U293" s="28"/>
      <c r="V293" s="28" t="s">
        <v>73</v>
      </c>
      <c r="W293" s="28" t="s">
        <v>73</v>
      </c>
      <c r="X293" s="28" t="s">
        <v>73</v>
      </c>
      <c r="Y293" s="28"/>
      <c r="Z293" s="28" t="s">
        <v>73</v>
      </c>
      <c r="AA293" s="28"/>
      <c r="AB293" s="43"/>
      <c r="AC293" s="28" t="s">
        <v>73</v>
      </c>
      <c r="AD293" s="43"/>
      <c r="AE293" s="34">
        <f t="shared" si="7"/>
        <v>0</v>
      </c>
      <c r="AF293" s="45">
        <v>2.0</v>
      </c>
      <c r="AG293" s="45">
        <v>0.0</v>
      </c>
      <c r="AH293" s="36">
        <f t="shared" si="2"/>
        <v>2</v>
      </c>
      <c r="AI293" s="28" t="s">
        <v>92</v>
      </c>
      <c r="AJ293" s="28" t="s">
        <v>55</v>
      </c>
      <c r="AK293" s="28" t="s">
        <v>55</v>
      </c>
      <c r="AL293" s="28" t="s">
        <v>55</v>
      </c>
      <c r="AM293" s="28" t="s">
        <v>55</v>
      </c>
      <c r="AN293" s="28" t="s">
        <v>92</v>
      </c>
      <c r="AO293" s="28" t="s">
        <v>55</v>
      </c>
      <c r="AP293" s="34">
        <f t="shared" si="8"/>
        <v>0</v>
      </c>
      <c r="AQ293" s="34">
        <f t="shared" si="9"/>
        <v>0</v>
      </c>
      <c r="AR293" s="34">
        <f t="shared" si="10"/>
        <v>0</v>
      </c>
      <c r="AS293" s="34">
        <f t="shared" si="11"/>
        <v>10</v>
      </c>
    </row>
    <row r="294">
      <c r="A294" s="18">
        <v>289.0</v>
      </c>
      <c r="B294" s="116" t="s">
        <v>559</v>
      </c>
      <c r="C294" s="116" t="s">
        <v>165</v>
      </c>
      <c r="D294" s="116" t="s">
        <v>78</v>
      </c>
      <c r="E294" s="116" t="s">
        <v>115</v>
      </c>
      <c r="F294" s="116" t="s">
        <v>79</v>
      </c>
      <c r="G294" s="116" t="s">
        <v>729</v>
      </c>
      <c r="H294" s="38" t="s">
        <v>83</v>
      </c>
      <c r="I294" s="38" t="s">
        <v>138</v>
      </c>
      <c r="J294" s="39">
        <v>42979.0</v>
      </c>
      <c r="K294" s="39">
        <v>42984.0</v>
      </c>
      <c r="L294" s="41"/>
      <c r="M294" s="41"/>
      <c r="N294" s="41"/>
      <c r="O294" s="28" t="s">
        <v>73</v>
      </c>
      <c r="P294" s="28" t="s">
        <v>73</v>
      </c>
      <c r="Q294" s="28" t="s">
        <v>73</v>
      </c>
      <c r="R294" s="28" t="s">
        <v>73</v>
      </c>
      <c r="S294" s="28" t="s">
        <v>73</v>
      </c>
      <c r="T294" s="28"/>
      <c r="U294" s="28"/>
      <c r="V294" s="28" t="s">
        <v>73</v>
      </c>
      <c r="W294" s="28" t="s">
        <v>73</v>
      </c>
      <c r="X294" s="28" t="s">
        <v>73</v>
      </c>
      <c r="Y294" s="28"/>
      <c r="Z294" s="28" t="s">
        <v>73</v>
      </c>
      <c r="AA294" s="28"/>
      <c r="AB294" s="43"/>
      <c r="AC294" s="28" t="s">
        <v>73</v>
      </c>
      <c r="AD294" s="43"/>
      <c r="AE294" s="34">
        <f t="shared" si="7"/>
        <v>0</v>
      </c>
      <c r="AF294" s="45">
        <v>1.0</v>
      </c>
      <c r="AG294" s="45">
        <v>0.0</v>
      </c>
      <c r="AH294" s="36">
        <f t="shared" si="2"/>
        <v>1</v>
      </c>
      <c r="AI294" s="28" t="s">
        <v>92</v>
      </c>
      <c r="AJ294" s="28" t="s">
        <v>55</v>
      </c>
      <c r="AK294" s="28" t="s">
        <v>55</v>
      </c>
      <c r="AL294" s="28" t="s">
        <v>55</v>
      </c>
      <c r="AM294" s="28" t="s">
        <v>55</v>
      </c>
      <c r="AN294" s="28" t="s">
        <v>92</v>
      </c>
      <c r="AO294" s="28" t="s">
        <v>55</v>
      </c>
      <c r="AP294" s="34">
        <f t="shared" si="8"/>
        <v>0</v>
      </c>
      <c r="AQ294" s="34">
        <f t="shared" si="9"/>
        <v>0</v>
      </c>
      <c r="AR294" s="34">
        <f t="shared" si="10"/>
        <v>0</v>
      </c>
      <c r="AS294" s="34">
        <f t="shared" si="11"/>
        <v>10</v>
      </c>
    </row>
    <row r="295">
      <c r="A295" s="37">
        <v>290.0</v>
      </c>
      <c r="B295" s="116" t="s">
        <v>561</v>
      </c>
      <c r="C295" s="116" t="s">
        <v>562</v>
      </c>
      <c r="D295" s="118"/>
      <c r="E295" s="118"/>
      <c r="F295" s="116" t="s">
        <v>79</v>
      </c>
      <c r="G295" s="116" t="s">
        <v>729</v>
      </c>
      <c r="H295" s="38" t="s">
        <v>83</v>
      </c>
      <c r="I295" s="38" t="s">
        <v>84</v>
      </c>
      <c r="J295" s="39">
        <v>42979.0</v>
      </c>
      <c r="K295" s="41"/>
      <c r="L295" s="38" t="s">
        <v>85</v>
      </c>
      <c r="M295" s="41"/>
      <c r="N295" s="41"/>
      <c r="O295" s="28" t="s">
        <v>73</v>
      </c>
      <c r="P295" s="28" t="s">
        <v>72</v>
      </c>
      <c r="Q295" s="28" t="s">
        <v>72</v>
      </c>
      <c r="R295" s="28" t="s">
        <v>73</v>
      </c>
      <c r="S295" s="28" t="s">
        <v>73</v>
      </c>
      <c r="T295" s="28"/>
      <c r="U295" s="28"/>
      <c r="V295" s="28" t="s">
        <v>73</v>
      </c>
      <c r="W295" s="28" t="s">
        <v>73</v>
      </c>
      <c r="X295" s="28" t="s">
        <v>73</v>
      </c>
      <c r="Y295" s="28"/>
      <c r="Z295" s="28" t="s">
        <v>73</v>
      </c>
      <c r="AA295" s="28"/>
      <c r="AB295" s="43"/>
      <c r="AC295" s="28" t="s">
        <v>73</v>
      </c>
      <c r="AD295" s="43"/>
      <c r="AE295" s="34">
        <f t="shared" si="7"/>
        <v>0</v>
      </c>
      <c r="AF295" s="45">
        <v>1.0</v>
      </c>
      <c r="AG295" s="45">
        <v>0.0</v>
      </c>
      <c r="AH295" s="36">
        <f t="shared" si="2"/>
        <v>1</v>
      </c>
      <c r="AI295" s="28" t="s">
        <v>92</v>
      </c>
      <c r="AJ295" s="28" t="s">
        <v>55</v>
      </c>
      <c r="AK295" s="28" t="s">
        <v>55</v>
      </c>
      <c r="AL295" s="28" t="s">
        <v>55</v>
      </c>
      <c r="AM295" s="28" t="s">
        <v>55</v>
      </c>
      <c r="AN295" s="28" t="s">
        <v>92</v>
      </c>
      <c r="AO295" s="28" t="s">
        <v>55</v>
      </c>
      <c r="AP295" s="34">
        <f t="shared" si="8"/>
        <v>0</v>
      </c>
      <c r="AQ295" s="34">
        <f t="shared" si="9"/>
        <v>0</v>
      </c>
      <c r="AR295" s="34">
        <f t="shared" si="10"/>
        <v>2</v>
      </c>
      <c r="AS295" s="34">
        <f t="shared" si="11"/>
        <v>8</v>
      </c>
    </row>
    <row r="296">
      <c r="A296" s="18">
        <v>291.0</v>
      </c>
      <c r="B296" s="116" t="s">
        <v>563</v>
      </c>
      <c r="C296" s="116" t="s">
        <v>110</v>
      </c>
      <c r="D296" s="116" t="s">
        <v>564</v>
      </c>
      <c r="E296" s="117"/>
      <c r="F296" s="116" t="s">
        <v>96</v>
      </c>
      <c r="G296" s="116" t="s">
        <v>729</v>
      </c>
      <c r="H296" s="38" t="s">
        <v>83</v>
      </c>
      <c r="I296" s="38" t="s">
        <v>84</v>
      </c>
      <c r="J296" s="39">
        <v>42979.0</v>
      </c>
      <c r="K296" s="44"/>
      <c r="L296" s="38" t="s">
        <v>85</v>
      </c>
      <c r="M296" s="41"/>
      <c r="N296" s="41"/>
      <c r="O296" s="28" t="s">
        <v>73</v>
      </c>
      <c r="P296" s="28" t="s">
        <v>73</v>
      </c>
      <c r="Q296" s="28" t="s">
        <v>73</v>
      </c>
      <c r="R296" s="28" t="s">
        <v>73</v>
      </c>
      <c r="S296" s="28" t="s">
        <v>73</v>
      </c>
      <c r="T296" s="28"/>
      <c r="U296" s="28"/>
      <c r="V296" s="28" t="s">
        <v>73</v>
      </c>
      <c r="W296" s="28" t="s">
        <v>73</v>
      </c>
      <c r="X296" s="28" t="s">
        <v>73</v>
      </c>
      <c r="Y296" s="28"/>
      <c r="Z296" s="28" t="s">
        <v>73</v>
      </c>
      <c r="AA296" s="28"/>
      <c r="AB296" s="43"/>
      <c r="AC296" s="28" t="s">
        <v>73</v>
      </c>
      <c r="AD296" s="43"/>
      <c r="AE296" s="34">
        <f t="shared" si="7"/>
        <v>0</v>
      </c>
      <c r="AF296" s="45"/>
      <c r="AG296" s="45"/>
      <c r="AH296" s="36">
        <f t="shared" si="2"/>
        <v>0</v>
      </c>
      <c r="AI296" s="28" t="s">
        <v>92</v>
      </c>
      <c r="AJ296" s="28" t="s">
        <v>55</v>
      </c>
      <c r="AK296" s="28" t="s">
        <v>55</v>
      </c>
      <c r="AL296" s="28" t="s">
        <v>55</v>
      </c>
      <c r="AM296" s="28" t="s">
        <v>55</v>
      </c>
      <c r="AN296" s="28" t="s">
        <v>92</v>
      </c>
      <c r="AO296" s="28" t="s">
        <v>55</v>
      </c>
      <c r="AP296" s="34">
        <f t="shared" si="8"/>
        <v>0</v>
      </c>
      <c r="AQ296" s="34">
        <f t="shared" si="9"/>
        <v>0</v>
      </c>
      <c r="AR296" s="34">
        <f t="shared" si="10"/>
        <v>0</v>
      </c>
      <c r="AS296" s="34">
        <f t="shared" si="11"/>
        <v>10</v>
      </c>
    </row>
    <row r="297">
      <c r="A297" s="37">
        <v>292.0</v>
      </c>
      <c r="B297" s="116" t="s">
        <v>565</v>
      </c>
      <c r="C297" s="116" t="s">
        <v>566</v>
      </c>
      <c r="D297" s="118"/>
      <c r="E297" s="117"/>
      <c r="F297" s="116" t="s">
        <v>79</v>
      </c>
      <c r="G297" s="116" t="s">
        <v>729</v>
      </c>
      <c r="H297" s="38" t="s">
        <v>83</v>
      </c>
      <c r="I297" s="38" t="s">
        <v>138</v>
      </c>
      <c r="J297" s="39">
        <v>42979.0</v>
      </c>
      <c r="K297" s="39">
        <v>42981.0</v>
      </c>
      <c r="L297" s="41"/>
      <c r="M297" s="41"/>
      <c r="N297" s="41"/>
      <c r="O297" s="28" t="s">
        <v>72</v>
      </c>
      <c r="P297" s="28" t="s">
        <v>72</v>
      </c>
      <c r="Q297" s="28" t="s">
        <v>72</v>
      </c>
      <c r="R297" s="28" t="s">
        <v>73</v>
      </c>
      <c r="S297" s="28" t="s">
        <v>73</v>
      </c>
      <c r="T297" s="28"/>
      <c r="U297" s="28"/>
      <c r="V297" s="28" t="s">
        <v>73</v>
      </c>
      <c r="W297" s="28" t="s">
        <v>73</v>
      </c>
      <c r="X297" s="28" t="s">
        <v>73</v>
      </c>
      <c r="Y297" s="28"/>
      <c r="Z297" s="28" t="s">
        <v>73</v>
      </c>
      <c r="AA297" s="28"/>
      <c r="AB297" s="43"/>
      <c r="AC297" s="28" t="s">
        <v>73</v>
      </c>
      <c r="AD297" s="43"/>
      <c r="AE297" s="34">
        <f t="shared" si="7"/>
        <v>0</v>
      </c>
      <c r="AF297" s="45">
        <v>1.0</v>
      </c>
      <c r="AG297" s="45">
        <v>0.0</v>
      </c>
      <c r="AH297" s="36">
        <f t="shared" si="2"/>
        <v>1</v>
      </c>
      <c r="AI297" s="28" t="s">
        <v>92</v>
      </c>
      <c r="AJ297" s="28" t="s">
        <v>55</v>
      </c>
      <c r="AK297" s="28" t="s">
        <v>55</v>
      </c>
      <c r="AL297" s="28" t="s">
        <v>55</v>
      </c>
      <c r="AM297" s="28" t="s">
        <v>55</v>
      </c>
      <c r="AN297" s="28" t="s">
        <v>92</v>
      </c>
      <c r="AO297" s="28" t="s">
        <v>55</v>
      </c>
      <c r="AP297" s="34">
        <f t="shared" si="8"/>
        <v>0</v>
      </c>
      <c r="AQ297" s="34">
        <f t="shared" si="9"/>
        <v>0</v>
      </c>
      <c r="AR297" s="34">
        <f t="shared" si="10"/>
        <v>3</v>
      </c>
      <c r="AS297" s="34">
        <f t="shared" si="11"/>
        <v>7</v>
      </c>
    </row>
    <row r="298">
      <c r="A298" s="18">
        <v>293.0</v>
      </c>
      <c r="B298" s="116" t="s">
        <v>572</v>
      </c>
      <c r="C298" s="116" t="s">
        <v>573</v>
      </c>
      <c r="D298" s="116" t="s">
        <v>77</v>
      </c>
      <c r="E298" s="117"/>
      <c r="F298" s="116" t="s">
        <v>79</v>
      </c>
      <c r="G298" s="116" t="s">
        <v>729</v>
      </c>
      <c r="H298" s="38" t="s">
        <v>83</v>
      </c>
      <c r="I298" s="38"/>
      <c r="J298" s="39"/>
      <c r="K298" s="41"/>
      <c r="L298" s="38"/>
      <c r="M298" s="41"/>
      <c r="N298" s="41"/>
      <c r="O298" s="28" t="s">
        <v>73</v>
      </c>
      <c r="P298" s="28" t="s">
        <v>72</v>
      </c>
      <c r="Q298" s="28" t="s">
        <v>73</v>
      </c>
      <c r="R298" s="28" t="s">
        <v>73</v>
      </c>
      <c r="S298" s="28" t="s">
        <v>73</v>
      </c>
      <c r="T298" s="28"/>
      <c r="U298" s="28"/>
      <c r="V298" s="28" t="s">
        <v>73</v>
      </c>
      <c r="W298" s="28" t="s">
        <v>73</v>
      </c>
      <c r="X298" s="28" t="s">
        <v>73</v>
      </c>
      <c r="Y298" s="28"/>
      <c r="Z298" s="28" t="s">
        <v>73</v>
      </c>
      <c r="AA298" s="28"/>
      <c r="AB298" s="43"/>
      <c r="AC298" s="28" t="s">
        <v>73</v>
      </c>
      <c r="AD298" s="43"/>
      <c r="AE298" s="34">
        <f t="shared" si="7"/>
        <v>0</v>
      </c>
      <c r="AF298" s="45">
        <v>3.0</v>
      </c>
      <c r="AG298" s="45">
        <v>0.0</v>
      </c>
      <c r="AH298" s="36">
        <f t="shared" si="2"/>
        <v>3</v>
      </c>
      <c r="AI298" s="28" t="s">
        <v>92</v>
      </c>
      <c r="AJ298" s="28" t="s">
        <v>55</v>
      </c>
      <c r="AK298" s="28" t="s">
        <v>55</v>
      </c>
      <c r="AL298" s="28" t="s">
        <v>55</v>
      </c>
      <c r="AM298" s="28" t="s">
        <v>55</v>
      </c>
      <c r="AN298" s="28" t="s">
        <v>92</v>
      </c>
      <c r="AO298" s="28" t="s">
        <v>55</v>
      </c>
      <c r="AP298" s="34">
        <f t="shared" si="8"/>
        <v>0</v>
      </c>
      <c r="AQ298" s="34">
        <f t="shared" si="9"/>
        <v>0</v>
      </c>
      <c r="AR298" s="34">
        <f t="shared" si="10"/>
        <v>1</v>
      </c>
      <c r="AS298" s="34">
        <f t="shared" si="11"/>
        <v>9</v>
      </c>
    </row>
    <row r="299">
      <c r="A299" s="37">
        <v>294.0</v>
      </c>
      <c r="B299" s="116" t="s">
        <v>574</v>
      </c>
      <c r="C299" s="116" t="s">
        <v>575</v>
      </c>
      <c r="D299" s="116" t="s">
        <v>209</v>
      </c>
      <c r="E299" s="117"/>
      <c r="F299" s="116" t="s">
        <v>96</v>
      </c>
      <c r="G299" s="116" t="s">
        <v>729</v>
      </c>
      <c r="H299" s="38" t="s">
        <v>83</v>
      </c>
      <c r="I299" s="38" t="s">
        <v>84</v>
      </c>
      <c r="J299" s="39">
        <v>42979.0</v>
      </c>
      <c r="K299" s="41"/>
      <c r="L299" s="38" t="s">
        <v>85</v>
      </c>
      <c r="M299" s="41"/>
      <c r="N299" s="41"/>
      <c r="O299" s="28" t="s">
        <v>73</v>
      </c>
      <c r="P299" s="28" t="s">
        <v>73</v>
      </c>
      <c r="Q299" s="28" t="s">
        <v>73</v>
      </c>
      <c r="R299" s="28" t="s">
        <v>73</v>
      </c>
      <c r="S299" s="28" t="s">
        <v>73</v>
      </c>
      <c r="T299" s="28"/>
      <c r="U299" s="28"/>
      <c r="V299" s="28" t="s">
        <v>73</v>
      </c>
      <c r="W299" s="28" t="s">
        <v>73</v>
      </c>
      <c r="X299" s="28" t="s">
        <v>73</v>
      </c>
      <c r="Y299" s="28"/>
      <c r="Z299" s="28" t="s">
        <v>73</v>
      </c>
      <c r="AA299" s="28"/>
      <c r="AB299" s="43"/>
      <c r="AC299" s="28" t="s">
        <v>73</v>
      </c>
      <c r="AD299" s="43"/>
      <c r="AE299" s="34">
        <f t="shared" si="7"/>
        <v>0</v>
      </c>
      <c r="AF299" s="45"/>
      <c r="AG299" s="45"/>
      <c r="AH299" s="36">
        <f t="shared" si="2"/>
        <v>0</v>
      </c>
      <c r="AI299" s="28" t="s">
        <v>92</v>
      </c>
      <c r="AJ299" s="28" t="s">
        <v>55</v>
      </c>
      <c r="AK299" s="28" t="s">
        <v>55</v>
      </c>
      <c r="AL299" s="28" t="s">
        <v>55</v>
      </c>
      <c r="AM299" s="28" t="s">
        <v>55</v>
      </c>
      <c r="AN299" s="28" t="s">
        <v>92</v>
      </c>
      <c r="AO299" s="28" t="s">
        <v>55</v>
      </c>
      <c r="AP299" s="34">
        <f t="shared" si="8"/>
        <v>0</v>
      </c>
      <c r="AQ299" s="34">
        <f t="shared" si="9"/>
        <v>0</v>
      </c>
      <c r="AR299" s="34">
        <f t="shared" si="10"/>
        <v>0</v>
      </c>
      <c r="AS299" s="34">
        <f t="shared" si="11"/>
        <v>10</v>
      </c>
    </row>
    <row r="300">
      <c r="A300" s="18">
        <v>295.0</v>
      </c>
      <c r="B300" s="116" t="s">
        <v>576</v>
      </c>
      <c r="C300" s="116" t="s">
        <v>550</v>
      </c>
      <c r="D300" s="116" t="s">
        <v>577</v>
      </c>
      <c r="E300" s="117"/>
      <c r="F300" s="116" t="s">
        <v>79</v>
      </c>
      <c r="G300" s="116" t="s">
        <v>729</v>
      </c>
      <c r="H300" s="38" t="s">
        <v>83</v>
      </c>
      <c r="I300" s="38"/>
      <c r="J300" s="39"/>
      <c r="K300" s="41"/>
      <c r="L300" s="38"/>
      <c r="M300" s="41"/>
      <c r="N300" s="41"/>
      <c r="O300" s="28" t="s">
        <v>72</v>
      </c>
      <c r="P300" s="28" t="s">
        <v>72</v>
      </c>
      <c r="Q300" s="28" t="s">
        <v>72</v>
      </c>
      <c r="R300" s="28" t="s">
        <v>73</v>
      </c>
      <c r="S300" s="28" t="s">
        <v>73</v>
      </c>
      <c r="T300" s="28"/>
      <c r="U300" s="28"/>
      <c r="V300" s="28" t="s">
        <v>73</v>
      </c>
      <c r="W300" s="28" t="s">
        <v>73</v>
      </c>
      <c r="X300" s="28" t="s">
        <v>73</v>
      </c>
      <c r="Y300" s="28"/>
      <c r="Z300" s="28" t="s">
        <v>73</v>
      </c>
      <c r="AA300" s="28"/>
      <c r="AB300" s="43"/>
      <c r="AC300" s="28" t="s">
        <v>73</v>
      </c>
      <c r="AD300" s="43"/>
      <c r="AE300" s="34">
        <f t="shared" si="7"/>
        <v>0</v>
      </c>
      <c r="AF300" s="45">
        <v>2.0</v>
      </c>
      <c r="AG300" s="45">
        <v>0.0</v>
      </c>
      <c r="AH300" s="36">
        <f t="shared" si="2"/>
        <v>2</v>
      </c>
      <c r="AI300" s="28" t="s">
        <v>92</v>
      </c>
      <c r="AJ300" s="28" t="s">
        <v>55</v>
      </c>
      <c r="AK300" s="28" t="s">
        <v>55</v>
      </c>
      <c r="AL300" s="28" t="s">
        <v>55</v>
      </c>
      <c r="AM300" s="28" t="s">
        <v>55</v>
      </c>
      <c r="AN300" s="28" t="s">
        <v>92</v>
      </c>
      <c r="AO300" s="28" t="s">
        <v>55</v>
      </c>
      <c r="AP300" s="34">
        <f t="shared" si="8"/>
        <v>0</v>
      </c>
      <c r="AQ300" s="34">
        <f t="shared" si="9"/>
        <v>0</v>
      </c>
      <c r="AR300" s="34">
        <f t="shared" si="10"/>
        <v>3</v>
      </c>
      <c r="AS300" s="34">
        <f t="shared" si="11"/>
        <v>7</v>
      </c>
    </row>
    <row r="301">
      <c r="A301" s="37">
        <v>296.0</v>
      </c>
      <c r="B301" s="116" t="s">
        <v>223</v>
      </c>
      <c r="C301" s="116" t="s">
        <v>132</v>
      </c>
      <c r="D301" s="118"/>
      <c r="E301" s="117"/>
      <c r="F301" s="116" t="s">
        <v>79</v>
      </c>
      <c r="G301" s="116" t="s">
        <v>729</v>
      </c>
      <c r="H301" s="38" t="s">
        <v>83</v>
      </c>
      <c r="I301" s="38"/>
      <c r="J301" s="39"/>
      <c r="K301" s="41"/>
      <c r="L301" s="38"/>
      <c r="M301" s="41"/>
      <c r="N301" s="41"/>
      <c r="O301" s="28" t="s">
        <v>72</v>
      </c>
      <c r="P301" s="28" t="s">
        <v>72</v>
      </c>
      <c r="Q301" s="28" t="s">
        <v>72</v>
      </c>
      <c r="R301" s="28" t="s">
        <v>73</v>
      </c>
      <c r="S301" s="28" t="s">
        <v>73</v>
      </c>
      <c r="T301" s="28"/>
      <c r="U301" s="28"/>
      <c r="V301" s="28" t="s">
        <v>73</v>
      </c>
      <c r="W301" s="28" t="s">
        <v>73</v>
      </c>
      <c r="X301" s="28" t="s">
        <v>73</v>
      </c>
      <c r="Y301" s="28"/>
      <c r="Z301" s="28" t="s">
        <v>73</v>
      </c>
      <c r="AA301" s="28"/>
      <c r="AB301" s="43"/>
      <c r="AC301" s="28" t="s">
        <v>73</v>
      </c>
      <c r="AD301" s="43"/>
      <c r="AE301" s="34">
        <f t="shared" si="7"/>
        <v>0</v>
      </c>
      <c r="AF301" s="45">
        <v>1.0</v>
      </c>
      <c r="AG301" s="45">
        <v>0.0</v>
      </c>
      <c r="AH301" s="36">
        <f t="shared" si="2"/>
        <v>1</v>
      </c>
      <c r="AI301" s="28" t="s">
        <v>92</v>
      </c>
      <c r="AJ301" s="28" t="s">
        <v>55</v>
      </c>
      <c r="AK301" s="28" t="s">
        <v>55</v>
      </c>
      <c r="AL301" s="28" t="s">
        <v>55</v>
      </c>
      <c r="AM301" s="28" t="s">
        <v>55</v>
      </c>
      <c r="AN301" s="28" t="s">
        <v>92</v>
      </c>
      <c r="AO301" s="28" t="s">
        <v>55</v>
      </c>
      <c r="AP301" s="34">
        <f t="shared" si="8"/>
        <v>0</v>
      </c>
      <c r="AQ301" s="34">
        <f t="shared" si="9"/>
        <v>0</v>
      </c>
      <c r="AR301" s="34">
        <f t="shared" si="10"/>
        <v>3</v>
      </c>
      <c r="AS301" s="34">
        <f t="shared" si="11"/>
        <v>7</v>
      </c>
    </row>
    <row r="302">
      <c r="A302" s="18">
        <v>297.0</v>
      </c>
      <c r="B302" s="116" t="s">
        <v>2004</v>
      </c>
      <c r="C302" s="116" t="s">
        <v>252</v>
      </c>
      <c r="D302" s="116" t="s">
        <v>259</v>
      </c>
      <c r="E302" s="117"/>
      <c r="F302" s="116" t="s">
        <v>96</v>
      </c>
      <c r="G302" s="116" t="s">
        <v>729</v>
      </c>
      <c r="H302" s="38" t="s">
        <v>83</v>
      </c>
      <c r="I302" s="38" t="s">
        <v>84</v>
      </c>
      <c r="J302" s="39">
        <v>42979.0</v>
      </c>
      <c r="K302" s="41"/>
      <c r="L302" s="38" t="s">
        <v>85</v>
      </c>
      <c r="M302" s="41"/>
      <c r="N302" s="41"/>
      <c r="O302" s="28" t="s">
        <v>73</v>
      </c>
      <c r="P302" s="28" t="s">
        <v>73</v>
      </c>
      <c r="Q302" s="28" t="s">
        <v>73</v>
      </c>
      <c r="R302" s="28" t="s">
        <v>73</v>
      </c>
      <c r="S302" s="28" t="s">
        <v>73</v>
      </c>
      <c r="T302" s="28"/>
      <c r="U302" s="28"/>
      <c r="V302" s="28" t="s">
        <v>73</v>
      </c>
      <c r="W302" s="28" t="s">
        <v>73</v>
      </c>
      <c r="X302" s="28" t="s">
        <v>73</v>
      </c>
      <c r="Y302" s="28"/>
      <c r="Z302" s="28" t="s">
        <v>73</v>
      </c>
      <c r="AA302" s="28"/>
      <c r="AB302" s="43"/>
      <c r="AC302" s="28" t="s">
        <v>73</v>
      </c>
      <c r="AD302" s="43"/>
      <c r="AE302" s="34">
        <f t="shared" si="7"/>
        <v>0</v>
      </c>
      <c r="AF302" s="45"/>
      <c r="AG302" s="45"/>
      <c r="AH302" s="36">
        <f t="shared" si="2"/>
        <v>0</v>
      </c>
      <c r="AI302" s="28" t="s">
        <v>92</v>
      </c>
      <c r="AJ302" s="28" t="s">
        <v>55</v>
      </c>
      <c r="AK302" s="28" t="s">
        <v>55</v>
      </c>
      <c r="AL302" s="28" t="s">
        <v>55</v>
      </c>
      <c r="AM302" s="28" t="s">
        <v>55</v>
      </c>
      <c r="AN302" s="28" t="s">
        <v>92</v>
      </c>
      <c r="AO302" s="28" t="s">
        <v>55</v>
      </c>
      <c r="AP302" s="34">
        <f t="shared" si="8"/>
        <v>0</v>
      </c>
      <c r="AQ302" s="34">
        <f t="shared" si="9"/>
        <v>0</v>
      </c>
      <c r="AR302" s="34">
        <f t="shared" si="10"/>
        <v>0</v>
      </c>
      <c r="AS302" s="34">
        <f t="shared" si="11"/>
        <v>10</v>
      </c>
    </row>
    <row r="303">
      <c r="A303" s="37">
        <v>298.0</v>
      </c>
      <c r="B303" s="116" t="s">
        <v>581</v>
      </c>
      <c r="C303" s="116" t="s">
        <v>149</v>
      </c>
      <c r="D303" s="116" t="s">
        <v>335</v>
      </c>
      <c r="E303" s="117"/>
      <c r="F303" s="116" t="s">
        <v>79</v>
      </c>
      <c r="G303" s="116" t="s">
        <v>729</v>
      </c>
      <c r="H303" s="38" t="s">
        <v>83</v>
      </c>
      <c r="I303" s="38" t="s">
        <v>84</v>
      </c>
      <c r="J303" s="39">
        <v>42979.0</v>
      </c>
      <c r="K303" s="41"/>
      <c r="L303" s="38" t="s">
        <v>85</v>
      </c>
      <c r="M303" s="41"/>
      <c r="N303" s="41"/>
      <c r="O303" s="28" t="s">
        <v>73</v>
      </c>
      <c r="P303" s="28" t="s">
        <v>73</v>
      </c>
      <c r="Q303" s="28" t="s">
        <v>73</v>
      </c>
      <c r="R303" s="28" t="s">
        <v>73</v>
      </c>
      <c r="S303" s="28" t="s">
        <v>73</v>
      </c>
      <c r="T303" s="28"/>
      <c r="U303" s="28"/>
      <c r="V303" s="28" t="s">
        <v>73</v>
      </c>
      <c r="W303" s="28" t="s">
        <v>73</v>
      </c>
      <c r="X303" s="28" t="s">
        <v>73</v>
      </c>
      <c r="Y303" s="28"/>
      <c r="Z303" s="28" t="s">
        <v>73</v>
      </c>
      <c r="AA303" s="28"/>
      <c r="AB303" s="43"/>
      <c r="AC303" s="28" t="s">
        <v>73</v>
      </c>
      <c r="AD303" s="43"/>
      <c r="AE303" s="34">
        <f t="shared" si="7"/>
        <v>0</v>
      </c>
      <c r="AF303" s="45"/>
      <c r="AG303" s="45"/>
      <c r="AH303" s="36">
        <f t="shared" si="2"/>
        <v>0</v>
      </c>
      <c r="AI303" s="28" t="s">
        <v>92</v>
      </c>
      <c r="AJ303" s="28" t="s">
        <v>55</v>
      </c>
      <c r="AK303" s="28" t="s">
        <v>55</v>
      </c>
      <c r="AL303" s="28" t="s">
        <v>55</v>
      </c>
      <c r="AM303" s="28" t="s">
        <v>55</v>
      </c>
      <c r="AN303" s="28" t="s">
        <v>92</v>
      </c>
      <c r="AO303" s="28" t="s">
        <v>55</v>
      </c>
      <c r="AP303" s="34">
        <f t="shared" si="8"/>
        <v>0</v>
      </c>
      <c r="AQ303" s="34">
        <f t="shared" si="9"/>
        <v>0</v>
      </c>
      <c r="AR303" s="34">
        <f t="shared" si="10"/>
        <v>0</v>
      </c>
      <c r="AS303" s="34">
        <f t="shared" si="11"/>
        <v>10</v>
      </c>
    </row>
    <row r="304">
      <c r="A304" s="18">
        <v>299.0</v>
      </c>
      <c r="B304" s="116" t="s">
        <v>378</v>
      </c>
      <c r="C304" s="116" t="s">
        <v>575</v>
      </c>
      <c r="D304" s="116" t="s">
        <v>99</v>
      </c>
      <c r="E304" s="117"/>
      <c r="F304" s="116" t="s">
        <v>96</v>
      </c>
      <c r="G304" s="116" t="s">
        <v>729</v>
      </c>
      <c r="H304" s="38" t="s">
        <v>83</v>
      </c>
      <c r="I304" s="38" t="s">
        <v>84</v>
      </c>
      <c r="J304" s="39">
        <v>42979.0</v>
      </c>
      <c r="K304" s="41"/>
      <c r="L304" s="38" t="s">
        <v>85</v>
      </c>
      <c r="M304" s="41"/>
      <c r="N304" s="41"/>
      <c r="O304" s="28" t="s">
        <v>73</v>
      </c>
      <c r="P304" s="28" t="s">
        <v>73</v>
      </c>
      <c r="Q304" s="28" t="s">
        <v>73</v>
      </c>
      <c r="R304" s="28" t="s">
        <v>73</v>
      </c>
      <c r="S304" s="28" t="s">
        <v>73</v>
      </c>
      <c r="T304" s="28"/>
      <c r="U304" s="28"/>
      <c r="V304" s="28" t="s">
        <v>73</v>
      </c>
      <c r="W304" s="28" t="s">
        <v>73</v>
      </c>
      <c r="X304" s="28" t="s">
        <v>73</v>
      </c>
      <c r="Y304" s="28"/>
      <c r="Z304" s="28" t="s">
        <v>73</v>
      </c>
      <c r="AA304" s="28"/>
      <c r="AB304" s="43"/>
      <c r="AC304" s="28" t="s">
        <v>73</v>
      </c>
      <c r="AD304" s="43"/>
      <c r="AE304" s="34">
        <f t="shared" si="7"/>
        <v>0</v>
      </c>
      <c r="AF304" s="45"/>
      <c r="AG304" s="45"/>
      <c r="AH304" s="36">
        <f t="shared" si="2"/>
        <v>0</v>
      </c>
      <c r="AI304" s="28" t="s">
        <v>92</v>
      </c>
      <c r="AJ304" s="28" t="s">
        <v>55</v>
      </c>
      <c r="AK304" s="28" t="s">
        <v>55</v>
      </c>
      <c r="AL304" s="28" t="s">
        <v>55</v>
      </c>
      <c r="AM304" s="28" t="s">
        <v>55</v>
      </c>
      <c r="AN304" s="28" t="s">
        <v>92</v>
      </c>
      <c r="AO304" s="28" t="s">
        <v>55</v>
      </c>
      <c r="AP304" s="34">
        <f t="shared" si="8"/>
        <v>0</v>
      </c>
      <c r="AQ304" s="34">
        <f t="shared" si="9"/>
        <v>0</v>
      </c>
      <c r="AR304" s="34">
        <f t="shared" si="10"/>
        <v>0</v>
      </c>
      <c r="AS304" s="34">
        <f t="shared" si="11"/>
        <v>10</v>
      </c>
    </row>
    <row r="305">
      <c r="A305" s="37">
        <v>300.0</v>
      </c>
      <c r="B305" s="116" t="s">
        <v>583</v>
      </c>
      <c r="C305" s="116" t="s">
        <v>584</v>
      </c>
      <c r="D305" s="116" t="s">
        <v>542</v>
      </c>
      <c r="E305" s="117"/>
      <c r="F305" s="116" t="s">
        <v>79</v>
      </c>
      <c r="G305" s="116" t="s">
        <v>729</v>
      </c>
      <c r="H305" s="38" t="s">
        <v>83</v>
      </c>
      <c r="I305" s="38" t="s">
        <v>84</v>
      </c>
      <c r="J305" s="39">
        <v>42979.0</v>
      </c>
      <c r="K305" s="41"/>
      <c r="L305" s="38" t="s">
        <v>85</v>
      </c>
      <c r="M305" s="41"/>
      <c r="N305" s="41"/>
      <c r="O305" s="28" t="s">
        <v>72</v>
      </c>
      <c r="P305" s="28" t="s">
        <v>71</v>
      </c>
      <c r="Q305" s="28" t="s">
        <v>72</v>
      </c>
      <c r="R305" s="28" t="s">
        <v>73</v>
      </c>
      <c r="S305" s="28" t="s">
        <v>72</v>
      </c>
      <c r="T305" s="28"/>
      <c r="U305" s="28"/>
      <c r="V305" s="28" t="s">
        <v>73</v>
      </c>
      <c r="W305" s="28" t="s">
        <v>73</v>
      </c>
      <c r="X305" s="28" t="s">
        <v>73</v>
      </c>
      <c r="Y305" s="28"/>
      <c r="Z305" s="28" t="s">
        <v>73</v>
      </c>
      <c r="AA305" s="28"/>
      <c r="AB305" s="43"/>
      <c r="AC305" s="28" t="s">
        <v>73</v>
      </c>
      <c r="AD305" s="43"/>
      <c r="AE305" s="34">
        <f t="shared" si="7"/>
        <v>0</v>
      </c>
      <c r="AF305" s="45"/>
      <c r="AG305" s="45"/>
      <c r="AH305" s="36">
        <f t="shared" si="2"/>
        <v>0</v>
      </c>
      <c r="AI305" s="28" t="s">
        <v>92</v>
      </c>
      <c r="AJ305" s="28" t="s">
        <v>55</v>
      </c>
      <c r="AK305" s="28" t="s">
        <v>55</v>
      </c>
      <c r="AL305" s="28" t="s">
        <v>55</v>
      </c>
      <c r="AM305" s="28" t="s">
        <v>55</v>
      </c>
      <c r="AN305" s="28" t="s">
        <v>92</v>
      </c>
      <c r="AO305" s="28" t="s">
        <v>55</v>
      </c>
      <c r="AP305" s="34">
        <f t="shared" si="8"/>
        <v>0</v>
      </c>
      <c r="AQ305" s="34">
        <f t="shared" si="9"/>
        <v>1</v>
      </c>
      <c r="AR305" s="34">
        <f t="shared" si="10"/>
        <v>3</v>
      </c>
      <c r="AS305" s="34">
        <f t="shared" si="11"/>
        <v>6</v>
      </c>
    </row>
    <row r="306">
      <c r="A306" s="18">
        <v>301.0</v>
      </c>
      <c r="B306" s="116" t="s">
        <v>586</v>
      </c>
      <c r="C306" s="116" t="s">
        <v>112</v>
      </c>
      <c r="D306" s="116" t="s">
        <v>302</v>
      </c>
      <c r="E306" s="117"/>
      <c r="F306" s="116" t="s">
        <v>96</v>
      </c>
      <c r="G306" s="116" t="s">
        <v>729</v>
      </c>
      <c r="H306" s="38" t="s">
        <v>83</v>
      </c>
      <c r="I306" s="38" t="s">
        <v>84</v>
      </c>
      <c r="J306" s="39">
        <v>42979.0</v>
      </c>
      <c r="K306" s="41"/>
      <c r="L306" s="38" t="s">
        <v>85</v>
      </c>
      <c r="M306" s="41"/>
      <c r="N306" s="41"/>
      <c r="O306" s="28" t="s">
        <v>73</v>
      </c>
      <c r="P306" s="28" t="s">
        <v>73</v>
      </c>
      <c r="Q306" s="28" t="s">
        <v>73</v>
      </c>
      <c r="R306" s="28" t="s">
        <v>73</v>
      </c>
      <c r="S306" s="28" t="s">
        <v>73</v>
      </c>
      <c r="T306" s="28"/>
      <c r="U306" s="28"/>
      <c r="V306" s="28" t="s">
        <v>73</v>
      </c>
      <c r="W306" s="28" t="s">
        <v>73</v>
      </c>
      <c r="X306" s="28" t="s">
        <v>73</v>
      </c>
      <c r="Y306" s="28"/>
      <c r="Z306" s="28" t="s">
        <v>73</v>
      </c>
      <c r="AA306" s="28"/>
      <c r="AB306" s="43"/>
      <c r="AC306" s="28" t="s">
        <v>73</v>
      </c>
      <c r="AD306" s="43"/>
      <c r="AE306" s="34">
        <f t="shared" si="7"/>
        <v>0</v>
      </c>
      <c r="AF306" s="45"/>
      <c r="AG306" s="45"/>
      <c r="AH306" s="36">
        <f t="shared" si="2"/>
        <v>0</v>
      </c>
      <c r="AI306" s="28" t="s">
        <v>92</v>
      </c>
      <c r="AJ306" s="28" t="s">
        <v>55</v>
      </c>
      <c r="AK306" s="28" t="s">
        <v>55</v>
      </c>
      <c r="AL306" s="28" t="s">
        <v>55</v>
      </c>
      <c r="AM306" s="28" t="s">
        <v>55</v>
      </c>
      <c r="AN306" s="28" t="s">
        <v>92</v>
      </c>
      <c r="AO306" s="28" t="s">
        <v>55</v>
      </c>
      <c r="AP306" s="34">
        <f t="shared" si="8"/>
        <v>0</v>
      </c>
      <c r="AQ306" s="34">
        <f t="shared" si="9"/>
        <v>0</v>
      </c>
      <c r="AR306" s="34">
        <f t="shared" si="10"/>
        <v>0</v>
      </c>
      <c r="AS306" s="34">
        <f t="shared" si="11"/>
        <v>10</v>
      </c>
    </row>
    <row r="307">
      <c r="A307" s="37">
        <v>302.0</v>
      </c>
      <c r="B307" s="116" t="s">
        <v>587</v>
      </c>
      <c r="C307" s="116" t="s">
        <v>272</v>
      </c>
      <c r="D307" s="116" t="s">
        <v>87</v>
      </c>
      <c r="E307" s="117"/>
      <c r="F307" s="116" t="s">
        <v>79</v>
      </c>
      <c r="G307" s="116" t="s">
        <v>729</v>
      </c>
      <c r="H307" s="38" t="s">
        <v>83</v>
      </c>
      <c r="I307" s="38" t="s">
        <v>138</v>
      </c>
      <c r="J307" s="39">
        <v>42979.0</v>
      </c>
      <c r="K307" s="39">
        <v>42985.0</v>
      </c>
      <c r="L307" s="38" t="s">
        <v>85</v>
      </c>
      <c r="M307" s="41"/>
      <c r="N307" s="41"/>
      <c r="O307" s="28" t="s">
        <v>73</v>
      </c>
      <c r="P307" s="28" t="s">
        <v>73</v>
      </c>
      <c r="Q307" s="28" t="s">
        <v>73</v>
      </c>
      <c r="R307" s="28" t="s">
        <v>73</v>
      </c>
      <c r="S307" s="28" t="s">
        <v>73</v>
      </c>
      <c r="T307" s="28"/>
      <c r="U307" s="28"/>
      <c r="V307" s="28" t="s">
        <v>73</v>
      </c>
      <c r="W307" s="28" t="s">
        <v>73</v>
      </c>
      <c r="X307" s="28" t="s">
        <v>73</v>
      </c>
      <c r="Y307" s="28"/>
      <c r="Z307" s="28" t="s">
        <v>73</v>
      </c>
      <c r="AA307" s="28"/>
      <c r="AB307" s="43"/>
      <c r="AC307" s="28" t="s">
        <v>73</v>
      </c>
      <c r="AD307" s="43"/>
      <c r="AE307" s="34">
        <f t="shared" si="7"/>
        <v>0</v>
      </c>
      <c r="AF307" s="45"/>
      <c r="AG307" s="45"/>
      <c r="AH307" s="36">
        <f t="shared" si="2"/>
        <v>0</v>
      </c>
      <c r="AI307" s="28" t="s">
        <v>92</v>
      </c>
      <c r="AJ307" s="28" t="s">
        <v>55</v>
      </c>
      <c r="AK307" s="28" t="s">
        <v>55</v>
      </c>
      <c r="AL307" s="28" t="s">
        <v>55</v>
      </c>
      <c r="AM307" s="28" t="s">
        <v>55</v>
      </c>
      <c r="AN307" s="28" t="s">
        <v>92</v>
      </c>
      <c r="AO307" s="28" t="s">
        <v>55</v>
      </c>
      <c r="AP307" s="34">
        <f t="shared" si="8"/>
        <v>0</v>
      </c>
      <c r="AQ307" s="34">
        <f t="shared" si="9"/>
        <v>0</v>
      </c>
      <c r="AR307" s="34">
        <f t="shared" si="10"/>
        <v>0</v>
      </c>
      <c r="AS307" s="34">
        <f t="shared" si="11"/>
        <v>10</v>
      </c>
    </row>
    <row r="308">
      <c r="A308" s="18">
        <v>303.0</v>
      </c>
      <c r="B308" s="116" t="s">
        <v>172</v>
      </c>
      <c r="C308" s="116" t="s">
        <v>590</v>
      </c>
      <c r="D308" s="118"/>
      <c r="E308" s="117"/>
      <c r="F308" s="116" t="s">
        <v>96</v>
      </c>
      <c r="G308" s="116" t="s">
        <v>729</v>
      </c>
      <c r="H308" s="38" t="s">
        <v>83</v>
      </c>
      <c r="I308" s="38" t="s">
        <v>84</v>
      </c>
      <c r="J308" s="39">
        <v>42979.0</v>
      </c>
      <c r="K308" s="41"/>
      <c r="L308" s="38" t="s">
        <v>85</v>
      </c>
      <c r="M308" s="41"/>
      <c r="N308" s="41"/>
      <c r="O308" s="28" t="s">
        <v>73</v>
      </c>
      <c r="P308" s="28" t="s">
        <v>72</v>
      </c>
      <c r="Q308" s="28" t="s">
        <v>73</v>
      </c>
      <c r="R308" s="28" t="s">
        <v>73</v>
      </c>
      <c r="S308" s="28" t="s">
        <v>73</v>
      </c>
      <c r="T308" s="28"/>
      <c r="U308" s="28"/>
      <c r="V308" s="28" t="s">
        <v>73</v>
      </c>
      <c r="W308" s="28" t="s">
        <v>73</v>
      </c>
      <c r="X308" s="28" t="s">
        <v>73</v>
      </c>
      <c r="Y308" s="28"/>
      <c r="Z308" s="28" t="s">
        <v>73</v>
      </c>
      <c r="AA308" s="28"/>
      <c r="AB308" s="43"/>
      <c r="AC308" s="28" t="s">
        <v>73</v>
      </c>
      <c r="AD308" s="43"/>
      <c r="AE308" s="34">
        <f t="shared" si="7"/>
        <v>0</v>
      </c>
      <c r="AF308" s="45"/>
      <c r="AG308" s="45"/>
      <c r="AH308" s="36">
        <f t="shared" si="2"/>
        <v>0</v>
      </c>
      <c r="AI308" s="28" t="s">
        <v>92</v>
      </c>
      <c r="AJ308" s="28" t="s">
        <v>55</v>
      </c>
      <c r="AK308" s="28" t="s">
        <v>55</v>
      </c>
      <c r="AL308" s="28" t="s">
        <v>55</v>
      </c>
      <c r="AM308" s="28" t="s">
        <v>55</v>
      </c>
      <c r="AN308" s="28" t="s">
        <v>92</v>
      </c>
      <c r="AO308" s="28" t="s">
        <v>55</v>
      </c>
      <c r="AP308" s="34">
        <f t="shared" si="8"/>
        <v>0</v>
      </c>
      <c r="AQ308" s="34">
        <f t="shared" si="9"/>
        <v>0</v>
      </c>
      <c r="AR308" s="34">
        <f t="shared" si="10"/>
        <v>1</v>
      </c>
      <c r="AS308" s="34">
        <f t="shared" si="11"/>
        <v>9</v>
      </c>
    </row>
    <row r="309">
      <c r="A309" s="37">
        <v>304.0</v>
      </c>
      <c r="B309" s="116" t="s">
        <v>593</v>
      </c>
      <c r="C309" s="116" t="s">
        <v>252</v>
      </c>
      <c r="D309" s="116" t="s">
        <v>112</v>
      </c>
      <c r="E309" s="116" t="s">
        <v>110</v>
      </c>
      <c r="F309" s="116" t="s">
        <v>96</v>
      </c>
      <c r="G309" s="116" t="s">
        <v>795</v>
      </c>
      <c r="H309" s="38" t="s">
        <v>83</v>
      </c>
      <c r="I309" s="38" t="s">
        <v>84</v>
      </c>
      <c r="J309" s="39">
        <v>42979.0</v>
      </c>
      <c r="K309" s="41"/>
      <c r="L309" s="38" t="s">
        <v>85</v>
      </c>
      <c r="M309" s="41"/>
      <c r="N309" s="41"/>
      <c r="O309" s="28" t="s">
        <v>72</v>
      </c>
      <c r="P309" s="28" t="s">
        <v>73</v>
      </c>
      <c r="Q309" s="28" t="s">
        <v>72</v>
      </c>
      <c r="R309" s="28" t="s">
        <v>73</v>
      </c>
      <c r="S309" s="28" t="s">
        <v>73</v>
      </c>
      <c r="T309" s="28" t="s">
        <v>73</v>
      </c>
      <c r="U309" s="28" t="s">
        <v>73</v>
      </c>
      <c r="V309" s="28" t="s">
        <v>73</v>
      </c>
      <c r="W309" s="28" t="s">
        <v>73</v>
      </c>
      <c r="X309" s="28" t="s">
        <v>73</v>
      </c>
      <c r="Y309" s="28" t="s">
        <v>73</v>
      </c>
      <c r="Z309" s="28" t="s">
        <v>73</v>
      </c>
      <c r="AA309" s="28"/>
      <c r="AB309" s="43"/>
      <c r="AC309" s="28" t="s">
        <v>73</v>
      </c>
      <c r="AD309" s="43"/>
      <c r="AE309" s="34">
        <f t="shared" si="7"/>
        <v>0</v>
      </c>
      <c r="AF309" s="45"/>
      <c r="AG309" s="45"/>
      <c r="AH309" s="36">
        <f t="shared" si="2"/>
        <v>0</v>
      </c>
      <c r="AI309" s="28" t="s">
        <v>92</v>
      </c>
      <c r="AJ309" s="28" t="s">
        <v>55</v>
      </c>
      <c r="AK309" s="28" t="s">
        <v>55</v>
      </c>
      <c r="AL309" s="28" t="s">
        <v>55</v>
      </c>
      <c r="AM309" s="28" t="s">
        <v>55</v>
      </c>
      <c r="AN309" s="28" t="s">
        <v>92</v>
      </c>
      <c r="AO309" s="28" t="s">
        <v>55</v>
      </c>
      <c r="AP309" s="34">
        <f t="shared" si="8"/>
        <v>0</v>
      </c>
      <c r="AQ309" s="34">
        <f t="shared" si="9"/>
        <v>0</v>
      </c>
      <c r="AR309" s="34">
        <f t="shared" si="10"/>
        <v>2</v>
      </c>
      <c r="AS309" s="34">
        <f t="shared" si="11"/>
        <v>11</v>
      </c>
    </row>
    <row r="310">
      <c r="A310" s="18">
        <v>305.0</v>
      </c>
      <c r="B310" s="116" t="s">
        <v>595</v>
      </c>
      <c r="C310" s="116" t="s">
        <v>132</v>
      </c>
      <c r="D310" s="116" t="s">
        <v>596</v>
      </c>
      <c r="E310" s="117"/>
      <c r="F310" s="116" t="s">
        <v>79</v>
      </c>
      <c r="G310" s="116" t="s">
        <v>795</v>
      </c>
      <c r="H310" s="38" t="s">
        <v>83</v>
      </c>
      <c r="I310" s="38" t="s">
        <v>84</v>
      </c>
      <c r="J310" s="39">
        <v>42979.0</v>
      </c>
      <c r="K310" s="43"/>
      <c r="L310" s="47" t="s">
        <v>85</v>
      </c>
      <c r="M310" s="43"/>
      <c r="N310" s="43"/>
      <c r="O310" s="28" t="s">
        <v>73</v>
      </c>
      <c r="P310" s="28" t="s">
        <v>73</v>
      </c>
      <c r="Q310" s="28" t="s">
        <v>73</v>
      </c>
      <c r="R310" s="28" t="s">
        <v>73</v>
      </c>
      <c r="S310" s="28" t="s">
        <v>73</v>
      </c>
      <c r="T310" s="28" t="s">
        <v>73</v>
      </c>
      <c r="U310" s="28" t="s">
        <v>73</v>
      </c>
      <c r="V310" s="28" t="s">
        <v>73</v>
      </c>
      <c r="W310" s="28" t="s">
        <v>73</v>
      </c>
      <c r="X310" s="28" t="s">
        <v>73</v>
      </c>
      <c r="Y310" s="28" t="s">
        <v>73</v>
      </c>
      <c r="Z310" s="28" t="s">
        <v>73</v>
      </c>
      <c r="AA310" s="28"/>
      <c r="AB310" s="43"/>
      <c r="AC310" s="28" t="s">
        <v>73</v>
      </c>
      <c r="AD310" s="43"/>
      <c r="AE310" s="34">
        <f t="shared" si="7"/>
        <v>0</v>
      </c>
      <c r="AF310" s="45"/>
      <c r="AG310" s="45"/>
      <c r="AH310" s="36">
        <f t="shared" si="2"/>
        <v>0</v>
      </c>
      <c r="AI310" s="28" t="s">
        <v>92</v>
      </c>
      <c r="AJ310" s="28" t="s">
        <v>55</v>
      </c>
      <c r="AK310" s="28" t="s">
        <v>55</v>
      </c>
      <c r="AL310" s="28" t="s">
        <v>55</v>
      </c>
      <c r="AM310" s="28" t="s">
        <v>55</v>
      </c>
      <c r="AN310" s="28" t="s">
        <v>92</v>
      </c>
      <c r="AO310" s="28" t="s">
        <v>55</v>
      </c>
      <c r="AP310" s="34">
        <f t="shared" si="8"/>
        <v>0</v>
      </c>
      <c r="AQ310" s="34">
        <f t="shared" si="9"/>
        <v>0</v>
      </c>
      <c r="AR310" s="34">
        <f t="shared" si="10"/>
        <v>0</v>
      </c>
      <c r="AS310" s="34">
        <f t="shared" si="11"/>
        <v>13</v>
      </c>
    </row>
    <row r="311">
      <c r="A311" s="37">
        <v>306.0</v>
      </c>
      <c r="B311" s="116" t="s">
        <v>600</v>
      </c>
      <c r="C311" s="116" t="s">
        <v>145</v>
      </c>
      <c r="D311" s="116" t="s">
        <v>327</v>
      </c>
      <c r="E311" s="117"/>
      <c r="F311" s="116" t="s">
        <v>79</v>
      </c>
      <c r="G311" s="116" t="s">
        <v>795</v>
      </c>
      <c r="H311" s="38" t="s">
        <v>83</v>
      </c>
      <c r="I311" s="38" t="s">
        <v>84</v>
      </c>
      <c r="J311" s="39">
        <v>42979.0</v>
      </c>
      <c r="K311" s="43"/>
      <c r="L311" s="47" t="s">
        <v>85</v>
      </c>
      <c r="M311" s="43"/>
      <c r="N311" s="43"/>
      <c r="O311" s="28" t="s">
        <v>72</v>
      </c>
      <c r="P311" s="28" t="s">
        <v>71</v>
      </c>
      <c r="Q311" s="28" t="s">
        <v>71</v>
      </c>
      <c r="R311" s="28" t="s">
        <v>72</v>
      </c>
      <c r="S311" s="28" t="s">
        <v>72</v>
      </c>
      <c r="T311" s="28" t="s">
        <v>72</v>
      </c>
      <c r="U311" s="28" t="s">
        <v>71</v>
      </c>
      <c r="V311" s="28" t="s">
        <v>73</v>
      </c>
      <c r="W311" s="28" t="s">
        <v>72</v>
      </c>
      <c r="X311" s="28" t="s">
        <v>73</v>
      </c>
      <c r="Y311" s="28" t="s">
        <v>73</v>
      </c>
      <c r="Z311" s="28" t="s">
        <v>73</v>
      </c>
      <c r="AA311" s="28"/>
      <c r="AB311" s="43"/>
      <c r="AC311" s="28" t="s">
        <v>73</v>
      </c>
      <c r="AD311" s="43"/>
      <c r="AE311" s="34">
        <f t="shared" si="7"/>
        <v>0</v>
      </c>
      <c r="AF311" s="45"/>
      <c r="AG311" s="45"/>
      <c r="AH311" s="36">
        <f t="shared" si="2"/>
        <v>0</v>
      </c>
      <c r="AI311" s="28" t="s">
        <v>92</v>
      </c>
      <c r="AJ311" s="28" t="s">
        <v>55</v>
      </c>
      <c r="AK311" s="28" t="s">
        <v>55</v>
      </c>
      <c r="AL311" s="28" t="s">
        <v>55</v>
      </c>
      <c r="AM311" s="28" t="s">
        <v>55</v>
      </c>
      <c r="AN311" s="28" t="s">
        <v>92</v>
      </c>
      <c r="AO311" s="28" t="s">
        <v>55</v>
      </c>
      <c r="AP311" s="34">
        <f t="shared" si="8"/>
        <v>0</v>
      </c>
      <c r="AQ311" s="34">
        <f t="shared" si="9"/>
        <v>3</v>
      </c>
      <c r="AR311" s="34">
        <f t="shared" si="10"/>
        <v>5</v>
      </c>
      <c r="AS311" s="34">
        <f t="shared" si="11"/>
        <v>5</v>
      </c>
    </row>
    <row r="312">
      <c r="A312" s="18">
        <v>307.0</v>
      </c>
      <c r="B312" s="116" t="s">
        <v>601</v>
      </c>
      <c r="C312" s="116" t="s">
        <v>112</v>
      </c>
      <c r="D312" s="116" t="s">
        <v>446</v>
      </c>
      <c r="E312" s="117"/>
      <c r="F312" s="116" t="s">
        <v>96</v>
      </c>
      <c r="G312" s="116" t="s">
        <v>795</v>
      </c>
      <c r="H312" s="38" t="s">
        <v>83</v>
      </c>
      <c r="I312" s="38" t="s">
        <v>84</v>
      </c>
      <c r="J312" s="39">
        <v>42979.0</v>
      </c>
      <c r="K312" s="43"/>
      <c r="L312" s="47" t="s">
        <v>85</v>
      </c>
      <c r="M312" s="43"/>
      <c r="N312" s="43"/>
      <c r="O312" s="28" t="s">
        <v>73</v>
      </c>
      <c r="P312" s="28" t="s">
        <v>72</v>
      </c>
      <c r="Q312" s="28" t="s">
        <v>73</v>
      </c>
      <c r="R312" s="28" t="s">
        <v>73</v>
      </c>
      <c r="S312" s="28" t="s">
        <v>73</v>
      </c>
      <c r="T312" s="28" t="s">
        <v>73</v>
      </c>
      <c r="U312" s="28" t="s">
        <v>73</v>
      </c>
      <c r="V312" s="28" t="s">
        <v>73</v>
      </c>
      <c r="W312" s="28" t="s">
        <v>73</v>
      </c>
      <c r="X312" s="28" t="s">
        <v>73</v>
      </c>
      <c r="Y312" s="28" t="s">
        <v>73</v>
      </c>
      <c r="Z312" s="28" t="s">
        <v>73</v>
      </c>
      <c r="AA312" s="28"/>
      <c r="AB312" s="43"/>
      <c r="AC312" s="28" t="s">
        <v>73</v>
      </c>
      <c r="AD312" s="43"/>
      <c r="AE312" s="34">
        <f t="shared" si="7"/>
        <v>0</v>
      </c>
      <c r="AF312" s="45"/>
      <c r="AG312" s="45"/>
      <c r="AH312" s="36">
        <f t="shared" si="2"/>
        <v>0</v>
      </c>
      <c r="AI312" s="28" t="s">
        <v>92</v>
      </c>
      <c r="AJ312" s="28" t="s">
        <v>55</v>
      </c>
      <c r="AK312" s="28" t="s">
        <v>55</v>
      </c>
      <c r="AL312" s="28" t="s">
        <v>55</v>
      </c>
      <c r="AM312" s="28" t="s">
        <v>55</v>
      </c>
      <c r="AN312" s="28" t="s">
        <v>92</v>
      </c>
      <c r="AO312" s="28" t="s">
        <v>55</v>
      </c>
      <c r="AP312" s="34">
        <f t="shared" si="8"/>
        <v>0</v>
      </c>
      <c r="AQ312" s="34">
        <f t="shared" si="9"/>
        <v>0</v>
      </c>
      <c r="AR312" s="34">
        <f t="shared" si="10"/>
        <v>1</v>
      </c>
      <c r="AS312" s="34">
        <f t="shared" si="11"/>
        <v>12</v>
      </c>
    </row>
    <row r="313">
      <c r="A313" s="37">
        <v>308.0</v>
      </c>
      <c r="B313" s="116" t="s">
        <v>282</v>
      </c>
      <c r="C313" s="116" t="s">
        <v>215</v>
      </c>
      <c r="D313" s="117"/>
      <c r="E313" s="117"/>
      <c r="F313" s="116" t="s">
        <v>79</v>
      </c>
      <c r="G313" s="116" t="s">
        <v>795</v>
      </c>
      <c r="H313" s="38" t="s">
        <v>83</v>
      </c>
      <c r="I313" s="38" t="s">
        <v>84</v>
      </c>
      <c r="J313" s="39">
        <v>42979.0</v>
      </c>
      <c r="K313" s="43"/>
      <c r="L313" s="47" t="s">
        <v>85</v>
      </c>
      <c r="M313" s="43"/>
      <c r="N313" s="43"/>
      <c r="O313" s="28" t="s">
        <v>73</v>
      </c>
      <c r="P313" s="28" t="s">
        <v>73</v>
      </c>
      <c r="Q313" s="28" t="s">
        <v>73</v>
      </c>
      <c r="R313" s="28" t="s">
        <v>73</v>
      </c>
      <c r="S313" s="28" t="s">
        <v>73</v>
      </c>
      <c r="T313" s="28" t="s">
        <v>73</v>
      </c>
      <c r="U313" s="28" t="s">
        <v>73</v>
      </c>
      <c r="V313" s="28" t="s">
        <v>73</v>
      </c>
      <c r="W313" s="28" t="s">
        <v>73</v>
      </c>
      <c r="X313" s="28" t="s">
        <v>73</v>
      </c>
      <c r="Y313" s="28" t="s">
        <v>73</v>
      </c>
      <c r="Z313" s="28" t="s">
        <v>73</v>
      </c>
      <c r="AA313" s="28"/>
      <c r="AB313" s="43"/>
      <c r="AC313" s="28" t="s">
        <v>73</v>
      </c>
      <c r="AD313" s="43"/>
      <c r="AE313" s="34">
        <f t="shared" si="7"/>
        <v>0</v>
      </c>
      <c r="AF313" s="45"/>
      <c r="AG313" s="45"/>
      <c r="AH313" s="36">
        <f t="shared" si="2"/>
        <v>0</v>
      </c>
      <c r="AI313" s="28" t="s">
        <v>92</v>
      </c>
      <c r="AJ313" s="28" t="s">
        <v>55</v>
      </c>
      <c r="AK313" s="28" t="s">
        <v>55</v>
      </c>
      <c r="AL313" s="28" t="s">
        <v>55</v>
      </c>
      <c r="AM313" s="28" t="s">
        <v>55</v>
      </c>
      <c r="AN313" s="28" t="s">
        <v>92</v>
      </c>
      <c r="AO313" s="28" t="s">
        <v>55</v>
      </c>
      <c r="AP313" s="34">
        <f t="shared" si="8"/>
        <v>0</v>
      </c>
      <c r="AQ313" s="34">
        <f t="shared" si="9"/>
        <v>0</v>
      </c>
      <c r="AR313" s="34">
        <f t="shared" si="10"/>
        <v>0</v>
      </c>
      <c r="AS313" s="34">
        <f t="shared" si="11"/>
        <v>13</v>
      </c>
    </row>
    <row r="314">
      <c r="A314" s="18">
        <v>309.0</v>
      </c>
      <c r="B314" s="116" t="s">
        <v>604</v>
      </c>
      <c r="C314" s="116" t="s">
        <v>338</v>
      </c>
      <c r="D314" s="116" t="s">
        <v>173</v>
      </c>
      <c r="E314" s="117"/>
      <c r="F314" s="116" t="s">
        <v>79</v>
      </c>
      <c r="G314" s="116" t="s">
        <v>795</v>
      </c>
      <c r="H314" s="38" t="s">
        <v>83</v>
      </c>
      <c r="I314" s="38" t="s">
        <v>84</v>
      </c>
      <c r="J314" s="39">
        <v>42979.0</v>
      </c>
      <c r="K314" s="43"/>
      <c r="L314" s="47" t="s">
        <v>85</v>
      </c>
      <c r="M314" s="43"/>
      <c r="N314" s="43"/>
      <c r="O314" s="28" t="s">
        <v>71</v>
      </c>
      <c r="P314" s="28" t="s">
        <v>71</v>
      </c>
      <c r="Q314" s="28" t="s">
        <v>71</v>
      </c>
      <c r="R314" s="28" t="s">
        <v>71</v>
      </c>
      <c r="S314" s="28" t="s">
        <v>71</v>
      </c>
      <c r="T314" s="28" t="s">
        <v>71</v>
      </c>
      <c r="U314" s="28" t="s">
        <v>71</v>
      </c>
      <c r="V314" s="28" t="s">
        <v>73</v>
      </c>
      <c r="W314" s="28" t="s">
        <v>73</v>
      </c>
      <c r="X314" s="28" t="s">
        <v>72</v>
      </c>
      <c r="Y314" s="28" t="s">
        <v>73</v>
      </c>
      <c r="Z314" s="28" t="s">
        <v>73</v>
      </c>
      <c r="AA314" s="28"/>
      <c r="AB314" s="43"/>
      <c r="AC314" s="28" t="s">
        <v>73</v>
      </c>
      <c r="AD314" s="43"/>
      <c r="AE314" s="34">
        <f t="shared" si="7"/>
        <v>0</v>
      </c>
      <c r="AF314" s="45"/>
      <c r="AG314" s="45"/>
      <c r="AH314" s="36">
        <f t="shared" si="2"/>
        <v>0</v>
      </c>
      <c r="AI314" s="28" t="s">
        <v>92</v>
      </c>
      <c r="AJ314" s="28" t="s">
        <v>55</v>
      </c>
      <c r="AK314" s="28" t="s">
        <v>55</v>
      </c>
      <c r="AL314" s="28" t="s">
        <v>55</v>
      </c>
      <c r="AM314" s="28" t="s">
        <v>55</v>
      </c>
      <c r="AN314" s="28" t="s">
        <v>92</v>
      </c>
      <c r="AO314" s="28" t="s">
        <v>55</v>
      </c>
      <c r="AP314" s="34">
        <f t="shared" si="8"/>
        <v>0</v>
      </c>
      <c r="AQ314" s="34">
        <f t="shared" si="9"/>
        <v>7</v>
      </c>
      <c r="AR314" s="34">
        <f t="shared" si="10"/>
        <v>1</v>
      </c>
      <c r="AS314" s="34">
        <f t="shared" si="11"/>
        <v>5</v>
      </c>
    </row>
    <row r="315">
      <c r="A315" s="37">
        <v>310.0</v>
      </c>
      <c r="B315" s="116" t="s">
        <v>605</v>
      </c>
      <c r="C315" s="116" t="s">
        <v>237</v>
      </c>
      <c r="D315" s="118"/>
      <c r="E315" s="117"/>
      <c r="F315" s="116" t="s">
        <v>79</v>
      </c>
      <c r="G315" s="116" t="s">
        <v>795</v>
      </c>
      <c r="H315" s="38" t="s">
        <v>83</v>
      </c>
      <c r="I315" s="38" t="s">
        <v>84</v>
      </c>
      <c r="J315" s="39">
        <v>42979.0</v>
      </c>
      <c r="K315" s="43"/>
      <c r="L315" s="47" t="s">
        <v>85</v>
      </c>
      <c r="M315" s="43"/>
      <c r="N315" s="43"/>
      <c r="O315" s="28" t="s">
        <v>73</v>
      </c>
      <c r="P315" s="28" t="s">
        <v>72</v>
      </c>
      <c r="Q315" s="28" t="s">
        <v>73</v>
      </c>
      <c r="R315" s="28" t="s">
        <v>73</v>
      </c>
      <c r="S315" s="28" t="s">
        <v>73</v>
      </c>
      <c r="T315" s="28" t="s">
        <v>73</v>
      </c>
      <c r="U315" s="28" t="s">
        <v>73</v>
      </c>
      <c r="V315" s="28" t="s">
        <v>73</v>
      </c>
      <c r="W315" s="28" t="s">
        <v>73</v>
      </c>
      <c r="X315" s="28" t="s">
        <v>73</v>
      </c>
      <c r="Y315" s="28" t="s">
        <v>73</v>
      </c>
      <c r="Z315" s="28" t="s">
        <v>73</v>
      </c>
      <c r="AA315" s="28"/>
      <c r="AB315" s="43"/>
      <c r="AC315" s="28" t="s">
        <v>73</v>
      </c>
      <c r="AD315" s="43"/>
      <c r="AE315" s="34">
        <f t="shared" si="7"/>
        <v>0</v>
      </c>
      <c r="AF315" s="45"/>
      <c r="AG315" s="45"/>
      <c r="AH315" s="36">
        <f t="shared" si="2"/>
        <v>0</v>
      </c>
      <c r="AI315" s="28" t="s">
        <v>92</v>
      </c>
      <c r="AJ315" s="28" t="s">
        <v>55</v>
      </c>
      <c r="AK315" s="28" t="s">
        <v>55</v>
      </c>
      <c r="AL315" s="28" t="s">
        <v>55</v>
      </c>
      <c r="AM315" s="28" t="s">
        <v>55</v>
      </c>
      <c r="AN315" s="28" t="s">
        <v>92</v>
      </c>
      <c r="AO315" s="28" t="s">
        <v>55</v>
      </c>
      <c r="AP315" s="34">
        <f t="shared" si="8"/>
        <v>0</v>
      </c>
      <c r="AQ315" s="34">
        <f t="shared" si="9"/>
        <v>0</v>
      </c>
      <c r="AR315" s="34">
        <f t="shared" si="10"/>
        <v>1</v>
      </c>
      <c r="AS315" s="34">
        <f t="shared" si="11"/>
        <v>12</v>
      </c>
    </row>
    <row r="316">
      <c r="A316" s="18">
        <v>311.0</v>
      </c>
      <c r="B316" s="116" t="s">
        <v>609</v>
      </c>
      <c r="C316" s="116" t="s">
        <v>77</v>
      </c>
      <c r="D316" s="118"/>
      <c r="E316" s="117"/>
      <c r="F316" s="116" t="s">
        <v>79</v>
      </c>
      <c r="G316" s="116" t="s">
        <v>795</v>
      </c>
      <c r="H316" s="38" t="s">
        <v>83</v>
      </c>
      <c r="I316" s="38"/>
      <c r="J316" s="39"/>
      <c r="K316" s="43"/>
      <c r="L316" s="47"/>
      <c r="M316" s="43"/>
      <c r="N316" s="43"/>
      <c r="O316" s="28" t="s">
        <v>73</v>
      </c>
      <c r="P316" s="28" t="s">
        <v>73</v>
      </c>
      <c r="Q316" s="28" t="s">
        <v>73</v>
      </c>
      <c r="R316" s="28" t="s">
        <v>73</v>
      </c>
      <c r="S316" s="28" t="s">
        <v>73</v>
      </c>
      <c r="T316" s="28" t="s">
        <v>73</v>
      </c>
      <c r="U316" s="28" t="s">
        <v>73</v>
      </c>
      <c r="V316" s="28" t="s">
        <v>73</v>
      </c>
      <c r="W316" s="28" t="s">
        <v>73</v>
      </c>
      <c r="X316" s="28" t="s">
        <v>73</v>
      </c>
      <c r="Y316" s="28" t="s">
        <v>73</v>
      </c>
      <c r="Z316" s="28" t="s">
        <v>73</v>
      </c>
      <c r="AA316" s="28"/>
      <c r="AB316" s="43"/>
      <c r="AC316" s="28" t="s">
        <v>73</v>
      </c>
      <c r="AD316" s="43"/>
      <c r="AE316" s="34">
        <f t="shared" si="7"/>
        <v>0</v>
      </c>
      <c r="AF316" s="45"/>
      <c r="AG316" s="45"/>
      <c r="AH316" s="36">
        <f t="shared" si="2"/>
        <v>0</v>
      </c>
      <c r="AI316" s="28" t="s">
        <v>92</v>
      </c>
      <c r="AJ316" s="28" t="s">
        <v>55</v>
      </c>
      <c r="AK316" s="28" t="s">
        <v>55</v>
      </c>
      <c r="AL316" s="28" t="s">
        <v>55</v>
      </c>
      <c r="AM316" s="28" t="s">
        <v>55</v>
      </c>
      <c r="AN316" s="28" t="s">
        <v>92</v>
      </c>
      <c r="AO316" s="28" t="s">
        <v>55</v>
      </c>
      <c r="AP316" s="34">
        <f t="shared" si="8"/>
        <v>0</v>
      </c>
      <c r="AQ316" s="34">
        <f t="shared" si="9"/>
        <v>0</v>
      </c>
      <c r="AR316" s="34">
        <f t="shared" si="10"/>
        <v>0</v>
      </c>
      <c r="AS316" s="34">
        <f t="shared" si="11"/>
        <v>13</v>
      </c>
    </row>
    <row r="317">
      <c r="A317" s="37">
        <v>312.0</v>
      </c>
      <c r="B317" s="116" t="s">
        <v>615</v>
      </c>
      <c r="C317" s="116" t="s">
        <v>275</v>
      </c>
      <c r="D317" s="117"/>
      <c r="E317" s="117"/>
      <c r="F317" s="116" t="s">
        <v>96</v>
      </c>
      <c r="G317" s="116" t="s">
        <v>795</v>
      </c>
      <c r="H317" s="38" t="s">
        <v>83</v>
      </c>
      <c r="I317" s="38" t="s">
        <v>84</v>
      </c>
      <c r="J317" s="39">
        <v>42979.0</v>
      </c>
      <c r="K317" s="43"/>
      <c r="L317" s="47" t="s">
        <v>85</v>
      </c>
      <c r="M317" s="43"/>
      <c r="N317" s="43"/>
      <c r="O317" s="28" t="s">
        <v>73</v>
      </c>
      <c r="P317" s="28" t="s">
        <v>73</v>
      </c>
      <c r="Q317" s="28" t="s">
        <v>73</v>
      </c>
      <c r="R317" s="28" t="s">
        <v>73</v>
      </c>
      <c r="S317" s="28" t="s">
        <v>73</v>
      </c>
      <c r="T317" s="28" t="s">
        <v>73</v>
      </c>
      <c r="U317" s="28" t="s">
        <v>73</v>
      </c>
      <c r="V317" s="28" t="s">
        <v>73</v>
      </c>
      <c r="W317" s="28" t="s">
        <v>73</v>
      </c>
      <c r="X317" s="28" t="s">
        <v>73</v>
      </c>
      <c r="Y317" s="28" t="s">
        <v>73</v>
      </c>
      <c r="Z317" s="28" t="s">
        <v>73</v>
      </c>
      <c r="AA317" s="28"/>
      <c r="AB317" s="43"/>
      <c r="AC317" s="28" t="s">
        <v>73</v>
      </c>
      <c r="AD317" s="43"/>
      <c r="AE317" s="34">
        <f t="shared" si="7"/>
        <v>0</v>
      </c>
      <c r="AF317" s="45"/>
      <c r="AG317" s="45"/>
      <c r="AH317" s="36">
        <f t="shared" si="2"/>
        <v>0</v>
      </c>
      <c r="AI317" s="28" t="s">
        <v>92</v>
      </c>
      <c r="AJ317" s="28" t="s">
        <v>55</v>
      </c>
      <c r="AK317" s="28" t="s">
        <v>55</v>
      </c>
      <c r="AL317" s="28" t="s">
        <v>55</v>
      </c>
      <c r="AM317" s="28" t="s">
        <v>55</v>
      </c>
      <c r="AN317" s="28" t="s">
        <v>92</v>
      </c>
      <c r="AO317" s="28" t="s">
        <v>55</v>
      </c>
      <c r="AP317" s="34">
        <f t="shared" si="8"/>
        <v>0</v>
      </c>
      <c r="AQ317" s="34">
        <f t="shared" si="9"/>
        <v>0</v>
      </c>
      <c r="AR317" s="34">
        <f t="shared" si="10"/>
        <v>0</v>
      </c>
      <c r="AS317" s="34">
        <f t="shared" si="11"/>
        <v>13</v>
      </c>
    </row>
    <row r="318">
      <c r="A318" s="18">
        <v>313.0</v>
      </c>
      <c r="B318" s="116" t="s">
        <v>616</v>
      </c>
      <c r="C318" s="116" t="s">
        <v>617</v>
      </c>
      <c r="D318" s="116" t="s">
        <v>209</v>
      </c>
      <c r="E318" s="118"/>
      <c r="F318" s="116" t="s">
        <v>96</v>
      </c>
      <c r="G318" s="116" t="s">
        <v>795</v>
      </c>
      <c r="H318" s="38" t="s">
        <v>83</v>
      </c>
      <c r="I318" s="38" t="s">
        <v>84</v>
      </c>
      <c r="J318" s="39">
        <v>42979.0</v>
      </c>
      <c r="K318" s="43"/>
      <c r="L318" s="47" t="s">
        <v>85</v>
      </c>
      <c r="M318" s="43"/>
      <c r="N318" s="43"/>
      <c r="O318" s="28" t="s">
        <v>73</v>
      </c>
      <c r="P318" s="28" t="s">
        <v>73</v>
      </c>
      <c r="Q318" s="28" t="s">
        <v>73</v>
      </c>
      <c r="R318" s="28" t="s">
        <v>73</v>
      </c>
      <c r="S318" s="28" t="s">
        <v>73</v>
      </c>
      <c r="T318" s="28" t="s">
        <v>73</v>
      </c>
      <c r="U318" s="28" t="s">
        <v>73</v>
      </c>
      <c r="V318" s="28" t="s">
        <v>73</v>
      </c>
      <c r="W318" s="28" t="s">
        <v>73</v>
      </c>
      <c r="X318" s="28" t="s">
        <v>73</v>
      </c>
      <c r="Y318" s="28" t="s">
        <v>73</v>
      </c>
      <c r="Z318" s="28" t="s">
        <v>73</v>
      </c>
      <c r="AA318" s="28"/>
      <c r="AB318" s="28"/>
      <c r="AC318" s="28" t="s">
        <v>73</v>
      </c>
      <c r="AD318" s="43"/>
      <c r="AE318" s="34">
        <f t="shared" si="7"/>
        <v>0</v>
      </c>
      <c r="AF318" s="43"/>
      <c r="AG318" s="43"/>
      <c r="AH318" s="36">
        <f t="shared" si="2"/>
        <v>0</v>
      </c>
      <c r="AI318" s="28" t="s">
        <v>92</v>
      </c>
      <c r="AJ318" s="28" t="s">
        <v>55</v>
      </c>
      <c r="AK318" s="28" t="s">
        <v>55</v>
      </c>
      <c r="AL318" s="28" t="s">
        <v>55</v>
      </c>
      <c r="AM318" s="28" t="s">
        <v>55</v>
      </c>
      <c r="AN318" s="28" t="s">
        <v>92</v>
      </c>
      <c r="AO318" s="28" t="s">
        <v>55</v>
      </c>
      <c r="AP318" s="34">
        <f t="shared" si="8"/>
        <v>0</v>
      </c>
      <c r="AQ318" s="34">
        <f t="shared" si="9"/>
        <v>0</v>
      </c>
      <c r="AR318" s="34">
        <f t="shared" si="10"/>
        <v>0</v>
      </c>
      <c r="AS318" s="34">
        <f t="shared" si="11"/>
        <v>13</v>
      </c>
    </row>
    <row r="319">
      <c r="A319" s="37">
        <v>314.0</v>
      </c>
      <c r="B319" s="116" t="s">
        <v>618</v>
      </c>
      <c r="C319" s="116" t="s">
        <v>251</v>
      </c>
      <c r="D319" s="116" t="s">
        <v>223</v>
      </c>
      <c r="E319" s="117"/>
      <c r="F319" s="116" t="s">
        <v>96</v>
      </c>
      <c r="G319" s="116" t="s">
        <v>795</v>
      </c>
      <c r="H319" s="38" t="s">
        <v>83</v>
      </c>
      <c r="I319" s="38" t="s">
        <v>84</v>
      </c>
      <c r="J319" s="39">
        <v>42979.0</v>
      </c>
      <c r="K319" s="43"/>
      <c r="L319" s="47" t="s">
        <v>85</v>
      </c>
      <c r="M319" s="43"/>
      <c r="N319" s="43"/>
      <c r="O319" s="28" t="s">
        <v>73</v>
      </c>
      <c r="P319" s="28" t="s">
        <v>73</v>
      </c>
      <c r="Q319" s="28" t="s">
        <v>73</v>
      </c>
      <c r="R319" s="28" t="s">
        <v>73</v>
      </c>
      <c r="S319" s="28" t="s">
        <v>73</v>
      </c>
      <c r="T319" s="28" t="s">
        <v>73</v>
      </c>
      <c r="U319" s="28" t="s">
        <v>73</v>
      </c>
      <c r="V319" s="28" t="s">
        <v>73</v>
      </c>
      <c r="W319" s="28" t="s">
        <v>73</v>
      </c>
      <c r="X319" s="28" t="s">
        <v>73</v>
      </c>
      <c r="Y319" s="28" t="s">
        <v>73</v>
      </c>
      <c r="Z319" s="28" t="s">
        <v>73</v>
      </c>
      <c r="AA319" s="28"/>
      <c r="AB319" s="28"/>
      <c r="AC319" s="28" t="s">
        <v>73</v>
      </c>
      <c r="AD319" s="43"/>
      <c r="AE319" s="34">
        <f t="shared" si="7"/>
        <v>0</v>
      </c>
      <c r="AF319" s="43"/>
      <c r="AG319" s="43"/>
      <c r="AH319" s="36">
        <f t="shared" si="2"/>
        <v>0</v>
      </c>
      <c r="AI319" s="28" t="s">
        <v>92</v>
      </c>
      <c r="AJ319" s="28" t="s">
        <v>55</v>
      </c>
      <c r="AK319" s="28" t="s">
        <v>55</v>
      </c>
      <c r="AL319" s="28" t="s">
        <v>55</v>
      </c>
      <c r="AM319" s="28" t="s">
        <v>55</v>
      </c>
      <c r="AN319" s="28" t="s">
        <v>92</v>
      </c>
      <c r="AO319" s="28" t="s">
        <v>55</v>
      </c>
      <c r="AP319" s="34">
        <f t="shared" si="8"/>
        <v>0</v>
      </c>
      <c r="AQ319" s="34">
        <f t="shared" si="9"/>
        <v>0</v>
      </c>
      <c r="AR319" s="34">
        <f t="shared" si="10"/>
        <v>0</v>
      </c>
      <c r="AS319" s="34">
        <f t="shared" si="11"/>
        <v>13</v>
      </c>
    </row>
    <row r="320">
      <c r="A320" s="18">
        <v>315.0</v>
      </c>
      <c r="B320" s="116" t="s">
        <v>620</v>
      </c>
      <c r="C320" s="116" t="s">
        <v>621</v>
      </c>
      <c r="D320" s="118"/>
      <c r="E320" s="117"/>
      <c r="F320" s="116" t="s">
        <v>96</v>
      </c>
      <c r="G320" s="116" t="s">
        <v>795</v>
      </c>
      <c r="H320" s="47" t="s">
        <v>83</v>
      </c>
      <c r="I320" s="47" t="s">
        <v>84</v>
      </c>
      <c r="J320" s="39">
        <v>42979.0</v>
      </c>
      <c r="K320" s="43"/>
      <c r="L320" s="47" t="s">
        <v>85</v>
      </c>
      <c r="M320" s="43"/>
      <c r="N320" s="43"/>
      <c r="O320" s="28" t="s">
        <v>73</v>
      </c>
      <c r="P320" s="28" t="s">
        <v>73</v>
      </c>
      <c r="Q320" s="28" t="s">
        <v>73</v>
      </c>
      <c r="R320" s="28" t="s">
        <v>73</v>
      </c>
      <c r="S320" s="28" t="s">
        <v>73</v>
      </c>
      <c r="T320" s="28" t="s">
        <v>73</v>
      </c>
      <c r="U320" s="28" t="s">
        <v>73</v>
      </c>
      <c r="V320" s="28" t="s">
        <v>73</v>
      </c>
      <c r="W320" s="28" t="s">
        <v>73</v>
      </c>
      <c r="X320" s="28" t="s">
        <v>73</v>
      </c>
      <c r="Y320" s="28" t="s">
        <v>73</v>
      </c>
      <c r="Z320" s="28" t="s">
        <v>73</v>
      </c>
      <c r="AA320" s="28"/>
      <c r="AB320" s="28"/>
      <c r="AC320" s="28" t="s">
        <v>73</v>
      </c>
      <c r="AD320" s="43"/>
      <c r="AE320" s="34">
        <f t="shared" si="7"/>
        <v>0</v>
      </c>
      <c r="AF320" s="36"/>
      <c r="AG320" s="43"/>
      <c r="AH320" s="36">
        <f t="shared" si="2"/>
        <v>0</v>
      </c>
      <c r="AI320" s="28" t="s">
        <v>92</v>
      </c>
      <c r="AJ320" s="28" t="s">
        <v>55</v>
      </c>
      <c r="AK320" s="28" t="s">
        <v>55</v>
      </c>
      <c r="AL320" s="28" t="s">
        <v>55</v>
      </c>
      <c r="AM320" s="28" t="s">
        <v>55</v>
      </c>
      <c r="AN320" s="28" t="s">
        <v>92</v>
      </c>
      <c r="AO320" s="28" t="s">
        <v>55</v>
      </c>
      <c r="AP320" s="34">
        <f t="shared" si="8"/>
        <v>0</v>
      </c>
      <c r="AQ320" s="34">
        <f t="shared" si="9"/>
        <v>0</v>
      </c>
      <c r="AR320" s="34">
        <f t="shared" si="10"/>
        <v>0</v>
      </c>
      <c r="AS320" s="34">
        <f t="shared" si="11"/>
        <v>13</v>
      </c>
    </row>
    <row r="321">
      <c r="A321" s="37">
        <v>316.0</v>
      </c>
      <c r="B321" s="116" t="s">
        <v>75</v>
      </c>
      <c r="C321" s="116" t="s">
        <v>165</v>
      </c>
      <c r="D321" s="118"/>
      <c r="E321" s="117"/>
      <c r="F321" s="116" t="s">
        <v>79</v>
      </c>
      <c r="G321" s="116" t="s">
        <v>795</v>
      </c>
      <c r="H321" s="47" t="s">
        <v>83</v>
      </c>
      <c r="I321" s="47" t="s">
        <v>84</v>
      </c>
      <c r="J321" s="39">
        <v>42979.0</v>
      </c>
      <c r="K321" s="43"/>
      <c r="L321" s="47" t="s">
        <v>85</v>
      </c>
      <c r="M321" s="43"/>
      <c r="N321" s="43"/>
      <c r="O321" s="28" t="s">
        <v>73</v>
      </c>
      <c r="P321" s="28" t="s">
        <v>73</v>
      </c>
      <c r="Q321" s="28" t="s">
        <v>73</v>
      </c>
      <c r="R321" s="28" t="s">
        <v>73</v>
      </c>
      <c r="S321" s="28" t="s">
        <v>73</v>
      </c>
      <c r="T321" s="28" t="s">
        <v>73</v>
      </c>
      <c r="U321" s="28" t="s">
        <v>73</v>
      </c>
      <c r="V321" s="28" t="s">
        <v>73</v>
      </c>
      <c r="W321" s="28" t="s">
        <v>73</v>
      </c>
      <c r="X321" s="28" t="s">
        <v>73</v>
      </c>
      <c r="Y321" s="28" t="s">
        <v>73</v>
      </c>
      <c r="Z321" s="28" t="s">
        <v>73</v>
      </c>
      <c r="AA321" s="28"/>
      <c r="AB321" s="28"/>
      <c r="AC321" s="28" t="s">
        <v>73</v>
      </c>
      <c r="AD321" s="43"/>
      <c r="AE321" s="34">
        <f t="shared" si="7"/>
        <v>0</v>
      </c>
      <c r="AF321" s="43"/>
      <c r="AG321" s="43"/>
      <c r="AH321" s="36">
        <f t="shared" si="2"/>
        <v>0</v>
      </c>
      <c r="AI321" s="28" t="s">
        <v>92</v>
      </c>
      <c r="AJ321" s="28" t="s">
        <v>55</v>
      </c>
      <c r="AK321" s="28" t="s">
        <v>55</v>
      </c>
      <c r="AL321" s="28" t="s">
        <v>55</v>
      </c>
      <c r="AM321" s="28" t="s">
        <v>55</v>
      </c>
      <c r="AN321" s="28" t="s">
        <v>92</v>
      </c>
      <c r="AO321" s="28" t="s">
        <v>55</v>
      </c>
      <c r="AP321" s="34">
        <f t="shared" si="8"/>
        <v>0</v>
      </c>
      <c r="AQ321" s="34">
        <f t="shared" si="9"/>
        <v>0</v>
      </c>
      <c r="AR321" s="34">
        <f t="shared" si="10"/>
        <v>0</v>
      </c>
      <c r="AS321" s="34">
        <f t="shared" si="11"/>
        <v>13</v>
      </c>
    </row>
    <row r="322">
      <c r="A322" s="18">
        <v>317.0</v>
      </c>
      <c r="B322" s="116" t="s">
        <v>334</v>
      </c>
      <c r="C322" s="116" t="s">
        <v>143</v>
      </c>
      <c r="D322" s="118"/>
      <c r="E322" s="117"/>
      <c r="F322" s="116" t="s">
        <v>79</v>
      </c>
      <c r="G322" s="116" t="s">
        <v>795</v>
      </c>
      <c r="H322" s="47" t="s">
        <v>83</v>
      </c>
      <c r="I322" s="47" t="s">
        <v>84</v>
      </c>
      <c r="J322" s="39">
        <v>42979.0</v>
      </c>
      <c r="K322" s="43"/>
      <c r="L322" s="47" t="s">
        <v>85</v>
      </c>
      <c r="M322" s="43"/>
      <c r="N322" s="43"/>
      <c r="O322" s="28" t="s">
        <v>73</v>
      </c>
      <c r="P322" s="28" t="s">
        <v>73</v>
      </c>
      <c r="Q322" s="28" t="s">
        <v>73</v>
      </c>
      <c r="R322" s="28" t="s">
        <v>73</v>
      </c>
      <c r="S322" s="28" t="s">
        <v>73</v>
      </c>
      <c r="T322" s="28" t="s">
        <v>73</v>
      </c>
      <c r="U322" s="28" t="s">
        <v>73</v>
      </c>
      <c r="V322" s="28" t="s">
        <v>73</v>
      </c>
      <c r="W322" s="28" t="s">
        <v>73</v>
      </c>
      <c r="X322" s="28" t="s">
        <v>73</v>
      </c>
      <c r="Y322" s="28" t="s">
        <v>73</v>
      </c>
      <c r="Z322" s="28" t="s">
        <v>73</v>
      </c>
      <c r="AA322" s="28"/>
      <c r="AB322" s="28"/>
      <c r="AC322" s="28" t="s">
        <v>73</v>
      </c>
      <c r="AD322" s="43"/>
      <c r="AE322" s="34">
        <f t="shared" si="7"/>
        <v>0</v>
      </c>
      <c r="AF322" s="36"/>
      <c r="AG322" s="43"/>
      <c r="AH322" s="36">
        <f t="shared" si="2"/>
        <v>0</v>
      </c>
      <c r="AI322" s="28" t="s">
        <v>92</v>
      </c>
      <c r="AJ322" s="28" t="s">
        <v>55</v>
      </c>
      <c r="AK322" s="28" t="s">
        <v>55</v>
      </c>
      <c r="AL322" s="28" t="s">
        <v>55</v>
      </c>
      <c r="AM322" s="28" t="s">
        <v>55</v>
      </c>
      <c r="AN322" s="28" t="s">
        <v>92</v>
      </c>
      <c r="AO322" s="28" t="s">
        <v>55</v>
      </c>
      <c r="AP322" s="34">
        <f t="shared" si="8"/>
        <v>0</v>
      </c>
      <c r="AQ322" s="34">
        <f t="shared" si="9"/>
        <v>0</v>
      </c>
      <c r="AR322" s="34">
        <f t="shared" si="10"/>
        <v>0</v>
      </c>
      <c r="AS322" s="34">
        <f t="shared" si="11"/>
        <v>13</v>
      </c>
    </row>
    <row r="323">
      <c r="A323" s="37">
        <v>318.0</v>
      </c>
      <c r="B323" s="116" t="s">
        <v>626</v>
      </c>
      <c r="C323" s="116" t="s">
        <v>107</v>
      </c>
      <c r="D323" s="116" t="s">
        <v>159</v>
      </c>
      <c r="E323" s="117"/>
      <c r="F323" s="116" t="s">
        <v>79</v>
      </c>
      <c r="G323" s="116" t="s">
        <v>795</v>
      </c>
      <c r="H323" s="47" t="s">
        <v>83</v>
      </c>
      <c r="I323" s="47" t="s">
        <v>84</v>
      </c>
      <c r="J323" s="39">
        <v>42979.0</v>
      </c>
      <c r="K323" s="43"/>
      <c r="L323" s="47" t="s">
        <v>85</v>
      </c>
      <c r="M323" s="43"/>
      <c r="N323" s="43"/>
      <c r="O323" s="28" t="s">
        <v>72</v>
      </c>
      <c r="P323" s="28" t="s">
        <v>71</v>
      </c>
      <c r="Q323" s="28" t="s">
        <v>72</v>
      </c>
      <c r="R323" s="28" t="s">
        <v>73</v>
      </c>
      <c r="S323" s="28" t="s">
        <v>73</v>
      </c>
      <c r="T323" s="28" t="s">
        <v>73</v>
      </c>
      <c r="U323" s="28" t="s">
        <v>73</v>
      </c>
      <c r="V323" s="28" t="s">
        <v>73</v>
      </c>
      <c r="W323" s="28" t="s">
        <v>73</v>
      </c>
      <c r="X323" s="28" t="s">
        <v>73</v>
      </c>
      <c r="Y323" s="28" t="s">
        <v>73</v>
      </c>
      <c r="Z323" s="28" t="s">
        <v>73</v>
      </c>
      <c r="AA323" s="28"/>
      <c r="AB323" s="28"/>
      <c r="AC323" s="28" t="s">
        <v>73</v>
      </c>
      <c r="AD323" s="43"/>
      <c r="AE323" s="34">
        <f t="shared" si="7"/>
        <v>0</v>
      </c>
      <c r="AF323" s="36"/>
      <c r="AG323" s="43"/>
      <c r="AH323" s="36">
        <f t="shared" si="2"/>
        <v>0</v>
      </c>
      <c r="AI323" s="28" t="s">
        <v>92</v>
      </c>
      <c r="AJ323" s="28" t="s">
        <v>55</v>
      </c>
      <c r="AK323" s="28" t="s">
        <v>55</v>
      </c>
      <c r="AL323" s="28" t="s">
        <v>55</v>
      </c>
      <c r="AM323" s="28" t="s">
        <v>55</v>
      </c>
      <c r="AN323" s="28" t="s">
        <v>92</v>
      </c>
      <c r="AO323" s="28" t="s">
        <v>55</v>
      </c>
      <c r="AP323" s="34">
        <f t="shared" si="8"/>
        <v>0</v>
      </c>
      <c r="AQ323" s="34">
        <f t="shared" si="9"/>
        <v>1</v>
      </c>
      <c r="AR323" s="34">
        <f t="shared" si="10"/>
        <v>2</v>
      </c>
      <c r="AS323" s="34">
        <f t="shared" si="11"/>
        <v>10</v>
      </c>
    </row>
    <row r="324">
      <c r="A324" s="18">
        <v>319.0</v>
      </c>
      <c r="B324" s="116" t="s">
        <v>632</v>
      </c>
      <c r="C324" s="116" t="s">
        <v>451</v>
      </c>
      <c r="D324" s="116" t="s">
        <v>633</v>
      </c>
      <c r="E324" s="117"/>
      <c r="F324" s="116" t="s">
        <v>79</v>
      </c>
      <c r="G324" s="116" t="s">
        <v>795</v>
      </c>
      <c r="H324" s="38" t="s">
        <v>83</v>
      </c>
      <c r="I324" s="38" t="s">
        <v>84</v>
      </c>
      <c r="J324" s="39">
        <v>42979.0</v>
      </c>
      <c r="K324" s="41"/>
      <c r="L324" s="38" t="s">
        <v>85</v>
      </c>
      <c r="M324" s="41"/>
      <c r="N324" s="41"/>
      <c r="O324" s="28" t="s">
        <v>73</v>
      </c>
      <c r="P324" s="28" t="s">
        <v>73</v>
      </c>
      <c r="Q324" s="28" t="s">
        <v>72</v>
      </c>
      <c r="R324" s="28" t="s">
        <v>73</v>
      </c>
      <c r="S324" s="28" t="s">
        <v>73</v>
      </c>
      <c r="T324" s="28" t="s">
        <v>73</v>
      </c>
      <c r="U324" s="28" t="s">
        <v>73</v>
      </c>
      <c r="V324" s="28" t="s">
        <v>73</v>
      </c>
      <c r="W324" s="28" t="s">
        <v>73</v>
      </c>
      <c r="X324" s="28" t="s">
        <v>73</v>
      </c>
      <c r="Y324" s="28" t="s">
        <v>73</v>
      </c>
      <c r="Z324" s="28" t="s">
        <v>73</v>
      </c>
      <c r="AA324" s="28"/>
      <c r="AB324" s="28"/>
      <c r="AC324" s="28" t="s">
        <v>73</v>
      </c>
      <c r="AD324" s="43"/>
      <c r="AE324" s="34">
        <f t="shared" si="7"/>
        <v>0</v>
      </c>
      <c r="AF324" s="41"/>
      <c r="AG324" s="43"/>
      <c r="AH324" s="36">
        <f t="shared" si="2"/>
        <v>0</v>
      </c>
      <c r="AI324" s="28" t="s">
        <v>92</v>
      </c>
      <c r="AJ324" s="28" t="s">
        <v>55</v>
      </c>
      <c r="AK324" s="28" t="s">
        <v>55</v>
      </c>
      <c r="AL324" s="28" t="s">
        <v>55</v>
      </c>
      <c r="AM324" s="28" t="s">
        <v>55</v>
      </c>
      <c r="AN324" s="28" t="s">
        <v>92</v>
      </c>
      <c r="AO324" s="28" t="s">
        <v>55</v>
      </c>
      <c r="AP324" s="34">
        <f t="shared" si="8"/>
        <v>0</v>
      </c>
      <c r="AQ324" s="34">
        <f t="shared" si="9"/>
        <v>0</v>
      </c>
      <c r="AR324" s="34">
        <f t="shared" si="10"/>
        <v>1</v>
      </c>
      <c r="AS324" s="34">
        <f t="shared" si="11"/>
        <v>12</v>
      </c>
    </row>
    <row r="325">
      <c r="A325" s="37">
        <v>320.0</v>
      </c>
      <c r="B325" s="116" t="s">
        <v>635</v>
      </c>
      <c r="C325" s="116" t="s">
        <v>136</v>
      </c>
      <c r="D325" s="116" t="s">
        <v>636</v>
      </c>
      <c r="E325" s="117"/>
      <c r="F325" s="116" t="s">
        <v>96</v>
      </c>
      <c r="G325" s="116" t="s">
        <v>795</v>
      </c>
      <c r="H325" s="38" t="s">
        <v>83</v>
      </c>
      <c r="I325" s="38" t="s">
        <v>84</v>
      </c>
      <c r="J325" s="39">
        <v>42979.0</v>
      </c>
      <c r="K325" s="41"/>
      <c r="L325" s="38" t="s">
        <v>85</v>
      </c>
      <c r="M325" s="41"/>
      <c r="N325" s="41"/>
      <c r="O325" s="28" t="s">
        <v>73</v>
      </c>
      <c r="P325" s="28" t="s">
        <v>73</v>
      </c>
      <c r="Q325" s="28" t="s">
        <v>72</v>
      </c>
      <c r="R325" s="28" t="s">
        <v>73</v>
      </c>
      <c r="S325" s="28" t="s">
        <v>73</v>
      </c>
      <c r="T325" s="28" t="s">
        <v>73</v>
      </c>
      <c r="U325" s="28" t="s">
        <v>73</v>
      </c>
      <c r="V325" s="28" t="s">
        <v>73</v>
      </c>
      <c r="W325" s="28" t="s">
        <v>73</v>
      </c>
      <c r="X325" s="28" t="s">
        <v>73</v>
      </c>
      <c r="Y325" s="28" t="s">
        <v>73</v>
      </c>
      <c r="Z325" s="28" t="s">
        <v>73</v>
      </c>
      <c r="AA325" s="28"/>
      <c r="AB325" s="28"/>
      <c r="AC325" s="28" t="s">
        <v>73</v>
      </c>
      <c r="AD325" s="43"/>
      <c r="AE325" s="34">
        <f t="shared" si="7"/>
        <v>0</v>
      </c>
      <c r="AF325" s="64"/>
      <c r="AG325" s="41"/>
      <c r="AH325" s="36">
        <f t="shared" si="2"/>
        <v>0</v>
      </c>
      <c r="AI325" s="28" t="s">
        <v>92</v>
      </c>
      <c r="AJ325" s="28" t="s">
        <v>55</v>
      </c>
      <c r="AK325" s="28" t="s">
        <v>55</v>
      </c>
      <c r="AL325" s="28" t="s">
        <v>55</v>
      </c>
      <c r="AM325" s="28" t="s">
        <v>55</v>
      </c>
      <c r="AN325" s="28" t="s">
        <v>92</v>
      </c>
      <c r="AO325" s="28" t="s">
        <v>55</v>
      </c>
      <c r="AP325" s="34">
        <f t="shared" si="8"/>
        <v>0</v>
      </c>
      <c r="AQ325" s="34">
        <f t="shared" si="9"/>
        <v>0</v>
      </c>
      <c r="AR325" s="34">
        <f t="shared" si="10"/>
        <v>1</v>
      </c>
      <c r="AS325" s="34">
        <f t="shared" si="11"/>
        <v>12</v>
      </c>
    </row>
    <row r="326">
      <c r="A326" s="18">
        <v>321.0</v>
      </c>
      <c r="B326" s="116" t="s">
        <v>637</v>
      </c>
      <c r="C326" s="116" t="s">
        <v>638</v>
      </c>
      <c r="D326" s="116" t="s">
        <v>639</v>
      </c>
      <c r="E326" s="117"/>
      <c r="F326" s="116" t="s">
        <v>96</v>
      </c>
      <c r="G326" s="116" t="s">
        <v>795</v>
      </c>
      <c r="H326" s="38" t="s">
        <v>83</v>
      </c>
      <c r="I326" s="38" t="s">
        <v>84</v>
      </c>
      <c r="J326" s="39">
        <v>42979.0</v>
      </c>
      <c r="K326" s="41"/>
      <c r="L326" s="38" t="s">
        <v>85</v>
      </c>
      <c r="M326" s="41"/>
      <c r="N326" s="41"/>
      <c r="O326" s="28" t="s">
        <v>72</v>
      </c>
      <c r="P326" s="28" t="s">
        <v>72</v>
      </c>
      <c r="Q326" s="28" t="s">
        <v>72</v>
      </c>
      <c r="R326" s="28" t="s">
        <v>73</v>
      </c>
      <c r="S326" s="28" t="s">
        <v>73</v>
      </c>
      <c r="T326" s="28" t="s">
        <v>73</v>
      </c>
      <c r="U326" s="28" t="s">
        <v>73</v>
      </c>
      <c r="V326" s="28" t="s">
        <v>73</v>
      </c>
      <c r="W326" s="28" t="s">
        <v>73</v>
      </c>
      <c r="X326" s="28" t="s">
        <v>73</v>
      </c>
      <c r="Y326" s="28" t="s">
        <v>73</v>
      </c>
      <c r="Z326" s="28" t="s">
        <v>73</v>
      </c>
      <c r="AA326" s="28"/>
      <c r="AB326" s="28"/>
      <c r="AC326" s="28" t="s">
        <v>73</v>
      </c>
      <c r="AD326" s="43"/>
      <c r="AE326" s="34">
        <f t="shared" si="7"/>
        <v>0</v>
      </c>
      <c r="AF326" s="43"/>
      <c r="AG326" s="43"/>
      <c r="AH326" s="36">
        <f t="shared" si="2"/>
        <v>0</v>
      </c>
      <c r="AI326" s="28" t="s">
        <v>92</v>
      </c>
      <c r="AJ326" s="28" t="s">
        <v>55</v>
      </c>
      <c r="AK326" s="28" t="s">
        <v>55</v>
      </c>
      <c r="AL326" s="28" t="s">
        <v>55</v>
      </c>
      <c r="AM326" s="28" t="s">
        <v>55</v>
      </c>
      <c r="AN326" s="28" t="s">
        <v>92</v>
      </c>
      <c r="AO326" s="28" t="s">
        <v>55</v>
      </c>
      <c r="AP326" s="34">
        <f t="shared" si="8"/>
        <v>0</v>
      </c>
      <c r="AQ326" s="34">
        <f t="shared" si="9"/>
        <v>0</v>
      </c>
      <c r="AR326" s="34">
        <f t="shared" si="10"/>
        <v>3</v>
      </c>
      <c r="AS326" s="34">
        <f t="shared" si="11"/>
        <v>10</v>
      </c>
    </row>
    <row r="327">
      <c r="A327" s="37">
        <v>322.0</v>
      </c>
      <c r="B327" s="116" t="s">
        <v>641</v>
      </c>
      <c r="C327" s="116" t="s">
        <v>542</v>
      </c>
      <c r="D327" s="116" t="s">
        <v>173</v>
      </c>
      <c r="E327" s="117"/>
      <c r="F327" s="116" t="s">
        <v>79</v>
      </c>
      <c r="G327" s="116" t="s">
        <v>795</v>
      </c>
      <c r="H327" s="38" t="s">
        <v>83</v>
      </c>
      <c r="I327" s="38" t="s">
        <v>84</v>
      </c>
      <c r="J327" s="39">
        <v>42979.0</v>
      </c>
      <c r="K327" s="41"/>
      <c r="L327" s="38" t="s">
        <v>85</v>
      </c>
      <c r="M327" s="41"/>
      <c r="N327" s="41"/>
      <c r="O327" s="28" t="s">
        <v>73</v>
      </c>
      <c r="P327" s="28" t="s">
        <v>73</v>
      </c>
      <c r="Q327" s="28" t="s">
        <v>73</v>
      </c>
      <c r="R327" s="28" t="s">
        <v>73</v>
      </c>
      <c r="S327" s="28" t="s">
        <v>73</v>
      </c>
      <c r="T327" s="28" t="s">
        <v>73</v>
      </c>
      <c r="U327" s="28" t="s">
        <v>73</v>
      </c>
      <c r="V327" s="28" t="s">
        <v>73</v>
      </c>
      <c r="W327" s="28" t="s">
        <v>73</v>
      </c>
      <c r="X327" s="28" t="s">
        <v>73</v>
      </c>
      <c r="Y327" s="28" t="s">
        <v>73</v>
      </c>
      <c r="Z327" s="28" t="s">
        <v>73</v>
      </c>
      <c r="AA327" s="28"/>
      <c r="AB327" s="28"/>
      <c r="AC327" s="28" t="s">
        <v>73</v>
      </c>
      <c r="AD327" s="43"/>
      <c r="AE327" s="34">
        <f t="shared" si="7"/>
        <v>0</v>
      </c>
      <c r="AF327" s="41"/>
      <c r="AG327" s="41"/>
      <c r="AH327" s="36">
        <f t="shared" si="2"/>
        <v>0</v>
      </c>
      <c r="AI327" s="28" t="s">
        <v>92</v>
      </c>
      <c r="AJ327" s="28" t="s">
        <v>55</v>
      </c>
      <c r="AK327" s="28" t="s">
        <v>55</v>
      </c>
      <c r="AL327" s="28" t="s">
        <v>55</v>
      </c>
      <c r="AM327" s="28" t="s">
        <v>55</v>
      </c>
      <c r="AN327" s="28" t="s">
        <v>92</v>
      </c>
      <c r="AO327" s="28" t="s">
        <v>55</v>
      </c>
      <c r="AP327" s="34">
        <f t="shared" si="8"/>
        <v>0</v>
      </c>
      <c r="AQ327" s="34">
        <f t="shared" si="9"/>
        <v>0</v>
      </c>
      <c r="AR327" s="34">
        <f t="shared" si="10"/>
        <v>0</v>
      </c>
      <c r="AS327" s="34">
        <f t="shared" si="11"/>
        <v>13</v>
      </c>
    </row>
    <row r="328">
      <c r="A328" s="18">
        <v>323.0</v>
      </c>
      <c r="B328" s="116" t="s">
        <v>289</v>
      </c>
      <c r="C328" s="116" t="s">
        <v>77</v>
      </c>
      <c r="D328" s="116" t="s">
        <v>642</v>
      </c>
      <c r="E328" s="117"/>
      <c r="F328" s="116" t="s">
        <v>79</v>
      </c>
      <c r="G328" s="116" t="s">
        <v>795</v>
      </c>
      <c r="H328" s="38" t="s">
        <v>83</v>
      </c>
      <c r="I328" s="38" t="s">
        <v>84</v>
      </c>
      <c r="J328" s="39">
        <v>42979.0</v>
      </c>
      <c r="K328" s="41"/>
      <c r="L328" s="38" t="s">
        <v>85</v>
      </c>
      <c r="M328" s="41"/>
      <c r="N328" s="41"/>
      <c r="O328" s="28" t="s">
        <v>73</v>
      </c>
      <c r="P328" s="28" t="s">
        <v>72</v>
      </c>
      <c r="Q328" s="28" t="s">
        <v>72</v>
      </c>
      <c r="R328" s="28" t="s">
        <v>73</v>
      </c>
      <c r="S328" s="28" t="s">
        <v>73</v>
      </c>
      <c r="T328" s="28" t="s">
        <v>73</v>
      </c>
      <c r="U328" s="28" t="s">
        <v>73</v>
      </c>
      <c r="V328" s="28" t="s">
        <v>73</v>
      </c>
      <c r="W328" s="28" t="s">
        <v>73</v>
      </c>
      <c r="X328" s="28" t="s">
        <v>73</v>
      </c>
      <c r="Y328" s="28" t="s">
        <v>73</v>
      </c>
      <c r="Z328" s="28" t="s">
        <v>73</v>
      </c>
      <c r="AA328" s="28"/>
      <c r="AB328" s="28"/>
      <c r="AC328" s="28" t="s">
        <v>73</v>
      </c>
      <c r="AD328" s="43"/>
      <c r="AE328" s="34">
        <f t="shared" si="7"/>
        <v>0</v>
      </c>
      <c r="AF328" s="64"/>
      <c r="AG328" s="41"/>
      <c r="AH328" s="36">
        <f t="shared" si="2"/>
        <v>0</v>
      </c>
      <c r="AI328" s="28" t="s">
        <v>92</v>
      </c>
      <c r="AJ328" s="28" t="s">
        <v>55</v>
      </c>
      <c r="AK328" s="28" t="s">
        <v>55</v>
      </c>
      <c r="AL328" s="28" t="s">
        <v>55</v>
      </c>
      <c r="AM328" s="28" t="s">
        <v>55</v>
      </c>
      <c r="AN328" s="28" t="s">
        <v>92</v>
      </c>
      <c r="AO328" s="28" t="s">
        <v>55</v>
      </c>
      <c r="AP328" s="34">
        <f t="shared" si="8"/>
        <v>0</v>
      </c>
      <c r="AQ328" s="34">
        <f t="shared" si="9"/>
        <v>0</v>
      </c>
      <c r="AR328" s="34">
        <f t="shared" si="10"/>
        <v>2</v>
      </c>
      <c r="AS328" s="34">
        <f t="shared" si="11"/>
        <v>11</v>
      </c>
    </row>
    <row r="329">
      <c r="A329" s="37">
        <v>324.0</v>
      </c>
      <c r="B329" s="116" t="s">
        <v>644</v>
      </c>
      <c r="C329" s="116" t="s">
        <v>278</v>
      </c>
      <c r="D329" s="116" t="s">
        <v>110</v>
      </c>
      <c r="E329" s="117"/>
      <c r="F329" s="116" t="s">
        <v>96</v>
      </c>
      <c r="G329" s="116" t="s">
        <v>795</v>
      </c>
      <c r="H329" s="38" t="s">
        <v>83</v>
      </c>
      <c r="I329" s="38" t="s">
        <v>84</v>
      </c>
      <c r="J329" s="39">
        <v>42979.0</v>
      </c>
      <c r="K329" s="41"/>
      <c r="L329" s="38" t="s">
        <v>85</v>
      </c>
      <c r="M329" s="41"/>
      <c r="N329" s="41"/>
      <c r="O329" s="28" t="s">
        <v>73</v>
      </c>
      <c r="P329" s="28" t="s">
        <v>73</v>
      </c>
      <c r="Q329" s="28" t="s">
        <v>73</v>
      </c>
      <c r="R329" s="28" t="s">
        <v>73</v>
      </c>
      <c r="S329" s="28" t="s">
        <v>73</v>
      </c>
      <c r="T329" s="28" t="s">
        <v>73</v>
      </c>
      <c r="U329" s="28" t="s">
        <v>73</v>
      </c>
      <c r="V329" s="28" t="s">
        <v>73</v>
      </c>
      <c r="W329" s="28" t="s">
        <v>73</v>
      </c>
      <c r="X329" s="28" t="s">
        <v>73</v>
      </c>
      <c r="Y329" s="28" t="s">
        <v>73</v>
      </c>
      <c r="Z329" s="28" t="s">
        <v>73</v>
      </c>
      <c r="AA329" s="28"/>
      <c r="AB329" s="28"/>
      <c r="AC329" s="28" t="s">
        <v>73</v>
      </c>
      <c r="AD329" s="43"/>
      <c r="AE329" s="34">
        <f t="shared" si="7"/>
        <v>0</v>
      </c>
      <c r="AF329" s="41"/>
      <c r="AG329" s="41"/>
      <c r="AH329" s="36">
        <f t="shared" si="2"/>
        <v>0</v>
      </c>
      <c r="AI329" s="28" t="s">
        <v>92</v>
      </c>
      <c r="AJ329" s="28" t="s">
        <v>55</v>
      </c>
      <c r="AK329" s="28" t="s">
        <v>55</v>
      </c>
      <c r="AL329" s="28" t="s">
        <v>55</v>
      </c>
      <c r="AM329" s="28" t="s">
        <v>55</v>
      </c>
      <c r="AN329" s="28" t="s">
        <v>92</v>
      </c>
      <c r="AO329" s="28" t="s">
        <v>55</v>
      </c>
      <c r="AP329" s="34">
        <f t="shared" si="8"/>
        <v>0</v>
      </c>
      <c r="AQ329" s="34">
        <f t="shared" si="9"/>
        <v>0</v>
      </c>
      <c r="AR329" s="34">
        <f t="shared" si="10"/>
        <v>0</v>
      </c>
      <c r="AS329" s="34">
        <f t="shared" si="11"/>
        <v>13</v>
      </c>
    </row>
    <row r="330">
      <c r="A330" s="18">
        <v>325.0</v>
      </c>
      <c r="B330" s="116" t="s">
        <v>1992</v>
      </c>
      <c r="C330" s="116" t="s">
        <v>1962</v>
      </c>
      <c r="D330" s="118"/>
      <c r="E330" s="117"/>
      <c r="F330" s="116" t="s">
        <v>79</v>
      </c>
      <c r="G330" s="116" t="s">
        <v>795</v>
      </c>
      <c r="H330" s="38" t="s">
        <v>83</v>
      </c>
      <c r="I330" s="38" t="s">
        <v>84</v>
      </c>
      <c r="J330" s="39">
        <v>42979.0</v>
      </c>
      <c r="K330" s="41"/>
      <c r="L330" s="38" t="s">
        <v>85</v>
      </c>
      <c r="M330" s="41"/>
      <c r="N330" s="41"/>
      <c r="O330" s="28" t="s">
        <v>72</v>
      </c>
      <c r="P330" s="28" t="s">
        <v>71</v>
      </c>
      <c r="Q330" s="28" t="s">
        <v>71</v>
      </c>
      <c r="R330" s="28" t="s">
        <v>72</v>
      </c>
      <c r="S330" s="28" t="s">
        <v>72</v>
      </c>
      <c r="T330" s="28" t="s">
        <v>72</v>
      </c>
      <c r="U330" s="28" t="s">
        <v>72</v>
      </c>
      <c r="V330" s="28" t="s">
        <v>73</v>
      </c>
      <c r="W330" s="28" t="s">
        <v>73</v>
      </c>
      <c r="X330" s="28" t="s">
        <v>73</v>
      </c>
      <c r="Y330" s="28" t="s">
        <v>73</v>
      </c>
      <c r="Z330" s="28" t="s">
        <v>73</v>
      </c>
      <c r="AA330" s="28"/>
      <c r="AB330" s="28"/>
      <c r="AC330" s="28" t="s">
        <v>73</v>
      </c>
      <c r="AD330" s="43"/>
      <c r="AE330" s="34">
        <f t="shared" si="7"/>
        <v>0</v>
      </c>
      <c r="AF330" s="36"/>
      <c r="AG330" s="43"/>
      <c r="AH330" s="36">
        <f t="shared" si="2"/>
        <v>0</v>
      </c>
      <c r="AI330" s="28" t="s">
        <v>92</v>
      </c>
      <c r="AJ330" s="28" t="s">
        <v>55</v>
      </c>
      <c r="AK330" s="28" t="s">
        <v>55</v>
      </c>
      <c r="AL330" s="28" t="s">
        <v>55</v>
      </c>
      <c r="AM330" s="28" t="s">
        <v>55</v>
      </c>
      <c r="AN330" s="28" t="s">
        <v>92</v>
      </c>
      <c r="AO330" s="28" t="s">
        <v>55</v>
      </c>
      <c r="AP330" s="34">
        <f t="shared" si="8"/>
        <v>0</v>
      </c>
      <c r="AQ330" s="34">
        <f t="shared" si="9"/>
        <v>2</v>
      </c>
      <c r="AR330" s="34">
        <f t="shared" si="10"/>
        <v>5</v>
      </c>
      <c r="AS330" s="34">
        <f t="shared" si="11"/>
        <v>6</v>
      </c>
    </row>
    <row r="331">
      <c r="A331" s="37">
        <v>326.0</v>
      </c>
      <c r="B331" s="116" t="s">
        <v>646</v>
      </c>
      <c r="C331" s="116" t="s">
        <v>427</v>
      </c>
      <c r="D331" s="118"/>
      <c r="E331" s="117"/>
      <c r="F331" s="116" t="s">
        <v>79</v>
      </c>
      <c r="G331" s="116" t="s">
        <v>795</v>
      </c>
      <c r="H331" s="38" t="s">
        <v>83</v>
      </c>
      <c r="I331" s="38" t="s">
        <v>84</v>
      </c>
      <c r="J331" s="39">
        <v>42979.0</v>
      </c>
      <c r="K331" s="41"/>
      <c r="L331" s="38" t="s">
        <v>85</v>
      </c>
      <c r="M331" s="41"/>
      <c r="N331" s="41"/>
      <c r="O331" s="28" t="s">
        <v>73</v>
      </c>
      <c r="P331" s="28" t="s">
        <v>73</v>
      </c>
      <c r="Q331" s="28" t="s">
        <v>72</v>
      </c>
      <c r="R331" s="28" t="s">
        <v>73</v>
      </c>
      <c r="S331" s="28" t="s">
        <v>73</v>
      </c>
      <c r="T331" s="28" t="s">
        <v>73</v>
      </c>
      <c r="U331" s="28" t="s">
        <v>73</v>
      </c>
      <c r="V331" s="28" t="s">
        <v>73</v>
      </c>
      <c r="W331" s="28" t="s">
        <v>73</v>
      </c>
      <c r="X331" s="28" t="s">
        <v>73</v>
      </c>
      <c r="Y331" s="28" t="s">
        <v>73</v>
      </c>
      <c r="Z331" s="28" t="s">
        <v>73</v>
      </c>
      <c r="AA331" s="28"/>
      <c r="AB331" s="28"/>
      <c r="AC331" s="28" t="s">
        <v>73</v>
      </c>
      <c r="AD331" s="43"/>
      <c r="AE331" s="34">
        <f t="shared" si="7"/>
        <v>0</v>
      </c>
      <c r="AF331" s="41"/>
      <c r="AG331" s="41"/>
      <c r="AH331" s="36">
        <f t="shared" si="2"/>
        <v>0</v>
      </c>
      <c r="AI331" s="28" t="s">
        <v>92</v>
      </c>
      <c r="AJ331" s="28" t="s">
        <v>55</v>
      </c>
      <c r="AK331" s="28" t="s">
        <v>55</v>
      </c>
      <c r="AL331" s="28" t="s">
        <v>55</v>
      </c>
      <c r="AM331" s="28" t="s">
        <v>55</v>
      </c>
      <c r="AN331" s="28" t="s">
        <v>92</v>
      </c>
      <c r="AO331" s="28" t="s">
        <v>55</v>
      </c>
      <c r="AP331" s="34">
        <f t="shared" si="8"/>
        <v>0</v>
      </c>
      <c r="AQ331" s="34">
        <f t="shared" si="9"/>
        <v>0</v>
      </c>
      <c r="AR331" s="34">
        <f t="shared" si="10"/>
        <v>1</v>
      </c>
      <c r="AS331" s="34">
        <f t="shared" si="11"/>
        <v>12</v>
      </c>
    </row>
    <row r="332">
      <c r="A332" s="18">
        <v>327.0</v>
      </c>
      <c r="B332" s="116" t="s">
        <v>374</v>
      </c>
      <c r="C332" s="116" t="s">
        <v>335</v>
      </c>
      <c r="D332" s="116" t="s">
        <v>78</v>
      </c>
      <c r="E332" s="117"/>
      <c r="F332" s="116" t="s">
        <v>79</v>
      </c>
      <c r="G332" s="116" t="s">
        <v>795</v>
      </c>
      <c r="H332" s="38" t="s">
        <v>83</v>
      </c>
      <c r="I332" s="38" t="s">
        <v>84</v>
      </c>
      <c r="J332" s="39">
        <v>42979.0</v>
      </c>
      <c r="K332" s="41"/>
      <c r="L332" s="38" t="s">
        <v>85</v>
      </c>
      <c r="M332" s="41"/>
      <c r="N332" s="41"/>
      <c r="O332" s="28" t="s">
        <v>72</v>
      </c>
      <c r="P332" s="28" t="s">
        <v>71</v>
      </c>
      <c r="Q332" s="28" t="s">
        <v>71</v>
      </c>
      <c r="R332" s="28" t="s">
        <v>72</v>
      </c>
      <c r="S332" s="28" t="s">
        <v>72</v>
      </c>
      <c r="T332" s="28" t="s">
        <v>72</v>
      </c>
      <c r="U332" s="28" t="s">
        <v>72</v>
      </c>
      <c r="V332" s="28" t="s">
        <v>73</v>
      </c>
      <c r="W332" s="28" t="s">
        <v>73</v>
      </c>
      <c r="X332" s="28" t="s">
        <v>73</v>
      </c>
      <c r="Y332" s="28" t="s">
        <v>73</v>
      </c>
      <c r="Z332" s="28" t="s">
        <v>73</v>
      </c>
      <c r="AA332" s="28"/>
      <c r="AB332" s="28"/>
      <c r="AC332" s="28" t="s">
        <v>73</v>
      </c>
      <c r="AD332" s="43"/>
      <c r="AE332" s="34">
        <f t="shared" si="7"/>
        <v>0</v>
      </c>
      <c r="AF332" s="36"/>
      <c r="AG332" s="43"/>
      <c r="AH332" s="36">
        <f t="shared" si="2"/>
        <v>0</v>
      </c>
      <c r="AI332" s="28" t="s">
        <v>92</v>
      </c>
      <c r="AJ332" s="28" t="s">
        <v>55</v>
      </c>
      <c r="AK332" s="28" t="s">
        <v>55</v>
      </c>
      <c r="AL332" s="28" t="s">
        <v>55</v>
      </c>
      <c r="AM332" s="28" t="s">
        <v>55</v>
      </c>
      <c r="AN332" s="28" t="s">
        <v>92</v>
      </c>
      <c r="AO332" s="28" t="s">
        <v>55</v>
      </c>
      <c r="AP332" s="34">
        <f t="shared" si="8"/>
        <v>0</v>
      </c>
      <c r="AQ332" s="34">
        <f t="shared" si="9"/>
        <v>2</v>
      </c>
      <c r="AR332" s="34">
        <f t="shared" si="10"/>
        <v>5</v>
      </c>
      <c r="AS332" s="34">
        <f t="shared" si="11"/>
        <v>6</v>
      </c>
    </row>
    <row r="333">
      <c r="A333" s="37">
        <v>328.0</v>
      </c>
      <c r="B333" s="116" t="s">
        <v>305</v>
      </c>
      <c r="C333" s="116" t="s">
        <v>126</v>
      </c>
      <c r="D333" s="116" t="s">
        <v>125</v>
      </c>
      <c r="E333" s="117"/>
      <c r="F333" s="116" t="s">
        <v>79</v>
      </c>
      <c r="G333" s="116" t="s">
        <v>795</v>
      </c>
      <c r="H333" s="38" t="s">
        <v>83</v>
      </c>
      <c r="I333" s="38" t="s">
        <v>84</v>
      </c>
      <c r="J333" s="39">
        <v>42979.0</v>
      </c>
      <c r="K333" s="44"/>
      <c r="L333" s="38" t="s">
        <v>85</v>
      </c>
      <c r="M333" s="41"/>
      <c r="N333" s="41"/>
      <c r="O333" s="28" t="s">
        <v>72</v>
      </c>
      <c r="P333" s="28" t="s">
        <v>71</v>
      </c>
      <c r="Q333" s="28" t="s">
        <v>72</v>
      </c>
      <c r="R333" s="28" t="s">
        <v>73</v>
      </c>
      <c r="S333" s="28" t="s">
        <v>73</v>
      </c>
      <c r="T333" s="28" t="s">
        <v>73</v>
      </c>
      <c r="U333" s="28" t="s">
        <v>72</v>
      </c>
      <c r="V333" s="28" t="s">
        <v>73</v>
      </c>
      <c r="W333" s="28" t="s">
        <v>73</v>
      </c>
      <c r="X333" s="28" t="s">
        <v>73</v>
      </c>
      <c r="Y333" s="28" t="s">
        <v>73</v>
      </c>
      <c r="Z333" s="28" t="s">
        <v>73</v>
      </c>
      <c r="AA333" s="28"/>
      <c r="AB333" s="28"/>
      <c r="AC333" s="28" t="s">
        <v>73</v>
      </c>
      <c r="AD333" s="43"/>
      <c r="AE333" s="34">
        <f t="shared" si="7"/>
        <v>0</v>
      </c>
      <c r="AF333" s="43"/>
      <c r="AG333" s="43"/>
      <c r="AH333" s="36">
        <f t="shared" si="2"/>
        <v>0</v>
      </c>
      <c r="AI333" s="28" t="s">
        <v>92</v>
      </c>
      <c r="AJ333" s="28" t="s">
        <v>55</v>
      </c>
      <c r="AK333" s="28" t="s">
        <v>55</v>
      </c>
      <c r="AL333" s="28" t="s">
        <v>55</v>
      </c>
      <c r="AM333" s="28" t="s">
        <v>55</v>
      </c>
      <c r="AN333" s="28" t="s">
        <v>92</v>
      </c>
      <c r="AO333" s="28" t="s">
        <v>55</v>
      </c>
      <c r="AP333" s="34">
        <f t="shared" si="8"/>
        <v>0</v>
      </c>
      <c r="AQ333" s="34">
        <f t="shared" si="9"/>
        <v>1</v>
      </c>
      <c r="AR333" s="34">
        <f t="shared" si="10"/>
        <v>3</v>
      </c>
      <c r="AS333" s="34">
        <f t="shared" si="11"/>
        <v>9</v>
      </c>
    </row>
    <row r="334">
      <c r="A334" s="18">
        <v>329.0</v>
      </c>
      <c r="B334" s="116" t="s">
        <v>653</v>
      </c>
      <c r="C334" s="116" t="s">
        <v>303</v>
      </c>
      <c r="D334" s="118"/>
      <c r="E334" s="117"/>
      <c r="F334" s="116" t="s">
        <v>96</v>
      </c>
      <c r="G334" s="116" t="s">
        <v>795</v>
      </c>
      <c r="H334" s="38" t="s">
        <v>83</v>
      </c>
      <c r="I334" s="38" t="s">
        <v>84</v>
      </c>
      <c r="J334" s="39">
        <v>42979.0</v>
      </c>
      <c r="K334" s="41"/>
      <c r="L334" s="38" t="s">
        <v>85</v>
      </c>
      <c r="M334" s="41"/>
      <c r="N334" s="41"/>
      <c r="O334" s="28" t="s">
        <v>71</v>
      </c>
      <c r="P334" s="28" t="s">
        <v>71</v>
      </c>
      <c r="Q334" s="28" t="s">
        <v>71</v>
      </c>
      <c r="R334" s="28" t="s">
        <v>71</v>
      </c>
      <c r="S334" s="28" t="s">
        <v>72</v>
      </c>
      <c r="T334" s="28" t="s">
        <v>72</v>
      </c>
      <c r="U334" s="28" t="s">
        <v>71</v>
      </c>
      <c r="V334" s="28" t="s">
        <v>73</v>
      </c>
      <c r="W334" s="28" t="s">
        <v>73</v>
      </c>
      <c r="X334" s="28" t="s">
        <v>73</v>
      </c>
      <c r="Y334" s="28" t="s">
        <v>73</v>
      </c>
      <c r="Z334" s="28" t="s">
        <v>73</v>
      </c>
      <c r="AA334" s="28"/>
      <c r="AB334" s="28"/>
      <c r="AC334" s="28" t="s">
        <v>73</v>
      </c>
      <c r="AD334" s="43"/>
      <c r="AE334" s="34">
        <f t="shared" si="7"/>
        <v>0</v>
      </c>
      <c r="AF334" s="36"/>
      <c r="AG334" s="43"/>
      <c r="AH334" s="36">
        <f t="shared" si="2"/>
        <v>0</v>
      </c>
      <c r="AI334" s="28" t="s">
        <v>92</v>
      </c>
      <c r="AJ334" s="28" t="s">
        <v>55</v>
      </c>
      <c r="AK334" s="28" t="s">
        <v>55</v>
      </c>
      <c r="AL334" s="28" t="s">
        <v>55</v>
      </c>
      <c r="AM334" s="28" t="s">
        <v>55</v>
      </c>
      <c r="AN334" s="28" t="s">
        <v>92</v>
      </c>
      <c r="AO334" s="28" t="s">
        <v>55</v>
      </c>
      <c r="AP334" s="34">
        <f t="shared" si="8"/>
        <v>0</v>
      </c>
      <c r="AQ334" s="34">
        <f t="shared" si="9"/>
        <v>5</v>
      </c>
      <c r="AR334" s="34">
        <f t="shared" si="10"/>
        <v>2</v>
      </c>
      <c r="AS334" s="34">
        <f t="shared" si="11"/>
        <v>6</v>
      </c>
    </row>
    <row r="335">
      <c r="A335" s="37">
        <v>330.0</v>
      </c>
      <c r="B335" s="116" t="s">
        <v>657</v>
      </c>
      <c r="C335" s="116" t="s">
        <v>658</v>
      </c>
      <c r="D335" s="116" t="s">
        <v>659</v>
      </c>
      <c r="E335" s="117"/>
      <c r="F335" s="116" t="s">
        <v>79</v>
      </c>
      <c r="G335" s="116" t="s">
        <v>795</v>
      </c>
      <c r="H335" s="38" t="s">
        <v>83</v>
      </c>
      <c r="I335" s="38" t="s">
        <v>84</v>
      </c>
      <c r="J335" s="39">
        <v>42979.0</v>
      </c>
      <c r="K335" s="44"/>
      <c r="L335" s="38" t="s">
        <v>85</v>
      </c>
      <c r="M335" s="41"/>
      <c r="N335" s="41"/>
      <c r="O335" s="28" t="s">
        <v>73</v>
      </c>
      <c r="P335" s="28" t="s">
        <v>73</v>
      </c>
      <c r="Q335" s="28" t="s">
        <v>72</v>
      </c>
      <c r="R335" s="28" t="s">
        <v>73</v>
      </c>
      <c r="S335" s="28" t="s">
        <v>73</v>
      </c>
      <c r="T335" s="28" t="s">
        <v>73</v>
      </c>
      <c r="U335" s="28" t="s">
        <v>73</v>
      </c>
      <c r="V335" s="28" t="s">
        <v>73</v>
      </c>
      <c r="W335" s="28" t="s">
        <v>73</v>
      </c>
      <c r="X335" s="28" t="s">
        <v>73</v>
      </c>
      <c r="Y335" s="28" t="s">
        <v>73</v>
      </c>
      <c r="Z335" s="28" t="s">
        <v>73</v>
      </c>
      <c r="AA335" s="28"/>
      <c r="AB335" s="28"/>
      <c r="AC335" s="28" t="s">
        <v>73</v>
      </c>
      <c r="AD335" s="43"/>
      <c r="AE335" s="34">
        <f t="shared" si="7"/>
        <v>0</v>
      </c>
      <c r="AF335" s="36"/>
      <c r="AG335" s="43"/>
      <c r="AH335" s="36">
        <f t="shared" si="2"/>
        <v>0</v>
      </c>
      <c r="AI335" s="28" t="s">
        <v>92</v>
      </c>
      <c r="AJ335" s="28" t="s">
        <v>55</v>
      </c>
      <c r="AK335" s="28" t="s">
        <v>55</v>
      </c>
      <c r="AL335" s="28" t="s">
        <v>55</v>
      </c>
      <c r="AM335" s="28" t="s">
        <v>55</v>
      </c>
      <c r="AN335" s="28" t="s">
        <v>92</v>
      </c>
      <c r="AO335" s="28" t="s">
        <v>55</v>
      </c>
      <c r="AP335" s="34">
        <f t="shared" si="8"/>
        <v>0</v>
      </c>
      <c r="AQ335" s="34">
        <f t="shared" si="9"/>
        <v>0</v>
      </c>
      <c r="AR335" s="34">
        <f t="shared" si="10"/>
        <v>1</v>
      </c>
      <c r="AS335" s="34">
        <f t="shared" si="11"/>
        <v>12</v>
      </c>
    </row>
    <row r="336">
      <c r="A336" s="18">
        <v>331.0</v>
      </c>
      <c r="B336" s="116" t="s">
        <v>207</v>
      </c>
      <c r="C336" s="116" t="s">
        <v>660</v>
      </c>
      <c r="D336" s="116" t="s">
        <v>122</v>
      </c>
      <c r="E336" s="117"/>
      <c r="F336" s="116" t="s">
        <v>96</v>
      </c>
      <c r="G336" s="116" t="s">
        <v>795</v>
      </c>
      <c r="H336" s="38" t="s">
        <v>83</v>
      </c>
      <c r="I336" s="38" t="s">
        <v>84</v>
      </c>
      <c r="J336" s="39">
        <v>42979.0</v>
      </c>
      <c r="K336" s="41"/>
      <c r="L336" s="38" t="s">
        <v>85</v>
      </c>
      <c r="M336" s="41"/>
      <c r="N336" s="41"/>
      <c r="O336" s="28" t="s">
        <v>73</v>
      </c>
      <c r="P336" s="28" t="s">
        <v>73</v>
      </c>
      <c r="Q336" s="28" t="s">
        <v>73</v>
      </c>
      <c r="R336" s="28" t="s">
        <v>73</v>
      </c>
      <c r="S336" s="28" t="s">
        <v>73</v>
      </c>
      <c r="T336" s="28" t="s">
        <v>73</v>
      </c>
      <c r="U336" s="28" t="s">
        <v>73</v>
      </c>
      <c r="V336" s="28" t="s">
        <v>73</v>
      </c>
      <c r="W336" s="28" t="s">
        <v>73</v>
      </c>
      <c r="X336" s="28" t="s">
        <v>73</v>
      </c>
      <c r="Y336" s="28" t="s">
        <v>73</v>
      </c>
      <c r="Z336" s="28" t="s">
        <v>73</v>
      </c>
      <c r="AA336" s="28"/>
      <c r="AB336" s="28"/>
      <c r="AC336" s="28" t="s">
        <v>73</v>
      </c>
      <c r="AD336" s="43"/>
      <c r="AE336" s="34">
        <f t="shared" si="7"/>
        <v>0</v>
      </c>
      <c r="AF336" s="43"/>
      <c r="AG336" s="43"/>
      <c r="AH336" s="36">
        <f t="shared" si="2"/>
        <v>0</v>
      </c>
      <c r="AI336" s="28" t="s">
        <v>92</v>
      </c>
      <c r="AJ336" s="28" t="s">
        <v>55</v>
      </c>
      <c r="AK336" s="28" t="s">
        <v>55</v>
      </c>
      <c r="AL336" s="28" t="s">
        <v>55</v>
      </c>
      <c r="AM336" s="28" t="s">
        <v>55</v>
      </c>
      <c r="AN336" s="28" t="s">
        <v>92</v>
      </c>
      <c r="AO336" s="28" t="s">
        <v>55</v>
      </c>
      <c r="AP336" s="34">
        <f t="shared" si="8"/>
        <v>0</v>
      </c>
      <c r="AQ336" s="34">
        <f t="shared" si="9"/>
        <v>0</v>
      </c>
      <c r="AR336" s="34">
        <f t="shared" si="10"/>
        <v>0</v>
      </c>
      <c r="AS336" s="34">
        <f t="shared" si="11"/>
        <v>13</v>
      </c>
    </row>
    <row r="337">
      <c r="A337" s="37">
        <v>332.0</v>
      </c>
      <c r="B337" s="116" t="s">
        <v>661</v>
      </c>
      <c r="C337" s="116" t="s">
        <v>662</v>
      </c>
      <c r="D337" s="116" t="s">
        <v>110</v>
      </c>
      <c r="E337" s="117"/>
      <c r="F337" s="116" t="s">
        <v>96</v>
      </c>
      <c r="G337" s="116" t="s">
        <v>795</v>
      </c>
      <c r="H337" s="38" t="s">
        <v>83</v>
      </c>
      <c r="I337" s="38" t="s">
        <v>84</v>
      </c>
      <c r="J337" s="39">
        <v>42979.0</v>
      </c>
      <c r="K337" s="41"/>
      <c r="L337" s="38" t="s">
        <v>85</v>
      </c>
      <c r="M337" s="41"/>
      <c r="N337" s="41"/>
      <c r="O337" s="28" t="s">
        <v>73</v>
      </c>
      <c r="P337" s="28" t="s">
        <v>73</v>
      </c>
      <c r="Q337" s="28" t="s">
        <v>73</v>
      </c>
      <c r="R337" s="28" t="s">
        <v>73</v>
      </c>
      <c r="S337" s="28" t="s">
        <v>73</v>
      </c>
      <c r="T337" s="28" t="s">
        <v>73</v>
      </c>
      <c r="U337" s="28" t="s">
        <v>73</v>
      </c>
      <c r="V337" s="28" t="s">
        <v>73</v>
      </c>
      <c r="W337" s="28" t="s">
        <v>73</v>
      </c>
      <c r="X337" s="28" t="s">
        <v>73</v>
      </c>
      <c r="Y337" s="28" t="s">
        <v>73</v>
      </c>
      <c r="Z337" s="28" t="s">
        <v>73</v>
      </c>
      <c r="AA337" s="28"/>
      <c r="AB337" s="28"/>
      <c r="AC337" s="28" t="s">
        <v>73</v>
      </c>
      <c r="AD337" s="43"/>
      <c r="AE337" s="34">
        <f t="shared" si="7"/>
        <v>0</v>
      </c>
      <c r="AF337" s="64"/>
      <c r="AG337" s="41"/>
      <c r="AH337" s="36">
        <f t="shared" si="2"/>
        <v>0</v>
      </c>
      <c r="AI337" s="28" t="s">
        <v>92</v>
      </c>
      <c r="AJ337" s="28" t="s">
        <v>55</v>
      </c>
      <c r="AK337" s="28" t="s">
        <v>55</v>
      </c>
      <c r="AL337" s="28" t="s">
        <v>55</v>
      </c>
      <c r="AM337" s="28" t="s">
        <v>55</v>
      </c>
      <c r="AN337" s="28" t="s">
        <v>92</v>
      </c>
      <c r="AO337" s="28" t="s">
        <v>55</v>
      </c>
      <c r="AP337" s="34">
        <f t="shared" si="8"/>
        <v>0</v>
      </c>
      <c r="AQ337" s="34">
        <f t="shared" si="9"/>
        <v>0</v>
      </c>
      <c r="AR337" s="34">
        <f t="shared" si="10"/>
        <v>0</v>
      </c>
      <c r="AS337" s="34">
        <f t="shared" si="11"/>
        <v>13</v>
      </c>
    </row>
    <row r="338">
      <c r="A338" s="18">
        <v>333.0</v>
      </c>
      <c r="B338" s="116" t="s">
        <v>665</v>
      </c>
      <c r="C338" s="116" t="s">
        <v>130</v>
      </c>
      <c r="D338" s="116" t="s">
        <v>157</v>
      </c>
      <c r="E338" s="117"/>
      <c r="F338" s="116" t="s">
        <v>79</v>
      </c>
      <c r="G338" s="116" t="s">
        <v>795</v>
      </c>
      <c r="H338" s="38" t="s">
        <v>83</v>
      </c>
      <c r="I338" s="38" t="s">
        <v>84</v>
      </c>
      <c r="J338" s="39">
        <v>42979.0</v>
      </c>
      <c r="K338" s="41"/>
      <c r="L338" s="38" t="s">
        <v>85</v>
      </c>
      <c r="M338" s="41"/>
      <c r="N338" s="41"/>
      <c r="O338" s="28" t="s">
        <v>73</v>
      </c>
      <c r="P338" s="28" t="s">
        <v>73</v>
      </c>
      <c r="Q338" s="28" t="s">
        <v>73</v>
      </c>
      <c r="R338" s="28" t="s">
        <v>73</v>
      </c>
      <c r="S338" s="28" t="s">
        <v>73</v>
      </c>
      <c r="T338" s="28" t="s">
        <v>73</v>
      </c>
      <c r="U338" s="28" t="s">
        <v>73</v>
      </c>
      <c r="V338" s="28"/>
      <c r="W338" s="28" t="s">
        <v>73</v>
      </c>
      <c r="X338" s="28" t="s">
        <v>73</v>
      </c>
      <c r="Y338" s="28" t="s">
        <v>73</v>
      </c>
      <c r="Z338" s="28" t="s">
        <v>73</v>
      </c>
      <c r="AA338" s="28"/>
      <c r="AB338" s="28"/>
      <c r="AC338" s="28" t="s">
        <v>73</v>
      </c>
      <c r="AD338" s="43"/>
      <c r="AE338" s="34">
        <f t="shared" si="7"/>
        <v>0</v>
      </c>
      <c r="AF338" s="36"/>
      <c r="AG338" s="43"/>
      <c r="AH338" s="36">
        <f t="shared" si="2"/>
        <v>0</v>
      </c>
      <c r="AI338" s="28" t="s">
        <v>92</v>
      </c>
      <c r="AJ338" s="28" t="s">
        <v>55</v>
      </c>
      <c r="AK338" s="28" t="s">
        <v>55</v>
      </c>
      <c r="AL338" s="28" t="s">
        <v>55</v>
      </c>
      <c r="AM338" s="28" t="s">
        <v>55</v>
      </c>
      <c r="AN338" s="28" t="s">
        <v>92</v>
      </c>
      <c r="AO338" s="28" t="s">
        <v>55</v>
      </c>
      <c r="AP338" s="34">
        <f t="shared" si="8"/>
        <v>0</v>
      </c>
      <c r="AQ338" s="34">
        <f t="shared" si="9"/>
        <v>0</v>
      </c>
      <c r="AR338" s="34">
        <f t="shared" si="10"/>
        <v>0</v>
      </c>
      <c r="AS338" s="34">
        <f t="shared" si="11"/>
        <v>12</v>
      </c>
    </row>
    <row r="339">
      <c r="A339" s="37">
        <v>334.0</v>
      </c>
      <c r="B339" s="116" t="s">
        <v>666</v>
      </c>
      <c r="C339" s="116" t="s">
        <v>78</v>
      </c>
      <c r="D339" s="116" t="s">
        <v>269</v>
      </c>
      <c r="E339" s="117"/>
      <c r="F339" s="116" t="s">
        <v>79</v>
      </c>
      <c r="G339" s="116" t="s">
        <v>795</v>
      </c>
      <c r="H339" s="38" t="s">
        <v>83</v>
      </c>
      <c r="I339" s="38" t="s">
        <v>84</v>
      </c>
      <c r="J339" s="39">
        <v>42979.0</v>
      </c>
      <c r="K339" s="41"/>
      <c r="L339" s="38" t="s">
        <v>85</v>
      </c>
      <c r="M339" s="41"/>
      <c r="N339" s="41"/>
      <c r="O339" s="28" t="s">
        <v>73</v>
      </c>
      <c r="P339" s="28" t="s">
        <v>73</v>
      </c>
      <c r="Q339" s="28" t="s">
        <v>73</v>
      </c>
      <c r="R339" s="28" t="s">
        <v>73</v>
      </c>
      <c r="S339" s="28" t="s">
        <v>73</v>
      </c>
      <c r="T339" s="28" t="s">
        <v>73</v>
      </c>
      <c r="U339" s="28" t="s">
        <v>73</v>
      </c>
      <c r="V339" s="28" t="s">
        <v>73</v>
      </c>
      <c r="W339" s="28" t="s">
        <v>73</v>
      </c>
      <c r="X339" s="28" t="s">
        <v>73</v>
      </c>
      <c r="Y339" s="28" t="s">
        <v>73</v>
      </c>
      <c r="Z339" s="28" t="s">
        <v>73</v>
      </c>
      <c r="AA339" s="28"/>
      <c r="AB339" s="28"/>
      <c r="AC339" s="28" t="s">
        <v>73</v>
      </c>
      <c r="AD339" s="43"/>
      <c r="AE339" s="34">
        <f t="shared" si="7"/>
        <v>0</v>
      </c>
      <c r="AF339" s="36"/>
      <c r="AG339" s="43"/>
      <c r="AH339" s="36">
        <f t="shared" si="2"/>
        <v>0</v>
      </c>
      <c r="AI339" s="28" t="s">
        <v>92</v>
      </c>
      <c r="AJ339" s="28" t="s">
        <v>55</v>
      </c>
      <c r="AK339" s="28" t="s">
        <v>55</v>
      </c>
      <c r="AL339" s="28" t="s">
        <v>55</v>
      </c>
      <c r="AM339" s="28" t="s">
        <v>55</v>
      </c>
      <c r="AN339" s="28" t="s">
        <v>92</v>
      </c>
      <c r="AO339" s="28" t="s">
        <v>55</v>
      </c>
      <c r="AP339" s="34">
        <f t="shared" si="8"/>
        <v>0</v>
      </c>
      <c r="AQ339" s="34">
        <f t="shared" si="9"/>
        <v>0</v>
      </c>
      <c r="AR339" s="34">
        <f t="shared" si="10"/>
        <v>0</v>
      </c>
      <c r="AS339" s="34">
        <f t="shared" si="11"/>
        <v>13</v>
      </c>
    </row>
    <row r="340">
      <c r="A340" s="18">
        <v>335.0</v>
      </c>
      <c r="B340" s="116" t="s">
        <v>667</v>
      </c>
      <c r="C340" s="116" t="s">
        <v>107</v>
      </c>
      <c r="D340" s="116" t="s">
        <v>338</v>
      </c>
      <c r="E340" s="117"/>
      <c r="F340" s="116" t="s">
        <v>79</v>
      </c>
      <c r="G340" s="116" t="s">
        <v>851</v>
      </c>
      <c r="H340" s="38" t="s">
        <v>83</v>
      </c>
      <c r="I340" s="38" t="s">
        <v>84</v>
      </c>
      <c r="J340" s="39">
        <v>42979.0</v>
      </c>
      <c r="K340" s="41"/>
      <c r="L340" s="38" t="s">
        <v>85</v>
      </c>
      <c r="M340" s="41"/>
      <c r="N340" s="41"/>
      <c r="O340" s="28" t="s">
        <v>73</v>
      </c>
      <c r="P340" s="28" t="s">
        <v>73</v>
      </c>
      <c r="Q340" s="28" t="s">
        <v>73</v>
      </c>
      <c r="R340" s="28" t="s">
        <v>73</v>
      </c>
      <c r="S340" s="28" t="s">
        <v>73</v>
      </c>
      <c r="T340" s="28" t="s">
        <v>73</v>
      </c>
      <c r="U340" s="28" t="s">
        <v>73</v>
      </c>
      <c r="V340" s="28" t="s">
        <v>73</v>
      </c>
      <c r="W340" s="28" t="s">
        <v>73</v>
      </c>
      <c r="X340" s="28" t="s">
        <v>73</v>
      </c>
      <c r="Y340" s="28" t="s">
        <v>73</v>
      </c>
      <c r="Z340" s="28" t="s">
        <v>73</v>
      </c>
      <c r="AA340" s="28"/>
      <c r="AB340" s="28"/>
      <c r="AC340" s="28" t="s">
        <v>73</v>
      </c>
      <c r="AD340" s="43"/>
      <c r="AE340" s="34">
        <f t="shared" si="7"/>
        <v>0</v>
      </c>
      <c r="AF340" s="43"/>
      <c r="AG340" s="43"/>
      <c r="AH340" s="36">
        <f t="shared" si="2"/>
        <v>0</v>
      </c>
      <c r="AI340" s="28" t="s">
        <v>92</v>
      </c>
      <c r="AJ340" s="28" t="s">
        <v>55</v>
      </c>
      <c r="AK340" s="28" t="s">
        <v>55</v>
      </c>
      <c r="AL340" s="28" t="s">
        <v>55</v>
      </c>
      <c r="AM340" s="28" t="s">
        <v>55</v>
      </c>
      <c r="AN340" s="28" t="s">
        <v>92</v>
      </c>
      <c r="AO340" s="28" t="s">
        <v>55</v>
      </c>
      <c r="AP340" s="34">
        <f t="shared" si="8"/>
        <v>0</v>
      </c>
      <c r="AQ340" s="34">
        <f t="shared" si="9"/>
        <v>0</v>
      </c>
      <c r="AR340" s="34">
        <f t="shared" si="10"/>
        <v>0</v>
      </c>
      <c r="AS340" s="34">
        <f t="shared" si="11"/>
        <v>13</v>
      </c>
    </row>
    <row r="341">
      <c r="A341" s="37">
        <v>336.0</v>
      </c>
      <c r="B341" s="116" t="s">
        <v>671</v>
      </c>
      <c r="C341" s="116" t="s">
        <v>115</v>
      </c>
      <c r="D341" s="116" t="s">
        <v>78</v>
      </c>
      <c r="E341" s="117"/>
      <c r="F341" s="116" t="s">
        <v>79</v>
      </c>
      <c r="G341" s="116" t="s">
        <v>851</v>
      </c>
      <c r="H341" s="38" t="s">
        <v>83</v>
      </c>
      <c r="I341" s="38" t="s">
        <v>84</v>
      </c>
      <c r="J341" s="39">
        <v>42979.0</v>
      </c>
      <c r="K341" s="41"/>
      <c r="L341" s="38" t="s">
        <v>85</v>
      </c>
      <c r="M341" s="41"/>
      <c r="N341" s="41"/>
      <c r="O341" s="28" t="s">
        <v>73</v>
      </c>
      <c r="P341" s="28" t="s">
        <v>73</v>
      </c>
      <c r="Q341" s="28" t="s">
        <v>73</v>
      </c>
      <c r="R341" s="28" t="s">
        <v>73</v>
      </c>
      <c r="S341" s="28" t="s">
        <v>73</v>
      </c>
      <c r="T341" s="28" t="s">
        <v>73</v>
      </c>
      <c r="U341" s="28" t="s">
        <v>73</v>
      </c>
      <c r="V341" s="28" t="s">
        <v>73</v>
      </c>
      <c r="W341" s="28" t="s">
        <v>73</v>
      </c>
      <c r="X341" s="28" t="s">
        <v>73</v>
      </c>
      <c r="Y341" s="28" t="s">
        <v>73</v>
      </c>
      <c r="Z341" s="28" t="s">
        <v>73</v>
      </c>
      <c r="AA341" s="28"/>
      <c r="AB341" s="28"/>
      <c r="AC341" s="28" t="s">
        <v>73</v>
      </c>
      <c r="AD341" s="43"/>
      <c r="AE341" s="34">
        <f t="shared" si="7"/>
        <v>0</v>
      </c>
      <c r="AF341" s="36"/>
      <c r="AG341" s="43"/>
      <c r="AH341" s="36">
        <f t="shared" si="2"/>
        <v>0</v>
      </c>
      <c r="AI341" s="28" t="s">
        <v>92</v>
      </c>
      <c r="AJ341" s="28" t="s">
        <v>55</v>
      </c>
      <c r="AK341" s="28" t="s">
        <v>55</v>
      </c>
      <c r="AL341" s="28" t="s">
        <v>55</v>
      </c>
      <c r="AM341" s="28" t="s">
        <v>55</v>
      </c>
      <c r="AN341" s="28" t="s">
        <v>92</v>
      </c>
      <c r="AO341" s="28" t="s">
        <v>55</v>
      </c>
      <c r="AP341" s="34">
        <f t="shared" si="8"/>
        <v>0</v>
      </c>
      <c r="AQ341" s="34">
        <f t="shared" si="9"/>
        <v>0</v>
      </c>
      <c r="AR341" s="34">
        <f t="shared" si="10"/>
        <v>0</v>
      </c>
      <c r="AS341" s="34">
        <f t="shared" si="11"/>
        <v>13</v>
      </c>
    </row>
    <row r="342">
      <c r="A342" s="18">
        <v>337.0</v>
      </c>
      <c r="B342" s="116" t="s">
        <v>2005</v>
      </c>
      <c r="C342" s="116" t="s">
        <v>335</v>
      </c>
      <c r="D342" s="116" t="s">
        <v>142</v>
      </c>
      <c r="E342" s="117"/>
      <c r="F342" s="116" t="s">
        <v>79</v>
      </c>
      <c r="G342" s="116" t="s">
        <v>851</v>
      </c>
      <c r="H342" s="38" t="s">
        <v>83</v>
      </c>
      <c r="I342" s="38" t="s">
        <v>84</v>
      </c>
      <c r="J342" s="39">
        <v>42979.0</v>
      </c>
      <c r="K342" s="44"/>
      <c r="L342" s="38" t="s">
        <v>85</v>
      </c>
      <c r="M342" s="41"/>
      <c r="N342" s="41"/>
      <c r="O342" s="28" t="s">
        <v>72</v>
      </c>
      <c r="P342" s="28" t="s">
        <v>71</v>
      </c>
      <c r="Q342" s="28" t="s">
        <v>72</v>
      </c>
      <c r="R342" s="28" t="s">
        <v>71</v>
      </c>
      <c r="S342" s="28" t="s">
        <v>72</v>
      </c>
      <c r="T342" s="28" t="s">
        <v>72</v>
      </c>
      <c r="U342" s="28" t="s">
        <v>72</v>
      </c>
      <c r="V342" s="28" t="s">
        <v>73</v>
      </c>
      <c r="W342" s="28" t="s">
        <v>73</v>
      </c>
      <c r="X342" s="28" t="s">
        <v>73</v>
      </c>
      <c r="Y342" s="28" t="s">
        <v>73</v>
      </c>
      <c r="Z342" s="28" t="s">
        <v>73</v>
      </c>
      <c r="AA342" s="28"/>
      <c r="AB342" s="28"/>
      <c r="AC342" s="28" t="s">
        <v>73</v>
      </c>
      <c r="AD342" s="43"/>
      <c r="AE342" s="34">
        <f t="shared" si="7"/>
        <v>0</v>
      </c>
      <c r="AF342" s="43"/>
      <c r="AG342" s="43"/>
      <c r="AH342" s="36">
        <f t="shared" si="2"/>
        <v>0</v>
      </c>
      <c r="AI342" s="28" t="s">
        <v>92</v>
      </c>
      <c r="AJ342" s="28" t="s">
        <v>55</v>
      </c>
      <c r="AK342" s="28" t="s">
        <v>55</v>
      </c>
      <c r="AL342" s="28" t="s">
        <v>55</v>
      </c>
      <c r="AM342" s="28" t="s">
        <v>55</v>
      </c>
      <c r="AN342" s="28" t="s">
        <v>92</v>
      </c>
      <c r="AO342" s="28" t="s">
        <v>55</v>
      </c>
      <c r="AP342" s="34">
        <f t="shared" si="8"/>
        <v>0</v>
      </c>
      <c r="AQ342" s="34">
        <f t="shared" si="9"/>
        <v>2</v>
      </c>
      <c r="AR342" s="34">
        <f t="shared" si="10"/>
        <v>5</v>
      </c>
      <c r="AS342" s="34">
        <f t="shared" si="11"/>
        <v>6</v>
      </c>
    </row>
    <row r="343">
      <c r="A343" s="37">
        <v>338.0</v>
      </c>
      <c r="B343" s="116" t="s">
        <v>675</v>
      </c>
      <c r="C343" s="116" t="s">
        <v>676</v>
      </c>
      <c r="D343" s="116" t="s">
        <v>113</v>
      </c>
      <c r="E343" s="116" t="s">
        <v>259</v>
      </c>
      <c r="F343" s="116" t="s">
        <v>96</v>
      </c>
      <c r="G343" s="116" t="s">
        <v>851</v>
      </c>
      <c r="H343" s="38" t="s">
        <v>83</v>
      </c>
      <c r="I343" s="38" t="s">
        <v>84</v>
      </c>
      <c r="J343" s="39">
        <v>42979.0</v>
      </c>
      <c r="K343" s="41"/>
      <c r="L343" s="38" t="s">
        <v>85</v>
      </c>
      <c r="M343" s="41"/>
      <c r="N343" s="41"/>
      <c r="O343" s="28" t="s">
        <v>72</v>
      </c>
      <c r="P343" s="28" t="s">
        <v>72</v>
      </c>
      <c r="Q343" s="28" t="s">
        <v>72</v>
      </c>
      <c r="R343" s="28" t="s">
        <v>72</v>
      </c>
      <c r="S343" s="28" t="s">
        <v>73</v>
      </c>
      <c r="T343" s="28" t="s">
        <v>72</v>
      </c>
      <c r="U343" s="28" t="s">
        <v>72</v>
      </c>
      <c r="V343" s="28" t="s">
        <v>73</v>
      </c>
      <c r="W343" s="28" t="s">
        <v>73</v>
      </c>
      <c r="X343" s="28" t="s">
        <v>73</v>
      </c>
      <c r="Y343" s="28" t="s">
        <v>73</v>
      </c>
      <c r="Z343" s="28" t="s">
        <v>73</v>
      </c>
      <c r="AA343" s="28"/>
      <c r="AB343" s="28"/>
      <c r="AC343" s="28" t="s">
        <v>73</v>
      </c>
      <c r="AD343" s="43"/>
      <c r="AE343" s="34">
        <f t="shared" si="7"/>
        <v>0</v>
      </c>
      <c r="AF343" s="43"/>
      <c r="AG343" s="43"/>
      <c r="AH343" s="36">
        <f t="shared" si="2"/>
        <v>0</v>
      </c>
      <c r="AI343" s="28" t="s">
        <v>92</v>
      </c>
      <c r="AJ343" s="28" t="s">
        <v>55</v>
      </c>
      <c r="AK343" s="28" t="s">
        <v>55</v>
      </c>
      <c r="AL343" s="28" t="s">
        <v>55</v>
      </c>
      <c r="AM343" s="28" t="s">
        <v>55</v>
      </c>
      <c r="AN343" s="28" t="s">
        <v>92</v>
      </c>
      <c r="AO343" s="28" t="s">
        <v>55</v>
      </c>
      <c r="AP343" s="34">
        <f t="shared" si="8"/>
        <v>0</v>
      </c>
      <c r="AQ343" s="34">
        <f t="shared" si="9"/>
        <v>0</v>
      </c>
      <c r="AR343" s="34">
        <f t="shared" si="10"/>
        <v>6</v>
      </c>
      <c r="AS343" s="34">
        <f t="shared" si="11"/>
        <v>7</v>
      </c>
    </row>
    <row r="344">
      <c r="A344" s="18">
        <v>339.0</v>
      </c>
      <c r="B344" s="116" t="s">
        <v>677</v>
      </c>
      <c r="C344" s="116" t="s">
        <v>149</v>
      </c>
      <c r="D344" s="116" t="s">
        <v>269</v>
      </c>
      <c r="E344" s="117"/>
      <c r="F344" s="116" t="s">
        <v>79</v>
      </c>
      <c r="G344" s="116" t="s">
        <v>851</v>
      </c>
      <c r="H344" s="38" t="s">
        <v>83</v>
      </c>
      <c r="I344" s="38" t="s">
        <v>84</v>
      </c>
      <c r="J344" s="39">
        <v>42979.0</v>
      </c>
      <c r="K344" s="41"/>
      <c r="L344" s="38" t="s">
        <v>85</v>
      </c>
      <c r="M344" s="41"/>
      <c r="N344" s="41"/>
      <c r="O344" s="28" t="s">
        <v>72</v>
      </c>
      <c r="P344" s="28" t="s">
        <v>72</v>
      </c>
      <c r="Q344" s="28" t="s">
        <v>73</v>
      </c>
      <c r="R344" s="28" t="s">
        <v>73</v>
      </c>
      <c r="S344" s="28" t="s">
        <v>73</v>
      </c>
      <c r="T344" s="28" t="s">
        <v>72</v>
      </c>
      <c r="U344" s="28" t="s">
        <v>73</v>
      </c>
      <c r="V344" s="28" t="s">
        <v>73</v>
      </c>
      <c r="W344" s="28" t="s">
        <v>73</v>
      </c>
      <c r="X344" s="28" t="s">
        <v>73</v>
      </c>
      <c r="Y344" s="28" t="s">
        <v>73</v>
      </c>
      <c r="Z344" s="28" t="s">
        <v>73</v>
      </c>
      <c r="AA344" s="28"/>
      <c r="AB344" s="28"/>
      <c r="AC344" s="28" t="s">
        <v>73</v>
      </c>
      <c r="AD344" s="43"/>
      <c r="AE344" s="34">
        <f t="shared" si="7"/>
        <v>0</v>
      </c>
      <c r="AF344" s="36"/>
      <c r="AG344" s="43"/>
      <c r="AH344" s="36">
        <f t="shared" si="2"/>
        <v>0</v>
      </c>
      <c r="AI344" s="28" t="s">
        <v>92</v>
      </c>
      <c r="AJ344" s="28" t="s">
        <v>55</v>
      </c>
      <c r="AK344" s="28" t="s">
        <v>55</v>
      </c>
      <c r="AL344" s="28" t="s">
        <v>55</v>
      </c>
      <c r="AM344" s="28" t="s">
        <v>55</v>
      </c>
      <c r="AN344" s="28" t="s">
        <v>92</v>
      </c>
      <c r="AO344" s="28" t="s">
        <v>55</v>
      </c>
      <c r="AP344" s="34">
        <f t="shared" si="8"/>
        <v>0</v>
      </c>
      <c r="AQ344" s="34">
        <f t="shared" si="9"/>
        <v>0</v>
      </c>
      <c r="AR344" s="34">
        <f t="shared" si="10"/>
        <v>3</v>
      </c>
      <c r="AS344" s="34">
        <f t="shared" si="11"/>
        <v>10</v>
      </c>
    </row>
    <row r="345">
      <c r="A345" s="37">
        <v>340.0</v>
      </c>
      <c r="B345" s="116" t="s">
        <v>680</v>
      </c>
      <c r="C345" s="116" t="s">
        <v>681</v>
      </c>
      <c r="D345" s="116" t="s">
        <v>126</v>
      </c>
      <c r="E345" s="117"/>
      <c r="F345" s="116" t="s">
        <v>79</v>
      </c>
      <c r="G345" s="116" t="s">
        <v>851</v>
      </c>
      <c r="H345" s="38" t="s">
        <v>83</v>
      </c>
      <c r="I345" s="38" t="s">
        <v>84</v>
      </c>
      <c r="J345" s="39">
        <v>42979.0</v>
      </c>
      <c r="K345" s="41"/>
      <c r="L345" s="38" t="s">
        <v>85</v>
      </c>
      <c r="M345" s="41"/>
      <c r="N345" s="41"/>
      <c r="O345" s="28" t="s">
        <v>72</v>
      </c>
      <c r="P345" s="28" t="s">
        <v>73</v>
      </c>
      <c r="Q345" s="28" t="s">
        <v>73</v>
      </c>
      <c r="R345" s="28" t="s">
        <v>72</v>
      </c>
      <c r="S345" s="28" t="s">
        <v>72</v>
      </c>
      <c r="T345" s="28" t="s">
        <v>72</v>
      </c>
      <c r="U345" s="28" t="s">
        <v>72</v>
      </c>
      <c r="V345" s="28" t="s">
        <v>73</v>
      </c>
      <c r="W345" s="28" t="s">
        <v>73</v>
      </c>
      <c r="X345" s="28" t="s">
        <v>73</v>
      </c>
      <c r="Y345" s="28" t="s">
        <v>73</v>
      </c>
      <c r="Z345" s="28" t="s">
        <v>73</v>
      </c>
      <c r="AA345" s="28"/>
      <c r="AB345" s="28"/>
      <c r="AC345" s="28" t="s">
        <v>73</v>
      </c>
      <c r="AD345" s="43"/>
      <c r="AE345" s="34">
        <f t="shared" si="7"/>
        <v>0</v>
      </c>
      <c r="AF345" s="64"/>
      <c r="AG345" s="41"/>
      <c r="AH345" s="36">
        <f t="shared" si="2"/>
        <v>0</v>
      </c>
      <c r="AI345" s="28" t="s">
        <v>92</v>
      </c>
      <c r="AJ345" s="28" t="s">
        <v>55</v>
      </c>
      <c r="AK345" s="28" t="s">
        <v>55</v>
      </c>
      <c r="AL345" s="28" t="s">
        <v>55</v>
      </c>
      <c r="AM345" s="28" t="s">
        <v>55</v>
      </c>
      <c r="AN345" s="28" t="s">
        <v>92</v>
      </c>
      <c r="AO345" s="28" t="s">
        <v>55</v>
      </c>
      <c r="AP345" s="34">
        <f t="shared" si="8"/>
        <v>0</v>
      </c>
      <c r="AQ345" s="34">
        <f t="shared" si="9"/>
        <v>0</v>
      </c>
      <c r="AR345" s="34">
        <f t="shared" si="10"/>
        <v>5</v>
      </c>
      <c r="AS345" s="34">
        <f t="shared" si="11"/>
        <v>8</v>
      </c>
    </row>
    <row r="346">
      <c r="A346" s="18">
        <v>341.0</v>
      </c>
      <c r="B346" s="116" t="s">
        <v>682</v>
      </c>
      <c r="C346" s="116" t="s">
        <v>161</v>
      </c>
      <c r="D346" s="116" t="s">
        <v>683</v>
      </c>
      <c r="E346" s="117"/>
      <c r="F346" s="116" t="s">
        <v>79</v>
      </c>
      <c r="G346" s="116" t="s">
        <v>851</v>
      </c>
      <c r="H346" s="38" t="s">
        <v>83</v>
      </c>
      <c r="I346" s="38" t="s">
        <v>84</v>
      </c>
      <c r="J346" s="39">
        <v>42979.0</v>
      </c>
      <c r="K346" s="41"/>
      <c r="L346" s="38" t="s">
        <v>85</v>
      </c>
      <c r="M346" s="41"/>
      <c r="N346" s="41"/>
      <c r="O346" s="28" t="s">
        <v>72</v>
      </c>
      <c r="P346" s="28" t="s">
        <v>72</v>
      </c>
      <c r="Q346" s="28" t="s">
        <v>72</v>
      </c>
      <c r="R346" s="28" t="s">
        <v>72</v>
      </c>
      <c r="S346" s="28" t="s">
        <v>72</v>
      </c>
      <c r="T346" s="28" t="s">
        <v>72</v>
      </c>
      <c r="U346" s="28" t="s">
        <v>72</v>
      </c>
      <c r="V346" s="28" t="s">
        <v>73</v>
      </c>
      <c r="W346" s="28" t="s">
        <v>73</v>
      </c>
      <c r="X346" s="28" t="s">
        <v>73</v>
      </c>
      <c r="Y346" s="28" t="s">
        <v>73</v>
      </c>
      <c r="Z346" s="28" t="s">
        <v>73</v>
      </c>
      <c r="AA346" s="28"/>
      <c r="AB346" s="28"/>
      <c r="AC346" s="28" t="s">
        <v>73</v>
      </c>
      <c r="AD346" s="43"/>
      <c r="AE346" s="34">
        <f t="shared" si="7"/>
        <v>0</v>
      </c>
      <c r="AF346" s="41"/>
      <c r="AG346" s="41"/>
      <c r="AH346" s="36">
        <f t="shared" si="2"/>
        <v>0</v>
      </c>
      <c r="AI346" s="28" t="s">
        <v>92</v>
      </c>
      <c r="AJ346" s="28" t="s">
        <v>55</v>
      </c>
      <c r="AK346" s="28" t="s">
        <v>55</v>
      </c>
      <c r="AL346" s="28" t="s">
        <v>55</v>
      </c>
      <c r="AM346" s="28" t="s">
        <v>55</v>
      </c>
      <c r="AN346" s="28" t="s">
        <v>92</v>
      </c>
      <c r="AO346" s="28" t="s">
        <v>55</v>
      </c>
      <c r="AP346" s="34">
        <f t="shared" si="8"/>
        <v>0</v>
      </c>
      <c r="AQ346" s="34">
        <f t="shared" si="9"/>
        <v>0</v>
      </c>
      <c r="AR346" s="34">
        <f t="shared" si="10"/>
        <v>7</v>
      </c>
      <c r="AS346" s="34">
        <f t="shared" si="11"/>
        <v>6</v>
      </c>
    </row>
    <row r="347">
      <c r="A347" s="37">
        <v>342.0</v>
      </c>
      <c r="B347" s="116" t="s">
        <v>620</v>
      </c>
      <c r="C347" s="116" t="s">
        <v>684</v>
      </c>
      <c r="D347" s="116" t="s">
        <v>120</v>
      </c>
      <c r="E347" s="117"/>
      <c r="F347" s="116" t="s">
        <v>96</v>
      </c>
      <c r="G347" s="116" t="s">
        <v>851</v>
      </c>
      <c r="H347" s="38" t="s">
        <v>83</v>
      </c>
      <c r="I347" s="38" t="s">
        <v>84</v>
      </c>
      <c r="J347" s="39">
        <v>42979.0</v>
      </c>
      <c r="K347" s="41"/>
      <c r="L347" s="38" t="s">
        <v>85</v>
      </c>
      <c r="M347" s="41"/>
      <c r="N347" s="41"/>
      <c r="O347" s="28" t="s">
        <v>73</v>
      </c>
      <c r="P347" s="28" t="s">
        <v>73</v>
      </c>
      <c r="Q347" s="28" t="s">
        <v>73</v>
      </c>
      <c r="R347" s="28" t="s">
        <v>72</v>
      </c>
      <c r="S347" s="28" t="s">
        <v>73</v>
      </c>
      <c r="T347" s="28" t="s">
        <v>73</v>
      </c>
      <c r="U347" s="28" t="s">
        <v>73</v>
      </c>
      <c r="V347" s="28" t="s">
        <v>73</v>
      </c>
      <c r="W347" s="28" t="s">
        <v>73</v>
      </c>
      <c r="X347" s="28" t="s">
        <v>73</v>
      </c>
      <c r="Y347" s="28" t="s">
        <v>73</v>
      </c>
      <c r="Z347" s="28" t="s">
        <v>73</v>
      </c>
      <c r="AA347" s="28"/>
      <c r="AB347" s="28"/>
      <c r="AC347" s="28" t="s">
        <v>73</v>
      </c>
      <c r="AD347" s="43"/>
      <c r="AE347" s="34">
        <f t="shared" si="7"/>
        <v>0</v>
      </c>
      <c r="AF347" s="36"/>
      <c r="AG347" s="43"/>
      <c r="AH347" s="36">
        <f t="shared" si="2"/>
        <v>0</v>
      </c>
      <c r="AI347" s="28" t="s">
        <v>92</v>
      </c>
      <c r="AJ347" s="28" t="s">
        <v>55</v>
      </c>
      <c r="AK347" s="28" t="s">
        <v>55</v>
      </c>
      <c r="AL347" s="28" t="s">
        <v>55</v>
      </c>
      <c r="AM347" s="28" t="s">
        <v>55</v>
      </c>
      <c r="AN347" s="28" t="s">
        <v>92</v>
      </c>
      <c r="AO347" s="28" t="s">
        <v>55</v>
      </c>
      <c r="AP347" s="34">
        <f t="shared" si="8"/>
        <v>0</v>
      </c>
      <c r="AQ347" s="34">
        <f t="shared" si="9"/>
        <v>0</v>
      </c>
      <c r="AR347" s="34">
        <f t="shared" si="10"/>
        <v>1</v>
      </c>
      <c r="AS347" s="34">
        <f t="shared" si="11"/>
        <v>12</v>
      </c>
    </row>
    <row r="348">
      <c r="A348" s="18">
        <v>343.0</v>
      </c>
      <c r="B348" s="116" t="s">
        <v>686</v>
      </c>
      <c r="C348" s="116" t="s">
        <v>157</v>
      </c>
      <c r="D348" s="118"/>
      <c r="E348" s="117"/>
      <c r="F348" s="116" t="s">
        <v>79</v>
      </c>
      <c r="G348" s="116" t="s">
        <v>851</v>
      </c>
      <c r="H348" s="38" t="s">
        <v>83</v>
      </c>
      <c r="I348" s="38" t="s">
        <v>84</v>
      </c>
      <c r="J348" s="39">
        <v>42979.0</v>
      </c>
      <c r="K348" s="41"/>
      <c r="L348" s="38" t="s">
        <v>85</v>
      </c>
      <c r="M348" s="41"/>
      <c r="N348" s="41"/>
      <c r="O348" s="28" t="s">
        <v>72</v>
      </c>
      <c r="P348" s="28" t="s">
        <v>73</v>
      </c>
      <c r="Q348" s="28" t="s">
        <v>72</v>
      </c>
      <c r="R348" s="28" t="s">
        <v>73</v>
      </c>
      <c r="S348" s="28" t="s">
        <v>72</v>
      </c>
      <c r="T348" s="28" t="s">
        <v>72</v>
      </c>
      <c r="U348" s="28" t="s">
        <v>73</v>
      </c>
      <c r="V348" s="28" t="s">
        <v>73</v>
      </c>
      <c r="W348" s="28" t="s">
        <v>73</v>
      </c>
      <c r="X348" s="28" t="s">
        <v>73</v>
      </c>
      <c r="Y348" s="28" t="s">
        <v>73</v>
      </c>
      <c r="Z348" s="28" t="s">
        <v>73</v>
      </c>
      <c r="AA348" s="28"/>
      <c r="AB348" s="28"/>
      <c r="AC348" s="28" t="s">
        <v>73</v>
      </c>
      <c r="AD348" s="43"/>
      <c r="AE348" s="34">
        <f t="shared" si="7"/>
        <v>0</v>
      </c>
      <c r="AF348" s="36"/>
      <c r="AG348" s="43"/>
      <c r="AH348" s="36">
        <f t="shared" si="2"/>
        <v>0</v>
      </c>
      <c r="AI348" s="28" t="s">
        <v>92</v>
      </c>
      <c r="AJ348" s="28" t="s">
        <v>55</v>
      </c>
      <c r="AK348" s="28" t="s">
        <v>55</v>
      </c>
      <c r="AL348" s="28" t="s">
        <v>55</v>
      </c>
      <c r="AM348" s="28" t="s">
        <v>55</v>
      </c>
      <c r="AN348" s="28" t="s">
        <v>92</v>
      </c>
      <c r="AO348" s="28" t="s">
        <v>55</v>
      </c>
      <c r="AP348" s="34">
        <f t="shared" si="8"/>
        <v>0</v>
      </c>
      <c r="AQ348" s="34">
        <f t="shared" si="9"/>
        <v>0</v>
      </c>
      <c r="AR348" s="34">
        <f t="shared" si="10"/>
        <v>4</v>
      </c>
      <c r="AS348" s="34">
        <f t="shared" si="11"/>
        <v>9</v>
      </c>
    </row>
    <row r="349">
      <c r="A349" s="37">
        <v>344.0</v>
      </c>
      <c r="B349" s="116" t="s">
        <v>687</v>
      </c>
      <c r="C349" s="116" t="s">
        <v>688</v>
      </c>
      <c r="D349" s="118"/>
      <c r="E349" s="117"/>
      <c r="F349" s="116" t="s">
        <v>79</v>
      </c>
      <c r="G349" s="116" t="s">
        <v>851</v>
      </c>
      <c r="H349" s="38" t="s">
        <v>83</v>
      </c>
      <c r="I349" s="38" t="s">
        <v>84</v>
      </c>
      <c r="J349" s="39">
        <v>42979.0</v>
      </c>
      <c r="K349" s="41"/>
      <c r="L349" s="38" t="s">
        <v>85</v>
      </c>
      <c r="M349" s="41"/>
      <c r="N349" s="41"/>
      <c r="O349" s="28" t="s">
        <v>73</v>
      </c>
      <c r="P349" s="28" t="s">
        <v>73</v>
      </c>
      <c r="Q349" s="28" t="s">
        <v>73</v>
      </c>
      <c r="R349" s="28" t="s">
        <v>73</v>
      </c>
      <c r="S349" s="28" t="s">
        <v>73</v>
      </c>
      <c r="T349" s="28" t="s">
        <v>73</v>
      </c>
      <c r="U349" s="28" t="s">
        <v>73</v>
      </c>
      <c r="V349" s="28" t="s">
        <v>73</v>
      </c>
      <c r="W349" s="28" t="s">
        <v>73</v>
      </c>
      <c r="X349" s="28" t="s">
        <v>73</v>
      </c>
      <c r="Y349" s="28" t="s">
        <v>73</v>
      </c>
      <c r="Z349" s="28" t="s">
        <v>73</v>
      </c>
      <c r="AA349" s="28"/>
      <c r="AB349" s="28"/>
      <c r="AC349" s="28" t="s">
        <v>73</v>
      </c>
      <c r="AD349" s="43"/>
      <c r="AE349" s="34">
        <f t="shared" si="7"/>
        <v>0</v>
      </c>
      <c r="AF349" s="36"/>
      <c r="AG349" s="43"/>
      <c r="AH349" s="36">
        <f t="shared" si="2"/>
        <v>0</v>
      </c>
      <c r="AI349" s="28" t="s">
        <v>92</v>
      </c>
      <c r="AJ349" s="28" t="s">
        <v>55</v>
      </c>
      <c r="AK349" s="28" t="s">
        <v>55</v>
      </c>
      <c r="AL349" s="28" t="s">
        <v>55</v>
      </c>
      <c r="AM349" s="28" t="s">
        <v>55</v>
      </c>
      <c r="AN349" s="28" t="s">
        <v>92</v>
      </c>
      <c r="AO349" s="28" t="s">
        <v>55</v>
      </c>
      <c r="AP349" s="34">
        <f t="shared" si="8"/>
        <v>0</v>
      </c>
      <c r="AQ349" s="34">
        <f t="shared" si="9"/>
        <v>0</v>
      </c>
      <c r="AR349" s="34">
        <f t="shared" si="10"/>
        <v>0</v>
      </c>
      <c r="AS349" s="34">
        <f t="shared" si="11"/>
        <v>13</v>
      </c>
    </row>
    <row r="350">
      <c r="A350" s="18">
        <v>345.0</v>
      </c>
      <c r="B350" s="116" t="s">
        <v>689</v>
      </c>
      <c r="C350" s="116" t="s">
        <v>690</v>
      </c>
      <c r="D350" s="118"/>
      <c r="E350" s="118"/>
      <c r="F350" s="116" t="s">
        <v>96</v>
      </c>
      <c r="G350" s="116" t="s">
        <v>851</v>
      </c>
      <c r="H350" s="38" t="s">
        <v>83</v>
      </c>
      <c r="I350" s="38" t="s">
        <v>84</v>
      </c>
      <c r="J350" s="39">
        <v>42979.0</v>
      </c>
      <c r="K350" s="41"/>
      <c r="L350" s="38" t="s">
        <v>85</v>
      </c>
      <c r="M350" s="41"/>
      <c r="N350" s="41"/>
      <c r="O350" s="28" t="s">
        <v>73</v>
      </c>
      <c r="P350" s="28" t="s">
        <v>73</v>
      </c>
      <c r="Q350" s="28" t="s">
        <v>73</v>
      </c>
      <c r="R350" s="28" t="s">
        <v>73</v>
      </c>
      <c r="S350" s="28" t="s">
        <v>73</v>
      </c>
      <c r="T350" s="28" t="s">
        <v>73</v>
      </c>
      <c r="U350" s="28" t="s">
        <v>73</v>
      </c>
      <c r="V350" s="28" t="s">
        <v>73</v>
      </c>
      <c r="W350" s="28" t="s">
        <v>73</v>
      </c>
      <c r="X350" s="28" t="s">
        <v>73</v>
      </c>
      <c r="Y350" s="28" t="s">
        <v>73</v>
      </c>
      <c r="Z350" s="28" t="s">
        <v>73</v>
      </c>
      <c r="AA350" s="28"/>
      <c r="AB350" s="28"/>
      <c r="AC350" s="28" t="s">
        <v>73</v>
      </c>
      <c r="AD350" s="43"/>
      <c r="AE350" s="34">
        <f t="shared" si="7"/>
        <v>0</v>
      </c>
      <c r="AF350" s="41"/>
      <c r="AG350" s="41"/>
      <c r="AH350" s="36">
        <f t="shared" si="2"/>
        <v>0</v>
      </c>
      <c r="AI350" s="28" t="s">
        <v>92</v>
      </c>
      <c r="AJ350" s="28" t="s">
        <v>55</v>
      </c>
      <c r="AK350" s="28" t="s">
        <v>55</v>
      </c>
      <c r="AL350" s="28" t="s">
        <v>55</v>
      </c>
      <c r="AM350" s="28" t="s">
        <v>55</v>
      </c>
      <c r="AN350" s="28" t="s">
        <v>92</v>
      </c>
      <c r="AO350" s="28" t="s">
        <v>55</v>
      </c>
      <c r="AP350" s="34">
        <f t="shared" si="8"/>
        <v>0</v>
      </c>
      <c r="AQ350" s="34">
        <f t="shared" si="9"/>
        <v>0</v>
      </c>
      <c r="AR350" s="34">
        <f t="shared" si="10"/>
        <v>0</v>
      </c>
      <c r="AS350" s="34">
        <f t="shared" si="11"/>
        <v>13</v>
      </c>
    </row>
    <row r="351">
      <c r="A351" s="37">
        <v>346.0</v>
      </c>
      <c r="B351" s="116" t="s">
        <v>691</v>
      </c>
      <c r="C351" s="116" t="s">
        <v>606</v>
      </c>
      <c r="D351" s="118"/>
      <c r="E351" s="117"/>
      <c r="F351" s="116" t="s">
        <v>96</v>
      </c>
      <c r="G351" s="116" t="s">
        <v>851</v>
      </c>
      <c r="H351" s="38" t="s">
        <v>83</v>
      </c>
      <c r="I351" s="38" t="s">
        <v>84</v>
      </c>
      <c r="J351" s="39">
        <v>42979.0</v>
      </c>
      <c r="K351" s="41"/>
      <c r="L351" s="38" t="s">
        <v>85</v>
      </c>
      <c r="M351" s="41"/>
      <c r="N351" s="41"/>
      <c r="O351" s="28" t="s">
        <v>72</v>
      </c>
      <c r="P351" s="28" t="s">
        <v>72</v>
      </c>
      <c r="Q351" s="28" t="s">
        <v>72</v>
      </c>
      <c r="R351" s="28" t="s">
        <v>73</v>
      </c>
      <c r="S351" s="28" t="s">
        <v>73</v>
      </c>
      <c r="T351" s="28" t="s">
        <v>72</v>
      </c>
      <c r="U351" s="28" t="s">
        <v>73</v>
      </c>
      <c r="V351" s="28" t="s">
        <v>73</v>
      </c>
      <c r="W351" s="28" t="s">
        <v>73</v>
      </c>
      <c r="X351" s="28" t="s">
        <v>73</v>
      </c>
      <c r="Y351" s="28" t="s">
        <v>73</v>
      </c>
      <c r="Z351" s="28" t="s">
        <v>73</v>
      </c>
      <c r="AA351" s="28"/>
      <c r="AB351" s="28"/>
      <c r="AC351" s="28" t="s">
        <v>73</v>
      </c>
      <c r="AD351" s="43"/>
      <c r="AE351" s="34">
        <f t="shared" si="7"/>
        <v>0</v>
      </c>
      <c r="AF351" s="43"/>
      <c r="AG351" s="43"/>
      <c r="AH351" s="36">
        <f t="shared" si="2"/>
        <v>0</v>
      </c>
      <c r="AI351" s="28" t="s">
        <v>92</v>
      </c>
      <c r="AJ351" s="28" t="s">
        <v>55</v>
      </c>
      <c r="AK351" s="28" t="s">
        <v>55</v>
      </c>
      <c r="AL351" s="28" t="s">
        <v>55</v>
      </c>
      <c r="AM351" s="28" t="s">
        <v>55</v>
      </c>
      <c r="AN351" s="28" t="s">
        <v>92</v>
      </c>
      <c r="AO351" s="28" t="s">
        <v>55</v>
      </c>
      <c r="AP351" s="34">
        <f t="shared" si="8"/>
        <v>0</v>
      </c>
      <c r="AQ351" s="34">
        <f t="shared" si="9"/>
        <v>0</v>
      </c>
      <c r="AR351" s="34">
        <f t="shared" si="10"/>
        <v>4</v>
      </c>
      <c r="AS351" s="34">
        <f t="shared" si="11"/>
        <v>9</v>
      </c>
    </row>
    <row r="352">
      <c r="A352" s="18">
        <v>347.0</v>
      </c>
      <c r="B352" s="116" t="s">
        <v>423</v>
      </c>
      <c r="C352" s="116" t="s">
        <v>320</v>
      </c>
      <c r="D352" s="116" t="s">
        <v>78</v>
      </c>
      <c r="E352" s="117"/>
      <c r="F352" s="116" t="s">
        <v>79</v>
      </c>
      <c r="G352" s="116" t="s">
        <v>851</v>
      </c>
      <c r="H352" s="38" t="s">
        <v>83</v>
      </c>
      <c r="I352" s="38" t="s">
        <v>84</v>
      </c>
      <c r="J352" s="39">
        <v>42979.0</v>
      </c>
      <c r="K352" s="43"/>
      <c r="L352" s="47" t="s">
        <v>85</v>
      </c>
      <c r="M352" s="43"/>
      <c r="N352" s="43"/>
      <c r="O352" s="28" t="s">
        <v>73</v>
      </c>
      <c r="P352" s="28" t="s">
        <v>73</v>
      </c>
      <c r="Q352" s="28" t="s">
        <v>73</v>
      </c>
      <c r="R352" s="28" t="s">
        <v>73</v>
      </c>
      <c r="S352" s="28" t="s">
        <v>73</v>
      </c>
      <c r="T352" s="28" t="s">
        <v>73</v>
      </c>
      <c r="U352" s="28" t="s">
        <v>73</v>
      </c>
      <c r="V352" s="28" t="s">
        <v>73</v>
      </c>
      <c r="W352" s="28" t="s">
        <v>73</v>
      </c>
      <c r="X352" s="28" t="s">
        <v>73</v>
      </c>
      <c r="Y352" s="28" t="s">
        <v>73</v>
      </c>
      <c r="Z352" s="28" t="s">
        <v>73</v>
      </c>
      <c r="AA352" s="28"/>
      <c r="AB352" s="28"/>
      <c r="AC352" s="28" t="s">
        <v>73</v>
      </c>
      <c r="AD352" s="43"/>
      <c r="AE352" s="34">
        <f t="shared" si="7"/>
        <v>0</v>
      </c>
      <c r="AF352" s="36"/>
      <c r="AG352" s="43"/>
      <c r="AH352" s="36">
        <f t="shared" si="2"/>
        <v>0</v>
      </c>
      <c r="AI352" s="28" t="s">
        <v>92</v>
      </c>
      <c r="AJ352" s="28" t="s">
        <v>55</v>
      </c>
      <c r="AK352" s="28" t="s">
        <v>55</v>
      </c>
      <c r="AL352" s="28" t="s">
        <v>55</v>
      </c>
      <c r="AM352" s="28" t="s">
        <v>55</v>
      </c>
      <c r="AN352" s="28" t="s">
        <v>92</v>
      </c>
      <c r="AO352" s="28" t="s">
        <v>55</v>
      </c>
      <c r="AP352" s="34">
        <f t="shared" si="8"/>
        <v>0</v>
      </c>
      <c r="AQ352" s="34">
        <f t="shared" si="9"/>
        <v>0</v>
      </c>
      <c r="AR352" s="34">
        <f t="shared" si="10"/>
        <v>0</v>
      </c>
      <c r="AS352" s="34">
        <f t="shared" si="11"/>
        <v>13</v>
      </c>
    </row>
    <row r="353">
      <c r="A353" s="37">
        <v>348.0</v>
      </c>
      <c r="B353" s="116" t="s">
        <v>419</v>
      </c>
      <c r="C353" s="116" t="s">
        <v>180</v>
      </c>
      <c r="D353" s="118"/>
      <c r="E353" s="117"/>
      <c r="F353" s="116" t="s">
        <v>79</v>
      </c>
      <c r="G353" s="116" t="s">
        <v>851</v>
      </c>
      <c r="H353" s="38" t="s">
        <v>83</v>
      </c>
      <c r="I353" s="38" t="s">
        <v>84</v>
      </c>
      <c r="J353" s="39">
        <v>42979.0</v>
      </c>
      <c r="K353" s="43"/>
      <c r="L353" s="47" t="s">
        <v>85</v>
      </c>
      <c r="M353" s="43"/>
      <c r="N353" s="43"/>
      <c r="O353" s="28" t="s">
        <v>73</v>
      </c>
      <c r="P353" s="28" t="s">
        <v>73</v>
      </c>
      <c r="Q353" s="28" t="s">
        <v>73</v>
      </c>
      <c r="R353" s="28" t="s">
        <v>73</v>
      </c>
      <c r="S353" s="28" t="s">
        <v>73</v>
      </c>
      <c r="T353" s="28" t="s">
        <v>73</v>
      </c>
      <c r="U353" s="28" t="s">
        <v>73</v>
      </c>
      <c r="V353" s="28" t="s">
        <v>73</v>
      </c>
      <c r="W353" s="28" t="s">
        <v>73</v>
      </c>
      <c r="X353" s="28" t="s">
        <v>73</v>
      </c>
      <c r="Y353" s="28" t="s">
        <v>73</v>
      </c>
      <c r="Z353" s="28" t="s">
        <v>73</v>
      </c>
      <c r="AA353" s="28"/>
      <c r="AB353" s="28"/>
      <c r="AC353" s="28" t="s">
        <v>73</v>
      </c>
      <c r="AD353" s="43"/>
      <c r="AE353" s="34">
        <f t="shared" si="7"/>
        <v>0</v>
      </c>
      <c r="AF353" s="36"/>
      <c r="AG353" s="43"/>
      <c r="AH353" s="36">
        <f t="shared" si="2"/>
        <v>0</v>
      </c>
      <c r="AI353" s="28" t="s">
        <v>92</v>
      </c>
      <c r="AJ353" s="28" t="s">
        <v>55</v>
      </c>
      <c r="AK353" s="28" t="s">
        <v>55</v>
      </c>
      <c r="AL353" s="28" t="s">
        <v>55</v>
      </c>
      <c r="AM353" s="28" t="s">
        <v>55</v>
      </c>
      <c r="AN353" s="28" t="s">
        <v>92</v>
      </c>
      <c r="AO353" s="28" t="s">
        <v>55</v>
      </c>
      <c r="AP353" s="34">
        <f t="shared" si="8"/>
        <v>0</v>
      </c>
      <c r="AQ353" s="34">
        <f t="shared" si="9"/>
        <v>0</v>
      </c>
      <c r="AR353" s="34">
        <f t="shared" si="10"/>
        <v>0</v>
      </c>
      <c r="AS353" s="34">
        <f t="shared" si="11"/>
        <v>13</v>
      </c>
    </row>
    <row r="354">
      <c r="A354" s="18">
        <v>349.0</v>
      </c>
      <c r="B354" s="116" t="s">
        <v>693</v>
      </c>
      <c r="C354" s="116" t="s">
        <v>694</v>
      </c>
      <c r="D354" s="116" t="s">
        <v>683</v>
      </c>
      <c r="E354" s="117"/>
      <c r="F354" s="116" t="s">
        <v>79</v>
      </c>
      <c r="G354" s="116" t="s">
        <v>851</v>
      </c>
      <c r="H354" s="38" t="s">
        <v>83</v>
      </c>
      <c r="I354" s="38" t="s">
        <v>84</v>
      </c>
      <c r="J354" s="39">
        <v>42979.0</v>
      </c>
      <c r="K354" s="43"/>
      <c r="L354" s="47" t="s">
        <v>85</v>
      </c>
      <c r="M354" s="43"/>
      <c r="N354" s="43"/>
      <c r="O354" s="28" t="s">
        <v>73</v>
      </c>
      <c r="P354" s="28" t="s">
        <v>73</v>
      </c>
      <c r="Q354" s="28" t="s">
        <v>73</v>
      </c>
      <c r="R354" s="28" t="s">
        <v>73</v>
      </c>
      <c r="S354" s="28" t="s">
        <v>73</v>
      </c>
      <c r="T354" s="28" t="s">
        <v>73</v>
      </c>
      <c r="U354" s="28" t="s">
        <v>73</v>
      </c>
      <c r="V354" s="28" t="s">
        <v>73</v>
      </c>
      <c r="W354" s="28" t="s">
        <v>73</v>
      </c>
      <c r="X354" s="28" t="s">
        <v>73</v>
      </c>
      <c r="Y354" s="28" t="s">
        <v>73</v>
      </c>
      <c r="Z354" s="28" t="s">
        <v>73</v>
      </c>
      <c r="AA354" s="28"/>
      <c r="AB354" s="28"/>
      <c r="AC354" s="28" t="s">
        <v>73</v>
      </c>
      <c r="AD354" s="43"/>
      <c r="AE354" s="34">
        <f t="shared" si="7"/>
        <v>0</v>
      </c>
      <c r="AF354" s="43"/>
      <c r="AG354" s="43"/>
      <c r="AH354" s="36">
        <f t="shared" si="2"/>
        <v>0</v>
      </c>
      <c r="AI354" s="28" t="s">
        <v>92</v>
      </c>
      <c r="AJ354" s="28" t="s">
        <v>55</v>
      </c>
      <c r="AK354" s="28" t="s">
        <v>55</v>
      </c>
      <c r="AL354" s="28" t="s">
        <v>55</v>
      </c>
      <c r="AM354" s="28" t="s">
        <v>55</v>
      </c>
      <c r="AN354" s="28" t="s">
        <v>92</v>
      </c>
      <c r="AO354" s="28" t="s">
        <v>55</v>
      </c>
      <c r="AP354" s="34">
        <f t="shared" si="8"/>
        <v>0</v>
      </c>
      <c r="AQ354" s="34">
        <f t="shared" si="9"/>
        <v>0</v>
      </c>
      <c r="AR354" s="34">
        <f t="shared" si="10"/>
        <v>0</v>
      </c>
      <c r="AS354" s="34">
        <f t="shared" si="11"/>
        <v>13</v>
      </c>
    </row>
    <row r="355">
      <c r="A355" s="37">
        <v>350.0</v>
      </c>
      <c r="B355" s="116" t="s">
        <v>696</v>
      </c>
      <c r="C355" s="116" t="s">
        <v>607</v>
      </c>
      <c r="D355" s="116" t="s">
        <v>200</v>
      </c>
      <c r="E355" s="116" t="s">
        <v>697</v>
      </c>
      <c r="F355" s="116" t="s">
        <v>96</v>
      </c>
      <c r="G355" s="116" t="s">
        <v>851</v>
      </c>
      <c r="H355" s="38" t="s">
        <v>83</v>
      </c>
      <c r="I355" s="38" t="s">
        <v>84</v>
      </c>
      <c r="J355" s="39">
        <v>42979.0</v>
      </c>
      <c r="K355" s="43"/>
      <c r="L355" s="47" t="s">
        <v>85</v>
      </c>
      <c r="M355" s="43"/>
      <c r="N355" s="43"/>
      <c r="O355" s="28" t="s">
        <v>71</v>
      </c>
      <c r="P355" s="28" t="s">
        <v>71</v>
      </c>
      <c r="Q355" s="28" t="s">
        <v>71</v>
      </c>
      <c r="R355" s="28" t="s">
        <v>71</v>
      </c>
      <c r="S355" s="28" t="s">
        <v>71</v>
      </c>
      <c r="T355" s="28" t="s">
        <v>71</v>
      </c>
      <c r="U355" s="28" t="s">
        <v>71</v>
      </c>
      <c r="V355" s="28" t="s">
        <v>73</v>
      </c>
      <c r="W355" s="28" t="s">
        <v>73</v>
      </c>
      <c r="X355" s="28" t="s">
        <v>73</v>
      </c>
      <c r="Y355" s="28" t="s">
        <v>73</v>
      </c>
      <c r="Z355" s="28" t="s">
        <v>73</v>
      </c>
      <c r="AA355" s="28"/>
      <c r="AB355" s="28"/>
      <c r="AC355" s="28" t="s">
        <v>73</v>
      </c>
      <c r="AD355" s="43"/>
      <c r="AE355" s="34">
        <f t="shared" si="7"/>
        <v>0</v>
      </c>
      <c r="AF355" s="43"/>
      <c r="AG355" s="43"/>
      <c r="AH355" s="36">
        <f t="shared" si="2"/>
        <v>0</v>
      </c>
      <c r="AI355" s="28" t="s">
        <v>92</v>
      </c>
      <c r="AJ355" s="28" t="s">
        <v>55</v>
      </c>
      <c r="AK355" s="28" t="s">
        <v>55</v>
      </c>
      <c r="AL355" s="28" t="s">
        <v>55</v>
      </c>
      <c r="AM355" s="28" t="s">
        <v>55</v>
      </c>
      <c r="AN355" s="28" t="s">
        <v>92</v>
      </c>
      <c r="AO355" s="28" t="s">
        <v>55</v>
      </c>
      <c r="AP355" s="34">
        <f t="shared" si="8"/>
        <v>0</v>
      </c>
      <c r="AQ355" s="34">
        <f t="shared" si="9"/>
        <v>7</v>
      </c>
      <c r="AR355" s="34">
        <f t="shared" si="10"/>
        <v>0</v>
      </c>
      <c r="AS355" s="34">
        <f t="shared" si="11"/>
        <v>6</v>
      </c>
    </row>
    <row r="356">
      <c r="A356" s="18">
        <v>351.0</v>
      </c>
      <c r="B356" s="116" t="s">
        <v>698</v>
      </c>
      <c r="C356" s="116" t="s">
        <v>699</v>
      </c>
      <c r="D356" s="118"/>
      <c r="E356" s="117"/>
      <c r="F356" s="116" t="s">
        <v>96</v>
      </c>
      <c r="G356" s="116" t="s">
        <v>851</v>
      </c>
      <c r="H356" s="38" t="s">
        <v>83</v>
      </c>
      <c r="I356" s="38" t="s">
        <v>84</v>
      </c>
      <c r="J356" s="39">
        <v>42979.0</v>
      </c>
      <c r="K356" s="43"/>
      <c r="L356" s="47" t="s">
        <v>85</v>
      </c>
      <c r="M356" s="43"/>
      <c r="N356" s="43"/>
      <c r="O356" s="28" t="s">
        <v>73</v>
      </c>
      <c r="P356" s="28" t="s">
        <v>73</v>
      </c>
      <c r="Q356" s="28" t="s">
        <v>73</v>
      </c>
      <c r="R356" s="28" t="s">
        <v>73</v>
      </c>
      <c r="S356" s="28" t="s">
        <v>73</v>
      </c>
      <c r="T356" s="28" t="s">
        <v>73</v>
      </c>
      <c r="U356" s="28" t="s">
        <v>73</v>
      </c>
      <c r="V356" s="28" t="s">
        <v>73</v>
      </c>
      <c r="W356" s="28" t="s">
        <v>73</v>
      </c>
      <c r="X356" s="28" t="s">
        <v>73</v>
      </c>
      <c r="Y356" s="28" t="s">
        <v>73</v>
      </c>
      <c r="Z356" s="28" t="s">
        <v>73</v>
      </c>
      <c r="AA356" s="28"/>
      <c r="AB356" s="28"/>
      <c r="AC356" s="28" t="s">
        <v>73</v>
      </c>
      <c r="AD356" s="43"/>
      <c r="AE356" s="34">
        <f t="shared" si="7"/>
        <v>0</v>
      </c>
      <c r="AF356" s="43"/>
      <c r="AG356" s="43"/>
      <c r="AH356" s="36">
        <f t="shared" si="2"/>
        <v>0</v>
      </c>
      <c r="AI356" s="28" t="s">
        <v>92</v>
      </c>
      <c r="AJ356" s="28" t="s">
        <v>55</v>
      </c>
      <c r="AK356" s="28" t="s">
        <v>55</v>
      </c>
      <c r="AL356" s="28" t="s">
        <v>55</v>
      </c>
      <c r="AM356" s="28" t="s">
        <v>55</v>
      </c>
      <c r="AN356" s="28" t="s">
        <v>92</v>
      </c>
      <c r="AO356" s="28" t="s">
        <v>55</v>
      </c>
      <c r="AP356" s="34">
        <f t="shared" si="8"/>
        <v>0</v>
      </c>
      <c r="AQ356" s="34">
        <f t="shared" si="9"/>
        <v>0</v>
      </c>
      <c r="AR356" s="34">
        <f t="shared" si="10"/>
        <v>0</v>
      </c>
      <c r="AS356" s="34">
        <f t="shared" si="11"/>
        <v>13</v>
      </c>
    </row>
    <row r="357">
      <c r="A357" s="37">
        <v>352.0</v>
      </c>
      <c r="B357" s="116" t="s">
        <v>281</v>
      </c>
      <c r="C357" s="116" t="s">
        <v>78</v>
      </c>
      <c r="D357" s="116" t="s">
        <v>159</v>
      </c>
      <c r="E357" s="117"/>
      <c r="F357" s="116" t="s">
        <v>79</v>
      </c>
      <c r="G357" s="116" t="s">
        <v>851</v>
      </c>
      <c r="H357" s="38" t="s">
        <v>83</v>
      </c>
      <c r="I357" s="38" t="s">
        <v>84</v>
      </c>
      <c r="J357" s="39">
        <v>42979.0</v>
      </c>
      <c r="K357" s="43"/>
      <c r="L357" s="47" t="s">
        <v>85</v>
      </c>
      <c r="M357" s="43"/>
      <c r="N357" s="43"/>
      <c r="O357" s="28" t="s">
        <v>73</v>
      </c>
      <c r="P357" s="28" t="s">
        <v>73</v>
      </c>
      <c r="Q357" s="28" t="s">
        <v>73</v>
      </c>
      <c r="R357" s="28" t="s">
        <v>73</v>
      </c>
      <c r="S357" s="28" t="s">
        <v>73</v>
      </c>
      <c r="T357" s="28" t="s">
        <v>73</v>
      </c>
      <c r="U357" s="28" t="s">
        <v>73</v>
      </c>
      <c r="V357" s="28" t="s">
        <v>73</v>
      </c>
      <c r="W357" s="28" t="s">
        <v>73</v>
      </c>
      <c r="X357" s="28" t="s">
        <v>73</v>
      </c>
      <c r="Y357" s="28" t="s">
        <v>73</v>
      </c>
      <c r="Z357" s="28" t="s">
        <v>73</v>
      </c>
      <c r="AA357" s="28"/>
      <c r="AB357" s="28"/>
      <c r="AC357" s="28" t="s">
        <v>73</v>
      </c>
      <c r="AD357" s="43"/>
      <c r="AE357" s="34">
        <f t="shared" si="7"/>
        <v>0</v>
      </c>
      <c r="AF357" s="36"/>
      <c r="AG357" s="43"/>
      <c r="AH357" s="36">
        <f t="shared" si="2"/>
        <v>0</v>
      </c>
      <c r="AI357" s="28" t="s">
        <v>92</v>
      </c>
      <c r="AJ357" s="28" t="s">
        <v>55</v>
      </c>
      <c r="AK357" s="28" t="s">
        <v>55</v>
      </c>
      <c r="AL357" s="28" t="s">
        <v>55</v>
      </c>
      <c r="AM357" s="28" t="s">
        <v>55</v>
      </c>
      <c r="AN357" s="28" t="s">
        <v>92</v>
      </c>
      <c r="AO357" s="28" t="s">
        <v>55</v>
      </c>
      <c r="AP357" s="34">
        <f t="shared" si="8"/>
        <v>0</v>
      </c>
      <c r="AQ357" s="34">
        <f t="shared" si="9"/>
        <v>0</v>
      </c>
      <c r="AR357" s="34">
        <f t="shared" si="10"/>
        <v>0</v>
      </c>
      <c r="AS357" s="34">
        <f t="shared" si="11"/>
        <v>13</v>
      </c>
    </row>
    <row r="358">
      <c r="A358" s="18">
        <v>353.0</v>
      </c>
      <c r="B358" s="116" t="s">
        <v>700</v>
      </c>
      <c r="C358" s="116" t="s">
        <v>112</v>
      </c>
      <c r="D358" s="116" t="s">
        <v>355</v>
      </c>
      <c r="E358" s="117"/>
      <c r="F358" s="116" t="s">
        <v>96</v>
      </c>
      <c r="G358" s="116" t="s">
        <v>851</v>
      </c>
      <c r="H358" s="38" t="s">
        <v>83</v>
      </c>
      <c r="I358" s="38" t="s">
        <v>84</v>
      </c>
      <c r="J358" s="39">
        <v>42979.0</v>
      </c>
      <c r="K358" s="43"/>
      <c r="L358" s="47" t="s">
        <v>85</v>
      </c>
      <c r="M358" s="43"/>
      <c r="N358" s="43"/>
      <c r="O358" s="28" t="s">
        <v>73</v>
      </c>
      <c r="P358" s="28" t="s">
        <v>73</v>
      </c>
      <c r="Q358" s="28" t="s">
        <v>73</v>
      </c>
      <c r="R358" s="28" t="s">
        <v>73</v>
      </c>
      <c r="S358" s="28" t="s">
        <v>73</v>
      </c>
      <c r="T358" s="28" t="s">
        <v>73</v>
      </c>
      <c r="U358" s="28" t="s">
        <v>73</v>
      </c>
      <c r="V358" s="28" t="s">
        <v>73</v>
      </c>
      <c r="W358" s="28" t="s">
        <v>73</v>
      </c>
      <c r="X358" s="28" t="s">
        <v>73</v>
      </c>
      <c r="Y358" s="28" t="s">
        <v>73</v>
      </c>
      <c r="Z358" s="28" t="s">
        <v>73</v>
      </c>
      <c r="AA358" s="28"/>
      <c r="AB358" s="28"/>
      <c r="AC358" s="28" t="s">
        <v>73</v>
      </c>
      <c r="AD358" s="43"/>
      <c r="AE358" s="34">
        <f t="shared" si="7"/>
        <v>0</v>
      </c>
      <c r="AF358" s="43"/>
      <c r="AG358" s="43"/>
      <c r="AH358" s="36">
        <f t="shared" si="2"/>
        <v>0</v>
      </c>
      <c r="AI358" s="28" t="s">
        <v>92</v>
      </c>
      <c r="AJ358" s="28" t="s">
        <v>55</v>
      </c>
      <c r="AK358" s="28" t="s">
        <v>55</v>
      </c>
      <c r="AL358" s="28" t="s">
        <v>55</v>
      </c>
      <c r="AM358" s="28" t="s">
        <v>55</v>
      </c>
      <c r="AN358" s="28" t="s">
        <v>92</v>
      </c>
      <c r="AO358" s="28" t="s">
        <v>55</v>
      </c>
      <c r="AP358" s="34">
        <f t="shared" si="8"/>
        <v>0</v>
      </c>
      <c r="AQ358" s="34">
        <f t="shared" si="9"/>
        <v>0</v>
      </c>
      <c r="AR358" s="34">
        <f t="shared" si="10"/>
        <v>0</v>
      </c>
      <c r="AS358" s="34">
        <f t="shared" si="11"/>
        <v>13</v>
      </c>
    </row>
    <row r="359">
      <c r="A359" s="37">
        <v>354.0</v>
      </c>
      <c r="B359" s="116" t="s">
        <v>702</v>
      </c>
      <c r="C359" s="116" t="s">
        <v>149</v>
      </c>
      <c r="D359" s="116" t="s">
        <v>703</v>
      </c>
      <c r="E359" s="117"/>
      <c r="F359" s="116" t="s">
        <v>79</v>
      </c>
      <c r="G359" s="116" t="s">
        <v>851</v>
      </c>
      <c r="H359" s="38" t="s">
        <v>83</v>
      </c>
      <c r="I359" s="38" t="s">
        <v>84</v>
      </c>
      <c r="J359" s="39">
        <v>42979.0</v>
      </c>
      <c r="K359" s="43"/>
      <c r="L359" s="47" t="s">
        <v>85</v>
      </c>
      <c r="M359" s="43"/>
      <c r="N359" s="43"/>
      <c r="O359" s="28" t="s">
        <v>72</v>
      </c>
      <c r="P359" s="28" t="s">
        <v>71</v>
      </c>
      <c r="Q359" s="28" t="s">
        <v>72</v>
      </c>
      <c r="R359" s="28" t="s">
        <v>72</v>
      </c>
      <c r="S359" s="28" t="s">
        <v>73</v>
      </c>
      <c r="T359" s="28" t="s">
        <v>71</v>
      </c>
      <c r="U359" s="28" t="s">
        <v>71</v>
      </c>
      <c r="V359" s="28" t="s">
        <v>73</v>
      </c>
      <c r="W359" s="28" t="s">
        <v>73</v>
      </c>
      <c r="X359" s="28" t="s">
        <v>73</v>
      </c>
      <c r="Y359" s="28" t="s">
        <v>73</v>
      </c>
      <c r="Z359" s="28" t="s">
        <v>73</v>
      </c>
      <c r="AA359" s="28"/>
      <c r="AB359" s="28"/>
      <c r="AC359" s="28" t="s">
        <v>73</v>
      </c>
      <c r="AD359" s="43"/>
      <c r="AE359" s="34">
        <f t="shared" si="7"/>
        <v>0</v>
      </c>
      <c r="AF359" s="43"/>
      <c r="AG359" s="43"/>
      <c r="AH359" s="36">
        <f t="shared" si="2"/>
        <v>0</v>
      </c>
      <c r="AI359" s="28" t="s">
        <v>92</v>
      </c>
      <c r="AJ359" s="28" t="s">
        <v>55</v>
      </c>
      <c r="AK359" s="28" t="s">
        <v>55</v>
      </c>
      <c r="AL359" s="28" t="s">
        <v>55</v>
      </c>
      <c r="AM359" s="28" t="s">
        <v>55</v>
      </c>
      <c r="AN359" s="28" t="s">
        <v>92</v>
      </c>
      <c r="AO359" s="28" t="s">
        <v>55</v>
      </c>
      <c r="AP359" s="34">
        <f t="shared" si="8"/>
        <v>0</v>
      </c>
      <c r="AQ359" s="34">
        <f t="shared" si="9"/>
        <v>3</v>
      </c>
      <c r="AR359" s="34">
        <f t="shared" si="10"/>
        <v>3</v>
      </c>
      <c r="AS359" s="34">
        <f t="shared" si="11"/>
        <v>7</v>
      </c>
    </row>
    <row r="360">
      <c r="A360" s="18">
        <v>355.0</v>
      </c>
      <c r="B360" s="116" t="s">
        <v>704</v>
      </c>
      <c r="C360" s="116" t="s">
        <v>705</v>
      </c>
      <c r="D360" s="117"/>
      <c r="E360" s="117"/>
      <c r="F360" s="116" t="s">
        <v>96</v>
      </c>
      <c r="G360" s="116" t="s">
        <v>851</v>
      </c>
      <c r="H360" s="38" t="s">
        <v>83</v>
      </c>
      <c r="I360" s="38" t="s">
        <v>84</v>
      </c>
      <c r="J360" s="39">
        <v>42979.0</v>
      </c>
      <c r="K360" s="43"/>
      <c r="L360" s="47" t="s">
        <v>85</v>
      </c>
      <c r="M360" s="43"/>
      <c r="N360" s="43"/>
      <c r="O360" s="28" t="s">
        <v>73</v>
      </c>
      <c r="P360" s="28" t="s">
        <v>73</v>
      </c>
      <c r="Q360" s="28" t="s">
        <v>73</v>
      </c>
      <c r="R360" s="28" t="s">
        <v>73</v>
      </c>
      <c r="S360" s="28" t="s">
        <v>73</v>
      </c>
      <c r="T360" s="28" t="s">
        <v>73</v>
      </c>
      <c r="U360" s="28" t="s">
        <v>73</v>
      </c>
      <c r="V360" s="28" t="s">
        <v>73</v>
      </c>
      <c r="W360" s="28" t="s">
        <v>73</v>
      </c>
      <c r="X360" s="28" t="s">
        <v>73</v>
      </c>
      <c r="Y360" s="28" t="s">
        <v>73</v>
      </c>
      <c r="Z360" s="28" t="s">
        <v>73</v>
      </c>
      <c r="AA360" s="28"/>
      <c r="AB360" s="28"/>
      <c r="AC360" s="28" t="s">
        <v>73</v>
      </c>
      <c r="AD360" s="43"/>
      <c r="AE360" s="34">
        <f t="shared" si="7"/>
        <v>0</v>
      </c>
      <c r="AF360" s="36"/>
      <c r="AG360" s="43"/>
      <c r="AH360" s="36">
        <f t="shared" si="2"/>
        <v>0</v>
      </c>
      <c r="AI360" s="28" t="s">
        <v>92</v>
      </c>
      <c r="AJ360" s="28" t="s">
        <v>55</v>
      </c>
      <c r="AK360" s="28" t="s">
        <v>55</v>
      </c>
      <c r="AL360" s="28" t="s">
        <v>55</v>
      </c>
      <c r="AM360" s="28" t="s">
        <v>55</v>
      </c>
      <c r="AN360" s="28" t="s">
        <v>92</v>
      </c>
      <c r="AO360" s="28" t="s">
        <v>55</v>
      </c>
      <c r="AP360" s="34">
        <f t="shared" si="8"/>
        <v>0</v>
      </c>
      <c r="AQ360" s="34">
        <f t="shared" si="9"/>
        <v>0</v>
      </c>
      <c r="AR360" s="34">
        <f t="shared" si="10"/>
        <v>0</v>
      </c>
      <c r="AS360" s="34">
        <f t="shared" si="11"/>
        <v>13</v>
      </c>
    </row>
    <row r="361">
      <c r="A361" s="37">
        <v>356.0</v>
      </c>
      <c r="B361" s="116" t="s">
        <v>706</v>
      </c>
      <c r="C361" s="116" t="s">
        <v>143</v>
      </c>
      <c r="D361" s="116" t="s">
        <v>707</v>
      </c>
      <c r="E361" s="117"/>
      <c r="F361" s="116" t="s">
        <v>79</v>
      </c>
      <c r="G361" s="116" t="s">
        <v>851</v>
      </c>
      <c r="H361" s="38" t="s">
        <v>83</v>
      </c>
      <c r="I361" s="38" t="s">
        <v>84</v>
      </c>
      <c r="J361" s="39">
        <v>42979.0</v>
      </c>
      <c r="K361" s="43"/>
      <c r="L361" s="47" t="s">
        <v>85</v>
      </c>
      <c r="M361" s="43"/>
      <c r="N361" s="43"/>
      <c r="O361" s="28" t="s">
        <v>73</v>
      </c>
      <c r="P361" s="28" t="s">
        <v>73</v>
      </c>
      <c r="Q361" s="28" t="s">
        <v>73</v>
      </c>
      <c r="R361" s="28" t="s">
        <v>73</v>
      </c>
      <c r="S361" s="28" t="s">
        <v>73</v>
      </c>
      <c r="T361" s="28" t="s">
        <v>73</v>
      </c>
      <c r="U361" s="28" t="s">
        <v>73</v>
      </c>
      <c r="V361" s="28" t="s">
        <v>73</v>
      </c>
      <c r="W361" s="28" t="s">
        <v>73</v>
      </c>
      <c r="X361" s="28" t="s">
        <v>73</v>
      </c>
      <c r="Y361" s="28" t="s">
        <v>73</v>
      </c>
      <c r="Z361" s="28" t="s">
        <v>73</v>
      </c>
      <c r="AA361" s="28"/>
      <c r="AB361" s="28"/>
      <c r="AC361" s="28" t="s">
        <v>73</v>
      </c>
      <c r="AD361" s="43"/>
      <c r="AE361" s="34">
        <f t="shared" si="7"/>
        <v>0</v>
      </c>
      <c r="AF361" s="43"/>
      <c r="AG361" s="43"/>
      <c r="AH361" s="36">
        <f t="shared" si="2"/>
        <v>0</v>
      </c>
      <c r="AI361" s="28" t="s">
        <v>92</v>
      </c>
      <c r="AJ361" s="28" t="s">
        <v>55</v>
      </c>
      <c r="AK361" s="28" t="s">
        <v>55</v>
      </c>
      <c r="AL361" s="28" t="s">
        <v>55</v>
      </c>
      <c r="AM361" s="28" t="s">
        <v>55</v>
      </c>
      <c r="AN361" s="28" t="s">
        <v>92</v>
      </c>
      <c r="AO361" s="28" t="s">
        <v>55</v>
      </c>
      <c r="AP361" s="34">
        <f t="shared" si="8"/>
        <v>0</v>
      </c>
      <c r="AQ361" s="34">
        <f t="shared" si="9"/>
        <v>0</v>
      </c>
      <c r="AR361" s="34">
        <f t="shared" si="10"/>
        <v>0</v>
      </c>
      <c r="AS361" s="34">
        <f t="shared" si="11"/>
        <v>13</v>
      </c>
    </row>
    <row r="362">
      <c r="A362" s="18">
        <v>357.0</v>
      </c>
      <c r="B362" s="116" t="s">
        <v>181</v>
      </c>
      <c r="C362" s="116" t="s">
        <v>125</v>
      </c>
      <c r="D362" s="116" t="s">
        <v>143</v>
      </c>
      <c r="E362" s="117"/>
      <c r="F362" s="116" t="s">
        <v>79</v>
      </c>
      <c r="G362" s="116" t="s">
        <v>851</v>
      </c>
      <c r="H362" s="47" t="s">
        <v>83</v>
      </c>
      <c r="I362" s="47" t="s">
        <v>138</v>
      </c>
      <c r="J362" s="39">
        <v>42979.0</v>
      </c>
      <c r="K362" s="39">
        <v>43005.0</v>
      </c>
      <c r="L362" s="43"/>
      <c r="M362" s="43"/>
      <c r="N362" s="43"/>
      <c r="O362" s="28" t="s">
        <v>73</v>
      </c>
      <c r="P362" s="28" t="s">
        <v>73</v>
      </c>
      <c r="Q362" s="28" t="s">
        <v>73</v>
      </c>
      <c r="R362" s="28" t="s">
        <v>73</v>
      </c>
      <c r="S362" s="28" t="s">
        <v>73</v>
      </c>
      <c r="T362" s="28" t="s">
        <v>73</v>
      </c>
      <c r="U362" s="28" t="s">
        <v>73</v>
      </c>
      <c r="V362" s="28" t="s">
        <v>73</v>
      </c>
      <c r="W362" s="28" t="s">
        <v>73</v>
      </c>
      <c r="X362" s="28" t="s">
        <v>73</v>
      </c>
      <c r="Y362" s="28" t="s">
        <v>73</v>
      </c>
      <c r="Z362" s="28" t="s">
        <v>73</v>
      </c>
      <c r="AA362" s="28"/>
      <c r="AB362" s="28"/>
      <c r="AC362" s="28" t="s">
        <v>73</v>
      </c>
      <c r="AD362" s="43"/>
      <c r="AE362" s="34">
        <f t="shared" si="7"/>
        <v>0</v>
      </c>
      <c r="AF362" s="43"/>
      <c r="AG362" s="43"/>
      <c r="AH362" s="36">
        <f t="shared" si="2"/>
        <v>0</v>
      </c>
      <c r="AI362" s="28" t="s">
        <v>92</v>
      </c>
      <c r="AJ362" s="28" t="s">
        <v>55</v>
      </c>
      <c r="AK362" s="28" t="s">
        <v>55</v>
      </c>
      <c r="AL362" s="28" t="s">
        <v>55</v>
      </c>
      <c r="AM362" s="28" t="s">
        <v>55</v>
      </c>
      <c r="AN362" s="28" t="s">
        <v>92</v>
      </c>
      <c r="AO362" s="28" t="s">
        <v>55</v>
      </c>
      <c r="AP362" s="34">
        <f t="shared" si="8"/>
        <v>0</v>
      </c>
      <c r="AQ362" s="34">
        <f t="shared" si="9"/>
        <v>0</v>
      </c>
      <c r="AR362" s="34">
        <f t="shared" si="10"/>
        <v>0</v>
      </c>
      <c r="AS362" s="34">
        <f t="shared" si="11"/>
        <v>13</v>
      </c>
    </row>
    <row r="363">
      <c r="A363" s="37">
        <v>358.0</v>
      </c>
      <c r="B363" s="116" t="s">
        <v>708</v>
      </c>
      <c r="C363" s="116" t="s">
        <v>707</v>
      </c>
      <c r="D363" s="116" t="s">
        <v>709</v>
      </c>
      <c r="E363" s="117"/>
      <c r="F363" s="116" t="s">
        <v>79</v>
      </c>
      <c r="G363" s="116" t="s">
        <v>851</v>
      </c>
      <c r="H363" s="47" t="s">
        <v>83</v>
      </c>
      <c r="I363" s="47" t="s">
        <v>84</v>
      </c>
      <c r="J363" s="39">
        <v>42979.0</v>
      </c>
      <c r="K363" s="43"/>
      <c r="L363" s="47" t="s">
        <v>85</v>
      </c>
      <c r="M363" s="43"/>
      <c r="N363" s="43"/>
      <c r="O363" s="28" t="s">
        <v>72</v>
      </c>
      <c r="P363" s="28" t="s">
        <v>73</v>
      </c>
      <c r="Q363" s="28" t="s">
        <v>72</v>
      </c>
      <c r="R363" s="28" t="s">
        <v>72</v>
      </c>
      <c r="S363" s="28" t="s">
        <v>73</v>
      </c>
      <c r="T363" s="28" t="s">
        <v>73</v>
      </c>
      <c r="U363" s="28" t="s">
        <v>72</v>
      </c>
      <c r="V363" s="28" t="s">
        <v>73</v>
      </c>
      <c r="W363" s="28" t="s">
        <v>73</v>
      </c>
      <c r="X363" s="28" t="s">
        <v>73</v>
      </c>
      <c r="Y363" s="28" t="s">
        <v>73</v>
      </c>
      <c r="Z363" s="28" t="s">
        <v>73</v>
      </c>
      <c r="AA363" s="28"/>
      <c r="AB363" s="28"/>
      <c r="AC363" s="28" t="s">
        <v>73</v>
      </c>
      <c r="AD363" s="43"/>
      <c r="AE363" s="34">
        <f t="shared" si="7"/>
        <v>0</v>
      </c>
      <c r="AF363" s="45"/>
      <c r="AG363" s="28"/>
      <c r="AH363" s="36">
        <f t="shared" si="2"/>
        <v>0</v>
      </c>
      <c r="AI363" s="28" t="s">
        <v>92</v>
      </c>
      <c r="AJ363" s="28" t="s">
        <v>55</v>
      </c>
      <c r="AK363" s="28" t="s">
        <v>55</v>
      </c>
      <c r="AL363" s="28" t="s">
        <v>55</v>
      </c>
      <c r="AM363" s="28" t="s">
        <v>55</v>
      </c>
      <c r="AN363" s="28" t="s">
        <v>92</v>
      </c>
      <c r="AO363" s="28" t="s">
        <v>55</v>
      </c>
      <c r="AP363" s="34">
        <f t="shared" si="8"/>
        <v>0</v>
      </c>
      <c r="AQ363" s="34">
        <f t="shared" si="9"/>
        <v>0</v>
      </c>
      <c r="AR363" s="34">
        <f t="shared" si="10"/>
        <v>4</v>
      </c>
      <c r="AS363" s="34">
        <f t="shared" si="11"/>
        <v>9</v>
      </c>
    </row>
    <row r="364">
      <c r="A364" s="18">
        <v>359.0</v>
      </c>
      <c r="B364" s="116" t="s">
        <v>713</v>
      </c>
      <c r="C364" s="116" t="s">
        <v>314</v>
      </c>
      <c r="D364" s="116" t="s">
        <v>102</v>
      </c>
      <c r="E364" s="117"/>
      <c r="F364" s="116" t="s">
        <v>96</v>
      </c>
      <c r="G364" s="116" t="s">
        <v>851</v>
      </c>
      <c r="H364" s="47" t="s">
        <v>83</v>
      </c>
      <c r="I364" s="47"/>
      <c r="J364" s="39"/>
      <c r="K364" s="43"/>
      <c r="L364" s="47"/>
      <c r="M364" s="43"/>
      <c r="N364" s="43"/>
      <c r="O364" s="28" t="s">
        <v>73</v>
      </c>
      <c r="P364" s="28" t="s">
        <v>73</v>
      </c>
      <c r="Q364" s="28" t="s">
        <v>73</v>
      </c>
      <c r="R364" s="28" t="s">
        <v>73</v>
      </c>
      <c r="S364" s="28" t="s">
        <v>73</v>
      </c>
      <c r="T364" s="28" t="s">
        <v>73</v>
      </c>
      <c r="U364" s="28" t="s">
        <v>73</v>
      </c>
      <c r="V364" s="28" t="s">
        <v>73</v>
      </c>
      <c r="W364" s="28" t="s">
        <v>73</v>
      </c>
      <c r="X364" s="28" t="s">
        <v>73</v>
      </c>
      <c r="Y364" s="28" t="s">
        <v>73</v>
      </c>
      <c r="Z364" s="28" t="s">
        <v>73</v>
      </c>
      <c r="AA364" s="28"/>
      <c r="AB364" s="28"/>
      <c r="AC364" s="28" t="s">
        <v>73</v>
      </c>
      <c r="AD364" s="43"/>
      <c r="AE364" s="34">
        <f t="shared" si="7"/>
        <v>0</v>
      </c>
      <c r="AF364" s="28"/>
      <c r="AG364" s="28"/>
      <c r="AH364" s="36">
        <f t="shared" si="2"/>
        <v>0</v>
      </c>
      <c r="AI364" s="28" t="s">
        <v>92</v>
      </c>
      <c r="AJ364" s="28" t="s">
        <v>55</v>
      </c>
      <c r="AK364" s="28" t="s">
        <v>55</v>
      </c>
      <c r="AL364" s="28" t="s">
        <v>55</v>
      </c>
      <c r="AM364" s="28" t="s">
        <v>55</v>
      </c>
      <c r="AN364" s="28" t="s">
        <v>92</v>
      </c>
      <c r="AO364" s="28" t="s">
        <v>55</v>
      </c>
      <c r="AP364" s="34">
        <f t="shared" si="8"/>
        <v>0</v>
      </c>
      <c r="AQ364" s="34">
        <f t="shared" si="9"/>
        <v>0</v>
      </c>
      <c r="AR364" s="34">
        <f t="shared" si="10"/>
        <v>0</v>
      </c>
      <c r="AS364" s="34">
        <f t="shared" si="11"/>
        <v>13</v>
      </c>
    </row>
    <row r="365">
      <c r="A365" s="37">
        <v>360.0</v>
      </c>
      <c r="B365" s="116" t="s">
        <v>714</v>
      </c>
      <c r="C365" s="116" t="s">
        <v>77</v>
      </c>
      <c r="D365" s="116" t="s">
        <v>115</v>
      </c>
      <c r="E365" s="117"/>
      <c r="F365" s="116" t="s">
        <v>79</v>
      </c>
      <c r="G365" s="116" t="s">
        <v>851</v>
      </c>
      <c r="H365" s="47" t="s">
        <v>83</v>
      </c>
      <c r="I365" s="47" t="s">
        <v>84</v>
      </c>
      <c r="J365" s="39">
        <v>42979.0</v>
      </c>
      <c r="K365" s="43"/>
      <c r="L365" s="47" t="s">
        <v>85</v>
      </c>
      <c r="M365" s="43"/>
      <c r="N365" s="43"/>
      <c r="O365" s="28" t="s">
        <v>72</v>
      </c>
      <c r="P365" s="28" t="s">
        <v>71</v>
      </c>
      <c r="Q365" s="28" t="s">
        <v>71</v>
      </c>
      <c r="R365" s="28" t="s">
        <v>71</v>
      </c>
      <c r="S365" s="28" t="s">
        <v>72</v>
      </c>
      <c r="T365" s="28" t="s">
        <v>72</v>
      </c>
      <c r="U365" s="28" t="s">
        <v>72</v>
      </c>
      <c r="V365" s="28" t="s">
        <v>73</v>
      </c>
      <c r="W365" s="28" t="s">
        <v>73</v>
      </c>
      <c r="X365" s="28" t="s">
        <v>73</v>
      </c>
      <c r="Y365" s="28" t="s">
        <v>73</v>
      </c>
      <c r="Z365" s="28" t="s">
        <v>73</v>
      </c>
      <c r="AA365" s="28"/>
      <c r="AB365" s="28"/>
      <c r="AC365" s="28" t="s">
        <v>73</v>
      </c>
      <c r="AD365" s="43"/>
      <c r="AE365" s="34">
        <f t="shared" si="7"/>
        <v>0</v>
      </c>
      <c r="AF365" s="43"/>
      <c r="AG365" s="43"/>
      <c r="AH365" s="36">
        <f t="shared" si="2"/>
        <v>0</v>
      </c>
      <c r="AI365" s="28" t="s">
        <v>92</v>
      </c>
      <c r="AJ365" s="28" t="s">
        <v>55</v>
      </c>
      <c r="AK365" s="28" t="s">
        <v>55</v>
      </c>
      <c r="AL365" s="28" t="s">
        <v>55</v>
      </c>
      <c r="AM365" s="28" t="s">
        <v>55</v>
      </c>
      <c r="AN365" s="28" t="s">
        <v>92</v>
      </c>
      <c r="AO365" s="28" t="s">
        <v>55</v>
      </c>
      <c r="AP365" s="34">
        <f t="shared" si="8"/>
        <v>0</v>
      </c>
      <c r="AQ365" s="34">
        <f t="shared" si="9"/>
        <v>3</v>
      </c>
      <c r="AR365" s="34">
        <f t="shared" si="10"/>
        <v>4</v>
      </c>
      <c r="AS365" s="34">
        <f t="shared" si="11"/>
        <v>6</v>
      </c>
    </row>
    <row r="366">
      <c r="A366" s="18">
        <v>361.0</v>
      </c>
      <c r="B366" s="116" t="s">
        <v>717</v>
      </c>
      <c r="C366" s="116" t="s">
        <v>457</v>
      </c>
      <c r="D366" s="116" t="s">
        <v>200</v>
      </c>
      <c r="E366" s="117"/>
      <c r="F366" s="116" t="s">
        <v>96</v>
      </c>
      <c r="G366" s="116" t="s">
        <v>851</v>
      </c>
      <c r="H366" s="47" t="s">
        <v>83</v>
      </c>
      <c r="I366" s="47" t="s">
        <v>84</v>
      </c>
      <c r="J366" s="39">
        <v>42979.0</v>
      </c>
      <c r="K366" s="43"/>
      <c r="L366" s="47" t="s">
        <v>85</v>
      </c>
      <c r="M366" s="43"/>
      <c r="N366" s="43"/>
      <c r="O366" s="28" t="s">
        <v>72</v>
      </c>
      <c r="P366" s="28" t="s">
        <v>72</v>
      </c>
      <c r="Q366" s="28" t="s">
        <v>71</v>
      </c>
      <c r="R366" s="28" t="s">
        <v>72</v>
      </c>
      <c r="S366" s="28" t="s">
        <v>73</v>
      </c>
      <c r="T366" s="28" t="s">
        <v>72</v>
      </c>
      <c r="U366" s="28" t="s">
        <v>72</v>
      </c>
      <c r="V366" s="28" t="s">
        <v>73</v>
      </c>
      <c r="W366" s="28" t="s">
        <v>73</v>
      </c>
      <c r="X366" s="28" t="s">
        <v>73</v>
      </c>
      <c r="Y366" s="28" t="s">
        <v>73</v>
      </c>
      <c r="Z366" s="28" t="s">
        <v>73</v>
      </c>
      <c r="AA366" s="28"/>
      <c r="AB366" s="28"/>
      <c r="AC366" s="28" t="s">
        <v>73</v>
      </c>
      <c r="AD366" s="43"/>
      <c r="AE366" s="34">
        <f t="shared" si="7"/>
        <v>0</v>
      </c>
      <c r="AF366" s="43"/>
      <c r="AG366" s="43"/>
      <c r="AH366" s="36">
        <f t="shared" si="2"/>
        <v>0</v>
      </c>
      <c r="AI366" s="28" t="s">
        <v>92</v>
      </c>
      <c r="AJ366" s="28" t="s">
        <v>55</v>
      </c>
      <c r="AK366" s="28" t="s">
        <v>55</v>
      </c>
      <c r="AL366" s="28" t="s">
        <v>55</v>
      </c>
      <c r="AM366" s="28" t="s">
        <v>55</v>
      </c>
      <c r="AN366" s="28" t="s">
        <v>92</v>
      </c>
      <c r="AO366" s="28" t="s">
        <v>55</v>
      </c>
      <c r="AP366" s="34">
        <f t="shared" si="8"/>
        <v>0</v>
      </c>
      <c r="AQ366" s="34">
        <f t="shared" si="9"/>
        <v>1</v>
      </c>
      <c r="AR366" s="34">
        <f t="shared" si="10"/>
        <v>5</v>
      </c>
      <c r="AS366" s="34">
        <f t="shared" si="11"/>
        <v>7</v>
      </c>
    </row>
    <row r="367">
      <c r="A367" s="37">
        <v>362.0</v>
      </c>
      <c r="B367" s="116" t="s">
        <v>1994</v>
      </c>
      <c r="C367" s="116" t="s">
        <v>2012</v>
      </c>
      <c r="D367" s="118"/>
      <c r="E367" s="118"/>
      <c r="F367" s="116" t="s">
        <v>96</v>
      </c>
      <c r="G367" s="116" t="s">
        <v>851</v>
      </c>
      <c r="H367" s="38" t="s">
        <v>83</v>
      </c>
      <c r="I367" s="38" t="s">
        <v>138</v>
      </c>
      <c r="J367" s="39">
        <v>42979.0</v>
      </c>
      <c r="K367" s="39">
        <v>42984.0</v>
      </c>
      <c r="L367" s="41"/>
      <c r="M367" s="41"/>
      <c r="N367" s="41"/>
      <c r="O367" s="28" t="s">
        <v>73</v>
      </c>
      <c r="P367" s="28" t="s">
        <v>73</v>
      </c>
      <c r="Q367" s="28" t="s">
        <v>73</v>
      </c>
      <c r="R367" s="28" t="s">
        <v>73</v>
      </c>
      <c r="S367" s="28" t="s">
        <v>73</v>
      </c>
      <c r="T367" s="28" t="s">
        <v>73</v>
      </c>
      <c r="U367" s="28" t="s">
        <v>73</v>
      </c>
      <c r="V367" s="28" t="s">
        <v>73</v>
      </c>
      <c r="W367" s="28" t="s">
        <v>73</v>
      </c>
      <c r="X367" s="28" t="s">
        <v>73</v>
      </c>
      <c r="Y367" s="28" t="s">
        <v>73</v>
      </c>
      <c r="Z367" s="28" t="s">
        <v>73</v>
      </c>
      <c r="AA367" s="28"/>
      <c r="AB367" s="28"/>
      <c r="AC367" s="28" t="s">
        <v>73</v>
      </c>
      <c r="AD367" s="41"/>
      <c r="AE367" s="34">
        <f t="shared" si="7"/>
        <v>0</v>
      </c>
      <c r="AF367" s="41"/>
      <c r="AG367" s="41"/>
      <c r="AH367" s="36">
        <f t="shared" si="2"/>
        <v>0</v>
      </c>
      <c r="AI367" s="28" t="s">
        <v>92</v>
      </c>
      <c r="AJ367" s="28" t="s">
        <v>55</v>
      </c>
      <c r="AK367" s="28" t="s">
        <v>55</v>
      </c>
      <c r="AL367" s="28" t="s">
        <v>55</v>
      </c>
      <c r="AM367" s="28" t="s">
        <v>55</v>
      </c>
      <c r="AN367" s="28" t="s">
        <v>92</v>
      </c>
      <c r="AO367" s="28" t="s">
        <v>55</v>
      </c>
      <c r="AP367" s="34">
        <f t="shared" si="8"/>
        <v>0</v>
      </c>
      <c r="AQ367" s="34">
        <f t="shared" si="9"/>
        <v>0</v>
      </c>
      <c r="AR367" s="34">
        <f t="shared" si="10"/>
        <v>0</v>
      </c>
      <c r="AS367" s="34">
        <f t="shared" si="11"/>
        <v>13</v>
      </c>
      <c r="AT367" s="7"/>
    </row>
    <row r="368">
      <c r="A368" s="18">
        <v>363.0</v>
      </c>
      <c r="B368" s="116" t="s">
        <v>718</v>
      </c>
      <c r="C368" s="116" t="s">
        <v>78</v>
      </c>
      <c r="D368" s="116" t="s">
        <v>719</v>
      </c>
      <c r="E368" s="117"/>
      <c r="F368" s="116" t="s">
        <v>79</v>
      </c>
      <c r="G368" s="116" t="s">
        <v>851</v>
      </c>
      <c r="H368" s="38" t="s">
        <v>83</v>
      </c>
      <c r="I368" s="38" t="s">
        <v>84</v>
      </c>
      <c r="J368" s="39">
        <v>42979.0</v>
      </c>
      <c r="K368" s="41"/>
      <c r="L368" s="38" t="s">
        <v>85</v>
      </c>
      <c r="M368" s="41"/>
      <c r="N368" s="41"/>
      <c r="O368" s="28" t="s">
        <v>71</v>
      </c>
      <c r="P368" s="28" t="s">
        <v>71</v>
      </c>
      <c r="Q368" s="28" t="s">
        <v>71</v>
      </c>
      <c r="R368" s="28" t="s">
        <v>71</v>
      </c>
      <c r="S368" s="28" t="s">
        <v>71</v>
      </c>
      <c r="T368" s="28" t="s">
        <v>71</v>
      </c>
      <c r="U368" s="28" t="s">
        <v>71</v>
      </c>
      <c r="V368" s="28" t="s">
        <v>73</v>
      </c>
      <c r="W368" s="28" t="s">
        <v>73</v>
      </c>
      <c r="X368" s="28" t="s">
        <v>73</v>
      </c>
      <c r="Y368" s="28" t="s">
        <v>73</v>
      </c>
      <c r="Z368" s="28" t="s">
        <v>73</v>
      </c>
      <c r="AA368" s="28"/>
      <c r="AB368" s="28"/>
      <c r="AC368" s="28" t="s">
        <v>73</v>
      </c>
      <c r="AD368" s="43"/>
      <c r="AE368" s="34">
        <f t="shared" si="7"/>
        <v>0</v>
      </c>
      <c r="AF368" s="64"/>
      <c r="AG368" s="43"/>
      <c r="AH368" s="36">
        <f t="shared" si="2"/>
        <v>0</v>
      </c>
      <c r="AI368" s="28" t="s">
        <v>92</v>
      </c>
      <c r="AJ368" s="28" t="s">
        <v>55</v>
      </c>
      <c r="AK368" s="28" t="s">
        <v>55</v>
      </c>
      <c r="AL368" s="28" t="s">
        <v>55</v>
      </c>
      <c r="AM368" s="28" t="s">
        <v>55</v>
      </c>
      <c r="AN368" s="28" t="s">
        <v>92</v>
      </c>
      <c r="AO368" s="28" t="s">
        <v>55</v>
      </c>
      <c r="AP368" s="34">
        <f t="shared" si="8"/>
        <v>0</v>
      </c>
      <c r="AQ368" s="34">
        <f t="shared" si="9"/>
        <v>7</v>
      </c>
      <c r="AR368" s="34">
        <f t="shared" si="10"/>
        <v>0</v>
      </c>
      <c r="AS368" s="34">
        <f t="shared" si="11"/>
        <v>6</v>
      </c>
    </row>
    <row r="369">
      <c r="A369" s="37">
        <v>364.0</v>
      </c>
      <c r="B369" s="116" t="s">
        <v>720</v>
      </c>
      <c r="C369" s="116" t="s">
        <v>259</v>
      </c>
      <c r="D369" s="116" t="s">
        <v>235</v>
      </c>
      <c r="E369" s="116" t="s">
        <v>314</v>
      </c>
      <c r="F369" s="116" t="s">
        <v>96</v>
      </c>
      <c r="G369" s="116" t="s">
        <v>851</v>
      </c>
      <c r="H369" s="38" t="s">
        <v>83</v>
      </c>
      <c r="I369" s="38" t="s">
        <v>84</v>
      </c>
      <c r="J369" s="39">
        <v>42979.0</v>
      </c>
      <c r="K369" s="41"/>
      <c r="L369" s="38" t="s">
        <v>85</v>
      </c>
      <c r="M369" s="41"/>
      <c r="N369" s="41"/>
      <c r="O369" s="28" t="s">
        <v>72</v>
      </c>
      <c r="P369" s="28" t="s">
        <v>71</v>
      </c>
      <c r="Q369" s="28" t="s">
        <v>72</v>
      </c>
      <c r="R369" s="28" t="s">
        <v>73</v>
      </c>
      <c r="S369" s="28" t="s">
        <v>73</v>
      </c>
      <c r="T369" s="28" t="s">
        <v>72</v>
      </c>
      <c r="U369" s="28" t="s">
        <v>73</v>
      </c>
      <c r="V369" s="28" t="s">
        <v>73</v>
      </c>
      <c r="W369" s="28" t="s">
        <v>73</v>
      </c>
      <c r="X369" s="28" t="s">
        <v>73</v>
      </c>
      <c r="Y369" s="28" t="s">
        <v>73</v>
      </c>
      <c r="Z369" s="28" t="s">
        <v>73</v>
      </c>
      <c r="AA369" s="28"/>
      <c r="AB369" s="28"/>
      <c r="AC369" s="28" t="s">
        <v>73</v>
      </c>
      <c r="AD369" s="43"/>
      <c r="AE369" s="34">
        <f t="shared" si="7"/>
        <v>0</v>
      </c>
      <c r="AF369" s="64"/>
      <c r="AG369" s="41"/>
      <c r="AH369" s="36">
        <f t="shared" si="2"/>
        <v>0</v>
      </c>
      <c r="AI369" s="28" t="s">
        <v>92</v>
      </c>
      <c r="AJ369" s="28" t="s">
        <v>55</v>
      </c>
      <c r="AK369" s="28" t="s">
        <v>55</v>
      </c>
      <c r="AL369" s="28" t="s">
        <v>55</v>
      </c>
      <c r="AM369" s="28" t="s">
        <v>55</v>
      </c>
      <c r="AN369" s="28" t="s">
        <v>92</v>
      </c>
      <c r="AO369" s="28" t="s">
        <v>55</v>
      </c>
      <c r="AP369" s="34">
        <f t="shared" si="8"/>
        <v>0</v>
      </c>
      <c r="AQ369" s="34">
        <f t="shared" si="9"/>
        <v>1</v>
      </c>
      <c r="AR369" s="34">
        <f t="shared" si="10"/>
        <v>3</v>
      </c>
      <c r="AS369" s="34">
        <f t="shared" si="11"/>
        <v>9</v>
      </c>
    </row>
    <row r="370">
      <c r="A370" s="18">
        <v>365.0</v>
      </c>
      <c r="B370" s="116" t="s">
        <v>721</v>
      </c>
      <c r="C370" s="116" t="s">
        <v>722</v>
      </c>
      <c r="D370" s="116" t="s">
        <v>723</v>
      </c>
      <c r="E370" s="117"/>
      <c r="F370" s="116" t="s">
        <v>96</v>
      </c>
      <c r="G370" s="116" t="s">
        <v>851</v>
      </c>
      <c r="H370" s="38" t="s">
        <v>83</v>
      </c>
      <c r="I370" s="38" t="s">
        <v>84</v>
      </c>
      <c r="J370" s="39">
        <v>42979.0</v>
      </c>
      <c r="K370" s="41"/>
      <c r="L370" s="38" t="s">
        <v>85</v>
      </c>
      <c r="M370" s="41"/>
      <c r="N370" s="41"/>
      <c r="O370" s="28" t="s">
        <v>73</v>
      </c>
      <c r="P370" s="28" t="s">
        <v>73</v>
      </c>
      <c r="Q370" s="28" t="s">
        <v>73</v>
      </c>
      <c r="R370" s="28" t="s">
        <v>72</v>
      </c>
      <c r="S370" s="28" t="s">
        <v>73</v>
      </c>
      <c r="T370" s="28" t="s">
        <v>73</v>
      </c>
      <c r="U370" s="28" t="s">
        <v>73</v>
      </c>
      <c r="V370" s="28" t="s">
        <v>73</v>
      </c>
      <c r="W370" s="28" t="s">
        <v>73</v>
      </c>
      <c r="X370" s="28" t="s">
        <v>73</v>
      </c>
      <c r="Y370" s="28" t="s">
        <v>73</v>
      </c>
      <c r="Z370" s="28" t="s">
        <v>73</v>
      </c>
      <c r="AA370" s="28"/>
      <c r="AB370" s="28"/>
      <c r="AC370" s="28" t="s">
        <v>73</v>
      </c>
      <c r="AD370" s="43"/>
      <c r="AE370" s="34">
        <f t="shared" si="7"/>
        <v>0</v>
      </c>
      <c r="AF370" s="43"/>
      <c r="AG370" s="43"/>
      <c r="AH370" s="36">
        <f t="shared" si="2"/>
        <v>0</v>
      </c>
      <c r="AI370" s="28" t="s">
        <v>92</v>
      </c>
      <c r="AJ370" s="28" t="s">
        <v>55</v>
      </c>
      <c r="AK370" s="28" t="s">
        <v>55</v>
      </c>
      <c r="AL370" s="28" t="s">
        <v>55</v>
      </c>
      <c r="AM370" s="28" t="s">
        <v>55</v>
      </c>
      <c r="AN370" s="28" t="s">
        <v>92</v>
      </c>
      <c r="AO370" s="28" t="s">
        <v>55</v>
      </c>
      <c r="AP370" s="34">
        <f t="shared" si="8"/>
        <v>0</v>
      </c>
      <c r="AQ370" s="34">
        <f t="shared" si="9"/>
        <v>0</v>
      </c>
      <c r="AR370" s="34">
        <f t="shared" si="10"/>
        <v>1</v>
      </c>
      <c r="AS370" s="34">
        <f t="shared" si="11"/>
        <v>12</v>
      </c>
    </row>
    <row r="371">
      <c r="A371" s="37">
        <v>366.0</v>
      </c>
      <c r="B371" s="116" t="s">
        <v>725</v>
      </c>
      <c r="C371" s="116" t="s">
        <v>314</v>
      </c>
      <c r="D371" s="116" t="s">
        <v>110</v>
      </c>
      <c r="E371" s="117"/>
      <c r="F371" s="116" t="s">
        <v>96</v>
      </c>
      <c r="G371" s="116" t="s">
        <v>851</v>
      </c>
      <c r="H371" s="38" t="s">
        <v>83</v>
      </c>
      <c r="I371" s="38" t="s">
        <v>84</v>
      </c>
      <c r="J371" s="39">
        <v>42979.0</v>
      </c>
      <c r="K371" s="41"/>
      <c r="L371" s="41"/>
      <c r="M371" s="41"/>
      <c r="N371" s="41"/>
      <c r="O371" s="28" t="s">
        <v>72</v>
      </c>
      <c r="P371" s="28" t="s">
        <v>71</v>
      </c>
      <c r="Q371" s="28" t="s">
        <v>72</v>
      </c>
      <c r="R371" s="28" t="s">
        <v>71</v>
      </c>
      <c r="S371" s="28" t="s">
        <v>73</v>
      </c>
      <c r="T371" s="28" t="s">
        <v>72</v>
      </c>
      <c r="U371" s="28" t="s">
        <v>72</v>
      </c>
      <c r="V371" s="28" t="s">
        <v>73</v>
      </c>
      <c r="W371" s="28" t="s">
        <v>73</v>
      </c>
      <c r="X371" s="28" t="s">
        <v>73</v>
      </c>
      <c r="Y371" s="28" t="s">
        <v>73</v>
      </c>
      <c r="Z371" s="28" t="s">
        <v>73</v>
      </c>
      <c r="AA371" s="28"/>
      <c r="AB371" s="28"/>
      <c r="AC371" s="28" t="s">
        <v>73</v>
      </c>
      <c r="AD371" s="43"/>
      <c r="AE371" s="34">
        <f t="shared" si="7"/>
        <v>0</v>
      </c>
      <c r="AF371" s="41"/>
      <c r="AG371" s="41"/>
      <c r="AH371" s="36">
        <f t="shared" si="2"/>
        <v>0</v>
      </c>
      <c r="AI371" s="28" t="s">
        <v>92</v>
      </c>
      <c r="AJ371" s="28" t="s">
        <v>55</v>
      </c>
      <c r="AK371" s="28" t="s">
        <v>55</v>
      </c>
      <c r="AL371" s="28" t="s">
        <v>55</v>
      </c>
      <c r="AM371" s="28" t="s">
        <v>55</v>
      </c>
      <c r="AN371" s="28" t="s">
        <v>92</v>
      </c>
      <c r="AO371" s="28" t="s">
        <v>55</v>
      </c>
      <c r="AP371" s="34">
        <f t="shared" si="8"/>
        <v>0</v>
      </c>
      <c r="AQ371" s="34">
        <f t="shared" si="9"/>
        <v>2</v>
      </c>
      <c r="AR371" s="34">
        <f t="shared" si="10"/>
        <v>4</v>
      </c>
      <c r="AS371" s="34">
        <f t="shared" si="11"/>
        <v>7</v>
      </c>
    </row>
    <row r="372">
      <c r="A372" s="18">
        <v>367.0</v>
      </c>
      <c r="B372" s="116" t="s">
        <v>726</v>
      </c>
      <c r="C372" s="116" t="s">
        <v>571</v>
      </c>
      <c r="D372" s="118"/>
      <c r="E372" s="117"/>
      <c r="F372" s="116" t="s">
        <v>96</v>
      </c>
      <c r="G372" s="116" t="s">
        <v>851</v>
      </c>
      <c r="H372" s="38" t="s">
        <v>83</v>
      </c>
      <c r="I372" s="38" t="s">
        <v>84</v>
      </c>
      <c r="J372" s="39">
        <v>42979.0</v>
      </c>
      <c r="K372" s="41"/>
      <c r="L372" s="41"/>
      <c r="M372" s="41"/>
      <c r="N372" s="41"/>
      <c r="O372" s="28" t="s">
        <v>73</v>
      </c>
      <c r="P372" s="28" t="s">
        <v>73</v>
      </c>
      <c r="Q372" s="28" t="s">
        <v>73</v>
      </c>
      <c r="R372" s="28" t="s">
        <v>72</v>
      </c>
      <c r="S372" s="28" t="s">
        <v>73</v>
      </c>
      <c r="T372" s="28" t="s">
        <v>73</v>
      </c>
      <c r="U372" s="28" t="s">
        <v>73</v>
      </c>
      <c r="V372" s="28" t="s">
        <v>73</v>
      </c>
      <c r="W372" s="28" t="s">
        <v>73</v>
      </c>
      <c r="X372" s="28" t="s">
        <v>73</v>
      </c>
      <c r="Y372" s="28" t="s">
        <v>73</v>
      </c>
      <c r="Z372" s="28" t="s">
        <v>73</v>
      </c>
      <c r="AA372" s="28"/>
      <c r="AB372" s="28"/>
      <c r="AC372" s="28" t="s">
        <v>73</v>
      </c>
      <c r="AD372" s="43"/>
      <c r="AE372" s="34">
        <f t="shared" si="7"/>
        <v>0</v>
      </c>
      <c r="AF372" s="41"/>
      <c r="AG372" s="41"/>
      <c r="AH372" s="36">
        <f t="shared" si="2"/>
        <v>0</v>
      </c>
      <c r="AI372" s="28" t="s">
        <v>92</v>
      </c>
      <c r="AJ372" s="28" t="s">
        <v>55</v>
      </c>
      <c r="AK372" s="28" t="s">
        <v>55</v>
      </c>
      <c r="AL372" s="28" t="s">
        <v>55</v>
      </c>
      <c r="AM372" s="28" t="s">
        <v>55</v>
      </c>
      <c r="AN372" s="28" t="s">
        <v>92</v>
      </c>
      <c r="AO372" s="28" t="s">
        <v>55</v>
      </c>
      <c r="AP372" s="34">
        <f t="shared" si="8"/>
        <v>0</v>
      </c>
      <c r="AQ372" s="34">
        <f t="shared" si="9"/>
        <v>0</v>
      </c>
      <c r="AR372" s="34">
        <f t="shared" si="10"/>
        <v>1</v>
      </c>
      <c r="AS372" s="34">
        <f t="shared" si="11"/>
        <v>12</v>
      </c>
    </row>
    <row r="373">
      <c r="A373" s="37">
        <v>368.0</v>
      </c>
      <c r="B373" s="116" t="s">
        <v>97</v>
      </c>
      <c r="C373" s="116" t="s">
        <v>237</v>
      </c>
      <c r="D373" s="116" t="s">
        <v>143</v>
      </c>
      <c r="E373" s="117"/>
      <c r="F373" s="116" t="s">
        <v>79</v>
      </c>
      <c r="G373" s="116" t="s">
        <v>904</v>
      </c>
      <c r="H373" s="38" t="s">
        <v>83</v>
      </c>
      <c r="I373" s="38" t="s">
        <v>84</v>
      </c>
      <c r="J373" s="39">
        <v>42979.0</v>
      </c>
      <c r="K373" s="41"/>
      <c r="L373" s="41"/>
      <c r="M373" s="41"/>
      <c r="N373" s="41"/>
      <c r="O373" s="28" t="s">
        <v>72</v>
      </c>
      <c r="P373" s="28" t="s">
        <v>73</v>
      </c>
      <c r="Q373" s="28" t="s">
        <v>72</v>
      </c>
      <c r="R373" s="28" t="s">
        <v>73</v>
      </c>
      <c r="S373" s="28" t="s">
        <v>73</v>
      </c>
      <c r="T373" s="28" t="s">
        <v>73</v>
      </c>
      <c r="U373" s="28" t="s">
        <v>73</v>
      </c>
      <c r="V373" s="28" t="s">
        <v>73</v>
      </c>
      <c r="W373" s="28" t="s">
        <v>73</v>
      </c>
      <c r="X373" s="28" t="s">
        <v>73</v>
      </c>
      <c r="Y373" s="28" t="s">
        <v>73</v>
      </c>
      <c r="Z373" s="28" t="s">
        <v>73</v>
      </c>
      <c r="AA373" s="28" t="s">
        <v>73</v>
      </c>
      <c r="AB373" s="43"/>
      <c r="AC373" s="28" t="s">
        <v>73</v>
      </c>
      <c r="AD373" s="43"/>
      <c r="AE373" s="34">
        <f t="shared" si="7"/>
        <v>0</v>
      </c>
      <c r="AF373" s="45">
        <v>19.0</v>
      </c>
      <c r="AG373" s="41"/>
      <c r="AH373" s="36">
        <f t="shared" si="2"/>
        <v>19</v>
      </c>
      <c r="AI373" s="28" t="s">
        <v>92</v>
      </c>
      <c r="AJ373" s="41"/>
      <c r="AK373" s="41"/>
      <c r="AL373" s="41"/>
      <c r="AM373" s="41"/>
      <c r="AN373" s="28" t="s">
        <v>92</v>
      </c>
      <c r="AO373" s="41"/>
      <c r="AP373" s="34">
        <f t="shared" si="8"/>
        <v>0</v>
      </c>
      <c r="AQ373" s="34">
        <f t="shared" si="9"/>
        <v>0</v>
      </c>
      <c r="AR373" s="34">
        <f t="shared" si="10"/>
        <v>2</v>
      </c>
      <c r="AS373" s="34">
        <f t="shared" si="11"/>
        <v>12</v>
      </c>
    </row>
    <row r="374">
      <c r="A374" s="18">
        <v>369.0</v>
      </c>
      <c r="B374" s="116" t="s">
        <v>732</v>
      </c>
      <c r="C374" s="116" t="s">
        <v>185</v>
      </c>
      <c r="D374" s="116" t="s">
        <v>733</v>
      </c>
      <c r="E374" s="117"/>
      <c r="F374" s="116" t="s">
        <v>79</v>
      </c>
      <c r="G374" s="116" t="s">
        <v>904</v>
      </c>
      <c r="H374" s="38" t="s">
        <v>83</v>
      </c>
      <c r="I374" s="38" t="s">
        <v>84</v>
      </c>
      <c r="J374" s="39">
        <v>42979.0</v>
      </c>
      <c r="K374" s="41"/>
      <c r="L374" s="41"/>
      <c r="M374" s="41"/>
      <c r="N374" s="41"/>
      <c r="O374" s="28" t="s">
        <v>72</v>
      </c>
      <c r="P374" s="28" t="s">
        <v>72</v>
      </c>
      <c r="Q374" s="28" t="s">
        <v>72</v>
      </c>
      <c r="R374" s="28" t="s">
        <v>73</v>
      </c>
      <c r="S374" s="28" t="s">
        <v>73</v>
      </c>
      <c r="T374" s="28" t="s">
        <v>73</v>
      </c>
      <c r="U374" s="28" t="s">
        <v>73</v>
      </c>
      <c r="V374" s="28" t="s">
        <v>73</v>
      </c>
      <c r="W374" s="28" t="s">
        <v>73</v>
      </c>
      <c r="X374" s="28" t="s">
        <v>73</v>
      </c>
      <c r="Y374" s="28" t="s">
        <v>73</v>
      </c>
      <c r="Z374" s="28" t="s">
        <v>73</v>
      </c>
      <c r="AA374" s="28" t="s">
        <v>73</v>
      </c>
      <c r="AB374" s="43"/>
      <c r="AC374" s="28" t="s">
        <v>73</v>
      </c>
      <c r="AD374" s="43"/>
      <c r="AE374" s="34">
        <f t="shared" si="7"/>
        <v>0</v>
      </c>
      <c r="AF374" s="45">
        <v>28.0</v>
      </c>
      <c r="AG374" s="43"/>
      <c r="AH374" s="36">
        <f t="shared" si="2"/>
        <v>28</v>
      </c>
      <c r="AI374" s="28" t="s">
        <v>92</v>
      </c>
      <c r="AJ374" s="41"/>
      <c r="AK374" s="41"/>
      <c r="AL374" s="41"/>
      <c r="AM374" s="41"/>
      <c r="AN374" s="28" t="s">
        <v>92</v>
      </c>
      <c r="AO374" s="41"/>
      <c r="AP374" s="34">
        <f t="shared" si="8"/>
        <v>0</v>
      </c>
      <c r="AQ374" s="34">
        <f t="shared" si="9"/>
        <v>0</v>
      </c>
      <c r="AR374" s="34">
        <f t="shared" si="10"/>
        <v>3</v>
      </c>
      <c r="AS374" s="34">
        <f t="shared" si="11"/>
        <v>11</v>
      </c>
    </row>
    <row r="375">
      <c r="A375" s="37">
        <v>370.0</v>
      </c>
      <c r="B375" s="116" t="s">
        <v>734</v>
      </c>
      <c r="C375" s="116" t="s">
        <v>735</v>
      </c>
      <c r="D375" s="118"/>
      <c r="E375" s="117"/>
      <c r="F375" s="116" t="s">
        <v>96</v>
      </c>
      <c r="G375" s="116" t="s">
        <v>904</v>
      </c>
      <c r="H375" s="38" t="s">
        <v>83</v>
      </c>
      <c r="I375" s="38" t="s">
        <v>84</v>
      </c>
      <c r="J375" s="39">
        <v>42979.0</v>
      </c>
      <c r="K375" s="41"/>
      <c r="L375" s="41"/>
      <c r="M375" s="41"/>
      <c r="N375" s="41"/>
      <c r="O375" s="28" t="s">
        <v>72</v>
      </c>
      <c r="P375" s="28" t="s">
        <v>73</v>
      </c>
      <c r="Q375" s="28" t="s">
        <v>72</v>
      </c>
      <c r="R375" s="28" t="s">
        <v>73</v>
      </c>
      <c r="S375" s="28" t="s">
        <v>73</v>
      </c>
      <c r="T375" s="28" t="s">
        <v>73</v>
      </c>
      <c r="U375" s="28" t="s">
        <v>73</v>
      </c>
      <c r="V375" s="28" t="s">
        <v>73</v>
      </c>
      <c r="W375" s="28" t="s">
        <v>73</v>
      </c>
      <c r="X375" s="28" t="s">
        <v>73</v>
      </c>
      <c r="Y375" s="28" t="s">
        <v>73</v>
      </c>
      <c r="Z375" s="28" t="s">
        <v>73</v>
      </c>
      <c r="AA375" s="28" t="s">
        <v>73</v>
      </c>
      <c r="AB375" s="43"/>
      <c r="AC375" s="28" t="s">
        <v>73</v>
      </c>
      <c r="AD375" s="43"/>
      <c r="AE375" s="34">
        <f t="shared" si="7"/>
        <v>0</v>
      </c>
      <c r="AF375" s="28">
        <v>0.0</v>
      </c>
      <c r="AG375" s="41"/>
      <c r="AH375" s="36">
        <f t="shared" si="2"/>
        <v>0</v>
      </c>
      <c r="AI375" s="28" t="s">
        <v>92</v>
      </c>
      <c r="AJ375" s="41"/>
      <c r="AK375" s="41"/>
      <c r="AL375" s="41"/>
      <c r="AM375" s="41"/>
      <c r="AN375" s="28" t="s">
        <v>92</v>
      </c>
      <c r="AO375" s="41"/>
      <c r="AP375" s="34">
        <f t="shared" si="8"/>
        <v>0</v>
      </c>
      <c r="AQ375" s="34">
        <f t="shared" si="9"/>
        <v>0</v>
      </c>
      <c r="AR375" s="34">
        <f t="shared" si="10"/>
        <v>2</v>
      </c>
      <c r="AS375" s="34">
        <f t="shared" si="11"/>
        <v>12</v>
      </c>
    </row>
    <row r="376">
      <c r="A376" s="18">
        <v>371.0</v>
      </c>
      <c r="B376" s="116" t="s">
        <v>485</v>
      </c>
      <c r="C376" s="116" t="s">
        <v>113</v>
      </c>
      <c r="D376" s="116" t="s">
        <v>476</v>
      </c>
      <c r="E376" s="117"/>
      <c r="F376" s="116" t="s">
        <v>96</v>
      </c>
      <c r="G376" s="116" t="s">
        <v>904</v>
      </c>
      <c r="H376" s="38" t="s">
        <v>83</v>
      </c>
      <c r="I376" s="38" t="s">
        <v>84</v>
      </c>
      <c r="J376" s="39">
        <v>42979.0</v>
      </c>
      <c r="K376" s="41"/>
      <c r="L376" s="41"/>
      <c r="M376" s="41"/>
      <c r="N376" s="41"/>
      <c r="O376" s="28" t="s">
        <v>73</v>
      </c>
      <c r="P376" s="28" t="s">
        <v>73</v>
      </c>
      <c r="Q376" s="28" t="s">
        <v>73</v>
      </c>
      <c r="R376" s="28" t="s">
        <v>73</v>
      </c>
      <c r="S376" s="28" t="s">
        <v>73</v>
      </c>
      <c r="T376" s="28" t="s">
        <v>73</v>
      </c>
      <c r="U376" s="28" t="s">
        <v>73</v>
      </c>
      <c r="V376" s="28" t="s">
        <v>73</v>
      </c>
      <c r="W376" s="28" t="s">
        <v>73</v>
      </c>
      <c r="X376" s="28" t="s">
        <v>73</v>
      </c>
      <c r="Y376" s="28" t="s">
        <v>73</v>
      </c>
      <c r="Z376" s="28" t="s">
        <v>73</v>
      </c>
      <c r="AA376" s="28" t="s">
        <v>73</v>
      </c>
      <c r="AB376" s="43"/>
      <c r="AC376" s="28" t="s">
        <v>73</v>
      </c>
      <c r="AD376" s="43"/>
      <c r="AE376" s="34">
        <f t="shared" si="7"/>
        <v>0</v>
      </c>
      <c r="AF376" s="45">
        <v>4.0</v>
      </c>
      <c r="AG376" s="43"/>
      <c r="AH376" s="36">
        <f t="shared" si="2"/>
        <v>4</v>
      </c>
      <c r="AI376" s="28" t="s">
        <v>92</v>
      </c>
      <c r="AJ376" s="41"/>
      <c r="AK376" s="41"/>
      <c r="AL376" s="41"/>
      <c r="AM376" s="41"/>
      <c r="AN376" s="28" t="s">
        <v>92</v>
      </c>
      <c r="AO376" s="41"/>
      <c r="AP376" s="34">
        <f t="shared" si="8"/>
        <v>0</v>
      </c>
      <c r="AQ376" s="34">
        <f t="shared" si="9"/>
        <v>0</v>
      </c>
      <c r="AR376" s="34">
        <f t="shared" si="10"/>
        <v>0</v>
      </c>
      <c r="AS376" s="34">
        <f t="shared" si="11"/>
        <v>14</v>
      </c>
    </row>
    <row r="377">
      <c r="A377" s="37">
        <v>372.0</v>
      </c>
      <c r="B377" s="116" t="s">
        <v>738</v>
      </c>
      <c r="C377" s="116" t="s">
        <v>153</v>
      </c>
      <c r="D377" s="116" t="s">
        <v>596</v>
      </c>
      <c r="E377" s="117"/>
      <c r="F377" s="116" t="s">
        <v>79</v>
      </c>
      <c r="G377" s="116" t="s">
        <v>904</v>
      </c>
      <c r="H377" s="38" t="s">
        <v>83</v>
      </c>
      <c r="I377" s="38" t="s">
        <v>84</v>
      </c>
      <c r="J377" s="39">
        <v>42979.0</v>
      </c>
      <c r="K377" s="44"/>
      <c r="L377" s="41"/>
      <c r="M377" s="41"/>
      <c r="N377" s="41"/>
      <c r="O377" s="28" t="s">
        <v>72</v>
      </c>
      <c r="P377" s="28" t="s">
        <v>73</v>
      </c>
      <c r="Q377" s="28" t="s">
        <v>73</v>
      </c>
      <c r="R377" s="28" t="s">
        <v>73</v>
      </c>
      <c r="S377" s="28" t="s">
        <v>73</v>
      </c>
      <c r="T377" s="28" t="s">
        <v>73</v>
      </c>
      <c r="U377" s="28" t="s">
        <v>73</v>
      </c>
      <c r="V377" s="28" t="s">
        <v>73</v>
      </c>
      <c r="W377" s="28" t="s">
        <v>73</v>
      </c>
      <c r="X377" s="28" t="s">
        <v>73</v>
      </c>
      <c r="Y377" s="28" t="s">
        <v>73</v>
      </c>
      <c r="Z377" s="28" t="s">
        <v>73</v>
      </c>
      <c r="AA377" s="28" t="s">
        <v>73</v>
      </c>
      <c r="AB377" s="43"/>
      <c r="AC377" s="28" t="s">
        <v>73</v>
      </c>
      <c r="AD377" s="43"/>
      <c r="AE377" s="34">
        <f t="shared" si="7"/>
        <v>0</v>
      </c>
      <c r="AF377" s="28">
        <v>20.0</v>
      </c>
      <c r="AG377" s="43"/>
      <c r="AH377" s="36">
        <f t="shared" si="2"/>
        <v>20</v>
      </c>
      <c r="AI377" s="28" t="s">
        <v>92</v>
      </c>
      <c r="AJ377" s="41"/>
      <c r="AK377" s="41"/>
      <c r="AL377" s="41"/>
      <c r="AM377" s="41"/>
      <c r="AN377" s="28" t="s">
        <v>92</v>
      </c>
      <c r="AO377" s="41"/>
      <c r="AP377" s="34">
        <f t="shared" si="8"/>
        <v>0</v>
      </c>
      <c r="AQ377" s="34">
        <f t="shared" si="9"/>
        <v>0</v>
      </c>
      <c r="AR377" s="34">
        <f t="shared" si="10"/>
        <v>1</v>
      </c>
      <c r="AS377" s="34">
        <f t="shared" si="11"/>
        <v>13</v>
      </c>
    </row>
    <row r="378">
      <c r="A378" s="18">
        <v>373.0</v>
      </c>
      <c r="B378" s="116" t="s">
        <v>739</v>
      </c>
      <c r="C378" s="116" t="s">
        <v>217</v>
      </c>
      <c r="D378" s="116" t="s">
        <v>740</v>
      </c>
      <c r="E378" s="118"/>
      <c r="F378" s="116" t="s">
        <v>96</v>
      </c>
      <c r="G378" s="116" t="s">
        <v>904</v>
      </c>
      <c r="H378" s="38" t="s">
        <v>83</v>
      </c>
      <c r="I378" s="38" t="s">
        <v>84</v>
      </c>
      <c r="J378" s="39">
        <v>42979.0</v>
      </c>
      <c r="K378" s="41"/>
      <c r="L378" s="41"/>
      <c r="M378" s="41"/>
      <c r="N378" s="41"/>
      <c r="O378" s="28" t="s">
        <v>73</v>
      </c>
      <c r="P378" s="28" t="s">
        <v>73</v>
      </c>
      <c r="Q378" s="28" t="s">
        <v>73</v>
      </c>
      <c r="R378" s="28" t="s">
        <v>73</v>
      </c>
      <c r="S378" s="28" t="s">
        <v>73</v>
      </c>
      <c r="T378" s="28" t="s">
        <v>73</v>
      </c>
      <c r="U378" s="28" t="s">
        <v>73</v>
      </c>
      <c r="V378" s="28" t="s">
        <v>73</v>
      </c>
      <c r="W378" s="28" t="s">
        <v>73</v>
      </c>
      <c r="X378" s="28" t="s">
        <v>73</v>
      </c>
      <c r="Y378" s="28" t="s">
        <v>73</v>
      </c>
      <c r="Z378" s="28" t="s">
        <v>73</v>
      </c>
      <c r="AA378" s="28" t="s">
        <v>73</v>
      </c>
      <c r="AB378" s="43"/>
      <c r="AC378" s="28" t="s">
        <v>73</v>
      </c>
      <c r="AD378" s="43"/>
      <c r="AE378" s="34">
        <f t="shared" si="7"/>
        <v>0</v>
      </c>
      <c r="AF378" s="28">
        <v>4.0</v>
      </c>
      <c r="AG378" s="43"/>
      <c r="AH378" s="36">
        <f t="shared" si="2"/>
        <v>4</v>
      </c>
      <c r="AI378" s="28" t="s">
        <v>92</v>
      </c>
      <c r="AJ378" s="41"/>
      <c r="AK378" s="41"/>
      <c r="AL378" s="41"/>
      <c r="AM378" s="41"/>
      <c r="AN378" s="28" t="s">
        <v>92</v>
      </c>
      <c r="AO378" s="41"/>
      <c r="AP378" s="34">
        <f t="shared" si="8"/>
        <v>0</v>
      </c>
      <c r="AQ378" s="34">
        <f t="shared" si="9"/>
        <v>0</v>
      </c>
      <c r="AR378" s="34">
        <f t="shared" si="10"/>
        <v>0</v>
      </c>
      <c r="AS378" s="34">
        <f t="shared" si="11"/>
        <v>14</v>
      </c>
    </row>
    <row r="379">
      <c r="A379" s="37">
        <v>374.0</v>
      </c>
      <c r="B379" s="116" t="s">
        <v>741</v>
      </c>
      <c r="C379" s="116" t="s">
        <v>335</v>
      </c>
      <c r="D379" s="116" t="s">
        <v>719</v>
      </c>
      <c r="E379" s="117"/>
      <c r="F379" s="116" t="s">
        <v>79</v>
      </c>
      <c r="G379" s="116" t="s">
        <v>904</v>
      </c>
      <c r="H379" s="38" t="s">
        <v>83</v>
      </c>
      <c r="I379" s="38" t="s">
        <v>84</v>
      </c>
      <c r="J379" s="39">
        <v>42979.0</v>
      </c>
      <c r="K379" s="41"/>
      <c r="L379" s="41"/>
      <c r="M379" s="41"/>
      <c r="N379" s="41"/>
      <c r="O379" s="28" t="s">
        <v>72</v>
      </c>
      <c r="P379" s="28" t="s">
        <v>72</v>
      </c>
      <c r="Q379" s="28" t="s">
        <v>72</v>
      </c>
      <c r="R379" s="28" t="s">
        <v>73</v>
      </c>
      <c r="S379" s="28" t="s">
        <v>73</v>
      </c>
      <c r="T379" s="28" t="s">
        <v>73</v>
      </c>
      <c r="U379" s="28" t="s">
        <v>73</v>
      </c>
      <c r="V379" s="28" t="s">
        <v>73</v>
      </c>
      <c r="W379" s="28" t="s">
        <v>73</v>
      </c>
      <c r="X379" s="28" t="s">
        <v>73</v>
      </c>
      <c r="Y379" s="28" t="s">
        <v>73</v>
      </c>
      <c r="Z379" s="28" t="s">
        <v>73</v>
      </c>
      <c r="AA379" s="28" t="s">
        <v>73</v>
      </c>
      <c r="AB379" s="43"/>
      <c r="AC379" s="28" t="s">
        <v>73</v>
      </c>
      <c r="AD379" s="43"/>
      <c r="AE379" s="34">
        <f t="shared" si="7"/>
        <v>0</v>
      </c>
      <c r="AF379" s="28">
        <v>4.0</v>
      </c>
      <c r="AG379" s="43"/>
      <c r="AH379" s="36">
        <f t="shared" si="2"/>
        <v>4</v>
      </c>
      <c r="AI379" s="28" t="s">
        <v>92</v>
      </c>
      <c r="AJ379" s="41"/>
      <c r="AK379" s="41"/>
      <c r="AL379" s="41"/>
      <c r="AM379" s="41"/>
      <c r="AN379" s="28" t="s">
        <v>92</v>
      </c>
      <c r="AO379" s="41"/>
      <c r="AP379" s="34">
        <f t="shared" si="8"/>
        <v>0</v>
      </c>
      <c r="AQ379" s="34">
        <f t="shared" si="9"/>
        <v>0</v>
      </c>
      <c r="AR379" s="34">
        <f t="shared" si="10"/>
        <v>3</v>
      </c>
      <c r="AS379" s="34">
        <f t="shared" si="11"/>
        <v>11</v>
      </c>
    </row>
    <row r="380">
      <c r="A380" s="18">
        <v>375.0</v>
      </c>
      <c r="B380" s="116" t="s">
        <v>745</v>
      </c>
      <c r="C380" s="116" t="s">
        <v>126</v>
      </c>
      <c r="D380" s="118"/>
      <c r="E380" s="117"/>
      <c r="F380" s="116" t="s">
        <v>79</v>
      </c>
      <c r="G380" s="116" t="s">
        <v>904</v>
      </c>
      <c r="H380" s="38" t="s">
        <v>83</v>
      </c>
      <c r="I380" s="38" t="s">
        <v>84</v>
      </c>
      <c r="J380" s="39">
        <v>42979.0</v>
      </c>
      <c r="K380" s="44"/>
      <c r="L380" s="41"/>
      <c r="M380" s="41"/>
      <c r="N380" s="41"/>
      <c r="O380" s="28" t="s">
        <v>73</v>
      </c>
      <c r="P380" s="28" t="s">
        <v>73</v>
      </c>
      <c r="Q380" s="28" t="s">
        <v>73</v>
      </c>
      <c r="R380" s="28" t="s">
        <v>73</v>
      </c>
      <c r="S380" s="28" t="s">
        <v>73</v>
      </c>
      <c r="T380" s="28" t="s">
        <v>73</v>
      </c>
      <c r="U380" s="28" t="s">
        <v>73</v>
      </c>
      <c r="V380" s="28" t="s">
        <v>73</v>
      </c>
      <c r="W380" s="28" t="s">
        <v>73</v>
      </c>
      <c r="X380" s="28" t="s">
        <v>73</v>
      </c>
      <c r="Y380" s="28" t="s">
        <v>73</v>
      </c>
      <c r="Z380" s="28" t="s">
        <v>73</v>
      </c>
      <c r="AA380" s="28" t="s">
        <v>73</v>
      </c>
      <c r="AB380" s="43"/>
      <c r="AC380" s="28" t="s">
        <v>73</v>
      </c>
      <c r="AD380" s="43"/>
      <c r="AE380" s="34">
        <f t="shared" si="7"/>
        <v>0</v>
      </c>
      <c r="AF380" s="28">
        <v>0.0</v>
      </c>
      <c r="AG380" s="43"/>
      <c r="AH380" s="36">
        <f t="shared" si="2"/>
        <v>0</v>
      </c>
      <c r="AI380" s="28" t="s">
        <v>92</v>
      </c>
      <c r="AJ380" s="41"/>
      <c r="AK380" s="41"/>
      <c r="AL380" s="41"/>
      <c r="AM380" s="41"/>
      <c r="AN380" s="28" t="s">
        <v>92</v>
      </c>
      <c r="AO380" s="41"/>
      <c r="AP380" s="34">
        <f t="shared" si="8"/>
        <v>0</v>
      </c>
      <c r="AQ380" s="34">
        <f t="shared" si="9"/>
        <v>0</v>
      </c>
      <c r="AR380" s="34">
        <f t="shared" si="10"/>
        <v>0</v>
      </c>
      <c r="AS380" s="34">
        <f t="shared" si="11"/>
        <v>14</v>
      </c>
    </row>
    <row r="381">
      <c r="A381" s="37">
        <v>376.0</v>
      </c>
      <c r="B381" s="116" t="s">
        <v>370</v>
      </c>
      <c r="C381" s="116" t="s">
        <v>731</v>
      </c>
      <c r="D381" s="116" t="s">
        <v>746</v>
      </c>
      <c r="E381" s="117"/>
      <c r="F381" s="116" t="s">
        <v>79</v>
      </c>
      <c r="G381" s="116" t="s">
        <v>904</v>
      </c>
      <c r="H381" s="38" t="s">
        <v>83</v>
      </c>
      <c r="I381" s="38" t="s">
        <v>84</v>
      </c>
      <c r="J381" s="39">
        <v>42979.0</v>
      </c>
      <c r="K381" s="41"/>
      <c r="L381" s="41"/>
      <c r="M381" s="41"/>
      <c r="N381" s="41"/>
      <c r="O381" s="28" t="s">
        <v>73</v>
      </c>
      <c r="P381" s="28" t="s">
        <v>73</v>
      </c>
      <c r="Q381" s="28" t="s">
        <v>72</v>
      </c>
      <c r="R381" s="28" t="s">
        <v>73</v>
      </c>
      <c r="S381" s="28" t="s">
        <v>73</v>
      </c>
      <c r="T381" s="28" t="s">
        <v>73</v>
      </c>
      <c r="U381" s="28" t="s">
        <v>73</v>
      </c>
      <c r="V381" s="28" t="s">
        <v>73</v>
      </c>
      <c r="W381" s="28" t="s">
        <v>73</v>
      </c>
      <c r="X381" s="28" t="s">
        <v>73</v>
      </c>
      <c r="Y381" s="28" t="s">
        <v>73</v>
      </c>
      <c r="Z381" s="28" t="s">
        <v>73</v>
      </c>
      <c r="AA381" s="28" t="s">
        <v>73</v>
      </c>
      <c r="AB381" s="43"/>
      <c r="AC381" s="28" t="s">
        <v>73</v>
      </c>
      <c r="AD381" s="43"/>
      <c r="AE381" s="34">
        <f t="shared" si="7"/>
        <v>0</v>
      </c>
      <c r="AF381" s="28">
        <v>9.0</v>
      </c>
      <c r="AG381" s="43"/>
      <c r="AH381" s="36">
        <f t="shared" si="2"/>
        <v>9</v>
      </c>
      <c r="AI381" s="28" t="s">
        <v>92</v>
      </c>
      <c r="AJ381" s="41"/>
      <c r="AK381" s="41"/>
      <c r="AL381" s="41"/>
      <c r="AM381" s="41"/>
      <c r="AN381" s="28" t="s">
        <v>92</v>
      </c>
      <c r="AO381" s="41"/>
      <c r="AP381" s="34">
        <f t="shared" si="8"/>
        <v>0</v>
      </c>
      <c r="AQ381" s="34">
        <f t="shared" si="9"/>
        <v>0</v>
      </c>
      <c r="AR381" s="34">
        <f t="shared" si="10"/>
        <v>1</v>
      </c>
      <c r="AS381" s="34">
        <f t="shared" si="11"/>
        <v>13</v>
      </c>
    </row>
    <row r="382">
      <c r="A382" s="18">
        <v>377.0</v>
      </c>
      <c r="B382" s="116" t="s">
        <v>370</v>
      </c>
      <c r="C382" s="116" t="s">
        <v>747</v>
      </c>
      <c r="D382" s="116" t="s">
        <v>355</v>
      </c>
      <c r="E382" s="117"/>
      <c r="F382" s="116" t="s">
        <v>96</v>
      </c>
      <c r="G382" s="116" t="s">
        <v>904</v>
      </c>
      <c r="H382" s="38" t="s">
        <v>83</v>
      </c>
      <c r="I382" s="38" t="s">
        <v>84</v>
      </c>
      <c r="J382" s="39">
        <v>42979.0</v>
      </c>
      <c r="K382" s="41"/>
      <c r="L382" s="41"/>
      <c r="M382" s="41"/>
      <c r="N382" s="41"/>
      <c r="O382" s="28" t="s">
        <v>73</v>
      </c>
      <c r="P382" s="28" t="s">
        <v>73</v>
      </c>
      <c r="Q382" s="28" t="s">
        <v>73</v>
      </c>
      <c r="R382" s="28" t="s">
        <v>73</v>
      </c>
      <c r="S382" s="28" t="s">
        <v>73</v>
      </c>
      <c r="T382" s="28" t="s">
        <v>73</v>
      </c>
      <c r="U382" s="28" t="s">
        <v>73</v>
      </c>
      <c r="V382" s="28" t="s">
        <v>73</v>
      </c>
      <c r="W382" s="28" t="s">
        <v>73</v>
      </c>
      <c r="X382" s="28" t="s">
        <v>73</v>
      </c>
      <c r="Y382" s="28" t="s">
        <v>73</v>
      </c>
      <c r="Z382" s="28" t="s">
        <v>73</v>
      </c>
      <c r="AA382" s="28" t="s">
        <v>73</v>
      </c>
      <c r="AB382" s="43"/>
      <c r="AC382" s="28" t="s">
        <v>73</v>
      </c>
      <c r="AD382" s="43"/>
      <c r="AE382" s="34">
        <f t="shared" si="7"/>
        <v>0</v>
      </c>
      <c r="AF382" s="45">
        <v>0.0</v>
      </c>
      <c r="AG382" s="41"/>
      <c r="AH382" s="36">
        <f t="shared" si="2"/>
        <v>0</v>
      </c>
      <c r="AI382" s="28" t="s">
        <v>92</v>
      </c>
      <c r="AJ382" s="41"/>
      <c r="AK382" s="41"/>
      <c r="AL382" s="41"/>
      <c r="AM382" s="41"/>
      <c r="AN382" s="28" t="s">
        <v>92</v>
      </c>
      <c r="AO382" s="41"/>
      <c r="AP382" s="34">
        <f t="shared" si="8"/>
        <v>0</v>
      </c>
      <c r="AQ382" s="34">
        <f t="shared" si="9"/>
        <v>0</v>
      </c>
      <c r="AR382" s="34">
        <f t="shared" si="10"/>
        <v>0</v>
      </c>
      <c r="AS382" s="34">
        <f t="shared" si="11"/>
        <v>14</v>
      </c>
    </row>
    <row r="383">
      <c r="A383" s="37">
        <v>378.0</v>
      </c>
      <c r="B383" s="116" t="s">
        <v>751</v>
      </c>
      <c r="C383" s="116" t="s">
        <v>87</v>
      </c>
      <c r="D383" s="118"/>
      <c r="E383" s="117"/>
      <c r="F383" s="116" t="s">
        <v>79</v>
      </c>
      <c r="G383" s="116" t="s">
        <v>904</v>
      </c>
      <c r="H383" s="38" t="s">
        <v>83</v>
      </c>
      <c r="I383" s="38"/>
      <c r="J383" s="39"/>
      <c r="K383" s="41"/>
      <c r="L383" s="41"/>
      <c r="M383" s="41"/>
      <c r="N383" s="41"/>
      <c r="O383" s="28" t="s">
        <v>73</v>
      </c>
      <c r="P383" s="28" t="s">
        <v>73</v>
      </c>
      <c r="Q383" s="28" t="s">
        <v>73</v>
      </c>
      <c r="R383" s="28" t="s">
        <v>73</v>
      </c>
      <c r="S383" s="28" t="s">
        <v>73</v>
      </c>
      <c r="T383" s="28" t="s">
        <v>73</v>
      </c>
      <c r="U383" s="28" t="s">
        <v>73</v>
      </c>
      <c r="V383" s="28" t="s">
        <v>73</v>
      </c>
      <c r="W383" s="28" t="s">
        <v>73</v>
      </c>
      <c r="X383" s="28" t="s">
        <v>73</v>
      </c>
      <c r="Y383" s="28" t="s">
        <v>73</v>
      </c>
      <c r="Z383" s="28" t="s">
        <v>73</v>
      </c>
      <c r="AA383" s="28" t="s">
        <v>73</v>
      </c>
      <c r="AB383" s="43"/>
      <c r="AC383" s="28" t="s">
        <v>73</v>
      </c>
      <c r="AD383" s="43"/>
      <c r="AE383" s="34">
        <f t="shared" si="7"/>
        <v>0</v>
      </c>
      <c r="AF383" s="28">
        <v>8.0</v>
      </c>
      <c r="AG383" s="43"/>
      <c r="AH383" s="36">
        <f t="shared" si="2"/>
        <v>8</v>
      </c>
      <c r="AI383" s="28" t="s">
        <v>92</v>
      </c>
      <c r="AJ383" s="28"/>
      <c r="AK383" s="28"/>
      <c r="AL383" s="28"/>
      <c r="AM383" s="28"/>
      <c r="AN383" s="28" t="s">
        <v>92</v>
      </c>
      <c r="AO383" s="28"/>
      <c r="AP383" s="34">
        <f t="shared" si="8"/>
        <v>0</v>
      </c>
      <c r="AQ383" s="34">
        <f t="shared" si="9"/>
        <v>0</v>
      </c>
      <c r="AR383" s="34">
        <f t="shared" si="10"/>
        <v>0</v>
      </c>
      <c r="AS383" s="34">
        <f t="shared" si="11"/>
        <v>14</v>
      </c>
    </row>
    <row r="384">
      <c r="A384" s="18">
        <v>379.0</v>
      </c>
      <c r="B384" s="116" t="s">
        <v>752</v>
      </c>
      <c r="C384" s="116" t="s">
        <v>149</v>
      </c>
      <c r="D384" s="116" t="s">
        <v>272</v>
      </c>
      <c r="E384" s="117"/>
      <c r="F384" s="116" t="s">
        <v>79</v>
      </c>
      <c r="G384" s="116" t="s">
        <v>904</v>
      </c>
      <c r="H384" s="38" t="s">
        <v>83</v>
      </c>
      <c r="I384" s="38" t="s">
        <v>84</v>
      </c>
      <c r="J384" s="39">
        <v>42979.0</v>
      </c>
      <c r="K384" s="41"/>
      <c r="L384" s="41"/>
      <c r="M384" s="41"/>
      <c r="N384" s="41"/>
      <c r="O384" s="28" t="s">
        <v>73</v>
      </c>
      <c r="P384" s="28" t="s">
        <v>72</v>
      </c>
      <c r="Q384" s="28" t="s">
        <v>73</v>
      </c>
      <c r="R384" s="28" t="s">
        <v>73</v>
      </c>
      <c r="S384" s="28" t="s">
        <v>73</v>
      </c>
      <c r="T384" s="28" t="s">
        <v>73</v>
      </c>
      <c r="U384" s="28" t="s">
        <v>73</v>
      </c>
      <c r="V384" s="28" t="s">
        <v>73</v>
      </c>
      <c r="W384" s="28" t="s">
        <v>73</v>
      </c>
      <c r="X384" s="28" t="s">
        <v>73</v>
      </c>
      <c r="Y384" s="28" t="s">
        <v>73</v>
      </c>
      <c r="Z384" s="28" t="s">
        <v>73</v>
      </c>
      <c r="AA384" s="28" t="s">
        <v>73</v>
      </c>
      <c r="AB384" s="43"/>
      <c r="AC384" s="28" t="s">
        <v>73</v>
      </c>
      <c r="AD384" s="43"/>
      <c r="AE384" s="34">
        <f t="shared" si="7"/>
        <v>0</v>
      </c>
      <c r="AF384" s="28">
        <v>0.0</v>
      </c>
      <c r="AG384" s="43"/>
      <c r="AH384" s="36">
        <f t="shared" si="2"/>
        <v>0</v>
      </c>
      <c r="AI384" s="28" t="s">
        <v>92</v>
      </c>
      <c r="AJ384" s="41"/>
      <c r="AK384" s="41"/>
      <c r="AL384" s="41"/>
      <c r="AM384" s="41"/>
      <c r="AN384" s="28" t="s">
        <v>92</v>
      </c>
      <c r="AO384" s="41"/>
      <c r="AP384" s="34">
        <f t="shared" si="8"/>
        <v>0</v>
      </c>
      <c r="AQ384" s="34">
        <f t="shared" si="9"/>
        <v>0</v>
      </c>
      <c r="AR384" s="34">
        <f t="shared" si="10"/>
        <v>1</v>
      </c>
      <c r="AS384" s="34">
        <f t="shared" si="11"/>
        <v>13</v>
      </c>
    </row>
    <row r="385">
      <c r="A385" s="37">
        <v>380.0</v>
      </c>
      <c r="B385" s="116" t="s">
        <v>753</v>
      </c>
      <c r="C385" s="116" t="s">
        <v>456</v>
      </c>
      <c r="D385" s="118"/>
      <c r="E385" s="117"/>
      <c r="F385" s="116" t="s">
        <v>79</v>
      </c>
      <c r="G385" s="116" t="s">
        <v>904</v>
      </c>
      <c r="H385" s="38" t="s">
        <v>83</v>
      </c>
      <c r="I385" s="38" t="s">
        <v>84</v>
      </c>
      <c r="J385" s="39">
        <v>42979.0</v>
      </c>
      <c r="K385" s="41"/>
      <c r="L385" s="41"/>
      <c r="M385" s="41"/>
      <c r="N385" s="41"/>
      <c r="O385" s="28" t="s">
        <v>72</v>
      </c>
      <c r="P385" s="28" t="s">
        <v>72</v>
      </c>
      <c r="Q385" s="28" t="s">
        <v>72</v>
      </c>
      <c r="R385" s="28" t="s">
        <v>73</v>
      </c>
      <c r="S385" s="28" t="s">
        <v>73</v>
      </c>
      <c r="T385" s="28" t="s">
        <v>73</v>
      </c>
      <c r="U385" s="28" t="s">
        <v>73</v>
      </c>
      <c r="V385" s="28" t="s">
        <v>73</v>
      </c>
      <c r="W385" s="28" t="s">
        <v>73</v>
      </c>
      <c r="X385" s="28" t="s">
        <v>73</v>
      </c>
      <c r="Y385" s="28" t="s">
        <v>73</v>
      </c>
      <c r="Z385" s="28" t="s">
        <v>73</v>
      </c>
      <c r="AA385" s="28" t="s">
        <v>73</v>
      </c>
      <c r="AB385" s="43"/>
      <c r="AC385" s="28" t="s">
        <v>73</v>
      </c>
      <c r="AD385" s="43"/>
      <c r="AE385" s="34">
        <f t="shared" si="7"/>
        <v>0</v>
      </c>
      <c r="AF385" s="28">
        <v>0.0</v>
      </c>
      <c r="AG385" s="43"/>
      <c r="AH385" s="36">
        <f t="shared" si="2"/>
        <v>0</v>
      </c>
      <c r="AI385" s="28" t="s">
        <v>92</v>
      </c>
      <c r="AJ385" s="41"/>
      <c r="AK385" s="41"/>
      <c r="AL385" s="41"/>
      <c r="AM385" s="41"/>
      <c r="AN385" s="28" t="s">
        <v>92</v>
      </c>
      <c r="AO385" s="41"/>
      <c r="AP385" s="34">
        <f t="shared" si="8"/>
        <v>0</v>
      </c>
      <c r="AQ385" s="34">
        <f t="shared" si="9"/>
        <v>0</v>
      </c>
      <c r="AR385" s="34">
        <f t="shared" si="10"/>
        <v>3</v>
      </c>
      <c r="AS385" s="34">
        <f t="shared" si="11"/>
        <v>11</v>
      </c>
    </row>
    <row r="386">
      <c r="A386" s="18">
        <v>381.0</v>
      </c>
      <c r="B386" s="116" t="s">
        <v>753</v>
      </c>
      <c r="C386" s="116" t="s">
        <v>149</v>
      </c>
      <c r="D386" s="116" t="s">
        <v>77</v>
      </c>
      <c r="E386" s="117"/>
      <c r="F386" s="116" t="s">
        <v>79</v>
      </c>
      <c r="G386" s="116" t="s">
        <v>904</v>
      </c>
      <c r="H386" s="38" t="s">
        <v>83</v>
      </c>
      <c r="I386" s="38" t="s">
        <v>84</v>
      </c>
      <c r="J386" s="39">
        <v>42979.0</v>
      </c>
      <c r="K386" s="41"/>
      <c r="L386" s="41"/>
      <c r="M386" s="41"/>
      <c r="N386" s="41"/>
      <c r="O386" s="28" t="s">
        <v>72</v>
      </c>
      <c r="P386" s="28" t="s">
        <v>72</v>
      </c>
      <c r="Q386" s="28" t="s">
        <v>71</v>
      </c>
      <c r="R386" s="28" t="s">
        <v>73</v>
      </c>
      <c r="S386" s="28" t="s">
        <v>73</v>
      </c>
      <c r="T386" s="28" t="s">
        <v>73</v>
      </c>
      <c r="U386" s="28" t="s">
        <v>73</v>
      </c>
      <c r="V386" s="28" t="s">
        <v>73</v>
      </c>
      <c r="W386" s="28" t="s">
        <v>73</v>
      </c>
      <c r="X386" s="28" t="s">
        <v>73</v>
      </c>
      <c r="Y386" s="28" t="s">
        <v>73</v>
      </c>
      <c r="Z386" s="28" t="s">
        <v>73</v>
      </c>
      <c r="AA386" s="28" t="s">
        <v>73</v>
      </c>
      <c r="AB386" s="43"/>
      <c r="AC386" s="28" t="s">
        <v>73</v>
      </c>
      <c r="AD386" s="43"/>
      <c r="AE386" s="34">
        <f t="shared" si="7"/>
        <v>0</v>
      </c>
      <c r="AF386" s="45">
        <v>8.0</v>
      </c>
      <c r="AG386" s="43"/>
      <c r="AH386" s="36">
        <f t="shared" si="2"/>
        <v>8</v>
      </c>
      <c r="AI386" s="28" t="s">
        <v>92</v>
      </c>
      <c r="AJ386" s="41"/>
      <c r="AK386" s="41"/>
      <c r="AL386" s="41"/>
      <c r="AM386" s="41"/>
      <c r="AN386" s="28" t="s">
        <v>92</v>
      </c>
      <c r="AO386" s="41"/>
      <c r="AP386" s="34">
        <f t="shared" si="8"/>
        <v>0</v>
      </c>
      <c r="AQ386" s="34">
        <f t="shared" si="9"/>
        <v>1</v>
      </c>
      <c r="AR386" s="34">
        <f t="shared" si="10"/>
        <v>2</v>
      </c>
      <c r="AS386" s="34">
        <f t="shared" si="11"/>
        <v>11</v>
      </c>
    </row>
    <row r="387">
      <c r="A387" s="37">
        <v>382.0</v>
      </c>
      <c r="B387" s="116" t="s">
        <v>756</v>
      </c>
      <c r="C387" s="116" t="s">
        <v>165</v>
      </c>
      <c r="D387" s="118"/>
      <c r="E387" s="117"/>
      <c r="F387" s="116" t="s">
        <v>79</v>
      </c>
      <c r="G387" s="116" t="s">
        <v>904</v>
      </c>
      <c r="H387" s="38" t="s">
        <v>83</v>
      </c>
      <c r="I387" s="38" t="s">
        <v>84</v>
      </c>
      <c r="J387" s="39">
        <v>42979.0</v>
      </c>
      <c r="K387" s="41"/>
      <c r="L387" s="41"/>
      <c r="M387" s="41"/>
      <c r="N387" s="41"/>
      <c r="O387" s="28" t="s">
        <v>73</v>
      </c>
      <c r="P387" s="28" t="s">
        <v>72</v>
      </c>
      <c r="Q387" s="28" t="s">
        <v>73</v>
      </c>
      <c r="R387" s="28" t="s">
        <v>73</v>
      </c>
      <c r="S387" s="28" t="s">
        <v>73</v>
      </c>
      <c r="T387" s="28" t="s">
        <v>73</v>
      </c>
      <c r="U387" s="28" t="s">
        <v>73</v>
      </c>
      <c r="V387" s="28" t="s">
        <v>73</v>
      </c>
      <c r="W387" s="28" t="s">
        <v>73</v>
      </c>
      <c r="X387" s="28" t="s">
        <v>73</v>
      </c>
      <c r="Y387" s="28" t="s">
        <v>73</v>
      </c>
      <c r="Z387" s="28" t="s">
        <v>73</v>
      </c>
      <c r="AA387" s="28" t="s">
        <v>73</v>
      </c>
      <c r="AB387" s="43"/>
      <c r="AC387" s="28" t="s">
        <v>73</v>
      </c>
      <c r="AD387" s="43"/>
      <c r="AE387" s="34">
        <f t="shared" si="7"/>
        <v>0</v>
      </c>
      <c r="AF387" s="28">
        <v>0.0</v>
      </c>
      <c r="AG387" s="43"/>
      <c r="AH387" s="36">
        <f t="shared" si="2"/>
        <v>0</v>
      </c>
      <c r="AI387" s="28" t="s">
        <v>92</v>
      </c>
      <c r="AJ387" s="41"/>
      <c r="AK387" s="41"/>
      <c r="AL387" s="41"/>
      <c r="AM387" s="41"/>
      <c r="AN387" s="28" t="s">
        <v>92</v>
      </c>
      <c r="AO387" s="41"/>
      <c r="AP387" s="34">
        <f t="shared" si="8"/>
        <v>0</v>
      </c>
      <c r="AQ387" s="34">
        <f t="shared" si="9"/>
        <v>0</v>
      </c>
      <c r="AR387" s="34">
        <f t="shared" si="10"/>
        <v>1</v>
      </c>
      <c r="AS387" s="34">
        <f t="shared" si="11"/>
        <v>13</v>
      </c>
    </row>
    <row r="388">
      <c r="A388" s="18">
        <v>383.0</v>
      </c>
      <c r="B388" s="116" t="s">
        <v>757</v>
      </c>
      <c r="C388" s="116" t="s">
        <v>232</v>
      </c>
      <c r="D388" s="116" t="s">
        <v>110</v>
      </c>
      <c r="E388" s="117"/>
      <c r="F388" s="116" t="s">
        <v>96</v>
      </c>
      <c r="G388" s="116" t="s">
        <v>904</v>
      </c>
      <c r="H388" s="38" t="s">
        <v>83</v>
      </c>
      <c r="I388" s="38" t="s">
        <v>84</v>
      </c>
      <c r="J388" s="39">
        <v>42979.0</v>
      </c>
      <c r="K388" s="44"/>
      <c r="L388" s="41"/>
      <c r="M388" s="41"/>
      <c r="N388" s="41"/>
      <c r="O388" s="28" t="s">
        <v>72</v>
      </c>
      <c r="P388" s="28" t="s">
        <v>72</v>
      </c>
      <c r="Q388" s="28" t="s">
        <v>73</v>
      </c>
      <c r="R388" s="28" t="s">
        <v>73</v>
      </c>
      <c r="S388" s="28" t="s">
        <v>73</v>
      </c>
      <c r="T388" s="28" t="s">
        <v>73</v>
      </c>
      <c r="U388" s="28" t="s">
        <v>73</v>
      </c>
      <c r="V388" s="28" t="s">
        <v>73</v>
      </c>
      <c r="W388" s="28" t="s">
        <v>73</v>
      </c>
      <c r="X388" s="28" t="s">
        <v>73</v>
      </c>
      <c r="Y388" s="28" t="s">
        <v>73</v>
      </c>
      <c r="Z388" s="28" t="s">
        <v>73</v>
      </c>
      <c r="AA388" s="28" t="s">
        <v>73</v>
      </c>
      <c r="AB388" s="43"/>
      <c r="AC388" s="28" t="s">
        <v>73</v>
      </c>
      <c r="AD388" s="43"/>
      <c r="AE388" s="34">
        <f t="shared" si="7"/>
        <v>0</v>
      </c>
      <c r="AF388" s="28">
        <v>0.0</v>
      </c>
      <c r="AG388" s="43"/>
      <c r="AH388" s="36">
        <f t="shared" si="2"/>
        <v>0</v>
      </c>
      <c r="AI388" s="28" t="s">
        <v>92</v>
      </c>
      <c r="AJ388" s="41"/>
      <c r="AK388" s="41"/>
      <c r="AL388" s="41"/>
      <c r="AM388" s="41"/>
      <c r="AN388" s="28" t="s">
        <v>92</v>
      </c>
      <c r="AO388" s="41"/>
      <c r="AP388" s="34">
        <f t="shared" si="8"/>
        <v>0</v>
      </c>
      <c r="AQ388" s="34">
        <f t="shared" si="9"/>
        <v>0</v>
      </c>
      <c r="AR388" s="34">
        <f t="shared" si="10"/>
        <v>2</v>
      </c>
      <c r="AS388" s="34">
        <f t="shared" si="11"/>
        <v>12</v>
      </c>
    </row>
    <row r="389">
      <c r="A389" s="37">
        <v>384.0</v>
      </c>
      <c r="B389" s="116" t="s">
        <v>758</v>
      </c>
      <c r="C389" s="116" t="s">
        <v>110</v>
      </c>
      <c r="D389" s="118"/>
      <c r="E389" s="117"/>
      <c r="F389" s="116" t="s">
        <v>96</v>
      </c>
      <c r="G389" s="116" t="s">
        <v>904</v>
      </c>
      <c r="H389" s="38" t="s">
        <v>83</v>
      </c>
      <c r="I389" s="38" t="s">
        <v>84</v>
      </c>
      <c r="J389" s="39">
        <v>42979.0</v>
      </c>
      <c r="K389" s="41"/>
      <c r="L389" s="41"/>
      <c r="M389" s="41"/>
      <c r="N389" s="41"/>
      <c r="O389" s="28" t="s">
        <v>73</v>
      </c>
      <c r="P389" s="28" t="s">
        <v>73</v>
      </c>
      <c r="Q389" s="28" t="s">
        <v>72</v>
      </c>
      <c r="R389" s="28" t="s">
        <v>73</v>
      </c>
      <c r="S389" s="28" t="s">
        <v>73</v>
      </c>
      <c r="T389" s="28" t="s">
        <v>73</v>
      </c>
      <c r="U389" s="28" t="s">
        <v>73</v>
      </c>
      <c r="V389" s="28" t="s">
        <v>73</v>
      </c>
      <c r="W389" s="28" t="s">
        <v>73</v>
      </c>
      <c r="X389" s="28" t="s">
        <v>73</v>
      </c>
      <c r="Y389" s="28" t="s">
        <v>73</v>
      </c>
      <c r="Z389" s="28" t="s">
        <v>73</v>
      </c>
      <c r="AA389" s="28" t="s">
        <v>73</v>
      </c>
      <c r="AB389" s="43"/>
      <c r="AC389" s="28" t="s">
        <v>73</v>
      </c>
      <c r="AD389" s="43"/>
      <c r="AE389" s="34">
        <f t="shared" si="7"/>
        <v>0</v>
      </c>
      <c r="AF389" s="28">
        <v>17.0</v>
      </c>
      <c r="AG389" s="43"/>
      <c r="AH389" s="36">
        <f t="shared" si="2"/>
        <v>17</v>
      </c>
      <c r="AI389" s="28" t="s">
        <v>92</v>
      </c>
      <c r="AJ389" s="41"/>
      <c r="AK389" s="41"/>
      <c r="AL389" s="41"/>
      <c r="AM389" s="41"/>
      <c r="AN389" s="28" t="s">
        <v>92</v>
      </c>
      <c r="AO389" s="41"/>
      <c r="AP389" s="34">
        <f t="shared" si="8"/>
        <v>0</v>
      </c>
      <c r="AQ389" s="34">
        <f t="shared" si="9"/>
        <v>0</v>
      </c>
      <c r="AR389" s="34">
        <f t="shared" si="10"/>
        <v>1</v>
      </c>
      <c r="AS389" s="34">
        <f t="shared" si="11"/>
        <v>13</v>
      </c>
    </row>
    <row r="390">
      <c r="A390" s="18">
        <v>385.0</v>
      </c>
      <c r="B390" s="116" t="s">
        <v>760</v>
      </c>
      <c r="C390" s="116" t="s">
        <v>200</v>
      </c>
      <c r="D390" s="118"/>
      <c r="E390" s="117"/>
      <c r="F390" s="116" t="s">
        <v>96</v>
      </c>
      <c r="G390" s="116" t="s">
        <v>904</v>
      </c>
      <c r="H390" s="38" t="s">
        <v>83</v>
      </c>
      <c r="I390" s="38" t="s">
        <v>84</v>
      </c>
      <c r="J390" s="39">
        <v>42979.0</v>
      </c>
      <c r="K390" s="41"/>
      <c r="L390" s="41"/>
      <c r="M390" s="41"/>
      <c r="N390" s="41"/>
      <c r="O390" s="28" t="s">
        <v>73</v>
      </c>
      <c r="P390" s="28" t="s">
        <v>73</v>
      </c>
      <c r="Q390" s="28" t="s">
        <v>73</v>
      </c>
      <c r="R390" s="28" t="s">
        <v>73</v>
      </c>
      <c r="S390" s="28" t="s">
        <v>73</v>
      </c>
      <c r="T390" s="28" t="s">
        <v>73</v>
      </c>
      <c r="U390" s="28" t="s">
        <v>73</v>
      </c>
      <c r="V390" s="28" t="s">
        <v>73</v>
      </c>
      <c r="W390" s="28" t="s">
        <v>73</v>
      </c>
      <c r="X390" s="28" t="s">
        <v>73</v>
      </c>
      <c r="Y390" s="28" t="s">
        <v>73</v>
      </c>
      <c r="Z390" s="28" t="s">
        <v>73</v>
      </c>
      <c r="AA390" s="28" t="s">
        <v>73</v>
      </c>
      <c r="AB390" s="43"/>
      <c r="AC390" s="28" t="s">
        <v>73</v>
      </c>
      <c r="AD390" s="43"/>
      <c r="AE390" s="34">
        <f t="shared" si="7"/>
        <v>0</v>
      </c>
      <c r="AF390" s="45">
        <v>0.0</v>
      </c>
      <c r="AG390" s="43"/>
      <c r="AH390" s="36">
        <f t="shared" si="2"/>
        <v>0</v>
      </c>
      <c r="AI390" s="28" t="s">
        <v>92</v>
      </c>
      <c r="AJ390" s="41"/>
      <c r="AK390" s="41"/>
      <c r="AL390" s="41"/>
      <c r="AM390" s="41"/>
      <c r="AN390" s="28" t="s">
        <v>92</v>
      </c>
      <c r="AO390" s="41"/>
      <c r="AP390" s="34">
        <f t="shared" si="8"/>
        <v>0</v>
      </c>
      <c r="AQ390" s="34">
        <f t="shared" si="9"/>
        <v>0</v>
      </c>
      <c r="AR390" s="34">
        <f t="shared" si="10"/>
        <v>0</v>
      </c>
      <c r="AS390" s="34">
        <f t="shared" si="11"/>
        <v>14</v>
      </c>
    </row>
    <row r="391">
      <c r="A391" s="37">
        <v>386.0</v>
      </c>
      <c r="B391" s="116" t="s">
        <v>762</v>
      </c>
      <c r="C391" s="116" t="s">
        <v>183</v>
      </c>
      <c r="D391" s="116" t="s">
        <v>763</v>
      </c>
      <c r="E391" s="117"/>
      <c r="F391" s="116" t="s">
        <v>96</v>
      </c>
      <c r="G391" s="116" t="s">
        <v>904</v>
      </c>
      <c r="H391" s="38" t="s">
        <v>83</v>
      </c>
      <c r="I391" s="38" t="s">
        <v>84</v>
      </c>
      <c r="J391" s="39">
        <v>42979.0</v>
      </c>
      <c r="K391" s="41"/>
      <c r="L391" s="41"/>
      <c r="M391" s="41"/>
      <c r="N391" s="41"/>
      <c r="O391" s="28" t="s">
        <v>72</v>
      </c>
      <c r="P391" s="28" t="s">
        <v>73</v>
      </c>
      <c r="Q391" s="28" t="s">
        <v>72</v>
      </c>
      <c r="R391" s="28" t="s">
        <v>73</v>
      </c>
      <c r="S391" s="28" t="s">
        <v>73</v>
      </c>
      <c r="T391" s="28" t="s">
        <v>73</v>
      </c>
      <c r="U391" s="28" t="s">
        <v>73</v>
      </c>
      <c r="V391" s="28" t="s">
        <v>73</v>
      </c>
      <c r="W391" s="28" t="s">
        <v>73</v>
      </c>
      <c r="X391" s="28" t="s">
        <v>73</v>
      </c>
      <c r="Y391" s="28" t="s">
        <v>73</v>
      </c>
      <c r="Z391" s="28" t="s">
        <v>73</v>
      </c>
      <c r="AA391" s="28" t="s">
        <v>73</v>
      </c>
      <c r="AB391" s="43"/>
      <c r="AC391" s="28" t="s">
        <v>73</v>
      </c>
      <c r="AD391" s="43"/>
      <c r="AE391" s="34">
        <f t="shared" si="7"/>
        <v>0</v>
      </c>
      <c r="AF391" s="28">
        <v>8.0</v>
      </c>
      <c r="AG391" s="43"/>
      <c r="AH391" s="36">
        <f t="shared" si="2"/>
        <v>8</v>
      </c>
      <c r="AI391" s="28" t="s">
        <v>92</v>
      </c>
      <c r="AJ391" s="41"/>
      <c r="AK391" s="41"/>
      <c r="AL391" s="41"/>
      <c r="AM391" s="41"/>
      <c r="AN391" s="28" t="s">
        <v>92</v>
      </c>
      <c r="AO391" s="41"/>
      <c r="AP391" s="34">
        <f t="shared" si="8"/>
        <v>0</v>
      </c>
      <c r="AQ391" s="34">
        <f t="shared" si="9"/>
        <v>0</v>
      </c>
      <c r="AR391" s="34">
        <f t="shared" si="10"/>
        <v>2</v>
      </c>
      <c r="AS391" s="34">
        <f t="shared" si="11"/>
        <v>12</v>
      </c>
    </row>
    <row r="392">
      <c r="A392" s="18">
        <v>387.0</v>
      </c>
      <c r="B392" s="116" t="s">
        <v>764</v>
      </c>
      <c r="C392" s="116" t="s">
        <v>217</v>
      </c>
      <c r="D392" s="116" t="s">
        <v>110</v>
      </c>
      <c r="E392" s="116" t="s">
        <v>412</v>
      </c>
      <c r="F392" s="116" t="s">
        <v>96</v>
      </c>
      <c r="G392" s="116" t="s">
        <v>904</v>
      </c>
      <c r="H392" s="38" t="s">
        <v>83</v>
      </c>
      <c r="I392" s="38" t="s">
        <v>84</v>
      </c>
      <c r="J392" s="39">
        <v>42979.0</v>
      </c>
      <c r="K392" s="41"/>
      <c r="L392" s="41"/>
      <c r="M392" s="41"/>
      <c r="N392" s="41"/>
      <c r="O392" s="28" t="s">
        <v>72</v>
      </c>
      <c r="P392" s="28" t="s">
        <v>72</v>
      </c>
      <c r="Q392" s="28" t="s">
        <v>72</v>
      </c>
      <c r="R392" s="28" t="s">
        <v>73</v>
      </c>
      <c r="S392" s="28" t="s">
        <v>73</v>
      </c>
      <c r="T392" s="28" t="s">
        <v>73</v>
      </c>
      <c r="U392" s="28" t="s">
        <v>73</v>
      </c>
      <c r="V392" s="28" t="s">
        <v>73</v>
      </c>
      <c r="W392" s="28" t="s">
        <v>73</v>
      </c>
      <c r="X392" s="28" t="s">
        <v>73</v>
      </c>
      <c r="Y392" s="28" t="s">
        <v>73</v>
      </c>
      <c r="Z392" s="28" t="s">
        <v>73</v>
      </c>
      <c r="AA392" s="28" t="s">
        <v>73</v>
      </c>
      <c r="AB392" s="43"/>
      <c r="AC392" s="28" t="s">
        <v>73</v>
      </c>
      <c r="AD392" s="43"/>
      <c r="AE392" s="34">
        <f t="shared" si="7"/>
        <v>0</v>
      </c>
      <c r="AF392" s="28">
        <v>4.0</v>
      </c>
      <c r="AG392" s="41"/>
      <c r="AH392" s="36">
        <f t="shared" si="2"/>
        <v>4</v>
      </c>
      <c r="AI392" s="28" t="s">
        <v>92</v>
      </c>
      <c r="AJ392" s="41"/>
      <c r="AK392" s="41"/>
      <c r="AL392" s="41"/>
      <c r="AM392" s="41"/>
      <c r="AN392" s="28" t="s">
        <v>92</v>
      </c>
      <c r="AO392" s="41"/>
      <c r="AP392" s="34">
        <f t="shared" si="8"/>
        <v>0</v>
      </c>
      <c r="AQ392" s="34">
        <f t="shared" si="9"/>
        <v>0</v>
      </c>
      <c r="AR392" s="34">
        <f t="shared" si="10"/>
        <v>3</v>
      </c>
      <c r="AS392" s="34">
        <f t="shared" si="11"/>
        <v>11</v>
      </c>
    </row>
    <row r="393">
      <c r="A393" s="37">
        <v>388.0</v>
      </c>
      <c r="B393" s="116" t="s">
        <v>766</v>
      </c>
      <c r="C393" s="116" t="s">
        <v>185</v>
      </c>
      <c r="D393" s="116" t="s">
        <v>115</v>
      </c>
      <c r="E393" s="117"/>
      <c r="F393" s="116" t="s">
        <v>79</v>
      </c>
      <c r="G393" s="116" t="s">
        <v>904</v>
      </c>
      <c r="H393" s="38" t="s">
        <v>83</v>
      </c>
      <c r="I393" s="38" t="s">
        <v>84</v>
      </c>
      <c r="J393" s="39">
        <v>42979.0</v>
      </c>
      <c r="K393" s="41"/>
      <c r="L393" s="41"/>
      <c r="M393" s="41"/>
      <c r="N393" s="41"/>
      <c r="O393" s="28" t="s">
        <v>72</v>
      </c>
      <c r="P393" s="28" t="s">
        <v>71</v>
      </c>
      <c r="Q393" s="28" t="s">
        <v>72</v>
      </c>
      <c r="R393" s="28" t="s">
        <v>73</v>
      </c>
      <c r="S393" s="28" t="s">
        <v>73</v>
      </c>
      <c r="T393" s="28" t="s">
        <v>73</v>
      </c>
      <c r="U393" s="28" t="s">
        <v>73</v>
      </c>
      <c r="V393" s="28" t="s">
        <v>73</v>
      </c>
      <c r="W393" s="28" t="s">
        <v>73</v>
      </c>
      <c r="X393" s="28" t="s">
        <v>73</v>
      </c>
      <c r="Y393" s="28" t="s">
        <v>73</v>
      </c>
      <c r="Z393" s="28" t="s">
        <v>73</v>
      </c>
      <c r="AA393" s="28" t="s">
        <v>73</v>
      </c>
      <c r="AB393" s="43"/>
      <c r="AC393" s="28" t="s">
        <v>73</v>
      </c>
      <c r="AD393" s="43"/>
      <c r="AE393" s="34">
        <f t="shared" si="7"/>
        <v>0</v>
      </c>
      <c r="AF393" s="28">
        <v>21.0</v>
      </c>
      <c r="AG393" s="41"/>
      <c r="AH393" s="36">
        <f t="shared" si="2"/>
        <v>21</v>
      </c>
      <c r="AI393" s="28" t="s">
        <v>92</v>
      </c>
      <c r="AJ393" s="41"/>
      <c r="AK393" s="41"/>
      <c r="AL393" s="41"/>
      <c r="AM393" s="41"/>
      <c r="AN393" s="28" t="s">
        <v>92</v>
      </c>
      <c r="AO393" s="41"/>
      <c r="AP393" s="34">
        <f t="shared" si="8"/>
        <v>0</v>
      </c>
      <c r="AQ393" s="34">
        <f t="shared" si="9"/>
        <v>1</v>
      </c>
      <c r="AR393" s="34">
        <f t="shared" si="10"/>
        <v>2</v>
      </c>
      <c r="AS393" s="34">
        <f t="shared" si="11"/>
        <v>11</v>
      </c>
    </row>
    <row r="394">
      <c r="A394" s="18">
        <v>389.0</v>
      </c>
      <c r="B394" s="116" t="s">
        <v>771</v>
      </c>
      <c r="C394" s="116" t="s">
        <v>440</v>
      </c>
      <c r="D394" s="116" t="s">
        <v>110</v>
      </c>
      <c r="E394" s="117"/>
      <c r="F394" s="116" t="s">
        <v>96</v>
      </c>
      <c r="G394" s="116" t="s">
        <v>904</v>
      </c>
      <c r="H394" s="38" t="s">
        <v>83</v>
      </c>
      <c r="I394" s="38"/>
      <c r="J394" s="39"/>
      <c r="K394" s="41"/>
      <c r="L394" s="41"/>
      <c r="M394" s="41"/>
      <c r="N394" s="41"/>
      <c r="O394" s="28" t="s">
        <v>73</v>
      </c>
      <c r="P394" s="28" t="s">
        <v>73</v>
      </c>
      <c r="Q394" s="28" t="s">
        <v>73</v>
      </c>
      <c r="R394" s="28" t="s">
        <v>73</v>
      </c>
      <c r="S394" s="28" t="s">
        <v>73</v>
      </c>
      <c r="T394" s="28" t="s">
        <v>73</v>
      </c>
      <c r="U394" s="28" t="s">
        <v>73</v>
      </c>
      <c r="V394" s="28" t="s">
        <v>73</v>
      </c>
      <c r="W394" s="28" t="s">
        <v>73</v>
      </c>
      <c r="X394" s="28" t="s">
        <v>73</v>
      </c>
      <c r="Y394" s="28" t="s">
        <v>73</v>
      </c>
      <c r="Z394" s="28" t="s">
        <v>73</v>
      </c>
      <c r="AA394" s="28" t="s">
        <v>73</v>
      </c>
      <c r="AB394" s="43"/>
      <c r="AC394" s="28" t="s">
        <v>73</v>
      </c>
      <c r="AD394" s="43"/>
      <c r="AE394" s="34">
        <f t="shared" si="7"/>
        <v>0</v>
      </c>
      <c r="AF394" s="28">
        <v>24.0</v>
      </c>
      <c r="AG394" s="43"/>
      <c r="AH394" s="36">
        <f t="shared" si="2"/>
        <v>24</v>
      </c>
      <c r="AI394" s="28" t="s">
        <v>92</v>
      </c>
      <c r="AJ394" s="28"/>
      <c r="AK394" s="28"/>
      <c r="AL394" s="28"/>
      <c r="AM394" s="28"/>
      <c r="AN394" s="28" t="s">
        <v>92</v>
      </c>
      <c r="AO394" s="28"/>
      <c r="AP394" s="34">
        <f t="shared" si="8"/>
        <v>0</v>
      </c>
      <c r="AQ394" s="34">
        <f t="shared" si="9"/>
        <v>0</v>
      </c>
      <c r="AR394" s="34">
        <f t="shared" si="10"/>
        <v>0</v>
      </c>
      <c r="AS394" s="34">
        <f t="shared" si="11"/>
        <v>14</v>
      </c>
    </row>
    <row r="395">
      <c r="A395" s="37">
        <v>390.0</v>
      </c>
      <c r="B395" s="116" t="s">
        <v>771</v>
      </c>
      <c r="C395" s="116" t="s">
        <v>244</v>
      </c>
      <c r="D395" s="118"/>
      <c r="E395" s="117"/>
      <c r="F395" s="116" t="s">
        <v>96</v>
      </c>
      <c r="G395" s="116" t="s">
        <v>904</v>
      </c>
      <c r="H395" s="38" t="s">
        <v>83</v>
      </c>
      <c r="I395" s="38" t="s">
        <v>84</v>
      </c>
      <c r="J395" s="39">
        <v>42979.0</v>
      </c>
      <c r="K395" s="41"/>
      <c r="L395" s="41"/>
      <c r="M395" s="41"/>
      <c r="N395" s="41"/>
      <c r="O395" s="28" t="s">
        <v>73</v>
      </c>
      <c r="P395" s="28" t="s">
        <v>73</v>
      </c>
      <c r="Q395" s="28" t="s">
        <v>73</v>
      </c>
      <c r="R395" s="28" t="s">
        <v>73</v>
      </c>
      <c r="S395" s="28" t="s">
        <v>73</v>
      </c>
      <c r="T395" s="28" t="s">
        <v>73</v>
      </c>
      <c r="U395" s="28" t="s">
        <v>73</v>
      </c>
      <c r="V395" s="28" t="s">
        <v>73</v>
      </c>
      <c r="W395" s="28" t="s">
        <v>73</v>
      </c>
      <c r="X395" s="28" t="s">
        <v>73</v>
      </c>
      <c r="Y395" s="28" t="s">
        <v>73</v>
      </c>
      <c r="Z395" s="28" t="s">
        <v>73</v>
      </c>
      <c r="AA395" s="28" t="s">
        <v>73</v>
      </c>
      <c r="AB395" s="43"/>
      <c r="AC395" s="28" t="s">
        <v>73</v>
      </c>
      <c r="AD395" s="43"/>
      <c r="AE395" s="34">
        <f t="shared" si="7"/>
        <v>0</v>
      </c>
      <c r="AF395" s="28">
        <v>4.0</v>
      </c>
      <c r="AG395" s="43"/>
      <c r="AH395" s="36">
        <f t="shared" si="2"/>
        <v>4</v>
      </c>
      <c r="AI395" s="28" t="s">
        <v>92</v>
      </c>
      <c r="AJ395" s="41"/>
      <c r="AK395" s="41"/>
      <c r="AL395" s="41"/>
      <c r="AM395" s="28"/>
      <c r="AN395" s="28" t="s">
        <v>92</v>
      </c>
      <c r="AO395" s="41"/>
      <c r="AP395" s="34">
        <f t="shared" si="8"/>
        <v>0</v>
      </c>
      <c r="AQ395" s="34">
        <f t="shared" si="9"/>
        <v>0</v>
      </c>
      <c r="AR395" s="34">
        <f t="shared" si="10"/>
        <v>0</v>
      </c>
      <c r="AS395" s="34">
        <f t="shared" si="11"/>
        <v>14</v>
      </c>
    </row>
    <row r="396">
      <c r="A396" s="18">
        <v>391.0</v>
      </c>
      <c r="B396" s="116" t="s">
        <v>772</v>
      </c>
      <c r="C396" s="116" t="s">
        <v>773</v>
      </c>
      <c r="D396" s="116" t="s">
        <v>151</v>
      </c>
      <c r="E396" s="117"/>
      <c r="F396" s="116" t="s">
        <v>96</v>
      </c>
      <c r="G396" s="116" t="s">
        <v>904</v>
      </c>
      <c r="H396" s="38" t="s">
        <v>83</v>
      </c>
      <c r="I396" s="38" t="s">
        <v>84</v>
      </c>
      <c r="J396" s="39">
        <v>42979.0</v>
      </c>
      <c r="K396" s="41"/>
      <c r="L396" s="41"/>
      <c r="M396" s="41"/>
      <c r="N396" s="41"/>
      <c r="O396" s="28" t="s">
        <v>73</v>
      </c>
      <c r="P396" s="28" t="s">
        <v>73</v>
      </c>
      <c r="Q396" s="28" t="s">
        <v>73</v>
      </c>
      <c r="R396" s="28" t="s">
        <v>73</v>
      </c>
      <c r="S396" s="28" t="s">
        <v>73</v>
      </c>
      <c r="T396" s="28" t="s">
        <v>73</v>
      </c>
      <c r="U396" s="28" t="s">
        <v>73</v>
      </c>
      <c r="V396" s="28" t="s">
        <v>73</v>
      </c>
      <c r="W396" s="28" t="s">
        <v>73</v>
      </c>
      <c r="X396" s="28" t="s">
        <v>73</v>
      </c>
      <c r="Y396" s="28" t="s">
        <v>73</v>
      </c>
      <c r="Z396" s="28" t="s">
        <v>73</v>
      </c>
      <c r="AA396" s="28" t="s">
        <v>73</v>
      </c>
      <c r="AB396" s="43"/>
      <c r="AC396" s="28" t="s">
        <v>73</v>
      </c>
      <c r="AD396" s="43"/>
      <c r="AE396" s="34">
        <f t="shared" si="7"/>
        <v>0</v>
      </c>
      <c r="AF396" s="28">
        <v>5.0</v>
      </c>
      <c r="AG396" s="43"/>
      <c r="AH396" s="36">
        <f t="shared" si="2"/>
        <v>5</v>
      </c>
      <c r="AI396" s="28" t="s">
        <v>92</v>
      </c>
      <c r="AJ396" s="41"/>
      <c r="AK396" s="41"/>
      <c r="AL396" s="41"/>
      <c r="AM396" s="41"/>
      <c r="AN396" s="28" t="s">
        <v>92</v>
      </c>
      <c r="AO396" s="41"/>
      <c r="AP396" s="34">
        <f t="shared" si="8"/>
        <v>0</v>
      </c>
      <c r="AQ396" s="34">
        <f t="shared" si="9"/>
        <v>0</v>
      </c>
      <c r="AR396" s="34">
        <f t="shared" si="10"/>
        <v>0</v>
      </c>
      <c r="AS396" s="34">
        <f t="shared" si="11"/>
        <v>14</v>
      </c>
    </row>
    <row r="397">
      <c r="A397" s="37">
        <v>392.0</v>
      </c>
      <c r="B397" s="116" t="s">
        <v>366</v>
      </c>
      <c r="C397" s="116" t="s">
        <v>266</v>
      </c>
      <c r="D397" s="116" t="s">
        <v>261</v>
      </c>
      <c r="E397" s="117"/>
      <c r="F397" s="116" t="s">
        <v>96</v>
      </c>
      <c r="G397" s="116" t="s">
        <v>904</v>
      </c>
      <c r="H397" s="38" t="s">
        <v>83</v>
      </c>
      <c r="I397" s="38" t="s">
        <v>84</v>
      </c>
      <c r="J397" s="39">
        <v>42979.0</v>
      </c>
      <c r="K397" s="41"/>
      <c r="L397" s="41"/>
      <c r="M397" s="41"/>
      <c r="N397" s="41"/>
      <c r="O397" s="28" t="s">
        <v>73</v>
      </c>
      <c r="P397" s="28" t="s">
        <v>73</v>
      </c>
      <c r="Q397" s="28" t="s">
        <v>73</v>
      </c>
      <c r="R397" s="28" t="s">
        <v>73</v>
      </c>
      <c r="S397" s="28" t="s">
        <v>73</v>
      </c>
      <c r="T397" s="28" t="s">
        <v>73</v>
      </c>
      <c r="U397" s="28" t="s">
        <v>73</v>
      </c>
      <c r="V397" s="28" t="s">
        <v>73</v>
      </c>
      <c r="W397" s="28" t="s">
        <v>73</v>
      </c>
      <c r="X397" s="28" t="s">
        <v>73</v>
      </c>
      <c r="Y397" s="28" t="s">
        <v>73</v>
      </c>
      <c r="Z397" s="28" t="s">
        <v>73</v>
      </c>
      <c r="AA397" s="28" t="s">
        <v>73</v>
      </c>
      <c r="AB397" s="43"/>
      <c r="AC397" s="28" t="s">
        <v>73</v>
      </c>
      <c r="AD397" s="43"/>
      <c r="AE397" s="34">
        <f t="shared" si="7"/>
        <v>0</v>
      </c>
      <c r="AF397" s="28">
        <v>20.0</v>
      </c>
      <c r="AG397" s="43"/>
      <c r="AH397" s="36">
        <f t="shared" si="2"/>
        <v>20</v>
      </c>
      <c r="AI397" s="28" t="s">
        <v>92</v>
      </c>
      <c r="AJ397" s="41"/>
      <c r="AK397" s="41"/>
      <c r="AL397" s="41"/>
      <c r="AM397" s="41"/>
      <c r="AN397" s="28" t="s">
        <v>92</v>
      </c>
      <c r="AO397" s="41"/>
      <c r="AP397" s="34">
        <f t="shared" si="8"/>
        <v>0</v>
      </c>
      <c r="AQ397" s="34">
        <f t="shared" si="9"/>
        <v>0</v>
      </c>
      <c r="AR397" s="34">
        <f t="shared" si="10"/>
        <v>0</v>
      </c>
      <c r="AS397" s="34">
        <f t="shared" si="11"/>
        <v>14</v>
      </c>
    </row>
    <row r="398">
      <c r="A398" s="18">
        <v>393.0</v>
      </c>
      <c r="B398" s="116" t="s">
        <v>776</v>
      </c>
      <c r="C398" s="116" t="s">
        <v>172</v>
      </c>
      <c r="D398" s="116" t="s">
        <v>777</v>
      </c>
      <c r="E398" s="117"/>
      <c r="F398" s="116" t="s">
        <v>79</v>
      </c>
      <c r="G398" s="116" t="s">
        <v>904</v>
      </c>
      <c r="H398" s="38" t="s">
        <v>83</v>
      </c>
      <c r="I398" s="38" t="s">
        <v>84</v>
      </c>
      <c r="J398" s="39">
        <v>42979.0</v>
      </c>
      <c r="K398" s="41"/>
      <c r="L398" s="41"/>
      <c r="M398" s="41"/>
      <c r="N398" s="41"/>
      <c r="O398" s="28" t="s">
        <v>72</v>
      </c>
      <c r="P398" s="28" t="s">
        <v>73</v>
      </c>
      <c r="Q398" s="28" t="s">
        <v>72</v>
      </c>
      <c r="R398" s="28" t="s">
        <v>73</v>
      </c>
      <c r="S398" s="28" t="s">
        <v>73</v>
      </c>
      <c r="T398" s="28" t="s">
        <v>73</v>
      </c>
      <c r="U398" s="28" t="s">
        <v>73</v>
      </c>
      <c r="V398" s="28" t="s">
        <v>73</v>
      </c>
      <c r="W398" s="28" t="s">
        <v>73</v>
      </c>
      <c r="X398" s="28" t="s">
        <v>73</v>
      </c>
      <c r="Y398" s="28" t="s">
        <v>73</v>
      </c>
      <c r="Z398" s="28" t="s">
        <v>73</v>
      </c>
      <c r="AA398" s="28" t="s">
        <v>73</v>
      </c>
      <c r="AB398" s="43"/>
      <c r="AC398" s="28" t="s">
        <v>73</v>
      </c>
      <c r="AD398" s="43"/>
      <c r="AE398" s="34">
        <f t="shared" si="7"/>
        <v>0</v>
      </c>
      <c r="AF398" s="28">
        <v>17.0</v>
      </c>
      <c r="AG398" s="41"/>
      <c r="AH398" s="36">
        <f t="shared" si="2"/>
        <v>17</v>
      </c>
      <c r="AI398" s="28" t="s">
        <v>92</v>
      </c>
      <c r="AJ398" s="41"/>
      <c r="AK398" s="41"/>
      <c r="AL398" s="41"/>
      <c r="AM398" s="41"/>
      <c r="AN398" s="28" t="s">
        <v>92</v>
      </c>
      <c r="AO398" s="41"/>
      <c r="AP398" s="34">
        <f t="shared" si="8"/>
        <v>0</v>
      </c>
      <c r="AQ398" s="34">
        <f t="shared" si="9"/>
        <v>0</v>
      </c>
      <c r="AR398" s="34">
        <f t="shared" si="10"/>
        <v>2</v>
      </c>
      <c r="AS398" s="34">
        <f t="shared" si="11"/>
        <v>12</v>
      </c>
    </row>
    <row r="399">
      <c r="A399" s="37">
        <v>394.0</v>
      </c>
      <c r="B399" s="116" t="s">
        <v>779</v>
      </c>
      <c r="C399" s="116" t="s">
        <v>217</v>
      </c>
      <c r="D399" s="118"/>
      <c r="E399" s="117"/>
      <c r="F399" s="116" t="s">
        <v>96</v>
      </c>
      <c r="G399" s="116" t="s">
        <v>904</v>
      </c>
      <c r="H399" s="38" t="s">
        <v>83</v>
      </c>
      <c r="I399" s="38" t="s">
        <v>84</v>
      </c>
      <c r="J399" s="39">
        <v>42979.0</v>
      </c>
      <c r="K399" s="41"/>
      <c r="L399" s="41"/>
      <c r="M399" s="41"/>
      <c r="N399" s="41"/>
      <c r="O399" s="28" t="s">
        <v>73</v>
      </c>
      <c r="P399" s="28" t="s">
        <v>73</v>
      </c>
      <c r="Q399" s="28" t="s">
        <v>73</v>
      </c>
      <c r="R399" s="28" t="s">
        <v>73</v>
      </c>
      <c r="S399" s="28" t="s">
        <v>73</v>
      </c>
      <c r="T399" s="28" t="s">
        <v>73</v>
      </c>
      <c r="U399" s="28" t="s">
        <v>73</v>
      </c>
      <c r="V399" s="28" t="s">
        <v>73</v>
      </c>
      <c r="W399" s="28" t="s">
        <v>73</v>
      </c>
      <c r="X399" s="28" t="s">
        <v>73</v>
      </c>
      <c r="Y399" s="28" t="s">
        <v>73</v>
      </c>
      <c r="Z399" s="28" t="s">
        <v>73</v>
      </c>
      <c r="AA399" s="28" t="s">
        <v>73</v>
      </c>
      <c r="AB399" s="43"/>
      <c r="AC399" s="28" t="s">
        <v>73</v>
      </c>
      <c r="AD399" s="43"/>
      <c r="AE399" s="34">
        <f t="shared" si="7"/>
        <v>0</v>
      </c>
      <c r="AF399" s="28">
        <v>0.0</v>
      </c>
      <c r="AG399" s="43"/>
      <c r="AH399" s="36">
        <f t="shared" si="2"/>
        <v>0</v>
      </c>
      <c r="AI399" s="28" t="s">
        <v>92</v>
      </c>
      <c r="AJ399" s="41"/>
      <c r="AK399" s="41"/>
      <c r="AL399" s="41"/>
      <c r="AM399" s="41"/>
      <c r="AN399" s="28" t="s">
        <v>92</v>
      </c>
      <c r="AO399" s="41"/>
      <c r="AP399" s="34">
        <f t="shared" si="8"/>
        <v>0</v>
      </c>
      <c r="AQ399" s="34">
        <f t="shared" si="9"/>
        <v>0</v>
      </c>
      <c r="AR399" s="34">
        <f t="shared" si="10"/>
        <v>0</v>
      </c>
      <c r="AS399" s="34">
        <f t="shared" si="11"/>
        <v>14</v>
      </c>
    </row>
    <row r="400">
      <c r="A400" s="18">
        <v>395.0</v>
      </c>
      <c r="B400" s="116" t="s">
        <v>780</v>
      </c>
      <c r="C400" s="116" t="s">
        <v>130</v>
      </c>
      <c r="D400" s="116" t="s">
        <v>76</v>
      </c>
      <c r="E400" s="117"/>
      <c r="F400" s="116" t="s">
        <v>79</v>
      </c>
      <c r="G400" s="116" t="s">
        <v>904</v>
      </c>
      <c r="H400" s="38" t="s">
        <v>83</v>
      </c>
      <c r="I400" s="38" t="s">
        <v>84</v>
      </c>
      <c r="J400" s="39">
        <v>42979.0</v>
      </c>
      <c r="K400" s="43"/>
      <c r="L400" s="43"/>
      <c r="M400" s="43"/>
      <c r="N400" s="43"/>
      <c r="O400" s="28" t="s">
        <v>73</v>
      </c>
      <c r="P400" s="28" t="s">
        <v>73</v>
      </c>
      <c r="Q400" s="28" t="s">
        <v>73</v>
      </c>
      <c r="R400" s="28" t="s">
        <v>73</v>
      </c>
      <c r="S400" s="28" t="s">
        <v>73</v>
      </c>
      <c r="T400" s="28" t="s">
        <v>73</v>
      </c>
      <c r="U400" s="28" t="s">
        <v>73</v>
      </c>
      <c r="V400" s="28" t="s">
        <v>73</v>
      </c>
      <c r="W400" s="28" t="s">
        <v>73</v>
      </c>
      <c r="X400" s="28" t="s">
        <v>73</v>
      </c>
      <c r="Y400" s="28" t="s">
        <v>73</v>
      </c>
      <c r="Z400" s="28" t="s">
        <v>73</v>
      </c>
      <c r="AA400" s="28" t="s">
        <v>73</v>
      </c>
      <c r="AB400" s="43"/>
      <c r="AC400" s="28" t="s">
        <v>73</v>
      </c>
      <c r="AD400" s="43"/>
      <c r="AE400" s="34">
        <f t="shared" si="7"/>
        <v>0</v>
      </c>
      <c r="AF400" s="28">
        <v>8.0</v>
      </c>
      <c r="AG400" s="43"/>
      <c r="AH400" s="36">
        <f t="shared" si="2"/>
        <v>8</v>
      </c>
      <c r="AI400" s="28" t="s">
        <v>92</v>
      </c>
      <c r="AJ400" s="43"/>
      <c r="AK400" s="43"/>
      <c r="AL400" s="43"/>
      <c r="AM400" s="43"/>
      <c r="AN400" s="28" t="s">
        <v>92</v>
      </c>
      <c r="AO400" s="43"/>
      <c r="AP400" s="34">
        <f t="shared" si="8"/>
        <v>0</v>
      </c>
      <c r="AQ400" s="34">
        <f t="shared" si="9"/>
        <v>0</v>
      </c>
      <c r="AR400" s="34">
        <f t="shared" si="10"/>
        <v>0</v>
      </c>
      <c r="AS400" s="34">
        <f t="shared" si="11"/>
        <v>14</v>
      </c>
    </row>
    <row r="401">
      <c r="A401" s="37">
        <v>396.0</v>
      </c>
      <c r="B401" s="116" t="s">
        <v>783</v>
      </c>
      <c r="C401" s="116" t="s">
        <v>777</v>
      </c>
      <c r="D401" s="116" t="s">
        <v>165</v>
      </c>
      <c r="E401" s="117"/>
      <c r="F401" s="116" t="s">
        <v>79</v>
      </c>
      <c r="G401" s="116" t="s">
        <v>904</v>
      </c>
      <c r="H401" s="38" t="s">
        <v>83</v>
      </c>
      <c r="I401" s="38" t="s">
        <v>84</v>
      </c>
      <c r="J401" s="39">
        <v>42979.0</v>
      </c>
      <c r="K401" s="43"/>
      <c r="L401" s="43"/>
      <c r="M401" s="43"/>
      <c r="N401" s="43"/>
      <c r="O401" s="28" t="s">
        <v>72</v>
      </c>
      <c r="P401" s="28" t="s">
        <v>73</v>
      </c>
      <c r="Q401" s="28" t="s">
        <v>72</v>
      </c>
      <c r="R401" s="28" t="s">
        <v>73</v>
      </c>
      <c r="S401" s="28" t="s">
        <v>73</v>
      </c>
      <c r="T401" s="28" t="s">
        <v>73</v>
      </c>
      <c r="U401" s="28" t="s">
        <v>73</v>
      </c>
      <c r="V401" s="28" t="s">
        <v>73</v>
      </c>
      <c r="W401" s="28" t="s">
        <v>73</v>
      </c>
      <c r="X401" s="28" t="s">
        <v>73</v>
      </c>
      <c r="Y401" s="28" t="s">
        <v>73</v>
      </c>
      <c r="Z401" s="28" t="s">
        <v>73</v>
      </c>
      <c r="AA401" s="28" t="s">
        <v>73</v>
      </c>
      <c r="AB401" s="43"/>
      <c r="AC401" s="28" t="s">
        <v>73</v>
      </c>
      <c r="AD401" s="43"/>
      <c r="AE401" s="34">
        <f t="shared" si="7"/>
        <v>0</v>
      </c>
      <c r="AF401" s="28">
        <v>0.0</v>
      </c>
      <c r="AG401" s="43"/>
      <c r="AH401" s="36">
        <f t="shared" si="2"/>
        <v>0</v>
      </c>
      <c r="AI401" s="28" t="s">
        <v>92</v>
      </c>
      <c r="AJ401" s="43"/>
      <c r="AK401" s="43"/>
      <c r="AL401" s="43"/>
      <c r="AM401" s="28"/>
      <c r="AN401" s="28" t="s">
        <v>92</v>
      </c>
      <c r="AO401" s="43"/>
      <c r="AP401" s="34">
        <f t="shared" si="8"/>
        <v>0</v>
      </c>
      <c r="AQ401" s="34">
        <f t="shared" si="9"/>
        <v>0</v>
      </c>
      <c r="AR401" s="34">
        <f t="shared" si="10"/>
        <v>2</v>
      </c>
      <c r="AS401" s="34">
        <f t="shared" si="11"/>
        <v>12</v>
      </c>
    </row>
    <row r="402">
      <c r="A402" s="18">
        <v>397.0</v>
      </c>
      <c r="B402" s="116" t="s">
        <v>436</v>
      </c>
      <c r="C402" s="116" t="s">
        <v>185</v>
      </c>
      <c r="D402" s="116" t="s">
        <v>785</v>
      </c>
      <c r="E402" s="117"/>
      <c r="F402" s="116" t="s">
        <v>79</v>
      </c>
      <c r="G402" s="116" t="s">
        <v>904</v>
      </c>
      <c r="H402" s="38" t="s">
        <v>83</v>
      </c>
      <c r="I402" s="38" t="s">
        <v>84</v>
      </c>
      <c r="J402" s="39">
        <v>42979.0</v>
      </c>
      <c r="K402" s="43"/>
      <c r="L402" s="43"/>
      <c r="M402" s="43"/>
      <c r="N402" s="43"/>
      <c r="O402" s="28" t="s">
        <v>73</v>
      </c>
      <c r="P402" s="28" t="s">
        <v>73</v>
      </c>
      <c r="Q402" s="28" t="s">
        <v>73</v>
      </c>
      <c r="R402" s="28" t="s">
        <v>73</v>
      </c>
      <c r="S402" s="28" t="s">
        <v>73</v>
      </c>
      <c r="T402" s="28" t="s">
        <v>73</v>
      </c>
      <c r="U402" s="28" t="s">
        <v>73</v>
      </c>
      <c r="V402" s="28" t="s">
        <v>73</v>
      </c>
      <c r="W402" s="28" t="s">
        <v>73</v>
      </c>
      <c r="X402" s="28" t="s">
        <v>73</v>
      </c>
      <c r="Y402" s="28" t="s">
        <v>73</v>
      </c>
      <c r="Z402" s="28" t="s">
        <v>73</v>
      </c>
      <c r="AA402" s="28" t="s">
        <v>73</v>
      </c>
      <c r="AB402" s="43"/>
      <c r="AC402" s="28" t="s">
        <v>73</v>
      </c>
      <c r="AD402" s="43"/>
      <c r="AE402" s="34">
        <f t="shared" si="7"/>
        <v>0</v>
      </c>
      <c r="AF402" s="28">
        <v>42.0</v>
      </c>
      <c r="AG402" s="43"/>
      <c r="AH402" s="36">
        <f t="shared" si="2"/>
        <v>42</v>
      </c>
      <c r="AI402" s="28" t="s">
        <v>92</v>
      </c>
      <c r="AJ402" s="28"/>
      <c r="AK402" s="43"/>
      <c r="AL402" s="43"/>
      <c r="AM402" s="43"/>
      <c r="AN402" s="28" t="s">
        <v>92</v>
      </c>
      <c r="AO402" s="43"/>
      <c r="AP402" s="34">
        <f t="shared" si="8"/>
        <v>0</v>
      </c>
      <c r="AQ402" s="34">
        <f t="shared" si="9"/>
        <v>0</v>
      </c>
      <c r="AR402" s="34">
        <f t="shared" si="10"/>
        <v>0</v>
      </c>
      <c r="AS402" s="34">
        <f t="shared" si="11"/>
        <v>14</v>
      </c>
    </row>
    <row r="403">
      <c r="A403" s="37">
        <v>398.0</v>
      </c>
      <c r="B403" s="116" t="s">
        <v>187</v>
      </c>
      <c r="C403" s="116" t="s">
        <v>76</v>
      </c>
      <c r="D403" s="116" t="s">
        <v>78</v>
      </c>
      <c r="E403" s="117"/>
      <c r="F403" s="116" t="s">
        <v>79</v>
      </c>
      <c r="G403" s="116" t="s">
        <v>904</v>
      </c>
      <c r="H403" s="38" t="s">
        <v>83</v>
      </c>
      <c r="I403" s="38" t="s">
        <v>84</v>
      </c>
      <c r="J403" s="39">
        <v>42979.0</v>
      </c>
      <c r="K403" s="43"/>
      <c r="L403" s="43"/>
      <c r="M403" s="43"/>
      <c r="N403" s="43"/>
      <c r="O403" s="28" t="s">
        <v>72</v>
      </c>
      <c r="P403" s="28" t="s">
        <v>72</v>
      </c>
      <c r="Q403" s="28" t="s">
        <v>72</v>
      </c>
      <c r="R403" s="28" t="s">
        <v>73</v>
      </c>
      <c r="S403" s="28" t="s">
        <v>73</v>
      </c>
      <c r="T403" s="28" t="s">
        <v>73</v>
      </c>
      <c r="U403" s="28" t="s">
        <v>73</v>
      </c>
      <c r="V403" s="28" t="s">
        <v>73</v>
      </c>
      <c r="W403" s="28" t="s">
        <v>73</v>
      </c>
      <c r="X403" s="28" t="s">
        <v>73</v>
      </c>
      <c r="Y403" s="28" t="s">
        <v>73</v>
      </c>
      <c r="Z403" s="28" t="s">
        <v>73</v>
      </c>
      <c r="AA403" s="28" t="s">
        <v>73</v>
      </c>
      <c r="AB403" s="43"/>
      <c r="AC403" s="28" t="s">
        <v>73</v>
      </c>
      <c r="AD403" s="43"/>
      <c r="AE403" s="34">
        <f t="shared" si="7"/>
        <v>0</v>
      </c>
      <c r="AF403" s="45">
        <v>12.0</v>
      </c>
      <c r="AG403" s="43"/>
      <c r="AH403" s="36">
        <f t="shared" si="2"/>
        <v>12</v>
      </c>
      <c r="AI403" s="28" t="s">
        <v>92</v>
      </c>
      <c r="AJ403" s="43"/>
      <c r="AK403" s="43"/>
      <c r="AL403" s="43"/>
      <c r="AM403" s="43"/>
      <c r="AN403" s="28" t="s">
        <v>92</v>
      </c>
      <c r="AO403" s="43"/>
      <c r="AP403" s="34">
        <f t="shared" si="8"/>
        <v>0</v>
      </c>
      <c r="AQ403" s="34">
        <f t="shared" si="9"/>
        <v>0</v>
      </c>
      <c r="AR403" s="34">
        <f t="shared" si="10"/>
        <v>3</v>
      </c>
      <c r="AS403" s="34">
        <f t="shared" si="11"/>
        <v>11</v>
      </c>
    </row>
    <row r="404">
      <c r="A404" s="18">
        <v>399.0</v>
      </c>
      <c r="B404" s="116" t="s">
        <v>787</v>
      </c>
      <c r="C404" s="116" t="s">
        <v>110</v>
      </c>
      <c r="D404" s="118"/>
      <c r="E404" s="117"/>
      <c r="F404" s="116" t="s">
        <v>96</v>
      </c>
      <c r="G404" s="116" t="s">
        <v>904</v>
      </c>
      <c r="H404" s="38" t="s">
        <v>83</v>
      </c>
      <c r="I404" s="38" t="s">
        <v>84</v>
      </c>
      <c r="J404" s="39">
        <v>42979.0</v>
      </c>
      <c r="K404" s="43"/>
      <c r="L404" s="43"/>
      <c r="M404" s="43"/>
      <c r="N404" s="43"/>
      <c r="O404" s="28" t="s">
        <v>73</v>
      </c>
      <c r="P404" s="28" t="s">
        <v>72</v>
      </c>
      <c r="Q404" s="28" t="s">
        <v>73</v>
      </c>
      <c r="R404" s="28" t="s">
        <v>73</v>
      </c>
      <c r="S404" s="28" t="s">
        <v>73</v>
      </c>
      <c r="T404" s="28" t="s">
        <v>73</v>
      </c>
      <c r="U404" s="28" t="s">
        <v>73</v>
      </c>
      <c r="V404" s="28" t="s">
        <v>73</v>
      </c>
      <c r="W404" s="28" t="s">
        <v>73</v>
      </c>
      <c r="X404" s="28" t="s">
        <v>73</v>
      </c>
      <c r="Y404" s="28" t="s">
        <v>73</v>
      </c>
      <c r="Z404" s="28" t="s">
        <v>73</v>
      </c>
      <c r="AA404" s="28" t="s">
        <v>73</v>
      </c>
      <c r="AB404" s="43"/>
      <c r="AC404" s="28" t="s">
        <v>73</v>
      </c>
      <c r="AD404" s="43"/>
      <c r="AE404" s="34">
        <f t="shared" si="7"/>
        <v>0</v>
      </c>
      <c r="AF404" s="28">
        <v>4.0</v>
      </c>
      <c r="AG404" s="28"/>
      <c r="AH404" s="36">
        <f t="shared" si="2"/>
        <v>4</v>
      </c>
      <c r="AI404" s="28" t="s">
        <v>92</v>
      </c>
      <c r="AJ404" s="43"/>
      <c r="AK404" s="43"/>
      <c r="AL404" s="43"/>
      <c r="AM404" s="43"/>
      <c r="AN404" s="28" t="s">
        <v>92</v>
      </c>
      <c r="AO404" s="43"/>
      <c r="AP404" s="34">
        <f t="shared" si="8"/>
        <v>0</v>
      </c>
      <c r="AQ404" s="34">
        <f t="shared" si="9"/>
        <v>0</v>
      </c>
      <c r="AR404" s="34">
        <f t="shared" si="10"/>
        <v>1</v>
      </c>
      <c r="AS404" s="34">
        <f t="shared" si="11"/>
        <v>13</v>
      </c>
    </row>
    <row r="405">
      <c r="A405" s="37">
        <v>400.0</v>
      </c>
      <c r="B405" s="116" t="s">
        <v>788</v>
      </c>
      <c r="C405" s="116" t="s">
        <v>272</v>
      </c>
      <c r="D405" s="116" t="s">
        <v>434</v>
      </c>
      <c r="E405" s="117"/>
      <c r="F405" s="116" t="s">
        <v>79</v>
      </c>
      <c r="G405" s="116" t="s">
        <v>904</v>
      </c>
      <c r="H405" s="38" t="s">
        <v>83</v>
      </c>
      <c r="I405" s="38" t="s">
        <v>84</v>
      </c>
      <c r="J405" s="39">
        <v>42979.0</v>
      </c>
      <c r="K405" s="43"/>
      <c r="L405" s="43"/>
      <c r="M405" s="43"/>
      <c r="N405" s="43"/>
      <c r="O405" s="28" t="s">
        <v>73</v>
      </c>
      <c r="P405" s="28" t="s">
        <v>73</v>
      </c>
      <c r="Q405" s="28" t="s">
        <v>73</v>
      </c>
      <c r="R405" s="28" t="s">
        <v>73</v>
      </c>
      <c r="S405" s="28" t="s">
        <v>73</v>
      </c>
      <c r="T405" s="28" t="s">
        <v>73</v>
      </c>
      <c r="U405" s="28" t="s">
        <v>73</v>
      </c>
      <c r="V405" s="28" t="s">
        <v>73</v>
      </c>
      <c r="W405" s="28" t="s">
        <v>73</v>
      </c>
      <c r="X405" s="28" t="s">
        <v>73</v>
      </c>
      <c r="Y405" s="28" t="s">
        <v>73</v>
      </c>
      <c r="Z405" s="28" t="s">
        <v>73</v>
      </c>
      <c r="AA405" s="28" t="s">
        <v>73</v>
      </c>
      <c r="AB405" s="43"/>
      <c r="AC405" s="28" t="s">
        <v>73</v>
      </c>
      <c r="AD405" s="43"/>
      <c r="AE405" s="34">
        <f t="shared" si="7"/>
        <v>0</v>
      </c>
      <c r="AF405" s="28">
        <v>8.0</v>
      </c>
      <c r="AG405" s="28"/>
      <c r="AH405" s="36">
        <f t="shared" si="2"/>
        <v>8</v>
      </c>
      <c r="AI405" s="28" t="s">
        <v>92</v>
      </c>
      <c r="AJ405" s="43"/>
      <c r="AK405" s="43"/>
      <c r="AL405" s="43"/>
      <c r="AM405" s="43"/>
      <c r="AN405" s="28" t="s">
        <v>92</v>
      </c>
      <c r="AO405" s="43"/>
      <c r="AP405" s="34">
        <f t="shared" si="8"/>
        <v>0</v>
      </c>
      <c r="AQ405" s="34">
        <f t="shared" si="9"/>
        <v>0</v>
      </c>
      <c r="AR405" s="34">
        <f t="shared" si="10"/>
        <v>0</v>
      </c>
      <c r="AS405" s="34">
        <f t="shared" si="11"/>
        <v>14</v>
      </c>
    </row>
    <row r="406">
      <c r="A406" s="18">
        <v>401.0</v>
      </c>
      <c r="B406" s="116" t="s">
        <v>280</v>
      </c>
      <c r="C406" s="116" t="s">
        <v>185</v>
      </c>
      <c r="D406" s="116" t="s">
        <v>76</v>
      </c>
      <c r="E406" s="117"/>
      <c r="F406" s="116" t="s">
        <v>79</v>
      </c>
      <c r="G406" s="116" t="s">
        <v>904</v>
      </c>
      <c r="H406" s="38" t="s">
        <v>83</v>
      </c>
      <c r="I406" s="38" t="s">
        <v>84</v>
      </c>
      <c r="J406" s="39">
        <v>42979.0</v>
      </c>
      <c r="K406" s="43"/>
      <c r="L406" s="43"/>
      <c r="M406" s="43"/>
      <c r="N406" s="43"/>
      <c r="O406" s="28" t="s">
        <v>73</v>
      </c>
      <c r="P406" s="28" t="s">
        <v>73</v>
      </c>
      <c r="Q406" s="28" t="s">
        <v>72</v>
      </c>
      <c r="R406" s="28" t="s">
        <v>73</v>
      </c>
      <c r="S406" s="28" t="s">
        <v>73</v>
      </c>
      <c r="T406" s="28" t="s">
        <v>73</v>
      </c>
      <c r="U406" s="28" t="s">
        <v>73</v>
      </c>
      <c r="V406" s="28" t="s">
        <v>73</v>
      </c>
      <c r="W406" s="28" t="s">
        <v>73</v>
      </c>
      <c r="X406" s="28" t="s">
        <v>73</v>
      </c>
      <c r="Y406" s="28" t="s">
        <v>73</v>
      </c>
      <c r="Z406" s="28" t="s">
        <v>73</v>
      </c>
      <c r="AA406" s="28" t="s">
        <v>73</v>
      </c>
      <c r="AB406" s="43"/>
      <c r="AC406" s="28" t="s">
        <v>73</v>
      </c>
      <c r="AD406" s="43"/>
      <c r="AE406" s="34">
        <f t="shared" si="7"/>
        <v>0</v>
      </c>
      <c r="AF406" s="28">
        <v>4.0</v>
      </c>
      <c r="AG406" s="28"/>
      <c r="AH406" s="36">
        <f t="shared" si="2"/>
        <v>4</v>
      </c>
      <c r="AI406" s="28" t="s">
        <v>92</v>
      </c>
      <c r="AJ406" s="43"/>
      <c r="AK406" s="43"/>
      <c r="AL406" s="43"/>
      <c r="AM406" s="43"/>
      <c r="AN406" s="28" t="s">
        <v>92</v>
      </c>
      <c r="AO406" s="43"/>
      <c r="AP406" s="34">
        <f t="shared" si="8"/>
        <v>0</v>
      </c>
      <c r="AQ406" s="34">
        <f t="shared" si="9"/>
        <v>0</v>
      </c>
      <c r="AR406" s="34">
        <f t="shared" si="10"/>
        <v>1</v>
      </c>
      <c r="AS406" s="34">
        <f t="shared" si="11"/>
        <v>13</v>
      </c>
    </row>
    <row r="407">
      <c r="A407" s="37">
        <v>402.0</v>
      </c>
      <c r="B407" s="116" t="s">
        <v>789</v>
      </c>
      <c r="C407" s="116" t="s">
        <v>259</v>
      </c>
      <c r="D407" s="116" t="s">
        <v>355</v>
      </c>
      <c r="E407" s="117"/>
      <c r="F407" s="116" t="s">
        <v>96</v>
      </c>
      <c r="G407" s="116" t="s">
        <v>904</v>
      </c>
      <c r="H407" s="38" t="s">
        <v>83</v>
      </c>
      <c r="I407" s="38" t="s">
        <v>84</v>
      </c>
      <c r="J407" s="39">
        <v>42979.0</v>
      </c>
      <c r="K407" s="43"/>
      <c r="L407" s="43"/>
      <c r="M407" s="43"/>
      <c r="N407" s="43"/>
      <c r="O407" s="28" t="s">
        <v>73</v>
      </c>
      <c r="P407" s="28" t="s">
        <v>73</v>
      </c>
      <c r="Q407" s="28" t="s">
        <v>72</v>
      </c>
      <c r="R407" s="28" t="s">
        <v>73</v>
      </c>
      <c r="S407" s="28" t="s">
        <v>73</v>
      </c>
      <c r="T407" s="28" t="s">
        <v>73</v>
      </c>
      <c r="U407" s="28" t="s">
        <v>73</v>
      </c>
      <c r="V407" s="28" t="s">
        <v>73</v>
      </c>
      <c r="W407" s="28" t="s">
        <v>73</v>
      </c>
      <c r="X407" s="28" t="s">
        <v>73</v>
      </c>
      <c r="Y407" s="28" t="s">
        <v>73</v>
      </c>
      <c r="Z407" s="28" t="s">
        <v>73</v>
      </c>
      <c r="AA407" s="28" t="s">
        <v>73</v>
      </c>
      <c r="AB407" s="43"/>
      <c r="AC407" s="28" t="s">
        <v>73</v>
      </c>
      <c r="AD407" s="43"/>
      <c r="AE407" s="34">
        <f t="shared" si="7"/>
        <v>0</v>
      </c>
      <c r="AF407" s="28">
        <v>13.0</v>
      </c>
      <c r="AG407" s="28"/>
      <c r="AH407" s="36">
        <f t="shared" si="2"/>
        <v>13</v>
      </c>
      <c r="AI407" s="28" t="s">
        <v>92</v>
      </c>
      <c r="AJ407" s="43"/>
      <c r="AK407" s="43"/>
      <c r="AL407" s="43"/>
      <c r="AM407" s="43"/>
      <c r="AN407" s="28" t="s">
        <v>92</v>
      </c>
      <c r="AO407" s="43"/>
      <c r="AP407" s="34">
        <f t="shared" si="8"/>
        <v>0</v>
      </c>
      <c r="AQ407" s="34">
        <f t="shared" si="9"/>
        <v>0</v>
      </c>
      <c r="AR407" s="34">
        <f t="shared" si="10"/>
        <v>1</v>
      </c>
      <c r="AS407" s="34">
        <f t="shared" si="11"/>
        <v>13</v>
      </c>
    </row>
    <row r="408">
      <c r="A408" s="18">
        <v>403.0</v>
      </c>
      <c r="B408" s="116" t="s">
        <v>793</v>
      </c>
      <c r="C408" s="116" t="s">
        <v>476</v>
      </c>
      <c r="D408" s="118"/>
      <c r="E408" s="117"/>
      <c r="F408" s="116" t="s">
        <v>96</v>
      </c>
      <c r="G408" s="116" t="s">
        <v>904</v>
      </c>
      <c r="H408" s="38" t="s">
        <v>83</v>
      </c>
      <c r="I408" s="38" t="s">
        <v>138</v>
      </c>
      <c r="J408" s="39">
        <v>42979.0</v>
      </c>
      <c r="K408" s="77">
        <v>43052.0</v>
      </c>
      <c r="L408" s="43"/>
      <c r="M408" s="43"/>
      <c r="N408" s="43"/>
      <c r="O408" s="28" t="s">
        <v>73</v>
      </c>
      <c r="P408" s="28" t="s">
        <v>72</v>
      </c>
      <c r="Q408" s="28" t="s">
        <v>72</v>
      </c>
      <c r="R408" s="28" t="s">
        <v>73</v>
      </c>
      <c r="S408" s="28" t="s">
        <v>73</v>
      </c>
      <c r="T408" s="28" t="s">
        <v>73</v>
      </c>
      <c r="U408" s="28" t="s">
        <v>73</v>
      </c>
      <c r="V408" s="28" t="s">
        <v>73</v>
      </c>
      <c r="W408" s="28" t="s">
        <v>73</v>
      </c>
      <c r="X408" s="28" t="s">
        <v>73</v>
      </c>
      <c r="Y408" s="28" t="s">
        <v>73</v>
      </c>
      <c r="Z408" s="28" t="s">
        <v>73</v>
      </c>
      <c r="AA408" s="28" t="s">
        <v>73</v>
      </c>
      <c r="AB408" s="43"/>
      <c r="AC408" s="28" t="s">
        <v>73</v>
      </c>
      <c r="AD408" s="43"/>
      <c r="AE408" s="34">
        <f t="shared" si="7"/>
        <v>0</v>
      </c>
      <c r="AF408" s="45">
        <v>0.0</v>
      </c>
      <c r="AG408" s="45"/>
      <c r="AH408" s="36">
        <f t="shared" si="2"/>
        <v>0</v>
      </c>
      <c r="AI408" s="28" t="s">
        <v>92</v>
      </c>
      <c r="AJ408" s="28"/>
      <c r="AK408" s="43"/>
      <c r="AL408" s="43"/>
      <c r="AM408" s="43"/>
      <c r="AN408" s="28" t="s">
        <v>92</v>
      </c>
      <c r="AO408" s="43"/>
      <c r="AP408" s="34">
        <f t="shared" si="8"/>
        <v>0</v>
      </c>
      <c r="AQ408" s="34">
        <f t="shared" si="9"/>
        <v>0</v>
      </c>
      <c r="AR408" s="34">
        <f t="shared" si="10"/>
        <v>2</v>
      </c>
      <c r="AS408" s="34">
        <f t="shared" si="11"/>
        <v>12</v>
      </c>
    </row>
    <row r="409">
      <c r="A409" s="37">
        <v>404.0</v>
      </c>
      <c r="B409" s="116" t="s">
        <v>2031</v>
      </c>
      <c r="C409" s="116" t="s">
        <v>110</v>
      </c>
      <c r="D409" s="117"/>
      <c r="E409" s="117"/>
      <c r="F409" s="116" t="s">
        <v>96</v>
      </c>
      <c r="G409" s="116" t="s">
        <v>950</v>
      </c>
      <c r="H409" s="38" t="s">
        <v>83</v>
      </c>
      <c r="I409" s="38" t="s">
        <v>84</v>
      </c>
      <c r="J409" s="39">
        <v>42979.0</v>
      </c>
      <c r="K409" s="43"/>
      <c r="L409" s="43"/>
      <c r="M409" s="43"/>
      <c r="N409" s="43"/>
      <c r="O409" s="41"/>
      <c r="P409" s="41"/>
      <c r="Q409" s="41"/>
      <c r="R409" s="43"/>
      <c r="S409" s="43"/>
      <c r="T409" s="43"/>
      <c r="U409" s="43"/>
      <c r="V409" s="41"/>
      <c r="W409" s="41"/>
      <c r="X409" s="41"/>
      <c r="Y409" s="43"/>
      <c r="Z409" s="41"/>
      <c r="AA409" s="43"/>
      <c r="AB409" s="43"/>
      <c r="AC409" s="41"/>
      <c r="AD409" s="43"/>
      <c r="AE409" s="34">
        <f t="shared" si="7"/>
        <v>0</v>
      </c>
      <c r="AF409" s="45"/>
      <c r="AG409" s="45"/>
      <c r="AH409" s="36">
        <f t="shared" si="2"/>
        <v>0</v>
      </c>
      <c r="AI409" s="43"/>
      <c r="AJ409" s="43"/>
      <c r="AK409" s="43"/>
      <c r="AL409" s="43"/>
      <c r="AM409" s="43"/>
      <c r="AN409" s="43"/>
      <c r="AO409" s="43"/>
      <c r="AP409" s="34">
        <f t="shared" si="8"/>
        <v>0</v>
      </c>
      <c r="AQ409" s="34">
        <f t="shared" si="9"/>
        <v>0</v>
      </c>
      <c r="AR409" s="34">
        <f t="shared" si="10"/>
        <v>0</v>
      </c>
      <c r="AS409" s="34">
        <f t="shared" si="11"/>
        <v>0</v>
      </c>
    </row>
    <row r="410">
      <c r="A410" s="18">
        <v>405.0</v>
      </c>
      <c r="B410" s="116" t="s">
        <v>2032</v>
      </c>
      <c r="C410" s="116" t="s">
        <v>2033</v>
      </c>
      <c r="D410" s="116" t="s">
        <v>217</v>
      </c>
      <c r="E410" s="117"/>
      <c r="F410" s="116" t="s">
        <v>96</v>
      </c>
      <c r="G410" s="116" t="s">
        <v>950</v>
      </c>
      <c r="H410" s="47" t="s">
        <v>83</v>
      </c>
      <c r="I410" s="47" t="s">
        <v>84</v>
      </c>
      <c r="J410" s="39">
        <v>42979.0</v>
      </c>
      <c r="K410" s="43"/>
      <c r="L410" s="43"/>
      <c r="M410" s="43"/>
      <c r="N410" s="43"/>
      <c r="O410" s="41"/>
      <c r="P410" s="41"/>
      <c r="Q410" s="41"/>
      <c r="R410" s="43"/>
      <c r="S410" s="43"/>
      <c r="T410" s="43"/>
      <c r="U410" s="43"/>
      <c r="V410" s="41"/>
      <c r="W410" s="41"/>
      <c r="X410" s="41"/>
      <c r="Y410" s="43"/>
      <c r="Z410" s="41"/>
      <c r="AA410" s="43"/>
      <c r="AB410" s="43"/>
      <c r="AC410" s="41"/>
      <c r="AD410" s="43"/>
      <c r="AE410" s="34">
        <f t="shared" si="7"/>
        <v>0</v>
      </c>
      <c r="AF410" s="45"/>
      <c r="AG410" s="45"/>
      <c r="AH410" s="36">
        <f t="shared" si="2"/>
        <v>0</v>
      </c>
      <c r="AI410" s="43"/>
      <c r="AJ410" s="43"/>
      <c r="AK410" s="43"/>
      <c r="AL410" s="43"/>
      <c r="AM410" s="43"/>
      <c r="AN410" s="43"/>
      <c r="AO410" s="43"/>
      <c r="AP410" s="34">
        <f t="shared" si="8"/>
        <v>0</v>
      </c>
      <c r="AQ410" s="34">
        <f t="shared" si="9"/>
        <v>0</v>
      </c>
      <c r="AR410" s="34">
        <f t="shared" si="10"/>
        <v>0</v>
      </c>
      <c r="AS410" s="34">
        <f t="shared" si="11"/>
        <v>0</v>
      </c>
    </row>
    <row r="411">
      <c r="A411" s="37">
        <v>406.0</v>
      </c>
      <c r="B411" s="116" t="s">
        <v>2034</v>
      </c>
      <c r="C411" s="116" t="s">
        <v>2035</v>
      </c>
      <c r="D411" s="116" t="s">
        <v>842</v>
      </c>
      <c r="E411" s="117"/>
      <c r="F411" s="116" t="s">
        <v>96</v>
      </c>
      <c r="G411" s="116" t="s">
        <v>950</v>
      </c>
      <c r="H411" s="47" t="s">
        <v>83</v>
      </c>
      <c r="I411" s="47" t="s">
        <v>84</v>
      </c>
      <c r="J411" s="39">
        <v>42979.0</v>
      </c>
      <c r="K411" s="43"/>
      <c r="L411" s="43"/>
      <c r="M411" s="43"/>
      <c r="N411" s="43"/>
      <c r="O411" s="41"/>
      <c r="P411" s="41"/>
      <c r="Q411" s="41"/>
      <c r="R411" s="43"/>
      <c r="S411" s="43"/>
      <c r="T411" s="43"/>
      <c r="U411" s="43"/>
      <c r="V411" s="41"/>
      <c r="W411" s="41"/>
      <c r="X411" s="41"/>
      <c r="Y411" s="43"/>
      <c r="Z411" s="41"/>
      <c r="AA411" s="43"/>
      <c r="AB411" s="43"/>
      <c r="AC411" s="41"/>
      <c r="AD411" s="43"/>
      <c r="AE411" s="34">
        <f t="shared" si="7"/>
        <v>0</v>
      </c>
      <c r="AF411" s="45"/>
      <c r="AG411" s="45"/>
      <c r="AH411" s="36">
        <f t="shared" si="2"/>
        <v>0</v>
      </c>
      <c r="AI411" s="43"/>
      <c r="AJ411" s="43"/>
      <c r="AK411" s="43"/>
      <c r="AL411" s="43"/>
      <c r="AM411" s="43"/>
      <c r="AN411" s="43"/>
      <c r="AO411" s="43"/>
      <c r="AP411" s="34">
        <f t="shared" si="8"/>
        <v>0</v>
      </c>
      <c r="AQ411" s="34">
        <f t="shared" si="9"/>
        <v>0</v>
      </c>
      <c r="AR411" s="34">
        <f t="shared" si="10"/>
        <v>0</v>
      </c>
      <c r="AS411" s="34">
        <f t="shared" si="11"/>
        <v>0</v>
      </c>
    </row>
    <row r="412">
      <c r="A412" s="18">
        <v>407.0</v>
      </c>
      <c r="B412" s="116" t="s">
        <v>2036</v>
      </c>
      <c r="C412" s="116" t="s">
        <v>317</v>
      </c>
      <c r="D412" s="116" t="s">
        <v>2037</v>
      </c>
      <c r="E412" s="117"/>
      <c r="F412" s="116" t="s">
        <v>96</v>
      </c>
      <c r="G412" s="116" t="s">
        <v>950</v>
      </c>
      <c r="H412" s="47" t="s">
        <v>83</v>
      </c>
      <c r="I412" s="47" t="s">
        <v>84</v>
      </c>
      <c r="J412" s="39">
        <v>42979.0</v>
      </c>
      <c r="K412" s="43"/>
      <c r="L412" s="43"/>
      <c r="M412" s="43"/>
      <c r="N412" s="43"/>
      <c r="O412" s="41"/>
      <c r="P412" s="41"/>
      <c r="Q412" s="41"/>
      <c r="R412" s="43"/>
      <c r="S412" s="43"/>
      <c r="T412" s="43"/>
      <c r="U412" s="43"/>
      <c r="V412" s="41"/>
      <c r="W412" s="41"/>
      <c r="X412" s="41"/>
      <c r="Y412" s="43"/>
      <c r="Z412" s="41"/>
      <c r="AA412" s="43"/>
      <c r="AB412" s="43"/>
      <c r="AC412" s="41"/>
      <c r="AD412" s="43"/>
      <c r="AE412" s="34">
        <f t="shared" si="7"/>
        <v>0</v>
      </c>
      <c r="AF412" s="45"/>
      <c r="AG412" s="45"/>
      <c r="AH412" s="36">
        <f t="shared" si="2"/>
        <v>0</v>
      </c>
      <c r="AI412" s="43"/>
      <c r="AJ412" s="43"/>
      <c r="AK412" s="43"/>
      <c r="AL412" s="43"/>
      <c r="AM412" s="43"/>
      <c r="AN412" s="43"/>
      <c r="AO412" s="43"/>
      <c r="AP412" s="34">
        <f t="shared" si="8"/>
        <v>0</v>
      </c>
      <c r="AQ412" s="34">
        <f t="shared" si="9"/>
        <v>0</v>
      </c>
      <c r="AR412" s="34">
        <f t="shared" si="10"/>
        <v>0</v>
      </c>
      <c r="AS412" s="34">
        <f t="shared" si="11"/>
        <v>0</v>
      </c>
    </row>
    <row r="413">
      <c r="A413" s="37">
        <v>408.0</v>
      </c>
      <c r="B413" s="116" t="s">
        <v>234</v>
      </c>
      <c r="C413" s="116" t="s">
        <v>110</v>
      </c>
      <c r="D413" s="116" t="s">
        <v>120</v>
      </c>
      <c r="E413" s="117"/>
      <c r="F413" s="116" t="s">
        <v>96</v>
      </c>
      <c r="G413" s="116" t="s">
        <v>950</v>
      </c>
      <c r="H413" s="47" t="s">
        <v>83</v>
      </c>
      <c r="I413" s="47" t="s">
        <v>84</v>
      </c>
      <c r="J413" s="39">
        <v>42979.0</v>
      </c>
      <c r="K413" s="43"/>
      <c r="L413" s="43"/>
      <c r="M413" s="43"/>
      <c r="N413" s="43"/>
      <c r="O413" s="41"/>
      <c r="P413" s="41"/>
      <c r="Q413" s="41"/>
      <c r="R413" s="43"/>
      <c r="S413" s="43"/>
      <c r="T413" s="43"/>
      <c r="U413" s="43"/>
      <c r="V413" s="41"/>
      <c r="W413" s="41"/>
      <c r="X413" s="41"/>
      <c r="Y413" s="43"/>
      <c r="Z413" s="41"/>
      <c r="AA413" s="43"/>
      <c r="AB413" s="43"/>
      <c r="AC413" s="41"/>
      <c r="AD413" s="43"/>
      <c r="AE413" s="34">
        <f t="shared" si="7"/>
        <v>0</v>
      </c>
      <c r="AF413" s="45"/>
      <c r="AG413" s="45"/>
      <c r="AH413" s="36">
        <f t="shared" si="2"/>
        <v>0</v>
      </c>
      <c r="AI413" s="43"/>
      <c r="AJ413" s="41"/>
      <c r="AK413" s="43"/>
      <c r="AL413" s="43"/>
      <c r="AM413" s="43"/>
      <c r="AN413" s="43"/>
      <c r="AO413" s="43"/>
      <c r="AP413" s="34">
        <f t="shared" si="8"/>
        <v>0</v>
      </c>
      <c r="AQ413" s="34">
        <f t="shared" si="9"/>
        <v>0</v>
      </c>
      <c r="AR413" s="34">
        <f t="shared" si="10"/>
        <v>0</v>
      </c>
      <c r="AS413" s="34">
        <f t="shared" si="11"/>
        <v>0</v>
      </c>
    </row>
    <row r="414">
      <c r="A414" s="18">
        <v>409.0</v>
      </c>
      <c r="B414" s="116" t="s">
        <v>974</v>
      </c>
      <c r="C414" s="116" t="s">
        <v>446</v>
      </c>
      <c r="D414" s="116" t="s">
        <v>200</v>
      </c>
      <c r="E414" s="118"/>
      <c r="F414" s="116" t="s">
        <v>96</v>
      </c>
      <c r="G414" s="116" t="s">
        <v>950</v>
      </c>
      <c r="H414" s="38" t="s">
        <v>83</v>
      </c>
      <c r="I414" s="38" t="s">
        <v>84</v>
      </c>
      <c r="J414" s="39">
        <v>42979.0</v>
      </c>
      <c r="K414" s="41"/>
      <c r="L414" s="41"/>
      <c r="M414" s="41"/>
      <c r="N414" s="41"/>
      <c r="O414" s="41"/>
      <c r="P414" s="41"/>
      <c r="Q414" s="41"/>
      <c r="R414" s="43"/>
      <c r="S414" s="43"/>
      <c r="T414" s="43"/>
      <c r="U414" s="43"/>
      <c r="V414" s="41"/>
      <c r="W414" s="41"/>
      <c r="X414" s="41"/>
      <c r="Y414" s="43"/>
      <c r="Z414" s="41"/>
      <c r="AA414" s="43"/>
      <c r="AB414" s="43"/>
      <c r="AC414" s="41"/>
      <c r="AD414" s="41"/>
      <c r="AE414" s="34">
        <f t="shared" si="7"/>
        <v>0</v>
      </c>
      <c r="AF414" s="45"/>
      <c r="AG414" s="45"/>
      <c r="AH414" s="36">
        <f t="shared" si="2"/>
        <v>0</v>
      </c>
      <c r="AI414" s="41"/>
      <c r="AJ414" s="41"/>
      <c r="AK414" s="41"/>
      <c r="AL414" s="41"/>
      <c r="AM414" s="41"/>
      <c r="AN414" s="41"/>
      <c r="AO414" s="41"/>
      <c r="AP414" s="34">
        <f t="shared" si="8"/>
        <v>0</v>
      </c>
      <c r="AQ414" s="34">
        <f t="shared" si="9"/>
        <v>0</v>
      </c>
      <c r="AR414" s="34">
        <f t="shared" si="10"/>
        <v>0</v>
      </c>
      <c r="AS414" s="34">
        <f t="shared" si="11"/>
        <v>0</v>
      </c>
      <c r="AT414" s="7"/>
    </row>
    <row r="415">
      <c r="A415" s="37">
        <v>410.0</v>
      </c>
      <c r="B415" s="116" t="s">
        <v>743</v>
      </c>
      <c r="C415" s="116" t="s">
        <v>1133</v>
      </c>
      <c r="D415" s="116" t="s">
        <v>1013</v>
      </c>
      <c r="E415" s="117"/>
      <c r="F415" s="116" t="s">
        <v>79</v>
      </c>
      <c r="G415" s="116" t="s">
        <v>950</v>
      </c>
      <c r="H415" s="38" t="s">
        <v>83</v>
      </c>
      <c r="I415" s="38" t="s">
        <v>84</v>
      </c>
      <c r="J415" s="39">
        <v>42979.0</v>
      </c>
      <c r="K415" s="41"/>
      <c r="L415" s="41"/>
      <c r="M415" s="41"/>
      <c r="N415" s="41"/>
      <c r="O415" s="41"/>
      <c r="P415" s="41"/>
      <c r="Q415" s="41"/>
      <c r="R415" s="43"/>
      <c r="S415" s="41"/>
      <c r="T415" s="43"/>
      <c r="U415" s="43"/>
      <c r="V415" s="41"/>
      <c r="W415" s="41"/>
      <c r="X415" s="41"/>
      <c r="Y415" s="41"/>
      <c r="Z415" s="41"/>
      <c r="AA415" s="41"/>
      <c r="AB415" s="43"/>
      <c r="AC415" s="41"/>
      <c r="AD415" s="43"/>
      <c r="AE415" s="34">
        <f t="shared" si="7"/>
        <v>0</v>
      </c>
      <c r="AF415" s="45"/>
      <c r="AG415" s="45"/>
      <c r="AH415" s="36">
        <f t="shared" si="2"/>
        <v>0</v>
      </c>
      <c r="AI415" s="41"/>
      <c r="AJ415" s="41"/>
      <c r="AK415" s="41"/>
      <c r="AL415" s="41"/>
      <c r="AM415" s="41"/>
      <c r="AN415" s="41"/>
      <c r="AO415" s="41"/>
      <c r="AP415" s="34">
        <f t="shared" si="8"/>
        <v>0</v>
      </c>
      <c r="AQ415" s="34">
        <f t="shared" si="9"/>
        <v>0</v>
      </c>
      <c r="AR415" s="34">
        <f t="shared" si="10"/>
        <v>0</v>
      </c>
      <c r="AS415" s="34">
        <f t="shared" si="11"/>
        <v>0</v>
      </c>
    </row>
    <row r="416">
      <c r="A416" s="18">
        <v>411.0</v>
      </c>
      <c r="B416" s="116" t="s">
        <v>768</v>
      </c>
      <c r="C416" s="116" t="s">
        <v>1013</v>
      </c>
      <c r="D416" s="118"/>
      <c r="E416" s="117"/>
      <c r="F416" s="116" t="s">
        <v>79</v>
      </c>
      <c r="G416" s="116" t="s">
        <v>950</v>
      </c>
      <c r="H416" s="38" t="s">
        <v>83</v>
      </c>
      <c r="I416" s="38" t="s">
        <v>84</v>
      </c>
      <c r="J416" s="39">
        <v>42979.0</v>
      </c>
      <c r="K416" s="41"/>
      <c r="L416" s="41"/>
      <c r="M416" s="41"/>
      <c r="N416" s="41"/>
      <c r="O416" s="41"/>
      <c r="P416" s="41"/>
      <c r="Q416" s="41"/>
      <c r="R416" s="43"/>
      <c r="S416" s="43"/>
      <c r="T416" s="43"/>
      <c r="U416" s="43"/>
      <c r="V416" s="41"/>
      <c r="W416" s="41"/>
      <c r="X416" s="41"/>
      <c r="Y416" s="43"/>
      <c r="Z416" s="41"/>
      <c r="AA416" s="43"/>
      <c r="AB416" s="43"/>
      <c r="AC416" s="41"/>
      <c r="AD416" s="43"/>
      <c r="AE416" s="34">
        <f t="shared" si="7"/>
        <v>0</v>
      </c>
      <c r="AF416" s="45"/>
      <c r="AG416" s="45"/>
      <c r="AH416" s="36">
        <f t="shared" si="2"/>
        <v>0</v>
      </c>
      <c r="AI416" s="41"/>
      <c r="AJ416" s="41"/>
      <c r="AK416" s="41"/>
      <c r="AL416" s="41"/>
      <c r="AM416" s="41"/>
      <c r="AN416" s="41"/>
      <c r="AO416" s="41"/>
      <c r="AP416" s="34">
        <f t="shared" si="8"/>
        <v>0</v>
      </c>
      <c r="AQ416" s="34">
        <f t="shared" si="9"/>
        <v>0</v>
      </c>
      <c r="AR416" s="34">
        <f t="shared" si="10"/>
        <v>0</v>
      </c>
      <c r="AS416" s="34">
        <f t="shared" si="11"/>
        <v>0</v>
      </c>
    </row>
    <row r="417">
      <c r="A417" s="37">
        <v>412.0</v>
      </c>
      <c r="B417" s="116" t="s">
        <v>2038</v>
      </c>
      <c r="C417" s="116" t="s">
        <v>521</v>
      </c>
      <c r="D417" s="116" t="s">
        <v>157</v>
      </c>
      <c r="E417" s="117"/>
      <c r="F417" s="116" t="s">
        <v>79</v>
      </c>
      <c r="G417" s="116" t="s">
        <v>950</v>
      </c>
      <c r="H417" s="38" t="s">
        <v>83</v>
      </c>
      <c r="I417" s="38" t="s">
        <v>84</v>
      </c>
      <c r="J417" s="39">
        <v>42979.0</v>
      </c>
      <c r="K417" s="41"/>
      <c r="L417" s="41"/>
      <c r="M417" s="41"/>
      <c r="N417" s="41"/>
      <c r="O417" s="41"/>
      <c r="P417" s="41"/>
      <c r="Q417" s="41"/>
      <c r="R417" s="43"/>
      <c r="S417" s="43"/>
      <c r="T417" s="43"/>
      <c r="U417" s="43"/>
      <c r="V417" s="41"/>
      <c r="W417" s="41"/>
      <c r="X417" s="41"/>
      <c r="Y417" s="43"/>
      <c r="Z417" s="41"/>
      <c r="AA417" s="43"/>
      <c r="AB417" s="43"/>
      <c r="AC417" s="41"/>
      <c r="AD417" s="43"/>
      <c r="AE417" s="34">
        <f t="shared" si="7"/>
        <v>0</v>
      </c>
      <c r="AF417" s="45"/>
      <c r="AG417" s="45"/>
      <c r="AH417" s="36">
        <f t="shared" si="2"/>
        <v>0</v>
      </c>
      <c r="AI417" s="41"/>
      <c r="AJ417" s="41"/>
      <c r="AK417" s="41"/>
      <c r="AL417" s="41"/>
      <c r="AM417" s="41"/>
      <c r="AN417" s="41"/>
      <c r="AO417" s="41"/>
      <c r="AP417" s="34">
        <f t="shared" si="8"/>
        <v>0</v>
      </c>
      <c r="AQ417" s="34">
        <f t="shared" si="9"/>
        <v>0</v>
      </c>
      <c r="AR417" s="34">
        <f t="shared" si="10"/>
        <v>0</v>
      </c>
      <c r="AS417" s="34">
        <f t="shared" si="11"/>
        <v>0</v>
      </c>
    </row>
    <row r="418">
      <c r="A418" s="18">
        <v>413.0</v>
      </c>
      <c r="B418" s="116" t="s">
        <v>2039</v>
      </c>
      <c r="C418" s="116" t="s">
        <v>78</v>
      </c>
      <c r="D418" s="116" t="s">
        <v>77</v>
      </c>
      <c r="E418" s="117"/>
      <c r="F418" s="116" t="s">
        <v>79</v>
      </c>
      <c r="G418" s="116" t="s">
        <v>950</v>
      </c>
      <c r="H418" s="38" t="s">
        <v>83</v>
      </c>
      <c r="I418" s="38" t="s">
        <v>84</v>
      </c>
      <c r="J418" s="39">
        <v>42979.0</v>
      </c>
      <c r="K418" s="41"/>
      <c r="L418" s="41"/>
      <c r="M418" s="41"/>
      <c r="N418" s="41"/>
      <c r="O418" s="41"/>
      <c r="P418" s="41"/>
      <c r="Q418" s="41"/>
      <c r="R418" s="43"/>
      <c r="S418" s="43"/>
      <c r="T418" s="43"/>
      <c r="U418" s="43"/>
      <c r="V418" s="41"/>
      <c r="W418" s="41"/>
      <c r="X418" s="41"/>
      <c r="Y418" s="43"/>
      <c r="Z418" s="41"/>
      <c r="AA418" s="43"/>
      <c r="AB418" s="43"/>
      <c r="AC418" s="41"/>
      <c r="AD418" s="43"/>
      <c r="AE418" s="34">
        <f t="shared" si="7"/>
        <v>0</v>
      </c>
      <c r="AF418" s="45"/>
      <c r="AG418" s="45"/>
      <c r="AH418" s="36">
        <f t="shared" si="2"/>
        <v>0</v>
      </c>
      <c r="AI418" s="41"/>
      <c r="AJ418" s="41"/>
      <c r="AK418" s="41"/>
      <c r="AL418" s="41"/>
      <c r="AM418" s="41"/>
      <c r="AN418" s="41"/>
      <c r="AO418" s="41"/>
      <c r="AP418" s="34">
        <f t="shared" si="8"/>
        <v>0</v>
      </c>
      <c r="AQ418" s="34">
        <f t="shared" si="9"/>
        <v>0</v>
      </c>
      <c r="AR418" s="34">
        <f t="shared" si="10"/>
        <v>0</v>
      </c>
      <c r="AS418" s="34">
        <f t="shared" si="11"/>
        <v>0</v>
      </c>
    </row>
    <row r="419">
      <c r="A419" s="37">
        <v>414.0</v>
      </c>
      <c r="B419" s="116" t="s">
        <v>2040</v>
      </c>
      <c r="C419" s="116" t="s">
        <v>369</v>
      </c>
      <c r="D419" s="116" t="s">
        <v>134</v>
      </c>
      <c r="E419" s="117"/>
      <c r="F419" s="116" t="s">
        <v>96</v>
      </c>
      <c r="G419" s="116" t="s">
        <v>950</v>
      </c>
      <c r="H419" s="38" t="s">
        <v>83</v>
      </c>
      <c r="I419" s="38" t="s">
        <v>84</v>
      </c>
      <c r="J419" s="39">
        <v>42979.0</v>
      </c>
      <c r="K419" s="41"/>
      <c r="L419" s="41"/>
      <c r="M419" s="41"/>
      <c r="N419" s="41"/>
      <c r="O419" s="41"/>
      <c r="P419" s="41"/>
      <c r="Q419" s="41"/>
      <c r="R419" s="43"/>
      <c r="S419" s="43"/>
      <c r="T419" s="43"/>
      <c r="U419" s="43"/>
      <c r="V419" s="41"/>
      <c r="W419" s="41"/>
      <c r="X419" s="41"/>
      <c r="Y419" s="43"/>
      <c r="Z419" s="41"/>
      <c r="AA419" s="43"/>
      <c r="AB419" s="43"/>
      <c r="AC419" s="41"/>
      <c r="AD419" s="43"/>
      <c r="AE419" s="34">
        <f t="shared" si="7"/>
        <v>0</v>
      </c>
      <c r="AF419" s="45"/>
      <c r="AG419" s="45"/>
      <c r="AH419" s="36">
        <f t="shared" si="2"/>
        <v>0</v>
      </c>
      <c r="AI419" s="41"/>
      <c r="AJ419" s="41"/>
      <c r="AK419" s="41"/>
      <c r="AL419" s="41"/>
      <c r="AM419" s="41"/>
      <c r="AN419" s="41"/>
      <c r="AO419" s="41"/>
      <c r="AP419" s="34">
        <f t="shared" si="8"/>
        <v>0</v>
      </c>
      <c r="AQ419" s="34">
        <f t="shared" si="9"/>
        <v>0</v>
      </c>
      <c r="AR419" s="34">
        <f t="shared" si="10"/>
        <v>0</v>
      </c>
      <c r="AS419" s="34">
        <f t="shared" si="11"/>
        <v>0</v>
      </c>
    </row>
    <row r="420">
      <c r="A420" s="18">
        <v>415.0</v>
      </c>
      <c r="B420" s="116" t="s">
        <v>756</v>
      </c>
      <c r="C420" s="116" t="s">
        <v>688</v>
      </c>
      <c r="D420" s="116" t="s">
        <v>165</v>
      </c>
      <c r="E420" s="117"/>
      <c r="F420" s="116" t="s">
        <v>79</v>
      </c>
      <c r="G420" s="116" t="s">
        <v>950</v>
      </c>
      <c r="H420" s="38" t="s">
        <v>83</v>
      </c>
      <c r="I420" s="38" t="s">
        <v>84</v>
      </c>
      <c r="J420" s="39">
        <v>42979.0</v>
      </c>
      <c r="K420" s="41"/>
      <c r="L420" s="41"/>
      <c r="M420" s="41"/>
      <c r="N420" s="41"/>
      <c r="O420" s="41"/>
      <c r="P420" s="41"/>
      <c r="Q420" s="41"/>
      <c r="R420" s="43"/>
      <c r="S420" s="43"/>
      <c r="T420" s="43"/>
      <c r="U420" s="43"/>
      <c r="V420" s="41"/>
      <c r="W420" s="41"/>
      <c r="X420" s="41"/>
      <c r="Y420" s="43"/>
      <c r="Z420" s="41"/>
      <c r="AA420" s="43"/>
      <c r="AB420" s="43"/>
      <c r="AC420" s="41"/>
      <c r="AD420" s="43"/>
      <c r="AE420" s="34">
        <f t="shared" si="7"/>
        <v>0</v>
      </c>
      <c r="AF420" s="45"/>
      <c r="AG420" s="45"/>
      <c r="AH420" s="36">
        <f t="shared" si="2"/>
        <v>0</v>
      </c>
      <c r="AI420" s="41"/>
      <c r="AJ420" s="41"/>
      <c r="AK420" s="41"/>
      <c r="AL420" s="41"/>
      <c r="AM420" s="41"/>
      <c r="AN420" s="41"/>
      <c r="AO420" s="41"/>
      <c r="AP420" s="34">
        <f t="shared" si="8"/>
        <v>0</v>
      </c>
      <c r="AQ420" s="34">
        <f t="shared" si="9"/>
        <v>0</v>
      </c>
      <c r="AR420" s="34">
        <f t="shared" si="10"/>
        <v>0</v>
      </c>
      <c r="AS420" s="34">
        <f t="shared" si="11"/>
        <v>0</v>
      </c>
    </row>
    <row r="421">
      <c r="A421" s="37">
        <v>416.0</v>
      </c>
      <c r="B421" s="116" t="s">
        <v>813</v>
      </c>
      <c r="C421" s="116" t="s">
        <v>953</v>
      </c>
      <c r="D421" s="118"/>
      <c r="E421" s="117"/>
      <c r="F421" s="116" t="s">
        <v>96</v>
      </c>
      <c r="G421" s="116" t="s">
        <v>950</v>
      </c>
      <c r="H421" s="38" t="s">
        <v>83</v>
      </c>
      <c r="I421" s="38" t="s">
        <v>84</v>
      </c>
      <c r="J421" s="39">
        <v>42979.0</v>
      </c>
      <c r="K421" s="41"/>
      <c r="L421" s="41"/>
      <c r="M421" s="41"/>
      <c r="N421" s="41"/>
      <c r="O421" s="41"/>
      <c r="P421" s="41"/>
      <c r="Q421" s="41"/>
      <c r="R421" s="43"/>
      <c r="S421" s="43"/>
      <c r="T421" s="43"/>
      <c r="U421" s="43"/>
      <c r="V421" s="41"/>
      <c r="W421" s="41"/>
      <c r="X421" s="41"/>
      <c r="Y421" s="43"/>
      <c r="Z421" s="41"/>
      <c r="AA421" s="43"/>
      <c r="AB421" s="43"/>
      <c r="AC421" s="41"/>
      <c r="AD421" s="43"/>
      <c r="AE421" s="34">
        <f t="shared" si="7"/>
        <v>0</v>
      </c>
      <c r="AF421" s="45"/>
      <c r="AG421" s="45"/>
      <c r="AH421" s="36">
        <f t="shared" si="2"/>
        <v>0</v>
      </c>
      <c r="AI421" s="41"/>
      <c r="AJ421" s="41"/>
      <c r="AK421" s="41"/>
      <c r="AL421" s="41"/>
      <c r="AM421" s="41"/>
      <c r="AN421" s="41"/>
      <c r="AO421" s="41"/>
      <c r="AP421" s="34">
        <f t="shared" si="8"/>
        <v>0</v>
      </c>
      <c r="AQ421" s="34">
        <f t="shared" si="9"/>
        <v>0</v>
      </c>
      <c r="AR421" s="34">
        <f t="shared" si="10"/>
        <v>0</v>
      </c>
      <c r="AS421" s="34">
        <f t="shared" si="11"/>
        <v>0</v>
      </c>
    </row>
    <row r="422">
      <c r="A422" s="18">
        <v>417.0</v>
      </c>
      <c r="B422" s="116" t="s">
        <v>2041</v>
      </c>
      <c r="C422" s="116" t="s">
        <v>275</v>
      </c>
      <c r="D422" s="116" t="s">
        <v>120</v>
      </c>
      <c r="E422" s="117"/>
      <c r="F422" s="116" t="s">
        <v>96</v>
      </c>
      <c r="G422" s="116" t="s">
        <v>950</v>
      </c>
      <c r="H422" s="38" t="s">
        <v>83</v>
      </c>
      <c r="I422" s="38" t="s">
        <v>84</v>
      </c>
      <c r="J422" s="39">
        <v>42979.0</v>
      </c>
      <c r="K422" s="41"/>
      <c r="L422" s="41"/>
      <c r="M422" s="41"/>
      <c r="N422" s="41"/>
      <c r="O422" s="41"/>
      <c r="P422" s="41"/>
      <c r="Q422" s="41"/>
      <c r="R422" s="43"/>
      <c r="S422" s="43"/>
      <c r="T422" s="43"/>
      <c r="U422" s="43"/>
      <c r="V422" s="43"/>
      <c r="W422" s="41"/>
      <c r="X422" s="41"/>
      <c r="Y422" s="43"/>
      <c r="Z422" s="41"/>
      <c r="AA422" s="43"/>
      <c r="AB422" s="43"/>
      <c r="AC422" s="41"/>
      <c r="AD422" s="43"/>
      <c r="AE422" s="34">
        <f t="shared" si="7"/>
        <v>0</v>
      </c>
      <c r="AF422" s="45"/>
      <c r="AG422" s="45"/>
      <c r="AH422" s="36">
        <f t="shared" si="2"/>
        <v>0</v>
      </c>
      <c r="AI422" s="41"/>
      <c r="AJ422" s="41"/>
      <c r="AK422" s="41"/>
      <c r="AL422" s="41"/>
      <c r="AM422" s="41"/>
      <c r="AN422" s="41"/>
      <c r="AO422" s="41"/>
      <c r="AP422" s="34">
        <f t="shared" si="8"/>
        <v>0</v>
      </c>
      <c r="AQ422" s="34">
        <f t="shared" si="9"/>
        <v>0</v>
      </c>
      <c r="AR422" s="34">
        <f t="shared" si="10"/>
        <v>0</v>
      </c>
      <c r="AS422" s="34">
        <f t="shared" si="11"/>
        <v>0</v>
      </c>
    </row>
    <row r="423">
      <c r="A423" s="37">
        <v>418.0</v>
      </c>
      <c r="B423" s="116" t="s">
        <v>2042</v>
      </c>
      <c r="C423" s="116" t="s">
        <v>314</v>
      </c>
      <c r="D423" s="118"/>
      <c r="E423" s="117"/>
      <c r="F423" s="116" t="s">
        <v>96</v>
      </c>
      <c r="G423" s="116" t="s">
        <v>950</v>
      </c>
      <c r="H423" s="38" t="s">
        <v>83</v>
      </c>
      <c r="I423" s="38" t="s">
        <v>84</v>
      </c>
      <c r="J423" s="39">
        <v>42979.0</v>
      </c>
      <c r="K423" s="41"/>
      <c r="L423" s="41"/>
      <c r="M423" s="41"/>
      <c r="N423" s="41"/>
      <c r="O423" s="41"/>
      <c r="P423" s="41"/>
      <c r="Q423" s="41"/>
      <c r="R423" s="43"/>
      <c r="S423" s="43"/>
      <c r="T423" s="43"/>
      <c r="U423" s="43"/>
      <c r="V423" s="41"/>
      <c r="W423" s="41"/>
      <c r="X423" s="41"/>
      <c r="Y423" s="43"/>
      <c r="Z423" s="41"/>
      <c r="AA423" s="43"/>
      <c r="AB423" s="43"/>
      <c r="AC423" s="41"/>
      <c r="AD423" s="43"/>
      <c r="AE423" s="34">
        <f t="shared" si="7"/>
        <v>0</v>
      </c>
      <c r="AF423" s="45"/>
      <c r="AG423" s="45"/>
      <c r="AH423" s="36">
        <f t="shared" si="2"/>
        <v>0</v>
      </c>
      <c r="AI423" s="41"/>
      <c r="AJ423" s="41"/>
      <c r="AK423" s="41"/>
      <c r="AL423" s="41"/>
      <c r="AM423" s="41"/>
      <c r="AN423" s="41"/>
      <c r="AO423" s="41"/>
      <c r="AP423" s="34">
        <f t="shared" si="8"/>
        <v>0</v>
      </c>
      <c r="AQ423" s="34">
        <f t="shared" si="9"/>
        <v>0</v>
      </c>
      <c r="AR423" s="34">
        <f t="shared" si="10"/>
        <v>0</v>
      </c>
      <c r="AS423" s="34">
        <f t="shared" si="11"/>
        <v>0</v>
      </c>
    </row>
    <row r="424">
      <c r="A424" s="18">
        <v>419.0</v>
      </c>
      <c r="B424" s="116" t="s">
        <v>2043</v>
      </c>
      <c r="C424" s="116" t="s">
        <v>2044</v>
      </c>
      <c r="D424" s="116" t="s">
        <v>412</v>
      </c>
      <c r="E424" s="117"/>
      <c r="F424" s="116" t="s">
        <v>96</v>
      </c>
      <c r="G424" s="116" t="s">
        <v>950</v>
      </c>
      <c r="H424" s="38" t="s">
        <v>83</v>
      </c>
      <c r="I424" s="38" t="s">
        <v>84</v>
      </c>
      <c r="J424" s="39">
        <v>42979.0</v>
      </c>
      <c r="K424" s="44"/>
      <c r="L424" s="41"/>
      <c r="M424" s="41"/>
      <c r="N424" s="41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34">
        <f t="shared" si="7"/>
        <v>0</v>
      </c>
      <c r="AF424" s="45"/>
      <c r="AG424" s="45"/>
      <c r="AH424" s="36">
        <f t="shared" si="2"/>
        <v>0</v>
      </c>
      <c r="AI424" s="41"/>
      <c r="AJ424" s="41"/>
      <c r="AK424" s="41"/>
      <c r="AL424" s="41"/>
      <c r="AM424" s="41"/>
      <c r="AN424" s="41"/>
      <c r="AO424" s="41"/>
      <c r="AP424" s="34">
        <f t="shared" si="8"/>
        <v>0</v>
      </c>
      <c r="AQ424" s="34">
        <f t="shared" si="9"/>
        <v>0</v>
      </c>
      <c r="AR424" s="34">
        <f t="shared" si="10"/>
        <v>0</v>
      </c>
      <c r="AS424" s="34">
        <f t="shared" si="11"/>
        <v>0</v>
      </c>
    </row>
    <row r="425">
      <c r="A425" s="37">
        <v>420.0</v>
      </c>
      <c r="B425" s="116" t="s">
        <v>1030</v>
      </c>
      <c r="C425" s="116" t="s">
        <v>731</v>
      </c>
      <c r="D425" s="116" t="s">
        <v>214</v>
      </c>
      <c r="E425" s="118"/>
      <c r="F425" s="116" t="s">
        <v>79</v>
      </c>
      <c r="G425" s="116" t="s">
        <v>950</v>
      </c>
      <c r="H425" s="38" t="s">
        <v>83</v>
      </c>
      <c r="I425" s="38" t="s">
        <v>84</v>
      </c>
      <c r="J425" s="39">
        <v>42979.0</v>
      </c>
      <c r="K425" s="41"/>
      <c r="L425" s="41"/>
      <c r="M425" s="41"/>
      <c r="N425" s="41"/>
      <c r="O425" s="41"/>
      <c r="P425" s="41"/>
      <c r="Q425" s="41"/>
      <c r="R425" s="43"/>
      <c r="S425" s="43"/>
      <c r="T425" s="43"/>
      <c r="U425" s="43"/>
      <c r="V425" s="43"/>
      <c r="W425" s="41"/>
      <c r="X425" s="41"/>
      <c r="Y425" s="43"/>
      <c r="Z425" s="41"/>
      <c r="AA425" s="43"/>
      <c r="AB425" s="43"/>
      <c r="AC425" s="41"/>
      <c r="AD425" s="43"/>
      <c r="AE425" s="34">
        <f t="shared" si="7"/>
        <v>0</v>
      </c>
      <c r="AF425" s="45"/>
      <c r="AG425" s="45"/>
      <c r="AH425" s="36">
        <f t="shared" si="2"/>
        <v>0</v>
      </c>
      <c r="AI425" s="41"/>
      <c r="AJ425" s="41"/>
      <c r="AK425" s="41"/>
      <c r="AL425" s="41"/>
      <c r="AM425" s="41"/>
      <c r="AN425" s="41"/>
      <c r="AO425" s="41"/>
      <c r="AP425" s="34">
        <f t="shared" si="8"/>
        <v>0</v>
      </c>
      <c r="AQ425" s="34">
        <f t="shared" si="9"/>
        <v>0</v>
      </c>
      <c r="AR425" s="34">
        <f t="shared" si="10"/>
        <v>0</v>
      </c>
      <c r="AS425" s="34">
        <f t="shared" si="11"/>
        <v>0</v>
      </c>
    </row>
    <row r="426">
      <c r="A426" s="18">
        <v>421.0</v>
      </c>
      <c r="B426" s="116" t="s">
        <v>2045</v>
      </c>
      <c r="C426" s="116" t="s">
        <v>275</v>
      </c>
      <c r="D426" s="116" t="s">
        <v>200</v>
      </c>
      <c r="E426" s="117"/>
      <c r="F426" s="116" t="s">
        <v>96</v>
      </c>
      <c r="G426" s="116" t="s">
        <v>950</v>
      </c>
      <c r="H426" s="38" t="s">
        <v>83</v>
      </c>
      <c r="I426" s="38" t="s">
        <v>84</v>
      </c>
      <c r="J426" s="39">
        <v>42979.0</v>
      </c>
      <c r="K426" s="41"/>
      <c r="L426" s="41"/>
      <c r="M426" s="41"/>
      <c r="N426" s="41"/>
      <c r="O426" s="41"/>
      <c r="P426" s="41"/>
      <c r="Q426" s="41"/>
      <c r="R426" s="43"/>
      <c r="S426" s="43"/>
      <c r="T426" s="43"/>
      <c r="U426" s="43"/>
      <c r="V426" s="41"/>
      <c r="W426" s="41"/>
      <c r="X426" s="41"/>
      <c r="Y426" s="43"/>
      <c r="Z426" s="41"/>
      <c r="AA426" s="43"/>
      <c r="AB426" s="43"/>
      <c r="AC426" s="41"/>
      <c r="AD426" s="43"/>
      <c r="AE426" s="34">
        <f t="shared" si="7"/>
        <v>0</v>
      </c>
      <c r="AF426" s="45"/>
      <c r="AG426" s="45"/>
      <c r="AH426" s="36">
        <f t="shared" si="2"/>
        <v>0</v>
      </c>
      <c r="AI426" s="41"/>
      <c r="AJ426" s="41"/>
      <c r="AK426" s="41"/>
      <c r="AL426" s="41"/>
      <c r="AM426" s="41"/>
      <c r="AN426" s="41"/>
      <c r="AO426" s="41"/>
      <c r="AP426" s="34">
        <f t="shared" si="8"/>
        <v>0</v>
      </c>
      <c r="AQ426" s="34">
        <f t="shared" si="9"/>
        <v>0</v>
      </c>
      <c r="AR426" s="34">
        <f t="shared" si="10"/>
        <v>0</v>
      </c>
      <c r="AS426" s="34">
        <f t="shared" si="11"/>
        <v>0</v>
      </c>
    </row>
    <row r="427">
      <c r="A427" s="37">
        <v>422.0</v>
      </c>
      <c r="B427" s="116" t="s">
        <v>2046</v>
      </c>
      <c r="C427" s="116" t="s">
        <v>719</v>
      </c>
      <c r="D427" s="118"/>
      <c r="E427" s="117"/>
      <c r="F427" s="116" t="s">
        <v>79</v>
      </c>
      <c r="G427" s="116" t="s">
        <v>950</v>
      </c>
      <c r="H427" s="38" t="s">
        <v>83</v>
      </c>
      <c r="I427" s="38" t="s">
        <v>84</v>
      </c>
      <c r="J427" s="39">
        <v>42979.0</v>
      </c>
      <c r="K427" s="44"/>
      <c r="L427" s="41"/>
      <c r="M427" s="41"/>
      <c r="N427" s="41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34">
        <f t="shared" si="7"/>
        <v>0</v>
      </c>
      <c r="AF427" s="45"/>
      <c r="AG427" s="45"/>
      <c r="AH427" s="36">
        <f t="shared" si="2"/>
        <v>0</v>
      </c>
      <c r="AI427" s="41"/>
      <c r="AJ427" s="41"/>
      <c r="AK427" s="41"/>
      <c r="AL427" s="41"/>
      <c r="AM427" s="41"/>
      <c r="AN427" s="41"/>
      <c r="AO427" s="41"/>
      <c r="AP427" s="34">
        <f t="shared" si="8"/>
        <v>0</v>
      </c>
      <c r="AQ427" s="34">
        <f t="shared" si="9"/>
        <v>0</v>
      </c>
      <c r="AR427" s="34">
        <f t="shared" si="10"/>
        <v>0</v>
      </c>
      <c r="AS427" s="34">
        <f t="shared" si="11"/>
        <v>0</v>
      </c>
    </row>
    <row r="428">
      <c r="A428" s="18">
        <v>423.0</v>
      </c>
      <c r="B428" s="116" t="s">
        <v>977</v>
      </c>
      <c r="C428" s="116" t="s">
        <v>217</v>
      </c>
      <c r="D428" s="116" t="s">
        <v>259</v>
      </c>
      <c r="E428" s="116" t="s">
        <v>110</v>
      </c>
      <c r="F428" s="116" t="s">
        <v>96</v>
      </c>
      <c r="G428" s="116" t="s">
        <v>950</v>
      </c>
      <c r="H428" s="38" t="s">
        <v>83</v>
      </c>
      <c r="I428" s="38" t="s">
        <v>84</v>
      </c>
      <c r="J428" s="39">
        <v>42979.0</v>
      </c>
      <c r="K428" s="41"/>
      <c r="L428" s="41"/>
      <c r="M428" s="41"/>
      <c r="N428" s="41"/>
      <c r="O428" s="41"/>
      <c r="P428" s="41"/>
      <c r="Q428" s="41"/>
      <c r="R428" s="43"/>
      <c r="S428" s="43"/>
      <c r="T428" s="43"/>
      <c r="U428" s="43"/>
      <c r="V428" s="41"/>
      <c r="W428" s="41"/>
      <c r="X428" s="41"/>
      <c r="Y428" s="43"/>
      <c r="Z428" s="41"/>
      <c r="AA428" s="43"/>
      <c r="AB428" s="43"/>
      <c r="AC428" s="41"/>
      <c r="AD428" s="43"/>
      <c r="AE428" s="34">
        <f t="shared" si="7"/>
        <v>0</v>
      </c>
      <c r="AF428" s="45"/>
      <c r="AG428" s="45"/>
      <c r="AH428" s="36">
        <f t="shared" si="2"/>
        <v>0</v>
      </c>
      <c r="AI428" s="41"/>
      <c r="AJ428" s="41"/>
      <c r="AK428" s="41"/>
      <c r="AL428" s="41"/>
      <c r="AM428" s="41"/>
      <c r="AN428" s="41"/>
      <c r="AO428" s="41"/>
      <c r="AP428" s="34">
        <f t="shared" si="8"/>
        <v>0</v>
      </c>
      <c r="AQ428" s="34">
        <f t="shared" si="9"/>
        <v>0</v>
      </c>
      <c r="AR428" s="34">
        <f t="shared" si="10"/>
        <v>0</v>
      </c>
      <c r="AS428" s="34">
        <f t="shared" si="11"/>
        <v>0</v>
      </c>
    </row>
    <row r="429">
      <c r="A429" s="37">
        <v>424.0</v>
      </c>
      <c r="B429" s="116" t="s">
        <v>297</v>
      </c>
      <c r="C429" s="116" t="s">
        <v>217</v>
      </c>
      <c r="D429" s="116" t="s">
        <v>110</v>
      </c>
      <c r="E429" s="116" t="s">
        <v>1300</v>
      </c>
      <c r="F429" s="116" t="s">
        <v>96</v>
      </c>
      <c r="G429" s="116" t="s">
        <v>950</v>
      </c>
      <c r="H429" s="38" t="s">
        <v>83</v>
      </c>
      <c r="I429" s="38" t="s">
        <v>84</v>
      </c>
      <c r="J429" s="39">
        <v>42979.0</v>
      </c>
      <c r="K429" s="41"/>
      <c r="L429" s="41"/>
      <c r="M429" s="41"/>
      <c r="N429" s="41"/>
      <c r="O429" s="41"/>
      <c r="P429" s="41"/>
      <c r="Q429" s="41"/>
      <c r="R429" s="43"/>
      <c r="S429" s="43"/>
      <c r="T429" s="43"/>
      <c r="U429" s="43"/>
      <c r="V429" s="41"/>
      <c r="W429" s="41"/>
      <c r="X429" s="41"/>
      <c r="Y429" s="43"/>
      <c r="Z429" s="41"/>
      <c r="AA429" s="43"/>
      <c r="AB429" s="43"/>
      <c r="AC429" s="41"/>
      <c r="AD429" s="43"/>
      <c r="AE429" s="34">
        <f t="shared" si="7"/>
        <v>0</v>
      </c>
      <c r="AF429" s="45"/>
      <c r="AG429" s="45"/>
      <c r="AH429" s="36">
        <f t="shared" si="2"/>
        <v>0</v>
      </c>
      <c r="AI429" s="41"/>
      <c r="AJ429" s="41"/>
      <c r="AK429" s="41"/>
      <c r="AL429" s="41"/>
      <c r="AM429" s="41"/>
      <c r="AN429" s="41"/>
      <c r="AO429" s="41"/>
      <c r="AP429" s="34">
        <f t="shared" si="8"/>
        <v>0</v>
      </c>
      <c r="AQ429" s="34">
        <f t="shared" si="9"/>
        <v>0</v>
      </c>
      <c r="AR429" s="34">
        <f t="shared" si="10"/>
        <v>0</v>
      </c>
      <c r="AS429" s="34">
        <f t="shared" si="11"/>
        <v>0</v>
      </c>
    </row>
    <row r="430">
      <c r="A430" s="18">
        <v>425.0</v>
      </c>
      <c r="B430" s="116" t="s">
        <v>2047</v>
      </c>
      <c r="C430" s="116" t="s">
        <v>2048</v>
      </c>
      <c r="D430" s="116" t="s">
        <v>203</v>
      </c>
      <c r="E430" s="117"/>
      <c r="F430" s="116" t="s">
        <v>96</v>
      </c>
      <c r="G430" s="116" t="s">
        <v>950</v>
      </c>
      <c r="H430" s="38" t="s">
        <v>83</v>
      </c>
      <c r="I430" s="38" t="s">
        <v>84</v>
      </c>
      <c r="J430" s="39">
        <v>42979.0</v>
      </c>
      <c r="K430" s="41"/>
      <c r="L430" s="41"/>
      <c r="M430" s="41"/>
      <c r="N430" s="41"/>
      <c r="O430" s="41"/>
      <c r="P430" s="41"/>
      <c r="Q430" s="41"/>
      <c r="R430" s="43"/>
      <c r="S430" s="43"/>
      <c r="T430" s="43"/>
      <c r="U430" s="43"/>
      <c r="V430" s="41"/>
      <c r="W430" s="41"/>
      <c r="X430" s="41"/>
      <c r="Y430" s="43"/>
      <c r="Z430" s="41"/>
      <c r="AA430" s="43"/>
      <c r="AB430" s="43"/>
      <c r="AC430" s="41"/>
      <c r="AD430" s="43"/>
      <c r="AE430" s="34">
        <f t="shared" si="7"/>
        <v>0</v>
      </c>
      <c r="AF430" s="45"/>
      <c r="AG430" s="45"/>
      <c r="AH430" s="36">
        <f t="shared" si="2"/>
        <v>0</v>
      </c>
      <c r="AI430" s="41"/>
      <c r="AJ430" s="41"/>
      <c r="AK430" s="41"/>
      <c r="AL430" s="41"/>
      <c r="AM430" s="41"/>
      <c r="AN430" s="41"/>
      <c r="AO430" s="41"/>
      <c r="AP430" s="34">
        <f t="shared" si="8"/>
        <v>0</v>
      </c>
      <c r="AQ430" s="34">
        <f t="shared" si="9"/>
        <v>0</v>
      </c>
      <c r="AR430" s="34">
        <f t="shared" si="10"/>
        <v>0</v>
      </c>
      <c r="AS430" s="34">
        <f t="shared" si="11"/>
        <v>0</v>
      </c>
    </row>
    <row r="431">
      <c r="A431" s="37">
        <v>426.0</v>
      </c>
      <c r="B431" s="116" t="s">
        <v>2049</v>
      </c>
      <c r="C431" s="116" t="s">
        <v>557</v>
      </c>
      <c r="D431" s="116" t="s">
        <v>115</v>
      </c>
      <c r="E431" s="116" t="s">
        <v>143</v>
      </c>
      <c r="F431" s="116" t="s">
        <v>79</v>
      </c>
      <c r="G431" s="116" t="s">
        <v>950</v>
      </c>
      <c r="H431" s="38" t="s">
        <v>83</v>
      </c>
      <c r="I431" s="38" t="s">
        <v>84</v>
      </c>
      <c r="J431" s="39">
        <v>42979.0</v>
      </c>
      <c r="K431" s="41"/>
      <c r="L431" s="41"/>
      <c r="M431" s="41"/>
      <c r="N431" s="41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34">
        <f t="shared" si="7"/>
        <v>0</v>
      </c>
      <c r="AF431" s="45"/>
      <c r="AG431" s="45"/>
      <c r="AH431" s="36">
        <f t="shared" si="2"/>
        <v>0</v>
      </c>
      <c r="AI431" s="41"/>
      <c r="AJ431" s="41"/>
      <c r="AK431" s="41"/>
      <c r="AL431" s="41"/>
      <c r="AM431" s="41"/>
      <c r="AN431" s="41"/>
      <c r="AO431" s="41"/>
      <c r="AP431" s="34">
        <f t="shared" si="8"/>
        <v>0</v>
      </c>
      <c r="AQ431" s="34">
        <f t="shared" si="9"/>
        <v>0</v>
      </c>
      <c r="AR431" s="34">
        <f t="shared" si="10"/>
        <v>0</v>
      </c>
      <c r="AS431" s="34">
        <f t="shared" si="11"/>
        <v>0</v>
      </c>
    </row>
    <row r="432">
      <c r="A432" s="18">
        <v>427.0</v>
      </c>
      <c r="B432" s="116" t="s">
        <v>248</v>
      </c>
      <c r="C432" s="116" t="s">
        <v>140</v>
      </c>
      <c r="D432" s="116" t="s">
        <v>404</v>
      </c>
      <c r="E432" s="117"/>
      <c r="F432" s="116" t="s">
        <v>96</v>
      </c>
      <c r="G432" s="116" t="s">
        <v>950</v>
      </c>
      <c r="H432" s="38" t="s">
        <v>83</v>
      </c>
      <c r="I432" s="38" t="s">
        <v>84</v>
      </c>
      <c r="J432" s="39">
        <v>42979.0</v>
      </c>
      <c r="K432" s="41"/>
      <c r="L432" s="41"/>
      <c r="M432" s="41"/>
      <c r="N432" s="41"/>
      <c r="O432" s="41"/>
      <c r="P432" s="41"/>
      <c r="Q432" s="41"/>
      <c r="R432" s="43"/>
      <c r="S432" s="43"/>
      <c r="T432" s="43"/>
      <c r="U432" s="43"/>
      <c r="V432" s="41"/>
      <c r="W432" s="41"/>
      <c r="X432" s="41"/>
      <c r="Y432" s="43"/>
      <c r="Z432" s="41"/>
      <c r="AA432" s="43"/>
      <c r="AB432" s="43"/>
      <c r="AC432" s="41"/>
      <c r="AD432" s="43"/>
      <c r="AE432" s="34">
        <f t="shared" si="7"/>
        <v>0</v>
      </c>
      <c r="AF432" s="45"/>
      <c r="AG432" s="45"/>
      <c r="AH432" s="36">
        <f t="shared" si="2"/>
        <v>0</v>
      </c>
      <c r="AI432" s="41"/>
      <c r="AJ432" s="41"/>
      <c r="AK432" s="41"/>
      <c r="AL432" s="41"/>
      <c r="AM432" s="41"/>
      <c r="AN432" s="41"/>
      <c r="AO432" s="41"/>
      <c r="AP432" s="34">
        <f t="shared" si="8"/>
        <v>0</v>
      </c>
      <c r="AQ432" s="34">
        <f t="shared" si="9"/>
        <v>0</v>
      </c>
      <c r="AR432" s="34">
        <f t="shared" si="10"/>
        <v>0</v>
      </c>
      <c r="AS432" s="34">
        <f t="shared" si="11"/>
        <v>0</v>
      </c>
    </row>
    <row r="433">
      <c r="A433" s="37">
        <v>428.0</v>
      </c>
      <c r="B433" s="116" t="s">
        <v>2050</v>
      </c>
      <c r="C433" s="116" t="s">
        <v>217</v>
      </c>
      <c r="D433" s="117"/>
      <c r="E433" s="117"/>
      <c r="F433" s="116" t="s">
        <v>96</v>
      </c>
      <c r="G433" s="116" t="s">
        <v>950</v>
      </c>
      <c r="H433" s="38" t="s">
        <v>83</v>
      </c>
      <c r="I433" s="38" t="s">
        <v>84</v>
      </c>
      <c r="J433" s="39">
        <v>42979.0</v>
      </c>
      <c r="K433" s="41"/>
      <c r="L433" s="41"/>
      <c r="M433" s="41"/>
      <c r="N433" s="41"/>
      <c r="O433" s="41"/>
      <c r="P433" s="41"/>
      <c r="Q433" s="41"/>
      <c r="R433" s="43"/>
      <c r="S433" s="43"/>
      <c r="T433" s="43"/>
      <c r="U433" s="43"/>
      <c r="V433" s="41"/>
      <c r="W433" s="41"/>
      <c r="X433" s="41"/>
      <c r="Y433" s="43"/>
      <c r="Z433" s="43"/>
      <c r="AA433" s="43"/>
      <c r="AB433" s="43"/>
      <c r="AC433" s="41"/>
      <c r="AD433" s="43"/>
      <c r="AE433" s="34">
        <f t="shared" si="7"/>
        <v>0</v>
      </c>
      <c r="AF433" s="45"/>
      <c r="AG433" s="45"/>
      <c r="AH433" s="36">
        <f t="shared" si="2"/>
        <v>0</v>
      </c>
      <c r="AI433" s="41"/>
      <c r="AJ433" s="41"/>
      <c r="AK433" s="41"/>
      <c r="AL433" s="41"/>
      <c r="AM433" s="41"/>
      <c r="AN433" s="41"/>
      <c r="AO433" s="41"/>
      <c r="AP433" s="34">
        <f t="shared" si="8"/>
        <v>0</v>
      </c>
      <c r="AQ433" s="34">
        <f t="shared" si="9"/>
        <v>0</v>
      </c>
      <c r="AR433" s="34">
        <f t="shared" si="10"/>
        <v>0</v>
      </c>
      <c r="AS433" s="34">
        <f t="shared" si="11"/>
        <v>0</v>
      </c>
    </row>
    <row r="434">
      <c r="A434" s="18">
        <v>429.0</v>
      </c>
      <c r="B434" s="116" t="s">
        <v>2051</v>
      </c>
      <c r="C434" s="116" t="s">
        <v>272</v>
      </c>
      <c r="D434" s="118"/>
      <c r="E434" s="117"/>
      <c r="F434" s="116" t="s">
        <v>79</v>
      </c>
      <c r="G434" s="116" t="s">
        <v>950</v>
      </c>
      <c r="H434" s="38" t="s">
        <v>83</v>
      </c>
      <c r="I434" s="38" t="s">
        <v>84</v>
      </c>
      <c r="J434" s="39">
        <v>42990.0</v>
      </c>
      <c r="K434" s="44"/>
      <c r="L434" s="41"/>
      <c r="M434" s="41"/>
      <c r="N434" s="41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34">
        <f t="shared" si="7"/>
        <v>0</v>
      </c>
      <c r="AF434" s="45"/>
      <c r="AG434" s="45"/>
      <c r="AH434" s="36">
        <f t="shared" si="2"/>
        <v>0</v>
      </c>
      <c r="AI434" s="41"/>
      <c r="AJ434" s="41"/>
      <c r="AK434" s="41"/>
      <c r="AL434" s="41"/>
      <c r="AM434" s="41"/>
      <c r="AN434" s="41"/>
      <c r="AO434" s="41"/>
      <c r="AP434" s="34">
        <f t="shared" si="8"/>
        <v>0</v>
      </c>
      <c r="AQ434" s="34">
        <f t="shared" si="9"/>
        <v>0</v>
      </c>
      <c r="AR434" s="34">
        <f t="shared" si="10"/>
        <v>0</v>
      </c>
      <c r="AS434" s="34">
        <f t="shared" si="11"/>
        <v>0</v>
      </c>
    </row>
    <row r="435">
      <c r="A435" s="37">
        <v>430.0</v>
      </c>
      <c r="B435" s="116" t="s">
        <v>2052</v>
      </c>
      <c r="C435" s="116" t="s">
        <v>566</v>
      </c>
      <c r="D435" s="116" t="s">
        <v>107</v>
      </c>
      <c r="E435" s="117"/>
      <c r="F435" s="116" t="s">
        <v>79</v>
      </c>
      <c r="G435" s="116" t="s">
        <v>950</v>
      </c>
      <c r="H435" s="38" t="s">
        <v>83</v>
      </c>
      <c r="I435" s="38" t="s">
        <v>84</v>
      </c>
      <c r="J435" s="39">
        <v>42979.0</v>
      </c>
      <c r="K435" s="41"/>
      <c r="L435" s="41"/>
      <c r="M435" s="41"/>
      <c r="N435" s="41"/>
      <c r="O435" s="41"/>
      <c r="P435" s="41"/>
      <c r="Q435" s="41"/>
      <c r="R435" s="43"/>
      <c r="S435" s="43"/>
      <c r="T435" s="43"/>
      <c r="U435" s="43"/>
      <c r="V435" s="41"/>
      <c r="W435" s="41"/>
      <c r="X435" s="41"/>
      <c r="Y435" s="43"/>
      <c r="Z435" s="41"/>
      <c r="AA435" s="43"/>
      <c r="AB435" s="43"/>
      <c r="AC435" s="41"/>
      <c r="AD435" s="43"/>
      <c r="AE435" s="34">
        <f t="shared" si="7"/>
        <v>0</v>
      </c>
      <c r="AF435" s="45"/>
      <c r="AG435" s="45"/>
      <c r="AH435" s="36">
        <f t="shared" si="2"/>
        <v>0</v>
      </c>
      <c r="AI435" s="41"/>
      <c r="AJ435" s="41"/>
      <c r="AK435" s="41"/>
      <c r="AL435" s="41"/>
      <c r="AM435" s="41"/>
      <c r="AN435" s="41"/>
      <c r="AO435" s="41"/>
      <c r="AP435" s="34">
        <f t="shared" si="8"/>
        <v>0</v>
      </c>
      <c r="AQ435" s="34">
        <f t="shared" si="9"/>
        <v>0</v>
      </c>
      <c r="AR435" s="34">
        <f t="shared" si="10"/>
        <v>0</v>
      </c>
      <c r="AS435" s="34">
        <f t="shared" si="11"/>
        <v>0</v>
      </c>
    </row>
    <row r="436">
      <c r="A436" s="18">
        <v>431.0</v>
      </c>
      <c r="B436" s="116" t="s">
        <v>2053</v>
      </c>
      <c r="C436" s="116" t="s">
        <v>2054</v>
      </c>
      <c r="D436" s="116" t="s">
        <v>768</v>
      </c>
      <c r="E436" s="117"/>
      <c r="F436" s="116" t="s">
        <v>79</v>
      </c>
      <c r="G436" s="116" t="s">
        <v>950</v>
      </c>
      <c r="H436" s="38" t="s">
        <v>83</v>
      </c>
      <c r="I436" s="38" t="s">
        <v>138</v>
      </c>
      <c r="J436" s="39">
        <v>42979.0</v>
      </c>
      <c r="K436" s="39">
        <v>43017.0</v>
      </c>
      <c r="L436" s="41"/>
      <c r="M436" s="41"/>
      <c r="N436" s="41"/>
      <c r="O436" s="41"/>
      <c r="P436" s="41"/>
      <c r="Q436" s="41"/>
      <c r="R436" s="43"/>
      <c r="S436" s="43"/>
      <c r="T436" s="43"/>
      <c r="U436" s="43"/>
      <c r="V436" s="43"/>
      <c r="W436" s="41"/>
      <c r="X436" s="41"/>
      <c r="Y436" s="43"/>
      <c r="Z436" s="41"/>
      <c r="AA436" s="43"/>
      <c r="AB436" s="43"/>
      <c r="AC436" s="41"/>
      <c r="AD436" s="43"/>
      <c r="AE436" s="34">
        <f t="shared" si="7"/>
        <v>0</v>
      </c>
      <c r="AF436" s="45"/>
      <c r="AG436" s="36"/>
      <c r="AH436" s="36">
        <f t="shared" si="2"/>
        <v>0</v>
      </c>
      <c r="AI436" s="41"/>
      <c r="AJ436" s="28"/>
      <c r="AK436" s="41"/>
      <c r="AL436" s="41"/>
      <c r="AM436" s="41"/>
      <c r="AN436" s="28"/>
      <c r="AO436" s="41"/>
      <c r="AP436" s="34">
        <f t="shared" si="8"/>
        <v>0</v>
      </c>
      <c r="AQ436" s="34">
        <f t="shared" si="9"/>
        <v>0</v>
      </c>
      <c r="AR436" s="34">
        <f t="shared" si="10"/>
        <v>0</v>
      </c>
      <c r="AS436" s="34">
        <f t="shared" si="11"/>
        <v>0</v>
      </c>
    </row>
    <row r="437">
      <c r="A437" s="37">
        <v>432.0</v>
      </c>
      <c r="B437" s="116" t="s">
        <v>2055</v>
      </c>
      <c r="C437" s="116" t="s">
        <v>112</v>
      </c>
      <c r="D437" s="116" t="s">
        <v>110</v>
      </c>
      <c r="E437" s="117"/>
      <c r="F437" s="116" t="s">
        <v>96</v>
      </c>
      <c r="G437" s="116" t="s">
        <v>950</v>
      </c>
      <c r="H437" s="38" t="s">
        <v>83</v>
      </c>
      <c r="I437" s="38" t="s">
        <v>84</v>
      </c>
      <c r="J437" s="39">
        <v>42979.0</v>
      </c>
      <c r="K437" s="41"/>
      <c r="L437" s="41"/>
      <c r="M437" s="41"/>
      <c r="N437" s="41"/>
      <c r="O437" s="41"/>
      <c r="P437" s="41"/>
      <c r="Q437" s="41"/>
      <c r="R437" s="43"/>
      <c r="S437" s="43"/>
      <c r="T437" s="43"/>
      <c r="U437" s="43"/>
      <c r="V437" s="41"/>
      <c r="W437" s="41"/>
      <c r="X437" s="41"/>
      <c r="Y437" s="43"/>
      <c r="Z437" s="41"/>
      <c r="AA437" s="43"/>
      <c r="AB437" s="43"/>
      <c r="AC437" s="41"/>
      <c r="AD437" s="43"/>
      <c r="AE437" s="34">
        <f t="shared" si="7"/>
        <v>0</v>
      </c>
      <c r="AF437" s="45"/>
      <c r="AG437" s="36"/>
      <c r="AH437" s="36">
        <f t="shared" si="2"/>
        <v>0</v>
      </c>
      <c r="AI437" s="41"/>
      <c r="AJ437" s="41"/>
      <c r="AK437" s="41"/>
      <c r="AL437" s="41"/>
      <c r="AM437" s="41"/>
      <c r="AN437" s="41"/>
      <c r="AO437" s="41"/>
      <c r="AP437" s="34">
        <f t="shared" si="8"/>
        <v>0</v>
      </c>
      <c r="AQ437" s="34">
        <f t="shared" si="9"/>
        <v>0</v>
      </c>
      <c r="AR437" s="34">
        <f t="shared" si="10"/>
        <v>0</v>
      </c>
      <c r="AS437" s="34">
        <f t="shared" si="11"/>
        <v>0</v>
      </c>
    </row>
    <row r="438">
      <c r="A438" s="18">
        <v>433.0</v>
      </c>
      <c r="B438" s="116" t="s">
        <v>172</v>
      </c>
      <c r="C438" s="116" t="s">
        <v>136</v>
      </c>
      <c r="D438" s="116" t="s">
        <v>112</v>
      </c>
      <c r="E438" s="116" t="s">
        <v>110</v>
      </c>
      <c r="F438" s="116" t="s">
        <v>96</v>
      </c>
      <c r="G438" s="116" t="s">
        <v>950</v>
      </c>
      <c r="H438" s="38" t="s">
        <v>83</v>
      </c>
      <c r="I438" s="38" t="s">
        <v>84</v>
      </c>
      <c r="J438" s="39">
        <v>42979.0</v>
      </c>
      <c r="K438" s="41"/>
      <c r="L438" s="41"/>
      <c r="M438" s="41"/>
      <c r="N438" s="41"/>
      <c r="O438" s="41"/>
      <c r="P438" s="41"/>
      <c r="Q438" s="41"/>
      <c r="R438" s="43"/>
      <c r="S438" s="43"/>
      <c r="T438" s="43"/>
      <c r="U438" s="43"/>
      <c r="V438" s="41"/>
      <c r="W438" s="41"/>
      <c r="X438" s="41"/>
      <c r="Y438" s="43"/>
      <c r="Z438" s="41"/>
      <c r="AA438" s="43"/>
      <c r="AB438" s="43"/>
      <c r="AC438" s="41"/>
      <c r="AD438" s="43"/>
      <c r="AE438" s="34">
        <f t="shared" si="7"/>
        <v>0</v>
      </c>
      <c r="AF438" s="45"/>
      <c r="AG438" s="64"/>
      <c r="AH438" s="36">
        <f t="shared" si="2"/>
        <v>0</v>
      </c>
      <c r="AI438" s="41"/>
      <c r="AJ438" s="41"/>
      <c r="AK438" s="41"/>
      <c r="AL438" s="41"/>
      <c r="AM438" s="41"/>
      <c r="AN438" s="41"/>
      <c r="AO438" s="41"/>
      <c r="AP438" s="34">
        <f t="shared" si="8"/>
        <v>0</v>
      </c>
      <c r="AQ438" s="34">
        <f t="shared" si="9"/>
        <v>0</v>
      </c>
      <c r="AR438" s="34">
        <f t="shared" si="10"/>
        <v>0</v>
      </c>
      <c r="AS438" s="34">
        <f t="shared" si="11"/>
        <v>0</v>
      </c>
    </row>
    <row r="439">
      <c r="A439" s="37">
        <v>434.0</v>
      </c>
      <c r="B439" s="116" t="s">
        <v>93</v>
      </c>
      <c r="C439" s="116" t="s">
        <v>1040</v>
      </c>
      <c r="D439" s="116" t="s">
        <v>658</v>
      </c>
      <c r="E439" s="117"/>
      <c r="F439" s="116" t="s">
        <v>79</v>
      </c>
      <c r="G439" s="116" t="s">
        <v>1005</v>
      </c>
      <c r="H439" s="38" t="s">
        <v>83</v>
      </c>
      <c r="I439" s="38" t="s">
        <v>84</v>
      </c>
      <c r="J439" s="39">
        <v>42979.0</v>
      </c>
      <c r="K439" s="41"/>
      <c r="L439" s="41"/>
      <c r="M439" s="41"/>
      <c r="N439" s="41"/>
      <c r="O439" s="41"/>
      <c r="P439" s="41"/>
      <c r="Q439" s="41"/>
      <c r="R439" s="43"/>
      <c r="S439" s="43"/>
      <c r="T439" s="43"/>
      <c r="U439" s="43"/>
      <c r="V439" s="43"/>
      <c r="W439" s="41"/>
      <c r="X439" s="41"/>
      <c r="Y439" s="43"/>
      <c r="Z439" s="41"/>
      <c r="AA439" s="43"/>
      <c r="AB439" s="43"/>
      <c r="AC439" s="41"/>
      <c r="AD439" s="43"/>
      <c r="AE439" s="34">
        <f t="shared" si="7"/>
        <v>0</v>
      </c>
      <c r="AF439" s="64"/>
      <c r="AG439" s="64"/>
      <c r="AH439" s="36">
        <f t="shared" si="2"/>
        <v>0</v>
      </c>
      <c r="AI439" s="41"/>
      <c r="AJ439" s="41"/>
      <c r="AK439" s="41"/>
      <c r="AL439" s="41"/>
      <c r="AM439" s="41"/>
      <c r="AN439" s="41"/>
      <c r="AO439" s="41"/>
      <c r="AP439" s="34">
        <f t="shared" si="8"/>
        <v>0</v>
      </c>
      <c r="AQ439" s="34">
        <f t="shared" si="9"/>
        <v>0</v>
      </c>
      <c r="AR439" s="34">
        <f t="shared" si="10"/>
        <v>0</v>
      </c>
      <c r="AS439" s="34">
        <f t="shared" si="11"/>
        <v>0</v>
      </c>
    </row>
    <row r="440">
      <c r="A440" s="18">
        <v>435.0</v>
      </c>
      <c r="B440" s="116" t="s">
        <v>673</v>
      </c>
      <c r="C440" s="116" t="s">
        <v>77</v>
      </c>
      <c r="D440" s="116" t="s">
        <v>2056</v>
      </c>
      <c r="E440" s="117"/>
      <c r="F440" s="116" t="s">
        <v>79</v>
      </c>
      <c r="G440" s="116" t="s">
        <v>1005</v>
      </c>
      <c r="H440" s="38" t="s">
        <v>83</v>
      </c>
      <c r="I440" s="38" t="s">
        <v>84</v>
      </c>
      <c r="J440" s="39">
        <v>42979.0</v>
      </c>
      <c r="K440" s="41"/>
      <c r="L440" s="41"/>
      <c r="M440" s="41"/>
      <c r="N440" s="41"/>
      <c r="O440" s="41"/>
      <c r="P440" s="41"/>
      <c r="Q440" s="41"/>
      <c r="R440" s="43"/>
      <c r="S440" s="43"/>
      <c r="T440" s="43"/>
      <c r="U440" s="43"/>
      <c r="V440" s="41"/>
      <c r="W440" s="41"/>
      <c r="X440" s="41"/>
      <c r="Y440" s="43"/>
      <c r="Z440" s="41"/>
      <c r="AA440" s="43"/>
      <c r="AB440" s="43"/>
      <c r="AC440" s="41"/>
      <c r="AD440" s="43"/>
      <c r="AE440" s="34">
        <f t="shared" si="7"/>
        <v>0</v>
      </c>
      <c r="AF440" s="36"/>
      <c r="AG440" s="36"/>
      <c r="AH440" s="36">
        <f t="shared" si="2"/>
        <v>0</v>
      </c>
      <c r="AI440" s="41"/>
      <c r="AJ440" s="41"/>
      <c r="AK440" s="41"/>
      <c r="AL440" s="41"/>
      <c r="AM440" s="41"/>
      <c r="AN440" s="41"/>
      <c r="AO440" s="41"/>
      <c r="AP440" s="34">
        <f t="shared" si="8"/>
        <v>0</v>
      </c>
      <c r="AQ440" s="34">
        <f t="shared" si="9"/>
        <v>0</v>
      </c>
      <c r="AR440" s="34">
        <f t="shared" si="10"/>
        <v>0</v>
      </c>
      <c r="AS440" s="34">
        <f t="shared" si="11"/>
        <v>0</v>
      </c>
    </row>
    <row r="441">
      <c r="A441" s="37">
        <v>436.0</v>
      </c>
      <c r="B441" s="116" t="s">
        <v>143</v>
      </c>
      <c r="C441" s="116" t="s">
        <v>200</v>
      </c>
      <c r="D441" s="118"/>
      <c r="E441" s="117"/>
      <c r="F441" s="116" t="s">
        <v>96</v>
      </c>
      <c r="G441" s="116" t="s">
        <v>1005</v>
      </c>
      <c r="H441" s="38" t="s">
        <v>83</v>
      </c>
      <c r="I441" s="38" t="s">
        <v>84</v>
      </c>
      <c r="J441" s="39">
        <v>42979.0</v>
      </c>
      <c r="K441" s="41"/>
      <c r="L441" s="41"/>
      <c r="M441" s="41"/>
      <c r="N441" s="41"/>
      <c r="O441" s="41"/>
      <c r="P441" s="41"/>
      <c r="Q441" s="41"/>
      <c r="R441" s="43"/>
      <c r="S441" s="43"/>
      <c r="T441" s="43"/>
      <c r="U441" s="43"/>
      <c r="V441" s="41"/>
      <c r="W441" s="41"/>
      <c r="X441" s="41"/>
      <c r="Y441" s="43"/>
      <c r="Z441" s="41"/>
      <c r="AA441" s="43"/>
      <c r="AB441" s="43"/>
      <c r="AC441" s="41"/>
      <c r="AD441" s="43"/>
      <c r="AE441" s="34">
        <f t="shared" si="7"/>
        <v>0</v>
      </c>
      <c r="AF441" s="36"/>
      <c r="AG441" s="36"/>
      <c r="AH441" s="36">
        <f t="shared" si="2"/>
        <v>0</v>
      </c>
      <c r="AI441" s="41"/>
      <c r="AJ441" s="41"/>
      <c r="AK441" s="41"/>
      <c r="AL441" s="41"/>
      <c r="AM441" s="41"/>
      <c r="AN441" s="41"/>
      <c r="AO441" s="41"/>
      <c r="AP441" s="34">
        <f t="shared" si="8"/>
        <v>0</v>
      </c>
      <c r="AQ441" s="34">
        <f t="shared" si="9"/>
        <v>0</v>
      </c>
      <c r="AR441" s="34">
        <f t="shared" si="10"/>
        <v>0</v>
      </c>
      <c r="AS441" s="34">
        <f t="shared" si="11"/>
        <v>0</v>
      </c>
    </row>
    <row r="442">
      <c r="A442" s="18">
        <v>437.0</v>
      </c>
      <c r="B442" s="116" t="s">
        <v>2057</v>
      </c>
      <c r="C442" s="116" t="s">
        <v>2058</v>
      </c>
      <c r="D442" s="118"/>
      <c r="E442" s="117"/>
      <c r="F442" s="116" t="s">
        <v>79</v>
      </c>
      <c r="G442" s="116" t="s">
        <v>1005</v>
      </c>
      <c r="H442" s="38" t="s">
        <v>83</v>
      </c>
      <c r="I442" s="38" t="s">
        <v>84</v>
      </c>
      <c r="J442" s="39">
        <v>42979.0</v>
      </c>
      <c r="K442" s="41"/>
      <c r="L442" s="41"/>
      <c r="M442" s="41"/>
      <c r="N442" s="41"/>
      <c r="O442" s="41"/>
      <c r="P442" s="41"/>
      <c r="Q442" s="41"/>
      <c r="R442" s="43"/>
      <c r="S442" s="43"/>
      <c r="T442" s="43"/>
      <c r="U442" s="43"/>
      <c r="V442" s="41"/>
      <c r="W442" s="41"/>
      <c r="X442" s="41"/>
      <c r="Y442" s="43"/>
      <c r="Z442" s="41"/>
      <c r="AA442" s="43"/>
      <c r="AB442" s="43"/>
      <c r="AC442" s="41"/>
      <c r="AD442" s="43"/>
      <c r="AE442" s="34">
        <f t="shared" si="7"/>
        <v>0</v>
      </c>
      <c r="AF442" s="36"/>
      <c r="AG442" s="36"/>
      <c r="AH442" s="36">
        <f t="shared" si="2"/>
        <v>0</v>
      </c>
      <c r="AI442" s="41"/>
      <c r="AJ442" s="41"/>
      <c r="AK442" s="41"/>
      <c r="AL442" s="41"/>
      <c r="AM442" s="41"/>
      <c r="AN442" s="41"/>
      <c r="AO442" s="41"/>
      <c r="AP442" s="34">
        <f t="shared" si="8"/>
        <v>0</v>
      </c>
      <c r="AQ442" s="34">
        <f t="shared" si="9"/>
        <v>0</v>
      </c>
      <c r="AR442" s="34">
        <f t="shared" si="10"/>
        <v>0</v>
      </c>
      <c r="AS442" s="34">
        <f t="shared" si="11"/>
        <v>0</v>
      </c>
    </row>
    <row r="443">
      <c r="A443" s="37">
        <v>438.0</v>
      </c>
      <c r="B443" s="116" t="s">
        <v>2059</v>
      </c>
      <c r="C443" s="116" t="s">
        <v>136</v>
      </c>
      <c r="D443" s="116" t="s">
        <v>151</v>
      </c>
      <c r="E443" s="117"/>
      <c r="F443" s="116" t="s">
        <v>96</v>
      </c>
      <c r="G443" s="116" t="s">
        <v>1005</v>
      </c>
      <c r="H443" s="38" t="s">
        <v>83</v>
      </c>
      <c r="I443" s="38" t="s">
        <v>84</v>
      </c>
      <c r="J443" s="39">
        <v>42979.0</v>
      </c>
      <c r="K443" s="41"/>
      <c r="L443" s="41"/>
      <c r="M443" s="41"/>
      <c r="N443" s="41"/>
      <c r="O443" s="41"/>
      <c r="P443" s="41"/>
      <c r="Q443" s="41"/>
      <c r="R443" s="43"/>
      <c r="S443" s="43"/>
      <c r="T443" s="43"/>
      <c r="U443" s="43"/>
      <c r="V443" s="41"/>
      <c r="W443" s="41"/>
      <c r="X443" s="41"/>
      <c r="Y443" s="43"/>
      <c r="Z443" s="41"/>
      <c r="AA443" s="43"/>
      <c r="AB443" s="43"/>
      <c r="AC443" s="41"/>
      <c r="AD443" s="43"/>
      <c r="AE443" s="34">
        <f t="shared" si="7"/>
        <v>0</v>
      </c>
      <c r="AF443" s="64"/>
      <c r="AG443" s="64"/>
      <c r="AH443" s="36">
        <f t="shared" si="2"/>
        <v>0</v>
      </c>
      <c r="AI443" s="41"/>
      <c r="AJ443" s="41"/>
      <c r="AK443" s="41"/>
      <c r="AL443" s="41"/>
      <c r="AM443" s="41"/>
      <c r="AN443" s="41"/>
      <c r="AO443" s="41"/>
      <c r="AP443" s="34">
        <f t="shared" si="8"/>
        <v>0</v>
      </c>
      <c r="AQ443" s="34">
        <f t="shared" si="9"/>
        <v>0</v>
      </c>
      <c r="AR443" s="34">
        <f t="shared" si="10"/>
        <v>0</v>
      </c>
      <c r="AS443" s="34">
        <f t="shared" si="11"/>
        <v>0</v>
      </c>
    </row>
    <row r="444">
      <c r="A444" s="18">
        <v>439.0</v>
      </c>
      <c r="B444" s="116" t="s">
        <v>1815</v>
      </c>
      <c r="C444" s="116" t="s">
        <v>683</v>
      </c>
      <c r="D444" s="116" t="s">
        <v>1858</v>
      </c>
      <c r="E444" s="117"/>
      <c r="F444" s="116" t="s">
        <v>79</v>
      </c>
      <c r="G444" s="116" t="s">
        <v>1005</v>
      </c>
      <c r="H444" s="38" t="s">
        <v>83</v>
      </c>
      <c r="I444" s="38" t="s">
        <v>84</v>
      </c>
      <c r="J444" s="39">
        <v>42979.0</v>
      </c>
      <c r="K444" s="41"/>
      <c r="L444" s="41"/>
      <c r="M444" s="41"/>
      <c r="N444" s="41"/>
      <c r="O444" s="41"/>
      <c r="P444" s="41"/>
      <c r="Q444" s="41"/>
      <c r="R444" s="43"/>
      <c r="S444" s="43"/>
      <c r="T444" s="43"/>
      <c r="U444" s="43"/>
      <c r="V444" s="41"/>
      <c r="W444" s="41"/>
      <c r="X444" s="41"/>
      <c r="Y444" s="43"/>
      <c r="Z444" s="41"/>
      <c r="AA444" s="43"/>
      <c r="AB444" s="43"/>
      <c r="AC444" s="41"/>
      <c r="AD444" s="43"/>
      <c r="AE444" s="34">
        <f t="shared" si="7"/>
        <v>0</v>
      </c>
      <c r="AF444" s="36"/>
      <c r="AG444" s="36"/>
      <c r="AH444" s="36">
        <f t="shared" si="2"/>
        <v>0</v>
      </c>
      <c r="AI444" s="41"/>
      <c r="AJ444" s="41"/>
      <c r="AK444" s="41"/>
      <c r="AL444" s="41"/>
      <c r="AM444" s="41"/>
      <c r="AN444" s="41"/>
      <c r="AO444" s="41"/>
      <c r="AP444" s="34">
        <f t="shared" si="8"/>
        <v>0</v>
      </c>
      <c r="AQ444" s="34">
        <f t="shared" si="9"/>
        <v>0</v>
      </c>
      <c r="AR444" s="34">
        <f t="shared" si="10"/>
        <v>0</v>
      </c>
      <c r="AS444" s="34">
        <f t="shared" si="11"/>
        <v>0</v>
      </c>
    </row>
    <row r="445">
      <c r="A445" s="37">
        <v>440.0</v>
      </c>
      <c r="B445" s="116" t="s">
        <v>2060</v>
      </c>
      <c r="C445" s="116" t="s">
        <v>78</v>
      </c>
      <c r="D445" s="116" t="s">
        <v>76</v>
      </c>
      <c r="E445" s="117"/>
      <c r="F445" s="116" t="s">
        <v>79</v>
      </c>
      <c r="G445" s="116" t="s">
        <v>1005</v>
      </c>
      <c r="H445" s="38" t="s">
        <v>83</v>
      </c>
      <c r="I445" s="38"/>
      <c r="J445" s="39"/>
      <c r="K445" s="43"/>
      <c r="L445" s="43"/>
      <c r="M445" s="43"/>
      <c r="N445" s="43"/>
      <c r="O445" s="41"/>
      <c r="P445" s="41"/>
      <c r="Q445" s="41"/>
      <c r="R445" s="43"/>
      <c r="S445" s="43"/>
      <c r="T445" s="43"/>
      <c r="U445" s="43"/>
      <c r="V445" s="41"/>
      <c r="W445" s="41"/>
      <c r="X445" s="41"/>
      <c r="Y445" s="43"/>
      <c r="Z445" s="41"/>
      <c r="AA445" s="43"/>
      <c r="AB445" s="43"/>
      <c r="AC445" s="41"/>
      <c r="AD445" s="43"/>
      <c r="AE445" s="34">
        <f t="shared" si="7"/>
        <v>0</v>
      </c>
      <c r="AF445" s="36"/>
      <c r="AG445" s="36"/>
      <c r="AH445" s="36">
        <f t="shared" si="2"/>
        <v>0</v>
      </c>
      <c r="AI445" s="28"/>
      <c r="AJ445" s="28"/>
      <c r="AK445" s="28"/>
      <c r="AL445" s="28"/>
      <c r="AM445" s="28"/>
      <c r="AN445" s="28"/>
      <c r="AO445" s="28"/>
      <c r="AP445" s="34">
        <f t="shared" si="8"/>
        <v>0</v>
      </c>
      <c r="AQ445" s="34">
        <f t="shared" si="9"/>
        <v>0</v>
      </c>
      <c r="AR445" s="34">
        <f t="shared" si="10"/>
        <v>0</v>
      </c>
      <c r="AS445" s="34">
        <f t="shared" si="11"/>
        <v>0</v>
      </c>
    </row>
    <row r="446">
      <c r="A446" s="18">
        <v>441.0</v>
      </c>
      <c r="B446" s="116" t="s">
        <v>1361</v>
      </c>
      <c r="C446" s="116" t="s">
        <v>185</v>
      </c>
      <c r="D446" s="116" t="s">
        <v>1471</v>
      </c>
      <c r="E446" s="117"/>
      <c r="F446" s="116" t="s">
        <v>79</v>
      </c>
      <c r="G446" s="116" t="s">
        <v>1005</v>
      </c>
      <c r="H446" s="38" t="s">
        <v>83</v>
      </c>
      <c r="I446" s="38" t="s">
        <v>84</v>
      </c>
      <c r="J446" s="39">
        <v>42979.0</v>
      </c>
      <c r="K446" s="43"/>
      <c r="L446" s="43"/>
      <c r="M446" s="43"/>
      <c r="N446" s="43"/>
      <c r="O446" s="41"/>
      <c r="P446" s="41"/>
      <c r="Q446" s="41"/>
      <c r="R446" s="43"/>
      <c r="S446" s="43"/>
      <c r="T446" s="43"/>
      <c r="U446" s="43"/>
      <c r="V446" s="41"/>
      <c r="W446" s="41"/>
      <c r="X446" s="41"/>
      <c r="Y446" s="43"/>
      <c r="Z446" s="41"/>
      <c r="AA446" s="43"/>
      <c r="AB446" s="43"/>
      <c r="AC446" s="41"/>
      <c r="AD446" s="43"/>
      <c r="AE446" s="34">
        <f t="shared" si="7"/>
        <v>0</v>
      </c>
      <c r="AF446" s="36"/>
      <c r="AG446" s="36"/>
      <c r="AH446" s="36">
        <f t="shared" si="2"/>
        <v>0</v>
      </c>
      <c r="AI446" s="43"/>
      <c r="AJ446" s="43"/>
      <c r="AK446" s="43"/>
      <c r="AL446" s="43"/>
      <c r="AM446" s="43"/>
      <c r="AN446" s="43"/>
      <c r="AO446" s="43"/>
      <c r="AP446" s="34">
        <f t="shared" si="8"/>
        <v>0</v>
      </c>
      <c r="AQ446" s="34">
        <f t="shared" si="9"/>
        <v>0</v>
      </c>
      <c r="AR446" s="34">
        <f t="shared" si="10"/>
        <v>0</v>
      </c>
      <c r="AS446" s="34">
        <f t="shared" si="11"/>
        <v>0</v>
      </c>
    </row>
    <row r="447">
      <c r="A447" s="37">
        <v>442.0</v>
      </c>
      <c r="B447" s="116" t="s">
        <v>2061</v>
      </c>
      <c r="C447" s="116" t="s">
        <v>744</v>
      </c>
      <c r="D447" s="116" t="s">
        <v>110</v>
      </c>
      <c r="E447" s="117"/>
      <c r="F447" s="116" t="s">
        <v>96</v>
      </c>
      <c r="G447" s="116" t="s">
        <v>1005</v>
      </c>
      <c r="H447" s="38" t="s">
        <v>83</v>
      </c>
      <c r="I447" s="38" t="s">
        <v>84</v>
      </c>
      <c r="J447" s="39">
        <v>42979.0</v>
      </c>
      <c r="K447" s="43"/>
      <c r="L447" s="43"/>
      <c r="M447" s="43"/>
      <c r="N447" s="43"/>
      <c r="O447" s="41"/>
      <c r="P447" s="41"/>
      <c r="Q447" s="41"/>
      <c r="R447" s="43"/>
      <c r="S447" s="43"/>
      <c r="T447" s="43"/>
      <c r="U447" s="43"/>
      <c r="V447" s="41"/>
      <c r="W447" s="41"/>
      <c r="X447" s="41"/>
      <c r="Y447" s="43"/>
      <c r="Z447" s="41"/>
      <c r="AA447" s="43"/>
      <c r="AB447" s="43"/>
      <c r="AC447" s="41"/>
      <c r="AD447" s="43"/>
      <c r="AE447" s="34">
        <f t="shared" si="7"/>
        <v>0</v>
      </c>
      <c r="AF447" s="36"/>
      <c r="AG447" s="36"/>
      <c r="AH447" s="36">
        <f t="shared" si="2"/>
        <v>0</v>
      </c>
      <c r="AI447" s="43"/>
      <c r="AJ447" s="43"/>
      <c r="AK447" s="43"/>
      <c r="AL447" s="43"/>
      <c r="AM447" s="43"/>
      <c r="AN447" s="43"/>
      <c r="AO447" s="43"/>
      <c r="AP447" s="34">
        <f t="shared" si="8"/>
        <v>0</v>
      </c>
      <c r="AQ447" s="34">
        <f t="shared" si="9"/>
        <v>0</v>
      </c>
      <c r="AR447" s="34">
        <f t="shared" si="10"/>
        <v>0</v>
      </c>
      <c r="AS447" s="34">
        <f t="shared" si="11"/>
        <v>0</v>
      </c>
    </row>
    <row r="448">
      <c r="A448" s="18">
        <v>443.0</v>
      </c>
      <c r="B448" s="116" t="s">
        <v>757</v>
      </c>
      <c r="C448" s="116" t="s">
        <v>78</v>
      </c>
      <c r="D448" s="116" t="s">
        <v>115</v>
      </c>
      <c r="E448" s="117"/>
      <c r="F448" s="116" t="s">
        <v>79</v>
      </c>
      <c r="G448" s="116" t="s">
        <v>1005</v>
      </c>
      <c r="H448" s="38" t="s">
        <v>83</v>
      </c>
      <c r="I448" s="38" t="s">
        <v>84</v>
      </c>
      <c r="J448" s="39">
        <v>42979.0</v>
      </c>
      <c r="K448" s="43"/>
      <c r="L448" s="43"/>
      <c r="M448" s="43"/>
      <c r="N448" s="43"/>
      <c r="O448" s="41"/>
      <c r="P448" s="41"/>
      <c r="Q448" s="41"/>
      <c r="R448" s="43"/>
      <c r="S448" s="43"/>
      <c r="T448" s="43"/>
      <c r="U448" s="43"/>
      <c r="V448" s="41"/>
      <c r="W448" s="41"/>
      <c r="X448" s="41"/>
      <c r="Y448" s="43"/>
      <c r="Z448" s="41"/>
      <c r="AA448" s="43"/>
      <c r="AB448" s="43"/>
      <c r="AC448" s="41"/>
      <c r="AD448" s="43"/>
      <c r="AE448" s="34">
        <f t="shared" si="7"/>
        <v>0</v>
      </c>
      <c r="AF448" s="36"/>
      <c r="AG448" s="36"/>
      <c r="AH448" s="36">
        <f t="shared" si="2"/>
        <v>0</v>
      </c>
      <c r="AI448" s="28"/>
      <c r="AJ448" s="43"/>
      <c r="AK448" s="43"/>
      <c r="AL448" s="43"/>
      <c r="AM448" s="43"/>
      <c r="AN448" s="28"/>
      <c r="AO448" s="43"/>
      <c r="AP448" s="34">
        <f t="shared" si="8"/>
        <v>0</v>
      </c>
      <c r="AQ448" s="34">
        <f t="shared" si="9"/>
        <v>0</v>
      </c>
      <c r="AR448" s="34">
        <f t="shared" si="10"/>
        <v>0</v>
      </c>
      <c r="AS448" s="34">
        <f t="shared" si="11"/>
        <v>0</v>
      </c>
    </row>
    <row r="449">
      <c r="A449" s="37">
        <v>444.0</v>
      </c>
      <c r="B449" s="116" t="s">
        <v>506</v>
      </c>
      <c r="C449" s="116" t="s">
        <v>482</v>
      </c>
      <c r="D449" s="116" t="s">
        <v>118</v>
      </c>
      <c r="E449" s="117"/>
      <c r="F449" s="116" t="s">
        <v>79</v>
      </c>
      <c r="G449" s="116" t="s">
        <v>1005</v>
      </c>
      <c r="H449" s="38" t="s">
        <v>83</v>
      </c>
      <c r="I449" s="38" t="s">
        <v>84</v>
      </c>
      <c r="J449" s="39">
        <v>42979.0</v>
      </c>
      <c r="K449" s="43"/>
      <c r="L449" s="43"/>
      <c r="M449" s="43"/>
      <c r="N449" s="43"/>
      <c r="O449" s="41"/>
      <c r="P449" s="41"/>
      <c r="Q449" s="41"/>
      <c r="R449" s="43"/>
      <c r="S449" s="43"/>
      <c r="T449" s="43"/>
      <c r="U449" s="43"/>
      <c r="V449" s="41"/>
      <c r="W449" s="41"/>
      <c r="X449" s="41"/>
      <c r="Y449" s="43"/>
      <c r="Z449" s="41"/>
      <c r="AA449" s="43"/>
      <c r="AB449" s="43"/>
      <c r="AC449" s="41"/>
      <c r="AD449" s="43"/>
      <c r="AE449" s="34">
        <f t="shared" si="7"/>
        <v>0</v>
      </c>
      <c r="AF449" s="36"/>
      <c r="AG449" s="36"/>
      <c r="AH449" s="36">
        <f t="shared" si="2"/>
        <v>0</v>
      </c>
      <c r="AI449" s="43"/>
      <c r="AJ449" s="43"/>
      <c r="AK449" s="43"/>
      <c r="AL449" s="43"/>
      <c r="AM449" s="43"/>
      <c r="AN449" s="43"/>
      <c r="AO449" s="43"/>
      <c r="AP449" s="34">
        <f t="shared" si="8"/>
        <v>0</v>
      </c>
      <c r="AQ449" s="34">
        <f t="shared" si="9"/>
        <v>0</v>
      </c>
      <c r="AR449" s="34">
        <f t="shared" si="10"/>
        <v>0</v>
      </c>
      <c r="AS449" s="34">
        <f t="shared" si="11"/>
        <v>0</v>
      </c>
    </row>
    <row r="450">
      <c r="A450" s="18">
        <v>445.0</v>
      </c>
      <c r="B450" s="116" t="s">
        <v>226</v>
      </c>
      <c r="C450" s="116" t="s">
        <v>1686</v>
      </c>
      <c r="D450" s="118"/>
      <c r="E450" s="118"/>
      <c r="F450" s="116" t="s">
        <v>96</v>
      </c>
      <c r="G450" s="116" t="s">
        <v>1005</v>
      </c>
      <c r="H450" s="38" t="s">
        <v>83</v>
      </c>
      <c r="I450" s="38" t="s">
        <v>84</v>
      </c>
      <c r="J450" s="39">
        <v>42979.0</v>
      </c>
      <c r="K450" s="43"/>
      <c r="L450" s="43"/>
      <c r="M450" s="43"/>
      <c r="N450" s="43"/>
      <c r="O450" s="41"/>
      <c r="P450" s="41"/>
      <c r="Q450" s="41"/>
      <c r="R450" s="43"/>
      <c r="S450" s="43"/>
      <c r="T450" s="43"/>
      <c r="U450" s="43"/>
      <c r="V450" s="41"/>
      <c r="W450" s="41"/>
      <c r="X450" s="41"/>
      <c r="Y450" s="43"/>
      <c r="Z450" s="41"/>
      <c r="AA450" s="43"/>
      <c r="AB450" s="43"/>
      <c r="AC450" s="41"/>
      <c r="AD450" s="43"/>
      <c r="AE450" s="34">
        <f t="shared" si="7"/>
        <v>0</v>
      </c>
      <c r="AF450" s="36"/>
      <c r="AG450" s="36"/>
      <c r="AH450" s="36">
        <f t="shared" si="2"/>
        <v>0</v>
      </c>
      <c r="AI450" s="43"/>
      <c r="AJ450" s="43"/>
      <c r="AK450" s="43"/>
      <c r="AL450" s="43"/>
      <c r="AM450" s="43"/>
      <c r="AN450" s="43"/>
      <c r="AO450" s="43"/>
      <c r="AP450" s="34">
        <f t="shared" si="8"/>
        <v>0</v>
      </c>
      <c r="AQ450" s="34">
        <f t="shared" si="9"/>
        <v>0</v>
      </c>
      <c r="AR450" s="34">
        <f t="shared" si="10"/>
        <v>0</v>
      </c>
      <c r="AS450" s="34">
        <f t="shared" si="11"/>
        <v>0</v>
      </c>
    </row>
    <row r="451">
      <c r="A451" s="37">
        <v>446.0</v>
      </c>
      <c r="B451" s="116" t="s">
        <v>2062</v>
      </c>
      <c r="C451" s="116" t="s">
        <v>2063</v>
      </c>
      <c r="D451" s="118"/>
      <c r="E451" s="117"/>
      <c r="F451" s="116" t="s">
        <v>96</v>
      </c>
      <c r="G451" s="116" t="s">
        <v>1005</v>
      </c>
      <c r="H451" s="38" t="s">
        <v>83</v>
      </c>
      <c r="I451" s="38" t="s">
        <v>84</v>
      </c>
      <c r="J451" s="39">
        <v>42979.0</v>
      </c>
      <c r="K451" s="43"/>
      <c r="L451" s="43"/>
      <c r="M451" s="43"/>
      <c r="N451" s="43"/>
      <c r="O451" s="41"/>
      <c r="P451" s="41"/>
      <c r="Q451" s="41"/>
      <c r="R451" s="43"/>
      <c r="S451" s="43"/>
      <c r="T451" s="43"/>
      <c r="U451" s="43"/>
      <c r="V451" s="41"/>
      <c r="W451" s="41"/>
      <c r="X451" s="41"/>
      <c r="Y451" s="43"/>
      <c r="Z451" s="41"/>
      <c r="AA451" s="43"/>
      <c r="AB451" s="43"/>
      <c r="AC451" s="41"/>
      <c r="AD451" s="43"/>
      <c r="AE451" s="34">
        <f t="shared" si="7"/>
        <v>0</v>
      </c>
      <c r="AF451" s="36"/>
      <c r="AG451" s="36"/>
      <c r="AH451" s="36">
        <f t="shared" si="2"/>
        <v>0</v>
      </c>
      <c r="AI451" s="43"/>
      <c r="AJ451" s="43"/>
      <c r="AK451" s="43"/>
      <c r="AL451" s="43"/>
      <c r="AM451" s="43"/>
      <c r="AN451" s="43"/>
      <c r="AO451" s="43"/>
      <c r="AP451" s="34">
        <f t="shared" si="8"/>
        <v>0</v>
      </c>
      <c r="AQ451" s="34">
        <f t="shared" si="9"/>
        <v>0</v>
      </c>
      <c r="AR451" s="34">
        <f t="shared" si="10"/>
        <v>0</v>
      </c>
      <c r="AS451" s="34">
        <f t="shared" si="11"/>
        <v>0</v>
      </c>
    </row>
    <row r="452">
      <c r="A452" s="18">
        <v>447.0</v>
      </c>
      <c r="B452" s="116" t="s">
        <v>201</v>
      </c>
      <c r="C452" s="116" t="s">
        <v>78</v>
      </c>
      <c r="D452" s="116" t="s">
        <v>504</v>
      </c>
      <c r="E452" s="117"/>
      <c r="F452" s="116" t="s">
        <v>79</v>
      </c>
      <c r="G452" s="116" t="s">
        <v>1005</v>
      </c>
      <c r="H452" s="38" t="s">
        <v>83</v>
      </c>
      <c r="I452" s="38" t="s">
        <v>84</v>
      </c>
      <c r="J452" s="39">
        <v>42979.0</v>
      </c>
      <c r="K452" s="43"/>
      <c r="L452" s="43"/>
      <c r="M452" s="43"/>
      <c r="N452" s="43"/>
      <c r="O452" s="41"/>
      <c r="P452" s="41"/>
      <c r="Q452" s="41"/>
      <c r="R452" s="43"/>
      <c r="S452" s="43"/>
      <c r="T452" s="43"/>
      <c r="U452" s="43"/>
      <c r="V452" s="41"/>
      <c r="W452" s="41"/>
      <c r="X452" s="41"/>
      <c r="Y452" s="43"/>
      <c r="Z452" s="41"/>
      <c r="AA452" s="43"/>
      <c r="AB452" s="43"/>
      <c r="AC452" s="41"/>
      <c r="AD452" s="43"/>
      <c r="AE452" s="34">
        <f t="shared" si="7"/>
        <v>0</v>
      </c>
      <c r="AF452" s="36"/>
      <c r="AG452" s="36"/>
      <c r="AH452" s="36">
        <f t="shared" si="2"/>
        <v>0</v>
      </c>
      <c r="AI452" s="43"/>
      <c r="AJ452" s="43"/>
      <c r="AK452" s="43"/>
      <c r="AL452" s="43"/>
      <c r="AM452" s="43"/>
      <c r="AN452" s="43"/>
      <c r="AO452" s="43"/>
      <c r="AP452" s="34">
        <f t="shared" si="8"/>
        <v>0</v>
      </c>
      <c r="AQ452" s="34">
        <f t="shared" si="9"/>
        <v>0</v>
      </c>
      <c r="AR452" s="34">
        <f t="shared" si="10"/>
        <v>0</v>
      </c>
      <c r="AS452" s="34">
        <f t="shared" si="11"/>
        <v>0</v>
      </c>
    </row>
    <row r="453">
      <c r="A453" s="37">
        <v>448.0</v>
      </c>
      <c r="B453" s="116" t="s">
        <v>366</v>
      </c>
      <c r="C453" s="116" t="s">
        <v>446</v>
      </c>
      <c r="D453" s="116" t="s">
        <v>412</v>
      </c>
      <c r="E453" s="117"/>
      <c r="F453" s="116" t="s">
        <v>96</v>
      </c>
      <c r="G453" s="116" t="s">
        <v>1005</v>
      </c>
      <c r="H453" s="38" t="s">
        <v>83</v>
      </c>
      <c r="I453" s="38" t="s">
        <v>84</v>
      </c>
      <c r="J453" s="39">
        <v>42979.0</v>
      </c>
      <c r="K453" s="43"/>
      <c r="L453" s="43"/>
      <c r="M453" s="43"/>
      <c r="N453" s="43"/>
      <c r="O453" s="41"/>
      <c r="P453" s="41"/>
      <c r="Q453" s="41"/>
      <c r="R453" s="43"/>
      <c r="S453" s="43"/>
      <c r="T453" s="43"/>
      <c r="U453" s="43"/>
      <c r="V453" s="41"/>
      <c r="W453" s="41"/>
      <c r="X453" s="41"/>
      <c r="Y453" s="43"/>
      <c r="Z453" s="41"/>
      <c r="AA453" s="43"/>
      <c r="AB453" s="43"/>
      <c r="AC453" s="41"/>
      <c r="AD453" s="43"/>
      <c r="AE453" s="34">
        <f t="shared" si="7"/>
        <v>0</v>
      </c>
      <c r="AF453" s="36"/>
      <c r="AG453" s="36"/>
      <c r="AH453" s="36">
        <f t="shared" si="2"/>
        <v>0</v>
      </c>
      <c r="AI453" s="43"/>
      <c r="AJ453" s="43"/>
      <c r="AK453" s="43"/>
      <c r="AL453" s="43"/>
      <c r="AM453" s="43"/>
      <c r="AN453" s="43"/>
      <c r="AO453" s="43"/>
      <c r="AP453" s="34">
        <f t="shared" si="8"/>
        <v>0</v>
      </c>
      <c r="AQ453" s="34">
        <f t="shared" si="9"/>
        <v>0</v>
      </c>
      <c r="AR453" s="34">
        <f t="shared" si="10"/>
        <v>0</v>
      </c>
      <c r="AS453" s="34">
        <f t="shared" si="11"/>
        <v>0</v>
      </c>
    </row>
    <row r="454">
      <c r="A454" s="18">
        <v>449.0</v>
      </c>
      <c r="B454" s="116" t="s">
        <v>2064</v>
      </c>
      <c r="C454" s="116" t="s">
        <v>122</v>
      </c>
      <c r="D454" s="118"/>
      <c r="E454" s="117"/>
      <c r="F454" s="116" t="s">
        <v>96</v>
      </c>
      <c r="G454" s="116" t="s">
        <v>1005</v>
      </c>
      <c r="H454" s="38" t="s">
        <v>83</v>
      </c>
      <c r="I454" s="38" t="s">
        <v>84</v>
      </c>
      <c r="J454" s="39">
        <v>42979.0</v>
      </c>
      <c r="K454" s="43"/>
      <c r="L454" s="43"/>
      <c r="M454" s="43"/>
      <c r="N454" s="43"/>
      <c r="O454" s="41"/>
      <c r="P454" s="41"/>
      <c r="Q454" s="41"/>
      <c r="R454" s="43"/>
      <c r="S454" s="43"/>
      <c r="T454" s="43"/>
      <c r="U454" s="43"/>
      <c r="V454" s="41"/>
      <c r="W454" s="41"/>
      <c r="X454" s="41"/>
      <c r="Y454" s="43"/>
      <c r="Z454" s="41"/>
      <c r="AA454" s="43"/>
      <c r="AB454" s="43"/>
      <c r="AC454" s="41"/>
      <c r="AD454" s="43"/>
      <c r="AE454" s="34">
        <f t="shared" si="7"/>
        <v>0</v>
      </c>
      <c r="AF454" s="36"/>
      <c r="AG454" s="36"/>
      <c r="AH454" s="36">
        <f t="shared" si="2"/>
        <v>0</v>
      </c>
      <c r="AI454" s="43"/>
      <c r="AJ454" s="43"/>
      <c r="AK454" s="43"/>
      <c r="AL454" s="43"/>
      <c r="AM454" s="43"/>
      <c r="AN454" s="43"/>
      <c r="AO454" s="43"/>
      <c r="AP454" s="34">
        <f t="shared" si="8"/>
        <v>0</v>
      </c>
      <c r="AQ454" s="34">
        <f t="shared" si="9"/>
        <v>0</v>
      </c>
      <c r="AR454" s="34">
        <f t="shared" si="10"/>
        <v>0</v>
      </c>
      <c r="AS454" s="34">
        <f t="shared" si="11"/>
        <v>0</v>
      </c>
    </row>
    <row r="455">
      <c r="A455" s="37">
        <v>450.0</v>
      </c>
      <c r="B455" s="116" t="s">
        <v>441</v>
      </c>
      <c r="C455" s="116" t="s">
        <v>115</v>
      </c>
      <c r="D455" s="116" t="s">
        <v>386</v>
      </c>
      <c r="E455" s="117"/>
      <c r="F455" s="116" t="s">
        <v>79</v>
      </c>
      <c r="G455" s="116" t="s">
        <v>1005</v>
      </c>
      <c r="H455" s="47" t="s">
        <v>83</v>
      </c>
      <c r="I455" s="47" t="s">
        <v>84</v>
      </c>
      <c r="J455" s="39">
        <v>42979.0</v>
      </c>
      <c r="K455" s="43"/>
      <c r="L455" s="43"/>
      <c r="M455" s="43"/>
      <c r="N455" s="43"/>
      <c r="O455" s="41"/>
      <c r="P455" s="41"/>
      <c r="Q455" s="41"/>
      <c r="R455" s="43"/>
      <c r="S455" s="43"/>
      <c r="T455" s="43"/>
      <c r="U455" s="43"/>
      <c r="V455" s="41"/>
      <c r="W455" s="41"/>
      <c r="X455" s="41"/>
      <c r="Y455" s="43"/>
      <c r="Z455" s="41"/>
      <c r="AA455" s="43"/>
      <c r="AB455" s="43"/>
      <c r="AC455" s="41"/>
      <c r="AD455" s="43"/>
      <c r="AE455" s="34">
        <f t="shared" si="7"/>
        <v>0</v>
      </c>
      <c r="AF455" s="36"/>
      <c r="AG455" s="36"/>
      <c r="AH455" s="36">
        <f t="shared" si="2"/>
        <v>0</v>
      </c>
      <c r="AI455" s="43"/>
      <c r="AJ455" s="43"/>
      <c r="AK455" s="43"/>
      <c r="AL455" s="43"/>
      <c r="AM455" s="43"/>
      <c r="AN455" s="43"/>
      <c r="AO455" s="43"/>
      <c r="AP455" s="34">
        <f t="shared" si="8"/>
        <v>0</v>
      </c>
      <c r="AQ455" s="34">
        <f t="shared" si="9"/>
        <v>0</v>
      </c>
      <c r="AR455" s="34">
        <f t="shared" si="10"/>
        <v>0</v>
      </c>
      <c r="AS455" s="34">
        <f t="shared" si="11"/>
        <v>0</v>
      </c>
    </row>
    <row r="456">
      <c r="A456" s="18">
        <v>451.0</v>
      </c>
      <c r="B456" s="116" t="s">
        <v>521</v>
      </c>
      <c r="C456" s="116" t="s">
        <v>104</v>
      </c>
      <c r="D456" s="118"/>
      <c r="E456" s="117"/>
      <c r="F456" s="116" t="s">
        <v>79</v>
      </c>
      <c r="G456" s="116" t="s">
        <v>1005</v>
      </c>
      <c r="H456" s="47" t="s">
        <v>83</v>
      </c>
      <c r="I456" s="47" t="s">
        <v>84</v>
      </c>
      <c r="J456" s="39">
        <v>42979.0</v>
      </c>
      <c r="K456" s="43"/>
      <c r="L456" s="43"/>
      <c r="M456" s="43"/>
      <c r="N456" s="43"/>
      <c r="O456" s="41"/>
      <c r="P456" s="41"/>
      <c r="Q456" s="41"/>
      <c r="R456" s="43"/>
      <c r="S456" s="43"/>
      <c r="T456" s="43"/>
      <c r="U456" s="43"/>
      <c r="V456" s="41"/>
      <c r="W456" s="41"/>
      <c r="X456" s="41"/>
      <c r="Y456" s="43"/>
      <c r="Z456" s="41"/>
      <c r="AA456" s="43"/>
      <c r="AB456" s="43"/>
      <c r="AC456" s="41"/>
      <c r="AD456" s="43"/>
      <c r="AE456" s="34">
        <f t="shared" si="7"/>
        <v>0</v>
      </c>
      <c r="AF456" s="36"/>
      <c r="AG456" s="36"/>
      <c r="AH456" s="36">
        <f t="shared" si="2"/>
        <v>0</v>
      </c>
      <c r="AI456" s="43"/>
      <c r="AJ456" s="43"/>
      <c r="AK456" s="43"/>
      <c r="AL456" s="43"/>
      <c r="AM456" s="43"/>
      <c r="AN456" s="43"/>
      <c r="AO456" s="43"/>
      <c r="AP456" s="34">
        <f t="shared" si="8"/>
        <v>0</v>
      </c>
      <c r="AQ456" s="34">
        <f t="shared" si="9"/>
        <v>0</v>
      </c>
      <c r="AR456" s="34">
        <f t="shared" si="10"/>
        <v>0</v>
      </c>
      <c r="AS456" s="34">
        <f t="shared" si="11"/>
        <v>0</v>
      </c>
    </row>
    <row r="457">
      <c r="A457" s="37">
        <v>452.0</v>
      </c>
      <c r="B457" s="116" t="s">
        <v>2065</v>
      </c>
      <c r="C457" s="116" t="s">
        <v>375</v>
      </c>
      <c r="D457" s="116" t="s">
        <v>200</v>
      </c>
      <c r="E457" s="117"/>
      <c r="F457" s="116" t="s">
        <v>96</v>
      </c>
      <c r="G457" s="116" t="s">
        <v>1005</v>
      </c>
      <c r="H457" s="47" t="s">
        <v>83</v>
      </c>
      <c r="I457" s="47" t="s">
        <v>84</v>
      </c>
      <c r="J457" s="39">
        <v>42979.0</v>
      </c>
      <c r="K457" s="43"/>
      <c r="L457" s="43"/>
      <c r="M457" s="43"/>
      <c r="N457" s="43"/>
      <c r="O457" s="41"/>
      <c r="P457" s="41"/>
      <c r="Q457" s="41"/>
      <c r="R457" s="43"/>
      <c r="S457" s="43"/>
      <c r="T457" s="43"/>
      <c r="U457" s="43"/>
      <c r="V457" s="41"/>
      <c r="W457" s="41"/>
      <c r="X457" s="41"/>
      <c r="Y457" s="43"/>
      <c r="Z457" s="41"/>
      <c r="AA457" s="43"/>
      <c r="AB457" s="43"/>
      <c r="AC457" s="41"/>
      <c r="AD457" s="43"/>
      <c r="AE457" s="34">
        <f t="shared" si="7"/>
        <v>0</v>
      </c>
      <c r="AF457" s="36"/>
      <c r="AG457" s="36"/>
      <c r="AH457" s="36">
        <f t="shared" si="2"/>
        <v>0</v>
      </c>
      <c r="AI457" s="43"/>
      <c r="AJ457" s="43"/>
      <c r="AK457" s="43"/>
      <c r="AL457" s="43"/>
      <c r="AM457" s="43"/>
      <c r="AN457" s="43"/>
      <c r="AO457" s="43"/>
      <c r="AP457" s="34">
        <f t="shared" si="8"/>
        <v>0</v>
      </c>
      <c r="AQ457" s="34">
        <f t="shared" si="9"/>
        <v>0</v>
      </c>
      <c r="AR457" s="34">
        <f t="shared" si="10"/>
        <v>0</v>
      </c>
      <c r="AS457" s="34">
        <f t="shared" si="11"/>
        <v>0</v>
      </c>
    </row>
    <row r="458">
      <c r="A458" s="18">
        <v>453.0</v>
      </c>
      <c r="B458" s="116" t="s">
        <v>2066</v>
      </c>
      <c r="C458" s="116" t="s">
        <v>232</v>
      </c>
      <c r="D458" s="116" t="s">
        <v>203</v>
      </c>
      <c r="E458" s="118"/>
      <c r="F458" s="116" t="s">
        <v>96</v>
      </c>
      <c r="G458" s="116" t="s">
        <v>1005</v>
      </c>
      <c r="H458" s="47" t="s">
        <v>83</v>
      </c>
      <c r="I458" s="47" t="s">
        <v>84</v>
      </c>
      <c r="J458" s="39">
        <v>42979.0</v>
      </c>
      <c r="K458" s="43"/>
      <c r="L458" s="43"/>
      <c r="M458" s="43"/>
      <c r="N458" s="43"/>
      <c r="O458" s="41"/>
      <c r="P458" s="41"/>
      <c r="Q458" s="41"/>
      <c r="R458" s="43"/>
      <c r="S458" s="43"/>
      <c r="T458" s="43"/>
      <c r="U458" s="43"/>
      <c r="V458" s="41"/>
      <c r="W458" s="41"/>
      <c r="X458" s="41"/>
      <c r="Y458" s="43"/>
      <c r="Z458" s="41"/>
      <c r="AA458" s="43"/>
      <c r="AB458" s="43"/>
      <c r="AC458" s="41"/>
      <c r="AD458" s="43"/>
      <c r="AE458" s="34">
        <f t="shared" si="7"/>
        <v>0</v>
      </c>
      <c r="AF458" s="36"/>
      <c r="AG458" s="36"/>
      <c r="AH458" s="36">
        <f t="shared" si="2"/>
        <v>0</v>
      </c>
      <c r="AI458" s="43"/>
      <c r="AJ458" s="41"/>
      <c r="AK458" s="43"/>
      <c r="AL458" s="43"/>
      <c r="AM458" s="43"/>
      <c r="AN458" s="43"/>
      <c r="AO458" s="43"/>
      <c r="AP458" s="34">
        <f t="shared" si="8"/>
        <v>0</v>
      </c>
      <c r="AQ458" s="34">
        <f t="shared" si="9"/>
        <v>0</v>
      </c>
      <c r="AR458" s="34">
        <f t="shared" si="10"/>
        <v>0</v>
      </c>
      <c r="AS458" s="34">
        <f t="shared" si="11"/>
        <v>0</v>
      </c>
    </row>
    <row r="459">
      <c r="A459" s="37">
        <v>454.0</v>
      </c>
      <c r="B459" s="116" t="s">
        <v>717</v>
      </c>
      <c r="C459" s="116" t="s">
        <v>476</v>
      </c>
      <c r="D459" s="116" t="s">
        <v>564</v>
      </c>
      <c r="E459" s="118"/>
      <c r="F459" s="116" t="s">
        <v>96</v>
      </c>
      <c r="G459" s="116" t="s">
        <v>1005</v>
      </c>
      <c r="H459" s="38" t="s">
        <v>83</v>
      </c>
      <c r="I459" s="38" t="s">
        <v>84</v>
      </c>
      <c r="J459" s="39">
        <v>42979.0</v>
      </c>
      <c r="K459" s="41"/>
      <c r="L459" s="41"/>
      <c r="M459" s="41"/>
      <c r="N459" s="41"/>
      <c r="O459" s="41"/>
      <c r="P459" s="41"/>
      <c r="Q459" s="41"/>
      <c r="R459" s="43"/>
      <c r="S459" s="43"/>
      <c r="T459" s="43"/>
      <c r="U459" s="43"/>
      <c r="V459" s="41"/>
      <c r="W459" s="41"/>
      <c r="X459" s="41"/>
      <c r="Y459" s="43"/>
      <c r="Z459" s="41"/>
      <c r="AA459" s="43"/>
      <c r="AB459" s="43"/>
      <c r="AC459" s="41"/>
      <c r="AD459" s="41"/>
      <c r="AE459" s="34">
        <f t="shared" si="7"/>
        <v>0</v>
      </c>
      <c r="AF459" s="64"/>
      <c r="AG459" s="64"/>
      <c r="AH459" s="36">
        <f t="shared" si="2"/>
        <v>0</v>
      </c>
      <c r="AI459" s="41"/>
      <c r="AJ459" s="41"/>
      <c r="AK459" s="41"/>
      <c r="AL459" s="41"/>
      <c r="AM459" s="41"/>
      <c r="AN459" s="41"/>
      <c r="AO459" s="41"/>
      <c r="AP459" s="34">
        <f t="shared" si="8"/>
        <v>0</v>
      </c>
      <c r="AQ459" s="34">
        <f t="shared" si="9"/>
        <v>0</v>
      </c>
      <c r="AR459" s="34">
        <f t="shared" si="10"/>
        <v>0</v>
      </c>
      <c r="AS459" s="34">
        <f t="shared" si="11"/>
        <v>0</v>
      </c>
      <c r="AT459" s="7"/>
    </row>
    <row r="460">
      <c r="A460" s="18">
        <v>455.0</v>
      </c>
      <c r="B460" s="116" t="s">
        <v>2067</v>
      </c>
      <c r="C460" s="116" t="s">
        <v>217</v>
      </c>
      <c r="D460" s="116" t="s">
        <v>252</v>
      </c>
      <c r="E460" s="117"/>
      <c r="F460" s="116" t="s">
        <v>96</v>
      </c>
      <c r="G460" s="116" t="s">
        <v>1005</v>
      </c>
      <c r="H460" s="38" t="s">
        <v>83</v>
      </c>
      <c r="I460" s="38" t="s">
        <v>84</v>
      </c>
      <c r="J460" s="39">
        <v>42979.0</v>
      </c>
      <c r="K460" s="41"/>
      <c r="L460" s="41"/>
      <c r="M460" s="41"/>
      <c r="N460" s="41"/>
      <c r="O460" s="41"/>
      <c r="P460" s="41"/>
      <c r="Q460" s="41"/>
      <c r="R460" s="43"/>
      <c r="S460" s="41"/>
      <c r="T460" s="43"/>
      <c r="U460" s="43"/>
      <c r="V460" s="41"/>
      <c r="W460" s="41"/>
      <c r="X460" s="41"/>
      <c r="Y460" s="41"/>
      <c r="Z460" s="41"/>
      <c r="AA460" s="41"/>
      <c r="AB460" s="43"/>
      <c r="AC460" s="41"/>
      <c r="AD460" s="43"/>
      <c r="AE460" s="34">
        <f t="shared" si="7"/>
        <v>0</v>
      </c>
      <c r="AF460" s="64"/>
      <c r="AG460" s="36"/>
      <c r="AH460" s="36">
        <f t="shared" si="2"/>
        <v>0</v>
      </c>
      <c r="AI460" s="41"/>
      <c r="AJ460" s="41"/>
      <c r="AK460" s="41"/>
      <c r="AL460" s="41"/>
      <c r="AM460" s="41"/>
      <c r="AN460" s="41"/>
      <c r="AO460" s="41"/>
      <c r="AP460" s="34">
        <f t="shared" si="8"/>
        <v>0</v>
      </c>
      <c r="AQ460" s="34">
        <f t="shared" si="9"/>
        <v>0</v>
      </c>
      <c r="AR460" s="34">
        <f t="shared" si="10"/>
        <v>0</v>
      </c>
      <c r="AS460" s="34">
        <f t="shared" si="11"/>
        <v>0</v>
      </c>
    </row>
    <row r="461">
      <c r="A461" s="37">
        <v>456.0</v>
      </c>
      <c r="B461" s="116" t="s">
        <v>459</v>
      </c>
      <c r="C461" s="116" t="s">
        <v>375</v>
      </c>
      <c r="D461" s="116" t="s">
        <v>110</v>
      </c>
      <c r="E461" s="117"/>
      <c r="F461" s="116" t="s">
        <v>96</v>
      </c>
      <c r="G461" s="116" t="s">
        <v>1005</v>
      </c>
      <c r="H461" s="38" t="s">
        <v>83</v>
      </c>
      <c r="I461" s="38" t="s">
        <v>84</v>
      </c>
      <c r="J461" s="39">
        <v>42979.0</v>
      </c>
      <c r="K461" s="41"/>
      <c r="L461" s="41"/>
      <c r="M461" s="41"/>
      <c r="N461" s="41"/>
      <c r="O461" s="41"/>
      <c r="P461" s="41"/>
      <c r="Q461" s="41"/>
      <c r="R461" s="43"/>
      <c r="S461" s="43"/>
      <c r="T461" s="43"/>
      <c r="U461" s="43"/>
      <c r="V461" s="41"/>
      <c r="W461" s="41"/>
      <c r="X461" s="41"/>
      <c r="Y461" s="43"/>
      <c r="Z461" s="41"/>
      <c r="AA461" s="43"/>
      <c r="AB461" s="43"/>
      <c r="AC461" s="41"/>
      <c r="AD461" s="43"/>
      <c r="AE461" s="34">
        <f t="shared" si="7"/>
        <v>0</v>
      </c>
      <c r="AF461" s="64"/>
      <c r="AG461" s="64"/>
      <c r="AH461" s="36">
        <f t="shared" si="2"/>
        <v>0</v>
      </c>
      <c r="AI461" s="41"/>
      <c r="AJ461" s="41"/>
      <c r="AK461" s="41"/>
      <c r="AL461" s="41"/>
      <c r="AM461" s="41"/>
      <c r="AN461" s="41"/>
      <c r="AO461" s="41"/>
      <c r="AP461" s="34">
        <f t="shared" si="8"/>
        <v>0</v>
      </c>
      <c r="AQ461" s="34">
        <f t="shared" si="9"/>
        <v>0</v>
      </c>
      <c r="AR461" s="34">
        <f t="shared" si="10"/>
        <v>0</v>
      </c>
      <c r="AS461" s="34">
        <f t="shared" si="11"/>
        <v>0</v>
      </c>
    </row>
    <row r="462">
      <c r="A462" s="18">
        <v>457.0</v>
      </c>
      <c r="B462" s="116" t="s">
        <v>1894</v>
      </c>
      <c r="C462" s="116" t="s">
        <v>314</v>
      </c>
      <c r="D462" s="116" t="s">
        <v>266</v>
      </c>
      <c r="E462" s="117"/>
      <c r="F462" s="116" t="s">
        <v>96</v>
      </c>
      <c r="G462" s="116" t="s">
        <v>1056</v>
      </c>
      <c r="H462" s="38" t="s">
        <v>83</v>
      </c>
      <c r="I462" s="38" t="s">
        <v>84</v>
      </c>
      <c r="J462" s="39">
        <v>43013.0</v>
      </c>
      <c r="K462" s="41"/>
      <c r="L462" s="38" t="s">
        <v>85</v>
      </c>
      <c r="M462" s="41"/>
      <c r="N462" s="41"/>
      <c r="O462" s="41"/>
      <c r="P462" s="41"/>
      <c r="Q462" s="41"/>
      <c r="R462" s="43"/>
      <c r="S462" s="43"/>
      <c r="T462" s="43"/>
      <c r="U462" s="43"/>
      <c r="V462" s="41"/>
      <c r="W462" s="41"/>
      <c r="X462" s="41"/>
      <c r="Y462" s="43"/>
      <c r="Z462" s="41"/>
      <c r="AA462" s="43"/>
      <c r="AB462" s="43"/>
      <c r="AC462" s="41"/>
      <c r="AD462" s="43"/>
      <c r="AE462" s="34">
        <f t="shared" si="7"/>
        <v>0</v>
      </c>
      <c r="AF462" s="45">
        <v>0.0</v>
      </c>
      <c r="AG462" s="45">
        <v>0.0</v>
      </c>
      <c r="AH462" s="36">
        <f t="shared" si="2"/>
        <v>0</v>
      </c>
      <c r="AI462" s="28" t="s">
        <v>92</v>
      </c>
      <c r="AJ462" s="28" t="s">
        <v>55</v>
      </c>
      <c r="AK462" s="28" t="s">
        <v>55</v>
      </c>
      <c r="AL462" s="28" t="s">
        <v>55</v>
      </c>
      <c r="AM462" s="28" t="s">
        <v>55</v>
      </c>
      <c r="AN462" s="28" t="s">
        <v>92</v>
      </c>
      <c r="AO462" s="28" t="s">
        <v>55</v>
      </c>
      <c r="AP462" s="34">
        <f t="shared" si="8"/>
        <v>0</v>
      </c>
      <c r="AQ462" s="34">
        <f t="shared" si="9"/>
        <v>0</v>
      </c>
      <c r="AR462" s="34">
        <f t="shared" si="10"/>
        <v>0</v>
      </c>
      <c r="AS462" s="34">
        <f t="shared" si="11"/>
        <v>0</v>
      </c>
    </row>
    <row r="463">
      <c r="A463" s="37">
        <v>458.0</v>
      </c>
      <c r="B463" s="116" t="s">
        <v>2068</v>
      </c>
      <c r="C463" s="116" t="s">
        <v>143</v>
      </c>
      <c r="D463" s="116" t="s">
        <v>159</v>
      </c>
      <c r="E463" s="117"/>
      <c r="F463" s="116" t="s">
        <v>79</v>
      </c>
      <c r="G463" s="116" t="s">
        <v>1056</v>
      </c>
      <c r="H463" s="38" t="s">
        <v>83</v>
      </c>
      <c r="I463" s="38" t="s">
        <v>84</v>
      </c>
      <c r="J463" s="39">
        <v>42979.0</v>
      </c>
      <c r="K463" s="41"/>
      <c r="L463" s="41"/>
      <c r="M463" s="41"/>
      <c r="N463" s="41"/>
      <c r="O463" s="41"/>
      <c r="P463" s="41"/>
      <c r="Q463" s="41"/>
      <c r="R463" s="43"/>
      <c r="S463" s="43"/>
      <c r="T463" s="43"/>
      <c r="U463" s="43"/>
      <c r="V463" s="41"/>
      <c r="W463" s="41"/>
      <c r="X463" s="41"/>
      <c r="Y463" s="43"/>
      <c r="Z463" s="41"/>
      <c r="AA463" s="43"/>
      <c r="AB463" s="43"/>
      <c r="AC463" s="41"/>
      <c r="AD463" s="43"/>
      <c r="AE463" s="34">
        <f t="shared" si="7"/>
        <v>0</v>
      </c>
      <c r="AF463" s="45">
        <v>0.0</v>
      </c>
      <c r="AG463" s="45">
        <v>0.0</v>
      </c>
      <c r="AH463" s="36">
        <f t="shared" si="2"/>
        <v>0</v>
      </c>
      <c r="AI463" s="28" t="s">
        <v>92</v>
      </c>
      <c r="AJ463" s="28" t="s">
        <v>55</v>
      </c>
      <c r="AK463" s="28" t="s">
        <v>55</v>
      </c>
      <c r="AL463" s="28" t="s">
        <v>55</v>
      </c>
      <c r="AM463" s="28" t="s">
        <v>55</v>
      </c>
      <c r="AN463" s="28" t="s">
        <v>92</v>
      </c>
      <c r="AO463" s="28" t="s">
        <v>55</v>
      </c>
      <c r="AP463" s="34">
        <f t="shared" si="8"/>
        <v>0</v>
      </c>
      <c r="AQ463" s="34">
        <f t="shared" si="9"/>
        <v>0</v>
      </c>
      <c r="AR463" s="34">
        <f t="shared" si="10"/>
        <v>0</v>
      </c>
      <c r="AS463" s="34">
        <f t="shared" si="11"/>
        <v>0</v>
      </c>
    </row>
    <row r="464">
      <c r="A464" s="18">
        <v>459.0</v>
      </c>
      <c r="B464" s="116" t="s">
        <v>2069</v>
      </c>
      <c r="C464" s="116" t="s">
        <v>285</v>
      </c>
      <c r="D464" s="116" t="s">
        <v>252</v>
      </c>
      <c r="E464" s="117"/>
      <c r="F464" s="116" t="s">
        <v>96</v>
      </c>
      <c r="G464" s="116" t="s">
        <v>1056</v>
      </c>
      <c r="H464" s="38" t="s">
        <v>83</v>
      </c>
      <c r="I464" s="38" t="s">
        <v>84</v>
      </c>
      <c r="J464" s="39">
        <v>42979.0</v>
      </c>
      <c r="K464" s="41"/>
      <c r="L464" s="41"/>
      <c r="M464" s="41"/>
      <c r="N464" s="41"/>
      <c r="O464" s="41"/>
      <c r="P464" s="41"/>
      <c r="Q464" s="41"/>
      <c r="R464" s="43"/>
      <c r="S464" s="43"/>
      <c r="T464" s="43"/>
      <c r="U464" s="43"/>
      <c r="V464" s="41"/>
      <c r="W464" s="41"/>
      <c r="X464" s="41"/>
      <c r="Y464" s="43"/>
      <c r="Z464" s="41"/>
      <c r="AA464" s="43"/>
      <c r="AB464" s="43"/>
      <c r="AC464" s="41"/>
      <c r="AD464" s="43"/>
      <c r="AE464" s="34">
        <f t="shared" si="7"/>
        <v>0</v>
      </c>
      <c r="AF464" s="45">
        <v>0.0</v>
      </c>
      <c r="AG464" s="45">
        <v>0.0</v>
      </c>
      <c r="AH464" s="36">
        <f t="shared" si="2"/>
        <v>0</v>
      </c>
      <c r="AI464" s="28" t="s">
        <v>92</v>
      </c>
      <c r="AJ464" s="28" t="s">
        <v>55</v>
      </c>
      <c r="AK464" s="28" t="s">
        <v>55</v>
      </c>
      <c r="AL464" s="28" t="s">
        <v>55</v>
      </c>
      <c r="AM464" s="28" t="s">
        <v>55</v>
      </c>
      <c r="AN464" s="28" t="s">
        <v>92</v>
      </c>
      <c r="AO464" s="28" t="s">
        <v>55</v>
      </c>
      <c r="AP464" s="34">
        <f t="shared" si="8"/>
        <v>0</v>
      </c>
      <c r="AQ464" s="34">
        <f t="shared" si="9"/>
        <v>0</v>
      </c>
      <c r="AR464" s="34">
        <f t="shared" si="10"/>
        <v>0</v>
      </c>
      <c r="AS464" s="34">
        <f t="shared" si="11"/>
        <v>0</v>
      </c>
    </row>
    <row r="465">
      <c r="A465" s="37">
        <v>460.0</v>
      </c>
      <c r="B465" s="116" t="s">
        <v>2070</v>
      </c>
      <c r="C465" s="116" t="s">
        <v>125</v>
      </c>
      <c r="D465" s="116" t="s">
        <v>143</v>
      </c>
      <c r="E465" s="117"/>
      <c r="F465" s="116" t="s">
        <v>79</v>
      </c>
      <c r="G465" s="116" t="s">
        <v>1056</v>
      </c>
      <c r="H465" s="38" t="s">
        <v>83</v>
      </c>
      <c r="I465" s="38" t="s">
        <v>84</v>
      </c>
      <c r="J465" s="39">
        <v>42979.0</v>
      </c>
      <c r="K465" s="41"/>
      <c r="L465" s="41"/>
      <c r="M465" s="41"/>
      <c r="N465" s="41"/>
      <c r="O465" s="41"/>
      <c r="P465" s="41"/>
      <c r="Q465" s="41"/>
      <c r="R465" s="43"/>
      <c r="S465" s="43"/>
      <c r="T465" s="43"/>
      <c r="U465" s="43"/>
      <c r="V465" s="41"/>
      <c r="W465" s="41"/>
      <c r="X465" s="41"/>
      <c r="Y465" s="43"/>
      <c r="Z465" s="41"/>
      <c r="AA465" s="43"/>
      <c r="AB465" s="43"/>
      <c r="AC465" s="41"/>
      <c r="AD465" s="43"/>
      <c r="AE465" s="34">
        <f t="shared" si="7"/>
        <v>0</v>
      </c>
      <c r="AF465" s="45">
        <v>0.0</v>
      </c>
      <c r="AG465" s="45">
        <v>0.0</v>
      </c>
      <c r="AH465" s="36">
        <f t="shared" si="2"/>
        <v>0</v>
      </c>
      <c r="AI465" s="28" t="s">
        <v>92</v>
      </c>
      <c r="AJ465" s="28" t="s">
        <v>55</v>
      </c>
      <c r="AK465" s="28" t="s">
        <v>55</v>
      </c>
      <c r="AL465" s="28" t="s">
        <v>55</v>
      </c>
      <c r="AM465" s="28" t="s">
        <v>55</v>
      </c>
      <c r="AN465" s="28" t="s">
        <v>92</v>
      </c>
      <c r="AO465" s="28" t="s">
        <v>55</v>
      </c>
      <c r="AP465" s="34">
        <f t="shared" si="8"/>
        <v>0</v>
      </c>
      <c r="AQ465" s="34">
        <f t="shared" si="9"/>
        <v>0</v>
      </c>
      <c r="AR465" s="34">
        <f t="shared" si="10"/>
        <v>0</v>
      </c>
      <c r="AS465" s="34">
        <f t="shared" si="11"/>
        <v>0</v>
      </c>
    </row>
    <row r="466">
      <c r="A466" s="18">
        <v>461.0</v>
      </c>
      <c r="B466" s="116" t="s">
        <v>782</v>
      </c>
      <c r="C466" s="116" t="s">
        <v>115</v>
      </c>
      <c r="D466" s="116" t="s">
        <v>491</v>
      </c>
      <c r="E466" s="117"/>
      <c r="F466" s="116" t="s">
        <v>79</v>
      </c>
      <c r="G466" s="116" t="s">
        <v>1056</v>
      </c>
      <c r="H466" s="38" t="s">
        <v>83</v>
      </c>
      <c r="I466" s="38" t="s">
        <v>84</v>
      </c>
      <c r="J466" s="39">
        <v>42979.0</v>
      </c>
      <c r="K466" s="41"/>
      <c r="L466" s="41"/>
      <c r="M466" s="41"/>
      <c r="N466" s="41"/>
      <c r="O466" s="41"/>
      <c r="P466" s="41"/>
      <c r="Q466" s="41"/>
      <c r="R466" s="43"/>
      <c r="S466" s="43"/>
      <c r="T466" s="43"/>
      <c r="U466" s="43"/>
      <c r="V466" s="41"/>
      <c r="W466" s="41"/>
      <c r="X466" s="41"/>
      <c r="Y466" s="43"/>
      <c r="Z466" s="41"/>
      <c r="AA466" s="43"/>
      <c r="AB466" s="43"/>
      <c r="AC466" s="41"/>
      <c r="AD466" s="43"/>
      <c r="AE466" s="34">
        <f t="shared" si="7"/>
        <v>0</v>
      </c>
      <c r="AF466" s="45">
        <v>0.0</v>
      </c>
      <c r="AG466" s="45">
        <v>0.0</v>
      </c>
      <c r="AH466" s="36">
        <f t="shared" si="2"/>
        <v>0</v>
      </c>
      <c r="AI466" s="28" t="s">
        <v>92</v>
      </c>
      <c r="AJ466" s="28" t="s">
        <v>55</v>
      </c>
      <c r="AK466" s="28" t="s">
        <v>55</v>
      </c>
      <c r="AL466" s="28" t="s">
        <v>55</v>
      </c>
      <c r="AM466" s="28" t="s">
        <v>55</v>
      </c>
      <c r="AN466" s="28" t="s">
        <v>92</v>
      </c>
      <c r="AO466" s="28" t="s">
        <v>55</v>
      </c>
      <c r="AP466" s="34">
        <f t="shared" si="8"/>
        <v>0</v>
      </c>
      <c r="AQ466" s="34">
        <f t="shared" si="9"/>
        <v>0</v>
      </c>
      <c r="AR466" s="34">
        <f t="shared" si="10"/>
        <v>0</v>
      </c>
      <c r="AS466" s="34">
        <f t="shared" si="11"/>
        <v>0</v>
      </c>
    </row>
    <row r="467">
      <c r="A467" s="37">
        <v>462.0</v>
      </c>
      <c r="B467" s="116" t="s">
        <v>782</v>
      </c>
      <c r="C467" s="116" t="s">
        <v>521</v>
      </c>
      <c r="D467" s="116" t="s">
        <v>77</v>
      </c>
      <c r="E467" s="117"/>
      <c r="F467" s="116" t="s">
        <v>79</v>
      </c>
      <c r="G467" s="116" t="s">
        <v>1056</v>
      </c>
      <c r="H467" s="38" t="s">
        <v>83</v>
      </c>
      <c r="I467" s="38" t="s">
        <v>84</v>
      </c>
      <c r="J467" s="39">
        <v>42979.0</v>
      </c>
      <c r="K467" s="41"/>
      <c r="L467" s="41"/>
      <c r="M467" s="41"/>
      <c r="N467" s="41"/>
      <c r="O467" s="41"/>
      <c r="P467" s="41"/>
      <c r="Q467" s="41"/>
      <c r="R467" s="43"/>
      <c r="S467" s="43"/>
      <c r="T467" s="43"/>
      <c r="U467" s="43"/>
      <c r="V467" s="43"/>
      <c r="W467" s="41"/>
      <c r="X467" s="41"/>
      <c r="Y467" s="43"/>
      <c r="Z467" s="41"/>
      <c r="AA467" s="43"/>
      <c r="AB467" s="43"/>
      <c r="AC467" s="41"/>
      <c r="AD467" s="43"/>
      <c r="AE467" s="34">
        <f t="shared" si="7"/>
        <v>0</v>
      </c>
      <c r="AF467" s="45">
        <v>0.0</v>
      </c>
      <c r="AG467" s="45">
        <v>0.0</v>
      </c>
      <c r="AH467" s="36">
        <f t="shared" si="2"/>
        <v>0</v>
      </c>
      <c r="AI467" s="28" t="s">
        <v>92</v>
      </c>
      <c r="AJ467" s="28" t="s">
        <v>55</v>
      </c>
      <c r="AK467" s="28" t="s">
        <v>55</v>
      </c>
      <c r="AL467" s="28" t="s">
        <v>55</v>
      </c>
      <c r="AM467" s="28" t="s">
        <v>55</v>
      </c>
      <c r="AN467" s="28" t="s">
        <v>92</v>
      </c>
      <c r="AO467" s="28" t="s">
        <v>55</v>
      </c>
      <c r="AP467" s="34">
        <f t="shared" si="8"/>
        <v>0</v>
      </c>
      <c r="AQ467" s="34">
        <f t="shared" si="9"/>
        <v>0</v>
      </c>
      <c r="AR467" s="34">
        <f t="shared" si="10"/>
        <v>0</v>
      </c>
      <c r="AS467" s="34">
        <f t="shared" si="11"/>
        <v>0</v>
      </c>
    </row>
    <row r="468">
      <c r="A468" s="18">
        <v>463.0</v>
      </c>
      <c r="B468" s="116" t="s">
        <v>123</v>
      </c>
      <c r="C468" s="116" t="s">
        <v>2072</v>
      </c>
      <c r="D468" s="116" t="s">
        <v>132</v>
      </c>
      <c r="E468" s="117"/>
      <c r="F468" s="116" t="s">
        <v>79</v>
      </c>
      <c r="G468" s="116" t="s">
        <v>1056</v>
      </c>
      <c r="H468" s="38" t="s">
        <v>83</v>
      </c>
      <c r="I468" s="38" t="s">
        <v>84</v>
      </c>
      <c r="J468" s="39">
        <v>42979.0</v>
      </c>
      <c r="K468" s="41"/>
      <c r="L468" s="41"/>
      <c r="M468" s="41"/>
      <c r="N468" s="41"/>
      <c r="O468" s="41"/>
      <c r="P468" s="41"/>
      <c r="Q468" s="41"/>
      <c r="R468" s="43"/>
      <c r="S468" s="43"/>
      <c r="T468" s="43"/>
      <c r="U468" s="43"/>
      <c r="V468" s="41"/>
      <c r="W468" s="41"/>
      <c r="X468" s="41"/>
      <c r="Y468" s="43"/>
      <c r="Z468" s="41"/>
      <c r="AA468" s="43"/>
      <c r="AB468" s="43"/>
      <c r="AC468" s="41"/>
      <c r="AD468" s="43"/>
      <c r="AE468" s="34">
        <f t="shared" si="7"/>
        <v>0</v>
      </c>
      <c r="AF468" s="45">
        <v>0.0</v>
      </c>
      <c r="AG468" s="45">
        <v>0.0</v>
      </c>
      <c r="AH468" s="36">
        <f t="shared" si="2"/>
        <v>0</v>
      </c>
      <c r="AI468" s="28" t="s">
        <v>92</v>
      </c>
      <c r="AJ468" s="28" t="s">
        <v>55</v>
      </c>
      <c r="AK468" s="28" t="s">
        <v>55</v>
      </c>
      <c r="AL468" s="28" t="s">
        <v>55</v>
      </c>
      <c r="AM468" s="28" t="s">
        <v>55</v>
      </c>
      <c r="AN468" s="28" t="s">
        <v>92</v>
      </c>
      <c r="AO468" s="28" t="s">
        <v>55</v>
      </c>
      <c r="AP468" s="34">
        <f t="shared" si="8"/>
        <v>0</v>
      </c>
      <c r="AQ468" s="34">
        <f t="shared" si="9"/>
        <v>0</v>
      </c>
      <c r="AR468" s="34">
        <f t="shared" si="10"/>
        <v>0</v>
      </c>
      <c r="AS468" s="34">
        <f t="shared" si="11"/>
        <v>0</v>
      </c>
    </row>
    <row r="469">
      <c r="A469" s="37">
        <v>464.0</v>
      </c>
      <c r="B469" s="116" t="s">
        <v>75</v>
      </c>
      <c r="C469" s="116" t="s">
        <v>973</v>
      </c>
      <c r="D469" s="116" t="s">
        <v>2073</v>
      </c>
      <c r="E469" s="117"/>
      <c r="F469" s="116" t="s">
        <v>79</v>
      </c>
      <c r="G469" s="116" t="s">
        <v>1056</v>
      </c>
      <c r="H469" s="38" t="s">
        <v>83</v>
      </c>
      <c r="I469" s="38" t="s">
        <v>84</v>
      </c>
      <c r="J469" s="39">
        <v>42979.0</v>
      </c>
      <c r="K469" s="44"/>
      <c r="L469" s="41"/>
      <c r="M469" s="41"/>
      <c r="N469" s="41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34">
        <f t="shared" si="7"/>
        <v>0</v>
      </c>
      <c r="AF469" s="45">
        <v>0.0</v>
      </c>
      <c r="AG469" s="45">
        <v>0.0</v>
      </c>
      <c r="AH469" s="36">
        <f t="shared" si="2"/>
        <v>0</v>
      </c>
      <c r="AI469" s="28" t="s">
        <v>92</v>
      </c>
      <c r="AJ469" s="28" t="s">
        <v>55</v>
      </c>
      <c r="AK469" s="28" t="s">
        <v>55</v>
      </c>
      <c r="AL469" s="28" t="s">
        <v>55</v>
      </c>
      <c r="AM469" s="28" t="s">
        <v>55</v>
      </c>
      <c r="AN469" s="28" t="s">
        <v>92</v>
      </c>
      <c r="AO469" s="28" t="s">
        <v>55</v>
      </c>
      <c r="AP469" s="34">
        <f t="shared" si="8"/>
        <v>0</v>
      </c>
      <c r="AQ469" s="34">
        <f t="shared" si="9"/>
        <v>0</v>
      </c>
      <c r="AR469" s="34">
        <f t="shared" si="10"/>
        <v>0</v>
      </c>
      <c r="AS469" s="34">
        <f t="shared" si="11"/>
        <v>0</v>
      </c>
    </row>
    <row r="470">
      <c r="A470" s="18">
        <v>465.0</v>
      </c>
      <c r="B470" s="116" t="s">
        <v>2074</v>
      </c>
      <c r="C470" s="116" t="s">
        <v>768</v>
      </c>
      <c r="D470" s="116" t="s">
        <v>320</v>
      </c>
      <c r="E470" s="118"/>
      <c r="F470" s="116" t="s">
        <v>79</v>
      </c>
      <c r="G470" s="116" t="s">
        <v>1056</v>
      </c>
      <c r="H470" s="38" t="s">
        <v>83</v>
      </c>
      <c r="I470" s="38" t="s">
        <v>84</v>
      </c>
      <c r="J470" s="39">
        <v>42979.0</v>
      </c>
      <c r="K470" s="41"/>
      <c r="L470" s="41"/>
      <c r="M470" s="41"/>
      <c r="N470" s="41"/>
      <c r="O470" s="41"/>
      <c r="P470" s="41"/>
      <c r="Q470" s="41"/>
      <c r="R470" s="43"/>
      <c r="S470" s="43"/>
      <c r="T470" s="43"/>
      <c r="U470" s="43"/>
      <c r="V470" s="43"/>
      <c r="W470" s="41"/>
      <c r="X470" s="41"/>
      <c r="Y470" s="43"/>
      <c r="Z470" s="41"/>
      <c r="AA470" s="43"/>
      <c r="AB470" s="43"/>
      <c r="AC470" s="41"/>
      <c r="AD470" s="43"/>
      <c r="AE470" s="34">
        <f t="shared" si="7"/>
        <v>0</v>
      </c>
      <c r="AF470" s="45">
        <v>0.0</v>
      </c>
      <c r="AG470" s="45">
        <v>0.0</v>
      </c>
      <c r="AH470" s="36">
        <f t="shared" si="2"/>
        <v>0</v>
      </c>
      <c r="AI470" s="28" t="s">
        <v>92</v>
      </c>
      <c r="AJ470" s="28" t="s">
        <v>55</v>
      </c>
      <c r="AK470" s="28" t="s">
        <v>55</v>
      </c>
      <c r="AL470" s="28" t="s">
        <v>55</v>
      </c>
      <c r="AM470" s="28" t="s">
        <v>55</v>
      </c>
      <c r="AN470" s="28" t="s">
        <v>92</v>
      </c>
      <c r="AO470" s="28" t="s">
        <v>55</v>
      </c>
      <c r="AP470" s="34">
        <f t="shared" si="8"/>
        <v>0</v>
      </c>
      <c r="AQ470" s="34">
        <f t="shared" si="9"/>
        <v>0</v>
      </c>
      <c r="AR470" s="34">
        <f t="shared" si="10"/>
        <v>0</v>
      </c>
      <c r="AS470" s="34">
        <f t="shared" si="11"/>
        <v>0</v>
      </c>
    </row>
    <row r="471">
      <c r="A471" s="37">
        <v>466.0</v>
      </c>
      <c r="B471" s="116" t="s">
        <v>2075</v>
      </c>
      <c r="C471" s="116" t="s">
        <v>94</v>
      </c>
      <c r="D471" s="116" t="s">
        <v>102</v>
      </c>
      <c r="E471" s="117"/>
      <c r="F471" s="116" t="s">
        <v>96</v>
      </c>
      <c r="G471" s="116" t="s">
        <v>1056</v>
      </c>
      <c r="H471" s="38" t="s">
        <v>83</v>
      </c>
      <c r="I471" s="38" t="s">
        <v>84</v>
      </c>
      <c r="J471" s="39">
        <v>42979.0</v>
      </c>
      <c r="K471" s="41"/>
      <c r="L471" s="41"/>
      <c r="M471" s="41"/>
      <c r="N471" s="41"/>
      <c r="O471" s="41"/>
      <c r="P471" s="41"/>
      <c r="Q471" s="41"/>
      <c r="R471" s="43"/>
      <c r="S471" s="43"/>
      <c r="T471" s="43"/>
      <c r="U471" s="43"/>
      <c r="V471" s="41"/>
      <c r="W471" s="41"/>
      <c r="X471" s="41"/>
      <c r="Y471" s="43"/>
      <c r="Z471" s="41"/>
      <c r="AA471" s="43"/>
      <c r="AB471" s="43"/>
      <c r="AC471" s="41"/>
      <c r="AD471" s="43"/>
      <c r="AE471" s="34">
        <f t="shared" si="7"/>
        <v>0</v>
      </c>
      <c r="AF471" s="45">
        <v>0.0</v>
      </c>
      <c r="AG471" s="45">
        <v>0.0</v>
      </c>
      <c r="AH471" s="36">
        <f t="shared" si="2"/>
        <v>0</v>
      </c>
      <c r="AI471" s="28" t="s">
        <v>92</v>
      </c>
      <c r="AJ471" s="28" t="s">
        <v>55</v>
      </c>
      <c r="AK471" s="28" t="s">
        <v>55</v>
      </c>
      <c r="AL471" s="28" t="s">
        <v>55</v>
      </c>
      <c r="AM471" s="28" t="s">
        <v>55</v>
      </c>
      <c r="AN471" s="28" t="s">
        <v>92</v>
      </c>
      <c r="AO471" s="28" t="s">
        <v>55</v>
      </c>
      <c r="AP471" s="34">
        <f t="shared" si="8"/>
        <v>0</v>
      </c>
      <c r="AQ471" s="34">
        <f t="shared" si="9"/>
        <v>0</v>
      </c>
      <c r="AR471" s="34">
        <f t="shared" si="10"/>
        <v>0</v>
      </c>
      <c r="AS471" s="34">
        <f t="shared" si="11"/>
        <v>0</v>
      </c>
    </row>
    <row r="472">
      <c r="A472" s="18">
        <v>467.0</v>
      </c>
      <c r="B472" s="116" t="s">
        <v>556</v>
      </c>
      <c r="C472" s="116" t="s">
        <v>120</v>
      </c>
      <c r="D472" s="118"/>
      <c r="E472" s="117"/>
      <c r="F472" s="116" t="s">
        <v>96</v>
      </c>
      <c r="G472" s="116" t="s">
        <v>1056</v>
      </c>
      <c r="H472" s="38" t="s">
        <v>83</v>
      </c>
      <c r="I472" s="38" t="s">
        <v>84</v>
      </c>
      <c r="J472" s="39">
        <v>42979.0</v>
      </c>
      <c r="K472" s="44"/>
      <c r="L472" s="41"/>
      <c r="M472" s="41"/>
      <c r="N472" s="41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34">
        <f t="shared" si="7"/>
        <v>0</v>
      </c>
      <c r="AF472" s="45">
        <v>0.0</v>
      </c>
      <c r="AG472" s="45">
        <v>0.0</v>
      </c>
      <c r="AH472" s="36">
        <f t="shared" si="2"/>
        <v>0</v>
      </c>
      <c r="AI472" s="28" t="s">
        <v>92</v>
      </c>
      <c r="AJ472" s="28" t="s">
        <v>55</v>
      </c>
      <c r="AK472" s="28" t="s">
        <v>55</v>
      </c>
      <c r="AL472" s="28" t="s">
        <v>55</v>
      </c>
      <c r="AM472" s="28" t="s">
        <v>55</v>
      </c>
      <c r="AN472" s="28" t="s">
        <v>92</v>
      </c>
      <c r="AO472" s="28" t="s">
        <v>55</v>
      </c>
      <c r="AP472" s="34">
        <f t="shared" si="8"/>
        <v>0</v>
      </c>
      <c r="AQ472" s="34">
        <f t="shared" si="9"/>
        <v>0</v>
      </c>
      <c r="AR472" s="34">
        <f t="shared" si="10"/>
        <v>0</v>
      </c>
      <c r="AS472" s="34">
        <f t="shared" si="11"/>
        <v>0</v>
      </c>
    </row>
    <row r="473">
      <c r="A473" s="37">
        <v>468.0</v>
      </c>
      <c r="B473" s="116" t="s">
        <v>196</v>
      </c>
      <c r="C473" s="116" t="s">
        <v>1682</v>
      </c>
      <c r="D473" s="116" t="s">
        <v>1044</v>
      </c>
      <c r="E473" s="117"/>
      <c r="F473" s="116" t="s">
        <v>96</v>
      </c>
      <c r="G473" s="116" t="s">
        <v>1056</v>
      </c>
      <c r="H473" s="38" t="s">
        <v>83</v>
      </c>
      <c r="I473" s="38" t="s">
        <v>84</v>
      </c>
      <c r="J473" s="39">
        <v>42979.0</v>
      </c>
      <c r="K473" s="41"/>
      <c r="L473" s="41"/>
      <c r="M473" s="41"/>
      <c r="N473" s="41"/>
      <c r="O473" s="41"/>
      <c r="P473" s="41"/>
      <c r="Q473" s="41"/>
      <c r="R473" s="43"/>
      <c r="S473" s="43"/>
      <c r="T473" s="43"/>
      <c r="U473" s="43"/>
      <c r="V473" s="41"/>
      <c r="W473" s="41"/>
      <c r="X473" s="41"/>
      <c r="Y473" s="43"/>
      <c r="Z473" s="41"/>
      <c r="AA473" s="43"/>
      <c r="AB473" s="43"/>
      <c r="AC473" s="41"/>
      <c r="AD473" s="43"/>
      <c r="AE473" s="34">
        <f t="shared" si="7"/>
        <v>0</v>
      </c>
      <c r="AF473" s="45">
        <v>0.0</v>
      </c>
      <c r="AG473" s="45">
        <v>0.0</v>
      </c>
      <c r="AH473" s="36">
        <f t="shared" si="2"/>
        <v>0</v>
      </c>
      <c r="AI473" s="28" t="s">
        <v>92</v>
      </c>
      <c r="AJ473" s="28" t="s">
        <v>55</v>
      </c>
      <c r="AK473" s="28" t="s">
        <v>55</v>
      </c>
      <c r="AL473" s="28" t="s">
        <v>55</v>
      </c>
      <c r="AM473" s="28" t="s">
        <v>55</v>
      </c>
      <c r="AN473" s="28" t="s">
        <v>92</v>
      </c>
      <c r="AO473" s="28" t="s">
        <v>55</v>
      </c>
      <c r="AP473" s="34">
        <f t="shared" si="8"/>
        <v>0</v>
      </c>
      <c r="AQ473" s="34">
        <f t="shared" si="9"/>
        <v>0</v>
      </c>
      <c r="AR473" s="34">
        <f t="shared" si="10"/>
        <v>0</v>
      </c>
      <c r="AS473" s="34">
        <f t="shared" si="11"/>
        <v>0</v>
      </c>
    </row>
    <row r="474">
      <c r="A474" s="18">
        <v>469.0</v>
      </c>
      <c r="B474" s="116" t="s">
        <v>917</v>
      </c>
      <c r="C474" s="116" t="s">
        <v>617</v>
      </c>
      <c r="D474" s="116" t="s">
        <v>200</v>
      </c>
      <c r="E474" s="117"/>
      <c r="F474" s="116" t="s">
        <v>96</v>
      </c>
      <c r="G474" s="116" t="s">
        <v>1056</v>
      </c>
      <c r="H474" s="38" t="s">
        <v>83</v>
      </c>
      <c r="I474" s="38" t="s">
        <v>138</v>
      </c>
      <c r="J474" s="39">
        <v>42979.0</v>
      </c>
      <c r="K474" s="39">
        <v>43115.0</v>
      </c>
      <c r="L474" s="41"/>
      <c r="M474" s="41"/>
      <c r="N474" s="41"/>
      <c r="O474" s="41"/>
      <c r="P474" s="41"/>
      <c r="Q474" s="41"/>
      <c r="R474" s="43"/>
      <c r="S474" s="43"/>
      <c r="T474" s="43"/>
      <c r="U474" s="43"/>
      <c r="V474" s="41"/>
      <c r="W474" s="41"/>
      <c r="X474" s="41"/>
      <c r="Y474" s="43"/>
      <c r="Z474" s="41"/>
      <c r="AA474" s="43"/>
      <c r="AB474" s="43"/>
      <c r="AC474" s="41"/>
      <c r="AD474" s="43"/>
      <c r="AE474" s="34">
        <f t="shared" si="7"/>
        <v>0</v>
      </c>
      <c r="AF474" s="45">
        <v>0.0</v>
      </c>
      <c r="AG474" s="45">
        <v>0.0</v>
      </c>
      <c r="AH474" s="36">
        <f t="shared" si="2"/>
        <v>0</v>
      </c>
      <c r="AI474" s="28" t="s">
        <v>92</v>
      </c>
      <c r="AJ474" s="28" t="s">
        <v>55</v>
      </c>
      <c r="AK474" s="28" t="s">
        <v>55</v>
      </c>
      <c r="AL474" s="28" t="s">
        <v>55</v>
      </c>
      <c r="AM474" s="28" t="s">
        <v>55</v>
      </c>
      <c r="AN474" s="28" t="s">
        <v>92</v>
      </c>
      <c r="AO474" s="28" t="s">
        <v>55</v>
      </c>
      <c r="AP474" s="34">
        <f t="shared" si="8"/>
        <v>0</v>
      </c>
      <c r="AQ474" s="34">
        <f t="shared" si="9"/>
        <v>0</v>
      </c>
      <c r="AR474" s="34">
        <f t="shared" si="10"/>
        <v>0</v>
      </c>
      <c r="AS474" s="34">
        <f t="shared" si="11"/>
        <v>0</v>
      </c>
    </row>
    <row r="475">
      <c r="A475" s="37">
        <v>470.0</v>
      </c>
      <c r="B475" s="116" t="s">
        <v>2076</v>
      </c>
      <c r="C475" s="116" t="s">
        <v>113</v>
      </c>
      <c r="D475" s="118"/>
      <c r="E475" s="117"/>
      <c r="F475" s="116" t="s">
        <v>96</v>
      </c>
      <c r="G475" s="116" t="s">
        <v>1056</v>
      </c>
      <c r="H475" s="38" t="s">
        <v>83</v>
      </c>
      <c r="I475" s="38" t="s">
        <v>84</v>
      </c>
      <c r="J475" s="39">
        <v>42979.0</v>
      </c>
      <c r="K475" s="41"/>
      <c r="L475" s="41"/>
      <c r="M475" s="41"/>
      <c r="N475" s="41"/>
      <c r="O475" s="41"/>
      <c r="P475" s="41"/>
      <c r="Q475" s="41"/>
      <c r="R475" s="43"/>
      <c r="S475" s="43"/>
      <c r="T475" s="43"/>
      <c r="U475" s="43"/>
      <c r="V475" s="41"/>
      <c r="W475" s="41"/>
      <c r="X475" s="41"/>
      <c r="Y475" s="43"/>
      <c r="Z475" s="41"/>
      <c r="AA475" s="43"/>
      <c r="AB475" s="43"/>
      <c r="AC475" s="41"/>
      <c r="AD475" s="43"/>
      <c r="AE475" s="34">
        <f t="shared" si="7"/>
        <v>0</v>
      </c>
      <c r="AF475" s="45">
        <v>0.0</v>
      </c>
      <c r="AG475" s="45">
        <v>0.0</v>
      </c>
      <c r="AH475" s="36">
        <f t="shared" si="2"/>
        <v>0</v>
      </c>
      <c r="AI475" s="28" t="s">
        <v>92</v>
      </c>
      <c r="AJ475" s="28" t="s">
        <v>55</v>
      </c>
      <c r="AK475" s="28" t="s">
        <v>55</v>
      </c>
      <c r="AL475" s="28" t="s">
        <v>55</v>
      </c>
      <c r="AM475" s="28" t="s">
        <v>55</v>
      </c>
      <c r="AN475" s="28" t="s">
        <v>92</v>
      </c>
      <c r="AO475" s="28" t="s">
        <v>55</v>
      </c>
      <c r="AP475" s="34">
        <f t="shared" si="8"/>
        <v>0</v>
      </c>
      <c r="AQ475" s="34">
        <f t="shared" si="9"/>
        <v>0</v>
      </c>
      <c r="AR475" s="34">
        <f t="shared" si="10"/>
        <v>0</v>
      </c>
      <c r="AS475" s="34">
        <f t="shared" si="11"/>
        <v>0</v>
      </c>
    </row>
    <row r="476">
      <c r="A476" s="18">
        <v>471.0</v>
      </c>
      <c r="B476" s="116" t="s">
        <v>2077</v>
      </c>
      <c r="C476" s="116" t="s">
        <v>78</v>
      </c>
      <c r="D476" s="116" t="s">
        <v>76</v>
      </c>
      <c r="E476" s="117"/>
      <c r="F476" s="116" t="s">
        <v>79</v>
      </c>
      <c r="G476" s="116" t="s">
        <v>1056</v>
      </c>
      <c r="H476" s="38" t="s">
        <v>83</v>
      </c>
      <c r="I476" s="38" t="s">
        <v>84</v>
      </c>
      <c r="J476" s="39">
        <v>42979.0</v>
      </c>
      <c r="K476" s="41"/>
      <c r="L476" s="41"/>
      <c r="M476" s="41"/>
      <c r="N476" s="41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34">
        <f t="shared" si="7"/>
        <v>0</v>
      </c>
      <c r="AF476" s="45">
        <v>0.0</v>
      </c>
      <c r="AG476" s="45">
        <v>0.0</v>
      </c>
      <c r="AH476" s="36">
        <f t="shared" si="2"/>
        <v>0</v>
      </c>
      <c r="AI476" s="28" t="s">
        <v>92</v>
      </c>
      <c r="AJ476" s="28" t="s">
        <v>55</v>
      </c>
      <c r="AK476" s="28" t="s">
        <v>55</v>
      </c>
      <c r="AL476" s="28" t="s">
        <v>55</v>
      </c>
      <c r="AM476" s="28" t="s">
        <v>55</v>
      </c>
      <c r="AN476" s="28" t="s">
        <v>92</v>
      </c>
      <c r="AO476" s="28" t="s">
        <v>55</v>
      </c>
      <c r="AP476" s="34">
        <f t="shared" si="8"/>
        <v>0</v>
      </c>
      <c r="AQ476" s="34">
        <f t="shared" si="9"/>
        <v>0</v>
      </c>
      <c r="AR476" s="34">
        <f t="shared" si="10"/>
        <v>0</v>
      </c>
      <c r="AS476" s="34">
        <f t="shared" si="11"/>
        <v>0</v>
      </c>
    </row>
    <row r="477">
      <c r="A477" s="37">
        <v>472.0</v>
      </c>
      <c r="B477" s="116" t="s">
        <v>781</v>
      </c>
      <c r="C477" s="116" t="s">
        <v>515</v>
      </c>
      <c r="D477" s="116" t="s">
        <v>386</v>
      </c>
      <c r="E477" s="116" t="s">
        <v>135</v>
      </c>
      <c r="F477" s="116" t="s">
        <v>79</v>
      </c>
      <c r="G477" s="116" t="s">
        <v>1056</v>
      </c>
      <c r="H477" s="38" t="s">
        <v>83</v>
      </c>
      <c r="I477" s="38" t="s">
        <v>138</v>
      </c>
      <c r="J477" s="39">
        <v>42979.0</v>
      </c>
      <c r="K477" s="39">
        <v>42991.0</v>
      </c>
      <c r="L477" s="41"/>
      <c r="M477" s="41"/>
      <c r="N477" s="41"/>
      <c r="O477" s="41"/>
      <c r="P477" s="41"/>
      <c r="Q477" s="41"/>
      <c r="R477" s="43"/>
      <c r="S477" s="43"/>
      <c r="T477" s="43"/>
      <c r="U477" s="43"/>
      <c r="V477" s="41"/>
      <c r="W477" s="41"/>
      <c r="X477" s="41"/>
      <c r="Y477" s="43"/>
      <c r="Z477" s="41"/>
      <c r="AA477" s="43"/>
      <c r="AB477" s="43"/>
      <c r="AC477" s="41"/>
      <c r="AD477" s="43"/>
      <c r="AE477" s="34">
        <f t="shared" si="7"/>
        <v>0</v>
      </c>
      <c r="AF477" s="45">
        <v>0.0</v>
      </c>
      <c r="AG477" s="45">
        <v>0.0</v>
      </c>
      <c r="AH477" s="36">
        <f t="shared" si="2"/>
        <v>0</v>
      </c>
      <c r="AI477" s="28" t="s">
        <v>92</v>
      </c>
      <c r="AJ477" s="28" t="s">
        <v>55</v>
      </c>
      <c r="AK477" s="28" t="s">
        <v>55</v>
      </c>
      <c r="AL477" s="28" t="s">
        <v>55</v>
      </c>
      <c r="AM477" s="28" t="s">
        <v>55</v>
      </c>
      <c r="AN477" s="28" t="s">
        <v>92</v>
      </c>
      <c r="AO477" s="28" t="s">
        <v>55</v>
      </c>
      <c r="AP477" s="34">
        <f t="shared" si="8"/>
        <v>0</v>
      </c>
      <c r="AQ477" s="34">
        <f t="shared" si="9"/>
        <v>0</v>
      </c>
      <c r="AR477" s="34">
        <f t="shared" si="10"/>
        <v>0</v>
      </c>
      <c r="AS477" s="34">
        <f t="shared" si="11"/>
        <v>0</v>
      </c>
    </row>
    <row r="478">
      <c r="A478" s="18">
        <v>473.0</v>
      </c>
      <c r="B478" s="116" t="s">
        <v>506</v>
      </c>
      <c r="C478" s="116" t="s">
        <v>172</v>
      </c>
      <c r="D478" s="116" t="s">
        <v>87</v>
      </c>
      <c r="E478" s="117"/>
      <c r="F478" s="116" t="s">
        <v>79</v>
      </c>
      <c r="G478" s="116" t="s">
        <v>1056</v>
      </c>
      <c r="H478" s="38" t="s">
        <v>83</v>
      </c>
      <c r="I478" s="38" t="s">
        <v>84</v>
      </c>
      <c r="J478" s="39">
        <v>42993.0</v>
      </c>
      <c r="K478" s="41"/>
      <c r="L478" s="41"/>
      <c r="M478" s="41"/>
      <c r="N478" s="41"/>
      <c r="O478" s="41"/>
      <c r="P478" s="41"/>
      <c r="Q478" s="41"/>
      <c r="R478" s="43"/>
      <c r="S478" s="43"/>
      <c r="T478" s="43"/>
      <c r="U478" s="43"/>
      <c r="V478" s="41"/>
      <c r="W478" s="41"/>
      <c r="X478" s="41"/>
      <c r="Y478" s="43"/>
      <c r="Z478" s="43"/>
      <c r="AA478" s="43"/>
      <c r="AB478" s="43"/>
      <c r="AC478" s="41"/>
      <c r="AD478" s="43"/>
      <c r="AE478" s="34">
        <f t="shared" si="7"/>
        <v>0</v>
      </c>
      <c r="AF478" s="28">
        <v>0.0</v>
      </c>
      <c r="AG478" s="28">
        <v>0.0</v>
      </c>
      <c r="AH478" s="36">
        <f t="shared" si="2"/>
        <v>0</v>
      </c>
      <c r="AI478" s="28" t="s">
        <v>92</v>
      </c>
      <c r="AJ478" s="28" t="s">
        <v>55</v>
      </c>
      <c r="AK478" s="28" t="s">
        <v>55</v>
      </c>
      <c r="AL478" s="28" t="s">
        <v>55</v>
      </c>
      <c r="AM478" s="28" t="s">
        <v>55</v>
      </c>
      <c r="AN478" s="28" t="s">
        <v>92</v>
      </c>
      <c r="AO478" s="28" t="s">
        <v>55</v>
      </c>
      <c r="AP478" s="34">
        <f t="shared" si="8"/>
        <v>0</v>
      </c>
      <c r="AQ478" s="34">
        <f t="shared" si="9"/>
        <v>0</v>
      </c>
      <c r="AR478" s="34">
        <f t="shared" si="10"/>
        <v>0</v>
      </c>
      <c r="AS478" s="34">
        <f t="shared" si="11"/>
        <v>0</v>
      </c>
    </row>
    <row r="479">
      <c r="A479" s="37">
        <v>474.0</v>
      </c>
      <c r="B479" s="116" t="s">
        <v>2079</v>
      </c>
      <c r="C479" s="116" t="s">
        <v>544</v>
      </c>
      <c r="D479" s="116" t="s">
        <v>266</v>
      </c>
      <c r="E479" s="117"/>
      <c r="F479" s="116" t="s">
        <v>96</v>
      </c>
      <c r="G479" s="116" t="s">
        <v>1056</v>
      </c>
      <c r="H479" s="38" t="s">
        <v>83</v>
      </c>
      <c r="I479" s="38" t="s">
        <v>84</v>
      </c>
      <c r="J479" s="39">
        <v>42979.0</v>
      </c>
      <c r="K479" s="41"/>
      <c r="L479" s="41"/>
      <c r="M479" s="41"/>
      <c r="N479" s="41"/>
      <c r="O479" s="41"/>
      <c r="P479" s="41"/>
      <c r="Q479" s="41"/>
      <c r="R479" s="43"/>
      <c r="S479" s="43"/>
      <c r="T479" s="43"/>
      <c r="U479" s="43"/>
      <c r="V479" s="41"/>
      <c r="W479" s="41"/>
      <c r="X479" s="41"/>
      <c r="Y479" s="43"/>
      <c r="Z479" s="41"/>
      <c r="AA479" s="43"/>
      <c r="AB479" s="43"/>
      <c r="AC479" s="41"/>
      <c r="AD479" s="43"/>
      <c r="AE479" s="34">
        <f t="shared" si="7"/>
        <v>0</v>
      </c>
      <c r="AF479" s="28">
        <v>0.0</v>
      </c>
      <c r="AG479" s="28">
        <v>0.0</v>
      </c>
      <c r="AH479" s="36">
        <f t="shared" si="2"/>
        <v>0</v>
      </c>
      <c r="AI479" s="28" t="s">
        <v>92</v>
      </c>
      <c r="AJ479" s="28" t="s">
        <v>55</v>
      </c>
      <c r="AK479" s="28" t="s">
        <v>55</v>
      </c>
      <c r="AL479" s="28" t="s">
        <v>55</v>
      </c>
      <c r="AM479" s="28" t="s">
        <v>55</v>
      </c>
      <c r="AN479" s="28" t="s">
        <v>92</v>
      </c>
      <c r="AO479" s="28" t="s">
        <v>55</v>
      </c>
      <c r="AP479" s="34">
        <f t="shared" si="8"/>
        <v>0</v>
      </c>
      <c r="AQ479" s="34">
        <f t="shared" si="9"/>
        <v>0</v>
      </c>
      <c r="AR479" s="34">
        <f t="shared" si="10"/>
        <v>0</v>
      </c>
      <c r="AS479" s="34">
        <f t="shared" si="11"/>
        <v>0</v>
      </c>
    </row>
    <row r="480">
      <c r="A480" s="18">
        <v>475.0</v>
      </c>
      <c r="B480" s="116" t="s">
        <v>1939</v>
      </c>
      <c r="C480" s="116" t="s">
        <v>161</v>
      </c>
      <c r="D480" s="116" t="s">
        <v>996</v>
      </c>
      <c r="E480" s="117"/>
      <c r="F480" s="116" t="s">
        <v>79</v>
      </c>
      <c r="G480" s="116" t="s">
        <v>1056</v>
      </c>
      <c r="H480" s="38" t="s">
        <v>83</v>
      </c>
      <c r="I480" s="38" t="s">
        <v>84</v>
      </c>
      <c r="J480" s="39">
        <v>43006.0</v>
      </c>
      <c r="K480" s="41"/>
      <c r="L480" s="41"/>
      <c r="M480" s="41"/>
      <c r="N480" s="41"/>
      <c r="O480" s="41"/>
      <c r="P480" s="41"/>
      <c r="Q480" s="41"/>
      <c r="R480" s="43"/>
      <c r="S480" s="43"/>
      <c r="T480" s="43"/>
      <c r="U480" s="43"/>
      <c r="V480" s="43"/>
      <c r="W480" s="41"/>
      <c r="X480" s="41"/>
      <c r="Y480" s="43"/>
      <c r="Z480" s="41"/>
      <c r="AA480" s="43"/>
      <c r="AB480" s="43"/>
      <c r="AC480" s="41"/>
      <c r="AD480" s="43"/>
      <c r="AE480" s="34">
        <f t="shared" si="7"/>
        <v>0</v>
      </c>
      <c r="AF480" s="28">
        <v>0.0</v>
      </c>
      <c r="AG480" s="28">
        <v>0.0</v>
      </c>
      <c r="AH480" s="36">
        <f t="shared" si="2"/>
        <v>0</v>
      </c>
      <c r="AI480" s="28" t="s">
        <v>92</v>
      </c>
      <c r="AJ480" s="28" t="s">
        <v>55</v>
      </c>
      <c r="AK480" s="28" t="s">
        <v>55</v>
      </c>
      <c r="AL480" s="28" t="s">
        <v>55</v>
      </c>
      <c r="AM480" s="28" t="s">
        <v>55</v>
      </c>
      <c r="AN480" s="28" t="s">
        <v>92</v>
      </c>
      <c r="AO480" s="28" t="s">
        <v>55</v>
      </c>
      <c r="AP480" s="34">
        <f t="shared" si="8"/>
        <v>0</v>
      </c>
      <c r="AQ480" s="34">
        <f t="shared" si="9"/>
        <v>0</v>
      </c>
      <c r="AR480" s="34">
        <f t="shared" si="10"/>
        <v>0</v>
      </c>
      <c r="AS480" s="34">
        <f t="shared" si="11"/>
        <v>0</v>
      </c>
    </row>
    <row r="481">
      <c r="A481" s="37">
        <v>476.0</v>
      </c>
      <c r="B481" s="116" t="s">
        <v>1564</v>
      </c>
      <c r="C481" s="116" t="s">
        <v>128</v>
      </c>
      <c r="D481" s="116" t="s">
        <v>78</v>
      </c>
      <c r="E481" s="117"/>
      <c r="F481" s="116" t="s">
        <v>79</v>
      </c>
      <c r="G481" s="116" t="s">
        <v>1056</v>
      </c>
      <c r="H481" s="38" t="s">
        <v>83</v>
      </c>
      <c r="I481" s="38"/>
      <c r="J481" s="39"/>
      <c r="K481" s="41"/>
      <c r="L481" s="41"/>
      <c r="M481" s="41"/>
      <c r="N481" s="41"/>
      <c r="O481" s="41"/>
      <c r="P481" s="41"/>
      <c r="Q481" s="41"/>
      <c r="R481" s="43"/>
      <c r="S481" s="43"/>
      <c r="T481" s="43"/>
      <c r="U481" s="43"/>
      <c r="V481" s="41"/>
      <c r="W481" s="41"/>
      <c r="X481" s="41"/>
      <c r="Y481" s="43"/>
      <c r="Z481" s="41"/>
      <c r="AA481" s="43"/>
      <c r="AB481" s="43"/>
      <c r="AC481" s="41"/>
      <c r="AD481" s="43"/>
      <c r="AE481" s="34">
        <f t="shared" si="7"/>
        <v>0</v>
      </c>
      <c r="AF481" s="28">
        <v>0.0</v>
      </c>
      <c r="AG481" s="28">
        <v>0.0</v>
      </c>
      <c r="AH481" s="36">
        <f t="shared" si="2"/>
        <v>0</v>
      </c>
      <c r="AI481" s="28" t="s">
        <v>92</v>
      </c>
      <c r="AJ481" s="28" t="s">
        <v>55</v>
      </c>
      <c r="AK481" s="28" t="s">
        <v>55</v>
      </c>
      <c r="AL481" s="28" t="s">
        <v>55</v>
      </c>
      <c r="AM481" s="28" t="s">
        <v>55</v>
      </c>
      <c r="AN481" s="28" t="s">
        <v>92</v>
      </c>
      <c r="AO481" s="28" t="s">
        <v>55</v>
      </c>
      <c r="AP481" s="34">
        <f t="shared" si="8"/>
        <v>0</v>
      </c>
      <c r="AQ481" s="34">
        <f t="shared" si="9"/>
        <v>0</v>
      </c>
      <c r="AR481" s="34">
        <f t="shared" si="10"/>
        <v>0</v>
      </c>
      <c r="AS481" s="34">
        <f t="shared" si="11"/>
        <v>0</v>
      </c>
    </row>
    <row r="482">
      <c r="A482" s="18">
        <v>477.0</v>
      </c>
      <c r="B482" s="116" t="s">
        <v>1035</v>
      </c>
      <c r="C482" s="116" t="s">
        <v>77</v>
      </c>
      <c r="D482" s="118"/>
      <c r="E482" s="117"/>
      <c r="F482" s="116" t="s">
        <v>79</v>
      </c>
      <c r="G482" s="116" t="s">
        <v>1056</v>
      </c>
      <c r="H482" s="38" t="s">
        <v>83</v>
      </c>
      <c r="I482" s="38" t="s">
        <v>84</v>
      </c>
      <c r="J482" s="39">
        <v>43005.0</v>
      </c>
      <c r="K482" s="41"/>
      <c r="L482" s="41"/>
      <c r="M482" s="41"/>
      <c r="N482" s="41"/>
      <c r="O482" s="41"/>
      <c r="P482" s="41"/>
      <c r="Q482" s="41"/>
      <c r="R482" s="43"/>
      <c r="S482" s="43"/>
      <c r="T482" s="43"/>
      <c r="U482" s="43"/>
      <c r="V482" s="41"/>
      <c r="W482" s="41"/>
      <c r="X482" s="41"/>
      <c r="Y482" s="43"/>
      <c r="Z482" s="41"/>
      <c r="AA482" s="43"/>
      <c r="AB482" s="43"/>
      <c r="AC482" s="41"/>
      <c r="AD482" s="43"/>
      <c r="AE482" s="34">
        <f t="shared" si="7"/>
        <v>0</v>
      </c>
      <c r="AF482" s="28">
        <v>0.0</v>
      </c>
      <c r="AG482" s="28">
        <v>0.0</v>
      </c>
      <c r="AH482" s="36">
        <f t="shared" si="2"/>
        <v>0</v>
      </c>
      <c r="AI482" s="28" t="s">
        <v>92</v>
      </c>
      <c r="AJ482" s="28" t="s">
        <v>55</v>
      </c>
      <c r="AK482" s="28" t="s">
        <v>55</v>
      </c>
      <c r="AL482" s="28" t="s">
        <v>55</v>
      </c>
      <c r="AM482" s="28" t="s">
        <v>55</v>
      </c>
      <c r="AN482" s="28" t="s">
        <v>92</v>
      </c>
      <c r="AO482" s="28" t="s">
        <v>55</v>
      </c>
      <c r="AP482" s="34">
        <f t="shared" si="8"/>
        <v>0</v>
      </c>
      <c r="AQ482" s="34">
        <f t="shared" si="9"/>
        <v>0</v>
      </c>
      <c r="AR482" s="34">
        <f t="shared" si="10"/>
        <v>0</v>
      </c>
      <c r="AS482" s="34">
        <f t="shared" si="11"/>
        <v>0</v>
      </c>
    </row>
    <row r="483">
      <c r="A483" s="37">
        <v>478.0</v>
      </c>
      <c r="B483" s="116" t="s">
        <v>1459</v>
      </c>
      <c r="C483" s="116" t="s">
        <v>126</v>
      </c>
      <c r="D483" s="116" t="s">
        <v>491</v>
      </c>
      <c r="E483" s="117"/>
      <c r="F483" s="116" t="s">
        <v>79</v>
      </c>
      <c r="G483" s="116" t="s">
        <v>1056</v>
      </c>
      <c r="H483" s="38" t="s">
        <v>83</v>
      </c>
      <c r="I483" s="38" t="s">
        <v>84</v>
      </c>
      <c r="J483" s="39">
        <v>42979.0</v>
      </c>
      <c r="K483" s="41"/>
      <c r="L483" s="41"/>
      <c r="M483" s="41"/>
      <c r="N483" s="41"/>
      <c r="O483" s="41"/>
      <c r="P483" s="41"/>
      <c r="Q483" s="41"/>
      <c r="R483" s="43"/>
      <c r="S483" s="43"/>
      <c r="T483" s="43"/>
      <c r="U483" s="43"/>
      <c r="V483" s="41"/>
      <c r="W483" s="41"/>
      <c r="X483" s="41"/>
      <c r="Y483" s="43"/>
      <c r="Z483" s="41"/>
      <c r="AA483" s="43"/>
      <c r="AB483" s="43"/>
      <c r="AC483" s="41"/>
      <c r="AD483" s="43"/>
      <c r="AE483" s="34">
        <f t="shared" si="7"/>
        <v>0</v>
      </c>
      <c r="AF483" s="28">
        <v>0.0</v>
      </c>
      <c r="AG483" s="28">
        <v>0.0</v>
      </c>
      <c r="AH483" s="36">
        <f t="shared" si="2"/>
        <v>0</v>
      </c>
      <c r="AI483" s="28" t="s">
        <v>92</v>
      </c>
      <c r="AJ483" s="28" t="s">
        <v>55</v>
      </c>
      <c r="AK483" s="28" t="s">
        <v>55</v>
      </c>
      <c r="AL483" s="28" t="s">
        <v>55</v>
      </c>
      <c r="AM483" s="28" t="s">
        <v>55</v>
      </c>
      <c r="AN483" s="28" t="s">
        <v>92</v>
      </c>
      <c r="AO483" s="28" t="s">
        <v>55</v>
      </c>
      <c r="AP483" s="34">
        <f t="shared" si="8"/>
        <v>0</v>
      </c>
      <c r="AQ483" s="34">
        <f t="shared" si="9"/>
        <v>0</v>
      </c>
      <c r="AR483" s="34">
        <f t="shared" si="10"/>
        <v>0</v>
      </c>
      <c r="AS483" s="34">
        <f t="shared" si="11"/>
        <v>0</v>
      </c>
    </row>
    <row r="484">
      <c r="A484" s="18">
        <v>479.0</v>
      </c>
      <c r="B484" s="116" t="s">
        <v>1951</v>
      </c>
      <c r="C484" s="116" t="s">
        <v>744</v>
      </c>
      <c r="D484" s="116" t="s">
        <v>200</v>
      </c>
      <c r="E484" s="117"/>
      <c r="F484" s="116" t="s">
        <v>96</v>
      </c>
      <c r="G484" s="116" t="s">
        <v>1056</v>
      </c>
      <c r="H484" s="38" t="s">
        <v>83</v>
      </c>
      <c r="I484" s="38" t="s">
        <v>84</v>
      </c>
      <c r="J484" s="39">
        <v>42979.0</v>
      </c>
      <c r="K484" s="41"/>
      <c r="L484" s="41"/>
      <c r="M484" s="41"/>
      <c r="N484" s="41"/>
      <c r="O484" s="41"/>
      <c r="P484" s="41"/>
      <c r="Q484" s="41"/>
      <c r="R484" s="43"/>
      <c r="S484" s="43"/>
      <c r="T484" s="43"/>
      <c r="U484" s="43"/>
      <c r="V484" s="43"/>
      <c r="W484" s="41"/>
      <c r="X484" s="41"/>
      <c r="Y484" s="43"/>
      <c r="Z484" s="41"/>
      <c r="AA484" s="43"/>
      <c r="AB484" s="43"/>
      <c r="AC484" s="41"/>
      <c r="AD484" s="43"/>
      <c r="AE484" s="34">
        <f t="shared" si="7"/>
        <v>0</v>
      </c>
      <c r="AF484" s="28">
        <v>0.0</v>
      </c>
      <c r="AG484" s="28">
        <v>0.0</v>
      </c>
      <c r="AH484" s="36">
        <f t="shared" si="2"/>
        <v>0</v>
      </c>
      <c r="AI484" s="28" t="s">
        <v>92</v>
      </c>
      <c r="AJ484" s="28" t="s">
        <v>55</v>
      </c>
      <c r="AK484" s="28" t="s">
        <v>55</v>
      </c>
      <c r="AL484" s="28" t="s">
        <v>55</v>
      </c>
      <c r="AM484" s="28" t="s">
        <v>55</v>
      </c>
      <c r="AN484" s="28" t="s">
        <v>92</v>
      </c>
      <c r="AO484" s="28" t="s">
        <v>55</v>
      </c>
      <c r="AP484" s="34">
        <f t="shared" si="8"/>
        <v>0</v>
      </c>
      <c r="AQ484" s="34">
        <f t="shared" si="9"/>
        <v>0</v>
      </c>
      <c r="AR484" s="34">
        <f t="shared" si="10"/>
        <v>0</v>
      </c>
      <c r="AS484" s="34">
        <f t="shared" si="11"/>
        <v>0</v>
      </c>
    </row>
    <row r="485">
      <c r="A485" s="37">
        <v>480.0</v>
      </c>
      <c r="B485" s="116" t="s">
        <v>2080</v>
      </c>
      <c r="C485" s="116" t="s">
        <v>115</v>
      </c>
      <c r="D485" s="118"/>
      <c r="E485" s="117"/>
      <c r="F485" s="116" t="s">
        <v>79</v>
      </c>
      <c r="G485" s="116" t="s">
        <v>1056</v>
      </c>
      <c r="H485" s="38" t="s">
        <v>83</v>
      </c>
      <c r="I485" s="38" t="s">
        <v>84</v>
      </c>
      <c r="J485" s="39">
        <v>42979.0</v>
      </c>
      <c r="K485" s="41"/>
      <c r="L485" s="41"/>
      <c r="M485" s="41"/>
      <c r="N485" s="41"/>
      <c r="O485" s="41"/>
      <c r="P485" s="41"/>
      <c r="Q485" s="41"/>
      <c r="R485" s="43"/>
      <c r="S485" s="43"/>
      <c r="T485" s="43"/>
      <c r="U485" s="43"/>
      <c r="V485" s="41"/>
      <c r="W485" s="41"/>
      <c r="X485" s="41"/>
      <c r="Y485" s="43"/>
      <c r="Z485" s="41"/>
      <c r="AA485" s="43"/>
      <c r="AB485" s="43"/>
      <c r="AC485" s="41"/>
      <c r="AD485" s="43"/>
      <c r="AE485" s="34">
        <f t="shared" si="7"/>
        <v>0</v>
      </c>
      <c r="AF485" s="28">
        <v>0.0</v>
      </c>
      <c r="AG485" s="28">
        <v>0.0</v>
      </c>
      <c r="AH485" s="36">
        <f t="shared" si="2"/>
        <v>0</v>
      </c>
      <c r="AI485" s="28" t="s">
        <v>92</v>
      </c>
      <c r="AJ485" s="28" t="s">
        <v>55</v>
      </c>
      <c r="AK485" s="28" t="s">
        <v>55</v>
      </c>
      <c r="AL485" s="28" t="s">
        <v>55</v>
      </c>
      <c r="AM485" s="28" t="s">
        <v>55</v>
      </c>
      <c r="AN485" s="28" t="s">
        <v>92</v>
      </c>
      <c r="AO485" s="28" t="s">
        <v>55</v>
      </c>
      <c r="AP485" s="34">
        <f t="shared" si="8"/>
        <v>0</v>
      </c>
      <c r="AQ485" s="34">
        <f t="shared" si="9"/>
        <v>0</v>
      </c>
      <c r="AR485" s="34">
        <f t="shared" si="10"/>
        <v>0</v>
      </c>
      <c r="AS485" s="34">
        <f t="shared" si="11"/>
        <v>0</v>
      </c>
    </row>
    <row r="486">
      <c r="A486" s="18">
        <v>481.0</v>
      </c>
      <c r="B486" s="116" t="s">
        <v>924</v>
      </c>
      <c r="C486" s="116" t="s">
        <v>412</v>
      </c>
      <c r="D486" s="116" t="s">
        <v>2082</v>
      </c>
      <c r="E486" s="117"/>
      <c r="F486" s="116" t="s">
        <v>96</v>
      </c>
      <c r="G486" s="116" t="s">
        <v>1056</v>
      </c>
      <c r="H486" s="38" t="s">
        <v>83</v>
      </c>
      <c r="I486" s="38"/>
      <c r="J486" s="39"/>
      <c r="K486" s="41"/>
      <c r="L486" s="41"/>
      <c r="M486" s="41"/>
      <c r="N486" s="41"/>
      <c r="O486" s="41"/>
      <c r="P486" s="41"/>
      <c r="Q486" s="41"/>
      <c r="R486" s="43"/>
      <c r="S486" s="43"/>
      <c r="T486" s="43"/>
      <c r="U486" s="43"/>
      <c r="V486" s="41"/>
      <c r="W486" s="41"/>
      <c r="X486" s="41"/>
      <c r="Y486" s="43"/>
      <c r="Z486" s="41"/>
      <c r="AA486" s="43"/>
      <c r="AB486" s="43"/>
      <c r="AC486" s="41"/>
      <c r="AD486" s="43"/>
      <c r="AE486" s="34">
        <f t="shared" si="7"/>
        <v>0</v>
      </c>
      <c r="AF486" s="28">
        <v>0.0</v>
      </c>
      <c r="AG486" s="28">
        <v>0.0</v>
      </c>
      <c r="AH486" s="36">
        <f t="shared" si="2"/>
        <v>0</v>
      </c>
      <c r="AI486" s="28" t="s">
        <v>92</v>
      </c>
      <c r="AJ486" s="28" t="s">
        <v>55</v>
      </c>
      <c r="AK486" s="28" t="s">
        <v>55</v>
      </c>
      <c r="AL486" s="28" t="s">
        <v>55</v>
      </c>
      <c r="AM486" s="28" t="s">
        <v>55</v>
      </c>
      <c r="AN486" s="28" t="s">
        <v>92</v>
      </c>
      <c r="AO486" s="28" t="s">
        <v>55</v>
      </c>
      <c r="AP486" s="34">
        <f t="shared" si="8"/>
        <v>0</v>
      </c>
      <c r="AQ486" s="34">
        <f t="shared" si="9"/>
        <v>0</v>
      </c>
      <c r="AR486" s="34">
        <f t="shared" si="10"/>
        <v>0</v>
      </c>
      <c r="AS486" s="34">
        <f t="shared" si="11"/>
        <v>0</v>
      </c>
    </row>
    <row r="487">
      <c r="A487" s="37">
        <v>482.0</v>
      </c>
      <c r="B487" s="116" t="s">
        <v>2083</v>
      </c>
      <c r="C487" s="116" t="s">
        <v>99</v>
      </c>
      <c r="D487" s="116" t="s">
        <v>2084</v>
      </c>
      <c r="E487" s="117"/>
      <c r="F487" s="116" t="s">
        <v>96</v>
      </c>
      <c r="G487" s="116" t="s">
        <v>1056</v>
      </c>
      <c r="H487" s="38" t="s">
        <v>83</v>
      </c>
      <c r="I487" s="38" t="s">
        <v>84</v>
      </c>
      <c r="J487" s="39">
        <v>42979.0</v>
      </c>
      <c r="K487" s="41"/>
      <c r="L487" s="41"/>
      <c r="M487" s="41"/>
      <c r="N487" s="41"/>
      <c r="O487" s="41"/>
      <c r="P487" s="41"/>
      <c r="Q487" s="41"/>
      <c r="R487" s="43"/>
      <c r="S487" s="43"/>
      <c r="T487" s="43"/>
      <c r="U487" s="43"/>
      <c r="V487" s="41"/>
      <c r="W487" s="41"/>
      <c r="X487" s="41"/>
      <c r="Y487" s="43"/>
      <c r="Z487" s="41"/>
      <c r="AA487" s="43"/>
      <c r="AB487" s="43"/>
      <c r="AC487" s="41"/>
      <c r="AD487" s="43"/>
      <c r="AE487" s="34">
        <f t="shared" si="7"/>
        <v>0</v>
      </c>
      <c r="AF487" s="28">
        <v>0.0</v>
      </c>
      <c r="AG487" s="28">
        <v>0.0</v>
      </c>
      <c r="AH487" s="36">
        <f t="shared" si="2"/>
        <v>0</v>
      </c>
      <c r="AI487" s="28" t="s">
        <v>92</v>
      </c>
      <c r="AJ487" s="28" t="s">
        <v>55</v>
      </c>
      <c r="AK487" s="28" t="s">
        <v>55</v>
      </c>
      <c r="AL487" s="28" t="s">
        <v>55</v>
      </c>
      <c r="AM487" s="28" t="s">
        <v>55</v>
      </c>
      <c r="AN487" s="28" t="s">
        <v>92</v>
      </c>
      <c r="AO487" s="28" t="s">
        <v>55</v>
      </c>
      <c r="AP487" s="34">
        <f t="shared" si="8"/>
        <v>0</v>
      </c>
      <c r="AQ487" s="34">
        <f t="shared" si="9"/>
        <v>0</v>
      </c>
      <c r="AR487" s="34">
        <f t="shared" si="10"/>
        <v>0</v>
      </c>
      <c r="AS487" s="34">
        <f t="shared" si="11"/>
        <v>0</v>
      </c>
    </row>
    <row r="488">
      <c r="A488" s="18">
        <v>483.0</v>
      </c>
      <c r="B488" s="17"/>
      <c r="C488" s="17"/>
      <c r="D488" s="20"/>
      <c r="E488" s="19"/>
      <c r="F488" s="17"/>
      <c r="G488" s="17"/>
      <c r="H488" s="38" t="s">
        <v>83</v>
      </c>
      <c r="I488" s="38" t="s">
        <v>84</v>
      </c>
      <c r="J488" s="39">
        <v>42979.0</v>
      </c>
      <c r="K488" s="41"/>
      <c r="L488" s="41"/>
      <c r="M488" s="41"/>
      <c r="N488" s="41"/>
      <c r="O488" s="41"/>
      <c r="P488" s="41"/>
      <c r="Q488" s="41"/>
      <c r="R488" s="43"/>
      <c r="S488" s="43"/>
      <c r="T488" s="43"/>
      <c r="U488" s="43"/>
      <c r="V488" s="41"/>
      <c r="W488" s="41"/>
      <c r="X488" s="41"/>
      <c r="Y488" s="43"/>
      <c r="Z488" s="41"/>
      <c r="AA488" s="43"/>
      <c r="AB488" s="43"/>
      <c r="AC488" s="41"/>
      <c r="AD488" s="43"/>
      <c r="AE488" s="34">
        <f t="shared" si="7"/>
        <v>0</v>
      </c>
      <c r="AF488" s="43"/>
      <c r="AG488" s="43"/>
      <c r="AH488" s="36">
        <f t="shared" si="2"/>
        <v>0</v>
      </c>
      <c r="AI488" s="41"/>
      <c r="AJ488" s="41"/>
      <c r="AK488" s="41"/>
      <c r="AL488" s="41"/>
      <c r="AM488" s="41"/>
      <c r="AN488" s="41"/>
      <c r="AO488" s="41"/>
      <c r="AP488" s="34">
        <f t="shared" si="8"/>
        <v>0</v>
      </c>
      <c r="AQ488" s="34">
        <f t="shared" si="9"/>
        <v>0</v>
      </c>
      <c r="AR488" s="34">
        <f t="shared" si="10"/>
        <v>0</v>
      </c>
      <c r="AS488" s="34">
        <f t="shared" si="11"/>
        <v>0</v>
      </c>
    </row>
    <row r="489">
      <c r="A489" s="37">
        <v>484.0</v>
      </c>
      <c r="B489" s="17"/>
      <c r="C489" s="17"/>
      <c r="D489" s="17"/>
      <c r="E489" s="19"/>
      <c r="F489" s="17"/>
      <c r="G489" s="17"/>
      <c r="H489" s="38" t="s">
        <v>83</v>
      </c>
      <c r="I489" s="38" t="s">
        <v>84</v>
      </c>
      <c r="J489" s="39">
        <v>43006.0</v>
      </c>
      <c r="K489" s="41"/>
      <c r="L489" s="41"/>
      <c r="M489" s="41"/>
      <c r="N489" s="41"/>
      <c r="O489" s="41"/>
      <c r="P489" s="41"/>
      <c r="Q489" s="41"/>
      <c r="R489" s="43"/>
      <c r="S489" s="43"/>
      <c r="T489" s="43"/>
      <c r="U489" s="43"/>
      <c r="V489" s="41"/>
      <c r="W489" s="41"/>
      <c r="X489" s="41"/>
      <c r="Y489" s="43"/>
      <c r="Z489" s="41"/>
      <c r="AA489" s="43"/>
      <c r="AB489" s="43"/>
      <c r="AC489" s="41"/>
      <c r="AD489" s="43"/>
      <c r="AE489" s="34">
        <f t="shared" si="7"/>
        <v>0</v>
      </c>
      <c r="AF489" s="41"/>
      <c r="AG489" s="41"/>
      <c r="AH489" s="36">
        <f t="shared" si="2"/>
        <v>0</v>
      </c>
      <c r="AI489" s="41"/>
      <c r="AJ489" s="41"/>
      <c r="AK489" s="41"/>
      <c r="AL489" s="41"/>
      <c r="AM489" s="41"/>
      <c r="AN489" s="41"/>
      <c r="AO489" s="41"/>
      <c r="AP489" s="34">
        <f t="shared" si="8"/>
        <v>0</v>
      </c>
      <c r="AQ489" s="34">
        <f t="shared" si="9"/>
        <v>0</v>
      </c>
      <c r="AR489" s="34">
        <f t="shared" si="10"/>
        <v>0</v>
      </c>
      <c r="AS489" s="34">
        <f t="shared" si="11"/>
        <v>0</v>
      </c>
    </row>
    <row r="490">
      <c r="A490" s="18">
        <v>485.0</v>
      </c>
      <c r="B490" s="17"/>
      <c r="C490" s="17"/>
      <c r="D490" s="17"/>
      <c r="E490" s="19"/>
      <c r="F490" s="17"/>
      <c r="G490" s="17"/>
      <c r="H490" s="38" t="s">
        <v>83</v>
      </c>
      <c r="I490" s="38" t="s">
        <v>84</v>
      </c>
      <c r="J490" s="39">
        <v>42979.0</v>
      </c>
      <c r="K490" s="41"/>
      <c r="L490" s="41"/>
      <c r="M490" s="41"/>
      <c r="N490" s="41"/>
      <c r="O490" s="41"/>
      <c r="P490" s="41"/>
      <c r="Q490" s="41"/>
      <c r="R490" s="43"/>
      <c r="S490" s="43"/>
      <c r="T490" s="43"/>
      <c r="U490" s="43"/>
      <c r="V490" s="41"/>
      <c r="W490" s="41"/>
      <c r="X490" s="41"/>
      <c r="Y490" s="43"/>
      <c r="Z490" s="41"/>
      <c r="AA490" s="43"/>
      <c r="AB490" s="43"/>
      <c r="AC490" s="41"/>
      <c r="AD490" s="43"/>
      <c r="AE490" s="34">
        <f t="shared" si="7"/>
        <v>0</v>
      </c>
      <c r="AF490" s="43"/>
      <c r="AG490" s="43"/>
      <c r="AH490" s="36">
        <f t="shared" si="2"/>
        <v>0</v>
      </c>
      <c r="AI490" s="41"/>
      <c r="AJ490" s="41"/>
      <c r="AK490" s="41"/>
      <c r="AL490" s="41"/>
      <c r="AM490" s="41"/>
      <c r="AN490" s="41"/>
      <c r="AO490" s="41"/>
      <c r="AP490" s="34">
        <f t="shared" si="8"/>
        <v>0</v>
      </c>
      <c r="AQ490" s="34">
        <f t="shared" si="9"/>
        <v>0</v>
      </c>
      <c r="AR490" s="34">
        <f t="shared" si="10"/>
        <v>0</v>
      </c>
      <c r="AS490" s="34">
        <f t="shared" si="11"/>
        <v>0</v>
      </c>
    </row>
    <row r="491">
      <c r="A491" s="37">
        <v>486.0</v>
      </c>
      <c r="B491" s="17"/>
      <c r="C491" s="17"/>
      <c r="D491" s="17"/>
      <c r="E491" s="19"/>
      <c r="F491" s="17"/>
      <c r="G491" s="17"/>
      <c r="H491" s="38" t="s">
        <v>83</v>
      </c>
      <c r="I491" s="38" t="s">
        <v>84</v>
      </c>
      <c r="J491" s="39">
        <v>42979.0</v>
      </c>
      <c r="K491" s="43"/>
      <c r="L491" s="43"/>
      <c r="M491" s="43"/>
      <c r="N491" s="43"/>
      <c r="O491" s="41"/>
      <c r="P491" s="41"/>
      <c r="Q491" s="41"/>
      <c r="R491" s="43"/>
      <c r="S491" s="43"/>
      <c r="T491" s="43"/>
      <c r="U491" s="43"/>
      <c r="V491" s="41"/>
      <c r="W491" s="41"/>
      <c r="X491" s="41"/>
      <c r="Y491" s="43"/>
      <c r="Z491" s="41"/>
      <c r="AA491" s="43"/>
      <c r="AB491" s="43"/>
      <c r="AC491" s="41"/>
      <c r="AD491" s="43"/>
      <c r="AE491" s="34">
        <f t="shared" si="7"/>
        <v>0</v>
      </c>
      <c r="AF491" s="43"/>
      <c r="AG491" s="43"/>
      <c r="AH491" s="36">
        <f t="shared" si="2"/>
        <v>0</v>
      </c>
      <c r="AI491" s="28"/>
      <c r="AJ491" s="28"/>
      <c r="AK491" s="41"/>
      <c r="AL491" s="41"/>
      <c r="AM491" s="41"/>
      <c r="AN491" s="28"/>
      <c r="AO491" s="41"/>
      <c r="AP491" s="34">
        <f t="shared" si="8"/>
        <v>0</v>
      </c>
      <c r="AQ491" s="34">
        <f t="shared" si="9"/>
        <v>0</v>
      </c>
      <c r="AR491" s="34">
        <f t="shared" si="10"/>
        <v>0</v>
      </c>
      <c r="AS491" s="34">
        <f t="shared" si="11"/>
        <v>0</v>
      </c>
    </row>
    <row r="492">
      <c r="A492" s="18">
        <v>487.0</v>
      </c>
      <c r="B492" s="17"/>
      <c r="C492" s="17"/>
      <c r="D492" s="17"/>
      <c r="E492" s="17"/>
      <c r="F492" s="17"/>
      <c r="G492" s="17"/>
      <c r="H492" s="38" t="s">
        <v>83</v>
      </c>
      <c r="I492" s="78"/>
      <c r="J492" s="79"/>
      <c r="K492" s="80"/>
      <c r="L492" s="80"/>
      <c r="M492" s="80"/>
      <c r="N492" s="80"/>
      <c r="O492" s="80"/>
      <c r="P492" s="80"/>
      <c r="Q492" s="80"/>
      <c r="R492" s="81"/>
      <c r="S492" s="81"/>
      <c r="T492" s="82"/>
      <c r="U492" s="82"/>
      <c r="V492" s="83"/>
      <c r="W492" s="83"/>
      <c r="X492" s="83"/>
      <c r="Y492" s="82"/>
      <c r="Z492" s="83"/>
      <c r="AA492" s="82"/>
      <c r="AB492" s="82"/>
      <c r="AC492" s="83"/>
      <c r="AD492" s="82"/>
      <c r="AE492" s="34">
        <f t="shared" si="7"/>
        <v>0</v>
      </c>
      <c r="AF492" s="83"/>
      <c r="AG492" s="83"/>
      <c r="AH492" s="36">
        <f t="shared" si="2"/>
        <v>0</v>
      </c>
      <c r="AI492" s="41"/>
      <c r="AJ492" s="41"/>
      <c r="AK492" s="41"/>
      <c r="AL492" s="41"/>
      <c r="AM492" s="41"/>
      <c r="AN492" s="41"/>
      <c r="AO492" s="41"/>
      <c r="AP492" s="34">
        <f t="shared" si="8"/>
        <v>0</v>
      </c>
      <c r="AQ492" s="34">
        <f t="shared" si="9"/>
        <v>0</v>
      </c>
      <c r="AR492" s="34">
        <f t="shared" si="10"/>
        <v>0</v>
      </c>
      <c r="AS492" s="34">
        <f t="shared" si="11"/>
        <v>0</v>
      </c>
    </row>
    <row r="493">
      <c r="A493" s="84"/>
      <c r="I493" s="78"/>
      <c r="J493" s="79"/>
      <c r="K493" s="80"/>
      <c r="L493" s="80"/>
      <c r="M493" s="80"/>
      <c r="N493" s="80"/>
      <c r="O493" s="80"/>
      <c r="P493" s="80"/>
      <c r="Q493" s="80"/>
      <c r="R493" s="81"/>
      <c r="S493" s="81"/>
      <c r="T493" s="81"/>
      <c r="U493" s="81"/>
      <c r="V493" s="80"/>
      <c r="W493" s="80"/>
      <c r="X493" s="80"/>
      <c r="Y493" s="81"/>
      <c r="Z493" s="80"/>
      <c r="AA493" s="81"/>
      <c r="AB493" s="81"/>
      <c r="AC493" s="80"/>
      <c r="AD493" s="81"/>
      <c r="AE493" s="86"/>
      <c r="AF493" s="80"/>
      <c r="AG493" s="80"/>
      <c r="AH493" s="135"/>
      <c r="AI493" s="80"/>
      <c r="AJ493" s="80"/>
      <c r="AK493" s="80"/>
      <c r="AL493" s="80"/>
      <c r="AM493" s="80"/>
      <c r="AN493" s="80"/>
      <c r="AO493" s="80"/>
      <c r="AP493" s="86"/>
      <c r="AQ493" s="86"/>
      <c r="AR493" s="86"/>
      <c r="AS493" s="86"/>
    </row>
    <row r="494">
      <c r="A494" s="84"/>
      <c r="B494" s="78"/>
      <c r="C494" s="78"/>
      <c r="D494" s="80"/>
      <c r="E494" s="81"/>
      <c r="F494" s="78"/>
      <c r="G494" s="78"/>
      <c r="H494" s="78"/>
      <c r="I494" s="78"/>
      <c r="J494" s="79"/>
      <c r="K494" s="80"/>
      <c r="L494" s="80"/>
      <c r="M494" s="80"/>
      <c r="N494" s="80"/>
      <c r="O494" s="80"/>
      <c r="P494" s="80"/>
      <c r="Q494" s="80"/>
      <c r="R494" s="81"/>
      <c r="S494" s="81"/>
      <c r="T494" s="81"/>
      <c r="U494" s="81"/>
      <c r="V494" s="80"/>
      <c r="W494" s="80"/>
      <c r="X494" s="80"/>
      <c r="Y494" s="81"/>
      <c r="Z494" s="80"/>
      <c r="AA494" s="81"/>
      <c r="AB494" s="81"/>
      <c r="AC494" s="80"/>
      <c r="AD494" s="81"/>
      <c r="AE494" s="86"/>
      <c r="AF494" s="80"/>
      <c r="AG494" s="80"/>
      <c r="AH494" s="135"/>
      <c r="AI494" s="80"/>
      <c r="AJ494" s="80"/>
      <c r="AK494" s="80"/>
      <c r="AL494" s="80"/>
      <c r="AM494" s="80"/>
      <c r="AN494" s="80"/>
      <c r="AO494" s="80"/>
      <c r="AP494" s="86"/>
      <c r="AQ494" s="86"/>
      <c r="AR494" s="86"/>
      <c r="AS494" s="86"/>
    </row>
    <row r="495">
      <c r="A495" s="84"/>
      <c r="B495" s="78"/>
      <c r="C495" s="78"/>
      <c r="D495" s="80"/>
      <c r="E495" s="81"/>
      <c r="F495" s="78"/>
      <c r="G495" s="78"/>
      <c r="H495" s="78"/>
      <c r="I495" s="78"/>
      <c r="J495" s="79"/>
      <c r="K495" s="80"/>
      <c r="L495" s="80"/>
      <c r="M495" s="80"/>
      <c r="N495" s="80"/>
      <c r="O495" s="80"/>
      <c r="P495" s="80"/>
      <c r="Q495" s="80"/>
      <c r="R495" s="81"/>
      <c r="S495" s="81"/>
      <c r="T495" s="81"/>
      <c r="U495" s="81"/>
      <c r="V495" s="80"/>
      <c r="W495" s="80"/>
      <c r="X495" s="80"/>
      <c r="Y495" s="81"/>
      <c r="Z495" s="80"/>
      <c r="AA495" s="81"/>
      <c r="AB495" s="81"/>
      <c r="AC495" s="80"/>
      <c r="AD495" s="81"/>
      <c r="AE495" s="86"/>
      <c r="AF495" s="80"/>
      <c r="AG495" s="80"/>
      <c r="AH495" s="135"/>
      <c r="AI495" s="80"/>
      <c r="AJ495" s="80"/>
      <c r="AK495" s="80"/>
      <c r="AL495" s="80"/>
      <c r="AM495" s="80"/>
      <c r="AN495" s="80"/>
      <c r="AO495" s="80"/>
      <c r="AP495" s="86"/>
      <c r="AQ495" s="86"/>
      <c r="AR495" s="86"/>
      <c r="AS495" s="86"/>
    </row>
    <row r="496">
      <c r="A496" s="84"/>
      <c r="B496" s="78"/>
      <c r="C496" s="78"/>
      <c r="D496" s="80"/>
      <c r="E496" s="81"/>
      <c r="F496" s="78"/>
      <c r="G496" s="78"/>
      <c r="H496" s="78"/>
      <c r="I496" s="78"/>
      <c r="J496" s="79"/>
      <c r="K496" s="80"/>
      <c r="L496" s="80"/>
      <c r="M496" s="80"/>
      <c r="N496" s="80"/>
      <c r="O496" s="80"/>
      <c r="P496" s="80"/>
      <c r="Q496" s="80"/>
      <c r="R496" s="81"/>
      <c r="S496" s="81"/>
      <c r="T496" s="81"/>
      <c r="U496" s="81"/>
      <c r="V496" s="80"/>
      <c r="W496" s="80"/>
      <c r="X496" s="80"/>
      <c r="Y496" s="81"/>
      <c r="Z496" s="80"/>
      <c r="AA496" s="81"/>
      <c r="AB496" s="81"/>
      <c r="AC496" s="80"/>
      <c r="AD496" s="81"/>
      <c r="AE496" s="86"/>
      <c r="AF496" s="80"/>
      <c r="AG496" s="80"/>
      <c r="AH496" s="135"/>
      <c r="AI496" s="80"/>
      <c r="AJ496" s="80"/>
      <c r="AK496" s="80"/>
      <c r="AL496" s="80"/>
      <c r="AM496" s="80"/>
      <c r="AN496" s="80"/>
      <c r="AO496" s="80"/>
      <c r="AP496" s="86"/>
      <c r="AQ496" s="86"/>
      <c r="AR496" s="86"/>
      <c r="AS496" s="86"/>
    </row>
    <row r="497">
      <c r="A497" s="84"/>
      <c r="B497" s="78"/>
      <c r="C497" s="78"/>
      <c r="D497" s="80"/>
      <c r="E497" s="81"/>
      <c r="F497" s="78"/>
      <c r="G497" s="78"/>
      <c r="H497" s="78"/>
      <c r="I497" s="78"/>
      <c r="J497" s="79"/>
      <c r="K497" s="80"/>
      <c r="L497" s="80"/>
      <c r="M497" s="80"/>
      <c r="N497" s="80"/>
      <c r="O497" s="80"/>
      <c r="P497" s="80"/>
      <c r="Q497" s="80"/>
      <c r="R497" s="81"/>
      <c r="S497" s="81"/>
      <c r="T497" s="81"/>
      <c r="U497" s="81"/>
      <c r="V497" s="80"/>
      <c r="W497" s="80"/>
      <c r="X497" s="80"/>
      <c r="Y497" s="81"/>
      <c r="Z497" s="80"/>
      <c r="AA497" s="81"/>
      <c r="AB497" s="81"/>
      <c r="AC497" s="80"/>
      <c r="AD497" s="81"/>
      <c r="AE497" s="86"/>
      <c r="AF497" s="80"/>
      <c r="AG497" s="80"/>
      <c r="AH497" s="135"/>
      <c r="AI497" s="80"/>
      <c r="AJ497" s="80"/>
      <c r="AK497" s="80"/>
      <c r="AL497" s="80"/>
      <c r="AM497" s="80"/>
      <c r="AN497" s="80"/>
      <c r="AO497" s="80"/>
      <c r="AP497" s="86"/>
      <c r="AQ497" s="86"/>
      <c r="AR497" s="86"/>
      <c r="AS497" s="86"/>
    </row>
    <row r="498">
      <c r="A498" s="84"/>
      <c r="B498" s="78"/>
      <c r="C498" s="78"/>
      <c r="D498" s="80"/>
      <c r="E498" s="81"/>
      <c r="F498" s="78"/>
      <c r="G498" s="78"/>
      <c r="H498" s="78"/>
      <c r="I498" s="78"/>
      <c r="J498" s="79"/>
      <c r="K498" s="80"/>
      <c r="L498" s="80"/>
      <c r="M498" s="80"/>
      <c r="N498" s="80"/>
      <c r="O498" s="80"/>
      <c r="P498" s="80"/>
      <c r="Q498" s="80"/>
      <c r="R498" s="81"/>
      <c r="S498" s="81"/>
      <c r="T498" s="81"/>
      <c r="U498" s="81"/>
      <c r="V498" s="80"/>
      <c r="W498" s="80"/>
      <c r="X498" s="80"/>
      <c r="Y498" s="81"/>
      <c r="Z498" s="80"/>
      <c r="AA498" s="81"/>
      <c r="AB498" s="81"/>
      <c r="AC498" s="80"/>
      <c r="AD498" s="81"/>
      <c r="AE498" s="86"/>
      <c r="AF498" s="80"/>
      <c r="AG498" s="80"/>
      <c r="AH498" s="135"/>
      <c r="AI498" s="80"/>
      <c r="AJ498" s="80"/>
      <c r="AK498" s="80"/>
      <c r="AL498" s="80"/>
      <c r="AM498" s="80"/>
      <c r="AN498" s="80"/>
      <c r="AO498" s="80"/>
      <c r="AP498" s="86"/>
      <c r="AQ498" s="86"/>
      <c r="AR498" s="86"/>
      <c r="AS498" s="86"/>
    </row>
    <row r="499">
      <c r="A499" s="84"/>
      <c r="B499" s="78"/>
      <c r="C499" s="78"/>
      <c r="D499" s="80"/>
      <c r="E499" s="81"/>
      <c r="F499" s="78"/>
      <c r="G499" s="78"/>
      <c r="H499" s="78"/>
      <c r="I499" s="78"/>
      <c r="J499" s="79"/>
      <c r="K499" s="80"/>
      <c r="L499" s="80"/>
      <c r="M499" s="80"/>
      <c r="N499" s="80"/>
      <c r="O499" s="80"/>
      <c r="P499" s="80"/>
      <c r="Q499" s="80"/>
      <c r="R499" s="81"/>
      <c r="S499" s="81"/>
      <c r="T499" s="81"/>
      <c r="U499" s="81"/>
      <c r="V499" s="80"/>
      <c r="W499" s="80"/>
      <c r="X499" s="80"/>
      <c r="Y499" s="81"/>
      <c r="Z499" s="80"/>
      <c r="AA499" s="81"/>
      <c r="AB499" s="81"/>
      <c r="AC499" s="80"/>
      <c r="AD499" s="81"/>
      <c r="AE499" s="86"/>
      <c r="AF499" s="80"/>
      <c r="AG499" s="80"/>
      <c r="AH499" s="135"/>
      <c r="AI499" s="80"/>
      <c r="AJ499" s="80"/>
      <c r="AK499" s="80"/>
      <c r="AL499" s="80"/>
      <c r="AM499" s="80"/>
      <c r="AN499" s="80"/>
      <c r="AO499" s="80"/>
      <c r="AP499" s="86"/>
      <c r="AQ499" s="86"/>
      <c r="AR499" s="86"/>
      <c r="AS499" s="86"/>
    </row>
    <row r="500">
      <c r="A500" s="84"/>
      <c r="B500" s="78"/>
      <c r="C500" s="78"/>
      <c r="D500" s="80"/>
      <c r="E500" s="81"/>
      <c r="F500" s="78"/>
      <c r="G500" s="78"/>
      <c r="H500" s="78"/>
      <c r="I500" s="78"/>
      <c r="J500" s="79"/>
      <c r="K500" s="80"/>
      <c r="L500" s="80"/>
      <c r="M500" s="80"/>
      <c r="N500" s="80"/>
      <c r="O500" s="80"/>
      <c r="P500" s="80"/>
      <c r="Q500" s="80"/>
      <c r="R500" s="81"/>
      <c r="S500" s="81"/>
      <c r="T500" s="81"/>
      <c r="U500" s="81"/>
      <c r="V500" s="80"/>
      <c r="W500" s="80"/>
      <c r="X500" s="80"/>
      <c r="Y500" s="81"/>
      <c r="Z500" s="80"/>
      <c r="AA500" s="81"/>
      <c r="AB500" s="81"/>
      <c r="AC500" s="80"/>
      <c r="AD500" s="81"/>
      <c r="AE500" s="86"/>
      <c r="AF500" s="80"/>
      <c r="AG500" s="80"/>
      <c r="AH500" s="135"/>
      <c r="AI500" s="80"/>
      <c r="AJ500" s="80"/>
      <c r="AK500" s="80"/>
      <c r="AL500" s="80"/>
      <c r="AM500" s="80"/>
      <c r="AN500" s="80"/>
      <c r="AO500" s="80"/>
      <c r="AP500" s="86"/>
      <c r="AQ500" s="86"/>
      <c r="AR500" s="86"/>
      <c r="AS500" s="86"/>
    </row>
    <row r="501">
      <c r="A501" s="84"/>
      <c r="B501" s="78"/>
      <c r="C501" s="78"/>
      <c r="D501" s="80"/>
      <c r="E501" s="81"/>
      <c r="F501" s="78"/>
      <c r="G501" s="78"/>
      <c r="H501" s="78"/>
      <c r="I501" s="78"/>
      <c r="J501" s="79"/>
      <c r="K501" s="80"/>
      <c r="L501" s="80"/>
      <c r="M501" s="80"/>
      <c r="N501" s="80"/>
      <c r="O501" s="80"/>
      <c r="P501" s="80"/>
      <c r="Q501" s="80"/>
      <c r="R501" s="81"/>
      <c r="S501" s="81"/>
      <c r="T501" s="81"/>
      <c r="U501" s="81"/>
      <c r="V501" s="80"/>
      <c r="W501" s="80"/>
      <c r="X501" s="80"/>
      <c r="Y501" s="81"/>
      <c r="Z501" s="80"/>
      <c r="AA501" s="81"/>
      <c r="AB501" s="81"/>
      <c r="AC501" s="80"/>
      <c r="AD501" s="81"/>
      <c r="AE501" s="86"/>
      <c r="AF501" s="80"/>
      <c r="AG501" s="80"/>
      <c r="AH501" s="135"/>
      <c r="AI501" s="80"/>
      <c r="AJ501" s="80"/>
      <c r="AK501" s="80"/>
      <c r="AL501" s="80"/>
      <c r="AM501" s="80"/>
      <c r="AN501" s="80"/>
      <c r="AO501" s="80"/>
      <c r="AP501" s="86"/>
      <c r="AQ501" s="86"/>
      <c r="AR501" s="86"/>
      <c r="AS501" s="86"/>
    </row>
  </sheetData>
  <autoFilter ref="$A$4:$AS$492"/>
  <customSheetViews>
    <customSheetView guid="{5D6348E5-FA8B-4415-84BE-BA19528E974B}" filter="1" showAutoFilter="1">
      <autoFilter ref="$A$4:$AS$492"/>
    </customSheetView>
    <customSheetView guid="{E658B247-DBCF-493A-B6B1-19184B4FB2D9}" filter="1" showAutoFilter="1">
      <autoFilter ref="$A$4:$AS$492"/>
    </customSheetView>
    <customSheetView guid="{49F65EAF-10E9-4AE4-A07B-288BB5983199}" filter="1" showAutoFilter="1">
      <autoFilter ref="$A$4:$AS$492">
        <filterColumn colId="6">
          <filters blank="1">
            <filter val="Clasa a III-a B"/>
            <filter val="Clasa a I-a D"/>
          </filters>
        </filterColumn>
      </autoFilter>
    </customSheetView>
  </customSheetViews>
  <mergeCells count="1">
    <mergeCell ref="AJ4:AL4"/>
  </mergeCells>
  <dataValidations>
    <dataValidation type="list" allowBlank="1" sqref="F1:F492 F494:F501">
      <formula1>"M,F"</formula1>
    </dataValidation>
    <dataValidation type="list" allowBlank="1" showErrorMessage="1" sqref="AD1:AD5 O6:AD69 O70:U70 W70:AD70 O71:AD190 P191:AD191 O192:AD193 O194:V196 X194:AD196 O197:AD221 O222:W222 Y222:AD222 O223:AD501">
      <formula1>"I,S,B,FB"</formula1>
    </dataValidation>
    <dataValidation type="list" allowBlank="1" showErrorMessage="1" sqref="AI1:AO3 AI4 AM4:AO4 AI5:AO94 AI95 AK95:AO95 AI96:AO186 AI187 AK187:AO187 AI188:AO190 AI191:AJ191 AM191:AO191 AI192:AO229 AI230 AK230:AO230 AI231:AO412 AI413 AK413:AO413 AI414:AO457 AI458 AK458:AO458 AI459:AO501">
      <formula1>"DA,NU"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4.43" defaultRowHeight="15.75"/>
  <cols>
    <col customWidth="1" min="1" max="1" width="19.43"/>
    <col customWidth="1" min="2" max="2" width="5.86"/>
    <col customWidth="1" min="3" max="4" width="3.71"/>
    <col customWidth="1" min="5" max="5" width="4.86"/>
    <col customWidth="1" min="6" max="9" width="3.71"/>
    <col customWidth="1" min="10" max="10" width="4.71"/>
    <col customWidth="1" min="11" max="11" width="3.71"/>
    <col customWidth="1" min="12" max="12" width="4.71"/>
    <col customWidth="1" min="13" max="13" width="3.71"/>
    <col customWidth="1" min="14" max="14" width="6.14"/>
    <col customWidth="1" min="15" max="15" width="3.71"/>
    <col customWidth="1" min="16" max="16" width="6.14"/>
    <col customWidth="1" min="17" max="17" width="3.71"/>
    <col customWidth="1" min="18" max="18" width="6.29"/>
    <col customWidth="1" min="19" max="19" width="3.71"/>
    <col customWidth="1" min="20" max="20" width="6.0"/>
    <col customWidth="1" min="21" max="21" width="4.29"/>
    <col customWidth="1" min="22" max="22" width="4.57"/>
    <col customWidth="1" min="23" max="23" width="4.29"/>
    <col customWidth="1" min="24" max="24" width="3.71"/>
    <col customWidth="1" min="25" max="25" width="3.29"/>
    <col customWidth="1" min="26" max="26" width="5.0"/>
    <col customWidth="1" min="27" max="27" width="3.71"/>
    <col customWidth="1" min="28" max="28" width="5.0"/>
    <col customWidth="1" min="29" max="29" width="3.71"/>
    <col customWidth="1" min="30" max="30" width="5.0"/>
    <col customWidth="1" min="31" max="31" width="3.71"/>
    <col customWidth="1" min="32" max="32" width="4.43"/>
    <col customWidth="1" min="33" max="33" width="3.29"/>
    <col customWidth="1" min="34" max="34" width="6.29"/>
    <col customWidth="1" min="35" max="35" width="5.29"/>
    <col customWidth="1" min="36" max="36" width="6.29"/>
    <col customWidth="1" min="37" max="39" width="5.29"/>
    <col customWidth="1" min="40" max="41" width="3.71"/>
    <col customWidth="1" min="42" max="42" width="6.0"/>
    <col customWidth="1" min="43" max="43" width="3.71"/>
    <col customWidth="1" min="44" max="44" width="6.0"/>
    <col customWidth="1" min="45" max="45" width="3.71"/>
    <col customWidth="1" min="46" max="46" width="6.86"/>
    <col customWidth="1" min="47" max="47" width="3.71"/>
    <col customWidth="1" min="48" max="49" width="4.29"/>
    <col customWidth="1" min="50" max="51" width="3.29"/>
  </cols>
  <sheetData>
    <row r="1">
      <c r="E1" s="121" t="s">
        <v>2006</v>
      </c>
    </row>
    <row r="4">
      <c r="A4" s="122" t="s">
        <v>7</v>
      </c>
      <c r="B4" s="123" t="s">
        <v>2007</v>
      </c>
      <c r="C4" s="123" t="s">
        <v>2008</v>
      </c>
      <c r="D4" s="123" t="s">
        <v>2009</v>
      </c>
      <c r="E4" s="124" t="s">
        <v>2010</v>
      </c>
      <c r="F4" s="125" t="s">
        <v>2011</v>
      </c>
      <c r="G4" s="123" t="s">
        <v>2010</v>
      </c>
      <c r="H4" s="123" t="s">
        <v>2013</v>
      </c>
      <c r="I4" s="123" t="s">
        <v>2010</v>
      </c>
      <c r="J4" s="123" t="s">
        <v>2014</v>
      </c>
      <c r="K4" s="123" t="s">
        <v>2008</v>
      </c>
      <c r="L4" s="123" t="s">
        <v>2015</v>
      </c>
      <c r="M4" s="123" t="s">
        <v>2008</v>
      </c>
      <c r="N4" s="126" t="s">
        <v>2016</v>
      </c>
      <c r="O4" s="123" t="s">
        <v>2008</v>
      </c>
      <c r="P4" s="126" t="s">
        <v>2017</v>
      </c>
      <c r="Q4" s="123" t="s">
        <v>2008</v>
      </c>
      <c r="R4" s="126" t="s">
        <v>2018</v>
      </c>
      <c r="S4" s="123" t="s">
        <v>2008</v>
      </c>
      <c r="T4" s="126" t="s">
        <v>2019</v>
      </c>
      <c r="U4" s="123" t="s">
        <v>2008</v>
      </c>
      <c r="V4" s="127">
        <v>43382.0</v>
      </c>
      <c r="W4" s="123" t="s">
        <v>2008</v>
      </c>
      <c r="X4" s="123" t="s">
        <v>2020</v>
      </c>
      <c r="Y4" s="123" t="s">
        <v>2008</v>
      </c>
      <c r="Z4" s="128" t="s">
        <v>2021</v>
      </c>
      <c r="AA4" s="123" t="s">
        <v>2008</v>
      </c>
      <c r="AB4" s="128" t="s">
        <v>2022</v>
      </c>
      <c r="AC4" s="123" t="s">
        <v>2008</v>
      </c>
      <c r="AD4" s="128" t="s">
        <v>2023</v>
      </c>
      <c r="AE4" s="123" t="s">
        <v>2008</v>
      </c>
      <c r="AF4" s="128" t="s">
        <v>2024</v>
      </c>
      <c r="AG4" s="123" t="s">
        <v>2008</v>
      </c>
      <c r="AH4" s="123" t="s">
        <v>2025</v>
      </c>
      <c r="AI4" s="123" t="s">
        <v>2008</v>
      </c>
      <c r="AJ4" s="123" t="s">
        <v>2026</v>
      </c>
      <c r="AK4" s="123" t="s">
        <v>2008</v>
      </c>
      <c r="AL4" s="123" t="s">
        <v>2027</v>
      </c>
      <c r="AM4" s="123" t="s">
        <v>2008</v>
      </c>
      <c r="AN4" s="129" t="s">
        <v>2028</v>
      </c>
      <c r="AO4" s="123" t="s">
        <v>2008</v>
      </c>
      <c r="AP4" s="126" t="s">
        <v>2018</v>
      </c>
      <c r="AQ4" s="123" t="s">
        <v>2008</v>
      </c>
      <c r="AR4" s="126" t="s">
        <v>2019</v>
      </c>
      <c r="AS4" s="123" t="s">
        <v>2008</v>
      </c>
      <c r="AT4" s="126" t="s">
        <v>1771</v>
      </c>
      <c r="AU4" s="123" t="s">
        <v>2008</v>
      </c>
      <c r="AV4" s="126">
        <v>10.0</v>
      </c>
      <c r="AW4" s="123" t="s">
        <v>2008</v>
      </c>
      <c r="AX4" s="123" t="s">
        <v>2029</v>
      </c>
      <c r="AY4" s="123" t="s">
        <v>2008</v>
      </c>
    </row>
    <row r="5">
      <c r="A5" s="48" t="s">
        <v>89</v>
      </c>
      <c r="B5" s="130">
        <f>countifs('Liceu I'!$G$5:$G$630,A5,'Liceu I'!$BE$5:$BE$630,"DA")</f>
        <v>0</v>
      </c>
      <c r="C5" s="21">
        <f>countifs('Liceu I'!$F$5:$F$630,"F",'Liceu I'!$G$5:$G$630,A5,'Liceu I'!$BE$5:$BE$630,"DA")</f>
        <v>0</v>
      </c>
      <c r="D5" s="131">
        <f>countifs('Liceu I'!$G$5:$G$630,A5,'Liceu I'!$BF$5:$BF$630,"DA")</f>
        <v>0</v>
      </c>
      <c r="E5" s="21">
        <f>countifs('Liceu I'!$F$5:$F$630,"F",'Liceu I'!$G$5:$G$630,A5,'Liceu I'!$BF$5:$BF$630,"DA")</f>
        <v>0</v>
      </c>
      <c r="F5" s="21">
        <f>countifs('Liceu I'!$G$5:$G$630,A5,'Liceu I'!$BG$5:$BG$630,"DA")</f>
        <v>0</v>
      </c>
      <c r="G5" s="21">
        <f>countifs('Liceu I'!$F$5:$F$630,"F",'Liceu I'!$G$5:$G$630,A5,'Liceu I'!$BG$5:$BG$630,"DA")</f>
        <v>0</v>
      </c>
      <c r="H5" s="21">
        <f>countifs('Liceu I'!$G$5:$G$630,A5,'Liceu I'!$BI$5:$BI$630,"DA")</f>
        <v>0</v>
      </c>
      <c r="I5" s="21">
        <f>countifs('Liceu I'!$F$5:$F$630,"F",'Liceu I'!$G$5:$G$630,A5,'Liceu I'!$BI$5:$BI$630,"DA")</f>
        <v>0</v>
      </c>
      <c r="J5" s="21">
        <f>countifs('Liceu I'!$G$5:$G$630,A5,'Liceu I'!$BJ$5:$BJ$630,"DA")</f>
        <v>0</v>
      </c>
      <c r="K5" s="21">
        <f>countifs('Liceu I'!$F$5:$F$630,"F",'Liceu I'!$G$5:$G$630,A5,'Liceu I'!$BJ$5:$BJ$630,"DA")</f>
        <v>0</v>
      </c>
      <c r="L5" s="21">
        <f>countifs('Liceu I'!$BA$5:$BA$630,"=0",'Liceu I'!$G$5:$G$630,A5,'Liceu I'!$BJ$5:$BJ$630,"DA",'Liceu I'!$BK$5:$BK$630,"NU")</f>
        <v>0</v>
      </c>
      <c r="M5" s="130">
        <f>countifs('Liceu I'!$BA$5:$BA$630,"=0",'Liceu I'!$G$5:$G$630,A5,'Liceu I'!$BJ$5:$BJ$630,"DA",'Liceu I'!$F$5:$F$630,"F",'Liceu I'!$BK$5:$BK$630,"NU")</f>
        <v>0</v>
      </c>
      <c r="N5" s="130">
        <f>countifs('Liceu I'!G5:G630,A5,'Liceu I'!$AY$5:$AY$630,"&lt;6")</f>
        <v>0</v>
      </c>
      <c r="O5" s="130">
        <f>countifs('Liceu I'!$F$5:$F$630,"F",'Liceu I'!G5:G630,A5,'Liceu I'!$AY$5:$AY$630,"&lt;6")</f>
        <v>0</v>
      </c>
      <c r="P5" s="130">
        <f>countifs('Liceu I'!G5:G630,A5,'Liceu I'!$AY$5:$AY$630,"&lt;7")-N5</f>
        <v>0</v>
      </c>
      <c r="Q5" s="130">
        <f>countifs('Liceu I'!$F$5:$F$630,"F",'Liceu I'!G5:G630,A5,'Liceu I'!$AY$5:$AY$630,"&lt;7")-O5</f>
        <v>0</v>
      </c>
      <c r="R5" s="132">
        <f>countifs('Liceu I'!G5:G630,A5,'Liceu I'!$AY$5:$AY$630,"&lt;8")-N5-P5</f>
        <v>0</v>
      </c>
      <c r="S5" s="130">
        <f>countifs('Liceu I'!$F$5:$F$630,"F",'Liceu I'!G5:G630,A5,'Liceu I'!$AY$5:$AY$630,"&lt;8")-O5-Q5</f>
        <v>0</v>
      </c>
      <c r="T5" s="132">
        <f>countifs('Liceu I'!G5:G630,A5,'Liceu I'!$AY$5:$AY$630,"&lt;9")-N5-P5-R5</f>
        <v>0</v>
      </c>
      <c r="U5" s="130">
        <f>countifs('Liceu I'!$F$5:$F$630,"F",'Liceu I'!G5:G630,A5,'Liceu I'!$AY$5:$AY$630,"&lt;9")-O5-Q5-S5</f>
        <v>0</v>
      </c>
      <c r="V5" s="132">
        <f>countifs('Liceu I'!G5:G630,A5,'Liceu I'!$AY$5:$AY$630,"&lt;=10")-N5-P5-R5-T5</f>
        <v>0</v>
      </c>
      <c r="W5" s="130">
        <f>countifs('Liceu I'!$F$5:$F$630,"F",'Liceu I'!G5:G630,A5,'Liceu I'!$AY$5:$AY$630,"&lt;=10")-O5-Q5-S5-U5</f>
        <v>0</v>
      </c>
      <c r="X5" s="130">
        <f>countifs('Liceu I'!$G$5:$G$630,A5,'Liceu I'!$BA$5:$BA$630,"&gt;0")</f>
        <v>0</v>
      </c>
      <c r="Y5" s="130">
        <f>countifs('Liceu I'!$F$5:$F$630,"F",'Liceu I'!$G$5:$G$630,A5,'Liceu I'!$BA$5:$BA$630,"&gt;0")</f>
        <v>0</v>
      </c>
      <c r="Z5" s="130">
        <f>countifs('Liceu I'!$G$5:$G$630,A5,'Liceu I'!$BA$5:$BA$630,"=1")</f>
        <v>0</v>
      </c>
      <c r="AA5" s="130">
        <f>countifs('Liceu I'!$F$5:$F$630,"F",'Liceu I'!$G$5:$G$630,A5,'Liceu I'!$BA$5:$BA$630,"=1")</f>
        <v>0</v>
      </c>
      <c r="AB5" s="130">
        <f>countifs('Liceu I'!$G$5:$G$630,A5,'Liceu I'!$BA$5:$BA$630,"=2")</f>
        <v>0</v>
      </c>
      <c r="AC5" s="130">
        <f>countifs('Liceu I'!$F$5:$F$630,"F",'Liceu I'!$G$5:$G$630,A5,'Liceu I'!$BA$5:$BA$630,"=2")</f>
        <v>0</v>
      </c>
      <c r="AD5" s="130">
        <f>countifs('Liceu I'!$G$5:$G$630,A5,'Liceu I'!$BA$5:$BA$630,"=3")</f>
        <v>0</v>
      </c>
      <c r="AE5" s="130">
        <f>countifs('Liceu I'!$F$5:$F$630,"F",'Liceu I'!$G$5:$G$630,A5,'Liceu I'!$BA$5:$BA$630,"=3")</f>
        <v>0</v>
      </c>
      <c r="AF5" s="130">
        <f>countifs('Liceu I'!$G$5:$G$630,A5,'Liceu I'!$BA$5:$BA$630,"&gt;3")</f>
        <v>0</v>
      </c>
      <c r="AG5" s="130">
        <f>countifs('Liceu I'!$F$5:$F$630,"F",'Liceu I'!$G$5:$G$630,A5,'Liceu I'!$BA$5:$BA$630,"&gt;3")</f>
        <v>0</v>
      </c>
      <c r="AH5" s="130">
        <f>SUMIFS('Liceu I'!$BB$5:$BB$630,'Liceu I'!$G$5:$G$630,A5)</f>
        <v>0</v>
      </c>
      <c r="AI5" s="130">
        <f>SUMIFS('Liceu I'!$BB$5:$BB$630,'Liceu I'!$F$5:$F$630,"F",'Liceu I'!$G$5:$G$630,A5)</f>
        <v>0</v>
      </c>
      <c r="AJ5" s="21">
        <f t="shared" ref="AJ5:AK5" si="1">AH5-AL5</f>
        <v>0</v>
      </c>
      <c r="AK5" s="21">
        <f t="shared" si="1"/>
        <v>0</v>
      </c>
      <c r="AL5" s="130">
        <f>SUMIFS('Liceu I'!$BC$5:$BC$630,'Liceu I'!$G$5:$G$630,A5)</f>
        <v>0</v>
      </c>
      <c r="AM5" s="130">
        <f>SUMIFS('Liceu I'!$BC$5:$BC$630,'Liceu I'!$F$5:$F$630,"F",'Liceu I'!$G$5:$G$630,A5)</f>
        <v>0</v>
      </c>
      <c r="AN5" s="130">
        <f>countifs('Liceu I'!$G$5:$G$630,A5,'Liceu I'!$AX$5:$AX$630,"&lt;7")</f>
        <v>0</v>
      </c>
      <c r="AO5" s="130">
        <f>countifs('Liceu I'!$F$5:$F$630,"F",'Liceu I'!$G$5:$G$630,A5,'Liceu I'!$AX$5:$AX$630,"&lt;7")</f>
        <v>0</v>
      </c>
      <c r="AP5" s="130">
        <f>countifs('Liceu I'!$G$5:$G$630,A5,'Liceu I'!$AX$5:$AX$630,"&lt;8")-AN5</f>
        <v>0</v>
      </c>
      <c r="AQ5" s="130">
        <f>countifs('Liceu I'!$F$5:$F$630,"F",'Liceu I'!$G$5:$G$630,A5,'Liceu I'!$AX$5:$AX$630,"&lt;8")-AO5</f>
        <v>0</v>
      </c>
      <c r="AR5" s="130">
        <f>countifs('Liceu I'!$G$5:$G$630,A5,'Liceu I'!$AX$5:$AX$630,"&lt;9")-AN5-AP5</f>
        <v>0</v>
      </c>
      <c r="AS5" s="130">
        <f>countifs('Liceu I'!$F$5:$F$630,"F",'Liceu I'!$G$5:$G$630,A5,'Liceu I'!$AX$5:$AX$630,"&lt;9")-AO5-AQ5</f>
        <v>0</v>
      </c>
      <c r="AT5" s="130">
        <f>countifs('Liceu I'!$G$5:$G$630,A5,'Liceu I'!$AX$5:$AX$630,"&lt;10")-AN5-AP5-AR5</f>
        <v>0</v>
      </c>
      <c r="AU5" s="130">
        <f>countifs('Liceu I'!$F$5:$F$630,"F",'Liceu I'!$G$5:$G$630,A5,'Liceu I'!$AX$5:$AX$630,"&lt;10")-AO5-AQ5-AS5</f>
        <v>0</v>
      </c>
      <c r="AV5" s="130">
        <f>countifs('Liceu I'!$G$5:$G$630,A5,'Liceu I'!$AX$5:$AX$630,"=10")</f>
        <v>0</v>
      </c>
      <c r="AW5" s="130">
        <f>countifs('Liceu I'!$F$5:$F$630,"F",'Liceu I'!$G$5:$G$630,A5,'Liceu I'!$AX$5:$AX$630,"=10")</f>
        <v>0</v>
      </c>
      <c r="AX5" s="130">
        <f>countifs('Liceu I'!$G$5:$G$630,A5,'Liceu I'!$BK$5:$BK$630,"DA")</f>
        <v>0</v>
      </c>
      <c r="AY5" s="130">
        <f>countifs('Liceu I'!$F$5:$F$630,"F",'Liceu I'!$G$5:$G$630,A5,'Liceu I'!$BK$5:$BK$630,"DA")</f>
        <v>0</v>
      </c>
    </row>
    <row r="6">
      <c r="A6" s="48" t="s">
        <v>312</v>
      </c>
      <c r="B6" s="130">
        <f>countifs('Liceu I'!$G$5:$G$630,A6,'Liceu I'!$BE$5:$BE$630,"DA")</f>
        <v>28</v>
      </c>
      <c r="C6" s="21">
        <f>countifs('Liceu I'!$F$5:$F$630,"F",'Liceu I'!$G$5:$G$630,A6,'Liceu I'!$BE$5:$BE$630,"DA")</f>
        <v>17</v>
      </c>
      <c r="D6" s="131">
        <f>countifs('Liceu I'!$G$5:$G$630,A6,'Liceu I'!$BF$5:$BF$630,"DA")</f>
        <v>0</v>
      </c>
      <c r="E6" s="21">
        <f>countifs('Liceu I'!$F$5:$F$630,"F",'Liceu I'!$G$5:$G$630,A6,'Liceu I'!$BF$5:$BF$630,"DA")</f>
        <v>0</v>
      </c>
      <c r="F6" s="21">
        <f>countifs('Liceu I'!$G$5:$G$630,A6,'Liceu I'!$BG$5:$BG$630,"DA")</f>
        <v>0</v>
      </c>
      <c r="G6" s="21">
        <f>countifs('Liceu I'!$F$5:$F$630,"F",'Liceu I'!$G$5:$G$630,A6,'Liceu I'!$BG$5:$BG$630,"DA")</f>
        <v>0</v>
      </c>
      <c r="H6" s="21">
        <f>countifs('Liceu I'!$G$5:$G$630,A6,'Liceu I'!$BI$5:$BI$630,"DA")</f>
        <v>1</v>
      </c>
      <c r="I6" s="21">
        <f>countifs('Liceu I'!$F$5:$F$630,"F",'Liceu I'!$G$5:$G$630,A6,'Liceu I'!$BI$5:$BI$630,"DA")</f>
        <v>1</v>
      </c>
      <c r="J6" s="21">
        <f>countifs('Liceu I'!$G$5:$G$630,A6,'Liceu I'!$BJ$5:$BJ$630,"DA")</f>
        <v>29</v>
      </c>
      <c r="K6" s="21">
        <f>countifs('Liceu I'!$F$5:$F$630,"F",'Liceu I'!$G$5:$G$630,A6,'Liceu I'!$BJ$5:$BJ$630,"DA")</f>
        <v>18</v>
      </c>
      <c r="L6" s="21">
        <f>countifs('Liceu I'!$BA$5:$BA$630,"=0",'Liceu I'!$G$5:$G$630,A6,'Liceu I'!$BJ$5:$BJ$630,"DA",'Liceu I'!$BK$5:$BK$630,"NU")</f>
        <v>29</v>
      </c>
      <c r="M6" s="130">
        <f>countifs('Liceu I'!$BA$5:$BA$630,"=0",'Liceu I'!$G$5:$G$630,A6,'Liceu I'!$BJ$5:$BJ$630,"DA",'Liceu I'!$F$5:$F$630,"F",'Liceu I'!$BK$5:$BK$630,"NU")</f>
        <v>18</v>
      </c>
      <c r="N6" s="130">
        <f>countifs('Liceu I'!G6:G631,A6,'Liceu I'!$AY$5:$AY$630,"&lt;6")</f>
        <v>0</v>
      </c>
      <c r="O6" s="130">
        <f>countifs('Liceu I'!$F$5:$F$630,"F",'Liceu I'!G6:G631,A6,'Liceu I'!$AY$5:$AY$630,"&lt;6")</f>
        <v>0</v>
      </c>
      <c r="P6" s="130">
        <f>countifs('Liceu I'!G6:G631,A6,'Liceu I'!$AY$5:$AY$630,"&lt;7")-N6</f>
        <v>0</v>
      </c>
      <c r="Q6" s="130">
        <f>countifs('Liceu I'!$F$5:$F$630,"F",'Liceu I'!G6:G631,A6,'Liceu I'!$AY$5:$AY$630,"&lt;7")-O6</f>
        <v>0</v>
      </c>
      <c r="R6" s="132">
        <f>countifs('Liceu I'!G6:G631,A6,'Liceu I'!$AY$5:$AY$630,"&lt;8")-N6-P6</f>
        <v>1</v>
      </c>
      <c r="S6" s="130">
        <f>countifs('Liceu I'!$F$5:$F$630,"F",'Liceu I'!G6:G631,A6,'Liceu I'!$AY$5:$AY$630,"&lt;8")-O6-Q6</f>
        <v>0</v>
      </c>
      <c r="T6" s="132">
        <f>countifs('Liceu I'!G6:G631,A6,'Liceu I'!$AY$5:$AY$630,"&lt;9")-N6-P6-R6</f>
        <v>19</v>
      </c>
      <c r="U6" s="130">
        <f>countifs('Liceu I'!$F$5:$F$630,"F",'Liceu I'!G6:G631,A6,'Liceu I'!$AY$5:$AY$630,"&lt;9")-O6-Q6-S6</f>
        <v>12</v>
      </c>
      <c r="V6" s="132">
        <f>countifs('Liceu I'!G6:G631,A6,'Liceu I'!$AY$5:$AY$630,"&lt;=10")-N6-P6-R6-T6</f>
        <v>8</v>
      </c>
      <c r="W6" s="130">
        <f>countifs('Liceu I'!$F$5:$F$630,"F",'Liceu I'!G6:G631,A6,'Liceu I'!$AY$5:$AY$630,"&lt;=10")-O6-Q6-S6-U6</f>
        <v>6</v>
      </c>
      <c r="X6" s="130">
        <f>countifs('Liceu I'!$G$5:$G$630,A6,'Liceu I'!$BA$5:$BA$630,"&gt;0")</f>
        <v>0</v>
      </c>
      <c r="Y6" s="130">
        <f>countifs('Liceu I'!$F$5:$F$630,"F",'Liceu I'!$G$5:$G$630,A6,'Liceu I'!$BA$5:$BA$630,"&gt;0")</f>
        <v>0</v>
      </c>
      <c r="Z6" s="130">
        <f>countifs('Liceu I'!$G$5:$G$630,A6,'Liceu I'!$BA$5:$BA$630,"=1")</f>
        <v>0</v>
      </c>
      <c r="AA6" s="130">
        <f>countifs('Liceu I'!$F$5:$F$630,"F",'Liceu I'!$G$5:$G$630,A6,'Liceu I'!$BA$5:$BA$630,"=1")</f>
        <v>0</v>
      </c>
      <c r="AB6" s="130">
        <f>countifs('Liceu I'!$G$5:$G$630,A6,'Liceu I'!$BA$5:$BA$630,"=2")</f>
        <v>0</v>
      </c>
      <c r="AC6" s="130">
        <f>countifs('Liceu I'!$F$5:$F$630,"F",'Liceu I'!$G$5:$G$630,A6,'Liceu I'!$BA$5:$BA$630,"=2")</f>
        <v>0</v>
      </c>
      <c r="AD6" s="130">
        <f>countifs('Liceu I'!$G$5:$G$630,A6,'Liceu I'!$BA$5:$BA$630,"=3")</f>
        <v>0</v>
      </c>
      <c r="AE6" s="130">
        <f>countifs('Liceu I'!$F$5:$F$630,"F",'Liceu I'!$G$5:$G$630,A6,'Liceu I'!$BA$5:$BA$630,"=3")</f>
        <v>0</v>
      </c>
      <c r="AF6" s="130">
        <f>countifs('Liceu I'!$G$5:$G$630,A6,'Liceu I'!$BA$5:$BA$630,"&gt;3")</f>
        <v>0</v>
      </c>
      <c r="AG6" s="130">
        <f>countifs('Liceu I'!$F$5:$F$630,"F",'Liceu I'!$G$5:$G$630,A6,'Liceu I'!$BA$5:$BA$630,"&gt;3")</f>
        <v>0</v>
      </c>
      <c r="AH6" s="130">
        <f>SUMIFS('Liceu I'!$BB$5:$BB$630,'Liceu I'!$G$5:$G$630,A6)</f>
        <v>343</v>
      </c>
      <c r="AI6" s="130">
        <f>SUMIFS('Liceu I'!$BB$5:$BB$630,'Liceu I'!$F$5:$F$630,"F",'Liceu I'!$G$5:$G$630,A6)</f>
        <v>204</v>
      </c>
      <c r="AJ6" s="21">
        <f t="shared" ref="AJ6:AK6" si="2">AH6-AL6</f>
        <v>217</v>
      </c>
      <c r="AK6" s="21">
        <f t="shared" si="2"/>
        <v>125</v>
      </c>
      <c r="AL6" s="130">
        <f>SUMIFS('Liceu I'!$BC$5:$BC$630,'Liceu I'!$G$5:$G$630,A6)</f>
        <v>126</v>
      </c>
      <c r="AM6" s="130">
        <f>SUMIFS('Liceu I'!$BC$5:$BC$630,'Liceu I'!$F$5:$F$630,"F",'Liceu I'!$G$5:$G$630,A6)</f>
        <v>79</v>
      </c>
      <c r="AN6" s="130">
        <f>countifs('Liceu I'!$G$5:$G$630,A6,'Liceu I'!$AX$5:$AX$630,"&lt;7")</f>
        <v>0</v>
      </c>
      <c r="AO6" s="130">
        <f>countifs('Liceu I'!$F$5:$F$630,"F",'Liceu I'!$G$5:$G$630,A6,'Liceu I'!$AX$5:$AX$630,"&lt;7")</f>
        <v>0</v>
      </c>
      <c r="AP6" s="130">
        <f>countifs('Liceu I'!$G$5:$G$630,A6,'Liceu I'!$AX$5:$AX$630,"&lt;8")-AN6</f>
        <v>0</v>
      </c>
      <c r="AQ6" s="130">
        <f>countifs('Liceu I'!$F$5:$F$630,"F",'Liceu I'!$G$5:$G$630,A6,'Liceu I'!$AX$5:$AX$630,"&lt;8")-AO6</f>
        <v>0</v>
      </c>
      <c r="AR6" s="130">
        <f>countifs('Liceu I'!$G$5:$G$630,A6,'Liceu I'!$AX$5:$AX$630,"&lt;9")-AN6-AP6</f>
        <v>0</v>
      </c>
      <c r="AS6" s="130">
        <f>countifs('Liceu I'!$F$5:$F$630,"F",'Liceu I'!$G$5:$G$630,A6,'Liceu I'!$AX$5:$AX$630,"&lt;9")-AO6-AQ6</f>
        <v>0</v>
      </c>
      <c r="AT6" s="130">
        <f>countifs('Liceu I'!$G$5:$G$630,A6,'Liceu I'!$AX$5:$AX$630,"&lt;10")-AN6-AP6-AR6</f>
        <v>0</v>
      </c>
      <c r="AU6" s="130">
        <f>countifs('Liceu I'!$F$5:$F$630,"F",'Liceu I'!$G$5:$G$630,A6,'Liceu I'!$AX$5:$AX$630,"&lt;10")-AO6-AQ6-AS6</f>
        <v>0</v>
      </c>
      <c r="AV6" s="130">
        <f>countifs('Liceu I'!$G$5:$G$630,A6,'Liceu I'!$AX$5:$AX$630,"=10")</f>
        <v>29</v>
      </c>
      <c r="AW6" s="130">
        <f>countifs('Liceu I'!$F$5:$F$630,"F",'Liceu I'!$G$5:$G$630,A6,'Liceu I'!$AX$5:$AX$630,"=10")</f>
        <v>18</v>
      </c>
      <c r="AX6" s="130">
        <f>countifs('Liceu I'!$G$5:$G$630,A6,'Liceu I'!$BK$5:$BK$630,"DA")</f>
        <v>0</v>
      </c>
      <c r="AY6" s="130">
        <f>countifs('Liceu I'!$F$5:$F$630,"F",'Liceu I'!$G$5:$G$630,A6,'Liceu I'!$BK$5:$BK$630,"DA")</f>
        <v>0</v>
      </c>
    </row>
    <row r="7">
      <c r="A7" s="48" t="s">
        <v>513</v>
      </c>
      <c r="B7" s="130">
        <f>countifs('Liceu I'!$G$5:$G$630,A7,'Liceu I'!$BE$5:$BE$630,"DA")</f>
        <v>29</v>
      </c>
      <c r="C7" s="21">
        <f>countifs('Liceu I'!$F$5:$F$630,"F",'Liceu I'!$G$5:$G$630,A7,'Liceu I'!$BE$5:$BE$630,"DA")</f>
        <v>20</v>
      </c>
      <c r="D7" s="131">
        <f>countifs('Liceu I'!$G$5:$G$630,A7,'Liceu I'!$BF$5:$BF$630,"DA")</f>
        <v>1</v>
      </c>
      <c r="E7" s="21">
        <f>countifs('Liceu I'!$F$5:$F$630,"F",'Liceu I'!$G$5:$G$630,A7,'Liceu I'!$BF$5:$BF$630,"DA")</f>
        <v>1</v>
      </c>
      <c r="F7" s="21">
        <f>countifs('Liceu I'!$G$5:$G$630,A7,'Liceu I'!$BG$5:$BG$630,"DA")</f>
        <v>0</v>
      </c>
      <c r="G7" s="21">
        <f>countifs('Liceu I'!$F$5:$F$630,"F",'Liceu I'!$G$5:$G$630,A7,'Liceu I'!$BG$5:$BG$630,"DA")</f>
        <v>0</v>
      </c>
      <c r="H7" s="21">
        <f>countifs('Liceu I'!$G$5:$G$630,A7,'Liceu I'!$BI$5:$BI$630,"DA")</f>
        <v>5</v>
      </c>
      <c r="I7" s="21">
        <f>countifs('Liceu I'!$F$5:$F$630,"F",'Liceu I'!$G$5:$G$630,A7,'Liceu I'!$BI$5:$BI$630,"DA")</f>
        <v>3</v>
      </c>
      <c r="J7" s="21">
        <f>countifs('Liceu I'!$G$5:$G$630,A7,'Liceu I'!$BJ$5:$BJ$630,"DA")</f>
        <v>33</v>
      </c>
      <c r="K7" s="21">
        <f>countifs('Liceu I'!$F$5:$F$630,"F",'Liceu I'!$G$5:$G$630,A7,'Liceu I'!$BJ$5:$BJ$630,"DA")</f>
        <v>22</v>
      </c>
      <c r="L7" s="21">
        <f>countifs('Liceu I'!$BA$5:$BA$630,"=0",'Liceu I'!$G$5:$G$630,A7,'Liceu I'!$BJ$5:$BJ$630,"DA",'Liceu I'!$BK$5:$BK$630,"NU")</f>
        <v>32</v>
      </c>
      <c r="M7" s="130">
        <f>countifs('Liceu I'!$BA$5:$BA$630,"=0",'Liceu I'!$G$5:$G$630,A7,'Liceu I'!$BJ$5:$BJ$630,"DA",'Liceu I'!$F$5:$F$630,"F",'Liceu I'!$BK$5:$BK$630,"NU")</f>
        <v>21</v>
      </c>
      <c r="N7" s="130">
        <f>countifs('Liceu I'!G7:G632,A7,'Liceu I'!$AY$5:$AY$630,"&lt;6")</f>
        <v>0</v>
      </c>
      <c r="O7" s="130">
        <f>countifs('Liceu I'!$F$5:$F$630,"F",'Liceu I'!G7:G632,A7,'Liceu I'!$AY$5:$AY$630,"&lt;6")</f>
        <v>0</v>
      </c>
      <c r="P7" s="130">
        <f>countifs('Liceu I'!G7:G632,A7,'Liceu I'!$AY$5:$AY$630,"&lt;7")-N7</f>
        <v>0</v>
      </c>
      <c r="Q7" s="130">
        <f>countifs('Liceu I'!$F$5:$F$630,"F",'Liceu I'!G7:G632,A7,'Liceu I'!$AY$5:$AY$630,"&lt;7")-O7</f>
        <v>0</v>
      </c>
      <c r="R7" s="132">
        <f>countifs('Liceu I'!G7:G632,A7,'Liceu I'!$AY$5:$AY$630,"&lt;8")-N7-P7</f>
        <v>0</v>
      </c>
      <c r="S7" s="130">
        <f>countifs('Liceu I'!$F$5:$F$630,"F",'Liceu I'!G7:G632,A7,'Liceu I'!$AY$5:$AY$630,"&lt;8")-O7-Q7</f>
        <v>0</v>
      </c>
      <c r="T7" s="132">
        <f>countifs('Liceu I'!G7:G632,A7,'Liceu I'!$AY$5:$AY$630,"&lt;9")-N7-P7-R7</f>
        <v>11</v>
      </c>
      <c r="U7" s="130">
        <f>countifs('Liceu I'!$F$5:$F$630,"F",'Liceu I'!G7:G632,A7,'Liceu I'!$AY$5:$AY$630,"&lt;9")-O7-Q7-S7</f>
        <v>3</v>
      </c>
      <c r="V7" s="132">
        <f>countifs('Liceu I'!G7:G632,A7,'Liceu I'!$AY$5:$AY$630,"&lt;=10")-N7-P7-R7-T7</f>
        <v>21</v>
      </c>
      <c r="W7" s="130">
        <f>countifs('Liceu I'!$F$5:$F$630,"F",'Liceu I'!G7:G632,A7,'Liceu I'!$AY$5:$AY$630,"&lt;=10")-O7-Q7-S7-U7</f>
        <v>18</v>
      </c>
      <c r="X7" s="130">
        <f>countifs('Liceu I'!$G$5:$G$630,A7,'Liceu I'!$BA$5:$BA$630,"&gt;0")</f>
        <v>0</v>
      </c>
      <c r="Y7" s="130">
        <f>countifs('Liceu I'!$F$5:$F$630,"F",'Liceu I'!$G$5:$G$630,A7,'Liceu I'!$BA$5:$BA$630,"&gt;0")</f>
        <v>0</v>
      </c>
      <c r="Z7" s="130">
        <f>countifs('Liceu I'!$G$5:$G$630,A7,'Liceu I'!$BA$5:$BA$630,"=1")</f>
        <v>0</v>
      </c>
      <c r="AA7" s="130">
        <f>countifs('Liceu I'!$F$5:$F$630,"F",'Liceu I'!$G$5:$G$630,A7,'Liceu I'!$BA$5:$BA$630,"=1")</f>
        <v>0</v>
      </c>
      <c r="AB7" s="130">
        <f>countifs('Liceu I'!$G$5:$G$630,A7,'Liceu I'!$BA$5:$BA$630,"=2")</f>
        <v>0</v>
      </c>
      <c r="AC7" s="130">
        <f>countifs('Liceu I'!$F$5:$F$630,"F",'Liceu I'!$G$5:$G$630,A7,'Liceu I'!$BA$5:$BA$630,"=2")</f>
        <v>0</v>
      </c>
      <c r="AD7" s="130">
        <f>countifs('Liceu I'!$G$5:$G$630,A7,'Liceu I'!$BA$5:$BA$630,"=3")</f>
        <v>0</v>
      </c>
      <c r="AE7" s="130">
        <f>countifs('Liceu I'!$F$5:$F$630,"F",'Liceu I'!$G$5:$G$630,A7,'Liceu I'!$BA$5:$BA$630,"=3")</f>
        <v>0</v>
      </c>
      <c r="AF7" s="130">
        <f>countifs('Liceu I'!$G$5:$G$630,A7,'Liceu I'!$BA$5:$BA$630,"&gt;3")</f>
        <v>0</v>
      </c>
      <c r="AG7" s="130">
        <f>countifs('Liceu I'!$F$5:$F$630,"F",'Liceu I'!$G$5:$G$630,A7,'Liceu I'!$BA$5:$BA$630,"&gt;3")</f>
        <v>0</v>
      </c>
      <c r="AH7" s="130">
        <f>SUMIFS('Liceu I'!$BB$5:$BB$630,'Liceu I'!$G$5:$G$630,A7)</f>
        <v>738</v>
      </c>
      <c r="AI7" s="130">
        <f>SUMIFS('Liceu I'!$BB$5:$BB$630,'Liceu I'!$F$5:$F$630,"F",'Liceu I'!$G$5:$G$630,A7)</f>
        <v>547</v>
      </c>
      <c r="AJ7" s="21">
        <f t="shared" ref="AJ7:AK7" si="3">AH7-AL7</f>
        <v>644</v>
      </c>
      <c r="AK7" s="21">
        <f t="shared" si="3"/>
        <v>484</v>
      </c>
      <c r="AL7" s="130">
        <f>SUMIFS('Liceu I'!$BC$5:$BC$630,'Liceu I'!$G$5:$G$630,A7)</f>
        <v>94</v>
      </c>
      <c r="AM7" s="130">
        <f>SUMIFS('Liceu I'!$BC$5:$BC$630,'Liceu I'!$F$5:$F$630,"F",'Liceu I'!$G$5:$G$630,A7)</f>
        <v>63</v>
      </c>
      <c r="AN7" s="130">
        <f>countifs('Liceu I'!$G$5:$G$630,A7,'Liceu I'!$AX$5:$AX$630,"&lt;7")</f>
        <v>0</v>
      </c>
      <c r="AO7" s="130">
        <f>countifs('Liceu I'!$F$5:$F$630,"F",'Liceu I'!$G$5:$G$630,A7,'Liceu I'!$AX$5:$AX$630,"&lt;7")</f>
        <v>0</v>
      </c>
      <c r="AP7" s="130">
        <f>countifs('Liceu I'!$G$5:$G$630,A7,'Liceu I'!$AX$5:$AX$630,"&lt;8")-AN7</f>
        <v>0</v>
      </c>
      <c r="AQ7" s="130">
        <f>countifs('Liceu I'!$F$5:$F$630,"F",'Liceu I'!$G$5:$G$630,A7,'Liceu I'!$AX$5:$AX$630,"&lt;8")-AO7</f>
        <v>0</v>
      </c>
      <c r="AR7" s="130">
        <f>countifs('Liceu I'!$G$5:$G$630,A7,'Liceu I'!$AX$5:$AX$630,"&lt;9")-AN7-AP7</f>
        <v>0</v>
      </c>
      <c r="AS7" s="130">
        <f>countifs('Liceu I'!$F$5:$F$630,"F",'Liceu I'!$G$5:$G$630,A7,'Liceu I'!$AX$5:$AX$630,"&lt;9")-AO7-AQ7</f>
        <v>0</v>
      </c>
      <c r="AT7" s="130">
        <f>countifs('Liceu I'!$G$5:$G$630,A7,'Liceu I'!$AX$5:$AX$630,"&lt;10")-AN7-AP7-AR7</f>
        <v>0</v>
      </c>
      <c r="AU7" s="130">
        <f>countifs('Liceu I'!$F$5:$F$630,"F",'Liceu I'!$G$5:$G$630,A7,'Liceu I'!$AX$5:$AX$630,"&lt;10")-AO7-AQ7-AS7</f>
        <v>0</v>
      </c>
      <c r="AV7" s="130">
        <f>countifs('Liceu I'!$G$5:$G$630,A7,'Liceu I'!$AX$5:$AX$630,"=10")</f>
        <v>32</v>
      </c>
      <c r="AW7" s="130">
        <f>countifs('Liceu I'!$F$5:$F$630,"F",'Liceu I'!$G$5:$G$630,A7,'Liceu I'!$AX$5:$AX$630,"=10")</f>
        <v>21</v>
      </c>
      <c r="AX7" s="130">
        <f>countifs('Liceu I'!$G$5:$G$630,A7,'Liceu I'!$BK$5:$BK$630,"DA")</f>
        <v>1</v>
      </c>
      <c r="AY7" s="130">
        <f>countifs('Liceu I'!$F$5:$F$630,"F",'Liceu I'!$G$5:$G$630,A7,'Liceu I'!$BK$5:$BK$630,"DA")</f>
        <v>1</v>
      </c>
    </row>
    <row r="8">
      <c r="A8" s="48" t="s">
        <v>679</v>
      </c>
      <c r="B8" s="130">
        <f>countifs('Liceu I'!$G$5:$G$630,A8,'Liceu I'!$BE$5:$BE$630,"DA")</f>
        <v>27</v>
      </c>
      <c r="C8" s="21">
        <f>countifs('Liceu I'!$F$5:$F$630,"F",'Liceu I'!$G$5:$G$630,A8,'Liceu I'!$BE$5:$BE$630,"DA")</f>
        <v>16</v>
      </c>
      <c r="D8" s="131">
        <f>countifs('Liceu I'!$G$5:$G$630,A8,'Liceu I'!$BF$5:$BF$630,"DA")</f>
        <v>0</v>
      </c>
      <c r="E8" s="21">
        <f>countifs('Liceu I'!$F$5:$F$630,"F",'Liceu I'!$G$5:$G$630,A8,'Liceu I'!$BF$5:$BF$630,"DA")</f>
        <v>0</v>
      </c>
      <c r="F8" s="21">
        <f>countifs('Liceu I'!$G$5:$G$630,A8,'Liceu I'!$BG$5:$BG$630,"DA")</f>
        <v>0</v>
      </c>
      <c r="G8" s="21">
        <f>countifs('Liceu I'!$F$5:$F$630,"F",'Liceu I'!$G$5:$G$630,A8,'Liceu I'!$BG$5:$BG$630,"DA")</f>
        <v>0</v>
      </c>
      <c r="H8" s="21">
        <f>countifs('Liceu I'!$G$5:$G$630,A8,'Liceu I'!$BI$5:$BI$630,"DA")</f>
        <v>4</v>
      </c>
      <c r="I8" s="21">
        <f>countifs('Liceu I'!$F$5:$F$630,"F",'Liceu I'!$G$5:$G$630,A8,'Liceu I'!$BI$5:$BI$630,"DA")</f>
        <v>3</v>
      </c>
      <c r="J8" s="21">
        <f>countifs('Liceu I'!$G$5:$G$630,A8,'Liceu I'!$BJ$5:$BJ$630,"DA")</f>
        <v>31</v>
      </c>
      <c r="K8" s="21">
        <f>countifs('Liceu I'!$F$5:$F$630,"F",'Liceu I'!$G$5:$G$630,A8,'Liceu I'!$BJ$5:$BJ$630,"DA")</f>
        <v>19</v>
      </c>
      <c r="L8" s="21">
        <f>countifs('Liceu I'!$BA$5:$BA$630,"=0",'Liceu I'!$G$5:$G$630,A8,'Liceu I'!$BJ$5:$BJ$630,"DA",'Liceu I'!$BK$5:$BK$630,"NU")</f>
        <v>29</v>
      </c>
      <c r="M8" s="130">
        <f>countifs('Liceu I'!$BA$5:$BA$630,"=0",'Liceu I'!$G$5:$G$630,A8,'Liceu I'!$BJ$5:$BJ$630,"DA",'Liceu I'!$F$5:$F$630,"F",'Liceu I'!$BK$5:$BK$630,"NU")</f>
        <v>18</v>
      </c>
      <c r="N8" s="130">
        <f>countifs('Liceu I'!G8:G633,A8,'Liceu I'!$AY$5:$AY$630,"&lt;6")</f>
        <v>0</v>
      </c>
      <c r="O8" s="130">
        <f>countifs('Liceu I'!$F$5:$F$630,"F",'Liceu I'!G8:G633,A8,'Liceu I'!$AY$5:$AY$630,"&lt;6")</f>
        <v>0</v>
      </c>
      <c r="P8" s="130">
        <f>countifs('Liceu I'!G8:G633,A8,'Liceu I'!$AY$5:$AY$630,"&lt;7")-N8</f>
        <v>0</v>
      </c>
      <c r="Q8" s="130">
        <f>countifs('Liceu I'!$F$5:$F$630,"F",'Liceu I'!G8:G633,A8,'Liceu I'!$AY$5:$AY$630,"&lt;7")-O8</f>
        <v>0</v>
      </c>
      <c r="R8" s="132">
        <f>countifs('Liceu I'!G8:G633,A8,'Liceu I'!$AY$5:$AY$630,"&lt;8")-N8-P8</f>
        <v>1</v>
      </c>
      <c r="S8" s="130">
        <f>countifs('Liceu I'!$F$5:$F$630,"F",'Liceu I'!G8:G633,A8,'Liceu I'!$AY$5:$AY$630,"&lt;8")-O8-Q8</f>
        <v>1</v>
      </c>
      <c r="T8" s="132">
        <f>countifs('Liceu I'!G8:G633,A8,'Liceu I'!$AY$5:$AY$630,"&lt;9")-N8-P8-R8</f>
        <v>16</v>
      </c>
      <c r="U8" s="130">
        <f>countifs('Liceu I'!$F$5:$F$630,"F",'Liceu I'!G8:G633,A8,'Liceu I'!$AY$5:$AY$630,"&lt;9")-O8-Q8-S8</f>
        <v>11</v>
      </c>
      <c r="V8" s="132">
        <f>countifs('Liceu I'!G8:G633,A8,'Liceu I'!$AY$5:$AY$630,"&lt;=10")-N8-P8-R8-T8</f>
        <v>13</v>
      </c>
      <c r="W8" s="130">
        <f>countifs('Liceu I'!$F$5:$F$630,"F",'Liceu I'!G8:G633,A8,'Liceu I'!$AY$5:$AY$630,"&lt;=10")-O8-Q8-S8-U8</f>
        <v>7</v>
      </c>
      <c r="X8" s="130">
        <f>countifs('Liceu I'!$G$5:$G$630,A8,'Liceu I'!$BA$5:$BA$630,"&gt;0")</f>
        <v>1</v>
      </c>
      <c r="Y8" s="130">
        <f>countifs('Liceu I'!$F$5:$F$630,"F",'Liceu I'!$G$5:$G$630,A8,'Liceu I'!$BA$5:$BA$630,"&gt;0")</f>
        <v>0</v>
      </c>
      <c r="Z8" s="130">
        <f>countifs('Liceu I'!$G$5:$G$630,A8,'Liceu I'!$BA$5:$BA$630,"=1")</f>
        <v>1</v>
      </c>
      <c r="AA8" s="130">
        <f>countifs('Liceu I'!$F$5:$F$630,"F",'Liceu I'!$G$5:$G$630,A8,'Liceu I'!$BA$5:$BA$630,"=1")</f>
        <v>0</v>
      </c>
      <c r="AB8" s="130">
        <f>countifs('Liceu I'!$G$5:$G$630,A8,'Liceu I'!$BA$5:$BA$630,"=2")</f>
        <v>0</v>
      </c>
      <c r="AC8" s="130">
        <f>countifs('Liceu I'!$F$5:$F$630,"F",'Liceu I'!$G$5:$G$630,A8,'Liceu I'!$BA$5:$BA$630,"=2")</f>
        <v>0</v>
      </c>
      <c r="AD8" s="130">
        <f>countifs('Liceu I'!$G$5:$G$630,A8,'Liceu I'!$BA$5:$BA$630,"=3")</f>
        <v>0</v>
      </c>
      <c r="AE8" s="130">
        <f>countifs('Liceu I'!$F$5:$F$630,"F",'Liceu I'!$G$5:$G$630,A8,'Liceu I'!$BA$5:$BA$630,"=3")</f>
        <v>0</v>
      </c>
      <c r="AF8" s="130">
        <f>countifs('Liceu I'!$G$5:$G$630,A8,'Liceu I'!$BA$5:$BA$630,"&gt;3")</f>
        <v>0</v>
      </c>
      <c r="AG8" s="130">
        <f>countifs('Liceu I'!$F$5:$F$630,"F",'Liceu I'!$G$5:$G$630,A8,'Liceu I'!$BA$5:$BA$630,"&gt;3")</f>
        <v>0</v>
      </c>
      <c r="AH8" s="130">
        <f>SUMIFS('Liceu I'!$BB$5:$BB$630,'Liceu I'!$G$5:$G$630,A8)</f>
        <v>456</v>
      </c>
      <c r="AI8" s="130">
        <f>SUMIFS('Liceu I'!$BB$5:$BB$630,'Liceu I'!$F$5:$F$630,"F",'Liceu I'!$G$5:$G$630,A8)</f>
        <v>341</v>
      </c>
      <c r="AJ8" s="21">
        <f t="shared" ref="AJ8:AK8" si="4">AH8-AL8</f>
        <v>338</v>
      </c>
      <c r="AK8" s="21">
        <f t="shared" si="4"/>
        <v>261</v>
      </c>
      <c r="AL8" s="130">
        <f>SUMIFS('Liceu I'!$BC$5:$BC$630,'Liceu I'!$G$5:$G$630,A8)</f>
        <v>118</v>
      </c>
      <c r="AM8" s="130">
        <f>SUMIFS('Liceu I'!$BC$5:$BC$630,'Liceu I'!$F$5:$F$630,"F",'Liceu I'!$G$5:$G$630,A8)</f>
        <v>80</v>
      </c>
      <c r="AN8" s="130">
        <f>countifs('Liceu I'!$G$5:$G$630,A8,'Liceu I'!$AX$5:$AX$630,"&lt;7")</f>
        <v>0</v>
      </c>
      <c r="AO8" s="130">
        <f>countifs('Liceu I'!$F$5:$F$630,"F",'Liceu I'!$G$5:$G$630,A8,'Liceu I'!$AX$5:$AX$630,"&lt;7")</f>
        <v>0</v>
      </c>
      <c r="AP8" s="130">
        <f>countifs('Liceu I'!$G$5:$G$630,A8,'Liceu I'!$AX$5:$AX$630,"&lt;8")-AN8</f>
        <v>0</v>
      </c>
      <c r="AQ8" s="130">
        <f>countifs('Liceu I'!$F$5:$F$630,"F",'Liceu I'!$G$5:$G$630,A8,'Liceu I'!$AX$5:$AX$630,"&lt;8")-AO8</f>
        <v>0</v>
      </c>
      <c r="AR8" s="130">
        <f>countifs('Liceu I'!$G$5:$G$630,A8,'Liceu I'!$AX$5:$AX$630,"&lt;9")-AN8-AP8</f>
        <v>0</v>
      </c>
      <c r="AS8" s="130">
        <f>countifs('Liceu I'!$F$5:$F$630,"F",'Liceu I'!$G$5:$G$630,A8,'Liceu I'!$AX$5:$AX$630,"&lt;9")-AO8-AQ8</f>
        <v>0</v>
      </c>
      <c r="AT8" s="130">
        <f>countifs('Liceu I'!$G$5:$G$630,A8,'Liceu I'!$AX$5:$AX$630,"&lt;10")-AN8-AP8-AR8</f>
        <v>0</v>
      </c>
      <c r="AU8" s="130">
        <f>countifs('Liceu I'!$F$5:$F$630,"F",'Liceu I'!$G$5:$G$630,A8,'Liceu I'!$AX$5:$AX$630,"&lt;10")-AO8-AQ8-AS8</f>
        <v>0</v>
      </c>
      <c r="AV8" s="130">
        <f>countifs('Liceu I'!$G$5:$G$630,A8,'Liceu I'!$AX$5:$AX$630,"=10")</f>
        <v>31</v>
      </c>
      <c r="AW8" s="130">
        <f>countifs('Liceu I'!$F$5:$F$630,"F",'Liceu I'!$G$5:$G$630,A8,'Liceu I'!$AX$5:$AX$630,"=10")</f>
        <v>19</v>
      </c>
      <c r="AX8" s="130">
        <f>countifs('Liceu I'!$G$5:$G$630,A8,'Liceu I'!$BK$5:$BK$630,"DA")</f>
        <v>0</v>
      </c>
      <c r="AY8" s="130">
        <f>countifs('Liceu I'!$F$5:$F$630,"F",'Liceu I'!$G$5:$G$630,A8,'Liceu I'!$BK$5:$BK$630,"DA")</f>
        <v>0</v>
      </c>
    </row>
    <row r="9">
      <c r="A9" s="48" t="s">
        <v>836</v>
      </c>
      <c r="B9" s="130">
        <f>countifs('Liceu I'!$G$5:$G$630,A9,'Liceu I'!$BE$5:$BE$630,"DA")</f>
        <v>27</v>
      </c>
      <c r="C9" s="21">
        <f>countifs('Liceu I'!$F$5:$F$630,"F",'Liceu I'!$G$5:$G$630,A9,'Liceu I'!$BE$5:$BE$630,"DA")</f>
        <v>18</v>
      </c>
      <c r="D9" s="131">
        <f>countifs('Liceu I'!$G$5:$G$630,A9,'Liceu I'!$BF$5:$BF$630,"DA")</f>
        <v>1</v>
      </c>
      <c r="E9" s="21">
        <f>countifs('Liceu I'!$F$5:$F$630,"F",'Liceu I'!$G$5:$G$630,A9,'Liceu I'!$BF$5:$BF$630,"DA")</f>
        <v>1</v>
      </c>
      <c r="F9" s="21">
        <f>countifs('Liceu I'!$G$5:$G$630,A9,'Liceu I'!$BG$5:$BG$630,"DA")</f>
        <v>0</v>
      </c>
      <c r="G9" s="21">
        <f>countifs('Liceu I'!$F$5:$F$630,"F",'Liceu I'!$G$5:$G$630,A9,'Liceu I'!$BG$5:$BG$630,"DA")</f>
        <v>0</v>
      </c>
      <c r="H9" s="21">
        <f>countifs('Liceu I'!$G$5:$G$630,A9,'Liceu I'!$BI$5:$BI$630,"DA")</f>
        <v>3</v>
      </c>
      <c r="I9" s="21">
        <f>countifs('Liceu I'!$F$5:$F$630,"F",'Liceu I'!$G$5:$G$630,A9,'Liceu I'!$BI$5:$BI$630,"DA")</f>
        <v>3</v>
      </c>
      <c r="J9" s="21">
        <f>countifs('Liceu I'!$G$5:$G$630,A9,'Liceu I'!$BJ$5:$BJ$630,"DA")</f>
        <v>30</v>
      </c>
      <c r="K9" s="21">
        <f>countifs('Liceu I'!$F$5:$F$630,"F",'Liceu I'!$G$5:$G$630,A9,'Liceu I'!$BJ$5:$BJ$630,"DA")</f>
        <v>21</v>
      </c>
      <c r="L9" s="21">
        <f>countifs('Liceu I'!$BA$5:$BA$630,"=0",'Liceu I'!$G$5:$G$630,A9,'Liceu I'!$BJ$5:$BJ$630,"DA",'Liceu I'!$BK$5:$BK$630,"NU")</f>
        <v>29</v>
      </c>
      <c r="M9" s="130">
        <f>countifs('Liceu I'!$BA$5:$BA$630,"=0",'Liceu I'!$G$5:$G$630,A9,'Liceu I'!$BJ$5:$BJ$630,"DA",'Liceu I'!$F$5:$F$630,"F",'Liceu I'!$BK$5:$BK$630,"NU")</f>
        <v>20</v>
      </c>
      <c r="N9" s="130">
        <f>countifs('Liceu I'!G9:G634,A9,'Liceu I'!$AY$5:$AY$630,"&lt;6")</f>
        <v>0</v>
      </c>
      <c r="O9" s="130">
        <f>countifs('Liceu I'!$F$5:$F$630,"F",'Liceu I'!G9:G634,A9,'Liceu I'!$AY$5:$AY$630,"&lt;6")</f>
        <v>0</v>
      </c>
      <c r="P9" s="130">
        <f>countifs('Liceu I'!G9:G634,A9,'Liceu I'!$AY$5:$AY$630,"&lt;7")-N9</f>
        <v>0</v>
      </c>
      <c r="Q9" s="130">
        <f>countifs('Liceu I'!$F$5:$F$630,"F",'Liceu I'!G9:G634,A9,'Liceu I'!$AY$5:$AY$630,"&lt;7")-O9</f>
        <v>0</v>
      </c>
      <c r="R9" s="132">
        <f>countifs('Liceu I'!G9:G634,A9,'Liceu I'!$AY$5:$AY$630,"&lt;8")-N9-P9</f>
        <v>0</v>
      </c>
      <c r="S9" s="130">
        <f>countifs('Liceu I'!$F$5:$F$630,"F",'Liceu I'!G9:G634,A9,'Liceu I'!$AY$5:$AY$630,"&lt;8")-O9-Q9</f>
        <v>0</v>
      </c>
      <c r="T9" s="132">
        <f>countifs('Liceu I'!G9:G634,A9,'Liceu I'!$AY$5:$AY$630,"&lt;9")-N9-P9-R9</f>
        <v>7</v>
      </c>
      <c r="U9" s="130">
        <f>countifs('Liceu I'!$F$5:$F$630,"F",'Liceu I'!G9:G634,A9,'Liceu I'!$AY$5:$AY$630,"&lt;9")-O9-Q9-S9</f>
        <v>4</v>
      </c>
      <c r="V9" s="132">
        <f>countifs('Liceu I'!G9:G634,A9,'Liceu I'!$AY$5:$AY$630,"&lt;=10")-N9-P9-R9-T9</f>
        <v>22</v>
      </c>
      <c r="W9" s="130">
        <f>countifs('Liceu I'!$F$5:$F$630,"F",'Liceu I'!G9:G634,A9,'Liceu I'!$AY$5:$AY$630,"&lt;=10")-O9-Q9-S9-U9</f>
        <v>15</v>
      </c>
      <c r="X9" s="130">
        <f>countifs('Liceu I'!$G$5:$G$630,A9,'Liceu I'!$BA$5:$BA$630,"&gt;0")</f>
        <v>0</v>
      </c>
      <c r="Y9" s="130">
        <f>countifs('Liceu I'!$F$5:$F$630,"F",'Liceu I'!$G$5:$G$630,A9,'Liceu I'!$BA$5:$BA$630,"&gt;0")</f>
        <v>0</v>
      </c>
      <c r="Z9" s="130">
        <f>countifs('Liceu I'!$G$5:$G$630,A9,'Liceu I'!$BA$5:$BA$630,"=1")</f>
        <v>0</v>
      </c>
      <c r="AA9" s="130">
        <f>countifs('Liceu I'!$F$5:$F$630,"F",'Liceu I'!$G$5:$G$630,A9,'Liceu I'!$BA$5:$BA$630,"=1")</f>
        <v>0</v>
      </c>
      <c r="AB9" s="130">
        <f>countifs('Liceu I'!$G$5:$G$630,A9,'Liceu I'!$BA$5:$BA$630,"=2")</f>
        <v>0</v>
      </c>
      <c r="AC9" s="130">
        <f>countifs('Liceu I'!$F$5:$F$630,"F",'Liceu I'!$G$5:$G$630,A9,'Liceu I'!$BA$5:$BA$630,"=2")</f>
        <v>0</v>
      </c>
      <c r="AD9" s="130">
        <f>countifs('Liceu I'!$G$5:$G$630,A9,'Liceu I'!$BA$5:$BA$630,"=3")</f>
        <v>0</v>
      </c>
      <c r="AE9" s="130">
        <f>countifs('Liceu I'!$F$5:$F$630,"F",'Liceu I'!$G$5:$G$630,A9,'Liceu I'!$BA$5:$BA$630,"=3")</f>
        <v>0</v>
      </c>
      <c r="AF9" s="130">
        <f>countifs('Liceu I'!$G$5:$G$630,A9,'Liceu I'!$BA$5:$BA$630,"&gt;3")</f>
        <v>0</v>
      </c>
      <c r="AG9" s="130">
        <f>countifs('Liceu I'!$F$5:$F$630,"F",'Liceu I'!$G$5:$G$630,A9,'Liceu I'!$BA$5:$BA$630,"&gt;3")</f>
        <v>0</v>
      </c>
      <c r="AH9" s="130">
        <f>SUMIFS('Liceu I'!$BB$5:$BB$630,'Liceu I'!$G$5:$G$630,A9)</f>
        <v>680</v>
      </c>
      <c r="AI9" s="130">
        <f>SUMIFS('Liceu I'!$BB$5:$BB$630,'Liceu I'!$F$5:$F$630,"F",'Liceu I'!$G$5:$G$630,A9)</f>
        <v>444</v>
      </c>
      <c r="AJ9" s="21">
        <f t="shared" ref="AJ9:AK9" si="5">AH9-AL9</f>
        <v>670</v>
      </c>
      <c r="AK9" s="21">
        <f t="shared" si="5"/>
        <v>437</v>
      </c>
      <c r="AL9" s="130">
        <f>SUMIFS('Liceu I'!$BC$5:$BC$630,'Liceu I'!$G$5:$G$630,A9)</f>
        <v>10</v>
      </c>
      <c r="AM9" s="130">
        <f>SUMIFS('Liceu I'!$BC$5:$BC$630,'Liceu I'!$F$5:$F$630,"F",'Liceu I'!$G$5:$G$630,A9)</f>
        <v>7</v>
      </c>
      <c r="AN9" s="130">
        <f>countifs('Liceu I'!$G$5:$G$630,A9,'Liceu I'!$AX$5:$AX$630,"&lt;7")</f>
        <v>0</v>
      </c>
      <c r="AO9" s="130">
        <f>countifs('Liceu I'!$F$5:$F$630,"F",'Liceu I'!$G$5:$G$630,A9,'Liceu I'!$AX$5:$AX$630,"&lt;7")</f>
        <v>0</v>
      </c>
      <c r="AP9" s="130">
        <f>countifs('Liceu I'!$G$5:$G$630,A9,'Liceu I'!$AX$5:$AX$630,"&lt;8")-AN9</f>
        <v>0</v>
      </c>
      <c r="AQ9" s="130">
        <f>countifs('Liceu I'!$F$5:$F$630,"F",'Liceu I'!$G$5:$G$630,A9,'Liceu I'!$AX$5:$AX$630,"&lt;8")-AO9</f>
        <v>0</v>
      </c>
      <c r="AR9" s="130">
        <f>countifs('Liceu I'!$G$5:$G$630,A9,'Liceu I'!$AX$5:$AX$630,"&lt;9")-AN9-AP9</f>
        <v>0</v>
      </c>
      <c r="AS9" s="130">
        <f>countifs('Liceu I'!$F$5:$F$630,"F",'Liceu I'!$G$5:$G$630,A9,'Liceu I'!$AX$5:$AX$630,"&lt;9")-AO9-AQ9</f>
        <v>0</v>
      </c>
      <c r="AT9" s="130">
        <f>countifs('Liceu I'!$G$5:$G$630,A9,'Liceu I'!$AX$5:$AX$630,"&lt;10")-AN9-AP9-AR9</f>
        <v>0</v>
      </c>
      <c r="AU9" s="130">
        <f>countifs('Liceu I'!$F$5:$F$630,"F",'Liceu I'!$G$5:$G$630,A9,'Liceu I'!$AX$5:$AX$630,"&lt;10")-AO9-AQ9-AS9</f>
        <v>0</v>
      </c>
      <c r="AV9" s="130">
        <f>countifs('Liceu I'!$G$5:$G$630,A9,'Liceu I'!$AX$5:$AX$630,"=10")</f>
        <v>30</v>
      </c>
      <c r="AW9" s="130">
        <f>countifs('Liceu I'!$F$5:$F$630,"F",'Liceu I'!$G$5:$G$630,A9,'Liceu I'!$AX$5:$AX$630,"=10")</f>
        <v>21</v>
      </c>
      <c r="AX9" s="130">
        <f>countifs('Liceu I'!$G$5:$G$630,A9,'Liceu I'!$BK$5:$BK$630,"DA")</f>
        <v>1</v>
      </c>
      <c r="AY9" s="130">
        <f>countifs('Liceu I'!$F$5:$F$630,"F",'Liceu I'!$G$5:$G$630,A9,'Liceu I'!$BK$5:$BK$630,"DA")</f>
        <v>1</v>
      </c>
    </row>
    <row r="10">
      <c r="A10" s="133" t="s">
        <v>2071</v>
      </c>
      <c r="B10" s="134">
        <f t="shared" ref="B10:AY10" si="6">SUM(B5:B9)</f>
        <v>111</v>
      </c>
      <c r="C10" s="134">
        <f t="shared" si="6"/>
        <v>71</v>
      </c>
      <c r="D10" s="134">
        <f t="shared" si="6"/>
        <v>2</v>
      </c>
      <c r="E10" s="134">
        <f t="shared" si="6"/>
        <v>2</v>
      </c>
      <c r="F10" s="134">
        <f t="shared" si="6"/>
        <v>0</v>
      </c>
      <c r="G10" s="134">
        <f t="shared" si="6"/>
        <v>0</v>
      </c>
      <c r="H10" s="134">
        <f t="shared" si="6"/>
        <v>13</v>
      </c>
      <c r="I10" s="134">
        <f t="shared" si="6"/>
        <v>10</v>
      </c>
      <c r="J10" s="134">
        <f t="shared" si="6"/>
        <v>123</v>
      </c>
      <c r="K10" s="134">
        <f t="shared" si="6"/>
        <v>80</v>
      </c>
      <c r="L10" s="134">
        <f t="shared" si="6"/>
        <v>119</v>
      </c>
      <c r="M10" s="134">
        <f t="shared" si="6"/>
        <v>77</v>
      </c>
      <c r="N10" s="134">
        <f t="shared" si="6"/>
        <v>0</v>
      </c>
      <c r="O10" s="134">
        <f t="shared" si="6"/>
        <v>0</v>
      </c>
      <c r="P10" s="134">
        <f t="shared" si="6"/>
        <v>0</v>
      </c>
      <c r="Q10" s="134">
        <f t="shared" si="6"/>
        <v>0</v>
      </c>
      <c r="R10" s="134">
        <f t="shared" si="6"/>
        <v>2</v>
      </c>
      <c r="S10" s="134">
        <f t="shared" si="6"/>
        <v>1</v>
      </c>
      <c r="T10" s="134">
        <f t="shared" si="6"/>
        <v>53</v>
      </c>
      <c r="U10" s="134">
        <f t="shared" si="6"/>
        <v>30</v>
      </c>
      <c r="V10" s="134">
        <f t="shared" si="6"/>
        <v>64</v>
      </c>
      <c r="W10" s="134">
        <f t="shared" si="6"/>
        <v>46</v>
      </c>
      <c r="X10" s="134">
        <f t="shared" si="6"/>
        <v>1</v>
      </c>
      <c r="Y10" s="134">
        <f t="shared" si="6"/>
        <v>0</v>
      </c>
      <c r="Z10" s="134">
        <f t="shared" si="6"/>
        <v>1</v>
      </c>
      <c r="AA10" s="134">
        <f t="shared" si="6"/>
        <v>0</v>
      </c>
      <c r="AB10" s="134">
        <f t="shared" si="6"/>
        <v>0</v>
      </c>
      <c r="AC10" s="134">
        <f t="shared" si="6"/>
        <v>0</v>
      </c>
      <c r="AD10" s="134">
        <f t="shared" si="6"/>
        <v>0</v>
      </c>
      <c r="AE10" s="134">
        <f t="shared" si="6"/>
        <v>0</v>
      </c>
      <c r="AF10" s="134">
        <f t="shared" si="6"/>
        <v>0</v>
      </c>
      <c r="AG10" s="134">
        <f t="shared" si="6"/>
        <v>0</v>
      </c>
      <c r="AH10" s="134">
        <f t="shared" si="6"/>
        <v>2217</v>
      </c>
      <c r="AI10" s="134">
        <f t="shared" si="6"/>
        <v>1536</v>
      </c>
      <c r="AJ10" s="134">
        <f t="shared" si="6"/>
        <v>1869</v>
      </c>
      <c r="AK10" s="134">
        <f t="shared" si="6"/>
        <v>1307</v>
      </c>
      <c r="AL10" s="134">
        <f t="shared" si="6"/>
        <v>348</v>
      </c>
      <c r="AM10" s="134">
        <f t="shared" si="6"/>
        <v>229</v>
      </c>
      <c r="AN10" s="134">
        <f t="shared" si="6"/>
        <v>0</v>
      </c>
      <c r="AO10" s="134">
        <f t="shared" si="6"/>
        <v>0</v>
      </c>
      <c r="AP10" s="134">
        <f t="shared" si="6"/>
        <v>0</v>
      </c>
      <c r="AQ10" s="134">
        <f t="shared" si="6"/>
        <v>0</v>
      </c>
      <c r="AR10" s="134">
        <f t="shared" si="6"/>
        <v>0</v>
      </c>
      <c r="AS10" s="134">
        <f t="shared" si="6"/>
        <v>0</v>
      </c>
      <c r="AT10" s="134">
        <f t="shared" si="6"/>
        <v>0</v>
      </c>
      <c r="AU10" s="134">
        <f t="shared" si="6"/>
        <v>0</v>
      </c>
      <c r="AV10" s="134">
        <f t="shared" si="6"/>
        <v>122</v>
      </c>
      <c r="AW10" s="134">
        <f t="shared" si="6"/>
        <v>79</v>
      </c>
      <c r="AX10" s="134">
        <f t="shared" si="6"/>
        <v>2</v>
      </c>
      <c r="AY10" s="134">
        <f t="shared" si="6"/>
        <v>2</v>
      </c>
    </row>
    <row r="11">
      <c r="A11" s="48" t="s">
        <v>995</v>
      </c>
      <c r="B11" s="130">
        <f>countifs('Liceu I'!$G$5:$G$630,A11,'Liceu I'!$BE$5:$BE$630,"DA")</f>
        <v>29</v>
      </c>
      <c r="C11" s="21">
        <f>countifs('Liceu I'!$F$5:$F$630,"F",'Liceu I'!$G$5:$G$630,A11,'Liceu I'!$BE$5:$BE$630,"DA")</f>
        <v>5</v>
      </c>
      <c r="D11" s="131">
        <f>countifs('Liceu I'!$G$5:$G$630,A11,'Liceu I'!$BF$5:$BF$630,"DA")</f>
        <v>1</v>
      </c>
      <c r="E11" s="21">
        <f>countifs('Liceu I'!$F$5:$F$630,"F",'Liceu I'!$G$5:$G$630,A11,'Liceu I'!$BF$5:$BF$630,"DA")</f>
        <v>0</v>
      </c>
      <c r="F11" s="21">
        <f>countifs('Liceu I'!$G$5:$G$630,A11,'Liceu I'!$BG$5:$BG$630,"DA")</f>
        <v>0</v>
      </c>
      <c r="G11" s="21">
        <f>countifs('Liceu I'!$F$5:$F$630,"F",'Liceu I'!$G$5:$G$630,A11,'Liceu I'!$BG$5:$BG$630,"DA")</f>
        <v>0</v>
      </c>
      <c r="H11" s="21">
        <f>countifs('Liceu I'!$G$5:$G$630,A11,'Liceu I'!$BI$5:$BI$630,"DA")</f>
        <v>1</v>
      </c>
      <c r="I11" s="21">
        <f>countifs('Liceu I'!$F$5:$F$630,"F",'Liceu I'!$G$5:$G$630,A11,'Liceu I'!$BI$5:$BI$630,"DA")</f>
        <v>0</v>
      </c>
      <c r="J11" s="21">
        <f>countifs('Liceu I'!$G$5:$G$630,A11,'Liceu I'!$BJ$5:$BJ$630,"DA")</f>
        <v>30</v>
      </c>
      <c r="K11" s="21">
        <f>countifs('Liceu I'!$F$5:$F$630,"F",'Liceu I'!$G$5:$G$630,A11,'Liceu I'!$BJ$5:$BJ$630,"DA")</f>
        <v>5</v>
      </c>
      <c r="L11" s="21">
        <f>countifs('Liceu I'!$BA$5:$BA$630,"=0",'Liceu I'!$G$5:$G$630,A11,'Liceu I'!$BJ$5:$BJ$630,"DA",'Liceu I'!$BK$5:$BK$630,"NU")</f>
        <v>29</v>
      </c>
      <c r="M11" s="130">
        <f>countifs('Liceu I'!$BA$5:$BA$630,"=0",'Liceu I'!$G$5:$G$630,A11,'Liceu I'!$BJ$5:$BJ$630,"DA",'Liceu I'!$F$5:$F$630,"F",'Liceu I'!$BK$5:$BK$630,"NU")</f>
        <v>5</v>
      </c>
      <c r="N11" s="130">
        <f>countifs('Liceu I'!G11:G636,A11,'Liceu I'!$AY$5:$AY$630,"&lt;6")</f>
        <v>0</v>
      </c>
      <c r="O11" s="130">
        <f>countifs('Liceu I'!$F$5:$F$630,"F",'Liceu I'!G11:G636,A11,'Liceu I'!$AY$5:$AY$630,"&lt;6")</f>
        <v>0</v>
      </c>
      <c r="P11" s="130">
        <f>countifs('Liceu I'!G11:G636,A11,'Liceu I'!$AY$5:$AY$630,"&lt;7")-N11</f>
        <v>0</v>
      </c>
      <c r="Q11" s="130">
        <f>countifs('Liceu I'!$F$5:$F$630,"F",'Liceu I'!G11:G636,A11,'Liceu I'!$AY$5:$AY$630,"&lt;7")-O11</f>
        <v>0</v>
      </c>
      <c r="R11" s="132">
        <f>countifs('Liceu I'!G11:G636,A11,'Liceu I'!$AY$5:$AY$630,"&lt;8")-N11-P11</f>
        <v>0</v>
      </c>
      <c r="S11" s="130">
        <f>countifs('Liceu I'!$F$5:$F$630,"F",'Liceu I'!G11:G636,A11,'Liceu I'!$AY$5:$AY$630,"&lt;8")-O11-Q11</f>
        <v>0</v>
      </c>
      <c r="T11" s="132">
        <f>countifs('Liceu I'!G11:G636,A11,'Liceu I'!$AY$5:$AY$630,"&lt;9")-N11-P11-R11</f>
        <v>12</v>
      </c>
      <c r="U11" s="130">
        <f>countifs('Liceu I'!$F$5:$F$630,"F",'Liceu I'!G11:G636,A11,'Liceu I'!$AY$5:$AY$630,"&lt;9")-O11-Q11-S11</f>
        <v>2</v>
      </c>
      <c r="V11" s="132">
        <f>countifs('Liceu I'!G11:G636,A11,'Liceu I'!$AY$5:$AY$630,"&lt;=10")-N11-P11-R11-T11</f>
        <v>16</v>
      </c>
      <c r="W11" s="130">
        <f>countifs('Liceu I'!$F$5:$F$630,"F",'Liceu I'!G11:G636,A11,'Liceu I'!$AY$5:$AY$630,"&lt;=10")-O11-Q11-S11-U11</f>
        <v>6</v>
      </c>
      <c r="X11" s="130">
        <f>countifs('Liceu I'!$G$5:$G$630,A11,'Liceu I'!$BA$5:$BA$630,"&gt;0")</f>
        <v>0</v>
      </c>
      <c r="Y11" s="130">
        <f>countifs('Liceu I'!$F$5:$F$630,"F",'Liceu I'!$G$5:$G$630,A11,'Liceu I'!$BA$5:$BA$630,"&gt;0")</f>
        <v>0</v>
      </c>
      <c r="Z11" s="130">
        <f>countifs('Liceu I'!$G$5:$G$630,A11,'Liceu I'!$BA$5:$BA$630,"=1")</f>
        <v>0</v>
      </c>
      <c r="AA11" s="130">
        <f>countifs('Liceu I'!$F$5:$F$630,"F",'Liceu I'!$G$5:$G$630,A11,'Liceu I'!$BA$5:$BA$630,"=1")</f>
        <v>0</v>
      </c>
      <c r="AB11" s="130">
        <f>countifs('Liceu I'!$G$5:$G$630,A11,'Liceu I'!$BA$5:$BA$630,"=2")</f>
        <v>0</v>
      </c>
      <c r="AC11" s="130">
        <f>countifs('Liceu I'!$F$5:$F$630,"F",'Liceu I'!$G$5:$G$630,A11,'Liceu I'!$BA$5:$BA$630,"=2")</f>
        <v>0</v>
      </c>
      <c r="AD11" s="130">
        <f>countifs('Liceu I'!$G$5:$G$630,A11,'Liceu I'!$BA$5:$BA$630,"=3")</f>
        <v>0</v>
      </c>
      <c r="AE11" s="130">
        <f>countifs('Liceu I'!$F$5:$F$630,"F",'Liceu I'!$G$5:$G$630,A11,'Liceu I'!$BA$5:$BA$630,"=3")</f>
        <v>0</v>
      </c>
      <c r="AF11" s="130">
        <f>countifs('Liceu I'!$G$5:$G$630,A11,'Liceu I'!$BA$5:$BA$630,"&gt;3")</f>
        <v>0</v>
      </c>
      <c r="AG11" s="130">
        <f>countifs('Liceu I'!$F$5:$F$630,"F",'Liceu I'!$G$5:$G$630,A11,'Liceu I'!$BA$5:$BA$630,"&gt;3")</f>
        <v>0</v>
      </c>
      <c r="AH11" s="130">
        <f>SUMIFS('Liceu I'!$BB$5:$BB$630,'Liceu I'!$G$5:$G$630,A11)</f>
        <v>190</v>
      </c>
      <c r="AI11" s="130">
        <f>SUMIFS('Liceu I'!$BB$5:$BB$630,'Liceu I'!$F$5:$F$630,"F",'Liceu I'!$G$5:$G$630,A11)</f>
        <v>0</v>
      </c>
      <c r="AJ11" s="21">
        <f t="shared" ref="AJ11:AK11" si="7">AH11-AL11</f>
        <v>126</v>
      </c>
      <c r="AK11" s="21">
        <f t="shared" si="7"/>
        <v>0</v>
      </c>
      <c r="AL11" s="130">
        <f>SUMIFS('Liceu I'!$BC$5:$BC$630,'Liceu I'!$G$5:$G$630,A11)</f>
        <v>64</v>
      </c>
      <c r="AM11" s="130">
        <f>SUMIFS('Liceu I'!$BC$5:$BC$630,'Liceu I'!$F$5:$F$630,"F",'Liceu I'!$G$5:$G$630,A11)</f>
        <v>0</v>
      </c>
      <c r="AN11" s="130">
        <f>countifs('Liceu I'!$G$5:$G$630,A11,'Liceu I'!$AX$5:$AX$630,"&lt;7")</f>
        <v>0</v>
      </c>
      <c r="AO11" s="130">
        <f>countifs('Liceu I'!$F$5:$F$630,"F",'Liceu I'!$G$5:$G$630,A11,'Liceu I'!$AX$5:$AX$630,"&lt;7")</f>
        <v>0</v>
      </c>
      <c r="AP11" s="130">
        <f>countifs('Liceu I'!$G$5:$G$630,A11,'Liceu I'!$AX$5:$AX$630,"&lt;8")-AN11</f>
        <v>0</v>
      </c>
      <c r="AQ11" s="130">
        <f>countifs('Liceu I'!$F$5:$F$630,"F",'Liceu I'!$G$5:$G$630,A11,'Liceu I'!$AX$5:$AX$630,"&lt;8")-AO11</f>
        <v>0</v>
      </c>
      <c r="AR11" s="130">
        <f>countifs('Liceu I'!$G$5:$G$630,A11,'Liceu I'!$AX$5:$AX$630,"&lt;9")-AN11-AP11</f>
        <v>0</v>
      </c>
      <c r="AS11" s="130">
        <f>countifs('Liceu I'!$F$5:$F$630,"F",'Liceu I'!$G$5:$G$630,A11,'Liceu I'!$AX$5:$AX$630,"&lt;9")-AO11-AQ11</f>
        <v>0</v>
      </c>
      <c r="AT11" s="130">
        <f>countifs('Liceu I'!$G$5:$G$630,A11,'Liceu I'!$AX$5:$AX$630,"&lt;10")-AN11-AP11-AR11</f>
        <v>0</v>
      </c>
      <c r="AU11" s="130">
        <f>countifs('Liceu I'!$F$5:$F$630,"F",'Liceu I'!$G$5:$G$630,A11,'Liceu I'!$AX$5:$AX$630,"&lt;10")-AO11-AQ11-AS11</f>
        <v>0</v>
      </c>
      <c r="AV11" s="130">
        <f>countifs('Liceu I'!$G$5:$G$630,A11,'Liceu I'!$AX$5:$AX$630,"=10")</f>
        <v>30</v>
      </c>
      <c r="AW11" s="130">
        <f>countifs('Liceu I'!$F$5:$F$630,"F",'Liceu I'!$G$5:$G$630,A11,'Liceu I'!$AX$5:$AX$630,"=10")</f>
        <v>5</v>
      </c>
      <c r="AX11" s="130">
        <f>countifs('Liceu I'!$G$5:$G$630,A11,'Liceu I'!$BK$5:$BK$630,"DA")</f>
        <v>1</v>
      </c>
      <c r="AY11" s="130">
        <f>countifs('Liceu I'!$F$5:$F$630,"F",'Liceu I'!$G$5:$G$630,A11,'Liceu I'!$BK$5:$BK$630,"DA")</f>
        <v>0</v>
      </c>
    </row>
    <row r="12">
      <c r="A12" s="48" t="s">
        <v>1136</v>
      </c>
      <c r="B12" s="130">
        <f>countifs('Liceu I'!$G$5:$G$630,A12,'Liceu I'!$BE$5:$BE$630,"DA")</f>
        <v>29</v>
      </c>
      <c r="C12" s="21">
        <f>countifs('Liceu I'!$F$5:$F$630,"F",'Liceu I'!$G$5:$G$630,A12,'Liceu I'!$BE$5:$BE$630,"DA")</f>
        <v>11</v>
      </c>
      <c r="D12" s="131">
        <f>countifs('Liceu I'!$G$5:$G$630,A12,'Liceu I'!$BF$5:$BF$630,"DA")</f>
        <v>0</v>
      </c>
      <c r="E12" s="21">
        <f>countifs('Liceu I'!$F$5:$F$630,"F",'Liceu I'!$G$5:$G$630,A12,'Liceu I'!$BF$5:$BF$630,"DA")</f>
        <v>0</v>
      </c>
      <c r="F12" s="21">
        <f>countifs('Liceu I'!$G$5:$G$630,A12,'Liceu I'!$BG$5:$BG$630,"DA")</f>
        <v>0</v>
      </c>
      <c r="G12" s="21">
        <f>countifs('Liceu I'!$F$5:$F$630,"F",'Liceu I'!$G$5:$G$630,A12,'Liceu I'!$BG$5:$BG$630,"DA")</f>
        <v>0</v>
      </c>
      <c r="H12" s="21">
        <f>countifs('Liceu I'!$G$5:$G$630,A12,'Liceu I'!$BI$5:$BI$630,"DA")</f>
        <v>0</v>
      </c>
      <c r="I12" s="21">
        <f>countifs('Liceu I'!$F$5:$F$630,"F",'Liceu I'!$G$5:$G$630,A12,'Liceu I'!$BI$5:$BI$630,"DA")</f>
        <v>0</v>
      </c>
      <c r="J12" s="21">
        <f>countifs('Liceu I'!$G$5:$G$630,A12,'Liceu I'!$BJ$5:$BJ$630,"DA")</f>
        <v>29</v>
      </c>
      <c r="K12" s="21">
        <f>countifs('Liceu I'!$F$5:$F$630,"F",'Liceu I'!$G$5:$G$630,A12,'Liceu I'!$BJ$5:$BJ$630,"DA")</f>
        <v>11</v>
      </c>
      <c r="L12" s="21">
        <f>countifs('Liceu I'!$BA$5:$BA$630,"=0",'Liceu I'!$G$5:$G$630,A12,'Liceu I'!$BJ$5:$BJ$630,"DA",'Liceu I'!$BK$5:$BK$630,"NU")</f>
        <v>21</v>
      </c>
      <c r="M12" s="130">
        <f>countifs('Liceu I'!$BA$5:$BA$630,"=0",'Liceu I'!$G$5:$G$630,A12,'Liceu I'!$BJ$5:$BJ$630,"DA",'Liceu I'!$F$5:$F$630,"F",'Liceu I'!$BK$5:$BK$630,"NU")</f>
        <v>8</v>
      </c>
      <c r="N12" s="130">
        <f>countifs('Liceu I'!G12:G637,A12,'Liceu I'!$AY$5:$AY$630,"&lt;6")</f>
        <v>0</v>
      </c>
      <c r="O12" s="130">
        <f>countifs('Liceu I'!$F$5:$F$630,"F",'Liceu I'!G12:G637,A12,'Liceu I'!$AY$5:$AY$630,"&lt;6")</f>
        <v>0</v>
      </c>
      <c r="P12" s="130">
        <f>countifs('Liceu I'!G12:G637,A12,'Liceu I'!$AY$5:$AY$630,"&lt;7")-N12</f>
        <v>0</v>
      </c>
      <c r="Q12" s="130">
        <f>countifs('Liceu I'!$F$5:$F$630,"F",'Liceu I'!G12:G637,A12,'Liceu I'!$AY$5:$AY$630,"&lt;7")-O12</f>
        <v>0</v>
      </c>
      <c r="R12" s="132">
        <f>countifs('Liceu I'!G12:G637,A12,'Liceu I'!$AY$5:$AY$630,"&lt;8")-N12-P12</f>
        <v>0</v>
      </c>
      <c r="S12" s="130">
        <f>countifs('Liceu I'!$F$5:$F$630,"F",'Liceu I'!G12:G637,A12,'Liceu I'!$AY$5:$AY$630,"&lt;8")-O12-Q12</f>
        <v>0</v>
      </c>
      <c r="T12" s="132">
        <f>countifs('Liceu I'!G12:G637,A12,'Liceu I'!$AY$5:$AY$630,"&lt;9")-N12-P12-R12</f>
        <v>9</v>
      </c>
      <c r="U12" s="130">
        <f>countifs('Liceu I'!$F$5:$F$630,"F",'Liceu I'!G12:G637,A12,'Liceu I'!$AY$5:$AY$630,"&lt;9")-O12-Q12-S12</f>
        <v>4</v>
      </c>
      <c r="V12" s="132">
        <f>countifs('Liceu I'!G12:G637,A12,'Liceu I'!$AY$5:$AY$630,"&lt;=10")-N12-P12-R12-T12</f>
        <v>13</v>
      </c>
      <c r="W12" s="130">
        <f>countifs('Liceu I'!$F$5:$F$630,"F",'Liceu I'!G12:G637,A12,'Liceu I'!$AY$5:$AY$630,"&lt;=10")-O12-Q12-S12-U12</f>
        <v>5</v>
      </c>
      <c r="X12" s="130">
        <f>countifs('Liceu I'!$G$5:$G$630,A12,'Liceu I'!$BA$5:$BA$630,"&gt;0")</f>
        <v>7</v>
      </c>
      <c r="Y12" s="130">
        <f>countifs('Liceu I'!$F$5:$F$630,"F",'Liceu I'!$G$5:$G$630,A12,'Liceu I'!$BA$5:$BA$630,"&gt;0")</f>
        <v>3</v>
      </c>
      <c r="Z12" s="130">
        <f>countifs('Liceu I'!$G$5:$G$630,A12,'Liceu I'!$BA$5:$BA$630,"=1")</f>
        <v>6</v>
      </c>
      <c r="AA12" s="130">
        <f>countifs('Liceu I'!$F$5:$F$630,"F",'Liceu I'!$G$5:$G$630,A12,'Liceu I'!$BA$5:$BA$630,"=1")</f>
        <v>3</v>
      </c>
      <c r="AB12" s="130">
        <f>countifs('Liceu I'!$G$5:$G$630,A12,'Liceu I'!$BA$5:$BA$630,"=2")</f>
        <v>0</v>
      </c>
      <c r="AC12" s="130">
        <f>countifs('Liceu I'!$F$5:$F$630,"F",'Liceu I'!$G$5:$G$630,A12,'Liceu I'!$BA$5:$BA$630,"=2")</f>
        <v>0</v>
      </c>
      <c r="AD12" s="130">
        <f>countifs('Liceu I'!$G$5:$G$630,A12,'Liceu I'!$BA$5:$BA$630,"=3")</f>
        <v>1</v>
      </c>
      <c r="AE12" s="130">
        <f>countifs('Liceu I'!$F$5:$F$630,"F",'Liceu I'!$G$5:$G$630,A12,'Liceu I'!$BA$5:$BA$630,"=3")</f>
        <v>0</v>
      </c>
      <c r="AF12" s="130">
        <f>countifs('Liceu I'!$G$5:$G$630,A12,'Liceu I'!$BA$5:$BA$630,"&gt;3")</f>
        <v>0</v>
      </c>
      <c r="AG12" s="130">
        <f>countifs('Liceu I'!$F$5:$F$630,"F",'Liceu I'!$G$5:$G$630,A12,'Liceu I'!$BA$5:$BA$630,"&gt;3")</f>
        <v>0</v>
      </c>
      <c r="AH12" s="130">
        <f>SUMIFS('Liceu I'!$BB$5:$BB$630,'Liceu I'!$G$5:$G$630,A12)</f>
        <v>917</v>
      </c>
      <c r="AI12" s="130">
        <f>SUMIFS('Liceu I'!$BB$5:$BB$630,'Liceu I'!$F$5:$F$630,"F",'Liceu I'!$G$5:$G$630,A12)</f>
        <v>296</v>
      </c>
      <c r="AJ12" s="21">
        <f t="shared" ref="AJ12:AK12" si="8">AH12-AL12</f>
        <v>857</v>
      </c>
      <c r="AK12" s="21">
        <f t="shared" si="8"/>
        <v>281</v>
      </c>
      <c r="AL12" s="130">
        <f>SUMIFS('Liceu I'!$BC$5:$BC$630,'Liceu I'!$G$5:$G$630,A12)</f>
        <v>60</v>
      </c>
      <c r="AM12" s="130">
        <f>SUMIFS('Liceu I'!$BC$5:$BC$630,'Liceu I'!$F$5:$F$630,"F",'Liceu I'!$G$5:$G$630,A12)</f>
        <v>15</v>
      </c>
      <c r="AN12" s="130">
        <f>countifs('Liceu I'!$G$5:$G$630,A12,'Liceu I'!$AX$5:$AX$630,"&lt;7")</f>
        <v>0</v>
      </c>
      <c r="AO12" s="130">
        <f>countifs('Liceu I'!$F$5:$F$630,"F",'Liceu I'!$G$5:$G$630,A12,'Liceu I'!$AX$5:$AX$630,"&lt;7")</f>
        <v>0</v>
      </c>
      <c r="AP12" s="130">
        <f>countifs('Liceu I'!$G$5:$G$630,A12,'Liceu I'!$AX$5:$AX$630,"&lt;8")-AN12</f>
        <v>0</v>
      </c>
      <c r="AQ12" s="130">
        <f>countifs('Liceu I'!$F$5:$F$630,"F",'Liceu I'!$G$5:$G$630,A12,'Liceu I'!$AX$5:$AX$630,"&lt;8")-AO12</f>
        <v>0</v>
      </c>
      <c r="AR12" s="130">
        <f>countifs('Liceu I'!$G$5:$G$630,A12,'Liceu I'!$AX$5:$AX$630,"&lt;9")-AN12-AP12</f>
        <v>0</v>
      </c>
      <c r="AS12" s="130">
        <f>countifs('Liceu I'!$F$5:$F$630,"F",'Liceu I'!$G$5:$G$630,A12,'Liceu I'!$AX$5:$AX$630,"&lt;9")-AO12-AQ12</f>
        <v>0</v>
      </c>
      <c r="AT12" s="130">
        <f>countifs('Liceu I'!$G$5:$G$630,A12,'Liceu I'!$AX$5:$AX$630,"&lt;10")-AN12-AP12-AR12</f>
        <v>0</v>
      </c>
      <c r="AU12" s="130">
        <f>countifs('Liceu I'!$F$5:$F$630,"F",'Liceu I'!$G$5:$G$630,A12,'Liceu I'!$AX$5:$AX$630,"&lt;10")-AO12-AQ12-AS12</f>
        <v>0</v>
      </c>
      <c r="AV12" s="130">
        <f>countifs('Liceu I'!$G$5:$G$630,A12,'Liceu I'!$AX$5:$AX$630,"=10")</f>
        <v>29</v>
      </c>
      <c r="AW12" s="130">
        <f>countifs('Liceu I'!$F$5:$F$630,"F",'Liceu I'!$G$5:$G$630,A12,'Liceu I'!$AX$5:$AX$630,"=10")</f>
        <v>11</v>
      </c>
      <c r="AX12" s="130">
        <f>countifs('Liceu I'!$G$5:$G$630,A12,'Liceu I'!$BK$5:$BK$630,"DA")</f>
        <v>1</v>
      </c>
      <c r="AY12" s="130">
        <f>countifs('Liceu I'!$F$5:$F$630,"F",'Liceu I'!$G$5:$G$630,A12,'Liceu I'!$BK$5:$BK$630,"DA")</f>
        <v>0</v>
      </c>
    </row>
    <row r="13">
      <c r="A13" s="48" t="s">
        <v>1216</v>
      </c>
      <c r="B13" s="130">
        <f>countifs('Liceu I'!$G$5:$G$630,A13,'Liceu I'!$BE$5:$BE$630,"DA")</f>
        <v>32</v>
      </c>
      <c r="C13" s="21">
        <f>countifs('Liceu I'!$F$5:$F$630,"F",'Liceu I'!$G$5:$G$630,A13,'Liceu I'!$BE$5:$BE$630,"DA")</f>
        <v>26</v>
      </c>
      <c r="D13" s="131">
        <f>countifs('Liceu I'!$G$5:$G$630,A13,'Liceu I'!$BF$5:$BF$630,"DA")</f>
        <v>0</v>
      </c>
      <c r="E13" s="21">
        <f>countifs('Liceu I'!$F$5:$F$630,"F",'Liceu I'!$G$5:$G$630,A13,'Liceu I'!$BF$5:$BF$630,"DA")</f>
        <v>0</v>
      </c>
      <c r="F13" s="21">
        <f>countifs('Liceu I'!$G$5:$G$630,A13,'Liceu I'!$BG$5:$BG$630,"DA")</f>
        <v>0</v>
      </c>
      <c r="G13" s="21">
        <f>countifs('Liceu I'!$F$5:$F$630,"F",'Liceu I'!$G$5:$G$630,A13,'Liceu I'!$BG$5:$BG$630,"DA")</f>
        <v>0</v>
      </c>
      <c r="H13" s="21">
        <f>countifs('Liceu I'!$G$5:$G$630,A13,'Liceu I'!$BI$5:$BI$630,"DA")</f>
        <v>0</v>
      </c>
      <c r="I13" s="21">
        <f>countifs('Liceu I'!$F$5:$F$630,"F",'Liceu I'!$G$5:$G$630,A13,'Liceu I'!$BI$5:$BI$630,"DA")</f>
        <v>0</v>
      </c>
      <c r="J13" s="21">
        <f>countifs('Liceu I'!$G$5:$G$630,A13,'Liceu I'!$BJ$5:$BJ$630,"DA")</f>
        <v>32</v>
      </c>
      <c r="K13" s="21">
        <f>countifs('Liceu I'!$F$5:$F$630,"F",'Liceu I'!$G$5:$G$630,A13,'Liceu I'!$BJ$5:$BJ$630,"DA")</f>
        <v>26</v>
      </c>
      <c r="L13" s="21">
        <f>countifs('Liceu I'!$BA$5:$BA$630,"=0",'Liceu I'!$G$5:$G$630,A13,'Liceu I'!$BJ$5:$BJ$630,"DA",'Liceu I'!$BK$5:$BK$630,"NU")</f>
        <v>32</v>
      </c>
      <c r="M13" s="130">
        <f>countifs('Liceu I'!$BA$5:$BA$630,"=0",'Liceu I'!$G$5:$G$630,A13,'Liceu I'!$BJ$5:$BJ$630,"DA",'Liceu I'!$F$5:$F$630,"F",'Liceu I'!$BK$5:$BK$630,"NU")</f>
        <v>26</v>
      </c>
      <c r="N13" s="130">
        <f>countifs('Liceu I'!G13:G638,A13,'Liceu I'!$AY$5:$AY$630,"&lt;6")</f>
        <v>0</v>
      </c>
      <c r="O13" s="130">
        <f>countifs('Liceu I'!$F$5:$F$630,"F",'Liceu I'!G13:G638,A13,'Liceu I'!$AY$5:$AY$630,"&lt;6")</f>
        <v>0</v>
      </c>
      <c r="P13" s="130">
        <f>countifs('Liceu I'!G13:G638,A13,'Liceu I'!$AY$5:$AY$630,"&lt;7")-N13</f>
        <v>0</v>
      </c>
      <c r="Q13" s="130">
        <f>countifs('Liceu I'!$F$5:$F$630,"F",'Liceu I'!G13:G638,A13,'Liceu I'!$AY$5:$AY$630,"&lt;7")-O13</f>
        <v>0</v>
      </c>
      <c r="R13" s="132">
        <f>countifs('Liceu I'!G13:G638,A13,'Liceu I'!$AY$5:$AY$630,"&lt;8")-N13-P13</f>
        <v>2</v>
      </c>
      <c r="S13" s="130">
        <f>countifs('Liceu I'!$F$5:$F$630,"F",'Liceu I'!G13:G638,A13,'Liceu I'!$AY$5:$AY$630,"&lt;8")-O13-Q13</f>
        <v>1</v>
      </c>
      <c r="T13" s="132">
        <f>countifs('Liceu I'!G13:G638,A13,'Liceu I'!$AY$5:$AY$630,"&lt;9")-N13-P13-R13</f>
        <v>10</v>
      </c>
      <c r="U13" s="130">
        <f>countifs('Liceu I'!$F$5:$F$630,"F",'Liceu I'!G13:G638,A13,'Liceu I'!$AY$5:$AY$630,"&lt;9")-O13-Q13-S13</f>
        <v>6</v>
      </c>
      <c r="V13" s="132">
        <f>countifs('Liceu I'!G13:G638,A13,'Liceu I'!$AY$5:$AY$630,"&lt;=10")-N13-P13-R13-T13</f>
        <v>19</v>
      </c>
      <c r="W13" s="130">
        <f>countifs('Liceu I'!$F$5:$F$630,"F",'Liceu I'!G13:G638,A13,'Liceu I'!$AY$5:$AY$630,"&lt;=10")-O13-Q13-S13-U13</f>
        <v>14</v>
      </c>
      <c r="X13" s="130">
        <f>countifs('Liceu I'!$G$5:$G$630,A13,'Liceu I'!$BA$5:$BA$630,"&gt;0")</f>
        <v>0</v>
      </c>
      <c r="Y13" s="130">
        <f>countifs('Liceu I'!$F$5:$F$630,"F",'Liceu I'!$G$5:$G$630,A13,'Liceu I'!$BA$5:$BA$630,"&gt;0")</f>
        <v>0</v>
      </c>
      <c r="Z13" s="130">
        <f>countifs('Liceu I'!$G$5:$G$630,A13,'Liceu I'!$BA$5:$BA$630,"=1")</f>
        <v>0</v>
      </c>
      <c r="AA13" s="130">
        <f>countifs('Liceu I'!$F$5:$F$630,"F",'Liceu I'!$G$5:$G$630,A13,'Liceu I'!$BA$5:$BA$630,"=1")</f>
        <v>0</v>
      </c>
      <c r="AB13" s="130">
        <f>countifs('Liceu I'!$G$5:$G$630,A13,'Liceu I'!$BA$5:$BA$630,"=2")</f>
        <v>0</v>
      </c>
      <c r="AC13" s="130">
        <f>countifs('Liceu I'!$F$5:$F$630,"F",'Liceu I'!$G$5:$G$630,A13,'Liceu I'!$BA$5:$BA$630,"=2")</f>
        <v>0</v>
      </c>
      <c r="AD13" s="130">
        <f>countifs('Liceu I'!$G$5:$G$630,A13,'Liceu I'!$BA$5:$BA$630,"=3")</f>
        <v>0</v>
      </c>
      <c r="AE13" s="130">
        <f>countifs('Liceu I'!$F$5:$F$630,"F",'Liceu I'!$G$5:$G$630,A13,'Liceu I'!$BA$5:$BA$630,"=3")</f>
        <v>0</v>
      </c>
      <c r="AF13" s="130">
        <f>countifs('Liceu I'!$G$5:$G$630,A13,'Liceu I'!$BA$5:$BA$630,"&gt;3")</f>
        <v>0</v>
      </c>
      <c r="AG13" s="130">
        <f>countifs('Liceu I'!$F$5:$F$630,"F",'Liceu I'!$G$5:$G$630,A13,'Liceu I'!$BA$5:$BA$630,"&gt;3")</f>
        <v>0</v>
      </c>
      <c r="AH13" s="130">
        <f>SUMIFS('Liceu I'!$BB$5:$BB$630,'Liceu I'!$G$5:$G$630,A13)</f>
        <v>21</v>
      </c>
      <c r="AI13" s="130">
        <f>SUMIFS('Liceu I'!$BB$5:$BB$630,'Liceu I'!$F$5:$F$630,"F",'Liceu I'!$G$5:$G$630,A13)</f>
        <v>21</v>
      </c>
      <c r="AJ13" s="21">
        <f t="shared" ref="AJ13:AK13" si="9">AH13-AL13</f>
        <v>21</v>
      </c>
      <c r="AK13" s="21">
        <f t="shared" si="9"/>
        <v>21</v>
      </c>
      <c r="AL13" s="130">
        <f>SUMIFS('Liceu I'!$BC$5:$BC$630,'Liceu I'!$G$5:$G$630,A13)</f>
        <v>0</v>
      </c>
      <c r="AM13" s="130">
        <f>SUMIFS('Liceu I'!$BC$5:$BC$630,'Liceu I'!$F$5:$F$630,"F",'Liceu I'!$G$5:$G$630,A13)</f>
        <v>0</v>
      </c>
      <c r="AN13" s="130">
        <f>countifs('Liceu I'!$G$5:$G$630,A13,'Liceu I'!$AX$5:$AX$630,"&lt;7")</f>
        <v>0</v>
      </c>
      <c r="AO13" s="130">
        <f>countifs('Liceu I'!$F$5:$F$630,"F",'Liceu I'!$G$5:$G$630,A13,'Liceu I'!$AX$5:$AX$630,"&lt;7")</f>
        <v>0</v>
      </c>
      <c r="AP13" s="130">
        <f>countifs('Liceu I'!$G$5:$G$630,A13,'Liceu I'!$AX$5:$AX$630,"&lt;8")-AN13</f>
        <v>0</v>
      </c>
      <c r="AQ13" s="130">
        <f>countifs('Liceu I'!$F$5:$F$630,"F",'Liceu I'!$G$5:$G$630,A13,'Liceu I'!$AX$5:$AX$630,"&lt;8")-AO13</f>
        <v>0</v>
      </c>
      <c r="AR13" s="130">
        <f>countifs('Liceu I'!$G$5:$G$630,A13,'Liceu I'!$AX$5:$AX$630,"&lt;9")-AN13-AP13</f>
        <v>0</v>
      </c>
      <c r="AS13" s="130">
        <f>countifs('Liceu I'!$F$5:$F$630,"F",'Liceu I'!$G$5:$G$630,A13,'Liceu I'!$AX$5:$AX$630,"&lt;9")-AO13-AQ13</f>
        <v>0</v>
      </c>
      <c r="AT13" s="130">
        <f>countifs('Liceu I'!$G$5:$G$630,A13,'Liceu I'!$AX$5:$AX$630,"&lt;10")-AN13-AP13-AR13</f>
        <v>0</v>
      </c>
      <c r="AU13" s="130">
        <f>countifs('Liceu I'!$F$5:$F$630,"F",'Liceu I'!$G$5:$G$630,A13,'Liceu I'!$AX$5:$AX$630,"&lt;10")-AO13-AQ13-AS13</f>
        <v>0</v>
      </c>
      <c r="AV13" s="130">
        <f>countifs('Liceu I'!$G$5:$G$630,A13,'Liceu I'!$AX$5:$AX$630,"=10")</f>
        <v>32</v>
      </c>
      <c r="AW13" s="130">
        <f>countifs('Liceu I'!$F$5:$F$630,"F",'Liceu I'!$G$5:$G$630,A13,'Liceu I'!$AX$5:$AX$630,"=10")</f>
        <v>26</v>
      </c>
      <c r="AX13" s="130">
        <f>countifs('Liceu I'!$G$5:$G$630,A13,'Liceu I'!$BK$5:$BK$630,"DA")</f>
        <v>0</v>
      </c>
      <c r="AY13" s="130">
        <f>countifs('Liceu I'!$F$5:$F$630,"F",'Liceu I'!$G$5:$G$630,A13,'Liceu I'!$BK$5:$BK$630,"DA")</f>
        <v>0</v>
      </c>
    </row>
    <row r="14">
      <c r="A14" s="48" t="s">
        <v>1284</v>
      </c>
      <c r="B14" s="130">
        <f>countifs('Liceu I'!$G$5:$G$630,A14,'Liceu I'!$BE$5:$BE$630,"DA")</f>
        <v>31</v>
      </c>
      <c r="C14" s="21">
        <f>countifs('Liceu I'!$F$5:$F$630,"F",'Liceu I'!$G$5:$G$630,A14,'Liceu I'!$BE$5:$BE$630,"DA")</f>
        <v>20</v>
      </c>
      <c r="D14" s="131">
        <f>countifs('Liceu I'!$G$5:$G$630,A14,'Liceu I'!$BF$5:$BF$630,"DA")</f>
        <v>1</v>
      </c>
      <c r="E14" s="21">
        <f>countifs('Liceu I'!$F$5:$F$630,"F",'Liceu I'!$G$5:$G$630,A14,'Liceu I'!$BF$5:$BF$630,"DA")</f>
        <v>1</v>
      </c>
      <c r="F14" s="21">
        <f>countifs('Liceu I'!$G$5:$G$630,A14,'Liceu I'!$BG$5:$BG$630,"DA")</f>
        <v>0</v>
      </c>
      <c r="G14" s="21">
        <f>countifs('Liceu I'!$F$5:$F$630,"F",'Liceu I'!$G$5:$G$630,A14,'Liceu I'!$BG$5:$BG$630,"DA")</f>
        <v>0</v>
      </c>
      <c r="H14" s="21">
        <f>countifs('Liceu I'!$G$5:$G$630,A14,'Liceu I'!$BI$5:$BI$630,"DA")</f>
        <v>2</v>
      </c>
      <c r="I14" s="21">
        <f>countifs('Liceu I'!$F$5:$F$630,"F",'Liceu I'!$G$5:$G$630,A14,'Liceu I'!$BI$5:$BI$630,"DA")</f>
        <v>1</v>
      </c>
      <c r="J14" s="21">
        <f>countifs('Liceu I'!$G$5:$G$630,A14,'Liceu I'!$BJ$5:$BJ$630,"DA")</f>
        <v>30</v>
      </c>
      <c r="K14" s="21">
        <f>countifs('Liceu I'!$F$5:$F$630,"F",'Liceu I'!$G$5:$G$630,A14,'Liceu I'!$BJ$5:$BJ$630,"DA")</f>
        <v>19</v>
      </c>
      <c r="L14" s="21">
        <f>countifs('Liceu I'!$BA$5:$BA$630,"=0",'Liceu I'!$G$5:$G$630,A14,'Liceu I'!$BJ$5:$BJ$630,"DA",'Liceu I'!$BK$5:$BK$630,"NU")</f>
        <v>30</v>
      </c>
      <c r="M14" s="130">
        <f>countifs('Liceu I'!$BA$5:$BA$630,"=0",'Liceu I'!$G$5:$G$630,A14,'Liceu I'!$BJ$5:$BJ$630,"DA",'Liceu I'!$F$5:$F$630,"F",'Liceu I'!$BK$5:$BK$630,"NU")</f>
        <v>19</v>
      </c>
      <c r="N14" s="130">
        <f>countifs('Liceu I'!G14:G639,A14,'Liceu I'!$AY$5:$AY$630,"&lt;6")</f>
        <v>0</v>
      </c>
      <c r="O14" s="130">
        <f>countifs('Liceu I'!$F$5:$F$630,"F",'Liceu I'!G14:G639,A14,'Liceu I'!$AY$5:$AY$630,"&lt;6")</f>
        <v>0</v>
      </c>
      <c r="P14" s="130">
        <f>countifs('Liceu I'!G14:G639,A14,'Liceu I'!$AY$5:$AY$630,"&lt;7")-N14</f>
        <v>0</v>
      </c>
      <c r="Q14" s="130">
        <f>countifs('Liceu I'!$F$5:$F$630,"F",'Liceu I'!G14:G639,A14,'Liceu I'!$AY$5:$AY$630,"&lt;7")-O14</f>
        <v>0</v>
      </c>
      <c r="R14" s="132">
        <f>countifs('Liceu I'!G14:G639,A14,'Liceu I'!$AY$5:$AY$630,"&lt;8")-N14-P14</f>
        <v>0</v>
      </c>
      <c r="S14" s="130">
        <f>countifs('Liceu I'!$F$5:$F$630,"F",'Liceu I'!G14:G639,A14,'Liceu I'!$AY$5:$AY$630,"&lt;8")-O14-Q14</f>
        <v>0</v>
      </c>
      <c r="T14" s="132">
        <f>countifs('Liceu I'!G14:G639,A14,'Liceu I'!$AY$5:$AY$630,"&lt;9")-N14-P14-R14</f>
        <v>9</v>
      </c>
      <c r="U14" s="130">
        <f>countifs('Liceu I'!$F$5:$F$630,"F",'Liceu I'!G14:G639,A14,'Liceu I'!$AY$5:$AY$630,"&lt;9")-O14-Q14-S14</f>
        <v>4</v>
      </c>
      <c r="V14" s="132">
        <f>countifs('Liceu I'!G14:G639,A14,'Liceu I'!$AY$5:$AY$630,"&lt;=10")-N14-P14-R14-T14</f>
        <v>22</v>
      </c>
      <c r="W14" s="130">
        <f>countifs('Liceu I'!$F$5:$F$630,"F",'Liceu I'!G14:G639,A14,'Liceu I'!$AY$5:$AY$630,"&lt;=10")-O14-Q14-S14-U14</f>
        <v>17</v>
      </c>
      <c r="X14" s="130">
        <f>countifs('Liceu I'!$G$5:$G$630,A14,'Liceu I'!$BA$5:$BA$630,"&gt;0")</f>
        <v>0</v>
      </c>
      <c r="Y14" s="130">
        <f>countifs('Liceu I'!$F$5:$F$630,"F",'Liceu I'!$G$5:$G$630,A14,'Liceu I'!$BA$5:$BA$630,"&gt;0")</f>
        <v>0</v>
      </c>
      <c r="Z14" s="130">
        <f>countifs('Liceu I'!$G$5:$G$630,A14,'Liceu I'!$BA$5:$BA$630,"=1")</f>
        <v>0</v>
      </c>
      <c r="AA14" s="130">
        <f>countifs('Liceu I'!$F$5:$F$630,"F",'Liceu I'!$G$5:$G$630,A14,'Liceu I'!$BA$5:$BA$630,"=1")</f>
        <v>0</v>
      </c>
      <c r="AB14" s="130">
        <f>countifs('Liceu I'!$G$5:$G$630,A14,'Liceu I'!$BA$5:$BA$630,"=2")</f>
        <v>0</v>
      </c>
      <c r="AC14" s="130">
        <f>countifs('Liceu I'!$F$5:$F$630,"F",'Liceu I'!$G$5:$G$630,A14,'Liceu I'!$BA$5:$BA$630,"=2")</f>
        <v>0</v>
      </c>
      <c r="AD14" s="130">
        <f>countifs('Liceu I'!$G$5:$G$630,A14,'Liceu I'!$BA$5:$BA$630,"=3")</f>
        <v>0</v>
      </c>
      <c r="AE14" s="130">
        <f>countifs('Liceu I'!$F$5:$F$630,"F",'Liceu I'!$G$5:$G$630,A14,'Liceu I'!$BA$5:$BA$630,"=3")</f>
        <v>0</v>
      </c>
      <c r="AF14" s="130">
        <f>countifs('Liceu I'!$G$5:$G$630,A14,'Liceu I'!$BA$5:$BA$630,"&gt;3")</f>
        <v>0</v>
      </c>
      <c r="AG14" s="130">
        <f>countifs('Liceu I'!$F$5:$F$630,"F",'Liceu I'!$G$5:$G$630,A14,'Liceu I'!$BA$5:$BA$630,"&gt;3")</f>
        <v>0</v>
      </c>
      <c r="AH14" s="130">
        <f>SUMIFS('Liceu I'!$BB$5:$BB$630,'Liceu I'!$G$5:$G$630,A14)</f>
        <v>555</v>
      </c>
      <c r="AI14" s="130">
        <f>SUMIFS('Liceu I'!$BB$5:$BB$630,'Liceu I'!$F$5:$F$630,"F",'Liceu I'!$G$5:$G$630,A14)</f>
        <v>355</v>
      </c>
      <c r="AJ14" s="21">
        <f t="shared" ref="AJ14:AK14" si="10">AH14-AL14</f>
        <v>465</v>
      </c>
      <c r="AK14" s="21">
        <f t="shared" si="10"/>
        <v>296</v>
      </c>
      <c r="AL14" s="130">
        <f>SUMIFS('Liceu I'!$BC$5:$BC$630,'Liceu I'!$G$5:$G$630,A14)</f>
        <v>90</v>
      </c>
      <c r="AM14" s="130">
        <f>SUMIFS('Liceu I'!$BC$5:$BC$630,'Liceu I'!$F$5:$F$630,"F",'Liceu I'!$G$5:$G$630,A14)</f>
        <v>59</v>
      </c>
      <c r="AN14" s="130">
        <f>countifs('Liceu I'!$G$5:$G$630,A14,'Liceu I'!$AX$5:$AX$630,"&lt;7")</f>
        <v>0</v>
      </c>
      <c r="AO14" s="130">
        <f>countifs('Liceu I'!$F$5:$F$630,"F",'Liceu I'!$G$5:$G$630,A14,'Liceu I'!$AX$5:$AX$630,"&lt;7")</f>
        <v>0</v>
      </c>
      <c r="AP14" s="130">
        <f>countifs('Liceu I'!$G$5:$G$630,A14,'Liceu I'!$AX$5:$AX$630,"&lt;8")-AN14</f>
        <v>0</v>
      </c>
      <c r="AQ14" s="130">
        <f>countifs('Liceu I'!$F$5:$F$630,"F",'Liceu I'!$G$5:$G$630,A14,'Liceu I'!$AX$5:$AX$630,"&lt;8")-AO14</f>
        <v>0</v>
      </c>
      <c r="AR14" s="130">
        <f>countifs('Liceu I'!$G$5:$G$630,A14,'Liceu I'!$AX$5:$AX$630,"&lt;9")-AN14-AP14</f>
        <v>0</v>
      </c>
      <c r="AS14" s="130">
        <f>countifs('Liceu I'!$F$5:$F$630,"F",'Liceu I'!$G$5:$G$630,A14,'Liceu I'!$AX$5:$AX$630,"&lt;9")-AO14-AQ14</f>
        <v>0</v>
      </c>
      <c r="AT14" s="130">
        <f>countifs('Liceu I'!$G$5:$G$630,A14,'Liceu I'!$AX$5:$AX$630,"&lt;10")-AN14-AP14-AR14</f>
        <v>0</v>
      </c>
      <c r="AU14" s="130">
        <f>countifs('Liceu I'!$F$5:$F$630,"F",'Liceu I'!$G$5:$G$630,A14,'Liceu I'!$AX$5:$AX$630,"&lt;10")-AO14-AQ14-AS14</f>
        <v>0</v>
      </c>
      <c r="AV14" s="130">
        <f>countifs('Liceu I'!$G$5:$G$630,A14,'Liceu I'!$AX$5:$AX$630,"=10")</f>
        <v>31</v>
      </c>
      <c r="AW14" s="130">
        <f>countifs('Liceu I'!$F$5:$F$630,"F",'Liceu I'!$G$5:$G$630,A14,'Liceu I'!$AX$5:$AX$630,"=10")</f>
        <v>20</v>
      </c>
      <c r="AX14" s="130">
        <f>countifs('Liceu I'!$G$5:$G$630,A14,'Liceu I'!$BK$5:$BK$630,"DA")</f>
        <v>0</v>
      </c>
      <c r="AY14" s="130">
        <f>countifs('Liceu I'!$F$5:$F$630,"F",'Liceu I'!$G$5:$G$630,A14,'Liceu I'!$BK$5:$BK$630,"DA")</f>
        <v>0</v>
      </c>
    </row>
    <row r="15">
      <c r="A15" s="48" t="s">
        <v>1343</v>
      </c>
      <c r="B15" s="130">
        <f>countifs('Liceu I'!$G$5:$G$630,A15,'Liceu I'!$BE$5:$BE$630,"DA")</f>
        <v>30</v>
      </c>
      <c r="C15" s="21">
        <f>countifs('Liceu I'!$F$5:$F$630,"F",'Liceu I'!$G$5:$G$630,A15,'Liceu I'!$BE$5:$BE$630,"DA")</f>
        <v>24</v>
      </c>
      <c r="D15" s="131">
        <f>countifs('Liceu I'!$G$5:$G$630,A15,'Liceu I'!$BF$5:$BF$630,"DA")</f>
        <v>0</v>
      </c>
      <c r="E15" s="21">
        <f>countifs('Liceu I'!$F$5:$F$630,"F",'Liceu I'!$G$5:$G$630,A15,'Liceu I'!$BF$5:$BF$630,"DA")</f>
        <v>0</v>
      </c>
      <c r="F15" s="21">
        <f>countifs('Liceu I'!$G$5:$G$630,A15,'Liceu I'!$BG$5:$BG$630,"DA")</f>
        <v>0</v>
      </c>
      <c r="G15" s="21">
        <f>countifs('Liceu I'!$F$5:$F$630,"F",'Liceu I'!$G$5:$G$630,A15,'Liceu I'!$BG$5:$BG$630,"DA")</f>
        <v>0</v>
      </c>
      <c r="H15" s="21">
        <f>countifs('Liceu I'!$G$5:$G$630,A15,'Liceu I'!$BI$5:$BI$630,"DA")</f>
        <v>0</v>
      </c>
      <c r="I15" s="21">
        <f>countifs('Liceu I'!$F$5:$F$630,"F",'Liceu I'!$G$5:$G$630,A15,'Liceu I'!$BI$5:$BI$630,"DA")</f>
        <v>0</v>
      </c>
      <c r="J15" s="21">
        <f>countifs('Liceu I'!$G$5:$G$630,A15,'Liceu I'!$BJ$5:$BJ$630,"DA")</f>
        <v>30</v>
      </c>
      <c r="K15" s="21">
        <f>countifs('Liceu I'!$F$5:$F$630,"F",'Liceu I'!$G$5:$G$630,A15,'Liceu I'!$BJ$5:$BJ$630,"DA")</f>
        <v>24</v>
      </c>
      <c r="L15" s="21">
        <f>countifs('Liceu I'!$BA$5:$BA$630,"=0",'Liceu I'!$G$5:$G$630,A15,'Liceu I'!$BJ$5:$BJ$630,"DA",'Liceu I'!$BK$5:$BK$630,"NU")</f>
        <v>30</v>
      </c>
      <c r="M15" s="130">
        <f>countifs('Liceu I'!$BA$5:$BA$630,"=0",'Liceu I'!$G$5:$G$630,A15,'Liceu I'!$BJ$5:$BJ$630,"DA",'Liceu I'!$F$5:$F$630,"F",'Liceu I'!$BK$5:$BK$630,"NU")</f>
        <v>24</v>
      </c>
      <c r="N15" s="130">
        <f>countifs('Liceu I'!G15:G640,A15,'Liceu I'!$AY$5:$AY$630,"&lt;6")</f>
        <v>0</v>
      </c>
      <c r="O15" s="130">
        <f>countifs('Liceu I'!$F$5:$F$630,"F",'Liceu I'!G15:G640,A15,'Liceu I'!$AY$5:$AY$630,"&lt;6")</f>
        <v>0</v>
      </c>
      <c r="P15" s="130">
        <f>countifs('Liceu I'!G15:G640,A15,'Liceu I'!$AY$5:$AY$630,"&lt;7")-N15</f>
        <v>0</v>
      </c>
      <c r="Q15" s="130">
        <f>countifs('Liceu I'!$F$5:$F$630,"F",'Liceu I'!G15:G640,A15,'Liceu I'!$AY$5:$AY$630,"&lt;7")-O15</f>
        <v>0</v>
      </c>
      <c r="R15" s="132">
        <f>countifs('Liceu I'!G15:G640,A15,'Liceu I'!$AY$5:$AY$630,"&lt;8")-N15-P15</f>
        <v>4</v>
      </c>
      <c r="S15" s="130">
        <f>countifs('Liceu I'!$F$5:$F$630,"F",'Liceu I'!G15:G640,A15,'Liceu I'!$AY$5:$AY$630,"&lt;8")-O15-Q15</f>
        <v>1</v>
      </c>
      <c r="T15" s="132">
        <f>countifs('Liceu I'!G15:G640,A15,'Liceu I'!$AY$5:$AY$630,"&lt;9")-N15-P15-R15</f>
        <v>9</v>
      </c>
      <c r="U15" s="130">
        <f>countifs('Liceu I'!$F$5:$F$630,"F",'Liceu I'!G15:G640,A15,'Liceu I'!$AY$5:$AY$630,"&lt;9")-O15-Q15-S15</f>
        <v>6</v>
      </c>
      <c r="V15" s="132">
        <f>countifs('Liceu I'!G15:G640,A15,'Liceu I'!$AY$5:$AY$630,"&lt;=10")-N15-P15-R15-T15</f>
        <v>17</v>
      </c>
      <c r="W15" s="130">
        <f>countifs('Liceu I'!$F$5:$F$630,"F",'Liceu I'!G15:G640,A15,'Liceu I'!$AY$5:$AY$630,"&lt;=10")-O15-Q15-S15-U15</f>
        <v>16</v>
      </c>
      <c r="X15" s="130">
        <f>countifs('Liceu I'!$G$5:$G$630,A15,'Liceu I'!$BA$5:$BA$630,"&gt;0")</f>
        <v>0</v>
      </c>
      <c r="Y15" s="130">
        <f>countifs('Liceu I'!$F$5:$F$630,"F",'Liceu I'!$G$5:$G$630,A15,'Liceu I'!$BA$5:$BA$630,"&gt;0")</f>
        <v>0</v>
      </c>
      <c r="Z15" s="130">
        <f>countifs('Liceu I'!$G$5:$G$630,A15,'Liceu I'!$BA$5:$BA$630,"=1")</f>
        <v>0</v>
      </c>
      <c r="AA15" s="130">
        <f>countifs('Liceu I'!$F$5:$F$630,"F",'Liceu I'!$G$5:$G$630,A15,'Liceu I'!$BA$5:$BA$630,"=1")</f>
        <v>0</v>
      </c>
      <c r="AB15" s="130">
        <f>countifs('Liceu I'!$G$5:$G$630,A15,'Liceu I'!$BA$5:$BA$630,"=2")</f>
        <v>0</v>
      </c>
      <c r="AC15" s="130">
        <f>countifs('Liceu I'!$F$5:$F$630,"F",'Liceu I'!$G$5:$G$630,A15,'Liceu I'!$BA$5:$BA$630,"=2")</f>
        <v>0</v>
      </c>
      <c r="AD15" s="130">
        <f>countifs('Liceu I'!$G$5:$G$630,A15,'Liceu I'!$BA$5:$BA$630,"=3")</f>
        <v>0</v>
      </c>
      <c r="AE15" s="130">
        <f>countifs('Liceu I'!$F$5:$F$630,"F",'Liceu I'!$G$5:$G$630,A15,'Liceu I'!$BA$5:$BA$630,"=3")</f>
        <v>0</v>
      </c>
      <c r="AF15" s="130">
        <f>countifs('Liceu I'!$G$5:$G$630,A15,'Liceu I'!$BA$5:$BA$630,"&gt;3")</f>
        <v>0</v>
      </c>
      <c r="AG15" s="130">
        <f>countifs('Liceu I'!$F$5:$F$630,"F",'Liceu I'!$G$5:$G$630,A15,'Liceu I'!$BA$5:$BA$630,"&gt;3")</f>
        <v>0</v>
      </c>
      <c r="AH15" s="130">
        <f>SUMIFS('Liceu I'!$BB$5:$BB$630,'Liceu I'!$G$5:$G$630,A15)</f>
        <v>536</v>
      </c>
      <c r="AI15" s="130">
        <f>SUMIFS('Liceu I'!$BB$5:$BB$630,'Liceu I'!$F$5:$F$630,"F",'Liceu I'!$G$5:$G$630,A15)</f>
        <v>425</v>
      </c>
      <c r="AJ15" s="21">
        <f t="shared" ref="AJ15:AK15" si="11">AH15-AL15</f>
        <v>436</v>
      </c>
      <c r="AK15" s="21">
        <f t="shared" si="11"/>
        <v>347</v>
      </c>
      <c r="AL15" s="130">
        <f>SUMIFS('Liceu I'!$BC$5:$BC$630,'Liceu I'!$G$5:$G$630,A15)</f>
        <v>100</v>
      </c>
      <c r="AM15" s="130">
        <f>SUMIFS('Liceu I'!$BC$5:$BC$630,'Liceu I'!$F$5:$F$630,"F",'Liceu I'!$G$5:$G$630,A15)</f>
        <v>78</v>
      </c>
      <c r="AN15" s="130">
        <f>countifs('Liceu I'!$G$5:$G$630,A15,'Liceu I'!$AX$5:$AX$630,"&lt;7")</f>
        <v>0</v>
      </c>
      <c r="AO15" s="130">
        <f>countifs('Liceu I'!$F$5:$F$630,"F",'Liceu I'!$G$5:$G$630,A15,'Liceu I'!$AX$5:$AX$630,"&lt;7")</f>
        <v>0</v>
      </c>
      <c r="AP15" s="130">
        <f>countifs('Liceu I'!$G$5:$G$630,A15,'Liceu I'!$AX$5:$AX$630,"&lt;8")-AN15</f>
        <v>0</v>
      </c>
      <c r="AQ15" s="130">
        <f>countifs('Liceu I'!$F$5:$F$630,"F",'Liceu I'!$G$5:$G$630,A15,'Liceu I'!$AX$5:$AX$630,"&lt;8")-AO15</f>
        <v>0</v>
      </c>
      <c r="AR15" s="130">
        <f>countifs('Liceu I'!$G$5:$G$630,A15,'Liceu I'!$AX$5:$AX$630,"&lt;9")-AN15-AP15</f>
        <v>1</v>
      </c>
      <c r="AS15" s="130">
        <f>countifs('Liceu I'!$F$5:$F$630,"F",'Liceu I'!$G$5:$G$630,A15,'Liceu I'!$AX$5:$AX$630,"&lt;9")-AO15-AQ15</f>
        <v>1</v>
      </c>
      <c r="AT15" s="130">
        <f>countifs('Liceu I'!$G$5:$G$630,A15,'Liceu I'!$AX$5:$AX$630,"&lt;10")-AN15-AP15-AR15</f>
        <v>0</v>
      </c>
      <c r="AU15" s="130">
        <f>countifs('Liceu I'!$F$5:$F$630,"F",'Liceu I'!$G$5:$G$630,A15,'Liceu I'!$AX$5:$AX$630,"&lt;10")-AO15-AQ15-AS15</f>
        <v>0</v>
      </c>
      <c r="AV15" s="130">
        <f>countifs('Liceu I'!$G$5:$G$630,A15,'Liceu I'!$AX$5:$AX$630,"=10")</f>
        <v>29</v>
      </c>
      <c r="AW15" s="130">
        <f>countifs('Liceu I'!$F$5:$F$630,"F",'Liceu I'!$G$5:$G$630,A15,'Liceu I'!$AX$5:$AX$630,"=10")</f>
        <v>23</v>
      </c>
      <c r="AX15" s="130">
        <f>countifs('Liceu I'!$G$5:$G$630,A15,'Liceu I'!$BK$5:$BK$630,"DA")</f>
        <v>0</v>
      </c>
      <c r="AY15" s="130">
        <f>countifs('Liceu I'!$F$5:$F$630,"F",'Liceu I'!$G$5:$G$630,A15,'Liceu I'!$BK$5:$BK$630,"DA")</f>
        <v>0</v>
      </c>
    </row>
    <row r="16">
      <c r="A16" s="133" t="s">
        <v>2071</v>
      </c>
      <c r="B16" s="134">
        <f t="shared" ref="B16:AY16" si="12">SUM(B11:B15)</f>
        <v>151</v>
      </c>
      <c r="C16" s="134">
        <f t="shared" si="12"/>
        <v>86</v>
      </c>
      <c r="D16" s="134">
        <f t="shared" si="12"/>
        <v>2</v>
      </c>
      <c r="E16" s="134">
        <f t="shared" si="12"/>
        <v>1</v>
      </c>
      <c r="F16" s="134">
        <f t="shared" si="12"/>
        <v>0</v>
      </c>
      <c r="G16" s="134">
        <f t="shared" si="12"/>
        <v>0</v>
      </c>
      <c r="H16" s="134">
        <f t="shared" si="12"/>
        <v>3</v>
      </c>
      <c r="I16" s="134">
        <f t="shared" si="12"/>
        <v>1</v>
      </c>
      <c r="J16" s="134">
        <f t="shared" si="12"/>
        <v>151</v>
      </c>
      <c r="K16" s="134">
        <f t="shared" si="12"/>
        <v>85</v>
      </c>
      <c r="L16" s="134">
        <f t="shared" si="12"/>
        <v>142</v>
      </c>
      <c r="M16" s="134">
        <f t="shared" si="12"/>
        <v>82</v>
      </c>
      <c r="N16" s="134">
        <f t="shared" si="12"/>
        <v>0</v>
      </c>
      <c r="O16" s="134">
        <f t="shared" si="12"/>
        <v>0</v>
      </c>
      <c r="P16" s="134">
        <f t="shared" si="12"/>
        <v>0</v>
      </c>
      <c r="Q16" s="134">
        <f t="shared" si="12"/>
        <v>0</v>
      </c>
      <c r="R16" s="134">
        <f t="shared" si="12"/>
        <v>6</v>
      </c>
      <c r="S16" s="134">
        <f t="shared" si="12"/>
        <v>2</v>
      </c>
      <c r="T16" s="134">
        <f t="shared" si="12"/>
        <v>49</v>
      </c>
      <c r="U16" s="134">
        <f t="shared" si="12"/>
        <v>22</v>
      </c>
      <c r="V16" s="134">
        <f t="shared" si="12"/>
        <v>87</v>
      </c>
      <c r="W16" s="134">
        <f t="shared" si="12"/>
        <v>58</v>
      </c>
      <c r="X16" s="134">
        <f t="shared" si="12"/>
        <v>7</v>
      </c>
      <c r="Y16" s="134">
        <f t="shared" si="12"/>
        <v>3</v>
      </c>
      <c r="Z16" s="134">
        <f t="shared" si="12"/>
        <v>6</v>
      </c>
      <c r="AA16" s="134">
        <f t="shared" si="12"/>
        <v>3</v>
      </c>
      <c r="AB16" s="134">
        <f t="shared" si="12"/>
        <v>0</v>
      </c>
      <c r="AC16" s="134">
        <f t="shared" si="12"/>
        <v>0</v>
      </c>
      <c r="AD16" s="134">
        <f t="shared" si="12"/>
        <v>1</v>
      </c>
      <c r="AE16" s="134">
        <f t="shared" si="12"/>
        <v>0</v>
      </c>
      <c r="AF16" s="134">
        <f t="shared" si="12"/>
        <v>0</v>
      </c>
      <c r="AG16" s="134">
        <f t="shared" si="12"/>
        <v>0</v>
      </c>
      <c r="AH16" s="134">
        <f t="shared" si="12"/>
        <v>2219</v>
      </c>
      <c r="AI16" s="134">
        <f t="shared" si="12"/>
        <v>1097</v>
      </c>
      <c r="AJ16" s="134">
        <f t="shared" si="12"/>
        <v>1905</v>
      </c>
      <c r="AK16" s="134">
        <f t="shared" si="12"/>
        <v>945</v>
      </c>
      <c r="AL16" s="134">
        <f t="shared" si="12"/>
        <v>314</v>
      </c>
      <c r="AM16" s="134">
        <f t="shared" si="12"/>
        <v>152</v>
      </c>
      <c r="AN16" s="134">
        <f t="shared" si="12"/>
        <v>0</v>
      </c>
      <c r="AO16" s="134">
        <f t="shared" si="12"/>
        <v>0</v>
      </c>
      <c r="AP16" s="134">
        <f t="shared" si="12"/>
        <v>0</v>
      </c>
      <c r="AQ16" s="134">
        <f t="shared" si="12"/>
        <v>0</v>
      </c>
      <c r="AR16" s="134">
        <f t="shared" si="12"/>
        <v>1</v>
      </c>
      <c r="AS16" s="134">
        <f t="shared" si="12"/>
        <v>1</v>
      </c>
      <c r="AT16" s="134">
        <f t="shared" si="12"/>
        <v>0</v>
      </c>
      <c r="AU16" s="134">
        <f t="shared" si="12"/>
        <v>0</v>
      </c>
      <c r="AV16" s="134">
        <f t="shared" si="12"/>
        <v>151</v>
      </c>
      <c r="AW16" s="134">
        <f t="shared" si="12"/>
        <v>85</v>
      </c>
      <c r="AX16" s="134">
        <f t="shared" si="12"/>
        <v>2</v>
      </c>
      <c r="AY16" s="134">
        <f t="shared" si="12"/>
        <v>0</v>
      </c>
    </row>
    <row r="17">
      <c r="A17" s="48" t="s">
        <v>1410</v>
      </c>
      <c r="B17" s="130">
        <f>countifs('Liceu I'!$G$5:$G$630,A17,'Liceu I'!$BE$5:$BE$630,"DA")</f>
        <v>0</v>
      </c>
      <c r="C17" s="21">
        <f>countifs('Liceu I'!$F$5:$F$630,"F",'Liceu I'!$G$5:$G$630,A17,'Liceu I'!$BE$5:$BE$630,"DA")</f>
        <v>0</v>
      </c>
      <c r="D17" s="131">
        <f>countifs('Liceu I'!$G$5:$G$630,A17,'Liceu I'!$BF$5:$BF$630,"DA")</f>
        <v>0</v>
      </c>
      <c r="E17" s="21">
        <f>countifs('Liceu I'!$F$5:$F$630,"F",'Liceu I'!$G$5:$G$630,A17,'Liceu I'!$BF$5:$BF$630,"DA")</f>
        <v>0</v>
      </c>
      <c r="F17" s="21">
        <f>countifs('Liceu I'!$G$5:$G$630,A17,'Liceu I'!$BG$5:$BG$630,"DA")</f>
        <v>0</v>
      </c>
      <c r="G17" s="21">
        <f>countifs('Liceu I'!$F$5:$F$630,"F",'Liceu I'!$G$5:$G$630,A17,'Liceu I'!$BG$5:$BG$630,"DA")</f>
        <v>0</v>
      </c>
      <c r="H17" s="21">
        <f>countifs('Liceu I'!$G$5:$G$630,A17,'Liceu I'!$BI$5:$BI$630,"DA")</f>
        <v>0</v>
      </c>
      <c r="I17" s="21">
        <f>countifs('Liceu I'!$F$5:$F$630,"F",'Liceu I'!$G$5:$G$630,A17,'Liceu I'!$BI$5:$BI$630,"DA")</f>
        <v>0</v>
      </c>
      <c r="J17" s="21">
        <f>countifs('Liceu I'!$G$5:$G$630,A17,'Liceu I'!$BJ$5:$BJ$630,"DA")</f>
        <v>0</v>
      </c>
      <c r="K17" s="21">
        <f>countifs('Liceu I'!$F$5:$F$630,"F",'Liceu I'!$G$5:$G$630,A17,'Liceu I'!$BJ$5:$BJ$630,"DA")</f>
        <v>0</v>
      </c>
      <c r="L17" s="21">
        <f>countifs('Liceu I'!$BA$5:$BA$630,"=0",'Liceu I'!$G$5:$G$630,A17,'Liceu I'!$BJ$5:$BJ$630,"DA",'Liceu I'!$BK$5:$BK$630,"NU")</f>
        <v>0</v>
      </c>
      <c r="M17" s="130">
        <f>countifs('Liceu I'!$BA$5:$BA$630,"=0",'Liceu I'!$G$5:$G$630,A17,'Liceu I'!$BJ$5:$BJ$630,"DA",'Liceu I'!$F$5:$F$630,"F",'Liceu I'!$BK$5:$BK$630,"NU")</f>
        <v>0</v>
      </c>
      <c r="N17" s="130">
        <f>countifs('Liceu I'!G17:G642,A17,'Liceu I'!$AY$5:$AY$630,"&lt;6")</f>
        <v>0</v>
      </c>
      <c r="O17" s="130">
        <f>countifs('Liceu I'!$F$5:$F$630,"F",'Liceu I'!G17:G642,A17,'Liceu I'!$AY$5:$AY$630,"&lt;6")</f>
        <v>0</v>
      </c>
      <c r="P17" s="130">
        <f>countifs('Liceu I'!G17:G642,A17,'Liceu I'!$AY$5:$AY$630,"&lt;7")-N17</f>
        <v>0</v>
      </c>
      <c r="Q17" s="130">
        <f>countifs('Liceu I'!$F$5:$F$630,"F",'Liceu I'!G17:G642,A17,'Liceu I'!$AY$5:$AY$630,"&lt;7")-O17</f>
        <v>0</v>
      </c>
      <c r="R17" s="132">
        <f>countifs('Liceu I'!G17:G642,A17,'Liceu I'!$AY$5:$AY$630,"&lt;8")-N17-P17</f>
        <v>0</v>
      </c>
      <c r="S17" s="130">
        <f>countifs('Liceu I'!$F$5:$F$630,"F",'Liceu I'!G17:G642,A17,'Liceu I'!$AY$5:$AY$630,"&lt;8")-O17-Q17</f>
        <v>0</v>
      </c>
      <c r="T17" s="132">
        <f>countifs('Liceu I'!G17:G642,A17,'Liceu I'!$AY$5:$AY$630,"&lt;9")-N17-P17-R17</f>
        <v>7</v>
      </c>
      <c r="U17" s="130">
        <f>countifs('Liceu I'!$F$5:$F$630,"F",'Liceu I'!G17:G642,A17,'Liceu I'!$AY$5:$AY$630,"&lt;9")-O17-Q17-S17</f>
        <v>5</v>
      </c>
      <c r="V17" s="132">
        <f>countifs('Liceu I'!G17:G642,A17,'Liceu I'!$AY$5:$AY$630,"&lt;=10")-N17-P17-R17-T17</f>
        <v>5</v>
      </c>
      <c r="W17" s="130">
        <f>countifs('Liceu I'!$F$5:$F$630,"F",'Liceu I'!G17:G642,A17,'Liceu I'!$AY$5:$AY$630,"&lt;=10")-O17-Q17-S17-U17</f>
        <v>4</v>
      </c>
      <c r="X17" s="130">
        <f>countifs('Liceu I'!$G$5:$G$630,A17,'Liceu I'!$BA$5:$BA$630,"&gt;0")</f>
        <v>0</v>
      </c>
      <c r="Y17" s="130">
        <f>countifs('Liceu I'!$F$5:$F$630,"F",'Liceu I'!$G$5:$G$630,A17,'Liceu I'!$BA$5:$BA$630,"&gt;0")</f>
        <v>0</v>
      </c>
      <c r="Z17" s="130">
        <f>countifs('Liceu I'!$G$5:$G$630,A17,'Liceu I'!$BA$5:$BA$630,"=1")</f>
        <v>0</v>
      </c>
      <c r="AA17" s="130">
        <f>countifs('Liceu I'!$F$5:$F$630,"F",'Liceu I'!$G$5:$G$630,A17,'Liceu I'!$BA$5:$BA$630,"=1")</f>
        <v>0</v>
      </c>
      <c r="AB17" s="130">
        <f>countifs('Liceu I'!$G$5:$G$630,A17,'Liceu I'!$BA$5:$BA$630,"=2")</f>
        <v>0</v>
      </c>
      <c r="AC17" s="130">
        <f>countifs('Liceu I'!$F$5:$F$630,"F",'Liceu I'!$G$5:$G$630,A17,'Liceu I'!$BA$5:$BA$630,"=2")</f>
        <v>0</v>
      </c>
      <c r="AD17" s="130">
        <f>countifs('Liceu I'!$G$5:$G$630,A17,'Liceu I'!$BA$5:$BA$630,"=3")</f>
        <v>0</v>
      </c>
      <c r="AE17" s="130">
        <f>countifs('Liceu I'!$F$5:$F$630,"F",'Liceu I'!$G$5:$G$630,A17,'Liceu I'!$BA$5:$BA$630,"=3")</f>
        <v>0</v>
      </c>
      <c r="AF17" s="130">
        <f>countifs('Liceu I'!$G$5:$G$630,A17,'Liceu I'!$BA$5:$BA$630,"&gt;3")</f>
        <v>0</v>
      </c>
      <c r="AG17" s="130">
        <f>countifs('Liceu I'!$F$5:$F$630,"F",'Liceu I'!$G$5:$G$630,A17,'Liceu I'!$BA$5:$BA$630,"&gt;3")</f>
        <v>0</v>
      </c>
      <c r="AH17" s="130">
        <f>SUMIFS('Liceu I'!$BB$5:$BB$630,'Liceu I'!$G$5:$G$630,A17)</f>
        <v>0</v>
      </c>
      <c r="AI17" s="130">
        <f>SUMIFS('Liceu I'!$BB$5:$BB$630,'Liceu I'!$F$5:$F$630,"F",'Liceu I'!$G$5:$G$630,A17)</f>
        <v>0</v>
      </c>
      <c r="AJ17" s="21">
        <f t="shared" ref="AJ17:AK17" si="13">AH17-AL17</f>
        <v>0</v>
      </c>
      <c r="AK17" s="21">
        <f t="shared" si="13"/>
        <v>0</v>
      </c>
      <c r="AL17" s="130">
        <f>SUMIFS('Liceu I'!$BC$5:$BC$630,'Liceu I'!$G$5:$G$630,A17)</f>
        <v>0</v>
      </c>
      <c r="AM17" s="130">
        <f>SUMIFS('Liceu I'!$BC$5:$BC$630,'Liceu I'!$F$5:$F$630,"F",'Liceu I'!$G$5:$G$630,A17)</f>
        <v>0</v>
      </c>
      <c r="AN17" s="130">
        <f>countifs('Liceu I'!$G$5:$G$630,A17,'Liceu I'!$AX$5:$AX$630,"&lt;7")</f>
        <v>0</v>
      </c>
      <c r="AO17" s="130">
        <f>countifs('Liceu I'!$F$5:$F$630,"F",'Liceu I'!$G$5:$G$630,A17,'Liceu I'!$AX$5:$AX$630,"&lt;7")</f>
        <v>0</v>
      </c>
      <c r="AP17" s="130">
        <f>countifs('Liceu I'!$G$5:$G$630,A17,'Liceu I'!$AX$5:$AX$630,"&lt;8")-AN17</f>
        <v>0</v>
      </c>
      <c r="AQ17" s="130">
        <f>countifs('Liceu I'!$F$5:$F$630,"F",'Liceu I'!$G$5:$G$630,A17,'Liceu I'!$AX$5:$AX$630,"&lt;8")-AO17</f>
        <v>0</v>
      </c>
      <c r="AR17" s="130">
        <f>countifs('Liceu I'!$G$5:$G$630,A17,'Liceu I'!$AX$5:$AX$630,"&lt;9")-AN17-AP17</f>
        <v>0</v>
      </c>
      <c r="AS17" s="130">
        <f>countifs('Liceu I'!$F$5:$F$630,"F",'Liceu I'!$G$5:$G$630,A17,'Liceu I'!$AX$5:$AX$630,"&lt;9")-AO17-AQ17</f>
        <v>0</v>
      </c>
      <c r="AT17" s="130">
        <f>countifs('Liceu I'!$G$5:$G$630,A17,'Liceu I'!$AX$5:$AX$630,"&lt;10")-AN17-AP17-AR17</f>
        <v>0</v>
      </c>
      <c r="AU17" s="130">
        <f>countifs('Liceu I'!$F$5:$F$630,"F",'Liceu I'!$G$5:$G$630,A17,'Liceu I'!$AX$5:$AX$630,"&lt;10")-AO17-AQ17-AS17</f>
        <v>0</v>
      </c>
      <c r="AV17" s="130">
        <f>countifs('Liceu I'!$G$5:$G$630,A17,'Liceu I'!$AX$5:$AX$630,"=10")</f>
        <v>0</v>
      </c>
      <c r="AW17" s="130">
        <f>countifs('Liceu I'!$F$5:$F$630,"F",'Liceu I'!$G$5:$G$630,A17,'Liceu I'!$AX$5:$AX$630,"=10")</f>
        <v>0</v>
      </c>
      <c r="AX17" s="130">
        <f>countifs('Liceu I'!$G$5:$G$630,A17,'Liceu I'!$BK$5:$BK$630,"DA")</f>
        <v>0</v>
      </c>
      <c r="AY17" s="130">
        <f>countifs('Liceu I'!$F$5:$F$630,"F",'Liceu I'!$G$5:$G$630,A17,'Liceu I'!$BK$5:$BK$630,"DA")</f>
        <v>0</v>
      </c>
    </row>
    <row r="18">
      <c r="A18" s="48" t="s">
        <v>1480</v>
      </c>
      <c r="B18" s="130">
        <f>countifs('Liceu I'!$G$5:$G$630,A18,'Liceu I'!$BE$5:$BE$630,"DA")</f>
        <v>30</v>
      </c>
      <c r="C18" s="21">
        <f>countifs('Liceu I'!$F$5:$F$630,"F",'Liceu I'!$G$5:$G$630,A18,'Liceu I'!$BE$5:$BE$630,"DA")</f>
        <v>13</v>
      </c>
      <c r="D18" s="131">
        <f>countifs('Liceu I'!$G$5:$G$630,A18,'Liceu I'!$BF$5:$BF$630,"DA")</f>
        <v>0</v>
      </c>
      <c r="E18" s="21">
        <f>countifs('Liceu I'!$F$5:$F$630,"F",'Liceu I'!$G$5:$G$630,A18,'Liceu I'!$BF$5:$BF$630,"DA")</f>
        <v>0</v>
      </c>
      <c r="F18" s="21">
        <f>countifs('Liceu I'!$G$5:$G$630,A18,'Liceu I'!$BG$5:$BG$630,"DA")</f>
        <v>0</v>
      </c>
      <c r="G18" s="21">
        <f>countifs('Liceu I'!$F$5:$F$630,"F",'Liceu I'!$G$5:$G$630,A18,'Liceu I'!$BG$5:$BG$630,"DA")</f>
        <v>0</v>
      </c>
      <c r="H18" s="21">
        <f>countifs('Liceu I'!$G$5:$G$630,A18,'Liceu I'!$BI$5:$BI$630,"DA")</f>
        <v>0</v>
      </c>
      <c r="I18" s="21">
        <f>countifs('Liceu I'!$F$5:$F$630,"F",'Liceu I'!$G$5:$G$630,A18,'Liceu I'!$BI$5:$BI$630,"DA")</f>
        <v>0</v>
      </c>
      <c r="J18" s="21">
        <f>countifs('Liceu I'!$G$5:$G$630,A18,'Liceu I'!$BJ$5:$BJ$630,"DA")</f>
        <v>3</v>
      </c>
      <c r="K18" s="21">
        <f>countifs('Liceu I'!$F$5:$F$630,"F",'Liceu I'!$G$5:$G$630,A18,'Liceu I'!$BJ$5:$BJ$630,"DA")</f>
        <v>1</v>
      </c>
      <c r="L18" s="21">
        <f>countifs('Liceu I'!$BA$5:$BA$630,"=0",'Liceu I'!$G$5:$G$630,A18,'Liceu I'!$BJ$5:$BJ$630,"DA",'Liceu I'!$BK$5:$BK$630,"NU")</f>
        <v>0</v>
      </c>
      <c r="M18" s="130">
        <f>countifs('Liceu I'!$BA$5:$BA$630,"=0",'Liceu I'!$G$5:$G$630,A18,'Liceu I'!$BJ$5:$BJ$630,"DA",'Liceu I'!$F$5:$F$630,"F",'Liceu I'!$BK$5:$BK$630,"NU")</f>
        <v>0</v>
      </c>
      <c r="N18" s="130">
        <f>countifs('Liceu I'!G18:G643,A18,'Liceu I'!$AY$5:$AY$630,"&lt;6")</f>
        <v>0</v>
      </c>
      <c r="O18" s="130">
        <f>countifs('Liceu I'!$F$5:$F$630,"F",'Liceu I'!G18:G643,A18,'Liceu I'!$AY$5:$AY$630,"&lt;6")</f>
        <v>0</v>
      </c>
      <c r="P18" s="130">
        <f>countifs('Liceu I'!G18:G643,A18,'Liceu I'!$AY$5:$AY$630,"&lt;7")-N18</f>
        <v>0</v>
      </c>
      <c r="Q18" s="130">
        <f>countifs('Liceu I'!$F$5:$F$630,"F",'Liceu I'!G18:G643,A18,'Liceu I'!$AY$5:$AY$630,"&lt;7")-O18</f>
        <v>0</v>
      </c>
      <c r="R18" s="132">
        <f>countifs('Liceu I'!G18:G643,A18,'Liceu I'!$AY$5:$AY$630,"&lt;8")-N18-P18</f>
        <v>0</v>
      </c>
      <c r="S18" s="130">
        <f>countifs('Liceu I'!$F$5:$F$630,"F",'Liceu I'!G18:G643,A18,'Liceu I'!$AY$5:$AY$630,"&lt;8")-O18-Q18</f>
        <v>0</v>
      </c>
      <c r="T18" s="132">
        <f>countifs('Liceu I'!G18:G643,A18,'Liceu I'!$AY$5:$AY$630,"&lt;9")-N18-P18-R18</f>
        <v>10</v>
      </c>
      <c r="U18" s="130">
        <f>countifs('Liceu I'!$F$5:$F$630,"F",'Liceu I'!G18:G643,A18,'Liceu I'!$AY$5:$AY$630,"&lt;9")-O18-Q18-S18</f>
        <v>3</v>
      </c>
      <c r="V18" s="132">
        <f>countifs('Liceu I'!G18:G643,A18,'Liceu I'!$AY$5:$AY$630,"&lt;=10")-N18-P18-R18-T18</f>
        <v>7</v>
      </c>
      <c r="W18" s="130">
        <f>countifs('Liceu I'!$F$5:$F$630,"F",'Liceu I'!G18:G643,A18,'Liceu I'!$AY$5:$AY$630,"&lt;=10")-O18-Q18-S18-U18</f>
        <v>6</v>
      </c>
      <c r="X18" s="130">
        <f>countifs('Liceu I'!$G$5:$G$630,A18,'Liceu I'!$BA$5:$BA$630,"&gt;0")</f>
        <v>3</v>
      </c>
      <c r="Y18" s="130">
        <f>countifs('Liceu I'!$F$5:$F$630,"F",'Liceu I'!$G$5:$G$630,A18,'Liceu I'!$BA$5:$BA$630,"&gt;0")</f>
        <v>1</v>
      </c>
      <c r="Z18" s="130">
        <f>countifs('Liceu I'!$G$5:$G$630,A18,'Liceu I'!$BA$5:$BA$630,"=1")</f>
        <v>2</v>
      </c>
      <c r="AA18" s="130">
        <f>countifs('Liceu I'!$F$5:$F$630,"F",'Liceu I'!$G$5:$G$630,A18,'Liceu I'!$BA$5:$BA$630,"=1")</f>
        <v>1</v>
      </c>
      <c r="AB18" s="130">
        <f>countifs('Liceu I'!$G$5:$G$630,A18,'Liceu I'!$BA$5:$BA$630,"=2")</f>
        <v>1</v>
      </c>
      <c r="AC18" s="130">
        <f>countifs('Liceu I'!$F$5:$F$630,"F",'Liceu I'!$G$5:$G$630,A18,'Liceu I'!$BA$5:$BA$630,"=2")</f>
        <v>0</v>
      </c>
      <c r="AD18" s="130">
        <f>countifs('Liceu I'!$G$5:$G$630,A18,'Liceu I'!$BA$5:$BA$630,"=3")</f>
        <v>0</v>
      </c>
      <c r="AE18" s="130">
        <f>countifs('Liceu I'!$F$5:$F$630,"F",'Liceu I'!$G$5:$G$630,A18,'Liceu I'!$BA$5:$BA$630,"=3")</f>
        <v>0</v>
      </c>
      <c r="AF18" s="130">
        <f>countifs('Liceu I'!$G$5:$G$630,A18,'Liceu I'!$BA$5:$BA$630,"&gt;3")</f>
        <v>0</v>
      </c>
      <c r="AG18" s="130">
        <f>countifs('Liceu I'!$F$5:$F$630,"F",'Liceu I'!$G$5:$G$630,A18,'Liceu I'!$BA$5:$BA$630,"&gt;3")</f>
        <v>0</v>
      </c>
      <c r="AH18" s="130">
        <f>SUMIFS('Liceu I'!$BB$5:$BB$630,'Liceu I'!$G$5:$G$630,A18)</f>
        <v>878</v>
      </c>
      <c r="AI18" s="130">
        <f>SUMIFS('Liceu I'!$BB$5:$BB$630,'Liceu I'!$F$5:$F$630,"F",'Liceu I'!$G$5:$G$630,A18)</f>
        <v>361</v>
      </c>
      <c r="AJ18" s="21">
        <f t="shared" ref="AJ18:AK18" si="14">AH18-AL18</f>
        <v>815</v>
      </c>
      <c r="AK18" s="21">
        <f t="shared" si="14"/>
        <v>352</v>
      </c>
      <c r="AL18" s="130">
        <f>SUMIFS('Liceu I'!$BC$5:$BC$630,'Liceu I'!$G$5:$G$630,A18)</f>
        <v>63</v>
      </c>
      <c r="AM18" s="130">
        <f>SUMIFS('Liceu I'!$BC$5:$BC$630,'Liceu I'!$F$5:$F$630,"F",'Liceu I'!$G$5:$G$630,A18)</f>
        <v>9</v>
      </c>
      <c r="AN18" s="130">
        <f>countifs('Liceu I'!$G$5:$G$630,A18,'Liceu I'!$AX$5:$AX$630,"&lt;7")</f>
        <v>0</v>
      </c>
      <c r="AO18" s="130">
        <f>countifs('Liceu I'!$F$5:$F$630,"F",'Liceu I'!$G$5:$G$630,A18,'Liceu I'!$AX$5:$AX$630,"&lt;7")</f>
        <v>0</v>
      </c>
      <c r="AP18" s="130">
        <f>countifs('Liceu I'!$G$5:$G$630,A18,'Liceu I'!$AX$5:$AX$630,"&lt;8")-AN18</f>
        <v>0</v>
      </c>
      <c r="AQ18" s="130">
        <f>countifs('Liceu I'!$F$5:$F$630,"F",'Liceu I'!$G$5:$G$630,A18,'Liceu I'!$AX$5:$AX$630,"&lt;8")-AO18</f>
        <v>0</v>
      </c>
      <c r="AR18" s="130">
        <f>countifs('Liceu I'!$G$5:$G$630,A18,'Liceu I'!$AX$5:$AX$630,"&lt;9")-AN18-AP18</f>
        <v>0</v>
      </c>
      <c r="AS18" s="130">
        <f>countifs('Liceu I'!$F$5:$F$630,"F",'Liceu I'!$G$5:$G$630,A18,'Liceu I'!$AX$5:$AX$630,"&lt;9")-AO18-AQ18</f>
        <v>0</v>
      </c>
      <c r="AT18" s="130">
        <f>countifs('Liceu I'!$G$5:$G$630,A18,'Liceu I'!$AX$5:$AX$630,"&lt;10")-AN18-AP18-AR18</f>
        <v>0</v>
      </c>
      <c r="AU18" s="130">
        <f>countifs('Liceu I'!$F$5:$F$630,"F",'Liceu I'!$G$5:$G$630,A18,'Liceu I'!$AX$5:$AX$630,"&lt;10")-AO18-AQ18-AS18</f>
        <v>0</v>
      </c>
      <c r="AV18" s="130">
        <f>countifs('Liceu I'!$G$5:$G$630,A18,'Liceu I'!$AX$5:$AX$630,"=10")</f>
        <v>30</v>
      </c>
      <c r="AW18" s="130">
        <f>countifs('Liceu I'!$F$5:$F$630,"F",'Liceu I'!$G$5:$G$630,A18,'Liceu I'!$AX$5:$AX$630,"=10")</f>
        <v>13</v>
      </c>
      <c r="AX18" s="130">
        <f>countifs('Liceu I'!$G$5:$G$630,A18,'Liceu I'!$BK$5:$BK$630,"DA")</f>
        <v>0</v>
      </c>
      <c r="AY18" s="130">
        <f>countifs('Liceu I'!$F$5:$F$630,"F",'Liceu I'!$G$5:$G$630,A18,'Liceu I'!$BK$5:$BK$630,"DA")</f>
        <v>0</v>
      </c>
    </row>
    <row r="19">
      <c r="A19" s="48" t="s">
        <v>1520</v>
      </c>
      <c r="B19" s="130">
        <f>countifs('Liceu I'!$G$5:$G$630,A19,'Liceu I'!$BE$5:$BE$630,"DA")</f>
        <v>31</v>
      </c>
      <c r="C19" s="21">
        <f>countifs('Liceu I'!$F$5:$F$630,"F",'Liceu I'!$G$5:$G$630,A19,'Liceu I'!$BE$5:$BE$630,"DA")</f>
        <v>18</v>
      </c>
      <c r="D19" s="131">
        <f>countifs('Liceu I'!$G$5:$G$630,A19,'Liceu I'!$BF$5:$BF$630,"DA")</f>
        <v>0</v>
      </c>
      <c r="E19" s="21">
        <f>countifs('Liceu I'!$F$5:$F$630,"F",'Liceu I'!$G$5:$G$630,A19,'Liceu I'!$BF$5:$BF$630,"DA")</f>
        <v>0</v>
      </c>
      <c r="F19" s="21">
        <f>countifs('Liceu I'!$G$5:$G$630,A19,'Liceu I'!$BG$5:$BG$630,"DA")</f>
        <v>0</v>
      </c>
      <c r="G19" s="21">
        <f>countifs('Liceu I'!$F$5:$F$630,"F",'Liceu I'!$G$5:$G$630,A19,'Liceu I'!$BG$5:$BG$630,"DA")</f>
        <v>0</v>
      </c>
      <c r="H19" s="21">
        <f>countifs('Liceu I'!$G$5:$G$630,A19,'Liceu I'!$BI$5:$BI$630,"DA")</f>
        <v>0</v>
      </c>
      <c r="I19" s="21">
        <f>countifs('Liceu I'!$F$5:$F$630,"F",'Liceu I'!$G$5:$G$630,A19,'Liceu I'!$BI$5:$BI$630,"DA")</f>
        <v>0</v>
      </c>
      <c r="J19" s="21">
        <f>countifs('Liceu I'!$G$5:$G$630,A19,'Liceu I'!$BJ$5:$BJ$630,"DA")</f>
        <v>31</v>
      </c>
      <c r="K19" s="21">
        <f>countifs('Liceu I'!$F$5:$F$630,"F",'Liceu I'!$G$5:$G$630,A19,'Liceu I'!$BJ$5:$BJ$630,"DA")</f>
        <v>18</v>
      </c>
      <c r="L19" s="21">
        <f>countifs('Liceu I'!$BA$5:$BA$630,"=0",'Liceu I'!$G$5:$G$630,A19,'Liceu I'!$BJ$5:$BJ$630,"DA",'Liceu I'!$BK$5:$BK$630,"NU")</f>
        <v>28</v>
      </c>
      <c r="M19" s="130">
        <f>countifs('Liceu I'!$BA$5:$BA$630,"=0",'Liceu I'!$G$5:$G$630,A19,'Liceu I'!$BJ$5:$BJ$630,"DA",'Liceu I'!$F$5:$F$630,"F",'Liceu I'!$BK$5:$BK$630,"NU")</f>
        <v>16</v>
      </c>
      <c r="N19" s="130">
        <f>countifs('Liceu I'!G19:G644,A19,'Liceu I'!$AY$5:$AY$630,"&lt;6")</f>
        <v>0</v>
      </c>
      <c r="O19" s="130">
        <f>countifs('Liceu I'!$F$5:$F$630,"F",'Liceu I'!G19:G644,A19,'Liceu I'!$AY$5:$AY$630,"&lt;6")</f>
        <v>0</v>
      </c>
      <c r="P19" s="130">
        <f>countifs('Liceu I'!G19:G644,A19,'Liceu I'!$AY$5:$AY$630,"&lt;7")-N19</f>
        <v>0</v>
      </c>
      <c r="Q19" s="130">
        <f>countifs('Liceu I'!$F$5:$F$630,"F",'Liceu I'!G19:G644,A19,'Liceu I'!$AY$5:$AY$630,"&lt;7")-O19</f>
        <v>0</v>
      </c>
      <c r="R19" s="132">
        <f>countifs('Liceu I'!G19:G644,A19,'Liceu I'!$AY$5:$AY$630,"&lt;8")-N19-P19</f>
        <v>0</v>
      </c>
      <c r="S19" s="130">
        <f>countifs('Liceu I'!$F$5:$F$630,"F",'Liceu I'!G19:G644,A19,'Liceu I'!$AY$5:$AY$630,"&lt;8")-O19-Q19</f>
        <v>0</v>
      </c>
      <c r="T19" s="132">
        <f>countifs('Liceu I'!G19:G644,A19,'Liceu I'!$AY$5:$AY$630,"&lt;9")-N19-P19-R19</f>
        <v>13</v>
      </c>
      <c r="U19" s="130">
        <f>countifs('Liceu I'!$F$5:$F$630,"F",'Liceu I'!G19:G644,A19,'Liceu I'!$AY$5:$AY$630,"&lt;9")-O19-Q19-S19</f>
        <v>6</v>
      </c>
      <c r="V19" s="132">
        <f>countifs('Liceu I'!G19:G644,A19,'Liceu I'!$AY$5:$AY$630,"&lt;=10")-N19-P19-R19-T19</f>
        <v>13</v>
      </c>
      <c r="W19" s="130">
        <f>countifs('Liceu I'!$F$5:$F$630,"F",'Liceu I'!G19:G644,A19,'Liceu I'!$AY$5:$AY$630,"&lt;=10")-O19-Q19-S19-U19</f>
        <v>9</v>
      </c>
      <c r="X19" s="130">
        <f>countifs('Liceu I'!$G$5:$G$630,A19,'Liceu I'!$BA$5:$BA$630,"&gt;0")</f>
        <v>3</v>
      </c>
      <c r="Y19" s="130">
        <f>countifs('Liceu I'!$F$5:$F$630,"F",'Liceu I'!$G$5:$G$630,A19,'Liceu I'!$BA$5:$BA$630,"&gt;0")</f>
        <v>2</v>
      </c>
      <c r="Z19" s="130">
        <f>countifs('Liceu I'!$G$5:$G$630,A19,'Liceu I'!$BA$5:$BA$630,"=1")</f>
        <v>2</v>
      </c>
      <c r="AA19" s="130">
        <f>countifs('Liceu I'!$F$5:$F$630,"F",'Liceu I'!$G$5:$G$630,A19,'Liceu I'!$BA$5:$BA$630,"=1")</f>
        <v>1</v>
      </c>
      <c r="AB19" s="130">
        <f>countifs('Liceu I'!$G$5:$G$630,A19,'Liceu I'!$BA$5:$BA$630,"=2")</f>
        <v>1</v>
      </c>
      <c r="AC19" s="130">
        <f>countifs('Liceu I'!$F$5:$F$630,"F",'Liceu I'!$G$5:$G$630,A19,'Liceu I'!$BA$5:$BA$630,"=2")</f>
        <v>1</v>
      </c>
      <c r="AD19" s="130">
        <f>countifs('Liceu I'!$G$5:$G$630,A19,'Liceu I'!$BA$5:$BA$630,"=3")</f>
        <v>0</v>
      </c>
      <c r="AE19" s="130">
        <f>countifs('Liceu I'!$F$5:$F$630,"F",'Liceu I'!$G$5:$G$630,A19,'Liceu I'!$BA$5:$BA$630,"=3")</f>
        <v>0</v>
      </c>
      <c r="AF19" s="130">
        <f>countifs('Liceu I'!$G$5:$G$630,A19,'Liceu I'!$BA$5:$BA$630,"&gt;3")</f>
        <v>0</v>
      </c>
      <c r="AG19" s="130">
        <f>countifs('Liceu I'!$F$5:$F$630,"F",'Liceu I'!$G$5:$G$630,A19,'Liceu I'!$BA$5:$BA$630,"&gt;3")</f>
        <v>0</v>
      </c>
      <c r="AH19" s="130">
        <f>SUMIFS('Liceu I'!$BB$5:$BB$630,'Liceu I'!$G$5:$G$630,A19)</f>
        <v>889</v>
      </c>
      <c r="AI19" s="130">
        <f>SUMIFS('Liceu I'!$BB$5:$BB$630,'Liceu I'!$F$5:$F$630,"F",'Liceu I'!$G$5:$G$630,A19)</f>
        <v>553</v>
      </c>
      <c r="AJ19" s="21">
        <f t="shared" ref="AJ19:AK19" si="15">AH19-AL19</f>
        <v>757</v>
      </c>
      <c r="AK19" s="21">
        <f t="shared" si="15"/>
        <v>487</v>
      </c>
      <c r="AL19" s="130">
        <f>SUMIFS('Liceu I'!$BC$5:$BC$630,'Liceu I'!$G$5:$G$630,A19)</f>
        <v>132</v>
      </c>
      <c r="AM19" s="130">
        <f>SUMIFS('Liceu I'!$BC$5:$BC$630,'Liceu I'!$F$5:$F$630,"F",'Liceu I'!$G$5:$G$630,A19)</f>
        <v>66</v>
      </c>
      <c r="AN19" s="130">
        <f>countifs('Liceu I'!$G$5:$G$630,A19,'Liceu I'!$AX$5:$AX$630,"&lt;7")</f>
        <v>0</v>
      </c>
      <c r="AO19" s="130">
        <f>countifs('Liceu I'!$F$5:$F$630,"F",'Liceu I'!$G$5:$G$630,A19,'Liceu I'!$AX$5:$AX$630,"&lt;7")</f>
        <v>0</v>
      </c>
      <c r="AP19" s="130">
        <f>countifs('Liceu I'!$G$5:$G$630,A19,'Liceu I'!$AX$5:$AX$630,"&lt;8")-AN19</f>
        <v>0</v>
      </c>
      <c r="AQ19" s="130">
        <f>countifs('Liceu I'!$F$5:$F$630,"F",'Liceu I'!$G$5:$G$630,A19,'Liceu I'!$AX$5:$AX$630,"&lt;8")-AO19</f>
        <v>0</v>
      </c>
      <c r="AR19" s="130">
        <f>countifs('Liceu I'!$G$5:$G$630,A19,'Liceu I'!$AX$5:$AX$630,"&lt;9")-AN19-AP19</f>
        <v>0</v>
      </c>
      <c r="AS19" s="130">
        <f>countifs('Liceu I'!$F$5:$F$630,"F",'Liceu I'!$G$5:$G$630,A19,'Liceu I'!$AX$5:$AX$630,"&lt;9")-AO19-AQ19</f>
        <v>0</v>
      </c>
      <c r="AT19" s="130">
        <f>countifs('Liceu I'!$G$5:$G$630,A19,'Liceu I'!$AX$5:$AX$630,"&lt;10")-AN19-AP19-AR19</f>
        <v>2</v>
      </c>
      <c r="AU19" s="130">
        <f>countifs('Liceu I'!$F$5:$F$630,"F",'Liceu I'!$G$5:$G$630,A19,'Liceu I'!$AX$5:$AX$630,"&lt;10")-AO19-AQ19-AS19</f>
        <v>2</v>
      </c>
      <c r="AV19" s="130">
        <f>countifs('Liceu I'!$G$5:$G$630,A19,'Liceu I'!$AX$5:$AX$630,"=10")</f>
        <v>29</v>
      </c>
      <c r="AW19" s="130">
        <f>countifs('Liceu I'!$F$5:$F$630,"F",'Liceu I'!$G$5:$G$630,A19,'Liceu I'!$AX$5:$AX$630,"=10")</f>
        <v>16</v>
      </c>
      <c r="AX19" s="130">
        <f>countifs('Liceu I'!$G$5:$G$630,A19,'Liceu I'!$BK$5:$BK$630,"DA")</f>
        <v>0</v>
      </c>
      <c r="AY19" s="130">
        <f>countifs('Liceu I'!$F$5:$F$630,"F",'Liceu I'!$G$5:$G$630,A19,'Liceu I'!$BK$5:$BK$630,"DA")</f>
        <v>0</v>
      </c>
    </row>
    <row r="20">
      <c r="A20" s="48" t="s">
        <v>1547</v>
      </c>
      <c r="B20" s="130">
        <f>countifs('Liceu I'!$G$5:$G$630,A20,'Liceu I'!$BE$5:$BE$630,"DA")</f>
        <v>30</v>
      </c>
      <c r="C20" s="21">
        <f>countifs('Liceu I'!$F$5:$F$630,"F",'Liceu I'!$G$5:$G$630,A20,'Liceu I'!$BE$5:$BE$630,"DA")</f>
        <v>25</v>
      </c>
      <c r="D20" s="131">
        <f>countifs('Liceu I'!$G$5:$G$630,A20,'Liceu I'!$BF$5:$BF$630,"DA")</f>
        <v>0</v>
      </c>
      <c r="E20" s="21">
        <f>countifs('Liceu I'!$F$5:$F$630,"F",'Liceu I'!$G$5:$G$630,A20,'Liceu I'!$BF$5:$BF$630,"DA")</f>
        <v>0</v>
      </c>
      <c r="F20" s="21">
        <f>countifs('Liceu I'!$G$5:$G$630,A20,'Liceu I'!$BG$5:$BG$630,"DA")</f>
        <v>0</v>
      </c>
      <c r="G20" s="21">
        <f>countifs('Liceu I'!$F$5:$F$630,"F",'Liceu I'!$G$5:$G$630,A20,'Liceu I'!$BG$5:$BG$630,"DA")</f>
        <v>0</v>
      </c>
      <c r="H20" s="21">
        <f>countifs('Liceu I'!$G$5:$G$630,A20,'Liceu I'!$BI$5:$BI$630,"DA")</f>
        <v>0</v>
      </c>
      <c r="I20" s="21">
        <f>countifs('Liceu I'!$F$5:$F$630,"F",'Liceu I'!$G$5:$G$630,A20,'Liceu I'!$BI$5:$BI$630,"DA")</f>
        <v>0</v>
      </c>
      <c r="J20" s="21">
        <f>countifs('Liceu I'!$G$5:$G$630,A20,'Liceu I'!$BJ$5:$BJ$630,"DA")</f>
        <v>30</v>
      </c>
      <c r="K20" s="21">
        <f>countifs('Liceu I'!$F$5:$F$630,"F",'Liceu I'!$G$5:$G$630,A20,'Liceu I'!$BJ$5:$BJ$630,"DA")</f>
        <v>25</v>
      </c>
      <c r="L20" s="21">
        <f>countifs('Liceu I'!$BA$5:$BA$630,"=0",'Liceu I'!$G$5:$G$630,A20,'Liceu I'!$BJ$5:$BJ$630,"DA",'Liceu I'!$BK$5:$BK$630,"NU")</f>
        <v>30</v>
      </c>
      <c r="M20" s="130">
        <f>countifs('Liceu I'!$BA$5:$BA$630,"=0",'Liceu I'!$G$5:$G$630,A20,'Liceu I'!$BJ$5:$BJ$630,"DA",'Liceu I'!$F$5:$F$630,"F",'Liceu I'!$BK$5:$BK$630,"NU")</f>
        <v>25</v>
      </c>
      <c r="N20" s="130">
        <f>countifs('Liceu I'!G20:G645,A20,'Liceu I'!$AY$5:$AY$630,"&lt;6")</f>
        <v>0</v>
      </c>
      <c r="O20" s="130">
        <f>countifs('Liceu I'!$F$5:$F$630,"F",'Liceu I'!G20:G645,A20,'Liceu I'!$AY$5:$AY$630,"&lt;6")</f>
        <v>0</v>
      </c>
      <c r="P20" s="130">
        <f>countifs('Liceu I'!G20:G645,A20,'Liceu I'!$AY$5:$AY$630,"&lt;7")-N20</f>
        <v>2</v>
      </c>
      <c r="Q20" s="130">
        <f>countifs('Liceu I'!$F$5:$F$630,"F",'Liceu I'!G20:G645,A20,'Liceu I'!$AY$5:$AY$630,"&lt;7")-O20</f>
        <v>0</v>
      </c>
      <c r="R20" s="132">
        <f>countifs('Liceu I'!G20:G645,A20,'Liceu I'!$AY$5:$AY$630,"&lt;8")-N20-P20</f>
        <v>2</v>
      </c>
      <c r="S20" s="130">
        <f>countifs('Liceu I'!$F$5:$F$630,"F",'Liceu I'!G20:G645,A20,'Liceu I'!$AY$5:$AY$630,"&lt;8")-O20-Q20</f>
        <v>0</v>
      </c>
      <c r="T20" s="132">
        <f>countifs('Liceu I'!G20:G645,A20,'Liceu I'!$AY$5:$AY$630,"&lt;9")-N20-P20-R20</f>
        <v>3</v>
      </c>
      <c r="U20" s="130">
        <f>countifs('Liceu I'!$F$5:$F$630,"F",'Liceu I'!G20:G645,A20,'Liceu I'!$AY$5:$AY$630,"&lt;9")-O20-Q20-S20</f>
        <v>1</v>
      </c>
      <c r="V20" s="132">
        <f>countifs('Liceu I'!G20:G645,A20,'Liceu I'!$AY$5:$AY$630,"&lt;=10")-N20-P20-R20-T20</f>
        <v>23</v>
      </c>
      <c r="W20" s="130">
        <f>countifs('Liceu I'!$F$5:$F$630,"F",'Liceu I'!G20:G645,A20,'Liceu I'!$AY$5:$AY$630,"&lt;=10")-O20-Q20-S20-U20</f>
        <v>21</v>
      </c>
      <c r="X20" s="130">
        <f>countifs('Liceu I'!$G$5:$G$630,A20,'Liceu I'!$BA$5:$BA$630,"&gt;0")</f>
        <v>0</v>
      </c>
      <c r="Y20" s="130">
        <f>countifs('Liceu I'!$F$5:$F$630,"F",'Liceu I'!$G$5:$G$630,A20,'Liceu I'!$BA$5:$BA$630,"&gt;0")</f>
        <v>0</v>
      </c>
      <c r="Z20" s="130">
        <f>countifs('Liceu I'!$G$5:$G$630,A20,'Liceu I'!$BA$5:$BA$630,"=1")</f>
        <v>0</v>
      </c>
      <c r="AA20" s="130">
        <f>countifs('Liceu I'!$F$5:$F$630,"F",'Liceu I'!$G$5:$G$630,A20,'Liceu I'!$BA$5:$BA$630,"=1")</f>
        <v>0</v>
      </c>
      <c r="AB20" s="130">
        <f>countifs('Liceu I'!$G$5:$G$630,A20,'Liceu I'!$BA$5:$BA$630,"=2")</f>
        <v>0</v>
      </c>
      <c r="AC20" s="130">
        <f>countifs('Liceu I'!$F$5:$F$630,"F",'Liceu I'!$G$5:$G$630,A20,'Liceu I'!$BA$5:$BA$630,"=2")</f>
        <v>0</v>
      </c>
      <c r="AD20" s="130">
        <f>countifs('Liceu I'!$G$5:$G$630,A20,'Liceu I'!$BA$5:$BA$630,"=3")</f>
        <v>0</v>
      </c>
      <c r="AE20" s="130">
        <f>countifs('Liceu I'!$F$5:$F$630,"F",'Liceu I'!$G$5:$G$630,A20,'Liceu I'!$BA$5:$BA$630,"=3")</f>
        <v>0</v>
      </c>
      <c r="AF20" s="130">
        <f>countifs('Liceu I'!$G$5:$G$630,A20,'Liceu I'!$BA$5:$BA$630,"&gt;3")</f>
        <v>0</v>
      </c>
      <c r="AG20" s="130">
        <f>countifs('Liceu I'!$F$5:$F$630,"F",'Liceu I'!$G$5:$G$630,A20,'Liceu I'!$BA$5:$BA$630,"&gt;3")</f>
        <v>0</v>
      </c>
      <c r="AH20" s="130">
        <f>SUMIFS('Liceu I'!$BB$5:$BB$630,'Liceu I'!$G$5:$G$630,A20)</f>
        <v>873</v>
      </c>
      <c r="AI20" s="130">
        <f>SUMIFS('Liceu I'!$BB$5:$BB$630,'Liceu I'!$F$5:$F$630,"F",'Liceu I'!$G$5:$G$630,A20)</f>
        <v>692</v>
      </c>
      <c r="AJ20" s="21">
        <f t="shared" ref="AJ20:AK20" si="16">AH20-AL20</f>
        <v>770</v>
      </c>
      <c r="AK20" s="21">
        <f t="shared" si="16"/>
        <v>611</v>
      </c>
      <c r="AL20" s="130">
        <f>SUMIFS('Liceu I'!$BC$5:$BC$630,'Liceu I'!$G$5:$G$630,A20)</f>
        <v>103</v>
      </c>
      <c r="AM20" s="130">
        <f>SUMIFS('Liceu I'!$BC$5:$BC$630,'Liceu I'!$F$5:$F$630,"F",'Liceu I'!$G$5:$G$630,A20)</f>
        <v>81</v>
      </c>
      <c r="AN20" s="130">
        <f>countifs('Liceu I'!$G$5:$G$630,A20,'Liceu I'!$AX$5:$AX$630,"&lt;7")</f>
        <v>0</v>
      </c>
      <c r="AO20" s="130">
        <f>countifs('Liceu I'!$F$5:$F$630,"F",'Liceu I'!$G$5:$G$630,A20,'Liceu I'!$AX$5:$AX$630,"&lt;7")</f>
        <v>0</v>
      </c>
      <c r="AP20" s="130">
        <f>countifs('Liceu I'!$G$5:$G$630,A20,'Liceu I'!$AX$5:$AX$630,"&lt;8")-AN20</f>
        <v>0</v>
      </c>
      <c r="AQ20" s="130">
        <f>countifs('Liceu I'!$F$5:$F$630,"F",'Liceu I'!$G$5:$G$630,A20,'Liceu I'!$AX$5:$AX$630,"&lt;8")-AO20</f>
        <v>0</v>
      </c>
      <c r="AR20" s="130">
        <f>countifs('Liceu I'!$G$5:$G$630,A20,'Liceu I'!$AX$5:$AX$630,"&lt;9")-AN20-AP20</f>
        <v>0</v>
      </c>
      <c r="AS20" s="130">
        <f>countifs('Liceu I'!$F$5:$F$630,"F",'Liceu I'!$G$5:$G$630,A20,'Liceu I'!$AX$5:$AX$630,"&lt;9")-AO20-AQ20</f>
        <v>0</v>
      </c>
      <c r="AT20" s="130">
        <f>countifs('Liceu I'!$G$5:$G$630,A20,'Liceu I'!$AX$5:$AX$630,"&lt;10")-AN20-AP20-AR20</f>
        <v>0</v>
      </c>
      <c r="AU20" s="130">
        <f>countifs('Liceu I'!$F$5:$F$630,"F",'Liceu I'!$G$5:$G$630,A20,'Liceu I'!$AX$5:$AX$630,"&lt;10")-AO20-AQ20-AS20</f>
        <v>0</v>
      </c>
      <c r="AV20" s="130">
        <f>countifs('Liceu I'!$G$5:$G$630,A20,'Liceu I'!$AX$5:$AX$630,"=10")</f>
        <v>30</v>
      </c>
      <c r="AW20" s="130">
        <f>countifs('Liceu I'!$F$5:$F$630,"F",'Liceu I'!$G$5:$G$630,A20,'Liceu I'!$AX$5:$AX$630,"=10")</f>
        <v>25</v>
      </c>
      <c r="AX20" s="130">
        <f>countifs('Liceu I'!$G$5:$G$630,A20,'Liceu I'!$BK$5:$BK$630,"DA")</f>
        <v>0</v>
      </c>
      <c r="AY20" s="130">
        <f>countifs('Liceu I'!$F$5:$F$630,"F",'Liceu I'!$G$5:$G$630,A20,'Liceu I'!$BK$5:$BK$630,"DA")</f>
        <v>0</v>
      </c>
    </row>
    <row r="21">
      <c r="A21" s="48" t="s">
        <v>1577</v>
      </c>
      <c r="B21" s="130">
        <f>countifs('Liceu I'!$G$5:$G$630,A21,'Liceu I'!$BE$5:$BE$630,"DA")</f>
        <v>32</v>
      </c>
      <c r="C21" s="21">
        <f>countifs('Liceu I'!$F$5:$F$630,"F",'Liceu I'!$G$5:$G$630,A21,'Liceu I'!$BE$5:$BE$630,"DA")</f>
        <v>22</v>
      </c>
      <c r="D21" s="131">
        <f>countifs('Liceu I'!$G$5:$G$630,A21,'Liceu I'!$BF$5:$BF$630,"DA")</f>
        <v>0</v>
      </c>
      <c r="E21" s="21">
        <f>countifs('Liceu I'!$F$5:$F$630,"F",'Liceu I'!$G$5:$G$630,A21,'Liceu I'!$BF$5:$BF$630,"DA")</f>
        <v>0</v>
      </c>
      <c r="F21" s="21">
        <f>countifs('Liceu I'!$G$5:$G$630,A21,'Liceu I'!$BG$5:$BG$630,"DA")</f>
        <v>0</v>
      </c>
      <c r="G21" s="21">
        <f>countifs('Liceu I'!$F$5:$F$630,"F",'Liceu I'!$G$5:$G$630,A21,'Liceu I'!$BG$5:$BG$630,"DA")</f>
        <v>0</v>
      </c>
      <c r="H21" s="21">
        <f>countifs('Liceu I'!$G$5:$G$630,A21,'Liceu I'!$BI$5:$BI$630,"DA")</f>
        <v>0</v>
      </c>
      <c r="I21" s="21">
        <f>countifs('Liceu I'!$F$5:$F$630,"F",'Liceu I'!$G$5:$G$630,A21,'Liceu I'!$BI$5:$BI$630,"DA")</f>
        <v>0</v>
      </c>
      <c r="J21" s="21">
        <f>countifs('Liceu I'!$G$5:$G$630,A21,'Liceu I'!$BJ$5:$BJ$630,"DA")</f>
        <v>32</v>
      </c>
      <c r="K21" s="21">
        <f>countifs('Liceu I'!$F$5:$F$630,"F",'Liceu I'!$G$5:$G$630,A21,'Liceu I'!$BJ$5:$BJ$630,"DA")</f>
        <v>22</v>
      </c>
      <c r="L21" s="21">
        <f>countifs('Liceu I'!$BA$5:$BA$630,"=0",'Liceu I'!$G$5:$G$630,A21,'Liceu I'!$BJ$5:$BJ$630,"DA",'Liceu I'!$BK$5:$BK$630,"NU")</f>
        <v>32</v>
      </c>
      <c r="M21" s="130">
        <f>countifs('Liceu I'!$BA$5:$BA$630,"=0",'Liceu I'!$G$5:$G$630,A21,'Liceu I'!$BJ$5:$BJ$630,"DA",'Liceu I'!$F$5:$F$630,"F",'Liceu I'!$BK$5:$BK$630,"NU")</f>
        <v>22</v>
      </c>
      <c r="N21" s="130">
        <f>countifs('Liceu I'!G21:G646,A21,'Liceu I'!$AY$5:$AY$630,"&lt;6")</f>
        <v>0</v>
      </c>
      <c r="O21" s="130">
        <f>countifs('Liceu I'!$F$5:$F$630,"F",'Liceu I'!G21:G646,A21,'Liceu I'!$AY$5:$AY$630,"&lt;6")</f>
        <v>0</v>
      </c>
      <c r="P21" s="130">
        <f>countifs('Liceu I'!G21:G646,A21,'Liceu I'!$AY$5:$AY$630,"&lt;7")-N21</f>
        <v>0</v>
      </c>
      <c r="Q21" s="130">
        <f>countifs('Liceu I'!$F$5:$F$630,"F",'Liceu I'!G21:G646,A21,'Liceu I'!$AY$5:$AY$630,"&lt;7")-O21</f>
        <v>0</v>
      </c>
      <c r="R21" s="132">
        <f>countifs('Liceu I'!G21:G646,A21,'Liceu I'!$AY$5:$AY$630,"&lt;8")-N21-P21</f>
        <v>0</v>
      </c>
      <c r="S21" s="130">
        <f>countifs('Liceu I'!$F$5:$F$630,"F",'Liceu I'!G21:G646,A21,'Liceu I'!$AY$5:$AY$630,"&lt;8")-O21-Q21</f>
        <v>0</v>
      </c>
      <c r="T21" s="132">
        <f>countifs('Liceu I'!G21:G646,A21,'Liceu I'!$AY$5:$AY$630,"&lt;9")-N21-P21-R21</f>
        <v>2</v>
      </c>
      <c r="U21" s="130">
        <f>countifs('Liceu I'!$F$5:$F$630,"F",'Liceu I'!G21:G646,A21,'Liceu I'!$AY$5:$AY$630,"&lt;9")-O21-Q21-S21</f>
        <v>1</v>
      </c>
      <c r="V21" s="132">
        <f>countifs('Liceu I'!G21:G646,A21,'Liceu I'!$AY$5:$AY$630,"&lt;=10")-N21-P21-R21-T21</f>
        <v>29</v>
      </c>
      <c r="W21" s="130">
        <f>countifs('Liceu I'!$F$5:$F$630,"F",'Liceu I'!G21:G646,A21,'Liceu I'!$AY$5:$AY$630,"&lt;=10")-O21-Q21-S21-U21</f>
        <v>19</v>
      </c>
      <c r="X21" s="130">
        <f>countifs('Liceu I'!$G$5:$G$630,A21,'Liceu I'!$BA$5:$BA$630,"&gt;0")</f>
        <v>0</v>
      </c>
      <c r="Y21" s="109">
        <f>countifs('Liceu I'!$F$5:$F$630,"F",'Liceu I'!$G$5:$G$630,A21,'Liceu I'!$BA$5:$BA$630,"&gt;0")</f>
        <v>0</v>
      </c>
      <c r="Z21" s="130">
        <f>countifs('Liceu I'!$G$5:$G$630,A21,'Liceu I'!$BA$5:$BA$630,"=1")</f>
        <v>0</v>
      </c>
      <c r="AA21" s="130">
        <f>countifs('Liceu I'!$F$5:$F$630,"F",'Liceu I'!$G$5:$G$630,A21,'Liceu I'!$BA$5:$BA$630,"=1")</f>
        <v>0</v>
      </c>
      <c r="AB21" s="130">
        <f>countifs('Liceu I'!$G$5:$G$630,A21,'Liceu I'!$BA$5:$BA$630,"=2")</f>
        <v>0</v>
      </c>
      <c r="AC21" s="130">
        <f>countifs('Liceu I'!$F$5:$F$630,"F",'Liceu I'!$G$5:$G$630,A21,'Liceu I'!$BA$5:$BA$630,"=2")</f>
        <v>0</v>
      </c>
      <c r="AD21" s="130">
        <f>countifs('Liceu I'!$G$5:$G$630,A21,'Liceu I'!$BA$5:$BA$630,"=3")</f>
        <v>0</v>
      </c>
      <c r="AE21" s="130">
        <f>countifs('Liceu I'!$F$5:$F$630,"F",'Liceu I'!$G$5:$G$630,A21,'Liceu I'!$BA$5:$BA$630,"=3")</f>
        <v>0</v>
      </c>
      <c r="AF21" s="130">
        <f>countifs('Liceu I'!$G$5:$G$630,A21,'Liceu I'!$BA$5:$BA$630,"&gt;3")</f>
        <v>0</v>
      </c>
      <c r="AG21" s="130">
        <f>countifs('Liceu I'!$F$5:$F$630,"F",'Liceu I'!$G$5:$G$630,A21,'Liceu I'!$BA$5:$BA$630,"&gt;3")</f>
        <v>0</v>
      </c>
      <c r="AH21" s="130">
        <f>SUMIFS('Liceu I'!$BB$5:$BB$630,'Liceu I'!$G$5:$G$630,A21)</f>
        <v>0</v>
      </c>
      <c r="AI21" s="130">
        <f>SUMIFS('Liceu I'!$BB$5:$BB$630,'Liceu I'!$F$5:$F$630,"F",'Liceu I'!$G$5:$G$630,A21)</f>
        <v>0</v>
      </c>
      <c r="AJ21" s="21">
        <f t="shared" ref="AJ21:AK21" si="17">AH21-AL21</f>
        <v>0</v>
      </c>
      <c r="AK21" s="21">
        <f t="shared" si="17"/>
        <v>0</v>
      </c>
      <c r="AL21" s="130">
        <f>SUMIFS('Liceu I'!$BC$5:$BC$630,'Liceu I'!$G$5:$G$630,A21)</f>
        <v>0</v>
      </c>
      <c r="AM21" s="130">
        <f>SUMIFS('Liceu I'!$BC$5:$BC$630,'Liceu I'!$F$5:$F$630,"F",'Liceu I'!$G$5:$G$630,A21)</f>
        <v>0</v>
      </c>
      <c r="AN21" s="130">
        <f>countifs('Liceu I'!$G$5:$G$630,A21,'Liceu I'!$AX$5:$AX$630,"&lt;7")</f>
        <v>0</v>
      </c>
      <c r="AO21" s="130">
        <f>countifs('Liceu I'!$F$5:$F$630,"F",'Liceu I'!$G$5:$G$630,A21,'Liceu I'!$AX$5:$AX$630,"&lt;7")</f>
        <v>0</v>
      </c>
      <c r="AP21" s="130">
        <f>countifs('Liceu I'!$G$5:$G$630,A21,'Liceu I'!$AX$5:$AX$630,"&lt;8")-AN21</f>
        <v>0</v>
      </c>
      <c r="AQ21" s="130">
        <f>countifs('Liceu I'!$F$5:$F$630,"F",'Liceu I'!$G$5:$G$630,A21,'Liceu I'!$AX$5:$AX$630,"&lt;8")-AO21</f>
        <v>0</v>
      </c>
      <c r="AR21" s="130">
        <f>countifs('Liceu I'!$G$5:$G$630,A21,'Liceu I'!$AX$5:$AX$630,"&lt;9")-AN21-AP21</f>
        <v>0</v>
      </c>
      <c r="AS21" s="130">
        <f>countifs('Liceu I'!$F$5:$F$630,"F",'Liceu I'!$G$5:$G$630,A21,'Liceu I'!$AX$5:$AX$630,"&lt;9")-AO21-AQ21</f>
        <v>0</v>
      </c>
      <c r="AT21" s="130">
        <f>countifs('Liceu I'!$G$5:$G$630,A21,'Liceu I'!$AX$5:$AX$630,"&lt;10")-AN21-AP21-AR21</f>
        <v>0</v>
      </c>
      <c r="AU21" s="130">
        <f>countifs('Liceu I'!$F$5:$F$630,"F",'Liceu I'!$G$5:$G$630,A21,'Liceu I'!$AX$5:$AX$630,"&lt;10")-AO21-AQ21-AS21</f>
        <v>0</v>
      </c>
      <c r="AV21" s="130">
        <f>countifs('Liceu I'!$G$5:$G$630,A21,'Liceu I'!$AX$5:$AX$630,"=10")</f>
        <v>32</v>
      </c>
      <c r="AW21" s="130">
        <f>countifs('Liceu I'!$F$5:$F$630,"F",'Liceu I'!$G$5:$G$630,A21,'Liceu I'!$AX$5:$AX$630,"=10")</f>
        <v>22</v>
      </c>
      <c r="AX21" s="130">
        <f>countifs('Liceu I'!$G$5:$G$630,A21,'Liceu I'!$BK$5:$BK$630,"DA")</f>
        <v>0</v>
      </c>
      <c r="AY21" s="130">
        <f>countifs('Liceu I'!$F$5:$F$630,"F",'Liceu I'!$G$5:$G$630,A21,'Liceu I'!$BK$5:$BK$630,"DA")</f>
        <v>0</v>
      </c>
    </row>
    <row r="22">
      <c r="A22" s="133" t="s">
        <v>2071</v>
      </c>
      <c r="B22" s="134">
        <f t="shared" ref="B22:AY22" si="18">SUM(B17:B21)</f>
        <v>123</v>
      </c>
      <c r="C22" s="134">
        <f t="shared" si="18"/>
        <v>78</v>
      </c>
      <c r="D22" s="134">
        <f t="shared" si="18"/>
        <v>0</v>
      </c>
      <c r="E22" s="134">
        <f t="shared" si="18"/>
        <v>0</v>
      </c>
      <c r="F22" s="134">
        <f t="shared" si="18"/>
        <v>0</v>
      </c>
      <c r="G22" s="134">
        <f t="shared" si="18"/>
        <v>0</v>
      </c>
      <c r="H22" s="134">
        <f t="shared" si="18"/>
        <v>0</v>
      </c>
      <c r="I22" s="134">
        <f t="shared" si="18"/>
        <v>0</v>
      </c>
      <c r="J22" s="134">
        <f t="shared" si="18"/>
        <v>96</v>
      </c>
      <c r="K22" s="134">
        <f t="shared" si="18"/>
        <v>66</v>
      </c>
      <c r="L22" s="134">
        <f t="shared" si="18"/>
        <v>90</v>
      </c>
      <c r="M22" s="134">
        <f t="shared" si="18"/>
        <v>63</v>
      </c>
      <c r="N22" s="134">
        <f t="shared" si="18"/>
        <v>0</v>
      </c>
      <c r="O22" s="134">
        <f t="shared" si="18"/>
        <v>0</v>
      </c>
      <c r="P22" s="134">
        <f t="shared" si="18"/>
        <v>2</v>
      </c>
      <c r="Q22" s="134">
        <f t="shared" si="18"/>
        <v>0</v>
      </c>
      <c r="R22" s="134">
        <f t="shared" si="18"/>
        <v>2</v>
      </c>
      <c r="S22" s="134">
        <f t="shared" si="18"/>
        <v>0</v>
      </c>
      <c r="T22" s="134">
        <f t="shared" si="18"/>
        <v>35</v>
      </c>
      <c r="U22" s="134">
        <f t="shared" si="18"/>
        <v>16</v>
      </c>
      <c r="V22" s="134">
        <f t="shared" si="18"/>
        <v>77</v>
      </c>
      <c r="W22" s="134">
        <f t="shared" si="18"/>
        <v>59</v>
      </c>
      <c r="X22" s="134">
        <f t="shared" si="18"/>
        <v>6</v>
      </c>
      <c r="Y22" s="134">
        <f t="shared" si="18"/>
        <v>3</v>
      </c>
      <c r="Z22" s="134">
        <f t="shared" si="18"/>
        <v>4</v>
      </c>
      <c r="AA22" s="134">
        <f t="shared" si="18"/>
        <v>2</v>
      </c>
      <c r="AB22" s="134">
        <f t="shared" si="18"/>
        <v>2</v>
      </c>
      <c r="AC22" s="134">
        <f t="shared" si="18"/>
        <v>1</v>
      </c>
      <c r="AD22" s="134">
        <f t="shared" si="18"/>
        <v>0</v>
      </c>
      <c r="AE22" s="134">
        <f t="shared" si="18"/>
        <v>0</v>
      </c>
      <c r="AF22" s="134">
        <f t="shared" si="18"/>
        <v>0</v>
      </c>
      <c r="AG22" s="134">
        <f t="shared" si="18"/>
        <v>0</v>
      </c>
      <c r="AH22" s="134">
        <f t="shared" si="18"/>
        <v>2640</v>
      </c>
      <c r="AI22" s="134">
        <f t="shared" si="18"/>
        <v>1606</v>
      </c>
      <c r="AJ22" s="134">
        <f t="shared" si="18"/>
        <v>2342</v>
      </c>
      <c r="AK22" s="134">
        <f t="shared" si="18"/>
        <v>1450</v>
      </c>
      <c r="AL22" s="134">
        <f t="shared" si="18"/>
        <v>298</v>
      </c>
      <c r="AM22" s="134">
        <f t="shared" si="18"/>
        <v>156</v>
      </c>
      <c r="AN22" s="134">
        <f t="shared" si="18"/>
        <v>0</v>
      </c>
      <c r="AO22" s="134">
        <f t="shared" si="18"/>
        <v>0</v>
      </c>
      <c r="AP22" s="134">
        <f t="shared" si="18"/>
        <v>0</v>
      </c>
      <c r="AQ22" s="134">
        <f t="shared" si="18"/>
        <v>0</v>
      </c>
      <c r="AR22" s="134">
        <f t="shared" si="18"/>
        <v>0</v>
      </c>
      <c r="AS22" s="134">
        <f t="shared" si="18"/>
        <v>0</v>
      </c>
      <c r="AT22" s="134">
        <f t="shared" si="18"/>
        <v>2</v>
      </c>
      <c r="AU22" s="134">
        <f t="shared" si="18"/>
        <v>2</v>
      </c>
      <c r="AV22" s="134">
        <f t="shared" si="18"/>
        <v>121</v>
      </c>
      <c r="AW22" s="134">
        <f t="shared" si="18"/>
        <v>76</v>
      </c>
      <c r="AX22" s="134">
        <f t="shared" si="18"/>
        <v>0</v>
      </c>
      <c r="AY22" s="134">
        <f t="shared" si="18"/>
        <v>0</v>
      </c>
    </row>
    <row r="23">
      <c r="A23" s="48" t="s">
        <v>1607</v>
      </c>
      <c r="B23" s="130">
        <f>countifs('Liceu I'!$G$5:$G$630,A23,'Liceu I'!$BE$5:$BE$630,"DA")</f>
        <v>33</v>
      </c>
      <c r="C23" s="21">
        <f>countifs('Liceu I'!$F$5:$F$630,"F",'Liceu I'!$G$5:$G$630,A23,'Liceu I'!$BE$5:$BE$630,"DA")</f>
        <v>13</v>
      </c>
      <c r="D23" s="131">
        <f>countifs('Liceu I'!$G$5:$G$630,A23,'Liceu I'!$BF$5:$BF$630,"DA")</f>
        <v>0</v>
      </c>
      <c r="E23" s="21">
        <f>countifs('Liceu I'!$F$5:$F$630,"F",'Liceu I'!$G$5:$G$630,A23,'Liceu I'!$BF$5:$BF$630,"DA")</f>
        <v>0</v>
      </c>
      <c r="F23" s="21">
        <f>countifs('Liceu I'!$G$5:$G$630,A23,'Liceu I'!$BG$5:$BG$630,"DA")</f>
        <v>0</v>
      </c>
      <c r="G23" s="21">
        <f>countifs('Liceu I'!$F$5:$F$630,"F",'Liceu I'!$G$5:$G$630,A23,'Liceu I'!$BG$5:$BG$630,"DA")</f>
        <v>0</v>
      </c>
      <c r="H23" s="21">
        <f>countifs('Liceu I'!$G$5:$G$630,A23,'Liceu I'!$BI$5:$BI$630,"DA")</f>
        <v>1</v>
      </c>
      <c r="I23" s="21">
        <f>countifs('Liceu I'!$F$5:$F$630,"F",'Liceu I'!$G$5:$G$630,A23,'Liceu I'!$BI$5:$BI$630,"DA")</f>
        <v>0</v>
      </c>
      <c r="J23" s="21">
        <f>countifs('Liceu I'!$G$5:$G$630,A23,'Liceu I'!$BJ$5:$BJ$630,"DA")</f>
        <v>33</v>
      </c>
      <c r="K23" s="21">
        <f>countifs('Liceu I'!$F$5:$F$630,"F",'Liceu I'!$G$5:$G$630,A23,'Liceu I'!$BJ$5:$BJ$630,"DA")</f>
        <v>13</v>
      </c>
      <c r="L23" s="21">
        <f>countifs('Liceu I'!$BA$5:$BA$630,"=0",'Liceu I'!$G$5:$G$630,A23,'Liceu I'!$BJ$5:$BJ$630,"DA",'Liceu I'!$BK$5:$BK$630,"NU")</f>
        <v>33</v>
      </c>
      <c r="M23" s="130">
        <f>countifs('Liceu I'!$BA$5:$BA$630,"=0",'Liceu I'!$G$5:$G$630,A23,'Liceu I'!$BJ$5:$BJ$630,"DA",'Liceu I'!$F$5:$F$630,"F",'Liceu I'!$BK$5:$BK$630,"NU")</f>
        <v>13</v>
      </c>
      <c r="N23" s="130">
        <f>countifs('Liceu I'!G23:G648,A23,'Liceu I'!$AY$5:$AY$630,"&lt;6")</f>
        <v>0</v>
      </c>
      <c r="O23" s="130">
        <f>countifs('Liceu I'!$F$5:$F$630,"F",'Liceu I'!G23:G648,A23,'Liceu I'!$AY$5:$AY$630,"&lt;6")</f>
        <v>0</v>
      </c>
      <c r="P23" s="130">
        <f>countifs('Liceu I'!G23:G648,A23,'Liceu I'!$AY$5:$AY$630,"&lt;7")-N23</f>
        <v>0</v>
      </c>
      <c r="Q23" s="130">
        <f>countifs('Liceu I'!$F$5:$F$630,"F",'Liceu I'!G23:G648,A23,'Liceu I'!$AY$5:$AY$630,"&lt;7")-O23</f>
        <v>0</v>
      </c>
      <c r="R23" s="132">
        <f>countifs('Liceu I'!G23:G648,A23,'Liceu I'!$AY$5:$AY$630,"&lt;8")-N23-P23</f>
        <v>0</v>
      </c>
      <c r="S23" s="130">
        <f>countifs('Liceu I'!$F$5:$F$630,"F",'Liceu I'!G23:G648,A23,'Liceu I'!$AY$5:$AY$630,"&lt;8")-O23-Q23</f>
        <v>0</v>
      </c>
      <c r="T23" s="132">
        <f>countifs('Liceu I'!G23:G648,A23,'Liceu I'!$AY$5:$AY$630,"&lt;9")-N23-P23-R23</f>
        <v>4</v>
      </c>
      <c r="U23" s="130">
        <f>countifs('Liceu I'!$F$5:$F$630,"F",'Liceu I'!G23:G648,A23,'Liceu I'!$AY$5:$AY$630,"&lt;9")-O23-Q23-S23</f>
        <v>2</v>
      </c>
      <c r="V23" s="132">
        <f>countifs('Liceu I'!G23:G648,A23,'Liceu I'!$AY$5:$AY$630,"&lt;=10")-N23-P23-R23-T23</f>
        <v>29</v>
      </c>
      <c r="W23" s="130">
        <f>countifs('Liceu I'!$F$5:$F$630,"F",'Liceu I'!G23:G648,A23,'Liceu I'!$AY$5:$AY$630,"&lt;=10")-O23-Q23-S23-U23</f>
        <v>18</v>
      </c>
      <c r="X23" s="130">
        <f>countifs('Liceu I'!$G$5:$G$630,A23,'Liceu I'!$BA$5:$BA$630,"&gt;0")</f>
        <v>0</v>
      </c>
      <c r="Y23" s="130">
        <f>countifs('Liceu I'!$F$5:$F$630,"F",'Liceu I'!$G$5:$G$630,A23,'Liceu I'!$BA$5:$BA$630,"&gt;0")</f>
        <v>0</v>
      </c>
      <c r="Z23" s="130">
        <f>countifs('Liceu I'!$G$5:$G$630,A23,'Liceu I'!$BA$5:$BA$630,"=1")</f>
        <v>0</v>
      </c>
      <c r="AA23" s="130">
        <f>countifs('Liceu I'!$F$5:$F$630,"F",'Liceu I'!$G$5:$G$630,A23,'Liceu I'!$BA$5:$BA$630,"=1")</f>
        <v>0</v>
      </c>
      <c r="AB23" s="130">
        <f>countifs('Liceu I'!$G$5:$G$630,A23,'Liceu I'!$BA$5:$BA$630,"=2")</f>
        <v>0</v>
      </c>
      <c r="AC23" s="130">
        <f>countifs('Liceu I'!$F$5:$F$630,"F",'Liceu I'!$G$5:$G$630,A23,'Liceu I'!$BA$5:$BA$630,"=2")</f>
        <v>0</v>
      </c>
      <c r="AD23" s="130">
        <f>countifs('Liceu I'!$G$5:$G$630,A23,'Liceu I'!$BA$5:$BA$630,"=3")</f>
        <v>0</v>
      </c>
      <c r="AE23" s="130">
        <f>countifs('Liceu I'!$F$5:$F$630,"F",'Liceu I'!$G$5:$G$630,A23,'Liceu I'!$BA$5:$BA$630,"=3")</f>
        <v>0</v>
      </c>
      <c r="AF23" s="130">
        <f>countifs('Liceu I'!$G$5:$G$630,A23,'Liceu I'!$BA$5:$BA$630,"&gt;3")</f>
        <v>0</v>
      </c>
      <c r="AG23" s="130">
        <f>countifs('Liceu I'!$F$5:$F$630,"F",'Liceu I'!$G$5:$G$630,A23,'Liceu I'!$BA$5:$BA$630,"&gt;3")</f>
        <v>0</v>
      </c>
      <c r="AH23" s="130">
        <f>SUMIFS('Liceu I'!$BB$5:$BB$630,'Liceu I'!$G$5:$G$630,A23)</f>
        <v>565</v>
      </c>
      <c r="AI23" s="130">
        <f>SUMIFS('Liceu I'!$BB$5:$BB$630,'Liceu I'!$F$5:$F$630,"F",'Liceu I'!$G$5:$G$630,A23)</f>
        <v>198</v>
      </c>
      <c r="AJ23" s="21">
        <f t="shared" ref="AJ23:AK23" si="19">AH23-AL23</f>
        <v>442</v>
      </c>
      <c r="AK23" s="21">
        <f t="shared" si="19"/>
        <v>160</v>
      </c>
      <c r="AL23" s="130">
        <f>SUMIFS('Liceu I'!$BC$5:$BC$630,'Liceu I'!$G$5:$G$630,A23)</f>
        <v>123</v>
      </c>
      <c r="AM23" s="130">
        <f>SUMIFS('Liceu I'!$BC$5:$BC$630,'Liceu I'!$F$5:$F$630,"F",'Liceu I'!$G$5:$G$630,A23)</f>
        <v>38</v>
      </c>
      <c r="AN23" s="130">
        <f>countifs('Liceu I'!$G$5:$G$630,A23,'Liceu I'!$AX$5:$AX$630,"&lt;7")</f>
        <v>0</v>
      </c>
      <c r="AO23" s="130">
        <f>countifs('Liceu I'!$F$5:$F$630,"F",'Liceu I'!$G$5:$G$630,A23,'Liceu I'!$AX$5:$AX$630,"&lt;7")</f>
        <v>0</v>
      </c>
      <c r="AP23" s="130">
        <f>countifs('Liceu I'!$G$5:$G$630,A23,'Liceu I'!$AX$5:$AX$630,"&lt;8")-AN23</f>
        <v>0</v>
      </c>
      <c r="AQ23" s="130">
        <f>countifs('Liceu I'!$F$5:$F$630,"F",'Liceu I'!$G$5:$G$630,A23,'Liceu I'!$AX$5:$AX$630,"&lt;8")-AO23</f>
        <v>0</v>
      </c>
      <c r="AR23" s="130">
        <f>countifs('Liceu I'!$G$5:$G$630,A23,'Liceu I'!$AX$5:$AX$630,"&lt;9")-AN23-AP23</f>
        <v>0</v>
      </c>
      <c r="AS23" s="130">
        <f>countifs('Liceu I'!$F$5:$F$630,"F",'Liceu I'!$G$5:$G$630,A23,'Liceu I'!$AX$5:$AX$630,"&lt;9")-AO23-AQ23</f>
        <v>0</v>
      </c>
      <c r="AT23" s="130">
        <f>countifs('Liceu I'!$G$5:$G$630,A23,'Liceu I'!$AX$5:$AX$630,"&lt;10")-AN23-AP23-AR23</f>
        <v>0</v>
      </c>
      <c r="AU23" s="130">
        <f>countifs('Liceu I'!$F$5:$F$630,"F",'Liceu I'!$G$5:$G$630,A23,'Liceu I'!$AX$5:$AX$630,"&lt;10")-AO23-AQ23-AS23</f>
        <v>0</v>
      </c>
      <c r="AV23" s="130">
        <f>countifs('Liceu I'!$G$5:$G$630,A23,'Liceu I'!$AX$5:$AX$630,"=10")</f>
        <v>33</v>
      </c>
      <c r="AW23" s="130">
        <f>countifs('Liceu I'!$F$5:$F$630,"F",'Liceu I'!$G$5:$G$630,A23,'Liceu I'!$AX$5:$AX$630,"=10")</f>
        <v>13</v>
      </c>
      <c r="AX23" s="130">
        <f>countifs('Liceu I'!$G$5:$G$630,A23,'Liceu I'!$BK$5:$BK$630,"DA")</f>
        <v>0</v>
      </c>
      <c r="AY23" s="130">
        <f>countifs('Liceu I'!$F$5:$F$630,"F",'Liceu I'!$G$5:$G$630,A23,'Liceu I'!$BK$5:$BK$630,"DA")</f>
        <v>0</v>
      </c>
    </row>
    <row r="24">
      <c r="A24" s="48" t="s">
        <v>1631</v>
      </c>
      <c r="B24" s="130">
        <f>countifs('Liceu I'!$G$5:$G$630,A24,'Liceu I'!$BE$5:$BE$630,"DA")</f>
        <v>27</v>
      </c>
      <c r="C24" s="21">
        <f>countifs('Liceu I'!$F$5:$F$630,"F",'Liceu I'!$G$5:$G$630,A24,'Liceu I'!$BE$5:$BE$630,"DA")</f>
        <v>8</v>
      </c>
      <c r="D24" s="131">
        <f>countifs('Liceu I'!$G$5:$G$630,A24,'Liceu I'!$BF$5:$BF$630,"DA")</f>
        <v>0</v>
      </c>
      <c r="E24" s="21">
        <f>countifs('Liceu I'!$F$5:$F$630,"F",'Liceu I'!$G$5:$G$630,A24,'Liceu I'!$BF$5:$BF$630,"DA")</f>
        <v>0</v>
      </c>
      <c r="F24" s="21">
        <f>countifs('Liceu I'!$G$5:$G$630,A24,'Liceu I'!$BG$5:$BG$630,"DA")</f>
        <v>0</v>
      </c>
      <c r="G24" s="21">
        <f>countifs('Liceu I'!$F$5:$F$630,"F",'Liceu I'!$G$5:$G$630,A24,'Liceu I'!$BG$5:$BG$630,"DA")</f>
        <v>0</v>
      </c>
      <c r="H24" s="21">
        <f>countifs('Liceu I'!$G$5:$G$630,A24,'Liceu I'!$BI$5:$BI$630,"DA")</f>
        <v>1</v>
      </c>
      <c r="I24" s="21">
        <f>countifs('Liceu I'!$F$5:$F$630,"F",'Liceu I'!$G$5:$G$630,A24,'Liceu I'!$BI$5:$BI$630,"DA")</f>
        <v>0</v>
      </c>
      <c r="J24" s="21">
        <f>countifs('Liceu I'!$G$5:$G$630,A24,'Liceu I'!$BJ$5:$BJ$630,"DA")</f>
        <v>27</v>
      </c>
      <c r="K24" s="21">
        <f>countifs('Liceu I'!$F$5:$F$630,"F",'Liceu I'!$G$5:$G$630,A24,'Liceu I'!$BJ$5:$BJ$630,"DA")</f>
        <v>8</v>
      </c>
      <c r="L24" s="21">
        <f>countifs('Liceu I'!$BA$5:$BA$630,"=0",'Liceu I'!$G$5:$G$630,A24,'Liceu I'!$BJ$5:$BJ$630,"DA",'Liceu I'!$BK$5:$BK$630,"NU")</f>
        <v>20</v>
      </c>
      <c r="M24" s="130">
        <f>countifs('Liceu I'!$BA$5:$BA$630,"=0",'Liceu I'!$G$5:$G$630,A24,'Liceu I'!$BJ$5:$BJ$630,"DA",'Liceu I'!$F$5:$F$630,"F",'Liceu I'!$BK$5:$BK$630,"NU")</f>
        <v>6</v>
      </c>
      <c r="N24" s="130">
        <f>countifs('Liceu I'!G24:G649,A24,'Liceu I'!$AY$5:$AY$630,"&lt;6")</f>
        <v>0</v>
      </c>
      <c r="O24" s="130">
        <f>countifs('Liceu I'!$F$5:$F$630,"F",'Liceu I'!G24:G649,A24,'Liceu I'!$AY$5:$AY$630,"&lt;6")</f>
        <v>0</v>
      </c>
      <c r="P24" s="130">
        <f>countifs('Liceu I'!G24:G649,A24,'Liceu I'!$AY$5:$AY$630,"&lt;7")-N24</f>
        <v>0</v>
      </c>
      <c r="Q24" s="130">
        <f>countifs('Liceu I'!$F$5:$F$630,"F",'Liceu I'!G24:G649,A24,'Liceu I'!$AY$5:$AY$630,"&lt;7")-O24</f>
        <v>0</v>
      </c>
      <c r="R24" s="132">
        <f>countifs('Liceu I'!G24:G649,A24,'Liceu I'!$AY$5:$AY$630,"&lt;8")-N24-P24</f>
        <v>3</v>
      </c>
      <c r="S24" s="130">
        <f>countifs('Liceu I'!$F$5:$F$630,"F",'Liceu I'!G24:G649,A24,'Liceu I'!$AY$5:$AY$630,"&lt;8")-O24-Q24</f>
        <v>0</v>
      </c>
      <c r="T24" s="132">
        <f>countifs('Liceu I'!G24:G649,A24,'Liceu I'!$AY$5:$AY$630,"&lt;9")-N24-P24-R24</f>
        <v>7</v>
      </c>
      <c r="U24" s="130">
        <f>countifs('Liceu I'!$F$5:$F$630,"F",'Liceu I'!G24:G649,A24,'Liceu I'!$AY$5:$AY$630,"&lt;9")-O24-Q24-S24</f>
        <v>0</v>
      </c>
      <c r="V24" s="132">
        <f>countifs('Liceu I'!G24:G649,A24,'Liceu I'!$AY$5:$AY$630,"&lt;=10")-N24-P24-R24-T24</f>
        <v>14</v>
      </c>
      <c r="W24" s="130">
        <f>countifs('Liceu I'!$F$5:$F$630,"F",'Liceu I'!G24:G649,A24,'Liceu I'!$AY$5:$AY$630,"&lt;=10")-O24-Q24-S24-U24</f>
        <v>6</v>
      </c>
      <c r="X24" s="130">
        <f>countifs('Liceu I'!$G$5:$G$630,A24,'Liceu I'!$BA$5:$BA$630,"&gt;0")</f>
        <v>7</v>
      </c>
      <c r="Y24" s="130">
        <f>countifs('Liceu I'!$F$5:$F$630,"F",'Liceu I'!$G$5:$G$630,A24,'Liceu I'!$BA$5:$BA$630,"&gt;0")</f>
        <v>2</v>
      </c>
      <c r="Z24" s="130">
        <f>countifs('Liceu I'!$G$5:$G$630,A24,'Liceu I'!$BA$5:$BA$630,"=1")</f>
        <v>5</v>
      </c>
      <c r="AA24" s="130">
        <f>countifs('Liceu I'!$F$5:$F$630,"F",'Liceu I'!$G$5:$G$630,A24,'Liceu I'!$BA$5:$BA$630,"=1")</f>
        <v>2</v>
      </c>
      <c r="AB24" s="130">
        <f>countifs('Liceu I'!$G$5:$G$630,A24,'Liceu I'!$BA$5:$BA$630,"=2")</f>
        <v>2</v>
      </c>
      <c r="AC24" s="130">
        <f>countifs('Liceu I'!$F$5:$F$630,"F",'Liceu I'!$G$5:$G$630,A24,'Liceu I'!$BA$5:$BA$630,"=2")</f>
        <v>0</v>
      </c>
      <c r="AD24" s="130">
        <f>countifs('Liceu I'!$G$5:$G$630,A24,'Liceu I'!$BA$5:$BA$630,"=3")</f>
        <v>0</v>
      </c>
      <c r="AE24" s="130">
        <f>countifs('Liceu I'!$F$5:$F$630,"F",'Liceu I'!$G$5:$G$630,A24,'Liceu I'!$BA$5:$BA$630,"=3")</f>
        <v>0</v>
      </c>
      <c r="AF24" s="130">
        <f>countifs('Liceu I'!$G$5:$G$630,A24,'Liceu I'!$BA$5:$BA$630,"&gt;3")</f>
        <v>0</v>
      </c>
      <c r="AG24" s="130">
        <f>countifs('Liceu I'!$F$5:$F$630,"F",'Liceu I'!$G$5:$G$630,A24,'Liceu I'!$BA$5:$BA$630,"&gt;3")</f>
        <v>0</v>
      </c>
      <c r="AH24" s="130">
        <f>SUMIFS('Liceu I'!$BB$5:$BB$630,'Liceu I'!$G$5:$G$630,A24)</f>
        <v>867</v>
      </c>
      <c r="AI24" s="130">
        <f>SUMIFS('Liceu I'!$BB$5:$BB$630,'Liceu I'!$F$5:$F$630,"F",'Liceu I'!$G$5:$G$630,A24)</f>
        <v>275</v>
      </c>
      <c r="AJ24" s="21">
        <f t="shared" ref="AJ24:AK24" si="20">AH24-AL24</f>
        <v>588</v>
      </c>
      <c r="AK24" s="21">
        <f t="shared" si="20"/>
        <v>172</v>
      </c>
      <c r="AL24" s="130">
        <f>SUMIFS('Liceu I'!$BC$5:$BC$630,'Liceu I'!$G$5:$G$630,A24)</f>
        <v>279</v>
      </c>
      <c r="AM24" s="130">
        <f>SUMIFS('Liceu I'!$BC$5:$BC$630,'Liceu I'!$F$5:$F$630,"F",'Liceu I'!$G$5:$G$630,A24)</f>
        <v>103</v>
      </c>
      <c r="AN24" s="130">
        <f>countifs('Liceu I'!$G$5:$G$630,A24,'Liceu I'!$AX$5:$AX$630,"&lt;7")</f>
        <v>0</v>
      </c>
      <c r="AO24" s="130">
        <f>countifs('Liceu I'!$F$5:$F$630,"F",'Liceu I'!$G$5:$G$630,A24,'Liceu I'!$AX$5:$AX$630,"&lt;7")</f>
        <v>0</v>
      </c>
      <c r="AP24" s="130">
        <f>countifs('Liceu I'!$G$5:$G$630,A24,'Liceu I'!$AX$5:$AX$630,"&lt;8")-AN24</f>
        <v>0</v>
      </c>
      <c r="AQ24" s="130">
        <f>countifs('Liceu I'!$F$5:$F$630,"F",'Liceu I'!$G$5:$G$630,A24,'Liceu I'!$AX$5:$AX$630,"&lt;8")-AO24</f>
        <v>0</v>
      </c>
      <c r="AR24" s="130">
        <f>countifs('Liceu I'!$G$5:$G$630,A24,'Liceu I'!$AX$5:$AX$630,"&lt;9")-AN24-AP24</f>
        <v>2</v>
      </c>
      <c r="AS24" s="130">
        <f>countifs('Liceu I'!$F$5:$F$630,"F",'Liceu I'!$G$5:$G$630,A24,'Liceu I'!$AX$5:$AX$630,"&lt;9")-AO24-AQ24</f>
        <v>1</v>
      </c>
      <c r="AT24" s="130">
        <f>countifs('Liceu I'!$G$5:$G$630,A24,'Liceu I'!$AX$5:$AX$630,"&lt;10")-AN24-AP24-AR24</f>
        <v>2</v>
      </c>
      <c r="AU24" s="130">
        <f>countifs('Liceu I'!$F$5:$F$630,"F",'Liceu I'!$G$5:$G$630,A24,'Liceu I'!$AX$5:$AX$630,"&lt;10")-AO24-AQ24-AS24</f>
        <v>1</v>
      </c>
      <c r="AV24" s="130">
        <f>countifs('Liceu I'!$G$5:$G$630,A24,'Liceu I'!$AX$5:$AX$630,"=10")</f>
        <v>23</v>
      </c>
      <c r="AW24" s="130">
        <f>countifs('Liceu I'!$F$5:$F$630,"F",'Liceu I'!$G$5:$G$630,A24,'Liceu I'!$AX$5:$AX$630,"=10")</f>
        <v>6</v>
      </c>
      <c r="AX24" s="130">
        <f>countifs('Liceu I'!$G$5:$G$630,A24,'Liceu I'!$BK$5:$BK$630,"DA")</f>
        <v>0</v>
      </c>
      <c r="AY24" s="130">
        <f>countifs('Liceu I'!$F$5:$F$630,"F",'Liceu I'!$G$5:$G$630,A24,'Liceu I'!$BK$5:$BK$630,"DA")</f>
        <v>0</v>
      </c>
    </row>
    <row r="25">
      <c r="A25" s="48" t="s">
        <v>1661</v>
      </c>
      <c r="B25" s="130">
        <f>countifs('Liceu I'!$G$5:$G$630,A25,'Liceu I'!$BE$5:$BE$630,"DA")</f>
        <v>27</v>
      </c>
      <c r="C25" s="21">
        <f>countifs('Liceu I'!$F$5:$F$630,"F",'Liceu I'!$G$5:$G$630,A25,'Liceu I'!$BE$5:$BE$630,"DA")</f>
        <v>17</v>
      </c>
      <c r="D25" s="131">
        <f>countifs('Liceu I'!$G$5:$G$630,A25,'Liceu I'!$BF$5:$BF$630,"DA")</f>
        <v>0</v>
      </c>
      <c r="E25" s="21">
        <f>countifs('Liceu I'!$F$5:$F$630,"F",'Liceu I'!$G$5:$G$630,A25,'Liceu I'!$BF$5:$BF$630,"DA")</f>
        <v>0</v>
      </c>
      <c r="F25" s="21">
        <f>countifs('Liceu I'!$G$5:$G$630,A25,'Liceu I'!$BG$5:$BG$630,"DA")</f>
        <v>0</v>
      </c>
      <c r="G25" s="21">
        <f>countifs('Liceu I'!$F$5:$F$630,"F",'Liceu I'!$G$5:$G$630,A25,'Liceu I'!$BG$5:$BG$630,"DA")</f>
        <v>0</v>
      </c>
      <c r="H25" s="21">
        <f>countifs('Liceu I'!$G$5:$G$630,A25,'Liceu I'!$BI$5:$BI$630,"DA")</f>
        <v>0</v>
      </c>
      <c r="I25" s="21">
        <f>countifs('Liceu I'!$F$5:$F$630,"F",'Liceu I'!$G$5:$G$630,A25,'Liceu I'!$BI$5:$BI$630,"DA")</f>
        <v>0</v>
      </c>
      <c r="J25" s="21">
        <f>countifs('Liceu I'!$G$5:$G$630,A25,'Liceu I'!$BJ$5:$BJ$630,"DA")</f>
        <v>27</v>
      </c>
      <c r="K25" s="21">
        <f>countifs('Liceu I'!$F$5:$F$630,"F",'Liceu I'!$G$5:$G$630,A25,'Liceu I'!$BJ$5:$BJ$630,"DA")</f>
        <v>17</v>
      </c>
      <c r="L25" s="21">
        <f>countifs('Liceu I'!$BA$5:$BA$630,"=0",'Liceu I'!$G$5:$G$630,A25,'Liceu I'!$BJ$5:$BJ$630,"DA",'Liceu I'!$BK$5:$BK$630,"NU")</f>
        <v>27</v>
      </c>
      <c r="M25" s="130">
        <f>countifs('Liceu I'!$BA$5:$BA$630,"=0",'Liceu I'!$G$5:$G$630,A25,'Liceu I'!$BJ$5:$BJ$630,"DA",'Liceu I'!$F$5:$F$630,"F",'Liceu I'!$BK$5:$BK$630,"NU")</f>
        <v>17</v>
      </c>
      <c r="N25" s="130">
        <f>countifs('Liceu I'!G25:G650,A25,'Liceu I'!$AY$5:$AY$630,"&lt;6")</f>
        <v>0</v>
      </c>
      <c r="O25" s="130">
        <f>countifs('Liceu I'!$F$5:$F$630,"F",'Liceu I'!G25:G650,A25,'Liceu I'!$AY$5:$AY$630,"&lt;6")</f>
        <v>0</v>
      </c>
      <c r="P25" s="130">
        <f>countifs('Liceu I'!G25:G650,A25,'Liceu I'!$AY$5:$AY$630,"&lt;7")-N25</f>
        <v>0</v>
      </c>
      <c r="Q25" s="130">
        <f>countifs('Liceu I'!$F$5:$F$630,"F",'Liceu I'!G25:G650,A25,'Liceu I'!$AY$5:$AY$630,"&lt;7")-O25</f>
        <v>0</v>
      </c>
      <c r="R25" s="132">
        <f>countifs('Liceu I'!G25:G650,A25,'Liceu I'!$AY$5:$AY$630,"&lt;8")-N25-P25</f>
        <v>2</v>
      </c>
      <c r="S25" s="130">
        <f>countifs('Liceu I'!$F$5:$F$630,"F",'Liceu I'!G25:G650,A25,'Liceu I'!$AY$5:$AY$630,"&lt;8")-O25-Q25</f>
        <v>0</v>
      </c>
      <c r="T25" s="132">
        <f>countifs('Liceu I'!G25:G650,A25,'Liceu I'!$AY$5:$AY$630,"&lt;9")-N25-P25-R25</f>
        <v>10</v>
      </c>
      <c r="U25" s="130">
        <f>countifs('Liceu I'!$F$5:$F$630,"F",'Liceu I'!G25:G650,A25,'Liceu I'!$AY$5:$AY$630,"&lt;9")-O25-Q25-S25</f>
        <v>3</v>
      </c>
      <c r="V25" s="132">
        <f>countifs('Liceu I'!G25:G650,A25,'Liceu I'!$AY$5:$AY$630,"&lt;=10")-N25-P25-R25-T25</f>
        <v>11</v>
      </c>
      <c r="W25" s="130">
        <f>countifs('Liceu I'!$F$5:$F$630,"F",'Liceu I'!G25:G650,A25,'Liceu I'!$AY$5:$AY$630,"&lt;=10")-O25-Q25-S25-U25</f>
        <v>8</v>
      </c>
      <c r="X25" s="130">
        <f>countifs('Liceu I'!$G$5:$G$630,A25,'Liceu I'!$BA$5:$BA$630,"&gt;0")</f>
        <v>0</v>
      </c>
      <c r="Y25" s="130">
        <f>countifs('Liceu I'!$F$5:$F$630,"F",'Liceu I'!$G$5:$G$630,A25,'Liceu I'!$BA$5:$BA$630,"&gt;0")</f>
        <v>0</v>
      </c>
      <c r="Z25" s="130">
        <f>countifs('Liceu I'!$G$5:$G$630,A25,'Liceu I'!$BA$5:$BA$630,"=1")</f>
        <v>0</v>
      </c>
      <c r="AA25" s="130">
        <f>countifs('Liceu I'!$F$5:$F$630,"F",'Liceu I'!$G$5:$G$630,A25,'Liceu I'!$BA$5:$BA$630,"=1")</f>
        <v>0</v>
      </c>
      <c r="AB25" s="130">
        <f>countifs('Liceu I'!$G$5:$G$630,A25,'Liceu I'!$BA$5:$BA$630,"=2")</f>
        <v>0</v>
      </c>
      <c r="AC25" s="130">
        <f>countifs('Liceu I'!$F$5:$F$630,"F",'Liceu I'!$G$5:$G$630,A25,'Liceu I'!$BA$5:$BA$630,"=2")</f>
        <v>0</v>
      </c>
      <c r="AD25" s="130">
        <f>countifs('Liceu I'!$G$5:$G$630,A25,'Liceu I'!$BA$5:$BA$630,"=3")</f>
        <v>0</v>
      </c>
      <c r="AE25" s="130">
        <f>countifs('Liceu I'!$F$5:$F$630,"F",'Liceu I'!$G$5:$G$630,A25,'Liceu I'!$BA$5:$BA$630,"=3")</f>
        <v>0</v>
      </c>
      <c r="AF25" s="130">
        <f>countifs('Liceu I'!$G$5:$G$630,A25,'Liceu I'!$BA$5:$BA$630,"&gt;3")</f>
        <v>0</v>
      </c>
      <c r="AG25" s="130">
        <f>countifs('Liceu I'!$F$5:$F$630,"F",'Liceu I'!$G$5:$G$630,A25,'Liceu I'!$BA$5:$BA$630,"&gt;3")</f>
        <v>0</v>
      </c>
      <c r="AH25" s="130">
        <f>SUMIFS('Liceu I'!$BB$5:$BB$630,'Liceu I'!$G$5:$G$630,A25)</f>
        <v>0</v>
      </c>
      <c r="AI25" s="130">
        <f>SUMIFS('Liceu I'!$BB$5:$BB$630,'Liceu I'!$F$5:$F$630,"F",'Liceu I'!$G$5:$G$630,A25)</f>
        <v>0</v>
      </c>
      <c r="AJ25" s="21">
        <f t="shared" ref="AJ25:AK25" si="21">AH25-AL25</f>
        <v>0</v>
      </c>
      <c r="AK25" s="21">
        <f t="shared" si="21"/>
        <v>0</v>
      </c>
      <c r="AL25" s="130">
        <f>SUMIFS('Liceu I'!$BC$5:$BC$630,'Liceu I'!$G$5:$G$630,A25)</f>
        <v>0</v>
      </c>
      <c r="AM25" s="130">
        <f>SUMIFS('Liceu I'!$BC$5:$BC$630,'Liceu I'!$F$5:$F$630,"F",'Liceu I'!$G$5:$G$630,A25)</f>
        <v>0</v>
      </c>
      <c r="AN25" s="130">
        <f>countifs('Liceu I'!$G$5:$G$630,A25,'Liceu I'!$AX$5:$AX$630,"&lt;7")</f>
        <v>0</v>
      </c>
      <c r="AO25" s="130">
        <f>countifs('Liceu I'!$F$5:$F$630,"F",'Liceu I'!$G$5:$G$630,A25,'Liceu I'!$AX$5:$AX$630,"&lt;7")</f>
        <v>0</v>
      </c>
      <c r="AP25" s="130">
        <f>countifs('Liceu I'!$G$5:$G$630,A25,'Liceu I'!$AX$5:$AX$630,"&lt;8")-AN25</f>
        <v>0</v>
      </c>
      <c r="AQ25" s="130">
        <f>countifs('Liceu I'!$F$5:$F$630,"F",'Liceu I'!$G$5:$G$630,A25,'Liceu I'!$AX$5:$AX$630,"&lt;8")-AO25</f>
        <v>0</v>
      </c>
      <c r="AR25" s="130">
        <f>countifs('Liceu I'!$G$5:$G$630,A25,'Liceu I'!$AX$5:$AX$630,"&lt;9")-AN25-AP25</f>
        <v>0</v>
      </c>
      <c r="AS25" s="130">
        <f>countifs('Liceu I'!$F$5:$F$630,"F",'Liceu I'!$G$5:$G$630,A25,'Liceu I'!$AX$5:$AX$630,"&lt;9")-AO25-AQ25</f>
        <v>0</v>
      </c>
      <c r="AT25" s="130">
        <f>countifs('Liceu I'!$G$5:$G$630,A25,'Liceu I'!$AX$5:$AX$630,"&lt;10")-AN25-AP25-AR25</f>
        <v>0</v>
      </c>
      <c r="AU25" s="130">
        <f>countifs('Liceu I'!$F$5:$F$630,"F",'Liceu I'!$G$5:$G$630,A25,'Liceu I'!$AX$5:$AX$630,"&lt;10")-AO25-AQ25-AS25</f>
        <v>0</v>
      </c>
      <c r="AV25" s="130">
        <f>countifs('Liceu I'!$G$5:$G$630,A25,'Liceu I'!$AX$5:$AX$630,"=10")</f>
        <v>26</v>
      </c>
      <c r="AW25" s="130">
        <f>countifs('Liceu I'!$F$5:$F$630,"F",'Liceu I'!$G$5:$G$630,A25,'Liceu I'!$AX$5:$AX$630,"=10")</f>
        <v>17</v>
      </c>
      <c r="AX25" s="130">
        <f>countifs('Liceu I'!$G$5:$G$630,A25,'Liceu I'!$BK$5:$BK$630,"DA")</f>
        <v>0</v>
      </c>
      <c r="AY25" s="130">
        <f>countifs('Liceu I'!$F$5:$F$630,"F",'Liceu I'!$G$5:$G$630,A25,'Liceu I'!$BK$5:$BK$630,"DA")</f>
        <v>0</v>
      </c>
    </row>
    <row r="26">
      <c r="A26" s="48" t="s">
        <v>1690</v>
      </c>
      <c r="B26" s="130">
        <f>countifs('Liceu I'!$G$5:$G$630,A26,'Liceu I'!$BE$5:$BE$630,"DA")</f>
        <v>35</v>
      </c>
      <c r="C26" s="21">
        <f>countifs('Liceu I'!$F$5:$F$630,"F",'Liceu I'!$G$5:$G$630,A26,'Liceu I'!$BE$5:$BE$630,"DA")</f>
        <v>21</v>
      </c>
      <c r="D26" s="131">
        <f>countifs('Liceu I'!$G$5:$G$630,A26,'Liceu I'!$BF$5:$BF$630,"DA")</f>
        <v>0</v>
      </c>
      <c r="E26" s="21">
        <f>countifs('Liceu I'!$F$5:$F$630,"F",'Liceu I'!$G$5:$G$630,A26,'Liceu I'!$BF$5:$BF$630,"DA")</f>
        <v>0</v>
      </c>
      <c r="F26" s="21">
        <f>countifs('Liceu I'!$G$5:$G$630,A26,'Liceu I'!$BG$5:$BG$630,"DA")</f>
        <v>0</v>
      </c>
      <c r="G26" s="21">
        <f>countifs('Liceu I'!$F$5:$F$630,"F",'Liceu I'!$G$5:$G$630,A26,'Liceu I'!$BG$5:$BG$630,"DA")</f>
        <v>0</v>
      </c>
      <c r="H26" s="21">
        <f>countifs('Liceu I'!$G$5:$G$630,A26,'Liceu I'!$BI$5:$BI$630,"DA")</f>
        <v>1</v>
      </c>
      <c r="I26" s="21">
        <f>countifs('Liceu I'!$F$5:$F$630,"F",'Liceu I'!$G$5:$G$630,A26,'Liceu I'!$BI$5:$BI$630,"DA")</f>
        <v>1</v>
      </c>
      <c r="J26" s="21">
        <f>countifs('Liceu I'!$G$5:$G$630,A26,'Liceu I'!$BJ$5:$BJ$630,"DA")</f>
        <v>36</v>
      </c>
      <c r="K26" s="21">
        <f>countifs('Liceu I'!$F$5:$F$630,"F",'Liceu I'!$G$5:$G$630,A26,'Liceu I'!$BJ$5:$BJ$630,"DA")</f>
        <v>22</v>
      </c>
      <c r="L26" s="21">
        <f>countifs('Liceu I'!$BA$5:$BA$630,"=0",'Liceu I'!$G$5:$G$630,A26,'Liceu I'!$BJ$5:$BJ$630,"DA",'Liceu I'!$BK$5:$BK$630,"NU")</f>
        <v>32</v>
      </c>
      <c r="M26" s="130">
        <f>countifs('Liceu I'!$BA$5:$BA$630,"=0",'Liceu I'!$G$5:$G$630,A26,'Liceu I'!$BJ$5:$BJ$630,"DA",'Liceu I'!$F$5:$F$630,"F",'Liceu I'!$BK$5:$BK$630,"NU")</f>
        <v>20</v>
      </c>
      <c r="N26" s="130">
        <f>countifs('Liceu I'!G26:G651,A26,'Liceu I'!$AY$5:$AY$630,"&lt;6")</f>
        <v>0</v>
      </c>
      <c r="O26" s="130">
        <f>countifs('Liceu I'!$F$5:$F$630,"F",'Liceu I'!G26:G651,A26,'Liceu I'!$AY$5:$AY$630,"&lt;6")</f>
        <v>0</v>
      </c>
      <c r="P26" s="130">
        <f>countifs('Liceu I'!G26:G651,A26,'Liceu I'!$AY$5:$AY$630,"&lt;7")-N26</f>
        <v>0</v>
      </c>
      <c r="Q26" s="130">
        <f>countifs('Liceu I'!$F$5:$F$630,"F",'Liceu I'!G26:G651,A26,'Liceu I'!$AY$5:$AY$630,"&lt;7")-O26</f>
        <v>0</v>
      </c>
      <c r="R26" s="132">
        <f>countifs('Liceu I'!G26:G651,A26,'Liceu I'!$AY$5:$AY$630,"&lt;8")-N26-P26</f>
        <v>0</v>
      </c>
      <c r="S26" s="130">
        <f>countifs('Liceu I'!$F$5:$F$630,"F",'Liceu I'!G26:G651,A26,'Liceu I'!$AY$5:$AY$630,"&lt;8")-O26-Q26</f>
        <v>0</v>
      </c>
      <c r="T26" s="132">
        <f>countifs('Liceu I'!G26:G651,A26,'Liceu I'!$AY$5:$AY$630,"&lt;9")-N26-P26-R26</f>
        <v>8</v>
      </c>
      <c r="U26" s="130">
        <f>countifs('Liceu I'!$F$5:$F$630,"F",'Liceu I'!G26:G651,A26,'Liceu I'!$AY$5:$AY$630,"&lt;9")-O26-Q26-S26</f>
        <v>4</v>
      </c>
      <c r="V26" s="132">
        <f>countifs('Liceu I'!G26:G651,A26,'Liceu I'!$AY$5:$AY$630,"&lt;=10")-N26-P26-R26-T26</f>
        <v>27</v>
      </c>
      <c r="W26" s="130">
        <f>countifs('Liceu I'!$F$5:$F$630,"F",'Liceu I'!G26:G651,A26,'Liceu I'!$AY$5:$AY$630,"&lt;=10")-O26-Q26-S26-U26</f>
        <v>18</v>
      </c>
      <c r="X26" s="130">
        <f>countifs('Liceu I'!$G$5:$G$630,A26,'Liceu I'!$BA$5:$BA$630,"&gt;0")</f>
        <v>4</v>
      </c>
      <c r="Y26" s="130">
        <f>countifs('Liceu I'!$F$5:$F$630,"F",'Liceu I'!$G$5:$G$630,A26,'Liceu I'!$BA$5:$BA$630,"&gt;0")</f>
        <v>2</v>
      </c>
      <c r="Z26" s="130">
        <f>countifs('Liceu I'!$G$5:$G$630,A26,'Liceu I'!$BA$5:$BA$630,"=1")</f>
        <v>4</v>
      </c>
      <c r="AA26" s="130">
        <f>countifs('Liceu I'!$F$5:$F$630,"F",'Liceu I'!$G$5:$G$630,A26,'Liceu I'!$BA$5:$BA$630,"=1")</f>
        <v>2</v>
      </c>
      <c r="AB26" s="130">
        <f>countifs('Liceu I'!$G$5:$G$630,A26,'Liceu I'!$BA$5:$BA$630,"=2")</f>
        <v>0</v>
      </c>
      <c r="AC26" s="130">
        <f>countifs('Liceu I'!$F$5:$F$630,"F",'Liceu I'!$G$5:$G$630,A26,'Liceu I'!$BA$5:$BA$630,"=2")</f>
        <v>0</v>
      </c>
      <c r="AD26" s="130">
        <f>countifs('Liceu I'!$G$5:$G$630,A26,'Liceu I'!$BA$5:$BA$630,"=3")</f>
        <v>0</v>
      </c>
      <c r="AE26" s="130">
        <f>countifs('Liceu I'!$F$5:$F$630,"F",'Liceu I'!$G$5:$G$630,A26,'Liceu I'!$BA$5:$BA$630,"=3")</f>
        <v>0</v>
      </c>
      <c r="AF26" s="130">
        <f>countifs('Liceu I'!$G$5:$G$630,A26,'Liceu I'!$BA$5:$BA$630,"&gt;3")</f>
        <v>0</v>
      </c>
      <c r="AG26" s="130">
        <f>countifs('Liceu I'!$F$5:$F$630,"F",'Liceu I'!$G$5:$G$630,A26,'Liceu I'!$BA$5:$BA$630,"&gt;3")</f>
        <v>0</v>
      </c>
      <c r="AH26" s="130">
        <f>SUMIFS('Liceu I'!$BB$5:$BB$630,'Liceu I'!$G$5:$G$630,A26)</f>
        <v>1575</v>
      </c>
      <c r="AI26" s="130">
        <f>SUMIFS('Liceu I'!$BB$5:$BB$630,'Liceu I'!$F$5:$F$630,"F",'Liceu I'!$G$5:$G$630,A26)</f>
        <v>1001</v>
      </c>
      <c r="AJ26" s="21">
        <f t="shared" ref="AJ26:AK26" si="22">AH26-AL26</f>
        <v>1460</v>
      </c>
      <c r="AK26" s="21">
        <f t="shared" si="22"/>
        <v>935</v>
      </c>
      <c r="AL26" s="130">
        <f>SUMIFS('Liceu I'!$BC$5:$BC$630,'Liceu I'!$G$5:$G$630,A26)</f>
        <v>115</v>
      </c>
      <c r="AM26" s="130">
        <f>SUMIFS('Liceu I'!$BC$5:$BC$630,'Liceu I'!$F$5:$F$630,"F",'Liceu I'!$G$5:$G$630,A26)</f>
        <v>66</v>
      </c>
      <c r="AN26" s="130">
        <f>countifs('Liceu I'!$G$5:$G$630,A26,'Liceu I'!$AX$5:$AX$630,"&lt;7")</f>
        <v>0</v>
      </c>
      <c r="AO26" s="130">
        <f>countifs('Liceu I'!$F$5:$F$630,"F",'Liceu I'!$G$5:$G$630,A26,'Liceu I'!$AX$5:$AX$630,"&lt;7")</f>
        <v>0</v>
      </c>
      <c r="AP26" s="130">
        <f>countifs('Liceu I'!$G$5:$G$630,A26,'Liceu I'!$AX$5:$AX$630,"&lt;8")-AN26</f>
        <v>0</v>
      </c>
      <c r="AQ26" s="130">
        <f>countifs('Liceu I'!$F$5:$F$630,"F",'Liceu I'!$G$5:$G$630,A26,'Liceu I'!$AX$5:$AX$630,"&lt;8")-AO26</f>
        <v>0</v>
      </c>
      <c r="AR26" s="130">
        <f>countifs('Liceu I'!$G$5:$G$630,A26,'Liceu I'!$AX$5:$AX$630,"&lt;9")-AN26-AP26</f>
        <v>0</v>
      </c>
      <c r="AS26" s="130">
        <f>countifs('Liceu I'!$F$5:$F$630,"F",'Liceu I'!$G$5:$G$630,A26,'Liceu I'!$AX$5:$AX$630,"&lt;9")-AO26-AQ26</f>
        <v>0</v>
      </c>
      <c r="AT26" s="130">
        <f>countifs('Liceu I'!$G$5:$G$630,A26,'Liceu I'!$AX$5:$AX$630,"&lt;10")-AN26-AP26-AR26</f>
        <v>0</v>
      </c>
      <c r="AU26" s="130">
        <f>countifs('Liceu I'!$F$5:$F$630,"F",'Liceu I'!$G$5:$G$630,A26,'Liceu I'!$AX$5:$AX$630,"&lt;10")-AO26-AQ26-AS26</f>
        <v>0</v>
      </c>
      <c r="AV26" s="130">
        <f>countifs('Liceu I'!$G$5:$G$630,A26,'Liceu I'!$AX$5:$AX$630,"=10")</f>
        <v>35</v>
      </c>
      <c r="AW26" s="130">
        <f>countifs('Liceu I'!$F$5:$F$630,"F",'Liceu I'!$G$5:$G$630,A26,'Liceu I'!$AX$5:$AX$630,"=10")</f>
        <v>22</v>
      </c>
      <c r="AX26" s="130">
        <f>countifs('Liceu I'!$G$5:$G$630,A26,'Liceu I'!$BK$5:$BK$630,"DA")</f>
        <v>0</v>
      </c>
      <c r="AY26" s="130">
        <f>countifs('Liceu I'!$F$5:$F$630,"F",'Liceu I'!$G$5:$G$630,A26,'Liceu I'!$BK$5:$BK$630,"DA")</f>
        <v>0</v>
      </c>
    </row>
    <row r="27">
      <c r="A27" s="48" t="s">
        <v>1722</v>
      </c>
      <c r="B27" s="130">
        <f>countifs('Liceu I'!$G$5:$G$630,A27,'Liceu I'!$BE$5:$BE$630,"DA")</f>
        <v>34</v>
      </c>
      <c r="C27" s="21">
        <f>countifs('Liceu I'!$F$5:$F$630,"F",'Liceu I'!$G$5:$G$630,A27,'Liceu I'!$BE$5:$BE$630,"DA")</f>
        <v>21</v>
      </c>
      <c r="D27" s="131">
        <f>countifs('Liceu I'!$G$5:$G$630,A27,'Liceu I'!$BF$5:$BF$630,"DA")</f>
        <v>0</v>
      </c>
      <c r="E27" s="21">
        <f>countifs('Liceu I'!$F$5:$F$630,"F",'Liceu I'!$G$5:$G$630,A27,'Liceu I'!$BF$5:$BF$630,"DA")</f>
        <v>0</v>
      </c>
      <c r="F27" s="21">
        <f>countifs('Liceu I'!$G$5:$G$630,A27,'Liceu I'!$BG$5:$BG$630,"DA")</f>
        <v>0</v>
      </c>
      <c r="G27" s="21">
        <f>countifs('Liceu I'!$F$5:$F$630,"F",'Liceu I'!$G$5:$G$630,A27,'Liceu I'!$BG$5:$BG$630,"DA")</f>
        <v>0</v>
      </c>
      <c r="H27" s="21">
        <f>countifs('Liceu I'!$G$5:$G$630,A27,'Liceu I'!$BI$5:$BI$630,"DA")</f>
        <v>0</v>
      </c>
      <c r="I27" s="21">
        <f>countifs('Liceu I'!$F$5:$F$630,"F",'Liceu I'!$G$5:$G$630,A27,'Liceu I'!$BI$5:$BI$630,"DA")</f>
        <v>0</v>
      </c>
      <c r="J27" s="21">
        <f>countifs('Liceu I'!$G$5:$G$630,A27,'Liceu I'!$BJ$5:$BJ$630,"DA")</f>
        <v>34</v>
      </c>
      <c r="K27" s="21">
        <f>countifs('Liceu I'!$F$5:$F$630,"F",'Liceu I'!$G$5:$G$630,A27,'Liceu I'!$BJ$5:$BJ$630,"DA")</f>
        <v>21</v>
      </c>
      <c r="L27" s="21">
        <f>countifs('Liceu I'!$BA$5:$BA$630,"=0",'Liceu I'!$G$5:$G$630,A27,'Liceu I'!$BJ$5:$BJ$630,"DA",'Liceu I'!$BK$5:$BK$630,"NU")</f>
        <v>33</v>
      </c>
      <c r="M27" s="130">
        <f>countifs('Liceu I'!$BA$5:$BA$630,"=0",'Liceu I'!$G$5:$G$630,A27,'Liceu I'!$BJ$5:$BJ$630,"DA",'Liceu I'!$F$5:$F$630,"F",'Liceu I'!$BK$5:$BK$630,"NU")</f>
        <v>20</v>
      </c>
      <c r="N27" s="130">
        <f>countifs('Liceu I'!G27:G652,A27,'Liceu I'!$AY$5:$AY$630,"&lt;6")</f>
        <v>0</v>
      </c>
      <c r="O27" s="130">
        <f>countifs('Liceu I'!$F$5:$F$630,"F",'Liceu I'!G27:G652,A27,'Liceu I'!$AY$5:$AY$630,"&lt;6")</f>
        <v>0</v>
      </c>
      <c r="P27" s="130">
        <f>countifs('Liceu I'!G27:G652,A27,'Liceu I'!$AY$5:$AY$630,"&lt;7")-N27</f>
        <v>0</v>
      </c>
      <c r="Q27" s="130">
        <f>countifs('Liceu I'!$F$5:$F$630,"F",'Liceu I'!G27:G652,A27,'Liceu I'!$AY$5:$AY$630,"&lt;7")-O27</f>
        <v>0</v>
      </c>
      <c r="R27" s="132">
        <f>countifs('Liceu I'!G27:G652,A27,'Liceu I'!$AY$5:$AY$630,"&lt;8")-N27-P27</f>
        <v>1</v>
      </c>
      <c r="S27" s="130">
        <f>countifs('Liceu I'!$F$5:$F$630,"F",'Liceu I'!G27:G652,A27,'Liceu I'!$AY$5:$AY$630,"&lt;8")-O27-Q27</f>
        <v>0</v>
      </c>
      <c r="T27" s="132">
        <f>countifs('Liceu I'!G27:G652,A27,'Liceu I'!$AY$5:$AY$630,"&lt;9")-N27-P27-R27</f>
        <v>10</v>
      </c>
      <c r="U27" s="130">
        <f>countifs('Liceu I'!$F$5:$F$630,"F",'Liceu I'!G27:G652,A27,'Liceu I'!$AY$5:$AY$630,"&lt;9")-O27-Q27-S27</f>
        <v>5</v>
      </c>
      <c r="V27" s="132">
        <f>countifs('Liceu I'!G27:G652,A27,'Liceu I'!$AY$5:$AY$630,"&lt;=10")-N27-P27-R27-T27</f>
        <v>19</v>
      </c>
      <c r="W27" s="130">
        <f>countifs('Liceu I'!$F$5:$F$630,"F",'Liceu I'!G27:G652,A27,'Liceu I'!$AY$5:$AY$630,"&lt;=10")-O27-Q27-S27-U27</f>
        <v>13</v>
      </c>
      <c r="X27" s="130">
        <f>countifs('Liceu I'!$G$5:$G$630,A27,'Liceu I'!$BA$5:$BA$630,"&gt;0")</f>
        <v>1</v>
      </c>
      <c r="Y27" s="130">
        <f>countifs('Liceu I'!$F$5:$F$630,"F",'Liceu I'!$G$5:$G$630,A27,'Liceu I'!$BA$5:$BA$630,"&gt;0")</f>
        <v>1</v>
      </c>
      <c r="Z27" s="130">
        <f>countifs('Liceu I'!$G$5:$G$630,A27,'Liceu I'!$BA$5:$BA$630,"=1")</f>
        <v>1</v>
      </c>
      <c r="AA27" s="130">
        <f>countifs('Liceu I'!$F$5:$F$630,"F",'Liceu I'!$G$5:$G$630,A27,'Liceu I'!$BA$5:$BA$630,"=1")</f>
        <v>1</v>
      </c>
      <c r="AB27" s="130">
        <f>countifs('Liceu I'!$G$5:$G$630,A27,'Liceu I'!$BA$5:$BA$630,"=2")</f>
        <v>0</v>
      </c>
      <c r="AC27" s="130">
        <f>countifs('Liceu I'!$F$5:$F$630,"F",'Liceu I'!$G$5:$G$630,A27,'Liceu I'!$BA$5:$BA$630,"=2")</f>
        <v>0</v>
      </c>
      <c r="AD27" s="130">
        <f>countifs('Liceu I'!$G$5:$G$630,A27,'Liceu I'!$BA$5:$BA$630,"=3")</f>
        <v>0</v>
      </c>
      <c r="AE27" s="130">
        <f>countifs('Liceu I'!$F$5:$F$630,"F",'Liceu I'!$G$5:$G$630,A27,'Liceu I'!$BA$5:$BA$630,"=3")</f>
        <v>0</v>
      </c>
      <c r="AF27" s="130">
        <f>countifs('Liceu I'!$G$5:$G$630,A27,'Liceu I'!$BA$5:$BA$630,"&gt;3")</f>
        <v>0</v>
      </c>
      <c r="AG27" s="130">
        <f>countifs('Liceu I'!$F$5:$F$630,"F",'Liceu I'!$G$5:$G$630,A27,'Liceu I'!$BA$5:$BA$630,"&gt;3")</f>
        <v>0</v>
      </c>
      <c r="AH27" s="130">
        <f>SUMIFS('Liceu I'!$BB$5:$BB$630,'Liceu I'!$G$5:$G$630,A27)</f>
        <v>0</v>
      </c>
      <c r="AI27" s="130">
        <f>SUMIFS('Liceu I'!$BB$5:$BB$630,'Liceu I'!$F$5:$F$630,"F",'Liceu I'!$G$5:$G$630,A27)</f>
        <v>0</v>
      </c>
      <c r="AJ27" s="21">
        <f t="shared" ref="AJ27:AK27" si="23">AH27-AL27</f>
        <v>0</v>
      </c>
      <c r="AK27" s="21">
        <f t="shared" si="23"/>
        <v>0</v>
      </c>
      <c r="AL27" s="130">
        <f>SUMIFS('Liceu I'!$BC$5:$BC$630,'Liceu I'!$G$5:$G$630,A27)</f>
        <v>0</v>
      </c>
      <c r="AM27" s="130">
        <f>SUMIFS('Liceu I'!$BC$5:$BC$630,'Liceu I'!$F$5:$F$630,"F",'Liceu I'!$G$5:$G$630,A27)</f>
        <v>0</v>
      </c>
      <c r="AN27" s="130">
        <f>countifs('Liceu I'!$G$5:$G$630,A27,'Liceu I'!$AX$5:$AX$630,"&lt;7")</f>
        <v>0</v>
      </c>
      <c r="AO27" s="130">
        <f>countifs('Liceu I'!$F$5:$F$630,"F",'Liceu I'!$G$5:$G$630,A27,'Liceu I'!$AX$5:$AX$630,"&lt;7")</f>
        <v>0</v>
      </c>
      <c r="AP27" s="130">
        <f>countifs('Liceu I'!$G$5:$G$630,A27,'Liceu I'!$AX$5:$AX$630,"&lt;8")-AN27</f>
        <v>0</v>
      </c>
      <c r="AQ27" s="130">
        <f>countifs('Liceu I'!$F$5:$F$630,"F",'Liceu I'!$G$5:$G$630,A27,'Liceu I'!$AX$5:$AX$630,"&lt;8")-AO27</f>
        <v>0</v>
      </c>
      <c r="AR27" s="130">
        <f>countifs('Liceu I'!$G$5:$G$630,A27,'Liceu I'!$AX$5:$AX$630,"&lt;9")-AN27-AP27</f>
        <v>0</v>
      </c>
      <c r="AS27" s="130">
        <f>countifs('Liceu I'!$F$5:$F$630,"F",'Liceu I'!$G$5:$G$630,A27,'Liceu I'!$AX$5:$AX$630,"&lt;9")-AO27-AQ27</f>
        <v>0</v>
      </c>
      <c r="AT27" s="130">
        <f>countifs('Liceu I'!$G$5:$G$630,A27,'Liceu I'!$AX$5:$AX$630,"&lt;10")-AN27-AP27-AR27</f>
        <v>0</v>
      </c>
      <c r="AU27" s="130">
        <f>countifs('Liceu I'!$F$5:$F$630,"F",'Liceu I'!$G$5:$G$630,A27,'Liceu I'!$AX$5:$AX$630,"&lt;10")-AO27-AQ27-AS27</f>
        <v>0</v>
      </c>
      <c r="AV27" s="130">
        <f>countifs('Liceu I'!$G$5:$G$630,A27,'Liceu I'!$AX$5:$AX$630,"=10")</f>
        <v>34</v>
      </c>
      <c r="AW27" s="130">
        <f>countifs('Liceu I'!$F$5:$F$630,"F",'Liceu I'!$G$5:$G$630,A27,'Liceu I'!$AX$5:$AX$630,"=10")</f>
        <v>21</v>
      </c>
      <c r="AX27" s="130">
        <f>countifs('Liceu I'!$G$5:$G$630,A27,'Liceu I'!$BK$5:$BK$630,"DA")</f>
        <v>0</v>
      </c>
      <c r="AY27" s="130">
        <f>countifs('Liceu I'!$F$5:$F$630,"F",'Liceu I'!$G$5:$G$630,A27,'Liceu I'!$BK$5:$BK$630,"DA")</f>
        <v>0</v>
      </c>
    </row>
    <row r="28">
      <c r="A28" s="133" t="s">
        <v>2071</v>
      </c>
      <c r="B28" s="138">
        <f t="shared" ref="B28:AY28" si="24">SUM(B23:B27)</f>
        <v>156</v>
      </c>
      <c r="C28" s="138">
        <f t="shared" si="24"/>
        <v>80</v>
      </c>
      <c r="D28" s="138">
        <f t="shared" si="24"/>
        <v>0</v>
      </c>
      <c r="E28" s="138">
        <f t="shared" si="24"/>
        <v>0</v>
      </c>
      <c r="F28" s="138">
        <f t="shared" si="24"/>
        <v>0</v>
      </c>
      <c r="G28" s="138">
        <f t="shared" si="24"/>
        <v>0</v>
      </c>
      <c r="H28" s="138">
        <f t="shared" si="24"/>
        <v>3</v>
      </c>
      <c r="I28" s="138">
        <f t="shared" si="24"/>
        <v>1</v>
      </c>
      <c r="J28" s="138">
        <f t="shared" si="24"/>
        <v>157</v>
      </c>
      <c r="K28" s="138">
        <f t="shared" si="24"/>
        <v>81</v>
      </c>
      <c r="L28" s="138">
        <f t="shared" si="24"/>
        <v>145</v>
      </c>
      <c r="M28" s="138">
        <f t="shared" si="24"/>
        <v>76</v>
      </c>
      <c r="N28" s="138">
        <f t="shared" si="24"/>
        <v>0</v>
      </c>
      <c r="O28" s="138">
        <f t="shared" si="24"/>
        <v>0</v>
      </c>
      <c r="P28" s="138">
        <f t="shared" si="24"/>
        <v>0</v>
      </c>
      <c r="Q28" s="138">
        <f t="shared" si="24"/>
        <v>0</v>
      </c>
      <c r="R28" s="138">
        <f t="shared" si="24"/>
        <v>6</v>
      </c>
      <c r="S28" s="138">
        <f t="shared" si="24"/>
        <v>0</v>
      </c>
      <c r="T28" s="138">
        <f t="shared" si="24"/>
        <v>39</v>
      </c>
      <c r="U28" s="138">
        <f t="shared" si="24"/>
        <v>14</v>
      </c>
      <c r="V28" s="138">
        <f t="shared" si="24"/>
        <v>100</v>
      </c>
      <c r="W28" s="138">
        <f t="shared" si="24"/>
        <v>63</v>
      </c>
      <c r="X28" s="138">
        <f t="shared" si="24"/>
        <v>12</v>
      </c>
      <c r="Y28" s="138">
        <f t="shared" si="24"/>
        <v>5</v>
      </c>
      <c r="Z28" s="138">
        <f t="shared" si="24"/>
        <v>10</v>
      </c>
      <c r="AA28" s="138">
        <f t="shared" si="24"/>
        <v>5</v>
      </c>
      <c r="AB28" s="138">
        <f t="shared" si="24"/>
        <v>2</v>
      </c>
      <c r="AC28" s="138">
        <f t="shared" si="24"/>
        <v>0</v>
      </c>
      <c r="AD28" s="138">
        <f t="shared" si="24"/>
        <v>0</v>
      </c>
      <c r="AE28" s="138">
        <f t="shared" si="24"/>
        <v>0</v>
      </c>
      <c r="AF28" s="138">
        <f t="shared" si="24"/>
        <v>0</v>
      </c>
      <c r="AG28" s="138">
        <f t="shared" si="24"/>
        <v>0</v>
      </c>
      <c r="AH28" s="138">
        <f t="shared" si="24"/>
        <v>3007</v>
      </c>
      <c r="AI28" s="138">
        <f t="shared" si="24"/>
        <v>1474</v>
      </c>
      <c r="AJ28" s="138">
        <f t="shared" si="24"/>
        <v>2490</v>
      </c>
      <c r="AK28" s="138">
        <f t="shared" si="24"/>
        <v>1267</v>
      </c>
      <c r="AL28" s="138">
        <f t="shared" si="24"/>
        <v>517</v>
      </c>
      <c r="AM28" s="138">
        <f t="shared" si="24"/>
        <v>207</v>
      </c>
      <c r="AN28" s="138">
        <f t="shared" si="24"/>
        <v>0</v>
      </c>
      <c r="AO28" s="138">
        <f t="shared" si="24"/>
        <v>0</v>
      </c>
      <c r="AP28" s="138">
        <f t="shared" si="24"/>
        <v>0</v>
      </c>
      <c r="AQ28" s="138">
        <f t="shared" si="24"/>
        <v>0</v>
      </c>
      <c r="AR28" s="138">
        <f t="shared" si="24"/>
        <v>2</v>
      </c>
      <c r="AS28" s="138">
        <f t="shared" si="24"/>
        <v>1</v>
      </c>
      <c r="AT28" s="138">
        <f t="shared" si="24"/>
        <v>2</v>
      </c>
      <c r="AU28" s="138">
        <f t="shared" si="24"/>
        <v>1</v>
      </c>
      <c r="AV28" s="138">
        <f t="shared" si="24"/>
        <v>151</v>
      </c>
      <c r="AW28" s="138">
        <f t="shared" si="24"/>
        <v>79</v>
      </c>
      <c r="AX28" s="138">
        <f t="shared" si="24"/>
        <v>0</v>
      </c>
      <c r="AY28" s="138">
        <f t="shared" si="24"/>
        <v>0</v>
      </c>
    </row>
    <row r="29" ht="25.5" customHeight="1">
      <c r="A29" s="139" t="s">
        <v>2096</v>
      </c>
      <c r="B29" s="140">
        <f t="shared" ref="B29:AY29" si="25">B10+B16+B22+B28</f>
        <v>541</v>
      </c>
      <c r="C29" s="140">
        <f t="shared" si="25"/>
        <v>315</v>
      </c>
      <c r="D29" s="140">
        <f t="shared" si="25"/>
        <v>4</v>
      </c>
      <c r="E29" s="140">
        <f t="shared" si="25"/>
        <v>3</v>
      </c>
      <c r="F29" s="140">
        <f t="shared" si="25"/>
        <v>0</v>
      </c>
      <c r="G29" s="140">
        <f t="shared" si="25"/>
        <v>0</v>
      </c>
      <c r="H29" s="140">
        <f t="shared" si="25"/>
        <v>19</v>
      </c>
      <c r="I29" s="140">
        <f t="shared" si="25"/>
        <v>12</v>
      </c>
      <c r="J29" s="140">
        <f t="shared" si="25"/>
        <v>527</v>
      </c>
      <c r="K29" s="140">
        <f t="shared" si="25"/>
        <v>312</v>
      </c>
      <c r="L29" s="140">
        <f t="shared" si="25"/>
        <v>496</v>
      </c>
      <c r="M29" s="140">
        <f t="shared" si="25"/>
        <v>298</v>
      </c>
      <c r="N29" s="140">
        <f t="shared" si="25"/>
        <v>0</v>
      </c>
      <c r="O29" s="140">
        <f t="shared" si="25"/>
        <v>0</v>
      </c>
      <c r="P29" s="140">
        <f t="shared" si="25"/>
        <v>2</v>
      </c>
      <c r="Q29" s="140">
        <f t="shared" si="25"/>
        <v>0</v>
      </c>
      <c r="R29" s="140">
        <f t="shared" si="25"/>
        <v>16</v>
      </c>
      <c r="S29" s="140">
        <f t="shared" si="25"/>
        <v>3</v>
      </c>
      <c r="T29" s="140">
        <f t="shared" si="25"/>
        <v>176</v>
      </c>
      <c r="U29" s="140">
        <f t="shared" si="25"/>
        <v>82</v>
      </c>
      <c r="V29" s="140">
        <f t="shared" si="25"/>
        <v>328</v>
      </c>
      <c r="W29" s="140">
        <f t="shared" si="25"/>
        <v>226</v>
      </c>
      <c r="X29" s="140">
        <f t="shared" si="25"/>
        <v>26</v>
      </c>
      <c r="Y29" s="140">
        <f t="shared" si="25"/>
        <v>11</v>
      </c>
      <c r="Z29" s="140">
        <f t="shared" si="25"/>
        <v>21</v>
      </c>
      <c r="AA29" s="140">
        <f t="shared" si="25"/>
        <v>10</v>
      </c>
      <c r="AB29" s="140">
        <f t="shared" si="25"/>
        <v>4</v>
      </c>
      <c r="AC29" s="140">
        <f t="shared" si="25"/>
        <v>1</v>
      </c>
      <c r="AD29" s="140">
        <f t="shared" si="25"/>
        <v>1</v>
      </c>
      <c r="AE29" s="140">
        <f t="shared" si="25"/>
        <v>0</v>
      </c>
      <c r="AF29" s="140">
        <f t="shared" si="25"/>
        <v>0</v>
      </c>
      <c r="AG29" s="140">
        <f t="shared" si="25"/>
        <v>0</v>
      </c>
      <c r="AH29" s="140">
        <f t="shared" si="25"/>
        <v>10083</v>
      </c>
      <c r="AI29" s="140">
        <f t="shared" si="25"/>
        <v>5713</v>
      </c>
      <c r="AJ29" s="140">
        <f t="shared" si="25"/>
        <v>8606</v>
      </c>
      <c r="AK29" s="140">
        <f t="shared" si="25"/>
        <v>4969</v>
      </c>
      <c r="AL29" s="140">
        <f t="shared" si="25"/>
        <v>1477</v>
      </c>
      <c r="AM29" s="140">
        <f t="shared" si="25"/>
        <v>744</v>
      </c>
      <c r="AN29" s="140">
        <f t="shared" si="25"/>
        <v>0</v>
      </c>
      <c r="AO29" s="140">
        <f t="shared" si="25"/>
        <v>0</v>
      </c>
      <c r="AP29" s="140">
        <f t="shared" si="25"/>
        <v>0</v>
      </c>
      <c r="AQ29" s="140">
        <f t="shared" si="25"/>
        <v>0</v>
      </c>
      <c r="AR29" s="140">
        <f t="shared" si="25"/>
        <v>3</v>
      </c>
      <c r="AS29" s="140">
        <f t="shared" si="25"/>
        <v>2</v>
      </c>
      <c r="AT29" s="140">
        <f t="shared" si="25"/>
        <v>4</v>
      </c>
      <c r="AU29" s="140">
        <f t="shared" si="25"/>
        <v>3</v>
      </c>
      <c r="AV29" s="140">
        <f t="shared" si="25"/>
        <v>545</v>
      </c>
      <c r="AW29" s="140">
        <f t="shared" si="25"/>
        <v>319</v>
      </c>
      <c r="AX29" s="140">
        <f t="shared" si="25"/>
        <v>4</v>
      </c>
      <c r="AY29" s="140">
        <f t="shared" si="25"/>
        <v>2</v>
      </c>
    </row>
    <row r="33">
      <c r="A33" s="48" t="s">
        <v>80</v>
      </c>
      <c r="B33" s="130">
        <f>countifs('Gimnaziu I'!$G$6:$G$392,A33,'Gimnaziu I'!$BE$6:$BE$392,"DA")</f>
        <v>29</v>
      </c>
      <c r="C33" s="130">
        <f>countifs('Gimnaziu I'!$F$6:$F$392,"F",'Gimnaziu I'!$G$6:$G$392,A33,'Gimnaziu I'!$BE$6:$BE$392,"DA")</f>
        <v>15</v>
      </c>
      <c r="D33" s="130">
        <f>countifs('Gimnaziu I'!$G$6:$G$392,A33,'Gimnaziu I'!$BF$6:$BF$392,"DA")</f>
        <v>0</v>
      </c>
      <c r="E33" s="130">
        <f>countifs('Gimnaziu I'!$F$6:$F$392,"F",'Gimnaziu I'!$G$6:$G$392,A33,'Gimnaziu I'!$BF$6:$BF$392,"DA")</f>
        <v>0</v>
      </c>
      <c r="F33" s="130">
        <f>countifs('Gimnaziu I'!$G$6:$G$392,A33,'Gimnaziu I'!$BG$6:$BG$392,"DA")</f>
        <v>0</v>
      </c>
      <c r="G33" s="130">
        <f>countifs('Gimnaziu I'!$F$6:$F$392,"F",'Gimnaziu I'!$G$6:$G$392,A33,'Gimnaziu I'!$BG$6:$BG$392,"DA")</f>
        <v>0</v>
      </c>
      <c r="H33" s="130">
        <f>countifs('Gimnaziu I'!$G$6:$G$392,A33,'Gimnaziu I'!$BI$6:$BI$392,"DA")</f>
        <v>0</v>
      </c>
      <c r="I33" s="130">
        <f>countifs('Gimnaziu I'!$F$6:$F$392,"F",'Gimnaziu I'!$G$6:$G$392,A33,'Gimnaziu I'!$BI$6:$BI$392,"DA")</f>
        <v>0</v>
      </c>
      <c r="J33" s="130">
        <f>countifs('Gimnaziu I'!$G$6:$G$392,A33,'Gimnaziu I'!$BJ$6:$BJ$392,"DA")</f>
        <v>29</v>
      </c>
      <c r="K33" s="130">
        <f>countifs('Gimnaziu I'!$F$6:$F$392,"F",'Gimnaziu I'!$G$6:$G$392,A33,'Gimnaziu I'!$BJ$6:$BJ$392,"DA")</f>
        <v>15</v>
      </c>
      <c r="L33" s="21">
        <f>countifs('Gimnaziu I'!$G$6:$G$392,A33,'Gimnaziu I'!$BA$6:$BA$392,"=0",'Gimnaziu I'!$BJ$6:$BJ$392,"DA",'Gimnaziu I'!$BK$6:$BK$392,"NU")</f>
        <v>29</v>
      </c>
      <c r="M33" s="130">
        <f>countifs('Gimnaziu I'!$G$6:$G$392,A33,'Gimnaziu I'!$BA$6:$BA$392,"=0",'Gimnaziu I'!$BJ$6:$BJ$392,"DA",'Gimnaziu I'!$F$6:$F$392,"F",'Gimnaziu I'!$BK$6:$BK$392,"NU")</f>
        <v>15</v>
      </c>
      <c r="N33" s="130">
        <f>countifs('Gimnaziu I'!$G$6:G$392,A33,'Gimnaziu I'!$AY$6:$AY$392,"&lt;6")</f>
        <v>0</v>
      </c>
      <c r="O33" s="130">
        <f>countifs('Gimnaziu I'!$F$6:F$392,"F",'Gimnaziu I'!$G$6:G$392,A33,'Gimnaziu I'!$AY$6:$AY$392,"&lt;6")</f>
        <v>0</v>
      </c>
      <c r="P33" s="130">
        <f>countifs('Gimnaziu I'!$G$6:G$392,A33,'Gimnaziu I'!$AY$6:$AY$392,"&lt;7")-N33</f>
        <v>0</v>
      </c>
      <c r="Q33" s="130">
        <f>countifs('Gimnaziu I'!$F$6:F$392,"F",'Gimnaziu I'!$G$6:G$392,A33,'Gimnaziu I'!$AY$6:$AY$392,"&lt;7")-O33</f>
        <v>0</v>
      </c>
      <c r="R33" s="130">
        <f>countifs('Gimnaziu I'!$G$6:G$392,A33,'Gimnaziu I'!$AY$6:$AY$392,"&lt;8")-N33-P33</f>
        <v>0</v>
      </c>
      <c r="S33" s="141">
        <f>countifs('Gimnaziu I'!$F$6:F$392,"F",'Gimnaziu I'!$G$6:G$392,A33,'Gimnaziu I'!$AY$6:$AY$392,"&lt;8")-O33-Q33</f>
        <v>0</v>
      </c>
      <c r="T33" s="130">
        <f>countifs('Gimnaziu I'!$G$6:G$392,A33,'Gimnaziu I'!$AY$6:$AY$392,"&lt;9")-N33-P33-R33</f>
        <v>6</v>
      </c>
      <c r="U33" s="141">
        <f>countifs('Gimnaziu I'!$F$6:F$392,"F",'Gimnaziu I'!$G$6:G$392,A33,'Gimnaziu I'!$AY$6:$AY$392,"&lt;9")-O33-Q33-S33</f>
        <v>3</v>
      </c>
      <c r="V33" s="130">
        <f>countifs('Gimnaziu I'!$G$6:G$392,A33,'Gimnaziu I'!$AY$6:$AY$392,"&lt;=10")-N33-P33-R33-T33</f>
        <v>23</v>
      </c>
      <c r="W33" s="141">
        <f>countifs('Gimnaziu I'!$F$6:F$392,"F",'Gimnaziu I'!$G$6:G$392,A33,'Gimnaziu I'!$AY$6:$AY$392,"&lt;=10")-O33-Q33-S33-U33</f>
        <v>12</v>
      </c>
      <c r="X33" s="130">
        <f>countifs('Gimnaziu I'!$G$6:$G$392,A33,'Gimnaziu I'!$BA$6:$BA$392,"&gt;0")</f>
        <v>0</v>
      </c>
      <c r="Y33" s="130">
        <f>countifs('Gimnaziu I'!$F$6:$F$392,"F",'Gimnaziu I'!$G$6:$G$392,A33,'Gimnaziu I'!$BA$6:$BA$392,"&gt;0")</f>
        <v>0</v>
      </c>
      <c r="Z33" s="130">
        <f>countifs('Gimnaziu I'!$G$6:$G$392,A33,'Gimnaziu I'!$BA$6:$BA$392,"=1")</f>
        <v>0</v>
      </c>
      <c r="AA33" s="130">
        <f>countifs('Gimnaziu I'!$F$6:$F$392,"F",'Gimnaziu I'!$G$6:$G$392,A33,'Gimnaziu I'!$BA$6:$BA$392,"=1")</f>
        <v>0</v>
      </c>
      <c r="AB33" s="130">
        <f>countifs('Gimnaziu I'!$G$6:$G$392,A33,'Gimnaziu I'!$BA$6:$BA$392,"=2")</f>
        <v>0</v>
      </c>
      <c r="AC33" s="130">
        <f>countifs('Gimnaziu I'!$F$6:$F$392,"F",'Gimnaziu I'!$G$6:$G$392,A33,'Gimnaziu I'!$BA$6:$BA$392,"=2")</f>
        <v>0</v>
      </c>
      <c r="AD33" s="130">
        <f>countifs('Gimnaziu I'!$G$6:$G$392,A33,'Gimnaziu I'!$BA$6:$BA$392,"=3")</f>
        <v>0</v>
      </c>
      <c r="AE33" s="130">
        <f>countifs('Gimnaziu I'!$F$6:$F$392,"F",'Gimnaziu I'!$G$6:$G$392,A33,'Gimnaziu I'!$BA$6:$BA$392,"=3")</f>
        <v>0</v>
      </c>
      <c r="AF33" s="130">
        <f>countifs('Gimnaziu I'!$G$6:$G$392,A33,'Gimnaziu I'!$BA$6:$BA$392,"&gt;3")</f>
        <v>0</v>
      </c>
      <c r="AG33" s="130">
        <f>countifs('Gimnaziu I'!$F$6:$F$392,"F",'Gimnaziu I'!$G$6:$G$392,A33,'Gimnaziu I'!$BA$6:$BA$392,"&gt;3")</f>
        <v>0</v>
      </c>
      <c r="AH33" s="130">
        <f>SUMIFS('Gimnaziu I'!$BB$6:$BB$392,'Gimnaziu I'!$G$6:$G$392,A33)</f>
        <v>212</v>
      </c>
      <c r="AI33" s="130">
        <f>SUMIFS('Gimnaziu I'!$BB$6:$BB$392,'Gimnaziu I'!$F$6:$F$392,"F",'Gimnaziu I'!$G$6:$G$392,A33)</f>
        <v>93</v>
      </c>
      <c r="AJ33" s="21">
        <f t="shared" ref="AJ33:AK33" si="26">AH33-AL33</f>
        <v>207</v>
      </c>
      <c r="AK33" s="21">
        <f t="shared" si="26"/>
        <v>93</v>
      </c>
      <c r="AL33" s="130">
        <f>SUMIFS('Gimnaziu I'!$BC$6:$BC$392,'Gimnaziu I'!$G$6:$G$392,A33)</f>
        <v>5</v>
      </c>
      <c r="AM33" s="130">
        <f>SUMIFS('Gimnaziu I'!$BC$6:$BC$392,'Gimnaziu I'!$F$6:$F$392,"F",'Gimnaziu I'!$G$6:$G$392,A33)</f>
        <v>0</v>
      </c>
      <c r="AN33" s="130">
        <f>countifs('Gimnaziu I'!$G$6:$G$392,A33,'Gimnaziu I'!$AX$6:$AX$392,"&lt;7")</f>
        <v>0</v>
      </c>
      <c r="AO33" s="130">
        <f>countifs('Gimnaziu I'!$F$6:$F$392,"F",'Gimnaziu I'!$G$6:$G$392,A33,'Gimnaziu I'!$AX$6:$AX$392,"&lt;7")</f>
        <v>0</v>
      </c>
      <c r="AP33" s="130">
        <f>countifs('Gimnaziu I'!$G$6:$G$392,A33,'Gimnaziu I'!$AX$6:$AX$392,"&lt;8")-AN33</f>
        <v>0</v>
      </c>
      <c r="AQ33" s="130">
        <f>countifs('Gimnaziu I'!$F$6:$F$392,"F",'Gimnaziu I'!$G$6:$G$392,A33,'Gimnaziu I'!$AX$6:$AX$392,"&lt;8")-AO33</f>
        <v>0</v>
      </c>
      <c r="AR33" s="130">
        <f>countifs('Gimnaziu I'!$G$6:$G$392,A33,'Gimnaziu I'!$AX$6:$AX$392,"&lt;9")-AN33-AP33</f>
        <v>0</v>
      </c>
      <c r="AS33" s="130">
        <f>countifs('Gimnaziu I'!$F$6:$F$392,"F",'Gimnaziu I'!$G$6:$G$392,A33,'Gimnaziu I'!$AX$6:$AX$392,"&lt;9")-AO33-AQ33</f>
        <v>0</v>
      </c>
      <c r="AT33" s="130">
        <f>countifs('Gimnaziu I'!$G$6:$G$392,A33,'Gimnaziu I'!$AX$6:$AX$392,"&lt;10")-AN33-AP33-AR33</f>
        <v>0</v>
      </c>
      <c r="AU33" s="130">
        <f>countifs('Gimnaziu I'!$F$6:$F$392,"F",'Gimnaziu I'!$G$6:$G$392,A33,'Gimnaziu I'!$AX$6:$AX$392,"&lt;10")-AO33-AQ33-AS33</f>
        <v>0</v>
      </c>
      <c r="AV33" s="130">
        <f>countifs('Gimnaziu I'!$G$6:$G$392,A33,'Gimnaziu I'!$AX$6:$AX$392,"=10")</f>
        <v>29</v>
      </c>
      <c r="AW33" s="130">
        <f>countifs('Gimnaziu I'!$F$6:$F$392,"F",'Gimnaziu I'!$G$6:$G$392,A33,'Gimnaziu I'!$AX$6:$AX$392,"=10")</f>
        <v>15</v>
      </c>
      <c r="AX33" s="130">
        <f>countifs('Gimnaziu I'!$G$6:$G$392,A33,'Gimnaziu I'!$BK$6:$BK$392,"DA")</f>
        <v>0</v>
      </c>
      <c r="AY33" s="130">
        <f>countifs('Gimnaziu I'!$F$6:$F$392,"F",'Gimnaziu I'!$G$6:$G$392,A33,'Gimnaziu I'!$BK$6:$BK$392,"DA")</f>
        <v>0</v>
      </c>
    </row>
    <row r="34">
      <c r="A34" s="48" t="s">
        <v>279</v>
      </c>
      <c r="B34" s="130">
        <f>countifs('Gimnaziu I'!$G$6:$G$392,A34,'Gimnaziu I'!$BE$6:$BE$392,"DA")</f>
        <v>29</v>
      </c>
      <c r="C34" s="130">
        <f>countifs('Gimnaziu I'!$F$6:$F$392,"F",'Gimnaziu I'!$G$6:$G$392,A34,'Gimnaziu I'!$BE$6:$BE$392,"DA")</f>
        <v>17</v>
      </c>
      <c r="D34" s="130">
        <f>countifs('Gimnaziu I'!$G$6:$G$392,A34,'Gimnaziu I'!$BF$6:$BF$392,"DA")</f>
        <v>0</v>
      </c>
      <c r="E34" s="130">
        <f>countifs('Gimnaziu I'!$F$6:$F$392,"F",'Gimnaziu I'!$G$6:$G$392,A34,'Gimnaziu I'!$BF$6:$BF$392,"DA")</f>
        <v>0</v>
      </c>
      <c r="F34" s="130">
        <f>countifs('Gimnaziu I'!$G$6:$G$392,A34,'Gimnaziu I'!$BG$6:$BG$392,"DA")</f>
        <v>0</v>
      </c>
      <c r="G34" s="130">
        <f>countifs('Gimnaziu I'!$F$6:$F$392,"F",'Gimnaziu I'!$G$6:$G$392,A34,'Gimnaziu I'!$BG$6:$BG$392,"DA")</f>
        <v>0</v>
      </c>
      <c r="H34" s="130">
        <f>countifs('Gimnaziu I'!$G$6:$G$392,A34,'Gimnaziu I'!$BI$6:$BI$392,"DA")</f>
        <v>0</v>
      </c>
      <c r="I34" s="130">
        <f>countifs('Gimnaziu I'!$F$6:$F$392,"F",'Gimnaziu I'!$G$6:$G$392,A34,'Gimnaziu I'!$BI$6:$BI$392,"DA")</f>
        <v>0</v>
      </c>
      <c r="J34" s="130">
        <f>countifs('Gimnaziu I'!$G$6:$G$392,A34,'Gimnaziu I'!$BJ$6:$BJ$392,"DA")</f>
        <v>29</v>
      </c>
      <c r="K34" s="130">
        <f>countifs('Gimnaziu I'!$F$6:$F$392,"F",'Gimnaziu I'!$G$6:$G$392,A34,'Gimnaziu I'!$BJ$6:$BJ$392,"DA")</f>
        <v>17</v>
      </c>
      <c r="L34" s="21">
        <f>countifs('Gimnaziu I'!$G$6:$G$392,A34,'Gimnaziu I'!$BA$6:$BA$392,"=0",'Gimnaziu I'!$BJ$6:$BJ$392,"DA",'Gimnaziu I'!$BK$6:$BK$392,"NU")</f>
        <v>26</v>
      </c>
      <c r="M34" s="130">
        <f>countifs('Gimnaziu I'!$G$6:$G$392,A34,'Gimnaziu I'!$BA$6:$BA$392,"=0",'Gimnaziu I'!$BJ$6:$BJ$392,"DA",'Gimnaziu I'!$F$6:$F$392,"F",'Gimnaziu I'!$BK$6:$BK$392,"NU")</f>
        <v>17</v>
      </c>
      <c r="N34" s="130">
        <f>countifs('Gimnaziu I'!$G$6:G$392,A34,'Gimnaziu I'!$AY$6:$AY$392,"&lt;6")</f>
        <v>0</v>
      </c>
      <c r="O34" s="130">
        <f>countifs('Gimnaziu I'!$F$6:F$392,"F",'Gimnaziu I'!$G$6:G$392,A34,'Gimnaziu I'!$AY$6:$AY$392,"&lt;6")</f>
        <v>0</v>
      </c>
      <c r="P34" s="130">
        <f>countifs('Gimnaziu I'!$G$6:G$392,A34,'Gimnaziu I'!$AY$6:$AY$392,"&lt;7")-N34</f>
        <v>0</v>
      </c>
      <c r="Q34" s="130">
        <f>countifs('Gimnaziu I'!$F$6:F$392,"F",'Gimnaziu I'!$G$6:G$392,A34,'Gimnaziu I'!$AY$6:$AY$392,"&lt;7")-O34</f>
        <v>0</v>
      </c>
      <c r="R34" s="130">
        <f>countifs('Gimnaziu I'!$G$6:G$392,A34,'Gimnaziu I'!$AY$6:$AY$392,"&lt;8")-N34-P34</f>
        <v>0</v>
      </c>
      <c r="S34" s="141">
        <f>countifs('Gimnaziu I'!$F$6:F$392,"F",'Gimnaziu I'!$G$6:G$392,A34,'Gimnaziu I'!$AY$6:$AY$392,"&lt;8")-O34-Q34</f>
        <v>0</v>
      </c>
      <c r="T34" s="130">
        <f>countifs('Gimnaziu I'!$G$6:G$392,A34,'Gimnaziu I'!$AY$6:$AY$392,"&lt;9")-N34-P34-R34</f>
        <v>4</v>
      </c>
      <c r="U34" s="141">
        <f>countifs('Gimnaziu I'!$F$6:F$392,"F",'Gimnaziu I'!$G$6:G$392,A34,'Gimnaziu I'!$AY$6:$AY$392,"&lt;9")-O34-Q34-S34</f>
        <v>2</v>
      </c>
      <c r="V34" s="130">
        <f>countifs('Gimnaziu I'!$G$6:G$392,A34,'Gimnaziu I'!$AY$6:$AY$392,"&lt;=10")-N34-P34-R34-T34</f>
        <v>22</v>
      </c>
      <c r="W34" s="141">
        <f>countifs('Gimnaziu I'!$F$6:F$392,"F",'Gimnaziu I'!$G$6:G$392,A34,'Gimnaziu I'!$AY$6:$AY$392,"&lt;=10")-O34-Q34-S34-U34</f>
        <v>15</v>
      </c>
      <c r="X34" s="130">
        <f>countifs('Gimnaziu I'!$G$6:$G$392,A34,'Gimnaziu I'!$BA$6:$BA$392,"&gt;0")</f>
        <v>0</v>
      </c>
      <c r="Y34" s="130">
        <f>countifs('Gimnaziu I'!$F$6:$F$392,"F",'Gimnaziu I'!$G$6:$G$392,A34,'Gimnaziu I'!$BA$6:$BA$392,"&gt;0")</f>
        <v>0</v>
      </c>
      <c r="Z34" s="130">
        <f>countifs('Gimnaziu I'!$G$6:$G$392,A34,'Gimnaziu I'!$BA$6:$BA$392,"=1")</f>
        <v>0</v>
      </c>
      <c r="AA34" s="130">
        <f>countifs('Gimnaziu I'!$F$6:$F$392,"F",'Gimnaziu I'!$G$6:$G$392,A34,'Gimnaziu I'!$BA$6:$BA$392,"=1")</f>
        <v>0</v>
      </c>
      <c r="AB34" s="130">
        <f>countifs('Gimnaziu I'!$G$6:$G$392,A34,'Gimnaziu I'!$BA$6:$BA$392,"=2")</f>
        <v>0</v>
      </c>
      <c r="AC34" s="130">
        <f>countifs('Gimnaziu I'!$F$6:$F$392,"F",'Gimnaziu I'!$G$6:$G$392,A34,'Gimnaziu I'!$BA$6:$BA$392,"=2")</f>
        <v>0</v>
      </c>
      <c r="AD34" s="130">
        <f>countifs('Gimnaziu I'!$G$6:$G$392,A34,'Gimnaziu I'!$BA$6:$BA$392,"=3")</f>
        <v>0</v>
      </c>
      <c r="AE34" s="130">
        <f>countifs('Gimnaziu I'!$F$6:$F$392,"F",'Gimnaziu I'!$G$6:$G$392,A34,'Gimnaziu I'!$BA$6:$BA$392,"=3")</f>
        <v>0</v>
      </c>
      <c r="AF34" s="130">
        <f>countifs('Gimnaziu I'!$G$6:$G$392,A34,'Gimnaziu I'!$BA$6:$BA$392,"&gt;3")</f>
        <v>0</v>
      </c>
      <c r="AG34" s="130">
        <f>countifs('Gimnaziu I'!$F$6:$F$392,"F",'Gimnaziu I'!$G$6:$G$392,A34,'Gimnaziu I'!$BA$6:$BA$392,"&gt;3")</f>
        <v>0</v>
      </c>
      <c r="AH34" s="130">
        <f>SUMIFS('Gimnaziu I'!$BB$6:$BB$392,'Gimnaziu I'!$G$6:$G$392,A34)</f>
        <v>0</v>
      </c>
      <c r="AI34" s="130">
        <f>SUMIFS('Gimnaziu I'!$BB$6:$BB$392,'Gimnaziu I'!$F$6:$F$392,"F",'Gimnaziu I'!$G$6:$G$392,A34)</f>
        <v>0</v>
      </c>
      <c r="AJ34" s="21">
        <f t="shared" ref="AJ34:AK34" si="27">AH34-AL34</f>
        <v>0</v>
      </c>
      <c r="AK34" s="21">
        <f t="shared" si="27"/>
        <v>0</v>
      </c>
      <c r="AL34" s="130">
        <f>SUMIFS('Gimnaziu I'!$BC$6:$BC$392,'Gimnaziu I'!$G$6:$G$392,A34)</f>
        <v>0</v>
      </c>
      <c r="AM34" s="130">
        <f>SUMIFS('Gimnaziu I'!$BC$6:$BC$392,'Gimnaziu I'!$F$6:$F$392,"F",'Gimnaziu I'!$G$6:$G$392,A34)</f>
        <v>0</v>
      </c>
      <c r="AN34" s="130">
        <f>countifs('Gimnaziu I'!$G$6:$G$392,A34,'Gimnaziu I'!$AX$6:$AX$392,"&lt;7")</f>
        <v>0</v>
      </c>
      <c r="AO34" s="130">
        <f>countifs('Gimnaziu I'!$F$6:$F$392,"F",'Gimnaziu I'!$G$6:$G$392,A34,'Gimnaziu I'!$AX$6:$AX$392,"&lt;7")</f>
        <v>0</v>
      </c>
      <c r="AP34" s="130">
        <f>countifs('Gimnaziu I'!$G$6:$G$392,A34,'Gimnaziu I'!$AX$6:$AX$392,"&lt;8")-AN34</f>
        <v>0</v>
      </c>
      <c r="AQ34" s="130">
        <f>countifs('Gimnaziu I'!$F$6:$F$392,"F",'Gimnaziu I'!$G$6:$G$392,A34,'Gimnaziu I'!$AX$6:$AX$392,"&lt;8")-AO34</f>
        <v>0</v>
      </c>
      <c r="AR34" s="130">
        <f>countifs('Gimnaziu I'!$G$6:$G$392,A34,'Gimnaziu I'!$AX$6:$AX$392,"&lt;9")-AN34-AP34</f>
        <v>0</v>
      </c>
      <c r="AS34" s="130">
        <f>countifs('Gimnaziu I'!$F$6:$F$392,"F",'Gimnaziu I'!$G$6:$G$392,A34,'Gimnaziu I'!$AX$6:$AX$392,"&lt;9")-AO34-AQ34</f>
        <v>0</v>
      </c>
      <c r="AT34" s="130">
        <f>countifs('Gimnaziu I'!$G$6:$G$392,A34,'Gimnaziu I'!$AX$6:$AX$392,"&lt;10")-AN34-AP34-AR34</f>
        <v>0</v>
      </c>
      <c r="AU34" s="130">
        <f>countifs('Gimnaziu I'!$F$6:$F$392,"F",'Gimnaziu I'!$G$6:$G$392,A34,'Gimnaziu I'!$AX$6:$AX$392,"&lt;10")-AO34-AQ34-AS34</f>
        <v>0</v>
      </c>
      <c r="AV34" s="130">
        <f>countifs('Gimnaziu I'!$G$6:$G$392,A34,'Gimnaziu I'!$AX$6:$AX$392,"=10")</f>
        <v>29</v>
      </c>
      <c r="AW34" s="130">
        <f>countifs('Gimnaziu I'!$F$6:$F$392,"F",'Gimnaziu I'!$G$6:$G$392,A34,'Gimnaziu I'!$AX$6:$AX$392,"=10")</f>
        <v>17</v>
      </c>
      <c r="AX34" s="130">
        <f>countifs('Gimnaziu I'!$G$6:$G$392,A34,'Gimnaziu I'!$BK$6:$BK$392,"DA")</f>
        <v>1</v>
      </c>
      <c r="AY34" s="130">
        <f>countifs('Gimnaziu I'!$F$6:$F$392,"F",'Gimnaziu I'!$G$6:$G$392,A34,'Gimnaziu I'!$BK$6:$BK$392,"DA")</f>
        <v>0</v>
      </c>
    </row>
    <row r="35">
      <c r="A35" s="48" t="s">
        <v>508</v>
      </c>
      <c r="B35" s="130">
        <f>countifs('Gimnaziu I'!$G$6:$G$392,A35,'Gimnaziu I'!$BE$6:$BE$392,"DA")</f>
        <v>27</v>
      </c>
      <c r="C35" s="130">
        <f>countifs('Gimnaziu I'!$F$6:$F$392,"F",'Gimnaziu I'!$G$6:$G$392,A35,'Gimnaziu I'!$BE$6:$BE$392,"DA")</f>
        <v>16</v>
      </c>
      <c r="D35" s="130">
        <f>countifs('Gimnaziu I'!$G$6:$G$392,A35,'Gimnaziu I'!$BF$6:$BF$392,"DA")</f>
        <v>0</v>
      </c>
      <c r="E35" s="130">
        <f>countifs('Gimnaziu I'!$F$6:$F$392,"F",'Gimnaziu I'!$G$6:$G$392,A35,'Gimnaziu I'!$BF$6:$BF$392,"DA")</f>
        <v>0</v>
      </c>
      <c r="F35" s="130">
        <f>countifs('Gimnaziu I'!$G$6:$G$392,A35,'Gimnaziu I'!$BG$6:$BG$392,"DA")</f>
        <v>0</v>
      </c>
      <c r="G35" s="130">
        <f>countifs('Gimnaziu I'!$F$6:$F$392,"F",'Gimnaziu I'!$G$6:$G$392,A35,'Gimnaziu I'!$BG$6:$BG$392,"DA")</f>
        <v>0</v>
      </c>
      <c r="H35" s="130">
        <f>countifs('Gimnaziu I'!$G$6:$G$392,A35,'Gimnaziu I'!$BI$6:$BI$392,"DA")</f>
        <v>0</v>
      </c>
      <c r="I35" s="130">
        <f>countifs('Gimnaziu I'!$F$6:$F$392,"F",'Gimnaziu I'!$G$6:$G$392,A35,'Gimnaziu I'!$BI$6:$BI$392,"DA")</f>
        <v>0</v>
      </c>
      <c r="J35" s="130">
        <f>countifs('Gimnaziu I'!$G$6:$G$392,A35,'Gimnaziu I'!$BJ$6:$BJ$392,"DA")</f>
        <v>27</v>
      </c>
      <c r="K35" s="130">
        <f>countifs('Gimnaziu I'!$F$6:$F$392,"F",'Gimnaziu I'!$G$6:$G$392,A35,'Gimnaziu I'!$BJ$6:$BJ$392,"DA")</f>
        <v>16</v>
      </c>
      <c r="L35" s="21">
        <f>countifs('Gimnaziu I'!$G$6:$G$392,A35,'Gimnaziu I'!$BA$6:$BA$392,"=0",'Gimnaziu I'!$BJ$6:$BJ$392,"DA",'Gimnaziu I'!$BK$6:$BK$392,"NU")</f>
        <v>26</v>
      </c>
      <c r="M35" s="130">
        <f>countifs('Gimnaziu I'!$G$6:$G$392,A35,'Gimnaziu I'!$BA$6:$BA$392,"=0",'Gimnaziu I'!$BJ$6:$BJ$392,"DA",'Gimnaziu I'!$F$6:$F$392,"F",'Gimnaziu I'!$BK$6:$BK$392,"NU")</f>
        <v>15</v>
      </c>
      <c r="N35" s="130">
        <f>countifs('Gimnaziu I'!$G$6:G$392,A35,'Gimnaziu I'!$AY$6:$AY$392,"&lt;6")</f>
        <v>0</v>
      </c>
      <c r="O35" s="130">
        <f>countifs('Gimnaziu I'!$F$6:F$392,"F",'Gimnaziu I'!$G$6:G$392,A35,'Gimnaziu I'!$AY$6:$AY$392,"&lt;6")</f>
        <v>0</v>
      </c>
      <c r="P35" s="130">
        <f>countifs('Gimnaziu I'!$G$6:G$392,A35,'Gimnaziu I'!$AY$6:$AY$392,"&lt;7")-N35</f>
        <v>0</v>
      </c>
      <c r="Q35" s="130">
        <f>countifs('Gimnaziu I'!$F$6:F$392,"F",'Gimnaziu I'!$G$6:G$392,A35,'Gimnaziu I'!$AY$6:$AY$392,"&lt;7")-O35</f>
        <v>0</v>
      </c>
      <c r="R35" s="130">
        <f>countifs('Gimnaziu I'!$G$6:G$392,A35,'Gimnaziu I'!$AY$6:$AY$392,"&lt;8")-N35-P35</f>
        <v>2</v>
      </c>
      <c r="S35" s="141">
        <f>countifs('Gimnaziu I'!$F$6:F$392,"F",'Gimnaziu I'!$G$6:G$392,A35,'Gimnaziu I'!$AY$6:$AY$392,"&lt;8")-O35-Q35</f>
        <v>0</v>
      </c>
      <c r="T35" s="130">
        <f>countifs('Gimnaziu I'!$G$6:G$392,A35,'Gimnaziu I'!$AY$6:$AY$392,"&lt;9")-N35-P35-R35</f>
        <v>10</v>
      </c>
      <c r="U35" s="141">
        <f>countifs('Gimnaziu I'!$F$6:F$392,"F",'Gimnaziu I'!$G$6:G$392,A35,'Gimnaziu I'!$AY$6:$AY$392,"&lt;9")-O35-Q35-S35</f>
        <v>6</v>
      </c>
      <c r="V35" s="130">
        <f>countifs('Gimnaziu I'!$G$6:G$392,A35,'Gimnaziu I'!$AY$6:$AY$392,"&lt;=10")-N35-P35-R35-T35</f>
        <v>14</v>
      </c>
      <c r="W35" s="141">
        <f>countifs('Gimnaziu I'!$F$6:F$392,"F",'Gimnaziu I'!$G$6:G$392,A35,'Gimnaziu I'!$AY$6:$AY$392,"&lt;=10")-O35-Q35-S35-U35</f>
        <v>9</v>
      </c>
      <c r="X35" s="130">
        <f>countifs('Gimnaziu I'!$G$6:$G$392,A35,'Gimnaziu I'!$BA$6:$BA$392,"&gt;0")</f>
        <v>0</v>
      </c>
      <c r="Y35" s="130">
        <f>countifs('Gimnaziu I'!$F$6:$F$392,"F",'Gimnaziu I'!$G$6:$G$392,A35,'Gimnaziu I'!$BA$6:$BA$392,"&gt;0")</f>
        <v>0</v>
      </c>
      <c r="Z35" s="130">
        <f>countifs('Gimnaziu I'!$G$6:$G$392,A35,'Gimnaziu I'!$BA$6:$BA$392,"=1")</f>
        <v>0</v>
      </c>
      <c r="AA35" s="130">
        <f>countifs('Gimnaziu I'!$F$6:$F$392,"F",'Gimnaziu I'!$G$6:$G$392,A35,'Gimnaziu I'!$BA$6:$BA$392,"=1")</f>
        <v>0</v>
      </c>
      <c r="AB35" s="130">
        <f>countifs('Gimnaziu I'!$G$6:$G$392,A35,'Gimnaziu I'!$BA$6:$BA$392,"=2")</f>
        <v>0</v>
      </c>
      <c r="AC35" s="130">
        <f>countifs('Gimnaziu I'!$F$6:$F$392,"F",'Gimnaziu I'!$G$6:$G$392,A35,'Gimnaziu I'!$BA$6:$BA$392,"=2")</f>
        <v>0</v>
      </c>
      <c r="AD35" s="130">
        <f>countifs('Gimnaziu I'!$G$6:$G$392,A35,'Gimnaziu I'!$BA$6:$BA$392,"=3")</f>
        <v>0</v>
      </c>
      <c r="AE35" s="130">
        <f>countifs('Gimnaziu I'!$F$6:$F$392,"F",'Gimnaziu I'!$G$6:$G$392,A35,'Gimnaziu I'!$BA$6:$BA$392,"=3")</f>
        <v>0</v>
      </c>
      <c r="AF35" s="130">
        <f>countifs('Gimnaziu I'!$G$6:$G$392,A35,'Gimnaziu I'!$BA$6:$BA$392,"&gt;3")</f>
        <v>0</v>
      </c>
      <c r="AG35" s="130">
        <f>countifs('Gimnaziu I'!$F$6:$F$392,"F",'Gimnaziu I'!$G$6:$G$392,A35,'Gimnaziu I'!$BA$6:$BA$392,"&gt;3")</f>
        <v>0</v>
      </c>
      <c r="AH35" s="130">
        <f>SUMIFS('Gimnaziu I'!$BB$6:$BB$392,'Gimnaziu I'!$G$6:$G$392,A35)</f>
        <v>318</v>
      </c>
      <c r="AI35" s="130">
        <f>SUMIFS('Gimnaziu I'!$BB$6:$BB$392,'Gimnaziu I'!$F$6:$F$392,"F",'Gimnaziu I'!$G$6:$G$392,A35)</f>
        <v>234</v>
      </c>
      <c r="AJ35" s="21">
        <f t="shared" ref="AJ35:AK35" si="28">AH35-AL35</f>
        <v>128</v>
      </c>
      <c r="AK35" s="21">
        <f t="shared" si="28"/>
        <v>44</v>
      </c>
      <c r="AL35" s="130">
        <f>SUMIFS('Gimnaziu I'!$BC$6:$BC$392,'Gimnaziu I'!$G$6:$G$392,A35)</f>
        <v>190</v>
      </c>
      <c r="AM35" s="130">
        <f>SUMIFS('Gimnaziu I'!$BC$6:$BC$392,'Gimnaziu I'!$F$6:$F$392,"F",'Gimnaziu I'!$G$6:$G$392,A35)</f>
        <v>190</v>
      </c>
      <c r="AN35" s="130">
        <f>countifs('Gimnaziu I'!$G$6:$G$392,A35,'Gimnaziu I'!$AX$6:$AX$392,"&lt;7")</f>
        <v>0</v>
      </c>
      <c r="AO35" s="130">
        <f>countifs('Gimnaziu I'!$F$6:$F$392,"F",'Gimnaziu I'!$G$6:$G$392,A35,'Gimnaziu I'!$AX$6:$AX$392,"&lt;7")</f>
        <v>0</v>
      </c>
      <c r="AP35" s="130">
        <f>countifs('Gimnaziu I'!$G$6:$G$392,A35,'Gimnaziu I'!$AX$6:$AX$392,"&lt;8")-AN35</f>
        <v>0</v>
      </c>
      <c r="AQ35" s="130">
        <f>countifs('Gimnaziu I'!$F$6:$F$392,"F",'Gimnaziu I'!$G$6:$G$392,A35,'Gimnaziu I'!$AX$6:$AX$392,"&lt;8")-AO35</f>
        <v>0</v>
      </c>
      <c r="AR35" s="130">
        <f>countifs('Gimnaziu I'!$G$6:$G$392,A35,'Gimnaziu I'!$AX$6:$AX$392,"&lt;9")-AN35-AP35</f>
        <v>0</v>
      </c>
      <c r="AS35" s="130">
        <f>countifs('Gimnaziu I'!$F$6:$F$392,"F",'Gimnaziu I'!$G$6:$G$392,A35,'Gimnaziu I'!$AX$6:$AX$392,"&lt;9")-AO35-AQ35</f>
        <v>0</v>
      </c>
      <c r="AT35" s="130">
        <f>countifs('Gimnaziu I'!$G$6:$G$392,A35,'Gimnaziu I'!$AX$6:$AX$392,"&lt;10")-AN35-AP35-AR35</f>
        <v>0</v>
      </c>
      <c r="AU35" s="130">
        <f>countifs('Gimnaziu I'!$F$6:$F$392,"F",'Gimnaziu I'!$G$6:$G$392,A35,'Gimnaziu I'!$AX$6:$AX$392,"&lt;10")-AO35-AQ35-AS35</f>
        <v>0</v>
      </c>
      <c r="AV35" s="130">
        <f>countifs('Gimnaziu I'!$G$6:$G$392,A35,'Gimnaziu I'!$AX$6:$AX$392,"=10")</f>
        <v>26</v>
      </c>
      <c r="AW35" s="130">
        <f>countifs('Gimnaziu I'!$F$6:$F$392,"F",'Gimnaziu I'!$G$6:$G$392,A35,'Gimnaziu I'!$AX$6:$AX$392,"=10")</f>
        <v>15</v>
      </c>
      <c r="AX35" s="130">
        <f>countifs('Gimnaziu I'!$G$6:$G$392,A35,'Gimnaziu I'!$BK$6:$BK$392,"DA")</f>
        <v>1</v>
      </c>
      <c r="AY35" s="130">
        <f>countifs('Gimnaziu I'!$F$6:$F$392,"F",'Gimnaziu I'!$G$6:$G$392,A35,'Gimnaziu I'!$BK$6:$BK$392,"DA")</f>
        <v>1</v>
      </c>
    </row>
    <row r="36">
      <c r="A36" s="48" t="s">
        <v>712</v>
      </c>
      <c r="B36" s="130">
        <f>countifs('Gimnaziu I'!$G$6:$G$392,A36,'Gimnaziu I'!$BE$6:$BE$392,"DA")</f>
        <v>0</v>
      </c>
      <c r="C36" s="130">
        <f>countifs('Gimnaziu I'!$F$6:$F$392,"F",'Gimnaziu I'!$G$6:$G$392,A36,'Gimnaziu I'!$BE$6:$BE$392,"DA")</f>
        <v>0</v>
      </c>
      <c r="D36" s="130">
        <f>countifs('Gimnaziu I'!$G$6:$G$392,A36,'Gimnaziu I'!$BF$6:$BF$392,"DA")</f>
        <v>0</v>
      </c>
      <c r="E36" s="130">
        <f>countifs('Gimnaziu I'!$F$6:$F$392,"F",'Gimnaziu I'!$G$6:$G$392,A36,'Gimnaziu I'!$BF$6:$BF$392,"DA")</f>
        <v>0</v>
      </c>
      <c r="F36" s="130">
        <f>countifs('Gimnaziu I'!$G$6:$G$392,A36,'Gimnaziu I'!$BG$6:$BG$392,"DA")</f>
        <v>0</v>
      </c>
      <c r="G36" s="130">
        <f>countifs('Gimnaziu I'!$F$6:$F$392,"F",'Gimnaziu I'!$G$6:$G$392,A36,'Gimnaziu I'!$BG$6:$BG$392,"DA")</f>
        <v>0</v>
      </c>
      <c r="H36" s="130">
        <f>countifs('Gimnaziu I'!$G$6:$G$392,A36,'Gimnaziu I'!$BI$6:$BI$392,"DA")</f>
        <v>0</v>
      </c>
      <c r="I36" s="130">
        <f>countifs('Gimnaziu I'!$F$6:$F$392,"F",'Gimnaziu I'!$G$6:$G$392,A36,'Gimnaziu I'!$BI$6:$BI$392,"DA")</f>
        <v>0</v>
      </c>
      <c r="J36" s="130">
        <f>countifs('Gimnaziu I'!$G$6:$G$392,A36,'Gimnaziu I'!$BJ$6:$BJ$392,"DA")</f>
        <v>0</v>
      </c>
      <c r="K36" s="130">
        <f>countifs('Gimnaziu I'!$F$6:$F$392,"F",'Gimnaziu I'!$G$6:$G$392,A36,'Gimnaziu I'!$BJ$6:$BJ$392,"DA")</f>
        <v>0</v>
      </c>
      <c r="L36" s="21">
        <f>countifs('Gimnaziu I'!$G$6:$G$392,A36,'Gimnaziu I'!$BA$6:$BA$392,"=0",'Gimnaziu I'!$BJ$6:$BJ$392,"DA",'Gimnaziu I'!$BK$6:$BK$392,"NU")</f>
        <v>0</v>
      </c>
      <c r="M36" s="130">
        <f>countifs('Gimnaziu I'!$G$6:$G$392,A36,'Gimnaziu I'!$BA$6:$BA$392,"=0",'Gimnaziu I'!$BJ$6:$BJ$392,"DA",'Gimnaziu I'!$F$6:$F$392,"F",'Gimnaziu I'!$BK$6:$BK$392,"NU")</f>
        <v>0</v>
      </c>
      <c r="N36" s="130">
        <f>countifs('Gimnaziu I'!$G$6:G$392,A36,'Gimnaziu I'!$AY$6:$AY$392,"&lt;6")</f>
        <v>0</v>
      </c>
      <c r="O36" s="130">
        <f>countifs('Gimnaziu I'!$F$6:F$392,"F",'Gimnaziu I'!$G$6:G$392,A36,'Gimnaziu I'!$AY$6:$AY$392,"&lt;6")</f>
        <v>0</v>
      </c>
      <c r="P36" s="130">
        <f>countifs('Gimnaziu I'!$G$6:G$392,A36,'Gimnaziu I'!$AY$6:$AY$392,"&lt;7")-N36</f>
        <v>0</v>
      </c>
      <c r="Q36" s="130">
        <f>countifs('Gimnaziu I'!$F$6:F$392,"F",'Gimnaziu I'!$G$6:G$392,A36,'Gimnaziu I'!$AY$6:$AY$392,"&lt;7")-O36</f>
        <v>0</v>
      </c>
      <c r="R36" s="130">
        <f>countifs('Gimnaziu I'!$G$6:G$392,A36,'Gimnaziu I'!$AY$6:$AY$392,"&lt;8")-N36-P36</f>
        <v>0</v>
      </c>
      <c r="S36" s="141">
        <f>countifs('Gimnaziu I'!$F$6:F$392,"F",'Gimnaziu I'!$G$6:G$392,A36,'Gimnaziu I'!$AY$6:$AY$392,"&lt;8")-O36-Q36</f>
        <v>0</v>
      </c>
      <c r="T36" s="130">
        <f>countifs('Gimnaziu I'!$G$6:G$392,A36,'Gimnaziu I'!$AY$6:$AY$392,"&lt;9")-N36-P36-R36</f>
        <v>0</v>
      </c>
      <c r="U36" s="141">
        <f>countifs('Gimnaziu I'!$F$6:F$392,"F",'Gimnaziu I'!$G$6:G$392,A36,'Gimnaziu I'!$AY$6:$AY$392,"&lt;9")-O36-Q36-S36</f>
        <v>0</v>
      </c>
      <c r="V36" s="130">
        <f>countifs('Gimnaziu I'!$G$6:G$392,A36,'Gimnaziu I'!$AY$6:$AY$392,"&lt;=10")-N36-P36-R36-T36</f>
        <v>0</v>
      </c>
      <c r="W36" s="141">
        <f>countifs('Gimnaziu I'!$F$6:F$392,"F",'Gimnaziu I'!$G$6:G$392,A36,'Gimnaziu I'!$AY$6:$AY$392,"&lt;=10")-O36-Q36-S36-U36</f>
        <v>0</v>
      </c>
      <c r="X36" s="130">
        <f>countifs('Gimnaziu I'!$G$6:$G$392,A36,'Gimnaziu I'!$BA$6:$BA$392,"&gt;0")</f>
        <v>0</v>
      </c>
      <c r="Y36" s="130">
        <f>countifs('Gimnaziu I'!$F$6:$F$392,"F",'Gimnaziu I'!$G$6:$G$392,A36,'Gimnaziu I'!$BA$6:$BA$392,"&gt;0")</f>
        <v>0</v>
      </c>
      <c r="Z36" s="130">
        <f>countifs('Gimnaziu I'!$G$6:$G$392,A36,'Gimnaziu I'!$BA$6:$BA$392,"=1")</f>
        <v>0</v>
      </c>
      <c r="AA36" s="130">
        <f>countifs('Gimnaziu I'!$F$6:$F$392,"F",'Gimnaziu I'!$G$6:$G$392,A36,'Gimnaziu I'!$BA$6:$BA$392,"=1")</f>
        <v>0</v>
      </c>
      <c r="AB36" s="130">
        <f>countifs('Gimnaziu I'!$G$6:$G$392,A36,'Gimnaziu I'!$BA$6:$BA$392,"=2")</f>
        <v>0</v>
      </c>
      <c r="AC36" s="130">
        <f>countifs('Gimnaziu I'!$F$6:$F$392,"F",'Gimnaziu I'!$G$6:$G$392,A36,'Gimnaziu I'!$BA$6:$BA$392,"=2")</f>
        <v>0</v>
      </c>
      <c r="AD36" s="130">
        <f>countifs('Gimnaziu I'!$G$6:$G$392,A36,'Gimnaziu I'!$BA$6:$BA$392,"=3")</f>
        <v>0</v>
      </c>
      <c r="AE36" s="130">
        <f>countifs('Gimnaziu I'!$F$6:$F$392,"F",'Gimnaziu I'!$G$6:$G$392,A36,'Gimnaziu I'!$BA$6:$BA$392,"=3")</f>
        <v>0</v>
      </c>
      <c r="AF36" s="130">
        <f>countifs('Gimnaziu I'!$G$6:$G$392,A36,'Gimnaziu I'!$BA$6:$BA$392,"&gt;3")</f>
        <v>0</v>
      </c>
      <c r="AG36" s="130">
        <f>countifs('Gimnaziu I'!$F$6:$F$392,"F",'Gimnaziu I'!$G$6:$G$392,A36,'Gimnaziu I'!$BA$6:$BA$392,"&gt;3")</f>
        <v>0</v>
      </c>
      <c r="AH36" s="130">
        <f>SUMIFS('Gimnaziu I'!$BB$6:$BB$392,'Gimnaziu I'!$G$6:$G$392,A36)</f>
        <v>0</v>
      </c>
      <c r="AI36" s="130">
        <f>SUMIFS('Gimnaziu I'!$BB$6:$BB$392,'Gimnaziu I'!$F$6:$F$392,"F",'Gimnaziu I'!$G$6:$G$392,A36)</f>
        <v>0</v>
      </c>
      <c r="AJ36" s="21">
        <f t="shared" ref="AJ36:AK36" si="29">AH36-AL36</f>
        <v>0</v>
      </c>
      <c r="AK36" s="21">
        <f t="shared" si="29"/>
        <v>0</v>
      </c>
      <c r="AL36" s="130">
        <f>SUMIFS('Gimnaziu I'!$BC$6:$BC$392,'Gimnaziu I'!$G$6:$G$392,A36)</f>
        <v>0</v>
      </c>
      <c r="AM36" s="130">
        <f>SUMIFS('Gimnaziu I'!$BC$6:$BC$392,'Gimnaziu I'!$F$6:$F$392,"F",'Gimnaziu I'!$G$6:$G$392,A36)</f>
        <v>0</v>
      </c>
      <c r="AN36" s="130">
        <f>countifs('Gimnaziu I'!$G$6:$G$392,A36,'Gimnaziu I'!$AX$6:$AX$392,"&lt;7")</f>
        <v>0</v>
      </c>
      <c r="AO36" s="130">
        <f>countifs('Gimnaziu I'!$F$6:$F$392,"F",'Gimnaziu I'!$G$6:$G$392,A36,'Gimnaziu I'!$AX$6:$AX$392,"&lt;7")</f>
        <v>0</v>
      </c>
      <c r="AP36" s="130">
        <f>countifs('Gimnaziu I'!$G$6:$G$392,A36,'Gimnaziu I'!$AX$6:$AX$392,"&lt;8")-AN36</f>
        <v>0</v>
      </c>
      <c r="AQ36" s="130">
        <f>countifs('Gimnaziu I'!$F$6:$F$392,"F",'Gimnaziu I'!$G$6:$G$392,A36,'Gimnaziu I'!$AX$6:$AX$392,"&lt;8")-AO36</f>
        <v>0</v>
      </c>
      <c r="AR36" s="130">
        <f>countifs('Gimnaziu I'!$G$6:$G$392,A36,'Gimnaziu I'!$AX$6:$AX$392,"&lt;9")-AN36-AP36</f>
        <v>0</v>
      </c>
      <c r="AS36" s="130">
        <f>countifs('Gimnaziu I'!$F$6:$F$392,"F",'Gimnaziu I'!$G$6:$G$392,A36,'Gimnaziu I'!$AX$6:$AX$392,"&lt;9")-AO36-AQ36</f>
        <v>0</v>
      </c>
      <c r="AT36" s="130">
        <f>countifs('Gimnaziu I'!$G$6:$G$392,A36,'Gimnaziu I'!$AX$6:$AX$392,"&lt;10")-AN36-AP36-AR36</f>
        <v>0</v>
      </c>
      <c r="AU36" s="130">
        <f>countifs('Gimnaziu I'!$F$6:$F$392,"F",'Gimnaziu I'!$G$6:$G$392,A36,'Gimnaziu I'!$AX$6:$AX$392,"&lt;10")-AO36-AQ36-AS36</f>
        <v>0</v>
      </c>
      <c r="AV36" s="130">
        <f>countifs('Gimnaziu I'!$G$6:$G$392,A36,'Gimnaziu I'!$AX$6:$AX$392,"=10")</f>
        <v>0</v>
      </c>
      <c r="AW36" s="130">
        <f>countifs('Gimnaziu I'!$F$6:$F$392,"F",'Gimnaziu I'!$G$6:$G$392,A36,'Gimnaziu I'!$AX$6:$AX$392,"=10")</f>
        <v>0</v>
      </c>
      <c r="AX36" s="130">
        <f>countifs('Gimnaziu I'!$G$6:$G$392,A36,'Gimnaziu I'!$BK$6:$BK$392,"DA")</f>
        <v>0</v>
      </c>
      <c r="AY36" s="130">
        <f>countifs('Gimnaziu I'!$F$6:$F$392,"F",'Gimnaziu I'!$G$6:$G$392,A36,'Gimnaziu I'!$BK$6:$BK$392,"DA")</f>
        <v>0</v>
      </c>
    </row>
    <row r="37">
      <c r="A37" s="133" t="s">
        <v>2071</v>
      </c>
      <c r="B37" s="134">
        <f t="shared" ref="B37:AY37" si="30">SUM(B33:B36)</f>
        <v>85</v>
      </c>
      <c r="C37" s="134">
        <f t="shared" si="30"/>
        <v>48</v>
      </c>
      <c r="D37" s="134">
        <f t="shared" si="30"/>
        <v>0</v>
      </c>
      <c r="E37" s="134">
        <f t="shared" si="30"/>
        <v>0</v>
      </c>
      <c r="F37" s="134">
        <f t="shared" si="30"/>
        <v>0</v>
      </c>
      <c r="G37" s="134">
        <f t="shared" si="30"/>
        <v>0</v>
      </c>
      <c r="H37" s="134">
        <f t="shared" si="30"/>
        <v>0</v>
      </c>
      <c r="I37" s="134">
        <f t="shared" si="30"/>
        <v>0</v>
      </c>
      <c r="J37" s="134">
        <f t="shared" si="30"/>
        <v>85</v>
      </c>
      <c r="K37" s="134">
        <f t="shared" si="30"/>
        <v>48</v>
      </c>
      <c r="L37" s="134">
        <f t="shared" si="30"/>
        <v>81</v>
      </c>
      <c r="M37" s="134">
        <f t="shared" si="30"/>
        <v>47</v>
      </c>
      <c r="N37" s="134">
        <f t="shared" si="30"/>
        <v>0</v>
      </c>
      <c r="O37" s="134">
        <f t="shared" si="30"/>
        <v>0</v>
      </c>
      <c r="P37" s="134">
        <f t="shared" si="30"/>
        <v>0</v>
      </c>
      <c r="Q37" s="134">
        <f t="shared" si="30"/>
        <v>0</v>
      </c>
      <c r="R37" s="134">
        <f t="shared" si="30"/>
        <v>2</v>
      </c>
      <c r="S37" s="134">
        <f t="shared" si="30"/>
        <v>0</v>
      </c>
      <c r="T37" s="134">
        <f t="shared" si="30"/>
        <v>20</v>
      </c>
      <c r="U37" s="134">
        <f t="shared" si="30"/>
        <v>11</v>
      </c>
      <c r="V37" s="134">
        <f t="shared" si="30"/>
        <v>59</v>
      </c>
      <c r="W37" s="134">
        <f t="shared" si="30"/>
        <v>36</v>
      </c>
      <c r="X37" s="134">
        <f t="shared" si="30"/>
        <v>0</v>
      </c>
      <c r="Y37" s="134">
        <f t="shared" si="30"/>
        <v>0</v>
      </c>
      <c r="Z37" s="134">
        <f t="shared" si="30"/>
        <v>0</v>
      </c>
      <c r="AA37" s="134">
        <f t="shared" si="30"/>
        <v>0</v>
      </c>
      <c r="AB37" s="134">
        <f t="shared" si="30"/>
        <v>0</v>
      </c>
      <c r="AC37" s="134">
        <f t="shared" si="30"/>
        <v>0</v>
      </c>
      <c r="AD37" s="134">
        <f t="shared" si="30"/>
        <v>0</v>
      </c>
      <c r="AE37" s="134">
        <f t="shared" si="30"/>
        <v>0</v>
      </c>
      <c r="AF37" s="134">
        <f t="shared" si="30"/>
        <v>0</v>
      </c>
      <c r="AG37" s="134">
        <f t="shared" si="30"/>
        <v>0</v>
      </c>
      <c r="AH37" s="134">
        <f t="shared" si="30"/>
        <v>530</v>
      </c>
      <c r="AI37" s="134">
        <f t="shared" si="30"/>
        <v>327</v>
      </c>
      <c r="AJ37" s="134">
        <f t="shared" si="30"/>
        <v>335</v>
      </c>
      <c r="AK37" s="134">
        <f t="shared" si="30"/>
        <v>137</v>
      </c>
      <c r="AL37" s="134">
        <f t="shared" si="30"/>
        <v>195</v>
      </c>
      <c r="AM37" s="134">
        <f t="shared" si="30"/>
        <v>190</v>
      </c>
      <c r="AN37" s="134">
        <f t="shared" si="30"/>
        <v>0</v>
      </c>
      <c r="AO37" s="134">
        <f t="shared" si="30"/>
        <v>0</v>
      </c>
      <c r="AP37" s="134">
        <f t="shared" si="30"/>
        <v>0</v>
      </c>
      <c r="AQ37" s="134">
        <f t="shared" si="30"/>
        <v>0</v>
      </c>
      <c r="AR37" s="134">
        <f t="shared" si="30"/>
        <v>0</v>
      </c>
      <c r="AS37" s="134">
        <f t="shared" si="30"/>
        <v>0</v>
      </c>
      <c r="AT37" s="134">
        <f t="shared" si="30"/>
        <v>0</v>
      </c>
      <c r="AU37" s="134">
        <f t="shared" si="30"/>
        <v>0</v>
      </c>
      <c r="AV37" s="134">
        <f t="shared" si="30"/>
        <v>84</v>
      </c>
      <c r="AW37" s="134">
        <f t="shared" si="30"/>
        <v>47</v>
      </c>
      <c r="AX37" s="134">
        <f t="shared" si="30"/>
        <v>2</v>
      </c>
      <c r="AY37" s="134">
        <f t="shared" si="30"/>
        <v>1</v>
      </c>
    </row>
    <row r="38">
      <c r="A38" s="48" t="s">
        <v>858</v>
      </c>
      <c r="B38" s="130">
        <f>countifs('Gimnaziu I'!$G$6:$G$392,A38,'Gimnaziu I'!$BE$6:$BE$392,"DA")</f>
        <v>0</v>
      </c>
      <c r="C38" s="130">
        <f>countifs('Gimnaziu I'!$F$6:$F$392,"F",'Gimnaziu I'!$G$6:$G$392,A38,'Gimnaziu I'!$BE$6:$BE$392,"DA")</f>
        <v>0</v>
      </c>
      <c r="D38" s="130">
        <f>countifs('Gimnaziu I'!$G$6:$G$392,A38,'Gimnaziu I'!$BF$6:$BF$392,"DA")</f>
        <v>0</v>
      </c>
      <c r="E38" s="130">
        <f>countifs('Gimnaziu I'!$F$6:$F$392,"F",'Gimnaziu I'!$G$6:$G$392,A38,'Gimnaziu I'!$BF$6:$BF$392,"DA")</f>
        <v>0</v>
      </c>
      <c r="F38" s="130">
        <f>countifs('Gimnaziu I'!$G$6:$G$392,A38,'Gimnaziu I'!$BG$6:$BG$392,"DA")</f>
        <v>0</v>
      </c>
      <c r="G38" s="130">
        <f>countifs('Gimnaziu I'!$F$6:$F$392,"F",'Gimnaziu I'!$G$6:$G$392,A38,'Gimnaziu I'!$BG$6:$BG$392,"DA")</f>
        <v>0</v>
      </c>
      <c r="H38" s="130">
        <f>countifs('Gimnaziu I'!$G$6:$G$392,A38,'Gimnaziu I'!$BI$6:$BI$392,"DA")</f>
        <v>0</v>
      </c>
      <c r="I38" s="130">
        <f>countifs('Gimnaziu I'!$F$6:$F$392,"F",'Gimnaziu I'!$G$6:$G$392,A38,'Gimnaziu I'!$BI$6:$BI$392,"DA")</f>
        <v>0</v>
      </c>
      <c r="J38" s="130">
        <f>countifs('Gimnaziu I'!$G$6:$G$392,A38,'Gimnaziu I'!$BJ$6:$BJ$392,"DA")</f>
        <v>0</v>
      </c>
      <c r="K38" s="130">
        <f>countifs('Gimnaziu I'!$F$6:$F$392,"F",'Gimnaziu I'!$G$6:$G$392,A38,'Gimnaziu I'!$BJ$6:$BJ$392,"DA")</f>
        <v>0</v>
      </c>
      <c r="L38" s="21">
        <f>countifs('Gimnaziu I'!$G$6:$G$392,A38,'Gimnaziu I'!$BA$6:$BA$392,"=0",'Gimnaziu I'!$BJ$6:$BJ$392,"DA",'Gimnaziu I'!$BK$6:$BK$392,"NU")</f>
        <v>0</v>
      </c>
      <c r="M38" s="130">
        <f>countifs('Gimnaziu I'!$G$6:$G$392,A38,'Gimnaziu I'!$BA$6:$BA$392,"=0",'Gimnaziu I'!$BJ$6:$BJ$392,"DA",'Gimnaziu I'!$F$6:$F$392,"F",'Gimnaziu I'!$BK$6:$BK$392,"NU")</f>
        <v>0</v>
      </c>
      <c r="N38" s="130">
        <f>countifs('Gimnaziu I'!$G$6:G$392,A38,'Gimnaziu I'!$AY$6:$AY$392,"&lt;6")</f>
        <v>0</v>
      </c>
      <c r="O38" s="130">
        <f>countifs('Gimnaziu I'!$F$6:F$392,"F",'Gimnaziu I'!$G$6:G$392,A38,'Gimnaziu I'!$AY$6:$AY$392,"&lt;6")</f>
        <v>0</v>
      </c>
      <c r="P38" s="130">
        <f>countifs('Gimnaziu I'!$G$6:G$392,A38,'Gimnaziu I'!$AY$6:$AY$392,"&lt;7")-N38</f>
        <v>0</v>
      </c>
      <c r="Q38" s="130">
        <f>countifs('Gimnaziu I'!$F$6:F$392,"F",'Gimnaziu I'!$G$6:G$392,A38,'Gimnaziu I'!$AY$6:$AY$392,"&lt;7")-O38</f>
        <v>0</v>
      </c>
      <c r="R38" s="130">
        <f>countifs('Gimnaziu I'!$G$6:G$392,A38,'Gimnaziu I'!$AY$6:$AY$392,"&lt;8")-N38-P38</f>
        <v>0</v>
      </c>
      <c r="S38" s="141">
        <f>countifs('Gimnaziu I'!$F$6:F$392,"F",'Gimnaziu I'!$G$6:G$392,A38,'Gimnaziu I'!$AY$6:$AY$392,"&lt;8")-O38-Q38</f>
        <v>0</v>
      </c>
      <c r="T38" s="130">
        <f>countifs('Gimnaziu I'!$G$6:G$392,A38,'Gimnaziu I'!$AY$6:$AY$392,"&lt;9")-N38-P38-R38</f>
        <v>0</v>
      </c>
      <c r="U38" s="141">
        <f>countifs('Gimnaziu I'!$F$6:F$392,"F",'Gimnaziu I'!$G$6:G$392,A38,'Gimnaziu I'!$AY$6:$AY$392,"&lt;9")-O38-Q38-S38</f>
        <v>0</v>
      </c>
      <c r="V38" s="130">
        <f>countifs('Gimnaziu I'!$G$6:G$392,A38,'Gimnaziu I'!$AY$6:$AY$392,"&lt;=10")-N38-P38-R38-T38</f>
        <v>0</v>
      </c>
      <c r="W38" s="141">
        <f>countifs('Gimnaziu I'!$F$6:F$392,"F",'Gimnaziu I'!$G$6:G$392,A38,'Gimnaziu I'!$AY$6:$AY$392,"&lt;=10")-O38-Q38-S38-U38</f>
        <v>0</v>
      </c>
      <c r="X38" s="130">
        <f>countifs('Gimnaziu I'!$G$6:$G$392,A38,'Gimnaziu I'!$BA$6:$BA$392,"&gt;0")</f>
        <v>0</v>
      </c>
      <c r="Y38" s="130">
        <f>countifs('Gimnaziu I'!$F$6:$F$392,"F",'Gimnaziu I'!$G$6:$G$392,A38,'Gimnaziu I'!$BA$6:$BA$392,"&gt;0")</f>
        <v>0</v>
      </c>
      <c r="Z38" s="130">
        <f>countifs('Gimnaziu I'!$G$6:$G$392,A38,'Gimnaziu I'!$BA$6:$BA$392,"=1")</f>
        <v>0</v>
      </c>
      <c r="AA38" s="130">
        <f>countifs('Gimnaziu I'!$F$6:$F$392,"F",'Gimnaziu I'!$G$6:$G$392,A38,'Gimnaziu I'!$BA$6:$BA$392,"=1")</f>
        <v>0</v>
      </c>
      <c r="AB38" s="130">
        <f>countifs('Gimnaziu I'!$G$6:$G$392,A38,'Gimnaziu I'!$BA$6:$BA$392,"=2")</f>
        <v>0</v>
      </c>
      <c r="AC38" s="130">
        <f>countifs('Gimnaziu I'!$F$6:$F$392,"F",'Gimnaziu I'!$G$6:$G$392,A38,'Gimnaziu I'!$BA$6:$BA$392,"=2")</f>
        <v>0</v>
      </c>
      <c r="AD38" s="130">
        <f>countifs('Gimnaziu I'!$G$6:$G$392,A38,'Gimnaziu I'!$BA$6:$BA$392,"=3")</f>
        <v>0</v>
      </c>
      <c r="AE38" s="130">
        <f>countifs('Gimnaziu I'!$F$6:$F$392,"F",'Gimnaziu I'!$G$6:$G$392,A38,'Gimnaziu I'!$BA$6:$BA$392,"=3")</f>
        <v>0</v>
      </c>
      <c r="AF38" s="130">
        <f>countifs('Gimnaziu I'!$G$6:$G$392,A38,'Gimnaziu I'!$BA$6:$BA$392,"&gt;3")</f>
        <v>0</v>
      </c>
      <c r="AG38" s="130">
        <f>countifs('Gimnaziu I'!$F$6:$F$392,"F",'Gimnaziu I'!$G$6:$G$392,A38,'Gimnaziu I'!$BA$6:$BA$392,"&gt;3")</f>
        <v>0</v>
      </c>
      <c r="AH38" s="130">
        <f>SUMIFS('Gimnaziu I'!$BB$6:$BB$392,'Gimnaziu I'!$G$6:$G$392,A38)</f>
        <v>0</v>
      </c>
      <c r="AI38" s="130">
        <f>SUMIFS('Gimnaziu I'!$BB$6:$BB$392,'Gimnaziu I'!$F$6:$F$392,"F",'Gimnaziu I'!$G$6:$G$392,A38)</f>
        <v>0</v>
      </c>
      <c r="AJ38" s="21">
        <f t="shared" ref="AJ38:AK38" si="31">AH38-AL38</f>
        <v>0</v>
      </c>
      <c r="AK38" s="21">
        <f t="shared" si="31"/>
        <v>0</v>
      </c>
      <c r="AL38" s="130">
        <f>SUMIFS('Gimnaziu I'!$BC$6:$BC$392,'Gimnaziu I'!$G$6:$G$392,A38)</f>
        <v>0</v>
      </c>
      <c r="AM38" s="130">
        <f>SUMIFS('Gimnaziu I'!$BC$6:$BC$392,'Gimnaziu I'!$F$6:$F$392,"F",'Gimnaziu I'!$G$6:$G$392,A38)</f>
        <v>0</v>
      </c>
      <c r="AN38" s="130">
        <f>countifs('Gimnaziu I'!$G$6:$G$392,A38,'Gimnaziu I'!$AX$6:$AX$392,"&lt;7")</f>
        <v>0</v>
      </c>
      <c r="AO38" s="130">
        <f>countifs('Gimnaziu I'!$F$6:$F$392,"F",'Gimnaziu I'!$G$6:$G$392,A38,'Gimnaziu I'!$AX$6:$AX$392,"&lt;7")</f>
        <v>0</v>
      </c>
      <c r="AP38" s="130">
        <f>countifs('Gimnaziu I'!$G$6:$G$392,A38,'Gimnaziu I'!$AX$6:$AX$392,"&lt;8")-AN38</f>
        <v>0</v>
      </c>
      <c r="AQ38" s="130">
        <f>countifs('Gimnaziu I'!$F$6:$F$392,"F",'Gimnaziu I'!$G$6:$G$392,A38,'Gimnaziu I'!$AX$6:$AX$392,"&lt;8")-AO38</f>
        <v>0</v>
      </c>
      <c r="AR38" s="130">
        <f>countifs('Gimnaziu I'!$G$6:$G$392,A38,'Gimnaziu I'!$AX$6:$AX$392,"&lt;9")-AN38-AP38</f>
        <v>0</v>
      </c>
      <c r="AS38" s="130">
        <f>countifs('Gimnaziu I'!$F$6:$F$392,"F",'Gimnaziu I'!$G$6:$G$392,A38,'Gimnaziu I'!$AX$6:$AX$392,"&lt;9")-AO38-AQ38</f>
        <v>0</v>
      </c>
      <c r="AT38" s="130">
        <f>countifs('Gimnaziu I'!$G$6:$G$392,A38,'Gimnaziu I'!$AX$6:$AX$392,"&lt;10")-AN38-AP38-AR38</f>
        <v>0</v>
      </c>
      <c r="AU38" s="130">
        <f>countifs('Gimnaziu I'!$F$6:$F$392,"F",'Gimnaziu I'!$G$6:$G$392,A38,'Gimnaziu I'!$AX$6:$AX$392,"&lt;10")-AO38-AQ38-AS38</f>
        <v>0</v>
      </c>
      <c r="AV38" s="130">
        <f>countifs('Gimnaziu I'!$G$6:$G$392,A38,'Gimnaziu I'!$AX$6:$AX$392,"=10")</f>
        <v>0</v>
      </c>
      <c r="AW38" s="130">
        <f>countifs('Gimnaziu I'!$F$6:$F$392,"F",'Gimnaziu I'!$G$6:$G$392,A38,'Gimnaziu I'!$AX$6:$AX$392,"=10")</f>
        <v>0</v>
      </c>
      <c r="AX38" s="130">
        <f>countifs('Gimnaziu I'!$G$6:$G$392,A38,'Gimnaziu I'!$BK$6:$BK$392,"DA")</f>
        <v>0</v>
      </c>
      <c r="AY38" s="130">
        <f>countifs('Gimnaziu I'!$F$6:$F$392,"F",'Gimnaziu I'!$G$6:$G$392,A38,'Gimnaziu I'!$BK$6:$BK$392,"DA")</f>
        <v>0</v>
      </c>
    </row>
    <row r="39">
      <c r="A39" s="48" t="s">
        <v>937</v>
      </c>
      <c r="B39" s="130">
        <f>countifs('Gimnaziu I'!$G$6:$G$392,A39,'Gimnaziu I'!$BE$6:$BE$392,"DA")</f>
        <v>27</v>
      </c>
      <c r="C39" s="130">
        <f>countifs('Gimnaziu I'!$F$6:$F$392,"F",'Gimnaziu I'!$G$6:$G$392,A39,'Gimnaziu I'!$BE$6:$BE$392,"DA")</f>
        <v>14</v>
      </c>
      <c r="D39" s="130">
        <f>countifs('Gimnaziu I'!$G$6:$G$392,A39,'Gimnaziu I'!$BF$6:$BF$392,"DA")</f>
        <v>0</v>
      </c>
      <c r="E39" s="130">
        <f>countifs('Gimnaziu I'!$F$6:$F$392,"F",'Gimnaziu I'!$G$6:$G$392,A39,'Gimnaziu I'!$BF$6:$BF$392,"DA")</f>
        <v>0</v>
      </c>
      <c r="F39" s="130">
        <f>countifs('Gimnaziu I'!$G$6:$G$392,A39,'Gimnaziu I'!$BG$6:$BG$392,"DA")</f>
        <v>0</v>
      </c>
      <c r="G39" s="130">
        <f>countifs('Gimnaziu I'!$F$6:$F$392,"F",'Gimnaziu I'!$G$6:$G$392,A39,'Gimnaziu I'!$BG$6:$BG$392,"DA")</f>
        <v>0</v>
      </c>
      <c r="H39" s="130">
        <f>countifs('Gimnaziu I'!$G$6:$G$392,A39,'Gimnaziu I'!$BI$6:$BI$392,"DA")</f>
        <v>0</v>
      </c>
      <c r="I39" s="130">
        <f>countifs('Gimnaziu I'!$F$6:$F$392,"F",'Gimnaziu I'!$G$6:$G$392,A39,'Gimnaziu I'!$BI$6:$BI$392,"DA")</f>
        <v>0</v>
      </c>
      <c r="J39" s="130">
        <f>countifs('Gimnaziu I'!$G$6:$G$392,A39,'Gimnaziu I'!$BJ$6:$BJ$392,"DA")</f>
        <v>27</v>
      </c>
      <c r="K39" s="130">
        <f>countifs('Gimnaziu I'!$F$6:$F$392,"F",'Gimnaziu I'!$G$6:$G$392,A39,'Gimnaziu I'!$BJ$6:$BJ$392,"DA")</f>
        <v>14</v>
      </c>
      <c r="L39" s="21">
        <f>countifs('Gimnaziu I'!$G$6:$G$392,A39,'Gimnaziu I'!$BA$6:$BA$392,"=0",'Gimnaziu I'!$BJ$6:$BJ$392,"DA",'Gimnaziu I'!$BK$6:$BK$392,"NU")</f>
        <v>27</v>
      </c>
      <c r="M39" s="130">
        <f>countifs('Gimnaziu I'!$G$6:$G$392,A39,'Gimnaziu I'!$BA$6:$BA$392,"=0",'Gimnaziu I'!$BJ$6:$BJ$392,"DA",'Gimnaziu I'!$F$6:$F$392,"F",'Gimnaziu I'!$BK$6:$BK$392,"NU")</f>
        <v>14</v>
      </c>
      <c r="N39" s="130">
        <f>countifs('Gimnaziu I'!$G$6:G$392,A39,'Gimnaziu I'!$AY$6:$AY$392,"&lt;6")</f>
        <v>0</v>
      </c>
      <c r="O39" s="130">
        <f>countifs('Gimnaziu I'!$F$6:F$392,"F",'Gimnaziu I'!$G$6:G$392,A39,'Gimnaziu I'!$AY$6:$AY$392,"&lt;6")</f>
        <v>0</v>
      </c>
      <c r="P39" s="130">
        <f>countifs('Gimnaziu I'!$G$6:G$392,A39,'Gimnaziu I'!$AY$6:$AY$392,"&lt;7")-N39</f>
        <v>0</v>
      </c>
      <c r="Q39" s="130">
        <f>countifs('Gimnaziu I'!$F$6:F$392,"F",'Gimnaziu I'!$G$6:G$392,A39,'Gimnaziu I'!$AY$6:$AY$392,"&lt;7")-O39</f>
        <v>0</v>
      </c>
      <c r="R39" s="130">
        <f>countifs('Gimnaziu I'!$G$6:G$392,A39,'Gimnaziu I'!$AY$6:$AY$392,"&lt;8")-N39-P39</f>
        <v>0</v>
      </c>
      <c r="S39" s="141">
        <f>countifs('Gimnaziu I'!$F$6:F$392,"F",'Gimnaziu I'!$G$6:G$392,A39,'Gimnaziu I'!$AY$6:$AY$392,"&lt;8")-O39-Q39</f>
        <v>0</v>
      </c>
      <c r="T39" s="130">
        <f>countifs('Gimnaziu I'!$G$6:G$392,A39,'Gimnaziu I'!$AY$6:$AY$392,"&lt;9")-N39-P39-R39</f>
        <v>5</v>
      </c>
      <c r="U39" s="141">
        <f>countifs('Gimnaziu I'!$F$6:F$392,"F",'Gimnaziu I'!$G$6:G$392,A39,'Gimnaziu I'!$AY$6:$AY$392,"&lt;9")-O39-Q39-S39</f>
        <v>4</v>
      </c>
      <c r="V39" s="130">
        <f>countifs('Gimnaziu I'!$G$6:G$392,A39,'Gimnaziu I'!$AY$6:$AY$392,"&lt;=10")-N39-P39-R39-T39</f>
        <v>22</v>
      </c>
      <c r="W39" s="141">
        <f>countifs('Gimnaziu I'!$F$6:F$392,"F",'Gimnaziu I'!$G$6:G$392,A39,'Gimnaziu I'!$AY$6:$AY$392,"&lt;=10")-O39-Q39-S39-U39</f>
        <v>10</v>
      </c>
      <c r="X39" s="130">
        <f>countifs('Gimnaziu I'!$G$6:$G$392,A39,'Gimnaziu I'!$BA$6:$BA$392,"&gt;0")</f>
        <v>0</v>
      </c>
      <c r="Y39" s="130">
        <f>countifs('Gimnaziu I'!$F$6:$F$392,"F",'Gimnaziu I'!$G$6:$G$392,A39,'Gimnaziu I'!$BA$6:$BA$392,"&gt;0")</f>
        <v>0</v>
      </c>
      <c r="Z39" s="130">
        <f>countifs('Gimnaziu I'!$G$6:$G$392,A39,'Gimnaziu I'!$BA$6:$BA$392,"=1")</f>
        <v>0</v>
      </c>
      <c r="AA39" s="130">
        <f>countifs('Gimnaziu I'!$F$6:$F$392,"F",'Gimnaziu I'!$G$6:$G$392,A39,'Gimnaziu I'!$BA$6:$BA$392,"=1")</f>
        <v>0</v>
      </c>
      <c r="AB39" s="130">
        <f>countifs('Gimnaziu I'!$G$6:$G$392,A39,'Gimnaziu I'!$BA$6:$BA$392,"=2")</f>
        <v>0</v>
      </c>
      <c r="AC39" s="130">
        <f>countifs('Gimnaziu I'!$F$6:$F$392,"F",'Gimnaziu I'!$G$6:$G$392,A39,'Gimnaziu I'!$BA$6:$BA$392,"=2")</f>
        <v>0</v>
      </c>
      <c r="AD39" s="130">
        <f>countifs('Gimnaziu I'!$G$6:$G$392,A39,'Gimnaziu I'!$BA$6:$BA$392,"=3")</f>
        <v>0</v>
      </c>
      <c r="AE39" s="130">
        <f>countifs('Gimnaziu I'!$F$6:$F$392,"F",'Gimnaziu I'!$G$6:$G$392,A39,'Gimnaziu I'!$BA$6:$BA$392,"=3")</f>
        <v>0</v>
      </c>
      <c r="AF39" s="130">
        <f>countifs('Gimnaziu I'!$G$6:$G$392,A39,'Gimnaziu I'!$BA$6:$BA$392,"&gt;3")</f>
        <v>0</v>
      </c>
      <c r="AG39" s="130">
        <f>countifs('Gimnaziu I'!$F$6:$F$392,"F",'Gimnaziu I'!$G$6:$G$392,A39,'Gimnaziu I'!$BA$6:$BA$392,"&gt;3")</f>
        <v>0</v>
      </c>
      <c r="AH39" s="130">
        <f>SUMIFS('Gimnaziu I'!$BB$6:$BB$392,'Gimnaziu I'!$G$6:$G$392,A39)</f>
        <v>0</v>
      </c>
      <c r="AI39" s="130">
        <f>SUMIFS('Gimnaziu I'!$BB$6:$BB$392,'Gimnaziu I'!$F$6:$F$392,"F",'Gimnaziu I'!$G$6:$G$392,A39)</f>
        <v>0</v>
      </c>
      <c r="AJ39" s="21">
        <f t="shared" ref="AJ39:AK39" si="32">AH39-AL39</f>
        <v>0</v>
      </c>
      <c r="AK39" s="21">
        <f t="shared" si="32"/>
        <v>0</v>
      </c>
      <c r="AL39" s="130">
        <f>SUMIFS('Gimnaziu I'!$BC$6:$BC$392,'Gimnaziu I'!$G$6:$G$392,A39)</f>
        <v>0</v>
      </c>
      <c r="AM39" s="130">
        <f>SUMIFS('Gimnaziu I'!$BC$6:$BC$392,'Gimnaziu I'!$F$6:$F$392,"F",'Gimnaziu I'!$G$6:$G$392,A39)</f>
        <v>0</v>
      </c>
      <c r="AN39" s="130">
        <f>countifs('Gimnaziu I'!$G$6:$G$392,A39,'Gimnaziu I'!$AX$6:$AX$392,"&lt;7")</f>
        <v>0</v>
      </c>
      <c r="AO39" s="130">
        <f>countifs('Gimnaziu I'!$F$6:$F$392,"F",'Gimnaziu I'!$G$6:$G$392,A39,'Gimnaziu I'!$AX$6:$AX$392,"&lt;7")</f>
        <v>0</v>
      </c>
      <c r="AP39" s="130">
        <f>countifs('Gimnaziu I'!$G$6:$G$392,A39,'Gimnaziu I'!$AX$6:$AX$392,"&lt;8")-AN39</f>
        <v>0</v>
      </c>
      <c r="AQ39" s="130">
        <f>countifs('Gimnaziu I'!$F$6:$F$392,"F",'Gimnaziu I'!$G$6:$G$392,A39,'Gimnaziu I'!$AX$6:$AX$392,"&lt;8")-AO39</f>
        <v>0</v>
      </c>
      <c r="AR39" s="130">
        <f>countifs('Gimnaziu I'!$G$6:$G$392,A39,'Gimnaziu I'!$AX$6:$AX$392,"&lt;9")-AN39-AP39</f>
        <v>0</v>
      </c>
      <c r="AS39" s="130">
        <f>countifs('Gimnaziu I'!$F$6:$F$392,"F",'Gimnaziu I'!$G$6:$G$392,A39,'Gimnaziu I'!$AX$6:$AX$392,"&lt;9")-AO39-AQ39</f>
        <v>0</v>
      </c>
      <c r="AT39" s="130">
        <f>countifs('Gimnaziu I'!$G$6:$G$392,A39,'Gimnaziu I'!$AX$6:$AX$392,"&lt;10")-AN39-AP39-AR39</f>
        <v>0</v>
      </c>
      <c r="AU39" s="130">
        <f>countifs('Gimnaziu I'!$F$6:$F$392,"F",'Gimnaziu I'!$G$6:$G$392,A39,'Gimnaziu I'!$AX$6:$AX$392,"&lt;10")-AO39-AQ39-AS39</f>
        <v>0</v>
      </c>
      <c r="AV39" s="130">
        <f>countifs('Gimnaziu I'!$G$6:$G$392,A39,'Gimnaziu I'!$AX$6:$AX$392,"=10")</f>
        <v>27</v>
      </c>
      <c r="AW39" s="130">
        <f>countifs('Gimnaziu I'!$F$6:$F$392,"F",'Gimnaziu I'!$G$6:$G$392,A39,'Gimnaziu I'!$AX$6:$AX$392,"=10")</f>
        <v>14</v>
      </c>
      <c r="AX39" s="130">
        <f>countifs('Gimnaziu I'!$G$6:$G$392,A39,'Gimnaziu I'!$BK$6:$BK$392,"DA")</f>
        <v>0</v>
      </c>
      <c r="AY39" s="130">
        <f>countifs('Gimnaziu I'!$F$6:$F$392,"F",'Gimnaziu I'!$G$6:$G$392,A39,'Gimnaziu I'!$BK$6:$BK$392,"DA")</f>
        <v>0</v>
      </c>
    </row>
    <row r="40">
      <c r="A40" s="48" t="s">
        <v>1078</v>
      </c>
      <c r="B40" s="130">
        <f>countifs('Gimnaziu I'!$G$6:$G$392,A40,'Gimnaziu I'!$BE$6:$BE$392,"DA")</f>
        <v>0</v>
      </c>
      <c r="C40" s="130">
        <f>countifs('Gimnaziu I'!$F$6:$F$392,"F",'Gimnaziu I'!$G$6:$G$392,A40,'Gimnaziu I'!$BE$6:$BE$392,"DA")</f>
        <v>0</v>
      </c>
      <c r="D40" s="130">
        <f>countifs('Gimnaziu I'!$G$6:$G$392,A40,'Gimnaziu I'!$BF$6:$BF$392,"DA")</f>
        <v>0</v>
      </c>
      <c r="E40" s="130">
        <f>countifs('Gimnaziu I'!$F$6:$F$392,"F",'Gimnaziu I'!$G$6:$G$392,A40,'Gimnaziu I'!$BF$6:$BF$392,"DA")</f>
        <v>0</v>
      </c>
      <c r="F40" s="130">
        <f>countifs('Gimnaziu I'!$G$6:$G$392,A40,'Gimnaziu I'!$BG$6:$BG$392,"DA")</f>
        <v>0</v>
      </c>
      <c r="G40" s="130">
        <f>countifs('Gimnaziu I'!$F$6:$F$392,"F",'Gimnaziu I'!$G$6:$G$392,A40,'Gimnaziu I'!$BG$6:$BG$392,"DA")</f>
        <v>0</v>
      </c>
      <c r="H40" s="130">
        <f>countifs('Gimnaziu I'!$G$6:$G$392,A40,'Gimnaziu I'!$BI$6:$BI$392,"DA")</f>
        <v>0</v>
      </c>
      <c r="I40" s="130">
        <f>countifs('Gimnaziu I'!$F$6:$F$392,"F",'Gimnaziu I'!$G$6:$G$392,A40,'Gimnaziu I'!$BI$6:$BI$392,"DA")</f>
        <v>0</v>
      </c>
      <c r="J40" s="130">
        <f>countifs('Gimnaziu I'!$G$6:$G$392,A40,'Gimnaziu I'!$BJ$6:$BJ$392,"DA")</f>
        <v>0</v>
      </c>
      <c r="K40" s="130">
        <f>countifs('Gimnaziu I'!$F$6:$F$392,"F",'Gimnaziu I'!$G$6:$G$392,A40,'Gimnaziu I'!$BJ$6:$BJ$392,"DA")</f>
        <v>0</v>
      </c>
      <c r="L40" s="21">
        <f>countifs('Gimnaziu I'!$G$6:$G$392,A40,'Gimnaziu I'!$BA$6:$BA$392,"=0",'Gimnaziu I'!$BJ$6:$BJ$392,"DA",'Gimnaziu I'!$BK$6:$BK$392,"NU")</f>
        <v>0</v>
      </c>
      <c r="M40" s="130">
        <f>countifs('Gimnaziu I'!$G$6:$G$392,A40,'Gimnaziu I'!$BA$6:$BA$392,"=0",'Gimnaziu I'!$BJ$6:$BJ$392,"DA",'Gimnaziu I'!$F$6:$F$392,"F",'Gimnaziu I'!$BK$6:$BK$392,"NU")</f>
        <v>0</v>
      </c>
      <c r="N40" s="130">
        <f>countifs('Gimnaziu I'!$G$6:G$392,A40,'Gimnaziu I'!$AY$6:$AY$392,"&lt;6")</f>
        <v>0</v>
      </c>
      <c r="O40" s="130">
        <f>countifs('Gimnaziu I'!$F$6:F$392,"F",'Gimnaziu I'!$G$6:G$392,A40,'Gimnaziu I'!$AY$6:$AY$392,"&lt;6")</f>
        <v>0</v>
      </c>
      <c r="P40" s="130">
        <f>countifs('Gimnaziu I'!$G$6:G$392,A40,'Gimnaziu I'!$AY$6:$AY$392,"&lt;7")-N40</f>
        <v>0</v>
      </c>
      <c r="Q40" s="130">
        <f>countifs('Gimnaziu I'!$F$6:F$392,"F",'Gimnaziu I'!$G$6:G$392,A40,'Gimnaziu I'!$AY$6:$AY$392,"&lt;7")-O40</f>
        <v>0</v>
      </c>
      <c r="R40" s="130">
        <f>countifs('Gimnaziu I'!$G$6:G$392,A40,'Gimnaziu I'!$AY$6:$AY$392,"&lt;8")-N40-P40</f>
        <v>0</v>
      </c>
      <c r="S40" s="141">
        <f>countifs('Gimnaziu I'!$F$6:F$392,"F",'Gimnaziu I'!$G$6:G$392,A40,'Gimnaziu I'!$AY$6:$AY$392,"&lt;8")-O40-Q40</f>
        <v>0</v>
      </c>
      <c r="T40" s="130">
        <f>countifs('Gimnaziu I'!$G$6:G$392,A40,'Gimnaziu I'!$AY$6:$AY$392,"&lt;9")-N40-P40-R40</f>
        <v>0</v>
      </c>
      <c r="U40" s="141">
        <f>countifs('Gimnaziu I'!$F$6:F$392,"F",'Gimnaziu I'!$G$6:G$392,A40,'Gimnaziu I'!$AY$6:$AY$392,"&lt;9")-O40-Q40-S40</f>
        <v>0</v>
      </c>
      <c r="V40" s="130">
        <f>countifs('Gimnaziu I'!$G$6:G$392,A40,'Gimnaziu I'!$AY$6:$AY$392,"&lt;=10")-N40-P40-R40-T40</f>
        <v>0</v>
      </c>
      <c r="W40" s="141">
        <f>countifs('Gimnaziu I'!$F$6:F$392,"F",'Gimnaziu I'!$G$6:G$392,A40,'Gimnaziu I'!$AY$6:$AY$392,"&lt;=10")-O40-Q40-S40-U40</f>
        <v>0</v>
      </c>
      <c r="X40" s="130">
        <f>countifs('Gimnaziu I'!$G$6:$G$392,A40,'Gimnaziu I'!$BA$6:$BA$392,"&gt;0")</f>
        <v>0</v>
      </c>
      <c r="Y40" s="130">
        <f>countifs('Gimnaziu I'!$F$6:$F$392,"F",'Gimnaziu I'!$G$6:$G$392,A40,'Gimnaziu I'!$BA$6:$BA$392,"&gt;0")</f>
        <v>0</v>
      </c>
      <c r="Z40" s="130">
        <f>countifs('Gimnaziu I'!$G$6:$G$392,A40,'Gimnaziu I'!$BA$6:$BA$392,"=1")</f>
        <v>0</v>
      </c>
      <c r="AA40" s="130">
        <f>countifs('Gimnaziu I'!$F$6:$F$392,"F",'Gimnaziu I'!$G$6:$G$392,A40,'Gimnaziu I'!$BA$6:$BA$392,"=1")</f>
        <v>0</v>
      </c>
      <c r="AB40" s="130">
        <f>countifs('Gimnaziu I'!$G$6:$G$392,A40,'Gimnaziu I'!$BA$6:$BA$392,"=2")</f>
        <v>0</v>
      </c>
      <c r="AC40" s="130">
        <f>countifs('Gimnaziu I'!$F$6:$F$392,"F",'Gimnaziu I'!$G$6:$G$392,A40,'Gimnaziu I'!$BA$6:$BA$392,"=2")</f>
        <v>0</v>
      </c>
      <c r="AD40" s="130">
        <f>countifs('Gimnaziu I'!$G$6:$G$392,A40,'Gimnaziu I'!$BA$6:$BA$392,"=3")</f>
        <v>0</v>
      </c>
      <c r="AE40" s="130">
        <f>countifs('Gimnaziu I'!$F$6:$F$392,"F",'Gimnaziu I'!$G$6:$G$392,A40,'Gimnaziu I'!$BA$6:$BA$392,"=3")</f>
        <v>0</v>
      </c>
      <c r="AF40" s="130">
        <f>countifs('Gimnaziu I'!$G$6:$G$392,A40,'Gimnaziu I'!$BA$6:$BA$392,"&gt;3")</f>
        <v>0</v>
      </c>
      <c r="AG40" s="130">
        <f>countifs('Gimnaziu I'!$F$6:$F$392,"F",'Gimnaziu I'!$G$6:$G$392,A40,'Gimnaziu I'!$BA$6:$BA$392,"&gt;3")</f>
        <v>0</v>
      </c>
      <c r="AH40" s="130">
        <f>SUMIFS('Gimnaziu I'!$BB$6:$BB$392,'Gimnaziu I'!$G$6:$G$392,A40)</f>
        <v>0</v>
      </c>
      <c r="AI40" s="130">
        <f>SUMIFS('Gimnaziu I'!$BB$6:$BB$392,'Gimnaziu I'!$F$6:$F$392,"F",'Gimnaziu I'!$G$6:$G$392,A40)</f>
        <v>0</v>
      </c>
      <c r="AJ40" s="21">
        <f t="shared" ref="AJ40:AK40" si="33">AH40-AL40</f>
        <v>0</v>
      </c>
      <c r="AK40" s="21">
        <f t="shared" si="33"/>
        <v>0</v>
      </c>
      <c r="AL40" s="130">
        <f>SUMIFS('Gimnaziu I'!$BC$6:$BC$392,'Gimnaziu I'!$G$6:$G$392,A40)</f>
        <v>0</v>
      </c>
      <c r="AM40" s="130">
        <f>SUMIFS('Gimnaziu I'!$BC$6:$BC$392,'Gimnaziu I'!$F$6:$F$392,"F",'Gimnaziu I'!$G$6:$G$392,A40)</f>
        <v>0</v>
      </c>
      <c r="AN40" s="130">
        <f>countifs('Gimnaziu I'!$G$6:$G$392,A40,'Gimnaziu I'!$AX$6:$AX$392,"&lt;7")</f>
        <v>0</v>
      </c>
      <c r="AO40" s="130">
        <f>countifs('Gimnaziu I'!$F$6:$F$392,"F",'Gimnaziu I'!$G$6:$G$392,A40,'Gimnaziu I'!$AX$6:$AX$392,"&lt;7")</f>
        <v>0</v>
      </c>
      <c r="AP40" s="130">
        <f>countifs('Gimnaziu I'!$G$6:$G$392,A40,'Gimnaziu I'!$AX$6:$AX$392,"&lt;8")-AN40</f>
        <v>0</v>
      </c>
      <c r="AQ40" s="130">
        <f>countifs('Gimnaziu I'!$F$6:$F$392,"F",'Gimnaziu I'!$G$6:$G$392,A40,'Gimnaziu I'!$AX$6:$AX$392,"&lt;8")-AO40</f>
        <v>0</v>
      </c>
      <c r="AR40" s="130">
        <f>countifs('Gimnaziu I'!$G$6:$G$392,A40,'Gimnaziu I'!$AX$6:$AX$392,"&lt;9")-AN40-AP40</f>
        <v>0</v>
      </c>
      <c r="AS40" s="130">
        <f>countifs('Gimnaziu I'!$F$6:$F$392,"F",'Gimnaziu I'!$G$6:$G$392,A40,'Gimnaziu I'!$AX$6:$AX$392,"&lt;9")-AO40-AQ40</f>
        <v>0</v>
      </c>
      <c r="AT40" s="130">
        <f>countifs('Gimnaziu I'!$G$6:$G$392,A40,'Gimnaziu I'!$AX$6:$AX$392,"&lt;10")-AN40-AP40-AR40</f>
        <v>0</v>
      </c>
      <c r="AU40" s="130">
        <f>countifs('Gimnaziu I'!$F$6:$F$392,"F",'Gimnaziu I'!$G$6:$G$392,A40,'Gimnaziu I'!$AX$6:$AX$392,"&lt;10")-AO40-AQ40-AS40</f>
        <v>0</v>
      </c>
      <c r="AV40" s="130">
        <f>countifs('Gimnaziu I'!$G$6:$G$392,A40,'Gimnaziu I'!$AX$6:$AX$392,"=10")</f>
        <v>0</v>
      </c>
      <c r="AW40" s="130">
        <f>countifs('Gimnaziu I'!$F$6:$F$392,"F",'Gimnaziu I'!$G$6:$G$392,A40,'Gimnaziu I'!$AX$6:$AX$392,"=10")</f>
        <v>0</v>
      </c>
      <c r="AX40" s="130">
        <f>countifs('Gimnaziu I'!$G$6:$G$392,A40,'Gimnaziu I'!$BK$6:$BK$392,"DA")</f>
        <v>0</v>
      </c>
      <c r="AY40" s="130">
        <f>countifs('Gimnaziu I'!$F$6:$F$392,"F",'Gimnaziu I'!$G$6:$G$392,A40,'Gimnaziu I'!$BK$6:$BK$392,"DA")</f>
        <v>0</v>
      </c>
    </row>
    <row r="41">
      <c r="A41" s="48" t="s">
        <v>1977</v>
      </c>
      <c r="B41" s="130">
        <f>countifs('Gimnaziu I'!$G$6:$G$392,A41,'Gimnaziu I'!$BE$6:$BE$392,"DA")</f>
        <v>0</v>
      </c>
      <c r="C41" s="130">
        <f>countifs('Gimnaziu I'!$F$6:$F$392,"F",'Gimnaziu I'!$G$6:$G$392,A41,'Gimnaziu I'!$BE$6:$BE$392,"DA")</f>
        <v>0</v>
      </c>
      <c r="D41" s="130">
        <f>countifs('Gimnaziu I'!$G$6:$G$392,A41,'Gimnaziu I'!$BF$6:$BF$392,"DA")</f>
        <v>0</v>
      </c>
      <c r="E41" s="130">
        <f>countifs('Gimnaziu I'!$F$6:$F$392,"F",'Gimnaziu I'!$G$6:$G$392,A41,'Gimnaziu I'!$BF$6:$BF$392,"DA")</f>
        <v>0</v>
      </c>
      <c r="F41" s="130">
        <f>countifs('Gimnaziu I'!$G$6:$G$392,A41,'Gimnaziu I'!$BG$6:$BG$392,"DA")</f>
        <v>0</v>
      </c>
      <c r="G41" s="130">
        <f>countifs('Gimnaziu I'!$F$6:$F$392,"F",'Gimnaziu I'!$G$6:$G$392,A41,'Gimnaziu I'!$BG$6:$BG$392,"DA")</f>
        <v>0</v>
      </c>
      <c r="H41" s="130">
        <f>countifs('Gimnaziu I'!$G$6:$G$392,A41,'Gimnaziu I'!$BI$6:$BI$392,"DA")</f>
        <v>0</v>
      </c>
      <c r="I41" s="130">
        <f>countifs('Gimnaziu I'!$F$6:$F$392,"F",'Gimnaziu I'!$G$6:$G$392,A41,'Gimnaziu I'!$BI$6:$BI$392,"DA")</f>
        <v>0</v>
      </c>
      <c r="J41" s="130">
        <f>countifs('Gimnaziu I'!$G$6:$G$392,A41,'Gimnaziu I'!$BJ$6:$BJ$392,"DA")</f>
        <v>0</v>
      </c>
      <c r="K41" s="130">
        <f>countifs('Gimnaziu I'!$F$6:$F$392,"F",'Gimnaziu I'!$G$6:$G$392,A41,'Gimnaziu I'!$BJ$6:$BJ$392,"DA")</f>
        <v>0</v>
      </c>
      <c r="L41" s="21">
        <f>countifs('Gimnaziu I'!$G$6:$G$392,A41,'Gimnaziu I'!$BA$6:$BA$392,"=0",'Gimnaziu I'!$BJ$6:$BJ$392,"DA",'Gimnaziu I'!$BK$6:$BK$392,"NU")</f>
        <v>0</v>
      </c>
      <c r="M41" s="130">
        <f>countifs('Gimnaziu I'!$G$6:$G$392,A41,'Gimnaziu I'!$BA$6:$BA$392,"=0",'Gimnaziu I'!$BJ$6:$BJ$392,"DA",'Gimnaziu I'!$F$6:$F$392,"F",'Gimnaziu I'!$BK$6:$BK$392,"NU")</f>
        <v>0</v>
      </c>
      <c r="N41" s="130">
        <f>countifs('Gimnaziu I'!$G$6:G$392,A41,'Gimnaziu I'!$AY$6:$AY$392,"&lt;6")</f>
        <v>0</v>
      </c>
      <c r="O41" s="130">
        <f>countifs('Gimnaziu I'!$F$6:F$392,"F",'Gimnaziu I'!$G$6:G$392,A41,'Gimnaziu I'!$AY$6:$AY$392,"&lt;6")</f>
        <v>0</v>
      </c>
      <c r="P41" s="130">
        <f>countifs('Gimnaziu I'!$G$6:G$392,A41,'Gimnaziu I'!$AY$6:$AY$392,"&lt;7")-N41</f>
        <v>0</v>
      </c>
      <c r="Q41" s="130">
        <f>countifs('Gimnaziu I'!$F$6:F$392,"F",'Gimnaziu I'!$G$6:G$392,A41,'Gimnaziu I'!$AY$6:$AY$392,"&lt;7")-O41</f>
        <v>0</v>
      </c>
      <c r="R41" s="130">
        <f>countifs('Gimnaziu I'!$G$6:G$392,A41,'Gimnaziu I'!$AY$6:$AY$392,"&lt;8")-N41-P41</f>
        <v>0</v>
      </c>
      <c r="S41" s="141">
        <f>countifs('Gimnaziu I'!$F$6:F$392,"F",'Gimnaziu I'!$G$6:G$392,A41,'Gimnaziu I'!$AY$6:$AY$392,"&lt;8")-O41-Q41</f>
        <v>0</v>
      </c>
      <c r="T41" s="130">
        <f>countifs('Gimnaziu I'!$G$6:G$392,A41,'Gimnaziu I'!$AY$6:$AY$392,"&lt;9")-N41-P41-R41</f>
        <v>0</v>
      </c>
      <c r="U41" s="141">
        <f>countifs('Gimnaziu I'!$F$6:F$392,"F",'Gimnaziu I'!$G$6:G$392,A41,'Gimnaziu I'!$AY$6:$AY$392,"&lt;9")-O41-Q41-S41</f>
        <v>0</v>
      </c>
      <c r="V41" s="130">
        <f>countifs('Gimnaziu I'!$G$6:G$392,A41,'Gimnaziu I'!$AY$6:$AY$392,"&lt;=10")-N41-P41-R41-T41</f>
        <v>0</v>
      </c>
      <c r="W41" s="141">
        <f>countifs('Gimnaziu I'!$F$6:F$392,"F",'Gimnaziu I'!$G$6:G$392,A41,'Gimnaziu I'!$AY$6:$AY$392,"&lt;=10")-O41-Q41-S41-U41</f>
        <v>0</v>
      </c>
      <c r="X41" s="130">
        <f>countifs('Gimnaziu I'!$G$6:$G$392,A41,'Gimnaziu I'!$BA$6:$BA$392,"&gt;0")</f>
        <v>0</v>
      </c>
      <c r="Y41" s="130">
        <f>countifs('Gimnaziu I'!$F$6:$F$392,"F",'Gimnaziu I'!$G$6:$G$392,A41,'Gimnaziu I'!$BA$6:$BA$392,"&gt;0")</f>
        <v>0</v>
      </c>
      <c r="Z41" s="130">
        <f>countifs('Gimnaziu I'!$G$6:$G$392,A41,'Gimnaziu I'!$BA$6:$BA$392,"=1")</f>
        <v>0</v>
      </c>
      <c r="AA41" s="130">
        <f>countifs('Gimnaziu I'!$F$6:$F$392,"F",'Gimnaziu I'!$G$6:$G$392,A41,'Gimnaziu I'!$BA$6:$BA$392,"=1")</f>
        <v>0</v>
      </c>
      <c r="AB41" s="130">
        <f>countifs('Gimnaziu I'!$G$6:$G$392,A41,'Gimnaziu I'!$BA$6:$BA$392,"=2")</f>
        <v>0</v>
      </c>
      <c r="AC41" s="130">
        <f>countifs('Gimnaziu I'!$F$6:$F$392,"F",'Gimnaziu I'!$G$6:$G$392,A41,'Gimnaziu I'!$BA$6:$BA$392,"=2")</f>
        <v>0</v>
      </c>
      <c r="AD41" s="130">
        <f>countifs('Gimnaziu I'!$G$6:$G$392,A41,'Gimnaziu I'!$BA$6:$BA$392,"=3")</f>
        <v>0</v>
      </c>
      <c r="AE41" s="130">
        <f>countifs('Gimnaziu I'!$F$6:$F$392,"F",'Gimnaziu I'!$G$6:$G$392,A41,'Gimnaziu I'!$BA$6:$BA$392,"=3")</f>
        <v>0</v>
      </c>
      <c r="AF41" s="130">
        <f>countifs('Gimnaziu I'!$G$6:$G$392,A41,'Gimnaziu I'!$BA$6:$BA$392,"&gt;3")</f>
        <v>0</v>
      </c>
      <c r="AG41" s="130">
        <f>countifs('Gimnaziu I'!$F$6:$F$392,"F",'Gimnaziu I'!$G$6:$G$392,A41,'Gimnaziu I'!$BA$6:$BA$392,"&gt;3")</f>
        <v>0</v>
      </c>
      <c r="AH41" s="130">
        <f>SUMIFS('Gimnaziu I'!$BB$6:$BB$392,'Gimnaziu I'!$G$6:$G$392,A41)</f>
        <v>0</v>
      </c>
      <c r="AI41" s="130">
        <f>SUMIFS('Gimnaziu I'!$BB$6:$BB$392,'Gimnaziu I'!$F$6:$F$392,"F",'Gimnaziu I'!$G$6:$G$392,A41)</f>
        <v>0</v>
      </c>
      <c r="AJ41" s="21">
        <f t="shared" ref="AJ41:AK41" si="34">AH41-AL41</f>
        <v>0</v>
      </c>
      <c r="AK41" s="21">
        <f t="shared" si="34"/>
        <v>0</v>
      </c>
      <c r="AL41" s="130">
        <f>SUMIFS('Gimnaziu I'!$BC$6:$BC$392,'Gimnaziu I'!$G$6:$G$392,A41)</f>
        <v>0</v>
      </c>
      <c r="AM41" s="130">
        <f>SUMIFS('Gimnaziu I'!$BC$6:$BC$392,'Gimnaziu I'!$F$6:$F$392,"F",'Gimnaziu I'!$G$6:$G$392,A41)</f>
        <v>0</v>
      </c>
      <c r="AN41" s="130">
        <f>countifs('Gimnaziu I'!$G$6:$G$392,A41,'Gimnaziu I'!$AX$6:$AX$392,"&lt;7")</f>
        <v>0</v>
      </c>
      <c r="AO41" s="130">
        <f>countifs('Gimnaziu I'!$F$6:$F$392,"F",'Gimnaziu I'!$G$6:$G$392,A41,'Gimnaziu I'!$AX$6:$AX$392,"&lt;7")</f>
        <v>0</v>
      </c>
      <c r="AP41" s="130">
        <f>countifs('Gimnaziu I'!$G$6:$G$392,A41,'Gimnaziu I'!$AX$6:$AX$392,"&lt;8")-AN41</f>
        <v>0</v>
      </c>
      <c r="AQ41" s="130">
        <f>countifs('Gimnaziu I'!$F$6:$F$392,"F",'Gimnaziu I'!$G$6:$G$392,A41,'Gimnaziu I'!$AX$6:$AX$392,"&lt;8")-AO41</f>
        <v>0</v>
      </c>
      <c r="AR41" s="130">
        <f>countifs('Gimnaziu I'!$G$6:$G$392,A41,'Gimnaziu I'!$AX$6:$AX$392,"&lt;9")-AN41-AP41</f>
        <v>0</v>
      </c>
      <c r="AS41" s="130">
        <f>countifs('Gimnaziu I'!$F$6:$F$392,"F",'Gimnaziu I'!$G$6:$G$392,A41,'Gimnaziu I'!$AX$6:$AX$392,"&lt;9")-AO41-AQ41</f>
        <v>0</v>
      </c>
      <c r="AT41" s="130">
        <f>countifs('Gimnaziu I'!$G$6:$G$392,A41,'Gimnaziu I'!$AX$6:$AX$392,"&lt;10")-AN41-AP41-AR41</f>
        <v>0</v>
      </c>
      <c r="AU41" s="130">
        <f>countifs('Gimnaziu I'!$F$6:$F$392,"F",'Gimnaziu I'!$G$6:$G$392,A41,'Gimnaziu I'!$AX$6:$AX$392,"&lt;10")-AO41-AQ41-AS41</f>
        <v>0</v>
      </c>
      <c r="AV41" s="130">
        <f>countifs('Gimnaziu I'!$G$6:$G$392,A41,'Gimnaziu I'!$AX$6:$AX$392,"=10")</f>
        <v>0</v>
      </c>
      <c r="AW41" s="130">
        <f>countifs('Gimnaziu I'!$F$6:$F$392,"F",'Gimnaziu I'!$G$6:$G$392,A41,'Gimnaziu I'!$AX$6:$AX$392,"=10")</f>
        <v>0</v>
      </c>
      <c r="AX41" s="130">
        <f>countifs('Gimnaziu I'!$G$6:$G$392,A41,'Gimnaziu I'!$BK$6:$BK$392,"DA")</f>
        <v>0</v>
      </c>
      <c r="AY41" s="130">
        <f>countifs('Gimnaziu I'!$F$6:$F$392,"F",'Gimnaziu I'!$G$6:$G$392,A41,'Gimnaziu I'!$BK$6:$BK$392,"DA")</f>
        <v>0</v>
      </c>
    </row>
    <row r="42">
      <c r="A42" s="133" t="s">
        <v>2071</v>
      </c>
      <c r="B42" s="134">
        <f t="shared" ref="B42:AY42" si="35">SUM(B38:B41)</f>
        <v>27</v>
      </c>
      <c r="C42" s="134">
        <f t="shared" si="35"/>
        <v>14</v>
      </c>
      <c r="D42" s="134">
        <f t="shared" si="35"/>
        <v>0</v>
      </c>
      <c r="E42" s="134">
        <f t="shared" si="35"/>
        <v>0</v>
      </c>
      <c r="F42" s="134">
        <f t="shared" si="35"/>
        <v>0</v>
      </c>
      <c r="G42" s="134">
        <f t="shared" si="35"/>
        <v>0</v>
      </c>
      <c r="H42" s="134">
        <f t="shared" si="35"/>
        <v>0</v>
      </c>
      <c r="I42" s="134">
        <f t="shared" si="35"/>
        <v>0</v>
      </c>
      <c r="J42" s="134">
        <f t="shared" si="35"/>
        <v>27</v>
      </c>
      <c r="K42" s="134">
        <f t="shared" si="35"/>
        <v>14</v>
      </c>
      <c r="L42" s="134">
        <f t="shared" si="35"/>
        <v>27</v>
      </c>
      <c r="M42" s="134">
        <f t="shared" si="35"/>
        <v>14</v>
      </c>
      <c r="N42" s="134">
        <f t="shared" si="35"/>
        <v>0</v>
      </c>
      <c r="O42" s="134">
        <f t="shared" si="35"/>
        <v>0</v>
      </c>
      <c r="P42" s="134">
        <f t="shared" si="35"/>
        <v>0</v>
      </c>
      <c r="Q42" s="134">
        <f t="shared" si="35"/>
        <v>0</v>
      </c>
      <c r="R42" s="134">
        <f t="shared" si="35"/>
        <v>0</v>
      </c>
      <c r="S42" s="134">
        <f t="shared" si="35"/>
        <v>0</v>
      </c>
      <c r="T42" s="134">
        <f t="shared" si="35"/>
        <v>5</v>
      </c>
      <c r="U42" s="134">
        <f t="shared" si="35"/>
        <v>4</v>
      </c>
      <c r="V42" s="134">
        <f t="shared" si="35"/>
        <v>22</v>
      </c>
      <c r="W42" s="134">
        <f t="shared" si="35"/>
        <v>10</v>
      </c>
      <c r="X42" s="134">
        <f t="shared" si="35"/>
        <v>0</v>
      </c>
      <c r="Y42" s="134">
        <f t="shared" si="35"/>
        <v>0</v>
      </c>
      <c r="Z42" s="134">
        <f t="shared" si="35"/>
        <v>0</v>
      </c>
      <c r="AA42" s="134">
        <f t="shared" si="35"/>
        <v>0</v>
      </c>
      <c r="AB42" s="134">
        <f t="shared" si="35"/>
        <v>0</v>
      </c>
      <c r="AC42" s="134">
        <f t="shared" si="35"/>
        <v>0</v>
      </c>
      <c r="AD42" s="134">
        <f t="shared" si="35"/>
        <v>0</v>
      </c>
      <c r="AE42" s="134">
        <f t="shared" si="35"/>
        <v>0</v>
      </c>
      <c r="AF42" s="134">
        <f t="shared" si="35"/>
        <v>0</v>
      </c>
      <c r="AG42" s="134">
        <f t="shared" si="35"/>
        <v>0</v>
      </c>
      <c r="AH42" s="134">
        <f t="shared" si="35"/>
        <v>0</v>
      </c>
      <c r="AI42" s="134">
        <f t="shared" si="35"/>
        <v>0</v>
      </c>
      <c r="AJ42" s="134">
        <f t="shared" si="35"/>
        <v>0</v>
      </c>
      <c r="AK42" s="134">
        <f t="shared" si="35"/>
        <v>0</v>
      </c>
      <c r="AL42" s="134">
        <f t="shared" si="35"/>
        <v>0</v>
      </c>
      <c r="AM42" s="134">
        <f t="shared" si="35"/>
        <v>0</v>
      </c>
      <c r="AN42" s="134">
        <f t="shared" si="35"/>
        <v>0</v>
      </c>
      <c r="AO42" s="134">
        <f t="shared" si="35"/>
        <v>0</v>
      </c>
      <c r="AP42" s="134">
        <f t="shared" si="35"/>
        <v>0</v>
      </c>
      <c r="AQ42" s="134">
        <f t="shared" si="35"/>
        <v>0</v>
      </c>
      <c r="AR42" s="134">
        <f t="shared" si="35"/>
        <v>0</v>
      </c>
      <c r="AS42" s="134">
        <f t="shared" si="35"/>
        <v>0</v>
      </c>
      <c r="AT42" s="134">
        <f t="shared" si="35"/>
        <v>0</v>
      </c>
      <c r="AU42" s="134">
        <f t="shared" si="35"/>
        <v>0</v>
      </c>
      <c r="AV42" s="134">
        <f t="shared" si="35"/>
        <v>27</v>
      </c>
      <c r="AW42" s="134">
        <f t="shared" si="35"/>
        <v>14</v>
      </c>
      <c r="AX42" s="134">
        <f t="shared" si="35"/>
        <v>0</v>
      </c>
      <c r="AY42" s="134">
        <f t="shared" si="35"/>
        <v>0</v>
      </c>
    </row>
    <row r="43">
      <c r="A43" s="48" t="s">
        <v>1182</v>
      </c>
      <c r="B43" s="130">
        <f>countifs('Gimnaziu I'!$G$6:$G$392,A43,'Gimnaziu I'!$BE$6:$BE$392,"DA")</f>
        <v>5</v>
      </c>
      <c r="C43" s="130">
        <f>countifs('Gimnaziu I'!$F$6:$F$392,"F",'Gimnaziu I'!$G$6:$G$392,A43,'Gimnaziu I'!$BE$6:$BE$392,"DA")</f>
        <v>2</v>
      </c>
      <c r="D43" s="130">
        <f>countifs('Gimnaziu I'!$G$6:$G$392,A43,'Gimnaziu I'!$BF$6:$BF$392,"DA")</f>
        <v>0</v>
      </c>
      <c r="E43" s="130">
        <f>countifs('Gimnaziu I'!$F$6:$F$392,"F",'Gimnaziu I'!$G$6:$G$392,A43,'Gimnaziu I'!$BF$6:$BF$392,"DA")</f>
        <v>0</v>
      </c>
      <c r="F43" s="130">
        <f>countifs('Gimnaziu I'!$G$6:$G$392,A43,'Gimnaziu I'!$BG$6:$BG$392,"DA")</f>
        <v>0</v>
      </c>
      <c r="G43" s="130">
        <f>countifs('Gimnaziu I'!$F$6:$F$392,"F",'Gimnaziu I'!$G$6:$G$392,A43,'Gimnaziu I'!$BG$6:$BG$392,"DA")</f>
        <v>0</v>
      </c>
      <c r="H43" s="130">
        <f>countifs('Gimnaziu I'!$G$6:$G$392,A43,'Gimnaziu I'!$BI$6:$BI$392,"DA")</f>
        <v>5</v>
      </c>
      <c r="I43" s="130">
        <f>countifs('Gimnaziu I'!$F$6:$F$392,"F",'Gimnaziu I'!$G$6:$G$392,A43,'Gimnaziu I'!$BI$6:$BI$392,"DA")</f>
        <v>2</v>
      </c>
      <c r="J43" s="130">
        <f>countifs('Gimnaziu I'!$G$6:$G$392,A43,'Gimnaziu I'!$BJ$6:$BJ$392,"DA")</f>
        <v>19</v>
      </c>
      <c r="K43" s="130">
        <f>countifs('Gimnaziu I'!$F$6:$F$392,"F",'Gimnaziu I'!$G$6:$G$392,A43,'Gimnaziu I'!$BJ$6:$BJ$392,"DA")</f>
        <v>7</v>
      </c>
      <c r="L43" s="21">
        <f>countifs('Gimnaziu I'!$G$6:$G$392,A43,'Gimnaziu I'!$BA$6:$BA$392,"=0",'Gimnaziu I'!$BJ$6:$BJ$392,"DA",'Gimnaziu I'!$BK$6:$BK$392,"NU")</f>
        <v>17</v>
      </c>
      <c r="M43" s="130">
        <f>countifs('Gimnaziu I'!$G$6:$G$392,A43,'Gimnaziu I'!$BA$6:$BA$392,"=0",'Gimnaziu I'!$BJ$6:$BJ$392,"DA",'Gimnaziu I'!$F$6:$F$392,"F",'Gimnaziu I'!$BK$6:$BK$392,"NU")</f>
        <v>6</v>
      </c>
      <c r="N43" s="130">
        <f>countifs('Gimnaziu I'!$G$6:G$392,A43,'Gimnaziu I'!$AY$6:$AY$392,"&lt;6")</f>
        <v>0</v>
      </c>
      <c r="O43" s="130">
        <f>countifs('Gimnaziu I'!$F$6:F$392,"F",'Gimnaziu I'!$G$6:G$392,A43,'Gimnaziu I'!$AY$6:$AY$392,"&lt;6")</f>
        <v>0</v>
      </c>
      <c r="P43" s="130">
        <f>countifs('Gimnaziu I'!$G$6:G$392,A43,'Gimnaziu I'!$AY$6:$AY$392,"&lt;7")-N43</f>
        <v>0</v>
      </c>
      <c r="Q43" s="130">
        <f>countifs('Gimnaziu I'!$F$6:F$392,"F",'Gimnaziu I'!$G$6:G$392,A43,'Gimnaziu I'!$AY$6:$AY$392,"&lt;7")-O43</f>
        <v>0</v>
      </c>
      <c r="R43" s="130">
        <f>countifs('Gimnaziu I'!$G$6:G$392,A43,'Gimnaziu I'!$AY$6:$AY$392,"&lt;8")-N43-P43</f>
        <v>0</v>
      </c>
      <c r="S43" s="141">
        <f>countifs('Gimnaziu I'!$F$6:F$392,"F",'Gimnaziu I'!$G$6:G$392,A43,'Gimnaziu I'!$AY$6:$AY$392,"&lt;8")-O43-Q43</f>
        <v>0</v>
      </c>
      <c r="T43" s="130">
        <f>countifs('Gimnaziu I'!$G$6:G$392,A43,'Gimnaziu I'!$AY$6:$AY$392,"&lt;9")-N43-P43-R43</f>
        <v>6</v>
      </c>
      <c r="U43" s="141">
        <f>countifs('Gimnaziu I'!$F$6:F$392,"F",'Gimnaziu I'!$G$6:G$392,A43,'Gimnaziu I'!$AY$6:$AY$392,"&lt;9")-O43-Q43-S43</f>
        <v>3</v>
      </c>
      <c r="V43" s="130">
        <f>countifs('Gimnaziu I'!$G$6:G$392,A43,'Gimnaziu I'!$AY$6:$AY$392,"&lt;=10")-N43-P43-R43-T43</f>
        <v>11</v>
      </c>
      <c r="W43" s="141">
        <f>countifs('Gimnaziu I'!$F$6:F$392,"F",'Gimnaziu I'!$G$6:G$392,A43,'Gimnaziu I'!$AY$6:$AY$392,"&lt;=10")-O43-Q43-S43-U43</f>
        <v>3</v>
      </c>
      <c r="X43" s="130">
        <f>countifs('Gimnaziu I'!$G$6:$G$392,A43,'Gimnaziu I'!$BA$6:$BA$392,"&gt;0")</f>
        <v>2</v>
      </c>
      <c r="Y43" s="130">
        <f>countifs('Gimnaziu I'!$F$6:$F$392,"F",'Gimnaziu I'!$G$6:$G$392,A43,'Gimnaziu I'!$BA$6:$BA$392,"&gt;0")</f>
        <v>1</v>
      </c>
      <c r="Z43" s="130">
        <f>countifs('Gimnaziu I'!$G$6:$G$392,A43,'Gimnaziu I'!$BA$6:$BA$392,"=1")</f>
        <v>2</v>
      </c>
      <c r="AA43" s="130">
        <f>countifs('Gimnaziu I'!$F$6:$F$392,"F",'Gimnaziu I'!$G$6:$G$392,A43,'Gimnaziu I'!$BA$6:$BA$392,"=1")</f>
        <v>1</v>
      </c>
      <c r="AB43" s="130">
        <f>countifs('Gimnaziu I'!$G$6:$G$392,A43,'Gimnaziu I'!$BA$6:$BA$392,"=2")</f>
        <v>0</v>
      </c>
      <c r="AC43" s="130">
        <f>countifs('Gimnaziu I'!$F$6:$F$392,"F",'Gimnaziu I'!$G$6:$G$392,A43,'Gimnaziu I'!$BA$6:$BA$392,"=2")</f>
        <v>0</v>
      </c>
      <c r="AD43" s="130">
        <f>countifs('Gimnaziu I'!$G$6:$G$392,A43,'Gimnaziu I'!$BA$6:$BA$392,"=3")</f>
        <v>0</v>
      </c>
      <c r="AE43" s="130">
        <f>countifs('Gimnaziu I'!$F$6:$F$392,"F",'Gimnaziu I'!$G$6:$G$392,A43,'Gimnaziu I'!$BA$6:$BA$392,"=3")</f>
        <v>0</v>
      </c>
      <c r="AF43" s="130">
        <f>countifs('Gimnaziu I'!$G$6:$G$392,A43,'Gimnaziu I'!$BA$6:$BA$392,"&gt;3")</f>
        <v>0</v>
      </c>
      <c r="AG43" s="130">
        <f>countifs('Gimnaziu I'!$F$6:$F$392,"F",'Gimnaziu I'!$G$6:$G$392,A43,'Gimnaziu I'!$BA$6:$BA$392,"&gt;3")</f>
        <v>0</v>
      </c>
      <c r="AH43" s="130">
        <f>SUMIFS('Gimnaziu I'!$BB$6:$BB$392,'Gimnaziu I'!$G$6:$G$392,A43)</f>
        <v>0</v>
      </c>
      <c r="AI43" s="130">
        <f>SUMIFS('Gimnaziu I'!$BB$6:$BB$392,'Gimnaziu I'!$F$6:$F$392,"F",'Gimnaziu I'!$G$6:$G$392,A43)</f>
        <v>0</v>
      </c>
      <c r="AJ43" s="21">
        <f t="shared" ref="AJ43:AK43" si="36">AH43-AL43</f>
        <v>0</v>
      </c>
      <c r="AK43" s="21">
        <f t="shared" si="36"/>
        <v>0</v>
      </c>
      <c r="AL43" s="130">
        <f>SUMIFS('Gimnaziu I'!$BC$6:$BC$392,'Gimnaziu I'!$G$6:$G$392,A43)</f>
        <v>0</v>
      </c>
      <c r="AM43" s="130">
        <f>SUMIFS('Gimnaziu I'!$BC$6:$BC$392,'Gimnaziu I'!$F$6:$F$392,"F",'Gimnaziu I'!$G$6:$G$392,A43)</f>
        <v>0</v>
      </c>
      <c r="AN43" s="130">
        <f>countifs('Gimnaziu I'!$G$6:$G$392,A43,'Gimnaziu I'!$AX$6:$AX$392,"&lt;7")</f>
        <v>0</v>
      </c>
      <c r="AO43" s="130">
        <f>countifs('Gimnaziu I'!$F$6:$F$392,"F",'Gimnaziu I'!$G$6:$G$392,A43,'Gimnaziu I'!$AX$6:$AX$392,"&lt;7")</f>
        <v>0</v>
      </c>
      <c r="AP43" s="130">
        <f>countifs('Gimnaziu I'!$G$6:$G$392,A43,'Gimnaziu I'!$AX$6:$AX$392,"&lt;8")-AN43</f>
        <v>0</v>
      </c>
      <c r="AQ43" s="130">
        <f>countifs('Gimnaziu I'!$F$6:$F$392,"F",'Gimnaziu I'!$G$6:$G$392,A43,'Gimnaziu I'!$AX$6:$AX$392,"&lt;8")-AO43</f>
        <v>0</v>
      </c>
      <c r="AR43" s="130">
        <f>countifs('Gimnaziu I'!$G$6:$G$392,A43,'Gimnaziu I'!$AX$6:$AX$392,"&lt;9")-AN43-AP43</f>
        <v>0</v>
      </c>
      <c r="AS43" s="130">
        <f>countifs('Gimnaziu I'!$F$6:$F$392,"F",'Gimnaziu I'!$G$6:$G$392,A43,'Gimnaziu I'!$AX$6:$AX$392,"&lt;9")-AO43-AQ43</f>
        <v>0</v>
      </c>
      <c r="AT43" s="130">
        <f>countifs('Gimnaziu I'!$G$6:$G$392,A43,'Gimnaziu I'!$AX$6:$AX$392,"&lt;10")-AN43-AP43-AR43</f>
        <v>0</v>
      </c>
      <c r="AU43" s="130">
        <f>countifs('Gimnaziu I'!$F$6:$F$392,"F",'Gimnaziu I'!$G$6:$G$392,A43,'Gimnaziu I'!$AX$6:$AX$392,"&lt;10")-AO43-AQ43-AS43</f>
        <v>0</v>
      </c>
      <c r="AV43" s="130">
        <f>countifs('Gimnaziu I'!$G$6:$G$392,A43,'Gimnaziu I'!$AX$6:$AX$392,"=10")</f>
        <v>19</v>
      </c>
      <c r="AW43" s="130">
        <f>countifs('Gimnaziu I'!$F$6:$F$392,"F",'Gimnaziu I'!$G$6:$G$392,A43,'Gimnaziu I'!$AX$6:$AX$392,"=10")</f>
        <v>7</v>
      </c>
      <c r="AX43" s="130">
        <f>countifs('Gimnaziu I'!$G$6:$G$392,A43,'Gimnaziu I'!$BK$6:$BK$392,"DA")</f>
        <v>0</v>
      </c>
      <c r="AY43" s="130">
        <f>countifs('Gimnaziu I'!$F$6:$F$392,"F",'Gimnaziu I'!$G$6:$G$392,A43,'Gimnaziu I'!$BK$6:$BK$392,"DA")</f>
        <v>0</v>
      </c>
    </row>
    <row r="44">
      <c r="A44" s="48" t="s">
        <v>1237</v>
      </c>
      <c r="B44" s="130">
        <f>countifs('Gimnaziu I'!$G$6:$G$392,A44,'Gimnaziu I'!$BE$6:$BE$392,"DA")</f>
        <v>29</v>
      </c>
      <c r="C44" s="130">
        <f>countifs('Gimnaziu I'!$F$6:$F$392,"F",'Gimnaziu I'!$G$6:$G$392,A44,'Gimnaziu I'!$BE$6:$BE$392,"DA")</f>
        <v>12</v>
      </c>
      <c r="D44" s="130">
        <f>countifs('Gimnaziu I'!$G$6:$G$392,A44,'Gimnaziu I'!$BF$6:$BF$392,"DA")</f>
        <v>0</v>
      </c>
      <c r="E44" s="130">
        <f>countifs('Gimnaziu I'!$F$6:$F$392,"F",'Gimnaziu I'!$G$6:$G$392,A44,'Gimnaziu I'!$BF$6:$BF$392,"DA")</f>
        <v>0</v>
      </c>
      <c r="F44" s="130">
        <f>countifs('Gimnaziu I'!$G$6:$G$392,A44,'Gimnaziu I'!$BG$6:$BG$392,"DA")</f>
        <v>0</v>
      </c>
      <c r="G44" s="130">
        <f>countifs('Gimnaziu I'!$F$6:$F$392,"F",'Gimnaziu I'!$G$6:$G$392,A44,'Gimnaziu I'!$BG$6:$BG$392,"DA")</f>
        <v>0</v>
      </c>
      <c r="H44" s="130">
        <f>countifs('Gimnaziu I'!$G$6:$G$392,A44,'Gimnaziu I'!$BI$6:$BI$392,"DA")</f>
        <v>0</v>
      </c>
      <c r="I44" s="130">
        <f>countifs('Gimnaziu I'!$F$6:$F$392,"F",'Gimnaziu I'!$G$6:$G$392,A44,'Gimnaziu I'!$BI$6:$BI$392,"DA")</f>
        <v>0</v>
      </c>
      <c r="J44" s="130">
        <f>countifs('Gimnaziu I'!$G$6:$G$392,A44,'Gimnaziu I'!$BJ$6:$BJ$392,"DA")</f>
        <v>29</v>
      </c>
      <c r="K44" s="130">
        <f>countifs('Gimnaziu I'!$F$6:$F$392,"F",'Gimnaziu I'!$G$6:$G$392,A44,'Gimnaziu I'!$BJ$6:$BJ$392,"DA")</f>
        <v>12</v>
      </c>
      <c r="L44" s="21">
        <f>countifs('Gimnaziu I'!$G$6:$G$392,A44,'Gimnaziu I'!$BA$6:$BA$392,"=0",'Gimnaziu I'!$BJ$6:$BJ$392,"DA",'Gimnaziu I'!$BK$6:$BK$392,"NU")</f>
        <v>29</v>
      </c>
      <c r="M44" s="130">
        <f>countifs('Gimnaziu I'!$G$6:$G$392,A44,'Gimnaziu I'!$BA$6:$BA$392,"=0",'Gimnaziu I'!$BJ$6:$BJ$392,"DA",'Gimnaziu I'!$F$6:$F$392,"F",'Gimnaziu I'!$BK$6:$BK$392,"NU")</f>
        <v>12</v>
      </c>
      <c r="N44" s="130">
        <f>countifs('Gimnaziu I'!$G$6:G$392,A44,'Gimnaziu I'!$AY$6:$AY$392,"&lt;6")</f>
        <v>0</v>
      </c>
      <c r="O44" s="130">
        <f>countifs('Gimnaziu I'!$F$6:F$392,"F",'Gimnaziu I'!$G$6:G$392,A44,'Gimnaziu I'!$AY$6:$AY$392,"&lt;6")</f>
        <v>0</v>
      </c>
      <c r="P44" s="130">
        <f>countifs('Gimnaziu I'!$G$6:G$392,A44,'Gimnaziu I'!$AY$6:$AY$392,"&lt;7")-N44</f>
        <v>0</v>
      </c>
      <c r="Q44" s="130">
        <f>countifs('Gimnaziu I'!$F$6:F$392,"F",'Gimnaziu I'!$G$6:G$392,A44,'Gimnaziu I'!$AY$6:$AY$392,"&lt;7")-O44</f>
        <v>0</v>
      </c>
      <c r="R44" s="130">
        <f>countifs('Gimnaziu I'!$G$6:G$392,A44,'Gimnaziu I'!$AY$6:$AY$392,"&lt;8")-N44-P44</f>
        <v>0</v>
      </c>
      <c r="S44" s="141">
        <f>countifs('Gimnaziu I'!$F$6:F$392,"F",'Gimnaziu I'!$G$6:G$392,A44,'Gimnaziu I'!$AY$6:$AY$392,"&lt;8")-O44-Q44</f>
        <v>0</v>
      </c>
      <c r="T44" s="130">
        <f>countifs('Gimnaziu I'!$G$6:G$392,A44,'Gimnaziu I'!$AY$6:$AY$392,"&lt;9")-N44-P44-R44</f>
        <v>7</v>
      </c>
      <c r="U44" s="141">
        <f>countifs('Gimnaziu I'!$F$6:F$392,"F",'Gimnaziu I'!$G$6:G$392,A44,'Gimnaziu I'!$AY$6:$AY$392,"&lt;9")-O44-Q44-S44</f>
        <v>3</v>
      </c>
      <c r="V44" s="130">
        <f>countifs('Gimnaziu I'!$G$6:G$392,A44,'Gimnaziu I'!$AY$6:$AY$392,"&lt;=10")-N44-P44-R44-T44</f>
        <v>19</v>
      </c>
      <c r="W44" s="141">
        <f>countifs('Gimnaziu I'!$F$6:F$392,"F",'Gimnaziu I'!$G$6:G$392,A44,'Gimnaziu I'!$AY$6:$AY$392,"&lt;=10")-O44-Q44-S44-U44</f>
        <v>8</v>
      </c>
      <c r="X44" s="130">
        <f>countifs('Gimnaziu I'!$G$6:$G$392,A44,'Gimnaziu I'!$BA$6:$BA$392,"&gt;0")</f>
        <v>0</v>
      </c>
      <c r="Y44" s="130">
        <f>countifs('Gimnaziu I'!$F$6:$F$392,"F",'Gimnaziu I'!$G$6:$G$392,A44,'Gimnaziu I'!$BA$6:$BA$392,"&gt;0")</f>
        <v>0</v>
      </c>
      <c r="Z44" s="130">
        <f>countifs('Gimnaziu I'!$G$6:$G$392,A44,'Gimnaziu I'!$BA$6:$BA$392,"=1")</f>
        <v>0</v>
      </c>
      <c r="AA44" s="130">
        <f>countifs('Gimnaziu I'!$F$6:$F$392,"F",'Gimnaziu I'!$G$6:$G$392,A44,'Gimnaziu I'!$BA$6:$BA$392,"=1")</f>
        <v>0</v>
      </c>
      <c r="AB44" s="130">
        <f>countifs('Gimnaziu I'!$G$6:$G$392,A44,'Gimnaziu I'!$BA$6:$BA$392,"=2")</f>
        <v>0</v>
      </c>
      <c r="AC44" s="130">
        <f>countifs('Gimnaziu I'!$F$6:$F$392,"F",'Gimnaziu I'!$G$6:$G$392,A44,'Gimnaziu I'!$BA$6:$BA$392,"=2")</f>
        <v>0</v>
      </c>
      <c r="AD44" s="130">
        <f>countifs('Gimnaziu I'!$G$6:$G$392,A44,'Gimnaziu I'!$BA$6:$BA$392,"=3")</f>
        <v>0</v>
      </c>
      <c r="AE44" s="130">
        <f>countifs('Gimnaziu I'!$F$6:$F$392,"F",'Gimnaziu I'!$G$6:$G$392,A44,'Gimnaziu I'!$BA$6:$BA$392,"=3")</f>
        <v>0</v>
      </c>
      <c r="AF44" s="130">
        <f>countifs('Gimnaziu I'!$G$6:$G$392,A44,'Gimnaziu I'!$BA$6:$BA$392,"&gt;3")</f>
        <v>0</v>
      </c>
      <c r="AG44" s="130">
        <f>countifs('Gimnaziu I'!$F$6:$F$392,"F",'Gimnaziu I'!$G$6:$G$392,A44,'Gimnaziu I'!$BA$6:$BA$392,"&gt;3")</f>
        <v>0</v>
      </c>
      <c r="AH44" s="130">
        <f>SUMIFS('Gimnaziu I'!$BB$6:$BB$392,'Gimnaziu I'!$G$6:$G$392,A44)</f>
        <v>294</v>
      </c>
      <c r="AI44" s="130">
        <f>SUMIFS('Gimnaziu I'!$BB$6:$BB$392,'Gimnaziu I'!$F$6:$F$392,"F",'Gimnaziu I'!$G$6:$G$392,A44)</f>
        <v>136</v>
      </c>
      <c r="AJ44" s="21">
        <f t="shared" ref="AJ44:AK44" si="37">AH44-AL44</f>
        <v>286</v>
      </c>
      <c r="AK44" s="21">
        <f t="shared" si="37"/>
        <v>136</v>
      </c>
      <c r="AL44" s="130">
        <f>SUMIFS('Gimnaziu I'!$BC$6:$BC$392,'Gimnaziu I'!$G$6:$G$392,A44)</f>
        <v>8</v>
      </c>
      <c r="AM44" s="130">
        <f>SUMIFS('Gimnaziu I'!$BC$6:$BC$392,'Gimnaziu I'!$F$6:$F$392,"F",'Gimnaziu I'!$G$6:$G$392,A44)</f>
        <v>0</v>
      </c>
      <c r="AN44" s="130">
        <f>countifs('Gimnaziu I'!$G$6:$G$392,A44,'Gimnaziu I'!$AX$6:$AX$392,"&lt;7")</f>
        <v>0</v>
      </c>
      <c r="AO44" s="130">
        <f>countifs('Gimnaziu I'!$F$6:$F$392,"F",'Gimnaziu I'!$G$6:$G$392,A44,'Gimnaziu I'!$AX$6:$AX$392,"&lt;7")</f>
        <v>0</v>
      </c>
      <c r="AP44" s="130">
        <f>countifs('Gimnaziu I'!$G$6:$G$392,A44,'Gimnaziu I'!$AX$6:$AX$392,"&lt;8")-AN44</f>
        <v>0</v>
      </c>
      <c r="AQ44" s="130">
        <f>countifs('Gimnaziu I'!$F$6:$F$392,"F",'Gimnaziu I'!$G$6:$G$392,A44,'Gimnaziu I'!$AX$6:$AX$392,"&lt;8")-AO44</f>
        <v>0</v>
      </c>
      <c r="AR44" s="130">
        <f>countifs('Gimnaziu I'!$G$6:$G$392,A44,'Gimnaziu I'!$AX$6:$AX$392,"&lt;9")-AN44-AP44</f>
        <v>0</v>
      </c>
      <c r="AS44" s="130">
        <f>countifs('Gimnaziu I'!$F$6:$F$392,"F",'Gimnaziu I'!$G$6:$G$392,A44,'Gimnaziu I'!$AX$6:$AX$392,"&lt;9")-AO44-AQ44</f>
        <v>0</v>
      </c>
      <c r="AT44" s="130">
        <f>countifs('Gimnaziu I'!$G$6:$G$392,A44,'Gimnaziu I'!$AX$6:$AX$392,"&lt;10")-AN44-AP44-AR44</f>
        <v>0</v>
      </c>
      <c r="AU44" s="130">
        <f>countifs('Gimnaziu I'!$F$6:$F$392,"F",'Gimnaziu I'!$G$6:$G$392,A44,'Gimnaziu I'!$AX$6:$AX$392,"&lt;10")-AO44-AQ44-AS44</f>
        <v>0</v>
      </c>
      <c r="AV44" s="130">
        <f>countifs('Gimnaziu I'!$G$6:$G$392,A44,'Gimnaziu I'!$AX$6:$AX$392,"=10")</f>
        <v>25</v>
      </c>
      <c r="AW44" s="130">
        <f>countifs('Gimnaziu I'!$F$6:$F$392,"F",'Gimnaziu I'!$G$6:$G$392,A44,'Gimnaziu I'!$AX$6:$AX$392,"=10")</f>
        <v>11</v>
      </c>
      <c r="AX44" s="130">
        <f>countifs('Gimnaziu I'!$G$6:$G$392,A44,'Gimnaziu I'!$BK$6:$BK$392,"DA")</f>
        <v>0</v>
      </c>
      <c r="AY44" s="130">
        <f>countifs('Gimnaziu I'!$F$6:$F$392,"F",'Gimnaziu I'!$G$6:$G$392,A44,'Gimnaziu I'!$BK$6:$BK$392,"DA")</f>
        <v>0</v>
      </c>
    </row>
    <row r="45">
      <c r="A45" s="48" t="s">
        <v>1302</v>
      </c>
      <c r="B45" s="130">
        <f>countifs('Gimnaziu I'!$G$6:$G$392,A45,'Gimnaziu I'!$BE$6:$BE$392,"DA")</f>
        <v>27</v>
      </c>
      <c r="C45" s="130">
        <f>countifs('Gimnaziu I'!$F$6:$F$392,"F",'Gimnaziu I'!$G$6:$G$392,A45,'Gimnaziu I'!$BE$6:$BE$392,"DA")</f>
        <v>14</v>
      </c>
      <c r="D45" s="130">
        <f>countifs('Gimnaziu I'!$G$6:$G$392,A45,'Gimnaziu I'!$BF$6:$BF$392,"DA")</f>
        <v>0</v>
      </c>
      <c r="E45" s="130">
        <f>countifs('Gimnaziu I'!$F$6:$F$392,"F",'Gimnaziu I'!$G$6:$G$392,A45,'Gimnaziu I'!$BF$6:$BF$392,"DA")</f>
        <v>0</v>
      </c>
      <c r="F45" s="130">
        <f>countifs('Gimnaziu I'!$G$6:$G$392,A45,'Gimnaziu I'!$BG$6:$BG$392,"DA")</f>
        <v>0</v>
      </c>
      <c r="G45" s="130">
        <f>countifs('Gimnaziu I'!$F$6:$F$392,"F",'Gimnaziu I'!$G$6:$G$392,A45,'Gimnaziu I'!$BG$6:$BG$392,"DA")</f>
        <v>0</v>
      </c>
      <c r="H45" s="130">
        <f>countifs('Gimnaziu I'!$G$6:$G$392,A45,'Gimnaziu I'!$BI$6:$BI$392,"DA")</f>
        <v>0</v>
      </c>
      <c r="I45" s="130">
        <f>countifs('Gimnaziu I'!$F$6:$F$392,"F",'Gimnaziu I'!$G$6:$G$392,A45,'Gimnaziu I'!$BI$6:$BI$392,"DA")</f>
        <v>0</v>
      </c>
      <c r="J45" s="130">
        <f>countifs('Gimnaziu I'!$G$6:$G$392,A45,'Gimnaziu I'!$BJ$6:$BJ$392,"DA")</f>
        <v>27</v>
      </c>
      <c r="K45" s="130">
        <f>countifs('Gimnaziu I'!$F$6:$F$392,"F",'Gimnaziu I'!$G$6:$G$392,A45,'Gimnaziu I'!$BJ$6:$BJ$392,"DA")</f>
        <v>14</v>
      </c>
      <c r="L45" s="21">
        <f>countifs('Gimnaziu I'!$G$6:$G$392,A45,'Gimnaziu I'!$BA$6:$BA$392,"=0",'Gimnaziu I'!$BJ$6:$BJ$392,"DA",'Gimnaziu I'!$BK$6:$BK$392,"NU")</f>
        <v>27</v>
      </c>
      <c r="M45" s="130">
        <f>countifs('Gimnaziu I'!$G$6:$G$392,A45,'Gimnaziu I'!$BA$6:$BA$392,"=0",'Gimnaziu I'!$BJ$6:$BJ$392,"DA",'Gimnaziu I'!$F$6:$F$392,"F",'Gimnaziu I'!$BK$6:$BK$392,"NU")</f>
        <v>14</v>
      </c>
      <c r="N45" s="130">
        <f>countifs('Gimnaziu I'!$G$6:G$392,A45,'Gimnaziu I'!$AY$6:$AY$392,"&lt;6")</f>
        <v>0</v>
      </c>
      <c r="O45" s="130">
        <f>countifs('Gimnaziu I'!$F$6:F$392,"F",'Gimnaziu I'!$G$6:G$392,A45,'Gimnaziu I'!$AY$6:$AY$392,"&lt;6")</f>
        <v>0</v>
      </c>
      <c r="P45" s="130">
        <f>countifs('Gimnaziu I'!$G$6:G$392,A45,'Gimnaziu I'!$AY$6:$AY$392,"&lt;7")-N45</f>
        <v>0</v>
      </c>
      <c r="Q45" s="130">
        <f>countifs('Gimnaziu I'!$F$6:F$392,"F",'Gimnaziu I'!$G$6:G$392,A45,'Gimnaziu I'!$AY$6:$AY$392,"&lt;7")-O45</f>
        <v>0</v>
      </c>
      <c r="R45" s="130">
        <f>countifs('Gimnaziu I'!$G$6:G$392,A45,'Gimnaziu I'!$AY$6:$AY$392,"&lt;8")-N45-P45</f>
        <v>3</v>
      </c>
      <c r="S45" s="141">
        <f>countifs('Gimnaziu I'!$F$6:F$392,"F",'Gimnaziu I'!$G$6:G$392,A45,'Gimnaziu I'!$AY$6:$AY$392,"&lt;8")-O45-Q45</f>
        <v>1</v>
      </c>
      <c r="T45" s="130">
        <f>countifs('Gimnaziu I'!$G$6:G$392,A45,'Gimnaziu I'!$AY$6:$AY$392,"&lt;9")-N45-P45-R45</f>
        <v>11</v>
      </c>
      <c r="U45" s="141">
        <f>countifs('Gimnaziu I'!$F$6:F$392,"F",'Gimnaziu I'!$G$6:G$392,A45,'Gimnaziu I'!$AY$6:$AY$392,"&lt;9")-O45-Q45-S45</f>
        <v>8</v>
      </c>
      <c r="V45" s="130">
        <f>countifs('Gimnaziu I'!$G$6:G$392,A45,'Gimnaziu I'!$AY$6:$AY$392,"&lt;=10")-N45-P45-R45-T45</f>
        <v>13</v>
      </c>
      <c r="W45" s="141">
        <f>countifs('Gimnaziu I'!$F$6:F$392,"F",'Gimnaziu I'!$G$6:G$392,A45,'Gimnaziu I'!$AY$6:$AY$392,"&lt;=10")-O45-Q45-S45-U45</f>
        <v>5</v>
      </c>
      <c r="X45" s="130">
        <f>countifs('Gimnaziu I'!$G$6:$G$392,A45,'Gimnaziu I'!$BA$6:$BA$392,"&gt;0")</f>
        <v>0</v>
      </c>
      <c r="Y45" s="130">
        <f>countifs('Gimnaziu I'!$F$6:$F$392,"F",'Gimnaziu I'!$G$6:$G$392,A45,'Gimnaziu I'!$BA$6:$BA$392,"&gt;0")</f>
        <v>0</v>
      </c>
      <c r="Z45" s="130">
        <f>countifs('Gimnaziu I'!$G$6:$G$392,A45,'Gimnaziu I'!$BA$6:$BA$392,"=1")</f>
        <v>0</v>
      </c>
      <c r="AA45" s="130">
        <f>countifs('Gimnaziu I'!$F$6:$F$392,"F",'Gimnaziu I'!$G$6:$G$392,A45,'Gimnaziu I'!$BA$6:$BA$392,"=1")</f>
        <v>0</v>
      </c>
      <c r="AB45" s="130">
        <f>countifs('Gimnaziu I'!$G$6:$G$392,A45,'Gimnaziu I'!$BA$6:$BA$392,"=2")</f>
        <v>0</v>
      </c>
      <c r="AC45" s="130">
        <f>countifs('Gimnaziu I'!$F$6:$F$392,"F",'Gimnaziu I'!$G$6:$G$392,A45,'Gimnaziu I'!$BA$6:$BA$392,"=2")</f>
        <v>0</v>
      </c>
      <c r="AD45" s="130">
        <f>countifs('Gimnaziu I'!$G$6:$G$392,A45,'Gimnaziu I'!$BA$6:$BA$392,"=3")</f>
        <v>0</v>
      </c>
      <c r="AE45" s="130">
        <f>countifs('Gimnaziu I'!$F$6:$F$392,"F",'Gimnaziu I'!$G$6:$G$392,A45,'Gimnaziu I'!$BA$6:$BA$392,"=3")</f>
        <v>0</v>
      </c>
      <c r="AF45" s="130">
        <f>countifs('Gimnaziu I'!$G$6:$G$392,A45,'Gimnaziu I'!$BA$6:$BA$392,"&gt;3")</f>
        <v>0</v>
      </c>
      <c r="AG45" s="130">
        <f>countifs('Gimnaziu I'!$F$6:$F$392,"F",'Gimnaziu I'!$G$6:$G$392,A45,'Gimnaziu I'!$BA$6:$BA$392,"&gt;3")</f>
        <v>0</v>
      </c>
      <c r="AH45" s="130">
        <f>SUMIFS('Gimnaziu I'!$BB$6:$BB$392,'Gimnaziu I'!$G$6:$G$392,A45)</f>
        <v>325</v>
      </c>
      <c r="AI45" s="130">
        <f>SUMIFS('Gimnaziu I'!$BB$6:$BB$392,'Gimnaziu I'!$F$6:$F$392,"F",'Gimnaziu I'!$G$6:$G$392,A45)</f>
        <v>177</v>
      </c>
      <c r="AJ45" s="21">
        <f t="shared" ref="AJ45:AK45" si="38">AH45-AL45</f>
        <v>325</v>
      </c>
      <c r="AK45" s="21">
        <f t="shared" si="38"/>
        <v>177</v>
      </c>
      <c r="AL45" s="130">
        <f>SUMIFS('Gimnaziu I'!$BC$6:$BC$392,'Gimnaziu I'!$G$6:$G$392,A45)</f>
        <v>0</v>
      </c>
      <c r="AM45" s="130">
        <f>SUMIFS('Gimnaziu I'!$BC$6:$BC$392,'Gimnaziu I'!$F$6:$F$392,"F",'Gimnaziu I'!$G$6:$G$392,A45)</f>
        <v>0</v>
      </c>
      <c r="AN45" s="130">
        <f>countifs('Gimnaziu I'!$G$6:$G$392,A45,'Gimnaziu I'!$AX$6:$AX$392,"&lt;7")</f>
        <v>0</v>
      </c>
      <c r="AO45" s="130">
        <f>countifs('Gimnaziu I'!$F$6:$F$392,"F",'Gimnaziu I'!$G$6:$G$392,A45,'Gimnaziu I'!$AX$6:$AX$392,"&lt;7")</f>
        <v>0</v>
      </c>
      <c r="AP45" s="130">
        <f>countifs('Gimnaziu I'!$G$6:$G$392,A45,'Gimnaziu I'!$AX$6:$AX$392,"&lt;8")-AN45</f>
        <v>0</v>
      </c>
      <c r="AQ45" s="130">
        <f>countifs('Gimnaziu I'!$F$6:$F$392,"F",'Gimnaziu I'!$G$6:$G$392,A45,'Gimnaziu I'!$AX$6:$AX$392,"&lt;8")-AO45</f>
        <v>0</v>
      </c>
      <c r="AR45" s="130">
        <f>countifs('Gimnaziu I'!$G$6:$G$392,A45,'Gimnaziu I'!$AX$6:$AX$392,"&lt;9")-AN45-AP45</f>
        <v>0</v>
      </c>
      <c r="AS45" s="130">
        <f>countifs('Gimnaziu I'!$F$6:$F$392,"F",'Gimnaziu I'!$G$6:$G$392,A45,'Gimnaziu I'!$AX$6:$AX$392,"&lt;9")-AO45-AQ45</f>
        <v>0</v>
      </c>
      <c r="AT45" s="130">
        <f>countifs('Gimnaziu I'!$G$6:$G$392,A45,'Gimnaziu I'!$AX$6:$AX$392,"&lt;10")-AN45-AP45-AR45</f>
        <v>0</v>
      </c>
      <c r="AU45" s="130">
        <f>countifs('Gimnaziu I'!$F$6:$F$392,"F",'Gimnaziu I'!$G$6:$G$392,A45,'Gimnaziu I'!$AX$6:$AX$392,"&lt;10")-AO45-AQ45-AS45</f>
        <v>0</v>
      </c>
      <c r="AV45" s="130">
        <f>countifs('Gimnaziu I'!$G$6:$G$392,A45,'Gimnaziu I'!$AX$6:$AX$392,"=10")</f>
        <v>27</v>
      </c>
      <c r="AW45" s="130">
        <f>countifs('Gimnaziu I'!$F$6:$F$392,"F",'Gimnaziu I'!$G$6:$G$392,A45,'Gimnaziu I'!$AX$6:$AX$392,"=10")</f>
        <v>14</v>
      </c>
      <c r="AX45" s="130">
        <f>countifs('Gimnaziu I'!$G$6:$G$392,A45,'Gimnaziu I'!$BK$6:$BK$392,"DA")</f>
        <v>0</v>
      </c>
      <c r="AY45" s="130">
        <f>countifs('Gimnaziu I'!$F$6:$F$392,"F",'Gimnaziu I'!$G$6:$G$392,A45,'Gimnaziu I'!$BK$6:$BK$392,"DA")</f>
        <v>0</v>
      </c>
    </row>
    <row r="46">
      <c r="A46" s="133" t="s">
        <v>2071</v>
      </c>
      <c r="B46" s="134">
        <f t="shared" ref="B46:AY46" si="39">SUM(B43:B45)</f>
        <v>61</v>
      </c>
      <c r="C46" s="134">
        <f t="shared" si="39"/>
        <v>28</v>
      </c>
      <c r="D46" s="134">
        <f t="shared" si="39"/>
        <v>0</v>
      </c>
      <c r="E46" s="134">
        <f t="shared" si="39"/>
        <v>0</v>
      </c>
      <c r="F46" s="134">
        <f t="shared" si="39"/>
        <v>0</v>
      </c>
      <c r="G46" s="134">
        <f t="shared" si="39"/>
        <v>0</v>
      </c>
      <c r="H46" s="134">
        <f t="shared" si="39"/>
        <v>5</v>
      </c>
      <c r="I46" s="134">
        <f t="shared" si="39"/>
        <v>2</v>
      </c>
      <c r="J46" s="134">
        <f t="shared" si="39"/>
        <v>75</v>
      </c>
      <c r="K46" s="134">
        <f t="shared" si="39"/>
        <v>33</v>
      </c>
      <c r="L46" s="134">
        <f t="shared" si="39"/>
        <v>73</v>
      </c>
      <c r="M46" s="134">
        <f t="shared" si="39"/>
        <v>32</v>
      </c>
      <c r="N46" s="134">
        <f t="shared" si="39"/>
        <v>0</v>
      </c>
      <c r="O46" s="134">
        <f t="shared" si="39"/>
        <v>0</v>
      </c>
      <c r="P46" s="134">
        <f t="shared" si="39"/>
        <v>0</v>
      </c>
      <c r="Q46" s="134">
        <f t="shared" si="39"/>
        <v>0</v>
      </c>
      <c r="R46" s="134">
        <f t="shared" si="39"/>
        <v>3</v>
      </c>
      <c r="S46" s="134">
        <f t="shared" si="39"/>
        <v>1</v>
      </c>
      <c r="T46" s="134">
        <f t="shared" si="39"/>
        <v>24</v>
      </c>
      <c r="U46" s="134">
        <f t="shared" si="39"/>
        <v>14</v>
      </c>
      <c r="V46" s="134">
        <f t="shared" si="39"/>
        <v>43</v>
      </c>
      <c r="W46" s="134">
        <f t="shared" si="39"/>
        <v>16</v>
      </c>
      <c r="X46" s="134">
        <f t="shared" si="39"/>
        <v>2</v>
      </c>
      <c r="Y46" s="134">
        <f t="shared" si="39"/>
        <v>1</v>
      </c>
      <c r="Z46" s="134">
        <f t="shared" si="39"/>
        <v>2</v>
      </c>
      <c r="AA46" s="134">
        <f t="shared" si="39"/>
        <v>1</v>
      </c>
      <c r="AB46" s="134">
        <f t="shared" si="39"/>
        <v>0</v>
      </c>
      <c r="AC46" s="134">
        <f t="shared" si="39"/>
        <v>0</v>
      </c>
      <c r="AD46" s="134">
        <f t="shared" si="39"/>
        <v>0</v>
      </c>
      <c r="AE46" s="134">
        <f t="shared" si="39"/>
        <v>0</v>
      </c>
      <c r="AF46" s="134">
        <f t="shared" si="39"/>
        <v>0</v>
      </c>
      <c r="AG46" s="134">
        <f t="shared" si="39"/>
        <v>0</v>
      </c>
      <c r="AH46" s="134">
        <f t="shared" si="39"/>
        <v>619</v>
      </c>
      <c r="AI46" s="134">
        <f t="shared" si="39"/>
        <v>313</v>
      </c>
      <c r="AJ46" s="134">
        <f t="shared" si="39"/>
        <v>611</v>
      </c>
      <c r="AK46" s="134">
        <f t="shared" si="39"/>
        <v>313</v>
      </c>
      <c r="AL46" s="134">
        <f t="shared" si="39"/>
        <v>8</v>
      </c>
      <c r="AM46" s="134">
        <f t="shared" si="39"/>
        <v>0</v>
      </c>
      <c r="AN46" s="134">
        <f t="shared" si="39"/>
        <v>0</v>
      </c>
      <c r="AO46" s="134">
        <f t="shared" si="39"/>
        <v>0</v>
      </c>
      <c r="AP46" s="134">
        <f t="shared" si="39"/>
        <v>0</v>
      </c>
      <c r="AQ46" s="134">
        <f t="shared" si="39"/>
        <v>0</v>
      </c>
      <c r="AR46" s="134">
        <f t="shared" si="39"/>
        <v>0</v>
      </c>
      <c r="AS46" s="134">
        <f t="shared" si="39"/>
        <v>0</v>
      </c>
      <c r="AT46" s="134">
        <f t="shared" si="39"/>
        <v>0</v>
      </c>
      <c r="AU46" s="134">
        <f t="shared" si="39"/>
        <v>0</v>
      </c>
      <c r="AV46" s="134">
        <f t="shared" si="39"/>
        <v>71</v>
      </c>
      <c r="AW46" s="134">
        <f t="shared" si="39"/>
        <v>32</v>
      </c>
      <c r="AX46" s="134">
        <f t="shared" si="39"/>
        <v>0</v>
      </c>
      <c r="AY46" s="134">
        <f t="shared" si="39"/>
        <v>0</v>
      </c>
    </row>
    <row r="47">
      <c r="A47" s="48" t="s">
        <v>1353</v>
      </c>
      <c r="B47" s="130">
        <f>countifs('Gimnaziu I'!$G$6:$G$392,A47,'Gimnaziu I'!$BE$6:$BE$392,"DA")</f>
        <v>24</v>
      </c>
      <c r="C47" s="130">
        <f>countifs('Gimnaziu I'!$F$6:$F$392,"F",'Gimnaziu I'!$G$6:$G$392,A47,'Gimnaziu I'!$BE$6:$BE$392,"DA")</f>
        <v>11</v>
      </c>
      <c r="D47" s="130">
        <f>countifs('Gimnaziu I'!$G$6:$G$392,A47,'Gimnaziu I'!$BF$6:$BF$392,"DA")</f>
        <v>0</v>
      </c>
      <c r="E47" s="130">
        <f>countifs('Gimnaziu I'!$F$6:$F$392,"F",'Gimnaziu I'!$G$6:$G$392,A47,'Gimnaziu I'!$BF$6:$BF$392,"DA")</f>
        <v>0</v>
      </c>
      <c r="F47" s="130">
        <f>countifs('Gimnaziu I'!$G$6:$G$392,A47,'Gimnaziu I'!$BG$6:$BG$392,"DA")</f>
        <v>0</v>
      </c>
      <c r="G47" s="130">
        <f>countifs('Gimnaziu I'!$F$6:$F$392,"F",'Gimnaziu I'!$G$6:$G$392,A47,'Gimnaziu I'!$BG$6:$BG$392,"DA")</f>
        <v>0</v>
      </c>
      <c r="H47" s="130">
        <f>countifs('Gimnaziu I'!$G$6:$G$392,A47,'Gimnaziu I'!$BI$6:$BI$392,"DA")</f>
        <v>0</v>
      </c>
      <c r="I47" s="130">
        <f>countifs('Gimnaziu I'!$F$6:$F$392,"F",'Gimnaziu I'!$G$6:$G$392,A47,'Gimnaziu I'!$BI$6:$BI$392,"DA")</f>
        <v>0</v>
      </c>
      <c r="J47" s="130">
        <f>countifs('Gimnaziu I'!$G$6:$G$392,A47,'Gimnaziu I'!$BJ$6:$BJ$392,"DA")</f>
        <v>24</v>
      </c>
      <c r="K47" s="130">
        <f>countifs('Gimnaziu I'!$F$6:$F$392,"F",'Gimnaziu I'!$G$6:$G$392,A47,'Gimnaziu I'!$BJ$6:$BJ$392,"DA")</f>
        <v>11</v>
      </c>
      <c r="L47" s="21">
        <f>countifs('Gimnaziu I'!$G$6:$G$392,A47,'Gimnaziu I'!$BA$6:$BA$392,"=0",'Gimnaziu I'!$BJ$6:$BJ$392,"DA",'Gimnaziu I'!$BK$6:$BK$392,"NU")</f>
        <v>23</v>
      </c>
      <c r="M47" s="130">
        <f>countifs('Gimnaziu I'!$G$6:$G$392,A47,'Gimnaziu I'!$BA$6:$BA$392,"=0",'Gimnaziu I'!$BJ$6:$BJ$392,"DA",'Gimnaziu I'!$F$6:$F$392,"F",'Gimnaziu I'!$BK$6:$BK$392,"NU")</f>
        <v>11</v>
      </c>
      <c r="N47" s="130">
        <f>countifs('Gimnaziu I'!$G$6:G$392,A47,'Gimnaziu I'!$AY$6:$AY$392,"&lt;6")</f>
        <v>0</v>
      </c>
      <c r="O47" s="130">
        <f>countifs('Gimnaziu I'!$F$6:F$392,"F",'Gimnaziu I'!$G$6:G$392,A47,'Gimnaziu I'!$AY$6:$AY$392,"&lt;6")</f>
        <v>0</v>
      </c>
      <c r="P47" s="130">
        <f>countifs('Gimnaziu I'!$G$6:G$392,A47,'Gimnaziu I'!$AY$6:$AY$392,"&lt;7")-N47</f>
        <v>0</v>
      </c>
      <c r="Q47" s="130">
        <f>countifs('Gimnaziu I'!$F$6:F$392,"F",'Gimnaziu I'!$G$6:G$392,A47,'Gimnaziu I'!$AY$6:$AY$392,"&lt;7")-O47</f>
        <v>0</v>
      </c>
      <c r="R47" s="130">
        <f>countifs('Gimnaziu I'!$G$6:G$392,A47,'Gimnaziu I'!$AY$6:$AY$392,"&lt;8")-N47-P47</f>
        <v>4</v>
      </c>
      <c r="S47" s="141">
        <f>countifs('Gimnaziu I'!$F$6:F$392,"F",'Gimnaziu I'!$G$6:G$392,A47,'Gimnaziu I'!$AY$6:$AY$392,"&lt;8")-O47-Q47</f>
        <v>0</v>
      </c>
      <c r="T47" s="130">
        <f>countifs('Gimnaziu I'!$G$6:G$392,A47,'Gimnaziu I'!$AY$6:$AY$392,"&lt;9")-N47-P47-R47</f>
        <v>4</v>
      </c>
      <c r="U47" s="141">
        <f>countifs('Gimnaziu I'!$F$6:F$392,"F",'Gimnaziu I'!$G$6:G$392,A47,'Gimnaziu I'!$AY$6:$AY$392,"&lt;9")-O47-Q47-S47</f>
        <v>2</v>
      </c>
      <c r="V47" s="130">
        <f>countifs('Gimnaziu I'!$G$6:G$392,A47,'Gimnaziu I'!$AY$6:$AY$392,"&lt;=10")-N47-P47-R47-T47</f>
        <v>15</v>
      </c>
      <c r="W47" s="141">
        <f>countifs('Gimnaziu I'!$F$6:F$392,"F",'Gimnaziu I'!$G$6:G$392,A47,'Gimnaziu I'!$AY$6:$AY$392,"&lt;=10")-O47-Q47-S47-U47</f>
        <v>9</v>
      </c>
      <c r="X47" s="130">
        <f>countifs('Gimnaziu I'!$G$6:$G$392,A47,'Gimnaziu I'!$BA$6:$BA$392,"&gt;0")</f>
        <v>1</v>
      </c>
      <c r="Y47" s="130">
        <f>countifs('Gimnaziu I'!$F$6:$F$392,"F",'Gimnaziu I'!$G$6:$G$392,A47,'Gimnaziu I'!$BA$6:$BA$392,"&gt;0")</f>
        <v>0</v>
      </c>
      <c r="Z47" s="130">
        <f>countifs('Gimnaziu I'!$G$6:$G$392,A47,'Gimnaziu I'!$BA$6:$BA$392,"=1")</f>
        <v>1</v>
      </c>
      <c r="AA47" s="130">
        <f>countifs('Gimnaziu I'!$F$6:$F$392,"F",'Gimnaziu I'!$G$6:$G$392,A47,'Gimnaziu I'!$BA$6:$BA$392,"=1")</f>
        <v>0</v>
      </c>
      <c r="AB47" s="130">
        <f>countifs('Gimnaziu I'!$G$6:$G$392,A47,'Gimnaziu I'!$BA$6:$BA$392,"=2")</f>
        <v>0</v>
      </c>
      <c r="AC47" s="130">
        <f>countifs('Gimnaziu I'!$F$6:$F$392,"F",'Gimnaziu I'!$G$6:$G$392,A47,'Gimnaziu I'!$BA$6:$BA$392,"=2")</f>
        <v>0</v>
      </c>
      <c r="AD47" s="130">
        <f>countifs('Gimnaziu I'!$G$6:$G$392,A47,'Gimnaziu I'!$BA$6:$BA$392,"=3")</f>
        <v>0</v>
      </c>
      <c r="AE47" s="130">
        <f>countifs('Gimnaziu I'!$F$6:$F$392,"F",'Gimnaziu I'!$G$6:$G$392,A47,'Gimnaziu I'!$BA$6:$BA$392,"=3")</f>
        <v>0</v>
      </c>
      <c r="AF47" s="130">
        <f>countifs('Gimnaziu I'!$G$6:$G$392,A47,'Gimnaziu I'!$BA$6:$BA$392,"&gt;3")</f>
        <v>0</v>
      </c>
      <c r="AG47" s="130">
        <f>countifs('Gimnaziu I'!$F$6:$F$392,"F",'Gimnaziu I'!$G$6:$G$392,A47,'Gimnaziu I'!$BA$6:$BA$392,"&gt;3")</f>
        <v>0</v>
      </c>
      <c r="AH47" s="130">
        <f>SUMIFS('Gimnaziu I'!$BB$6:$BB$392,'Gimnaziu I'!$G$6:$G$392,A47)</f>
        <v>321</v>
      </c>
      <c r="AI47" s="130">
        <f>SUMIFS('Gimnaziu I'!$BB$6:$BB$392,'Gimnaziu I'!$F$6:$F$392,"F",'Gimnaziu I'!$G$6:$G$392,A47)</f>
        <v>142</v>
      </c>
      <c r="AJ47" s="21">
        <f t="shared" ref="AJ47:AK47" si="40">AH47-AL47</f>
        <v>303</v>
      </c>
      <c r="AK47" s="21">
        <f t="shared" si="40"/>
        <v>142</v>
      </c>
      <c r="AL47" s="130">
        <f>SUMIFS('Gimnaziu I'!$BC$6:$BC$392,'Gimnaziu I'!$G$6:$G$392,A47)</f>
        <v>18</v>
      </c>
      <c r="AM47" s="130">
        <f>SUMIFS('Gimnaziu I'!$BC$6:$BC$392,'Gimnaziu I'!$F$6:$F$392,"F",'Gimnaziu I'!$G$6:$G$392,A47)</f>
        <v>0</v>
      </c>
      <c r="AN47" s="130">
        <f>countifs('Gimnaziu I'!$G$6:$G$392,A47,'Gimnaziu I'!$AX$6:$AX$392,"&lt;7")</f>
        <v>0</v>
      </c>
      <c r="AO47" s="130">
        <f>countifs('Gimnaziu I'!$F$6:$F$392,"F",'Gimnaziu I'!$G$6:$G$392,A47,'Gimnaziu I'!$AX$6:$AX$392,"&lt;7")</f>
        <v>0</v>
      </c>
      <c r="AP47" s="130">
        <f>countifs('Gimnaziu I'!$G$6:$G$392,A47,'Gimnaziu I'!$AX$6:$AX$392,"&lt;8")-AN47</f>
        <v>0</v>
      </c>
      <c r="AQ47" s="130">
        <f>countifs('Gimnaziu I'!$F$6:$F$392,"F",'Gimnaziu I'!$G$6:$G$392,A47,'Gimnaziu I'!$AX$6:$AX$392,"&lt;8")-AO47</f>
        <v>0</v>
      </c>
      <c r="AR47" s="130">
        <f>countifs('Gimnaziu I'!$G$6:$G$392,A47,'Gimnaziu I'!$AX$6:$AX$392,"&lt;9")-AN47-AP47</f>
        <v>0</v>
      </c>
      <c r="AS47" s="130">
        <f>countifs('Gimnaziu I'!$F$6:$F$392,"F",'Gimnaziu I'!$G$6:$G$392,A47,'Gimnaziu I'!$AX$6:$AX$392,"&lt;9")-AO47-AQ47</f>
        <v>0</v>
      </c>
      <c r="AT47" s="130">
        <f>countifs('Gimnaziu I'!$G$6:$G$392,A47,'Gimnaziu I'!$AX$6:$AX$392,"&lt;10")-AN47-AP47-AR47</f>
        <v>0</v>
      </c>
      <c r="AU47" s="130">
        <f>countifs('Gimnaziu I'!$F$6:$F$392,"F",'Gimnaziu I'!$G$6:$G$392,A47,'Gimnaziu I'!$AX$6:$AX$392,"&lt;10")-AO47-AQ47-AS47</f>
        <v>0</v>
      </c>
      <c r="AV47" s="130">
        <f>countifs('Gimnaziu I'!$G$6:$G$392,A47,'Gimnaziu I'!$AX$6:$AX$392,"=10")</f>
        <v>24</v>
      </c>
      <c r="AW47" s="130">
        <f>countifs('Gimnaziu I'!$F$6:$F$392,"F",'Gimnaziu I'!$G$6:$G$392,A47,'Gimnaziu I'!$AX$6:$AX$392,"=10")</f>
        <v>11</v>
      </c>
      <c r="AX47" s="130">
        <f>countifs('Gimnaziu I'!$G$6:$G$392,A47,'Gimnaziu I'!$BK$6:$BK$392,"DA")</f>
        <v>0</v>
      </c>
      <c r="AY47" s="130">
        <f>countifs('Gimnaziu I'!$F$6:$F$392,"F",'Gimnaziu I'!$G$6:$G$392,A47,'Gimnaziu I'!$BK$6:$BK$392,"DA")</f>
        <v>0</v>
      </c>
    </row>
    <row r="48">
      <c r="A48" s="48" t="s">
        <v>1414</v>
      </c>
      <c r="B48" s="130">
        <f>countifs('Gimnaziu I'!$G$6:$G$392,A48,'Gimnaziu I'!$BE$6:$BE$392,"DA")</f>
        <v>0</v>
      </c>
      <c r="C48" s="130">
        <f>countifs('Gimnaziu I'!$F$6:$F$392,"F",'Gimnaziu I'!$G$6:$G$392,A48,'Gimnaziu I'!$BE$6:$BE$392,"DA")</f>
        <v>0</v>
      </c>
      <c r="D48" s="130">
        <f>countifs('Gimnaziu I'!$G$6:$G$392,A48,'Gimnaziu I'!$BF$6:$BF$392,"DA")</f>
        <v>0</v>
      </c>
      <c r="E48" s="130">
        <f>countifs('Gimnaziu I'!$F$6:$F$392,"F",'Gimnaziu I'!$G$6:$G$392,A48,'Gimnaziu I'!$BF$6:$BF$392,"DA")</f>
        <v>0</v>
      </c>
      <c r="F48" s="130">
        <f>countifs('Gimnaziu I'!$G$6:$G$392,A48,'Gimnaziu I'!$BG$6:$BG$392,"DA")</f>
        <v>0</v>
      </c>
      <c r="G48" s="130">
        <f>countifs('Gimnaziu I'!$F$6:$F$392,"F",'Gimnaziu I'!$G$6:$G$392,A48,'Gimnaziu I'!$BG$6:$BG$392,"DA")</f>
        <v>0</v>
      </c>
      <c r="H48" s="130">
        <f>countifs('Gimnaziu I'!$G$6:$G$392,A48,'Gimnaziu I'!$BI$6:$BI$392,"DA")</f>
        <v>0</v>
      </c>
      <c r="I48" s="130">
        <f>countifs('Gimnaziu I'!$F$6:$F$392,"F",'Gimnaziu I'!$G$6:$G$392,A48,'Gimnaziu I'!$BI$6:$BI$392,"DA")</f>
        <v>0</v>
      </c>
      <c r="J48" s="130">
        <f>countifs('Gimnaziu I'!$G$6:$G$392,A48,'Gimnaziu I'!$BJ$6:$BJ$392,"DA")</f>
        <v>0</v>
      </c>
      <c r="K48" s="130">
        <f>countifs('Gimnaziu I'!$F$6:$F$392,"F",'Gimnaziu I'!$G$6:$G$392,A48,'Gimnaziu I'!$BJ$6:$BJ$392,"DA")</f>
        <v>0</v>
      </c>
      <c r="L48" s="21">
        <f>countifs('Gimnaziu I'!$G$6:$G$392,A48,'Gimnaziu I'!$BA$6:$BA$392,"=0",'Gimnaziu I'!$BJ$6:$BJ$392,"DA",'Gimnaziu I'!$BK$6:$BK$392,"NU")</f>
        <v>0</v>
      </c>
      <c r="M48" s="130">
        <f>countifs('Gimnaziu I'!$G$6:$G$392,A48,'Gimnaziu I'!$BA$6:$BA$392,"=0",'Gimnaziu I'!$BJ$6:$BJ$392,"DA",'Gimnaziu I'!$F$6:$F$392,"F",'Gimnaziu I'!$BK$6:$BK$392,"NU")</f>
        <v>0</v>
      </c>
      <c r="N48" s="130">
        <f>countifs('Gimnaziu I'!$G$6:G$392,A48,'Gimnaziu I'!$AY$6:$AY$392,"&lt;6")</f>
        <v>0</v>
      </c>
      <c r="O48" s="130">
        <f>countifs('Gimnaziu I'!$F$6:F$392,"F",'Gimnaziu I'!$G$6:G$392,A48,'Gimnaziu I'!$AY$6:$AY$392,"&lt;6")</f>
        <v>0</v>
      </c>
      <c r="P48" s="130">
        <f>countifs('Gimnaziu I'!$G$6:G$392,A48,'Gimnaziu I'!$AY$6:$AY$392,"&lt;7")-N48</f>
        <v>0</v>
      </c>
      <c r="Q48" s="130">
        <f>countifs('Gimnaziu I'!$F$6:F$392,"F",'Gimnaziu I'!$G$6:G$392,A48,'Gimnaziu I'!$AY$6:$AY$392,"&lt;7")-O48</f>
        <v>0</v>
      </c>
      <c r="R48" s="130">
        <f>countifs('Gimnaziu I'!$G$6:G$392,A48,'Gimnaziu I'!$AY$6:$AY$392,"&lt;8")-N48-P48</f>
        <v>0</v>
      </c>
      <c r="S48" s="141">
        <f>countifs('Gimnaziu I'!$F$6:F$392,"F",'Gimnaziu I'!$G$6:G$392,A48,'Gimnaziu I'!$AY$6:$AY$392,"&lt;8")-O48-Q48</f>
        <v>0</v>
      </c>
      <c r="T48" s="130">
        <f>countifs('Gimnaziu I'!$G$6:G$392,A48,'Gimnaziu I'!$AY$6:$AY$392,"&lt;9")-N48-P48-R48</f>
        <v>0</v>
      </c>
      <c r="U48" s="141">
        <f>countifs('Gimnaziu I'!$F$6:F$392,"F",'Gimnaziu I'!$G$6:G$392,A48,'Gimnaziu I'!$AY$6:$AY$392,"&lt;9")-O48-Q48-S48</f>
        <v>0</v>
      </c>
      <c r="V48" s="130">
        <f>countifs('Gimnaziu I'!$G$6:G$392,A48,'Gimnaziu I'!$AY$6:$AY$392,"&lt;=10")-N48-P48-R48-T48</f>
        <v>0</v>
      </c>
      <c r="W48" s="141">
        <f>countifs('Gimnaziu I'!$F$6:F$392,"F",'Gimnaziu I'!$G$6:G$392,A48,'Gimnaziu I'!$AY$6:$AY$392,"&lt;=10")-O48-Q48-S48-U48</f>
        <v>0</v>
      </c>
      <c r="X48" s="130">
        <f>countifs('Gimnaziu I'!$G$6:$G$392,A48,'Gimnaziu I'!$BA$6:$BA$392,"&gt;0")</f>
        <v>0</v>
      </c>
      <c r="Y48" s="130">
        <f>countifs('Gimnaziu I'!$F$6:$F$392,"F",'Gimnaziu I'!$G$6:$G$392,A48,'Gimnaziu I'!$BA$6:$BA$392,"&gt;0")</f>
        <v>0</v>
      </c>
      <c r="Z48" s="130">
        <f>countifs('Gimnaziu I'!$G$6:$G$392,A48,'Gimnaziu I'!$BA$6:$BA$392,"=1")</f>
        <v>0</v>
      </c>
      <c r="AA48" s="130">
        <f>countifs('Gimnaziu I'!$F$6:$F$392,"F",'Gimnaziu I'!$G$6:$G$392,A48,'Gimnaziu I'!$BA$6:$BA$392,"=1")</f>
        <v>0</v>
      </c>
      <c r="AB48" s="130">
        <f>countifs('Gimnaziu I'!$G$6:$G$392,A48,'Gimnaziu I'!$BA$6:$BA$392,"=2")</f>
        <v>0</v>
      </c>
      <c r="AC48" s="130">
        <f>countifs('Gimnaziu I'!$F$6:$F$392,"F",'Gimnaziu I'!$G$6:$G$392,A48,'Gimnaziu I'!$BA$6:$BA$392,"=2")</f>
        <v>0</v>
      </c>
      <c r="AD48" s="130">
        <f>countifs('Gimnaziu I'!$G$6:$G$392,A48,'Gimnaziu I'!$BA$6:$BA$392,"=3")</f>
        <v>0</v>
      </c>
      <c r="AE48" s="130">
        <f>countifs('Gimnaziu I'!$F$6:$F$392,"F",'Gimnaziu I'!$G$6:$G$392,A48,'Gimnaziu I'!$BA$6:$BA$392,"=3")</f>
        <v>0</v>
      </c>
      <c r="AF48" s="130">
        <f>countifs('Gimnaziu I'!$G$6:$G$392,A48,'Gimnaziu I'!$BA$6:$BA$392,"&gt;3")</f>
        <v>0</v>
      </c>
      <c r="AG48" s="130">
        <f>countifs('Gimnaziu I'!$F$6:$F$392,"F",'Gimnaziu I'!$G$6:$G$392,A48,'Gimnaziu I'!$BA$6:$BA$392,"&gt;3")</f>
        <v>0</v>
      </c>
      <c r="AH48" s="130">
        <f>SUMIFS('Gimnaziu I'!$BB$6:$BB$392,'Gimnaziu I'!$G$6:$G$392,A48)</f>
        <v>0</v>
      </c>
      <c r="AI48" s="130">
        <f>SUMIFS('Gimnaziu I'!$BB$6:$BB$392,'Gimnaziu I'!$F$6:$F$392,"F",'Gimnaziu I'!$G$6:$G$392,A48)</f>
        <v>0</v>
      </c>
      <c r="AJ48" s="21">
        <f t="shared" ref="AJ48:AK48" si="41">AH48-AL48</f>
        <v>0</v>
      </c>
      <c r="AK48" s="21">
        <f t="shared" si="41"/>
        <v>0</v>
      </c>
      <c r="AL48" s="130">
        <f>SUMIFS('Gimnaziu I'!$BC$6:$BC$392,'Gimnaziu I'!$G$6:$G$392,A48)</f>
        <v>0</v>
      </c>
      <c r="AM48" s="130">
        <f>SUMIFS('Gimnaziu I'!$BC$6:$BC$392,'Gimnaziu I'!$F$6:$F$392,"F",'Gimnaziu I'!$G$6:$G$392,A48)</f>
        <v>0</v>
      </c>
      <c r="AN48" s="130">
        <f>countifs('Gimnaziu I'!$G$6:$G$392,A48,'Gimnaziu I'!$AX$6:$AX$392,"&lt;7")</f>
        <v>0</v>
      </c>
      <c r="AO48" s="130">
        <f>countifs('Gimnaziu I'!$F$6:$F$392,"F",'Gimnaziu I'!$G$6:$G$392,A48,'Gimnaziu I'!$AX$6:$AX$392,"&lt;7")</f>
        <v>0</v>
      </c>
      <c r="AP48" s="130">
        <f>countifs('Gimnaziu I'!$G$6:$G$392,A48,'Gimnaziu I'!$AX$6:$AX$392,"&lt;8")-AN48</f>
        <v>0</v>
      </c>
      <c r="AQ48" s="130">
        <f>countifs('Gimnaziu I'!$F$6:$F$392,"F",'Gimnaziu I'!$G$6:$G$392,A48,'Gimnaziu I'!$AX$6:$AX$392,"&lt;8")-AO48</f>
        <v>0</v>
      </c>
      <c r="AR48" s="130">
        <f>countifs('Gimnaziu I'!$G$6:$G$392,A48,'Gimnaziu I'!$AX$6:$AX$392,"&lt;9")-AN48-AP48</f>
        <v>0</v>
      </c>
      <c r="AS48" s="130">
        <f>countifs('Gimnaziu I'!$F$6:$F$392,"F",'Gimnaziu I'!$G$6:$G$392,A48,'Gimnaziu I'!$AX$6:$AX$392,"&lt;9")-AO48-AQ48</f>
        <v>0</v>
      </c>
      <c r="AT48" s="130">
        <f>countifs('Gimnaziu I'!$G$6:$G$392,A48,'Gimnaziu I'!$AX$6:$AX$392,"&lt;10")-AN48-AP48-AR48</f>
        <v>0</v>
      </c>
      <c r="AU48" s="130">
        <f>countifs('Gimnaziu I'!$F$6:$F$392,"F",'Gimnaziu I'!$G$6:$G$392,A48,'Gimnaziu I'!$AX$6:$AX$392,"&lt;10")-AO48-AQ48-AS48</f>
        <v>0</v>
      </c>
      <c r="AV48" s="130">
        <f>countifs('Gimnaziu I'!$G$6:$G$392,A48,'Gimnaziu I'!$AX$6:$AX$392,"=10")</f>
        <v>0</v>
      </c>
      <c r="AW48" s="130">
        <f>countifs('Gimnaziu I'!$F$6:$F$392,"F",'Gimnaziu I'!$G$6:$G$392,A48,'Gimnaziu I'!$AX$6:$AX$392,"=10")</f>
        <v>0</v>
      </c>
      <c r="AX48" s="130">
        <f>countifs('Gimnaziu I'!$G$6:$G$392,A48,'Gimnaziu I'!$BK$6:$BK$392,"DA")</f>
        <v>0</v>
      </c>
      <c r="AY48" s="130">
        <f>countifs('Gimnaziu I'!$F$6:$F$392,"F",'Gimnaziu I'!$G$6:$G$392,A48,'Gimnaziu I'!$BK$6:$BK$392,"DA")</f>
        <v>0</v>
      </c>
    </row>
    <row r="49">
      <c r="A49" s="48" t="s">
        <v>1470</v>
      </c>
      <c r="B49" s="130">
        <f>countifs('Gimnaziu I'!$G$6:$G$392,A49,'Gimnaziu I'!$BE$6:$BE$392,"DA")</f>
        <v>0</v>
      </c>
      <c r="C49" s="130">
        <f>countifs('Gimnaziu I'!$F$6:$F$392,"F",'Gimnaziu I'!$G$6:$G$392,A49,'Gimnaziu I'!$BE$6:$BE$392,"DA")</f>
        <v>0</v>
      </c>
      <c r="D49" s="130">
        <f>countifs('Gimnaziu I'!$G$6:$G$392,A49,'Gimnaziu I'!$BF$6:$BF$392,"DA")</f>
        <v>0</v>
      </c>
      <c r="E49" s="130">
        <f>countifs('Gimnaziu I'!$F$6:$F$392,"F",'Gimnaziu I'!$G$6:$G$392,A49,'Gimnaziu I'!$BF$6:$BF$392,"DA")</f>
        <v>0</v>
      </c>
      <c r="F49" s="130">
        <f>countifs('Gimnaziu I'!$G$6:$G$392,A49,'Gimnaziu I'!$BG$6:$BG$392,"DA")</f>
        <v>0</v>
      </c>
      <c r="G49" s="130">
        <f>countifs('Gimnaziu I'!$F$6:$F$392,"F",'Gimnaziu I'!$G$6:$G$392,A49,'Gimnaziu I'!$BG$6:$BG$392,"DA")</f>
        <v>0</v>
      </c>
      <c r="H49" s="130">
        <f>countifs('Gimnaziu I'!$G$6:$G$392,A49,'Gimnaziu I'!$BI$6:$BI$392,"DA")</f>
        <v>0</v>
      </c>
      <c r="I49" s="130">
        <f>countifs('Gimnaziu I'!$F$6:$F$392,"F",'Gimnaziu I'!$G$6:$G$392,A49,'Gimnaziu I'!$BI$6:$BI$392,"DA")</f>
        <v>0</v>
      </c>
      <c r="J49" s="130">
        <f>countifs('Gimnaziu I'!$G$6:$G$392,A49,'Gimnaziu I'!$BJ$6:$BJ$392,"DA")</f>
        <v>0</v>
      </c>
      <c r="K49" s="130">
        <f>countifs('Gimnaziu I'!$F$6:$F$392,"F",'Gimnaziu I'!$G$6:$G$392,A49,'Gimnaziu I'!$BJ$6:$BJ$392,"DA")</f>
        <v>0</v>
      </c>
      <c r="L49" s="21">
        <f>countifs('Gimnaziu I'!$G$6:$G$392,A49,'Gimnaziu I'!$BA$6:$BA$392,"=0",'Gimnaziu I'!$BJ$6:$BJ$392,"DA",'Gimnaziu I'!$BK$6:$BK$392,"NU")</f>
        <v>0</v>
      </c>
      <c r="M49" s="130">
        <f>countifs('Gimnaziu I'!$G$6:$G$392,A49,'Gimnaziu I'!$BA$6:$BA$392,"=0",'Gimnaziu I'!$BJ$6:$BJ$392,"DA",'Gimnaziu I'!$F$6:$F$392,"F",'Gimnaziu I'!$BK$6:$BK$392,"NU")</f>
        <v>0</v>
      </c>
      <c r="N49" s="130">
        <f>countifs('Gimnaziu I'!$G$6:G$392,A49,'Gimnaziu I'!$AY$6:$AY$392,"&lt;6")</f>
        <v>0</v>
      </c>
      <c r="O49" s="130">
        <f>countifs('Gimnaziu I'!$F$6:F$392,"F",'Gimnaziu I'!$G$6:G$392,A49,'Gimnaziu I'!$AY$6:$AY$392,"&lt;6")</f>
        <v>0</v>
      </c>
      <c r="P49" s="130">
        <f>countifs('Gimnaziu I'!$G$6:G$392,A49,'Gimnaziu I'!$AY$6:$AY$392,"&lt;7")-N49</f>
        <v>0</v>
      </c>
      <c r="Q49" s="130">
        <f>countifs('Gimnaziu I'!$F$6:F$392,"F",'Gimnaziu I'!$G$6:G$392,A49,'Gimnaziu I'!$AY$6:$AY$392,"&lt;7")-O49</f>
        <v>0</v>
      </c>
      <c r="R49" s="130">
        <f>countifs('Gimnaziu I'!$G$6:G$392,A49,'Gimnaziu I'!$AY$6:$AY$392,"&lt;8")-N49-P49</f>
        <v>0</v>
      </c>
      <c r="S49" s="141">
        <f>countifs('Gimnaziu I'!$F$6:F$392,"F",'Gimnaziu I'!$G$6:G$392,A49,'Gimnaziu I'!$AY$6:$AY$392,"&lt;8")-O49-Q49</f>
        <v>0</v>
      </c>
      <c r="T49" s="130">
        <f>countifs('Gimnaziu I'!$G$6:G$392,A49,'Gimnaziu I'!$AY$6:$AY$392,"&lt;9")-N49-P49-R49</f>
        <v>0</v>
      </c>
      <c r="U49" s="141">
        <f>countifs('Gimnaziu I'!$F$6:F$392,"F",'Gimnaziu I'!$G$6:G$392,A49,'Gimnaziu I'!$AY$6:$AY$392,"&lt;9")-O49-Q49-S49</f>
        <v>0</v>
      </c>
      <c r="V49" s="130">
        <f>countifs('Gimnaziu I'!$G$6:G$392,A49,'Gimnaziu I'!$AY$6:$AY$392,"&lt;=10")-N49-P49-R49-T49</f>
        <v>0</v>
      </c>
      <c r="W49" s="141">
        <f>countifs('Gimnaziu I'!$F$6:F$392,"F",'Gimnaziu I'!$G$6:G$392,A49,'Gimnaziu I'!$AY$6:$AY$392,"&lt;=10")-O49-Q49-S49-U49</f>
        <v>0</v>
      </c>
      <c r="X49" s="130">
        <f>countifs('Gimnaziu I'!$G$6:$G$392,A49,'Gimnaziu I'!$BA$6:$BA$392,"&gt;0")</f>
        <v>0</v>
      </c>
      <c r="Y49" s="130">
        <f>countifs('Gimnaziu I'!$F$6:$F$392,"F",'Gimnaziu I'!$G$6:$G$392,A49,'Gimnaziu I'!$BA$6:$BA$392,"&gt;0")</f>
        <v>0</v>
      </c>
      <c r="Z49" s="130">
        <f>countifs('Gimnaziu I'!$G$6:$G$392,A49,'Gimnaziu I'!$BA$6:$BA$392,"=1")</f>
        <v>0</v>
      </c>
      <c r="AA49" s="130">
        <f>countifs('Gimnaziu I'!$F$6:$F$392,"F",'Gimnaziu I'!$G$6:$G$392,A49,'Gimnaziu I'!$BA$6:$BA$392,"=1")</f>
        <v>0</v>
      </c>
      <c r="AB49" s="130">
        <f>countifs('Gimnaziu I'!$G$6:$G$392,A49,'Gimnaziu I'!$BA$6:$BA$392,"=2")</f>
        <v>0</v>
      </c>
      <c r="AC49" s="130">
        <f>countifs('Gimnaziu I'!$F$6:$F$392,"F",'Gimnaziu I'!$G$6:$G$392,A49,'Gimnaziu I'!$BA$6:$BA$392,"=2")</f>
        <v>0</v>
      </c>
      <c r="AD49" s="130">
        <f>countifs('Gimnaziu I'!$G$6:$G$392,A49,'Gimnaziu I'!$BA$6:$BA$392,"=3")</f>
        <v>0</v>
      </c>
      <c r="AE49" s="130">
        <f>countifs('Gimnaziu I'!$F$6:$F$392,"F",'Gimnaziu I'!$G$6:$G$392,A49,'Gimnaziu I'!$BA$6:$BA$392,"=3")</f>
        <v>0</v>
      </c>
      <c r="AF49" s="130">
        <f>countifs('Gimnaziu I'!$G$6:$G$392,A49,'Gimnaziu I'!$BA$6:$BA$392,"&gt;3")</f>
        <v>0</v>
      </c>
      <c r="AG49" s="130">
        <f>countifs('Gimnaziu I'!$F$6:$F$392,"F",'Gimnaziu I'!$G$6:$G$392,A49,'Gimnaziu I'!$BA$6:$BA$392,"&gt;3")</f>
        <v>0</v>
      </c>
      <c r="AH49" s="130">
        <f>SUMIFS('Gimnaziu I'!$BB$6:$BB$392,'Gimnaziu I'!$G$6:$G$392,A49)</f>
        <v>0</v>
      </c>
      <c r="AI49" s="130">
        <f>SUMIFS('Gimnaziu I'!$BB$6:$BB$392,'Gimnaziu I'!$F$6:$F$392,"F",'Gimnaziu I'!$G$6:$G$392,A49)</f>
        <v>0</v>
      </c>
      <c r="AJ49" s="21">
        <f t="shared" ref="AJ49:AK49" si="42">AH49-AL49</f>
        <v>0</v>
      </c>
      <c r="AK49" s="21">
        <f t="shared" si="42"/>
        <v>0</v>
      </c>
      <c r="AL49" s="130">
        <f>SUMIFS('Gimnaziu I'!$BC$6:$BC$392,'Gimnaziu I'!$G$6:$G$392,A49)</f>
        <v>0</v>
      </c>
      <c r="AM49" s="130">
        <f>SUMIFS('Gimnaziu I'!$BC$6:$BC$392,'Gimnaziu I'!$F$6:$F$392,"F",'Gimnaziu I'!$G$6:$G$392,A49)</f>
        <v>0</v>
      </c>
      <c r="AN49" s="130">
        <f>countifs('Gimnaziu I'!$G$6:$G$392,A49,'Gimnaziu I'!$AX$6:$AX$392,"&lt;7")</f>
        <v>0</v>
      </c>
      <c r="AO49" s="130">
        <f>countifs('Gimnaziu I'!$F$6:$F$392,"F",'Gimnaziu I'!$G$6:$G$392,A49,'Gimnaziu I'!$AX$6:$AX$392,"&lt;7")</f>
        <v>0</v>
      </c>
      <c r="AP49" s="130">
        <f>countifs('Gimnaziu I'!$G$6:$G$392,A49,'Gimnaziu I'!$AX$6:$AX$392,"&lt;8")-AN49</f>
        <v>0</v>
      </c>
      <c r="AQ49" s="130">
        <f>countifs('Gimnaziu I'!$F$6:$F$392,"F",'Gimnaziu I'!$G$6:$G$392,A49,'Gimnaziu I'!$AX$6:$AX$392,"&lt;8")-AO49</f>
        <v>0</v>
      </c>
      <c r="AR49" s="130">
        <f>countifs('Gimnaziu I'!$G$6:$G$392,A49,'Gimnaziu I'!$AX$6:$AX$392,"&lt;9")-AN49-AP49</f>
        <v>0</v>
      </c>
      <c r="AS49" s="130">
        <f>countifs('Gimnaziu I'!$F$6:$F$392,"F",'Gimnaziu I'!$G$6:$G$392,A49,'Gimnaziu I'!$AX$6:$AX$392,"&lt;9")-AO49-AQ49</f>
        <v>0</v>
      </c>
      <c r="AT49" s="130">
        <f>countifs('Gimnaziu I'!$G$6:$G$392,A49,'Gimnaziu I'!$AX$6:$AX$392,"&lt;10")-AN49-AP49-AR49</f>
        <v>0</v>
      </c>
      <c r="AU49" s="130">
        <f>countifs('Gimnaziu I'!$F$6:$F$392,"F",'Gimnaziu I'!$G$6:$G$392,A49,'Gimnaziu I'!$AX$6:$AX$392,"&lt;10")-AO49-AQ49-AS49</f>
        <v>0</v>
      </c>
      <c r="AV49" s="130">
        <f>countifs('Gimnaziu I'!$G$6:$G$392,A49,'Gimnaziu I'!$AX$6:$AX$392,"=10")</f>
        <v>0</v>
      </c>
      <c r="AW49" s="130">
        <f>countifs('Gimnaziu I'!$F$6:$F$392,"F",'Gimnaziu I'!$G$6:$G$392,A49,'Gimnaziu I'!$AX$6:$AX$392,"=10")</f>
        <v>0</v>
      </c>
      <c r="AX49" s="130">
        <f>countifs('Gimnaziu I'!$G$6:$G$392,A49,'Gimnaziu I'!$BK$6:$BK$392,"DA")</f>
        <v>0</v>
      </c>
      <c r="AY49" s="130">
        <f>countifs('Gimnaziu I'!$F$6:$F$392,"F",'Gimnaziu I'!$G$6:$G$392,A49,'Gimnaziu I'!$BK$6:$BK$392,"DA")</f>
        <v>0</v>
      </c>
    </row>
    <row r="50">
      <c r="A50" s="133" t="s">
        <v>2071</v>
      </c>
      <c r="B50" s="138">
        <f t="shared" ref="B50:AY50" si="43">sum(B47:B49)</f>
        <v>24</v>
      </c>
      <c r="C50" s="138">
        <f t="shared" si="43"/>
        <v>11</v>
      </c>
      <c r="D50" s="138">
        <f t="shared" si="43"/>
        <v>0</v>
      </c>
      <c r="E50" s="138">
        <f t="shared" si="43"/>
        <v>0</v>
      </c>
      <c r="F50" s="138">
        <f t="shared" si="43"/>
        <v>0</v>
      </c>
      <c r="G50" s="138">
        <f t="shared" si="43"/>
        <v>0</v>
      </c>
      <c r="H50" s="138">
        <f t="shared" si="43"/>
        <v>0</v>
      </c>
      <c r="I50" s="138">
        <f t="shared" si="43"/>
        <v>0</v>
      </c>
      <c r="J50" s="138">
        <f t="shared" si="43"/>
        <v>24</v>
      </c>
      <c r="K50" s="138">
        <f t="shared" si="43"/>
        <v>11</v>
      </c>
      <c r="L50" s="138">
        <f t="shared" si="43"/>
        <v>23</v>
      </c>
      <c r="M50" s="138">
        <f t="shared" si="43"/>
        <v>11</v>
      </c>
      <c r="N50" s="138">
        <f t="shared" si="43"/>
        <v>0</v>
      </c>
      <c r="O50" s="138">
        <f t="shared" si="43"/>
        <v>0</v>
      </c>
      <c r="P50" s="138">
        <f t="shared" si="43"/>
        <v>0</v>
      </c>
      <c r="Q50" s="138">
        <f t="shared" si="43"/>
        <v>0</v>
      </c>
      <c r="R50" s="138">
        <f t="shared" si="43"/>
        <v>4</v>
      </c>
      <c r="S50" s="138">
        <f t="shared" si="43"/>
        <v>0</v>
      </c>
      <c r="T50" s="138">
        <f t="shared" si="43"/>
        <v>4</v>
      </c>
      <c r="U50" s="138">
        <f t="shared" si="43"/>
        <v>2</v>
      </c>
      <c r="V50" s="138">
        <f t="shared" si="43"/>
        <v>15</v>
      </c>
      <c r="W50" s="138">
        <f t="shared" si="43"/>
        <v>9</v>
      </c>
      <c r="X50" s="138">
        <f t="shared" si="43"/>
        <v>1</v>
      </c>
      <c r="Y50" s="138">
        <f t="shared" si="43"/>
        <v>0</v>
      </c>
      <c r="Z50" s="138">
        <f t="shared" si="43"/>
        <v>1</v>
      </c>
      <c r="AA50" s="138">
        <f t="shared" si="43"/>
        <v>0</v>
      </c>
      <c r="AB50" s="138">
        <f t="shared" si="43"/>
        <v>0</v>
      </c>
      <c r="AC50" s="138">
        <f t="shared" si="43"/>
        <v>0</v>
      </c>
      <c r="AD50" s="138">
        <f t="shared" si="43"/>
        <v>0</v>
      </c>
      <c r="AE50" s="138">
        <f t="shared" si="43"/>
        <v>0</v>
      </c>
      <c r="AF50" s="138">
        <f t="shared" si="43"/>
        <v>0</v>
      </c>
      <c r="AG50" s="138">
        <f t="shared" si="43"/>
        <v>0</v>
      </c>
      <c r="AH50" s="138">
        <f t="shared" si="43"/>
        <v>321</v>
      </c>
      <c r="AI50" s="138">
        <f t="shared" si="43"/>
        <v>142</v>
      </c>
      <c r="AJ50" s="138">
        <f t="shared" si="43"/>
        <v>303</v>
      </c>
      <c r="AK50" s="138">
        <f t="shared" si="43"/>
        <v>142</v>
      </c>
      <c r="AL50" s="138">
        <f t="shared" si="43"/>
        <v>18</v>
      </c>
      <c r="AM50" s="138">
        <f t="shared" si="43"/>
        <v>0</v>
      </c>
      <c r="AN50" s="138">
        <f t="shared" si="43"/>
        <v>0</v>
      </c>
      <c r="AO50" s="138">
        <f t="shared" si="43"/>
        <v>0</v>
      </c>
      <c r="AP50" s="138">
        <f t="shared" si="43"/>
        <v>0</v>
      </c>
      <c r="AQ50" s="138">
        <f t="shared" si="43"/>
        <v>0</v>
      </c>
      <c r="AR50" s="138">
        <f t="shared" si="43"/>
        <v>0</v>
      </c>
      <c r="AS50" s="138">
        <f t="shared" si="43"/>
        <v>0</v>
      </c>
      <c r="AT50" s="138">
        <f t="shared" si="43"/>
        <v>0</v>
      </c>
      <c r="AU50" s="138">
        <f t="shared" si="43"/>
        <v>0</v>
      </c>
      <c r="AV50" s="138">
        <f t="shared" si="43"/>
        <v>24</v>
      </c>
      <c r="AW50" s="138">
        <f t="shared" si="43"/>
        <v>11</v>
      </c>
      <c r="AX50" s="138">
        <f t="shared" si="43"/>
        <v>0</v>
      </c>
      <c r="AY50" s="138">
        <f t="shared" si="43"/>
        <v>0</v>
      </c>
    </row>
    <row r="51">
      <c r="A51" s="139" t="s">
        <v>2096</v>
      </c>
      <c r="B51" s="146">
        <f t="shared" ref="B51:AY51" si="44">B37+B42+B46+B50</f>
        <v>197</v>
      </c>
      <c r="C51" s="146">
        <f t="shared" si="44"/>
        <v>101</v>
      </c>
      <c r="D51" s="146">
        <f t="shared" si="44"/>
        <v>0</v>
      </c>
      <c r="E51" s="146">
        <f t="shared" si="44"/>
        <v>0</v>
      </c>
      <c r="F51" s="146">
        <f t="shared" si="44"/>
        <v>0</v>
      </c>
      <c r="G51" s="146">
        <f t="shared" si="44"/>
        <v>0</v>
      </c>
      <c r="H51" s="146">
        <f t="shared" si="44"/>
        <v>5</v>
      </c>
      <c r="I51" s="146">
        <f t="shared" si="44"/>
        <v>2</v>
      </c>
      <c r="J51" s="146">
        <f t="shared" si="44"/>
        <v>211</v>
      </c>
      <c r="K51" s="146">
        <f t="shared" si="44"/>
        <v>106</v>
      </c>
      <c r="L51" s="146">
        <f t="shared" si="44"/>
        <v>204</v>
      </c>
      <c r="M51" s="146">
        <f t="shared" si="44"/>
        <v>104</v>
      </c>
      <c r="N51" s="146">
        <f t="shared" si="44"/>
        <v>0</v>
      </c>
      <c r="O51" s="146">
        <f t="shared" si="44"/>
        <v>0</v>
      </c>
      <c r="P51" s="146">
        <f t="shared" si="44"/>
        <v>0</v>
      </c>
      <c r="Q51" s="146">
        <f t="shared" si="44"/>
        <v>0</v>
      </c>
      <c r="R51" s="146">
        <f t="shared" si="44"/>
        <v>9</v>
      </c>
      <c r="S51" s="146">
        <f t="shared" si="44"/>
        <v>1</v>
      </c>
      <c r="T51" s="146">
        <f t="shared" si="44"/>
        <v>53</v>
      </c>
      <c r="U51" s="146">
        <f t="shared" si="44"/>
        <v>31</v>
      </c>
      <c r="V51" s="146">
        <f t="shared" si="44"/>
        <v>139</v>
      </c>
      <c r="W51" s="146">
        <f t="shared" si="44"/>
        <v>71</v>
      </c>
      <c r="X51" s="146">
        <f t="shared" si="44"/>
        <v>3</v>
      </c>
      <c r="Y51" s="146">
        <f t="shared" si="44"/>
        <v>1</v>
      </c>
      <c r="Z51" s="146">
        <f t="shared" si="44"/>
        <v>3</v>
      </c>
      <c r="AA51" s="146">
        <f t="shared" si="44"/>
        <v>1</v>
      </c>
      <c r="AB51" s="146">
        <f t="shared" si="44"/>
        <v>0</v>
      </c>
      <c r="AC51" s="146">
        <f t="shared" si="44"/>
        <v>0</v>
      </c>
      <c r="AD51" s="146">
        <f t="shared" si="44"/>
        <v>0</v>
      </c>
      <c r="AE51" s="146">
        <f t="shared" si="44"/>
        <v>0</v>
      </c>
      <c r="AF51" s="146">
        <f t="shared" si="44"/>
        <v>0</v>
      </c>
      <c r="AG51" s="146">
        <f t="shared" si="44"/>
        <v>0</v>
      </c>
      <c r="AH51" s="146">
        <f t="shared" si="44"/>
        <v>1470</v>
      </c>
      <c r="AI51" s="146">
        <f t="shared" si="44"/>
        <v>782</v>
      </c>
      <c r="AJ51" s="146">
        <f t="shared" si="44"/>
        <v>1249</v>
      </c>
      <c r="AK51" s="146">
        <f t="shared" si="44"/>
        <v>592</v>
      </c>
      <c r="AL51" s="146">
        <f t="shared" si="44"/>
        <v>221</v>
      </c>
      <c r="AM51" s="146">
        <f t="shared" si="44"/>
        <v>190</v>
      </c>
      <c r="AN51" s="146">
        <f t="shared" si="44"/>
        <v>0</v>
      </c>
      <c r="AO51" s="146">
        <f t="shared" si="44"/>
        <v>0</v>
      </c>
      <c r="AP51" s="146">
        <f t="shared" si="44"/>
        <v>0</v>
      </c>
      <c r="AQ51" s="146">
        <f t="shared" si="44"/>
        <v>0</v>
      </c>
      <c r="AR51" s="146">
        <f t="shared" si="44"/>
        <v>0</v>
      </c>
      <c r="AS51" s="146">
        <f t="shared" si="44"/>
        <v>0</v>
      </c>
      <c r="AT51" s="146">
        <f t="shared" si="44"/>
        <v>0</v>
      </c>
      <c r="AU51" s="146">
        <f t="shared" si="44"/>
        <v>0</v>
      </c>
      <c r="AV51" s="146">
        <f t="shared" si="44"/>
        <v>206</v>
      </c>
      <c r="AW51" s="146">
        <f t="shared" si="44"/>
        <v>104</v>
      </c>
      <c r="AX51" s="146">
        <f t="shared" si="44"/>
        <v>2</v>
      </c>
      <c r="AY51" s="146">
        <f t="shared" si="44"/>
        <v>1</v>
      </c>
    </row>
    <row r="55">
      <c r="B55" s="123" t="s">
        <v>2007</v>
      </c>
      <c r="C55" s="123" t="s">
        <v>2008</v>
      </c>
      <c r="D55" s="123" t="s">
        <v>2009</v>
      </c>
      <c r="E55" s="124" t="s">
        <v>2010</v>
      </c>
      <c r="F55" s="125" t="s">
        <v>2011</v>
      </c>
      <c r="G55" s="123" t="s">
        <v>2010</v>
      </c>
      <c r="H55" s="123" t="s">
        <v>2013</v>
      </c>
      <c r="I55" s="123" t="s">
        <v>2010</v>
      </c>
      <c r="J55" s="123" t="s">
        <v>2014</v>
      </c>
      <c r="K55" s="123" t="s">
        <v>2008</v>
      </c>
      <c r="L55" s="123" t="s">
        <v>2015</v>
      </c>
      <c r="M55" s="123" t="s">
        <v>2008</v>
      </c>
      <c r="N55" s="126" t="s">
        <v>2016</v>
      </c>
      <c r="O55" s="123" t="s">
        <v>2008</v>
      </c>
      <c r="P55" s="126" t="s">
        <v>2017</v>
      </c>
      <c r="Q55" s="123" t="s">
        <v>2008</v>
      </c>
      <c r="R55" s="126" t="s">
        <v>2018</v>
      </c>
      <c r="S55" s="123" t="s">
        <v>2008</v>
      </c>
      <c r="T55" s="126" t="s">
        <v>2019</v>
      </c>
      <c r="U55" s="123" t="s">
        <v>2008</v>
      </c>
      <c r="V55" s="127">
        <v>43382.0</v>
      </c>
      <c r="W55" s="123" t="s">
        <v>2008</v>
      </c>
      <c r="X55" s="123" t="s">
        <v>2020</v>
      </c>
      <c r="Y55" s="123" t="s">
        <v>2008</v>
      </c>
      <c r="Z55" s="128" t="s">
        <v>2021</v>
      </c>
      <c r="AA55" s="123" t="s">
        <v>2008</v>
      </c>
      <c r="AB55" s="128" t="s">
        <v>2022</v>
      </c>
      <c r="AC55" s="123" t="s">
        <v>2008</v>
      </c>
      <c r="AD55" s="128" t="s">
        <v>2023</v>
      </c>
      <c r="AE55" s="123" t="s">
        <v>2008</v>
      </c>
      <c r="AF55" s="128" t="s">
        <v>2024</v>
      </c>
      <c r="AG55" s="123" t="s">
        <v>2008</v>
      </c>
      <c r="AH55" s="123" t="s">
        <v>2025</v>
      </c>
      <c r="AI55" s="123" t="s">
        <v>2008</v>
      </c>
      <c r="AJ55" s="123" t="s">
        <v>2026</v>
      </c>
      <c r="AK55" s="123" t="s">
        <v>2008</v>
      </c>
      <c r="AL55" s="123" t="s">
        <v>2027</v>
      </c>
      <c r="AM55" s="123" t="s">
        <v>2008</v>
      </c>
      <c r="AN55" s="129" t="s">
        <v>2028</v>
      </c>
      <c r="AO55" s="123" t="s">
        <v>2008</v>
      </c>
      <c r="AP55" s="126" t="s">
        <v>2018</v>
      </c>
      <c r="AQ55" s="123" t="s">
        <v>2008</v>
      </c>
      <c r="AR55" s="126" t="s">
        <v>2019</v>
      </c>
      <c r="AS55" s="123" t="s">
        <v>2008</v>
      </c>
      <c r="AT55" s="126" t="s">
        <v>1771</v>
      </c>
      <c r="AU55" s="123" t="s">
        <v>2008</v>
      </c>
      <c r="AV55" s="126">
        <v>10.0</v>
      </c>
      <c r="AW55" s="123" t="s">
        <v>2008</v>
      </c>
      <c r="AX55" s="123" t="s">
        <v>2029</v>
      </c>
      <c r="AY55" s="123" t="s">
        <v>2008</v>
      </c>
    </row>
    <row r="56">
      <c r="A56" s="48" t="s">
        <v>950</v>
      </c>
      <c r="B56" s="130">
        <f>countifs('Primar I'!$G$6:$G$508,A56,'Primar I'!$AI$6:$AI$508,"DA")</f>
        <v>0</v>
      </c>
      <c r="C56" s="130">
        <f>countifs('Primar I'!$G$6:$G$508,A56,'Primar I'!$F$6:$F$508,"F",'Primar I'!$AI$6:$AI$508,"DA")</f>
        <v>0</v>
      </c>
      <c r="D56" s="130">
        <f>countifs('Primar I'!$G$6:$G$508,A56,'Primar I'!$AJ$6:$AJ$508,"DA")</f>
        <v>0</v>
      </c>
      <c r="E56" s="130">
        <f>countifs('Primar I'!$G$6:$G$508,A56,'Primar I'!$F$6:$F$508,"F",'Primar I'!$AJ$6:$AJ$508,"DA")</f>
        <v>0</v>
      </c>
      <c r="F56" s="130">
        <f>countifs('Primar I'!$G$6:$G$508,A56,'Primar I'!$AK$6:$AK$508,"DA")</f>
        <v>0</v>
      </c>
      <c r="G56" s="130">
        <f>countifs('Primar I'!$G$6:$G$508,A56,'Primar I'!$F$6:$F$508,"F",'Primar I'!$AK$6:$AK$508,"DA")</f>
        <v>0</v>
      </c>
      <c r="H56" s="130">
        <f>countifs('Primar I'!$G$6:$G$508,A56,'Primar I'!$AM$6:$AM$508,"DA")</f>
        <v>0</v>
      </c>
      <c r="I56" s="130">
        <f>countifs('Primar I'!$G$6:$G$508,A56,'Primar I'!$F$6:$F$508,"F",'Primar I'!$AM$6:$AM$508,"DA")</f>
        <v>0</v>
      </c>
      <c r="J56" s="130">
        <f>countifs('Primar I'!$G$6:$G$508,A56,'Primar I'!$AN$6:$AN$508,"DA")</f>
        <v>0</v>
      </c>
      <c r="K56" s="130">
        <f>countifs('Primar I'!$G$6:$G$508,A56,'Primar I'!$F$6:$F$508,"F",'Primar I'!$AN$6:$AN$508,"DA")</f>
        <v>0</v>
      </c>
      <c r="L56" s="21">
        <f>countifs('Primar I'!$G$6:$G$508,A56,'Primar I'!$AE$6:$AE$508,"=0",'Primar I'!$AN$6:$AN$508,"DA")</f>
        <v>0</v>
      </c>
      <c r="M56" s="130">
        <f>countifs('Primar I'!$G$6:$G$508,A56,'Primar I'!$AE$6:$AE$508,"=0",'Primar I'!$AN$6:$AN$508,"DA",'Primar I'!$F$6:$F$508,"F")</f>
        <v>0</v>
      </c>
      <c r="X56" s="130">
        <f>COUNTIFS('Primar I'!$G$6:$G$508,A56,'Primar I'!$AE$6:$AE$508,"&gt;0")</f>
        <v>0</v>
      </c>
      <c r="Y56" s="130">
        <f>COUNTIFS('Primar I'!$G$6:$G$508,A56,'Primar I'!$F$6:$F$508,"F",'Primar I'!$AE$6:$AE$508,"&gt;0")</f>
        <v>0</v>
      </c>
      <c r="Z56" s="130">
        <f>COUNTIFS('Primar I'!$G$6:$G$508,A56,'Primar I'!$AE$6:$AE$508,"=1")</f>
        <v>0</v>
      </c>
      <c r="AA56" s="130">
        <f>COUNTIFS('Primar I'!$G$6:$G$508,A56,'Primar I'!$F$6:$F$508,"F",'Primar I'!$AE$6:$AE$508,"=1")</f>
        <v>0</v>
      </c>
      <c r="AB56" s="130">
        <f>COUNTIFS('Primar I'!$G$6:$G$508,A56,'Primar I'!$AE$6:$AE$508,"=2")</f>
        <v>0</v>
      </c>
      <c r="AC56" s="130">
        <f>COUNTIFS('Primar I'!$G$6:$G$508,A56,'Primar I'!$F$6:$F$508,"F",'Primar I'!$AE$6:$AE$508,"=2")</f>
        <v>0</v>
      </c>
      <c r="AD56" s="130">
        <f>COUNTIFS('Primar I'!$G$6:$G$508,A56,'Primar I'!$AE$6:$AE$508,"=3")</f>
        <v>0</v>
      </c>
      <c r="AE56" s="130">
        <f>COUNTIFS('Primar I'!$G$6:$G$508,A56,'Primar I'!$F$6:$F$508,"F",'Primar I'!$AE$6:$AE$508,"=3")</f>
        <v>0</v>
      </c>
      <c r="AF56" s="130">
        <f>COUNTIFS('Primar I'!$G$6:$G$508,A56,'Primar I'!$AE$6:$AE$508,"&gt;3")</f>
        <v>0</v>
      </c>
      <c r="AG56" s="130">
        <f>COUNTIFS('Primar I'!$G$6:$G$508,A56,'Primar I'!$F$6:$F$508,"F",'Primar I'!$AE$6:$AE$508,"&gt;3")</f>
        <v>0</v>
      </c>
      <c r="AH56" s="130">
        <f>sumifs('Primar I'!$AF$6:$AF$508,'Primar I'!$G$6:$G$508,A56)</f>
        <v>0</v>
      </c>
      <c r="AI56" s="130">
        <f>sumifs('Primar I'!$AF$6:$AF$508,'Primar I'!$G$6:$G$508,A56,'Primar I'!$F$6:$F$508,"F")</f>
        <v>0</v>
      </c>
      <c r="AJ56" s="130">
        <f>sumifs('Primar I'!$AH$6:$AH$508,'Primar I'!$G$6:$G$508,A56)</f>
        <v>0</v>
      </c>
      <c r="AK56" s="130">
        <f>sumifs('Primar I'!$AH$6:$AH$508,'Primar I'!$G$6:$G$508,A56,'Primar I'!$F$6:$F$508,"F")</f>
        <v>0</v>
      </c>
      <c r="AL56" s="130">
        <f>sumifs('Primar I'!$AG$6:$AG$508,'Primar I'!$G$6:$G$508,A56)</f>
        <v>0</v>
      </c>
      <c r="AM56" s="130">
        <f>sumifs('Primar I'!$AG$6:$AG$508,'Primar I'!$G$6:$G$508,A56,'Primar I'!$F$6:$F$508,"F")</f>
        <v>0</v>
      </c>
      <c r="AN56" s="130">
        <f>countifs('Primar I'!$G$6:$G$508,A56,'Primar I'!$AC$6:$AC$508,"I")</f>
        <v>0</v>
      </c>
      <c r="AO56" s="130">
        <f>countifs('Primar I'!$G$6:$G$508,A56,'Primar I'!$F$6:$F$508,"F",'Primar I'!$AC$6:$AC$508,"I")</f>
        <v>0</v>
      </c>
      <c r="AP56" s="130">
        <f>countifs('Primar I'!$G$6:$G$508,A56,'Primar I'!$AC$6:$AC$508,"S")</f>
        <v>0</v>
      </c>
      <c r="AQ56" s="130">
        <f>countifs('Primar I'!$G$6:$G$508,C56,'Primar I'!$F$6:$F$508,"F",'Primar I'!$AC$6:$AC$508,"S")</f>
        <v>0</v>
      </c>
      <c r="AR56" s="130">
        <f>countifs('Primar I'!$G$6:$G$508,A56,'Primar I'!$AC$6:$AC$508,"B")</f>
        <v>0</v>
      </c>
      <c r="AS56" s="130">
        <f>countifs('Primar I'!$G$6:$G$508,E56,'Primar I'!$F$6:$F$508,"F",'Primar I'!$AC$6:$AC$508,"B")</f>
        <v>0</v>
      </c>
      <c r="AT56" s="130">
        <f>countifs('Primar I'!$G$6:$G$508,A56,'Primar I'!$AC$6:$AC$508,"FB")</f>
        <v>0</v>
      </c>
      <c r="AU56" s="130">
        <f>countifs('Primar I'!$G$6:$G$508,G56,'Primar I'!$F$6:$F$508,"F",'Primar I'!$AC$6:$AC$508,"FB")</f>
        <v>0</v>
      </c>
      <c r="AV56" s="21"/>
      <c r="AW56" s="21"/>
      <c r="AX56" s="130">
        <f>countifs('Primar I'!$G$6:$G$508,A56,'Primar I'!$AO$6:$AO$508,"DA")</f>
        <v>0</v>
      </c>
      <c r="AY56" s="130">
        <f>countifs('Primar I'!$G$6:$G$508,A56,'Primar I'!$F$6:$F$508,"F",'Primar I'!$AO$6:$AO$508,"DA")</f>
        <v>0</v>
      </c>
    </row>
    <row r="57">
      <c r="A57" s="48" t="s">
        <v>1005</v>
      </c>
      <c r="B57" s="130">
        <f>countifs('Primar I'!$G$6:$G$508,A57,'Primar I'!$AI$6:$AI$508,"DA")</f>
        <v>0</v>
      </c>
      <c r="C57" s="130">
        <f>countifs('Primar I'!$G$6:$G$508,A57,'Primar I'!$F$6:$F$508,"F",'Primar I'!$AI$6:$AI$508,"DA")</f>
        <v>0</v>
      </c>
      <c r="D57" s="130">
        <f>countifs('Primar I'!$G$6:$G$508,A57,'Primar I'!$AJ$6:$AJ$508,"DA")</f>
        <v>0</v>
      </c>
      <c r="E57" s="130">
        <f>countifs('Primar I'!$G$6:$G$508,A57,'Primar I'!$F$6:$F$508,"F",'Primar I'!$AJ$6:$AJ$508,"DA")</f>
        <v>0</v>
      </c>
      <c r="F57" s="130">
        <f>countifs('Primar I'!$G$6:$G$508,A57,'Primar I'!$AK$6:$AK$508,"DA")</f>
        <v>0</v>
      </c>
      <c r="G57" s="130">
        <f>countifs('Primar I'!$G$6:$G$508,A57,'Primar I'!$F$6:$F$508,"F",'Primar I'!$AK$6:$AK$508,"DA")</f>
        <v>0</v>
      </c>
      <c r="H57" s="130">
        <f>countifs('Primar I'!$G$6:$G$508,A57,'Primar I'!$AM$6:$AM$508,"DA")</f>
        <v>0</v>
      </c>
      <c r="I57" s="130">
        <f>countifs('Primar I'!$G$6:$G$508,A57,'Primar I'!$F$6:$F$508,"F",'Primar I'!$AM$6:$AM$508,"DA")</f>
        <v>0</v>
      </c>
      <c r="J57" s="130">
        <f>countifs('Primar I'!$G$6:$G$508,A57,'Primar I'!$AN$6:$AN$508,"DA")</f>
        <v>0</v>
      </c>
      <c r="K57" s="130">
        <f>countifs('Primar I'!$G$6:$G$508,A57,'Primar I'!$F$6:$F$508,"F",'Primar I'!$AN$6:$AN$508,"DA")</f>
        <v>0</v>
      </c>
      <c r="L57" s="21">
        <f>countifs('Primar I'!$G$6:$G$508,A57,'Primar I'!$AE$6:$AE$508,"=0",'Primar I'!$AN$6:$AN$508,"DA")</f>
        <v>0</v>
      </c>
      <c r="M57" s="130">
        <f>countifs('Primar I'!$G$6:$G$508,A57,'Primar I'!$AE$6:$AE$508,"=0",'Primar I'!$AN$6:$AN$508,"DA",'Primar I'!$F$6:$F$508,"F")</f>
        <v>0</v>
      </c>
      <c r="X57" s="130">
        <f>COUNTIFS('Primar I'!$G$6:$G$508,A57,'Primar I'!$AE$6:$AE$508,"&gt;0")</f>
        <v>0</v>
      </c>
      <c r="Y57" s="130">
        <f>COUNTIFS('Primar I'!$G$6:$G$508,A57,'Primar I'!$F$6:$F$508,"F",'Primar I'!$AE$6:$AE$508,"&gt;0")</f>
        <v>0</v>
      </c>
      <c r="Z57" s="130">
        <f>COUNTIFS('Primar I'!$G$6:$G$508,A57,'Primar I'!$AE$6:$AE$508,"=1")</f>
        <v>0</v>
      </c>
      <c r="AA57" s="130">
        <f>COUNTIFS('Primar I'!$G$6:$G$508,A57,'Primar I'!$F$6:$F$508,"F",'Primar I'!$AE$6:$AE$508,"=1")</f>
        <v>0</v>
      </c>
      <c r="AB57" s="130">
        <f>COUNTIFS('Primar I'!$G$6:$G$508,A57,'Primar I'!$AE$6:$AE$508,"=2")</f>
        <v>0</v>
      </c>
      <c r="AC57" s="130">
        <f>COUNTIFS('Primar I'!$G$6:$G$508,A57,'Primar I'!$F$6:$F$508,"F",'Primar I'!$AE$6:$AE$508,"=2")</f>
        <v>0</v>
      </c>
      <c r="AD57" s="130">
        <f>COUNTIFS('Primar I'!$G$6:$G$508,A57,'Primar I'!$AE$6:$AE$508,"=3")</f>
        <v>0</v>
      </c>
      <c r="AE57" s="130">
        <f>COUNTIFS('Primar I'!$G$6:$G$508,A57,'Primar I'!$F$6:$F$508,"F",'Primar I'!$AE$6:$AE$508,"=3")</f>
        <v>0</v>
      </c>
      <c r="AF57" s="130">
        <f>COUNTIFS('Primar I'!$G$6:$G$508,A57,'Primar I'!$AE$6:$AE$508,"&gt;3")</f>
        <v>0</v>
      </c>
      <c r="AG57" s="130">
        <f>COUNTIFS('Primar I'!$G$6:$G$508,A57,'Primar I'!$F$6:$F$508,"F",'Primar I'!$AE$6:$AE$508,"&gt;3")</f>
        <v>0</v>
      </c>
      <c r="AH57" s="130">
        <f>sumifs('Primar I'!$AF$6:$AF$508,'Primar I'!$G$6:$G$508,A57)</f>
        <v>0</v>
      </c>
      <c r="AI57" s="130">
        <f>sumifs('Primar I'!$AF$6:$AF$508,'Primar I'!$G$6:$G$508,A57,'Primar I'!$F$6:$F$508,"F")</f>
        <v>0</v>
      </c>
      <c r="AJ57" s="130">
        <f>sumifs('Primar I'!$AH$6:$AH$508,'Primar I'!$G$6:$G$508,A57)</f>
        <v>0</v>
      </c>
      <c r="AK57" s="130">
        <f>sumifs('Primar I'!$AH$6:$AH$508,'Primar I'!$G$6:$G$508,A57,'Primar I'!$F$6:$F$508,"F")</f>
        <v>0</v>
      </c>
      <c r="AL57" s="130">
        <f>sumifs('Primar I'!$AG$6:$AG$508,'Primar I'!$G$6:$G$508,A57)</f>
        <v>0</v>
      </c>
      <c r="AM57" s="130">
        <f>sumifs('Primar I'!$AG$6:$AG$508,'Primar I'!$G$6:$G$508,A57,'Primar I'!$F$6:$F$508,"F")</f>
        <v>0</v>
      </c>
      <c r="AN57" s="130">
        <f>countifs('Primar I'!$G$6:$G$508,A57,'Primar I'!$AC$6:$AC$508,"I")</f>
        <v>0</v>
      </c>
      <c r="AO57" s="130">
        <f>countifs('Primar I'!$G$6:$G$508,A57,'Primar I'!$F$6:$F$508,"F",'Primar I'!$AC$6:$AC$508,"I")</f>
        <v>0</v>
      </c>
      <c r="AP57" s="130">
        <f>countifs('Primar I'!$G$6:$G$508,A57,'Primar I'!$AC$6:$AC$508,"S")</f>
        <v>0</v>
      </c>
      <c r="AQ57" s="130">
        <f>countifs('Primar I'!$G$6:$G$508,C57,'Primar I'!$F$6:$F$508,"F",'Primar I'!$AC$6:$AC$508,"S")</f>
        <v>0</v>
      </c>
      <c r="AR57" s="130">
        <f>countifs('Primar I'!$G$6:$G$508,A57,'Primar I'!$AC$6:$AC$508,"B")</f>
        <v>0</v>
      </c>
      <c r="AS57" s="130">
        <f>countifs('Primar I'!$G$6:$G$508,E57,'Primar I'!$F$6:$F$508,"F",'Primar I'!$AC$6:$AC$508,"B")</f>
        <v>0</v>
      </c>
      <c r="AT57" s="130">
        <f>countifs('Primar I'!$G$6:$G$508,A57,'Primar I'!$AC$6:$AC$508,"FB")</f>
        <v>0</v>
      </c>
      <c r="AU57" s="130">
        <f>countifs('Primar I'!$G$6:$G$508,G57,'Primar I'!$F$6:$F$508,"F",'Primar I'!$AC$6:$AC$508,"FB")</f>
        <v>0</v>
      </c>
      <c r="AV57" s="21"/>
      <c r="AW57" s="21"/>
      <c r="AX57" s="130">
        <f>countifs('Primar I'!$G$6:$G$508,A57,'Primar I'!$AO$6:$AO$508,"DA")</f>
        <v>0</v>
      </c>
      <c r="AY57" s="130">
        <f>countifs('Primar I'!$G$6:$G$508,A57,'Primar I'!$F$6:$F$508,"F",'Primar I'!$AO$6:$AO$508,"DA")</f>
        <v>0</v>
      </c>
    </row>
    <row r="58">
      <c r="A58" s="48" t="s">
        <v>1056</v>
      </c>
      <c r="B58" s="130">
        <f>countifs('Primar I'!$G$6:$G$508,A58,'Primar I'!$AI$6:$AI$508,"DA")</f>
        <v>26</v>
      </c>
      <c r="C58" s="130">
        <f>countifs('Primar I'!$G$6:$G$508,A58,'Primar I'!$F$6:$F$508,"F",'Primar I'!$AI$6:$AI$508,"DA")</f>
        <v>11</v>
      </c>
      <c r="D58" s="130">
        <f>countifs('Primar I'!$G$6:$G$508,A58,'Primar I'!$AJ$6:$AJ$508,"DA")</f>
        <v>0</v>
      </c>
      <c r="E58" s="130">
        <f>countifs('Primar I'!$G$6:$G$508,A58,'Primar I'!$F$6:$F$508,"F",'Primar I'!$AJ$6:$AJ$508,"DA")</f>
        <v>0</v>
      </c>
      <c r="F58" s="130">
        <f>countifs('Primar I'!$G$6:$G$508,A58,'Primar I'!$AK$6:$AK$508,"DA")</f>
        <v>0</v>
      </c>
      <c r="G58" s="130">
        <f>countifs('Primar I'!$G$6:$G$508,A58,'Primar I'!$F$6:$F$508,"F",'Primar I'!$AK$6:$AK$508,"DA")</f>
        <v>0</v>
      </c>
      <c r="H58" s="130">
        <f>countifs('Primar I'!$G$6:$G$508,A58,'Primar I'!$AM$6:$AM$508,"DA")</f>
        <v>0</v>
      </c>
      <c r="I58" s="130">
        <f>countifs('Primar I'!$G$6:$G$508,A58,'Primar I'!$F$6:$F$508,"F",'Primar I'!$AM$6:$AM$508,"DA")</f>
        <v>0</v>
      </c>
      <c r="J58" s="130">
        <f>countifs('Primar I'!$G$6:$G$508,A58,'Primar I'!$AN$6:$AN$508,"DA")</f>
        <v>26</v>
      </c>
      <c r="K58" s="130">
        <f>countifs('Primar I'!$G$6:$G$508,A58,'Primar I'!$F$6:$F$508,"F",'Primar I'!$AN$6:$AN$508,"DA")</f>
        <v>11</v>
      </c>
      <c r="L58" s="21">
        <f>countifs('Primar I'!$G$6:$G$508,A58,'Primar I'!$AE$6:$AE$508,"=0",'Primar I'!$AN$6:$AN$508,"DA")</f>
        <v>26</v>
      </c>
      <c r="M58" s="130">
        <f>countifs('Primar I'!$G$6:$G$508,A58,'Primar I'!$AE$6:$AE$508,"=0",'Primar I'!$AN$6:$AN$508,"DA",'Primar I'!$F$6:$F$508,"F")</f>
        <v>11</v>
      </c>
      <c r="X58" s="130">
        <f>COUNTIFS('Primar I'!$G$6:$G$508,A58,'Primar I'!$AE$6:$AE$508,"&gt;0")</f>
        <v>0</v>
      </c>
      <c r="Y58" s="130">
        <f>COUNTIFS('Primar I'!$G$6:$G$508,A58,'Primar I'!$F$6:$F$508,"F",'Primar I'!$AE$6:$AE$508,"&gt;0")</f>
        <v>0</v>
      </c>
      <c r="Z58" s="130">
        <f>COUNTIFS('Primar I'!$G$6:$G$508,A58,'Primar I'!$AE$6:$AE$508,"=1")</f>
        <v>0</v>
      </c>
      <c r="AA58" s="130">
        <f>COUNTIFS('Primar I'!$G$6:$G$508,A58,'Primar I'!$F$6:$F$508,"F",'Primar I'!$AE$6:$AE$508,"=1")</f>
        <v>0</v>
      </c>
      <c r="AB58" s="130">
        <f>COUNTIFS('Primar I'!$G$6:$G$508,A58,'Primar I'!$AE$6:$AE$508,"=2")</f>
        <v>0</v>
      </c>
      <c r="AC58" s="130">
        <f>COUNTIFS('Primar I'!$G$6:$G$508,A58,'Primar I'!$F$6:$F$508,"F",'Primar I'!$AE$6:$AE$508,"=2")</f>
        <v>0</v>
      </c>
      <c r="AD58" s="130">
        <f>COUNTIFS('Primar I'!$G$6:$G$508,A58,'Primar I'!$AE$6:$AE$508,"=3")</f>
        <v>0</v>
      </c>
      <c r="AE58" s="130">
        <f>COUNTIFS('Primar I'!$G$6:$G$508,A58,'Primar I'!$F$6:$F$508,"F",'Primar I'!$AE$6:$AE$508,"=3")</f>
        <v>0</v>
      </c>
      <c r="AF58" s="130">
        <f>COUNTIFS('Primar I'!$G$6:$G$508,A58,'Primar I'!$AE$6:$AE$508,"&gt;3")</f>
        <v>0</v>
      </c>
      <c r="AG58" s="130">
        <f>COUNTIFS('Primar I'!$G$6:$G$508,A58,'Primar I'!$F$6:$F$508,"F",'Primar I'!$AE$6:$AE$508,"&gt;3")</f>
        <v>0</v>
      </c>
      <c r="AH58" s="130">
        <f>sumifs('Primar I'!$AF$6:$AF$508,'Primar I'!$G$6:$G$508,A58)</f>
        <v>0</v>
      </c>
      <c r="AI58" s="130">
        <f>sumifs('Primar I'!$AF$6:$AF$508,'Primar I'!$G$6:$G$508,A58,'Primar I'!$F$6:$F$508,"F")</f>
        <v>0</v>
      </c>
      <c r="AJ58" s="130">
        <f>sumifs('Primar I'!$AH$6:$AH$508,'Primar I'!$G$6:$G$508,A58)</f>
        <v>0</v>
      </c>
      <c r="AK58" s="130">
        <f>sumifs('Primar I'!$AH$6:$AH$508,'Primar I'!$G$6:$G$508,A58,'Primar I'!$F$6:$F$508,"F")</f>
        <v>0</v>
      </c>
      <c r="AL58" s="130">
        <f>sumifs('Primar I'!$AG$6:$AG$508,'Primar I'!$G$6:$G$508,A58)</f>
        <v>0</v>
      </c>
      <c r="AM58" s="130">
        <f>sumifs('Primar I'!$AG$6:$AG$508,'Primar I'!$G$6:$G$508,A58,'Primar I'!$F$6:$F$508,"F")</f>
        <v>0</v>
      </c>
      <c r="AN58" s="130">
        <f>countifs('Primar I'!$G$6:$G$508,A58,'Primar I'!$AC$6:$AC$508,"I")</f>
        <v>0</v>
      </c>
      <c r="AO58" s="130">
        <f>countifs('Primar I'!$G$6:$G$508,A58,'Primar I'!$F$6:$F$508,"F",'Primar I'!$AC$6:$AC$508,"I")</f>
        <v>0</v>
      </c>
      <c r="AP58" s="130">
        <f>countifs('Primar I'!$G$6:$G$508,A58,'Primar I'!$AC$6:$AC$508,"S")</f>
        <v>0</v>
      </c>
      <c r="AQ58" s="130">
        <f>countifs('Primar I'!$G$6:$G$508,C58,'Primar I'!$F$6:$F$508,"F",'Primar I'!$AC$6:$AC$508,"S")</f>
        <v>0</v>
      </c>
      <c r="AR58" s="130">
        <f>countifs('Primar I'!$G$6:$G$508,A58,'Primar I'!$AC$6:$AC$508,"B")</f>
        <v>0</v>
      </c>
      <c r="AS58" s="130">
        <f>countifs('Primar I'!$G$6:$G$508,E58,'Primar I'!$F$6:$F$508,"F",'Primar I'!$AC$6:$AC$508,"B")</f>
        <v>0</v>
      </c>
      <c r="AT58" s="130">
        <f>countifs('Primar I'!$G$6:$G$508,A58,'Primar I'!$AC$6:$AC$508,"FB")</f>
        <v>0</v>
      </c>
      <c r="AU58" s="130">
        <f>countifs('Primar I'!$G$6:$G$508,G58,'Primar I'!$F$6:$F$508,"F",'Primar I'!$AC$6:$AC$508,"FB")</f>
        <v>0</v>
      </c>
      <c r="AV58" s="21"/>
      <c r="AW58" s="21"/>
      <c r="AX58" s="130">
        <f>countifs('Primar I'!$G$6:$G$508,A58,'Primar I'!$AO$6:$AO$508,"DA")</f>
        <v>0</v>
      </c>
      <c r="AY58" s="130">
        <f>countifs('Primar I'!$G$6:$G$508,A58,'Primar I'!$F$6:$F$508,"F",'Primar I'!$AO$6:$AO$508,"DA")</f>
        <v>0</v>
      </c>
    </row>
    <row r="59">
      <c r="A59" s="48" t="s">
        <v>1108</v>
      </c>
      <c r="B59" s="130">
        <f>countifs('Primar I'!$G$6:$G$508,A59,'Primar I'!$AI$6:$AI$508,"DA")</f>
        <v>0</v>
      </c>
      <c r="C59" s="130">
        <f>countifs('Primar I'!$G$6:$G$508,A59,'Primar I'!$F$6:$F$508,"F",'Primar I'!$AI$6:$AI$508,"DA")</f>
        <v>0</v>
      </c>
      <c r="D59" s="130">
        <f>countifs('Primar I'!$G$6:$G$508,A59,'Primar I'!$AJ$6:$AJ$508,"DA")</f>
        <v>0</v>
      </c>
      <c r="E59" s="130">
        <f>countifs('Primar I'!$G$6:$G$508,A59,'Primar I'!$F$6:$F$508,"F",'Primar I'!$AJ$6:$AJ$508,"DA")</f>
        <v>0</v>
      </c>
      <c r="F59" s="130">
        <f>countifs('Primar I'!$G$6:$G$508,A59,'Primar I'!$AK$6:$AK$508,"DA")</f>
        <v>0</v>
      </c>
      <c r="G59" s="130">
        <f>countifs('Primar I'!$G$6:$G$508,A59,'Primar I'!$F$6:$F$508,"F",'Primar I'!$AK$6:$AK$508,"DA")</f>
        <v>0</v>
      </c>
      <c r="H59" s="130">
        <f>countifs('Primar I'!$G$6:$G$508,A59,'Primar I'!$AM$6:$AM$508,"DA")</f>
        <v>0</v>
      </c>
      <c r="I59" s="130">
        <f>countifs('Primar I'!$G$6:$G$508,A59,'Primar I'!$F$6:$F$508,"F",'Primar I'!$AM$6:$AM$508,"DA")</f>
        <v>0</v>
      </c>
      <c r="J59" s="130">
        <f>countifs('Primar I'!$G$6:$G$508,A59,'Primar I'!$AN$6:$AN$508,"DA")</f>
        <v>0</v>
      </c>
      <c r="K59" s="130">
        <f>countifs('Primar I'!$G$6:$G$508,A59,'Primar I'!$F$6:$F$508,"F",'Primar I'!$AN$6:$AN$508,"DA")</f>
        <v>0</v>
      </c>
      <c r="L59" s="21">
        <f>countifs('Primar I'!$G$6:$G$508,A59,'Primar I'!$AE$6:$AE$508,"=0",'Primar I'!$AN$6:$AN$508,"DA")</f>
        <v>0</v>
      </c>
      <c r="M59" s="130">
        <f>countifs('Primar I'!$G$6:$G$508,A59,'Primar I'!$AE$6:$AE$508,"=0",'Primar I'!$AN$6:$AN$508,"DA",'Primar I'!$F$6:$F$508,"F")</f>
        <v>0</v>
      </c>
      <c r="X59" s="130">
        <f>COUNTIFS('Primar I'!$G$6:$G$508,A59,'Primar I'!$AE$6:$AE$508,"&gt;0")</f>
        <v>0</v>
      </c>
      <c r="Y59" s="130">
        <f>COUNTIFS('Primar I'!$G$6:$G$508,A59,'Primar I'!$F$6:$F$508,"F",'Primar I'!$AE$6:$AE$508,"&gt;0")</f>
        <v>0</v>
      </c>
      <c r="Z59" s="130">
        <f>COUNTIFS('Primar I'!$G$6:$G$508,A59,'Primar I'!$AE$6:$AE$508,"=1")</f>
        <v>0</v>
      </c>
      <c r="AA59" s="130">
        <f>COUNTIFS('Primar I'!$G$6:$G$508,A59,'Primar I'!$F$6:$F$508,"F",'Primar I'!$AE$6:$AE$508,"=1")</f>
        <v>0</v>
      </c>
      <c r="AB59" s="130">
        <f>COUNTIFS('Primar I'!$G$6:$G$508,A59,'Primar I'!$AE$6:$AE$508,"=2")</f>
        <v>0</v>
      </c>
      <c r="AC59" s="130">
        <f>COUNTIFS('Primar I'!$G$6:$G$508,A59,'Primar I'!$F$6:$F$508,"F",'Primar I'!$AE$6:$AE$508,"=2")</f>
        <v>0</v>
      </c>
      <c r="AD59" s="130">
        <f>COUNTIFS('Primar I'!$G$6:$G$508,A59,'Primar I'!$AE$6:$AE$508,"=3")</f>
        <v>0</v>
      </c>
      <c r="AE59" s="130">
        <f>COUNTIFS('Primar I'!$G$6:$G$508,A59,'Primar I'!$F$6:$F$508,"F",'Primar I'!$AE$6:$AE$508,"=3")</f>
        <v>0</v>
      </c>
      <c r="AF59" s="130">
        <f>COUNTIFS('Primar I'!$G$6:$G$508,A59,'Primar I'!$AE$6:$AE$508,"&gt;3")</f>
        <v>0</v>
      </c>
      <c r="AG59" s="130">
        <f>COUNTIFS('Primar I'!$G$6:$G$508,A59,'Primar I'!$F$6:$F$508,"F",'Primar I'!$AE$6:$AE$508,"&gt;3")</f>
        <v>0</v>
      </c>
      <c r="AH59" s="130">
        <f>sumifs('Primar I'!$AF$6:$AF$508,'Primar I'!$G$6:$G$508,A59)</f>
        <v>0</v>
      </c>
      <c r="AI59" s="130">
        <f>sumifs('Primar I'!$AF$6:$AF$508,'Primar I'!$G$6:$G$508,A59,'Primar I'!$F$6:$F$508,"F")</f>
        <v>0</v>
      </c>
      <c r="AJ59" s="130">
        <f>sumifs('Primar I'!$AH$6:$AH$508,'Primar I'!$G$6:$G$508,A59)</f>
        <v>0</v>
      </c>
      <c r="AK59" s="130">
        <f>sumifs('Primar I'!$AH$6:$AH$508,'Primar I'!$G$6:$G$508,A59,'Primar I'!$F$6:$F$508,"F")</f>
        <v>0</v>
      </c>
      <c r="AL59" s="130">
        <f>sumifs('Primar I'!$AG$6:$AG$508,'Primar I'!$G$6:$G$508,A59)</f>
        <v>0</v>
      </c>
      <c r="AM59" s="130">
        <f>sumifs('Primar I'!$AG$6:$AG$508,'Primar I'!$G$6:$G$508,A59,'Primar I'!$F$6:$F$508,"F")</f>
        <v>0</v>
      </c>
      <c r="AN59" s="130">
        <f>countifs('Primar I'!$G$6:$G$508,A59,'Primar I'!$AC$6:$AC$508,"I")</f>
        <v>0</v>
      </c>
      <c r="AO59" s="130">
        <f>countifs('Primar I'!$G$6:$G$508,A59,'Primar I'!$F$6:$F$508,"F",'Primar I'!$AC$6:$AC$508,"I")</f>
        <v>0</v>
      </c>
      <c r="AP59" s="130">
        <f>countifs('Primar I'!$G$6:$G$508,A59,'Primar I'!$AC$6:$AC$508,"S")</f>
        <v>0</v>
      </c>
      <c r="AQ59" s="130">
        <f>countifs('Primar I'!$G$6:$G$508,C59,'Primar I'!$F$6:$F$508,"F",'Primar I'!$AC$6:$AC$508,"S")</f>
        <v>0</v>
      </c>
      <c r="AR59" s="130">
        <f>countifs('Primar I'!$G$6:$G$508,A59,'Primar I'!$AC$6:$AC$508,"B")</f>
        <v>0</v>
      </c>
      <c r="AS59" s="130">
        <f>countifs('Primar I'!$G$6:$G$508,E59,'Primar I'!$F$6:$F$508,"F",'Primar I'!$AC$6:$AC$508,"B")</f>
        <v>0</v>
      </c>
      <c r="AT59" s="130">
        <f>countifs('Primar I'!$G$6:$G$508,A59,'Primar I'!$AC$6:$AC$508,"FB")</f>
        <v>0</v>
      </c>
      <c r="AU59" s="130">
        <f>countifs('Primar I'!$G$6:$G$508,G59,'Primar I'!$F$6:$F$508,"F",'Primar I'!$AC$6:$AC$508,"FB")</f>
        <v>0</v>
      </c>
      <c r="AV59" s="21"/>
      <c r="AW59" s="21"/>
      <c r="AX59" s="130">
        <f>countifs('Primar I'!$G$6:$G$508,A59,'Primar I'!$AO$6:$AO$508,"DA")</f>
        <v>0</v>
      </c>
      <c r="AY59" s="130">
        <f>countifs('Primar I'!$G$6:$G$508,A59,'Primar I'!$F$6:$F$508,"F",'Primar I'!$AO$6:$AO$508,"DA")</f>
        <v>0</v>
      </c>
    </row>
    <row r="60">
      <c r="A60" s="133" t="s">
        <v>2097</v>
      </c>
      <c r="B60" s="134">
        <f t="shared" ref="B60:AY60" si="45">sum(B56:B59)</f>
        <v>26</v>
      </c>
      <c r="C60" s="134">
        <f t="shared" si="45"/>
        <v>11</v>
      </c>
      <c r="D60" s="134">
        <f t="shared" si="45"/>
        <v>0</v>
      </c>
      <c r="E60" s="134">
        <f t="shared" si="45"/>
        <v>0</v>
      </c>
      <c r="F60" s="134">
        <f t="shared" si="45"/>
        <v>0</v>
      </c>
      <c r="G60" s="134">
        <f t="shared" si="45"/>
        <v>0</v>
      </c>
      <c r="H60" s="134">
        <f t="shared" si="45"/>
        <v>0</v>
      </c>
      <c r="I60" s="134">
        <f t="shared" si="45"/>
        <v>0</v>
      </c>
      <c r="J60" s="134">
        <f t="shared" si="45"/>
        <v>26</v>
      </c>
      <c r="K60" s="134">
        <f t="shared" si="45"/>
        <v>11</v>
      </c>
      <c r="L60" s="134">
        <f t="shared" si="45"/>
        <v>26</v>
      </c>
      <c r="M60" s="134">
        <f t="shared" si="45"/>
        <v>11</v>
      </c>
      <c r="N60" s="134">
        <f t="shared" si="45"/>
        <v>0</v>
      </c>
      <c r="O60" s="134">
        <f t="shared" si="45"/>
        <v>0</v>
      </c>
      <c r="P60" s="134">
        <f t="shared" si="45"/>
        <v>0</v>
      </c>
      <c r="Q60" s="134">
        <f t="shared" si="45"/>
        <v>0</v>
      </c>
      <c r="R60" s="134">
        <f t="shared" si="45"/>
        <v>0</v>
      </c>
      <c r="S60" s="134">
        <f t="shared" si="45"/>
        <v>0</v>
      </c>
      <c r="T60" s="134">
        <f t="shared" si="45"/>
        <v>0</v>
      </c>
      <c r="U60" s="134">
        <f t="shared" si="45"/>
        <v>0</v>
      </c>
      <c r="V60" s="134">
        <f t="shared" si="45"/>
        <v>0</v>
      </c>
      <c r="W60" s="134">
        <f t="shared" si="45"/>
        <v>0</v>
      </c>
      <c r="X60" s="134">
        <f t="shared" si="45"/>
        <v>0</v>
      </c>
      <c r="Y60" s="134">
        <f t="shared" si="45"/>
        <v>0</v>
      </c>
      <c r="Z60" s="134">
        <f t="shared" si="45"/>
        <v>0</v>
      </c>
      <c r="AA60" s="134">
        <f t="shared" si="45"/>
        <v>0</v>
      </c>
      <c r="AB60" s="134">
        <f t="shared" si="45"/>
        <v>0</v>
      </c>
      <c r="AC60" s="134">
        <f t="shared" si="45"/>
        <v>0</v>
      </c>
      <c r="AD60" s="134">
        <f t="shared" si="45"/>
        <v>0</v>
      </c>
      <c r="AE60" s="134">
        <f t="shared" si="45"/>
        <v>0</v>
      </c>
      <c r="AF60" s="134">
        <f t="shared" si="45"/>
        <v>0</v>
      </c>
      <c r="AG60" s="134">
        <f t="shared" si="45"/>
        <v>0</v>
      </c>
      <c r="AH60" s="134">
        <f t="shared" si="45"/>
        <v>0</v>
      </c>
      <c r="AI60" s="134">
        <f t="shared" si="45"/>
        <v>0</v>
      </c>
      <c r="AJ60" s="134">
        <f t="shared" si="45"/>
        <v>0</v>
      </c>
      <c r="AK60" s="134">
        <f t="shared" si="45"/>
        <v>0</v>
      </c>
      <c r="AL60" s="134">
        <f t="shared" si="45"/>
        <v>0</v>
      </c>
      <c r="AM60" s="134">
        <f t="shared" si="45"/>
        <v>0</v>
      </c>
      <c r="AN60" s="134">
        <f t="shared" si="45"/>
        <v>0</v>
      </c>
      <c r="AO60" s="134">
        <f t="shared" si="45"/>
        <v>0</v>
      </c>
      <c r="AP60" s="134">
        <f t="shared" si="45"/>
        <v>0</v>
      </c>
      <c r="AQ60" s="134">
        <f t="shared" si="45"/>
        <v>0</v>
      </c>
      <c r="AR60" s="134">
        <f t="shared" si="45"/>
        <v>0</v>
      </c>
      <c r="AS60" s="134">
        <f t="shared" si="45"/>
        <v>0</v>
      </c>
      <c r="AT60" s="134">
        <f t="shared" si="45"/>
        <v>0</v>
      </c>
      <c r="AU60" s="134">
        <f t="shared" si="45"/>
        <v>0</v>
      </c>
      <c r="AV60" s="134">
        <f t="shared" si="45"/>
        <v>0</v>
      </c>
      <c r="AW60" s="134">
        <f t="shared" si="45"/>
        <v>0</v>
      </c>
      <c r="AX60" s="134">
        <f t="shared" si="45"/>
        <v>0</v>
      </c>
      <c r="AY60" s="134">
        <f t="shared" si="45"/>
        <v>0</v>
      </c>
    </row>
    <row r="61">
      <c r="A61" s="48" t="s">
        <v>82</v>
      </c>
      <c r="B61" s="109">
        <f>countifs('Primar I'!$G$6:$G$508,A61,'Primar I'!$AI$6:$AI$508,"DA")</f>
        <v>32</v>
      </c>
      <c r="C61" s="109">
        <f>countifs('Primar I'!$G$6:$G$508,A61,'Primar I'!$F$6:$F$508,"F",'Primar I'!$AI$6:$AI$508,"DA")</f>
        <v>16</v>
      </c>
      <c r="D61" s="130">
        <f>countifs('Primar I'!$G$6:$G$508,A61,'Primar I'!$AJ$6:$AJ$508,"DA")</f>
        <v>0</v>
      </c>
      <c r="E61" s="130">
        <f>countifs('Primar I'!$G$6:$G$508,A61,'Primar I'!$F$6:$F$508,"F",'Primar I'!$AJ$6:$AJ$508,"DA")</f>
        <v>0</v>
      </c>
      <c r="F61" s="130">
        <f>countifs('Primar I'!$G$6:$G$508,A61,'Primar I'!$AK$6:$AK$508,"DA")</f>
        <v>0</v>
      </c>
      <c r="G61" s="130">
        <f>countifs('Primar I'!$G$6:$G$508,A61,'Primar I'!$F$6:$F$508,"F",'Primar I'!$AK$6:$AK$508,"DA")</f>
        <v>0</v>
      </c>
      <c r="H61" s="130">
        <f>countifs('Primar I'!$G$6:$G$508,A61,'Primar I'!$AM$6:$AM$508,"DA")</f>
        <v>0</v>
      </c>
      <c r="I61" s="130">
        <f>countifs('Primar I'!$G$6:$G$508,A61,'Primar I'!$F$6:$F$508,"F",'Primar I'!$AM$6:$AM$508,"DA")</f>
        <v>0</v>
      </c>
      <c r="J61" s="130">
        <f>countifs('Primar I'!$G$6:$G$508,A61,'Primar I'!$AN$6:$AN$508,"DA")</f>
        <v>32</v>
      </c>
      <c r="K61" s="130">
        <f>countifs('Primar I'!$G$6:$G$508,A61,'Primar I'!$F$6:$F$508,"F",'Primar I'!$AN$6:$AN$508,"DA")</f>
        <v>16</v>
      </c>
      <c r="L61" s="21">
        <f>countifs('Primar I'!$G$6:$G$508,A61,'Primar I'!$AE$6:$AE$508,"=0",'Primar I'!$AN$6:$AN$508,"DA")</f>
        <v>32</v>
      </c>
      <c r="M61" s="130">
        <f>countifs('Primar I'!$G$6:$G$508,A61,'Primar I'!$AE$6:$AE$508,"=0",'Primar I'!$AN$6:$AN$508,"DA",'Primar I'!$F$6:$F$508,"F")</f>
        <v>16</v>
      </c>
      <c r="X61" s="130">
        <f>COUNTIFS('Primar I'!$G$6:$G$508,A61,'Primar I'!$AE$6:$AE$508,"&gt;0")</f>
        <v>0</v>
      </c>
      <c r="Y61" s="130">
        <f>COUNTIFS('Primar I'!$G$6:$G$508,A61,'Primar I'!$F$6:$F$508,"F",'Primar I'!$AE$6:$AE$508,"&gt;0")</f>
        <v>0</v>
      </c>
      <c r="Z61" s="130">
        <f>COUNTIFS('Primar I'!$G$6:$G$508,A61,'Primar I'!$AE$6:$AE$508,"=1")</f>
        <v>0</v>
      </c>
      <c r="AA61" s="130">
        <f>COUNTIFS('Primar I'!$G$6:$G$508,A61,'Primar I'!$F$6:$F$508,"F",'Primar I'!$AE$6:$AE$508,"=1")</f>
        <v>0</v>
      </c>
      <c r="AB61" s="130">
        <f>COUNTIFS('Primar I'!$G$6:$G$508,A61,'Primar I'!$AE$6:$AE$508,"=2")</f>
        <v>0</v>
      </c>
      <c r="AC61" s="130">
        <f>COUNTIFS('Primar I'!$G$6:$G$508,A61,'Primar I'!$F$6:$F$508,"F",'Primar I'!$AE$6:$AE$508,"=2")</f>
        <v>0</v>
      </c>
      <c r="AD61" s="130">
        <f>COUNTIFS('Primar I'!$G$6:$G$508,A61,'Primar I'!$AE$6:$AE$508,"=3")</f>
        <v>0</v>
      </c>
      <c r="AE61" s="130">
        <f>COUNTIFS('Primar I'!$G$6:$G$508,A61,'Primar I'!$F$6:$F$508,"F",'Primar I'!$AE$6:$AE$508,"=3")</f>
        <v>0</v>
      </c>
      <c r="AF61" s="130">
        <f>COUNTIFS('Primar I'!$G$6:$G$508,A61,'Primar I'!$AE$6:$AE$508,"&gt;3")</f>
        <v>0</v>
      </c>
      <c r="AG61" s="130">
        <f>COUNTIFS('Primar I'!$G$6:$G$508,A61,'Primar I'!$F$6:$F$508,"F",'Primar I'!$AE$6:$AE$508,"&gt;3")</f>
        <v>0</v>
      </c>
      <c r="AH61" s="130">
        <f>sumifs('Primar I'!$AF$6:$AF$508,'Primar I'!$G$6:$G$508,A61)</f>
        <v>0</v>
      </c>
      <c r="AI61" s="130">
        <f>sumifs('Primar I'!$AF$6:$AF$508,'Primar I'!$G$6:$G$508,A61,'Primar I'!$F$6:$F$508,"F")</f>
        <v>0</v>
      </c>
      <c r="AJ61" s="130">
        <f>sumifs('Primar I'!$AH$6:$AH$508,'Primar I'!$G$6:$G$508,A61)</f>
        <v>0</v>
      </c>
      <c r="AK61" s="130">
        <f>sumifs('Primar I'!$AH$6:$AH$508,'Primar I'!$G$6:$G$508,A61,'Primar I'!$F$6:$F$508,"F")</f>
        <v>0</v>
      </c>
      <c r="AL61" s="130">
        <f>sumifs('Primar I'!$AG$6:$AG$508,'Primar I'!$G$6:$G$508,A61)</f>
        <v>0</v>
      </c>
      <c r="AM61" s="130">
        <f>sumifs('Primar I'!$AG$6:$AG$508,'Primar I'!$G$6:$G$508,A61,'Primar I'!$F$6:$F$508,"F")</f>
        <v>0</v>
      </c>
      <c r="AN61" s="130">
        <f>countifs('Primar I'!$G$6:$G$508,A61,'Primar I'!$AC$6:$AC$508,"I")</f>
        <v>0</v>
      </c>
      <c r="AO61" s="130">
        <f>countifs('Primar I'!$G$6:$G$508,A61,'Primar I'!$F$6:$F$508,"F",'Primar I'!$AC$6:$AC$508,"I")</f>
        <v>0</v>
      </c>
      <c r="AP61" s="130">
        <f>countifs('Primar I'!$G$6:$G$508,A61,'Primar I'!$AC$6:$AC$508,"S")</f>
        <v>0</v>
      </c>
      <c r="AQ61" s="130">
        <f>countifs('Primar I'!$G$6:$G$508,C61,'Primar I'!$F$6:$F$508,"F",'Primar I'!$AC$6:$AC$508,"S")</f>
        <v>0</v>
      </c>
      <c r="AR61" s="130">
        <f>countifs('Primar I'!$G$6:$G$508,A61,'Primar I'!$AC$6:$AC$508,"B")</f>
        <v>0</v>
      </c>
      <c r="AS61" s="130">
        <f>countifs('Primar I'!$G$6:$G$508,E61,'Primar I'!$F$6:$F$508,"F",'Primar I'!$AC$6:$AC$508,"B")</f>
        <v>0</v>
      </c>
      <c r="AT61" s="130">
        <f>countifs('Primar I'!$G$6:$G$508,A61,'Primar I'!$AC$6:$AC$508,"FB")</f>
        <v>32</v>
      </c>
      <c r="AU61" s="130">
        <f>countifs('Primar I'!$G$6:$G$508,G61,'Primar I'!$F$6:$F$508,"F",'Primar I'!$AC$6:$AC$508,"FB")</f>
        <v>0</v>
      </c>
      <c r="AV61" s="21"/>
      <c r="AW61" s="21"/>
      <c r="AX61" s="130">
        <f>countifs('Primar I'!$G$6:$G$508,A61,'Primar I'!$AO$6:$AO$508,"DA")</f>
        <v>0</v>
      </c>
      <c r="AY61" s="130">
        <f>countifs('Primar I'!$G$6:$G$508,A61,'Primar I'!$F$6:$F$508,"F",'Primar I'!$AO$6:$AO$508,"DA")</f>
        <v>0</v>
      </c>
    </row>
    <row r="62">
      <c r="A62" s="48" t="s">
        <v>218</v>
      </c>
      <c r="B62" s="130">
        <f>countifs('Primar I'!$G$6:$G$508,A62,'Primar I'!$AI$6:$AI$508,"DA")</f>
        <v>32</v>
      </c>
      <c r="C62" s="130">
        <f>countifs('Primar I'!$G$6:$G$508,A62,'Primar I'!$F$6:$F$508,"F",'Primar I'!$AI$6:$AI$508,"DA")</f>
        <v>17</v>
      </c>
      <c r="D62" s="130">
        <f>countifs('Primar I'!$G$6:$G$508,A62,'Primar I'!$AJ$6:$AJ$508,"DA")</f>
        <v>0</v>
      </c>
      <c r="E62" s="130">
        <f>countifs('Primar I'!$G$6:$G$508,A62,'Primar I'!$F$6:$F$508,"F",'Primar I'!$AJ$6:$AJ$508,"DA")</f>
        <v>0</v>
      </c>
      <c r="F62" s="130">
        <f>countifs('Primar I'!$G$6:$G$508,A62,'Primar I'!$AK$6:$AK$508,"DA")</f>
        <v>0</v>
      </c>
      <c r="G62" s="130">
        <f>countifs('Primar I'!$G$6:$G$508,A62,'Primar I'!$F$6:$F$508,"F",'Primar I'!$AK$6:$AK$508,"DA")</f>
        <v>0</v>
      </c>
      <c r="H62" s="130">
        <f>countifs('Primar I'!$G$6:$G$508,A62,'Primar I'!$AM$6:$AM$508,"DA")</f>
        <v>0</v>
      </c>
      <c r="I62" s="130">
        <f>countifs('Primar I'!$G$6:$G$508,A62,'Primar I'!$F$6:$F$508,"F",'Primar I'!$AM$6:$AM$508,"DA")</f>
        <v>0</v>
      </c>
      <c r="J62" s="130">
        <f>countifs('Primar I'!$G$6:$G$508,A62,'Primar I'!$AN$6:$AN$508,"DA")</f>
        <v>32</v>
      </c>
      <c r="K62" s="130">
        <f>countifs('Primar I'!$G$6:$G$508,A62,'Primar I'!$F$6:$F$508,"F",'Primar I'!$AN$6:$AN$508,"DA")</f>
        <v>17</v>
      </c>
      <c r="L62" s="21">
        <f>countifs('Primar I'!$G$6:$G$508,A62,'Primar I'!$AE$6:$AE$508,"=0",'Primar I'!$AN$6:$AN$508,"DA")</f>
        <v>32</v>
      </c>
      <c r="M62" s="130">
        <f>countifs('Primar I'!$G$6:$G$508,A62,'Primar I'!$AE$6:$AE$508,"=0",'Primar I'!$AN$6:$AN$508,"DA",'Primar I'!$F$6:$F$508,"F")</f>
        <v>17</v>
      </c>
      <c r="X62" s="130">
        <f>COUNTIFS('Primar I'!$G$6:$G$508,A62,'Primar I'!$AE$6:$AE$508,"&gt;0")</f>
        <v>0</v>
      </c>
      <c r="Y62" s="130">
        <f>COUNTIFS('Primar I'!$G$6:$G$508,A62,'Primar I'!$F$6:$F$508,"F",'Primar I'!$AE$6:$AE$508,"&gt;0")</f>
        <v>0</v>
      </c>
      <c r="Z62" s="130">
        <f>COUNTIFS('Primar I'!$G$6:$G$508,A62,'Primar I'!$AE$6:$AE$508,"=1")</f>
        <v>0</v>
      </c>
      <c r="AA62" s="130">
        <f>COUNTIFS('Primar I'!$G$6:$G$508,A62,'Primar I'!$F$6:$F$508,"F",'Primar I'!$AE$6:$AE$508,"=1")</f>
        <v>0</v>
      </c>
      <c r="AB62" s="130">
        <f>COUNTIFS('Primar I'!$G$6:$G$508,A62,'Primar I'!$AE$6:$AE$508,"=2")</f>
        <v>0</v>
      </c>
      <c r="AC62" s="130">
        <f>COUNTIFS('Primar I'!$G$6:$G$508,A62,'Primar I'!$F$6:$F$508,"F",'Primar I'!$AE$6:$AE$508,"=2")</f>
        <v>0</v>
      </c>
      <c r="AD62" s="130">
        <f>COUNTIFS('Primar I'!$G$6:$G$508,A62,'Primar I'!$AE$6:$AE$508,"=3")</f>
        <v>0</v>
      </c>
      <c r="AE62" s="130">
        <f>COUNTIFS('Primar I'!$G$6:$G$508,A62,'Primar I'!$F$6:$F$508,"F",'Primar I'!$AE$6:$AE$508,"=3")</f>
        <v>0</v>
      </c>
      <c r="AF62" s="130">
        <f>COUNTIFS('Primar I'!$G$6:$G$508,A62,'Primar I'!$AE$6:$AE$508,"&gt;3")</f>
        <v>0</v>
      </c>
      <c r="AG62" s="130">
        <f>COUNTIFS('Primar I'!$G$6:$G$508,A62,'Primar I'!$F$6:$F$508,"F",'Primar I'!$AE$6:$AE$508,"&gt;3")</f>
        <v>0</v>
      </c>
      <c r="AH62" s="130">
        <f>sumifs('Primar I'!$AF$6:$AF$508,'Primar I'!$G$6:$G$508,A62)</f>
        <v>24</v>
      </c>
      <c r="AI62" s="130">
        <f>sumifs('Primar I'!$AF$6:$AF$508,'Primar I'!$G$6:$G$508,A62,'Primar I'!$F$6:$F$508,"F")</f>
        <v>24</v>
      </c>
      <c r="AJ62" s="130">
        <f>sumifs('Primar I'!$AH$6:$AH$508,'Primar I'!$G$6:$G$508,A62)</f>
        <v>24</v>
      </c>
      <c r="AK62" s="130">
        <f>sumifs('Primar I'!$AH$6:$AH$508,'Primar I'!$G$6:$G$508,A62,'Primar I'!$F$6:$F$508,"F")</f>
        <v>24</v>
      </c>
      <c r="AL62" s="130">
        <f>sumifs('Primar I'!$AG$6:$AG$508,'Primar I'!$G$6:$G$508,A62)</f>
        <v>0</v>
      </c>
      <c r="AM62" s="130">
        <f>sumifs('Primar I'!$AG$6:$AG$508,'Primar I'!$G$6:$G$508,A62,'Primar I'!$F$6:$F$508,"F")</f>
        <v>0</v>
      </c>
      <c r="AN62" s="130">
        <f>countifs('Primar I'!$G$6:$G$508,A62,'Primar I'!$AC$6:$AC$508,"I")</f>
        <v>0</v>
      </c>
      <c r="AO62" s="130">
        <f>countifs('Primar I'!$G$6:$G$508,A62,'Primar I'!$F$6:$F$508,"F",'Primar I'!$AC$6:$AC$508,"I")</f>
        <v>0</v>
      </c>
      <c r="AP62" s="130">
        <f>countifs('Primar I'!$G$6:$G$508,A62,'Primar I'!$AC$6:$AC$508,"S")</f>
        <v>0</v>
      </c>
      <c r="AQ62" s="130">
        <f>countifs('Primar I'!$G$6:$G$508,C62,'Primar I'!$F$6:$F$508,"F",'Primar I'!$AC$6:$AC$508,"S")</f>
        <v>0</v>
      </c>
      <c r="AR62" s="130">
        <f>countifs('Primar I'!$G$6:$G$508,A62,'Primar I'!$AC$6:$AC$508,"B")</f>
        <v>0</v>
      </c>
      <c r="AS62" s="130">
        <f>countifs('Primar I'!$G$6:$G$508,E62,'Primar I'!$F$6:$F$508,"F",'Primar I'!$AC$6:$AC$508,"B")</f>
        <v>0</v>
      </c>
      <c r="AT62" s="130">
        <f>countifs('Primar I'!$G$6:$G$508,A62,'Primar I'!$AC$6:$AC$508,"FB")</f>
        <v>32</v>
      </c>
      <c r="AU62" s="130">
        <f>countifs('Primar I'!$G$6:$G$508,G62,'Primar I'!$F$6:$F$508,"F",'Primar I'!$AC$6:$AC$508,"FB")</f>
        <v>0</v>
      </c>
      <c r="AV62" s="21"/>
      <c r="AW62" s="21"/>
      <c r="AX62" s="130">
        <f>countifs('Primar I'!$G$6:$G$508,A62,'Primar I'!$AO$6:$AO$508,"DA")</f>
        <v>0</v>
      </c>
      <c r="AY62" s="130">
        <f>countifs('Primar I'!$G$6:$G$508,A62,'Primar I'!$F$6:$F$508,"F",'Primar I'!$AO$6:$AO$508,"DA")</f>
        <v>0</v>
      </c>
    </row>
    <row r="63">
      <c r="A63" s="48" t="s">
        <v>318</v>
      </c>
      <c r="B63" s="130">
        <f>countifs('Primar I'!$G$6:$G$508,A63,'Primar I'!$AI$6:$AI$508,"DA")</f>
        <v>0</v>
      </c>
      <c r="C63" s="130">
        <f>countifs('Primar I'!$G$6:$G$508,A63,'Primar I'!$F$6:$F$508,"F",'Primar I'!$AI$6:$AI$508,"DA")</f>
        <v>0</v>
      </c>
      <c r="D63" s="130">
        <f>countifs('Primar I'!$G$6:$G$508,A63,'Primar I'!$AJ$6:$AJ$508,"DA")</f>
        <v>0</v>
      </c>
      <c r="E63" s="130">
        <f>countifs('Primar I'!$G$6:$G$508,A63,'Primar I'!$F$6:$F$508,"F",'Primar I'!$AJ$6:$AJ$508,"DA")</f>
        <v>0</v>
      </c>
      <c r="F63" s="130">
        <f>countifs('Primar I'!$G$6:$G$508,A63,'Primar I'!$AK$6:$AK$508,"DA")</f>
        <v>0</v>
      </c>
      <c r="G63" s="130">
        <f>countifs('Primar I'!$G$6:$G$508,A63,'Primar I'!$F$6:$F$508,"F",'Primar I'!$AK$6:$AK$508,"DA")</f>
        <v>0</v>
      </c>
      <c r="H63" s="130">
        <f>countifs('Primar I'!$G$6:$G$508,A63,'Primar I'!$AM$6:$AM$508,"DA")</f>
        <v>0</v>
      </c>
      <c r="I63" s="130">
        <f>countifs('Primar I'!$G$6:$G$508,A63,'Primar I'!$F$6:$F$508,"F",'Primar I'!$AM$6:$AM$508,"DA")</f>
        <v>0</v>
      </c>
      <c r="J63" s="130">
        <f>countifs('Primar I'!$G$6:$G$508,A63,'Primar I'!$AN$6:$AN$508,"DA")</f>
        <v>0</v>
      </c>
      <c r="K63" s="130">
        <f>countifs('Primar I'!$G$6:$G$508,A63,'Primar I'!$F$6:$F$508,"F",'Primar I'!$AN$6:$AN$508,"DA")</f>
        <v>0</v>
      </c>
      <c r="L63" s="21">
        <f>countifs('Primar I'!$G$6:$G$508,A63,'Primar I'!$AE$6:$AE$508,"=0",'Primar I'!$AN$6:$AN$508,"DA")</f>
        <v>0</v>
      </c>
      <c r="M63" s="130">
        <f>countifs('Primar I'!$G$6:$G$508,A63,'Primar I'!$AE$6:$AE$508,"=0",'Primar I'!$AN$6:$AN$508,"DA",'Primar I'!$F$6:$F$508,"F")</f>
        <v>0</v>
      </c>
      <c r="X63" s="130">
        <f>COUNTIFS('Primar I'!$G$6:$G$508,A63,'Primar I'!$AE$6:$AE$508,"&gt;0")</f>
        <v>0</v>
      </c>
      <c r="Y63" s="130">
        <f>COUNTIFS('Primar I'!$G$6:$G$508,A63,'Primar I'!$F$6:$F$508,"F",'Primar I'!$AE$6:$AE$508,"&gt;0")</f>
        <v>0</v>
      </c>
      <c r="Z63" s="130">
        <f>COUNTIFS('Primar I'!$G$6:$G$508,A63,'Primar I'!$AE$6:$AE$508,"=1")</f>
        <v>0</v>
      </c>
      <c r="AA63" s="130">
        <f>COUNTIFS('Primar I'!$G$6:$G$508,A63,'Primar I'!$F$6:$F$508,"F",'Primar I'!$AE$6:$AE$508,"=1")</f>
        <v>0</v>
      </c>
      <c r="AB63" s="130">
        <f>COUNTIFS('Primar I'!$G$6:$G$508,A63,'Primar I'!$AE$6:$AE$508,"=2")</f>
        <v>0</v>
      </c>
      <c r="AC63" s="130">
        <f>COUNTIFS('Primar I'!$G$6:$G$508,A63,'Primar I'!$F$6:$F$508,"F",'Primar I'!$AE$6:$AE$508,"=2")</f>
        <v>0</v>
      </c>
      <c r="AD63" s="130">
        <f>COUNTIFS('Primar I'!$G$6:$G$508,A63,'Primar I'!$AE$6:$AE$508,"=3")</f>
        <v>0</v>
      </c>
      <c r="AE63" s="130">
        <f>COUNTIFS('Primar I'!$G$6:$G$508,A63,'Primar I'!$F$6:$F$508,"F",'Primar I'!$AE$6:$AE$508,"=3")</f>
        <v>0</v>
      </c>
      <c r="AF63" s="130">
        <f>COUNTIFS('Primar I'!$G$6:$G$508,A63,'Primar I'!$AE$6:$AE$508,"&gt;3")</f>
        <v>0</v>
      </c>
      <c r="AG63" s="130">
        <f>COUNTIFS('Primar I'!$G$6:$G$508,A63,'Primar I'!$F$6:$F$508,"F",'Primar I'!$AE$6:$AE$508,"&gt;3")</f>
        <v>0</v>
      </c>
      <c r="AH63" s="130">
        <f>sumifs('Primar I'!$AF$6:$AF$508,'Primar I'!$G$6:$G$508,A63)</f>
        <v>0</v>
      </c>
      <c r="AI63" s="130">
        <f>sumifs('Primar I'!$AF$6:$AF$508,'Primar I'!$G$6:$G$508,A63,'Primar I'!$F$6:$F$508,"F")</f>
        <v>0</v>
      </c>
      <c r="AJ63" s="130">
        <f>sumifs('Primar I'!$AH$6:$AH$508,'Primar I'!$G$6:$G$508,A63)</f>
        <v>0</v>
      </c>
      <c r="AK63" s="130">
        <f>sumifs('Primar I'!$AH$6:$AH$508,'Primar I'!$G$6:$G$508,A63,'Primar I'!$F$6:$F$508,"F")</f>
        <v>0</v>
      </c>
      <c r="AL63" s="130">
        <f>sumifs('Primar I'!$AG$6:$AG$508,'Primar I'!$G$6:$G$508,A63)</f>
        <v>0</v>
      </c>
      <c r="AM63" s="130">
        <f>sumifs('Primar I'!$AG$6:$AG$508,'Primar I'!$G$6:$G$508,A63,'Primar I'!$F$6:$F$508,"F")</f>
        <v>0</v>
      </c>
      <c r="AN63" s="130">
        <f>countifs('Primar I'!$G$6:$G$508,A63,'Primar I'!$AC$6:$AC$508,"I")</f>
        <v>0</v>
      </c>
      <c r="AO63" s="130">
        <f>countifs('Primar I'!$G$6:$G$508,A63,'Primar I'!$F$6:$F$508,"F",'Primar I'!$AC$6:$AC$508,"I")</f>
        <v>0</v>
      </c>
      <c r="AP63" s="130">
        <f>countifs('Primar I'!$G$6:$G$508,A63,'Primar I'!$AC$6:$AC$508,"S")</f>
        <v>0</v>
      </c>
      <c r="AQ63" s="130">
        <f>countifs('Primar I'!$G$6:$G$508,C63,'Primar I'!$F$6:$F$508,"F",'Primar I'!$AC$6:$AC$508,"S")</f>
        <v>0</v>
      </c>
      <c r="AR63" s="130">
        <f>countifs('Primar I'!$G$6:$G$508,A63,'Primar I'!$AC$6:$AC$508,"B")</f>
        <v>0</v>
      </c>
      <c r="AS63" s="130">
        <f>countifs('Primar I'!$G$6:$G$508,E63,'Primar I'!$F$6:$F$508,"F",'Primar I'!$AC$6:$AC$508,"B")</f>
        <v>0</v>
      </c>
      <c r="AT63" s="130">
        <f>countifs('Primar I'!$G$6:$G$508,A63,'Primar I'!$AC$6:$AC$508,"FB")</f>
        <v>28</v>
      </c>
      <c r="AU63" s="130">
        <f>countifs('Primar I'!$G$6:$G$508,G63,'Primar I'!$F$6:$F$508,"F",'Primar I'!$AC$6:$AC$508,"FB")</f>
        <v>0</v>
      </c>
      <c r="AV63" s="21"/>
      <c r="AW63" s="21"/>
      <c r="AX63" s="130">
        <f>countifs('Primar I'!$G$6:$G$508,A63,'Primar I'!$AO$6:$AO$508,"DA")</f>
        <v>0</v>
      </c>
      <c r="AY63" s="130">
        <f>countifs('Primar I'!$G$6:$G$508,A63,'Primar I'!$F$6:$F$508,"F",'Primar I'!$AO$6:$AO$508,"DA")</f>
        <v>0</v>
      </c>
    </row>
    <row r="64">
      <c r="A64" s="48" t="s">
        <v>1990</v>
      </c>
      <c r="B64" s="130">
        <f>countifs('Primar I'!$G$6:$G$508,A64,'Primar I'!$AI$6:$AI$508,"DA")</f>
        <v>27</v>
      </c>
      <c r="C64" s="130">
        <f>countifs('Primar I'!$G$6:$G$508,A64,'Primar I'!$F$6:$F$508,"F",'Primar I'!$AI$6:$AI$508,"DA")</f>
        <v>14</v>
      </c>
      <c r="D64" s="130">
        <f>countifs('Primar I'!$G$6:$G$508,A64,'Primar I'!$AJ$6:$AJ$508,"DA")</f>
        <v>0</v>
      </c>
      <c r="E64" s="130">
        <f>countifs('Primar I'!$G$6:$G$508,A64,'Primar I'!$F$6:$F$508,"F",'Primar I'!$AJ$6:$AJ$508,"DA")</f>
        <v>0</v>
      </c>
      <c r="F64" s="130">
        <f>countifs('Primar I'!$G$6:$G$508,A64,'Primar I'!$AK$6:$AK$508,"DA")</f>
        <v>0</v>
      </c>
      <c r="G64" s="130">
        <f>countifs('Primar I'!$G$6:$G$508,A64,'Primar I'!$F$6:$F$508,"F",'Primar I'!$AK$6:$AK$508,"DA")</f>
        <v>0</v>
      </c>
      <c r="H64" s="130">
        <f>countifs('Primar I'!$G$6:$G$508,A64,'Primar I'!$AM$6:$AM$508,"DA")</f>
        <v>0</v>
      </c>
      <c r="I64" s="130">
        <f>countifs('Primar I'!$G$6:$G$508,A64,'Primar I'!$F$6:$F$508,"F",'Primar I'!$AM$6:$AM$508,"DA")</f>
        <v>0</v>
      </c>
      <c r="J64" s="130">
        <f>countifs('Primar I'!$G$6:$G$508,A64,'Primar I'!$AN$6:$AN$508,"DA")</f>
        <v>27</v>
      </c>
      <c r="K64" s="130">
        <f>countifs('Primar I'!$G$6:$G$508,A64,'Primar I'!$F$6:$F$508,"F",'Primar I'!$AN$6:$AN$508,"DA")</f>
        <v>14</v>
      </c>
      <c r="L64" s="21">
        <f>countifs('Primar I'!$G$6:$G$508,A64,'Primar I'!$AE$6:$AE$508,"=0",'Primar I'!$AN$6:$AN$508,"DA")</f>
        <v>27</v>
      </c>
      <c r="M64" s="130">
        <f>countifs('Primar I'!$G$6:$G$508,A64,'Primar I'!$AE$6:$AE$508,"=0",'Primar I'!$AN$6:$AN$508,"DA",'Primar I'!$F$6:$F$508,"F")</f>
        <v>14</v>
      </c>
      <c r="X64" s="130">
        <f>COUNTIFS('Primar I'!$G$6:$G$508,A64,'Primar I'!$AE$6:$AE$508,"&gt;0")</f>
        <v>0</v>
      </c>
      <c r="Y64" s="130">
        <f>COUNTIFS('Primar I'!$G$6:$G$508,A64,'Primar I'!$F$6:$F$508,"F",'Primar I'!$AE$6:$AE$508,"&gt;0")</f>
        <v>0</v>
      </c>
      <c r="Z64" s="130">
        <f>COUNTIFS('Primar I'!$G$6:$G$508,A64,'Primar I'!$AE$6:$AE$508,"=1")</f>
        <v>0</v>
      </c>
      <c r="AA64" s="130">
        <f>COUNTIFS('Primar I'!$G$6:$G$508,A64,'Primar I'!$F$6:$F$508,"F",'Primar I'!$AE$6:$AE$508,"=1")</f>
        <v>0</v>
      </c>
      <c r="AB64" s="130">
        <f>COUNTIFS('Primar I'!$G$6:$G$508,A64,'Primar I'!$AE$6:$AE$508,"=2")</f>
        <v>0</v>
      </c>
      <c r="AC64" s="130">
        <f>COUNTIFS('Primar I'!$G$6:$G$508,A64,'Primar I'!$F$6:$F$508,"F",'Primar I'!$AE$6:$AE$508,"=2")</f>
        <v>0</v>
      </c>
      <c r="AD64" s="130">
        <f>COUNTIFS('Primar I'!$G$6:$G$508,A64,'Primar I'!$AE$6:$AE$508,"=3")</f>
        <v>0</v>
      </c>
      <c r="AE64" s="130">
        <f>COUNTIFS('Primar I'!$G$6:$G$508,A64,'Primar I'!$F$6:$F$508,"F",'Primar I'!$AE$6:$AE$508,"=3")</f>
        <v>0</v>
      </c>
      <c r="AF64" s="130">
        <f>COUNTIFS('Primar I'!$G$6:$G$508,A64,'Primar I'!$AE$6:$AE$508,"&gt;3")</f>
        <v>0</v>
      </c>
      <c r="AG64" s="130">
        <f>COUNTIFS('Primar I'!$G$6:$G$508,A64,'Primar I'!$F$6:$F$508,"F",'Primar I'!$AE$6:$AE$508,"&gt;3")</f>
        <v>0</v>
      </c>
      <c r="AH64" s="130">
        <f>sumifs('Primar I'!$AF$6:$AF$508,'Primar I'!$G$6:$G$508,A64)</f>
        <v>0</v>
      </c>
      <c r="AI64" s="130">
        <f>sumifs('Primar I'!$AF$6:$AF$508,'Primar I'!$G$6:$G$508,A64,'Primar I'!$F$6:$F$508,"F")</f>
        <v>0</v>
      </c>
      <c r="AJ64" s="130">
        <f>sumifs('Primar I'!$AH$6:$AH$508,'Primar I'!$G$6:$G$508,A64)</f>
        <v>0</v>
      </c>
      <c r="AK64" s="130">
        <f>sumifs('Primar I'!$AH$6:$AH$508,'Primar I'!$G$6:$G$508,A64,'Primar I'!$F$6:$F$508,"F")</f>
        <v>0</v>
      </c>
      <c r="AL64" s="130">
        <f>sumifs('Primar I'!$AG$6:$AG$508,'Primar I'!$G$6:$G$508,A64)</f>
        <v>0</v>
      </c>
      <c r="AM64" s="130">
        <f>sumifs('Primar I'!$AG$6:$AG$508,'Primar I'!$G$6:$G$508,A64,'Primar I'!$F$6:$F$508,"F")</f>
        <v>0</v>
      </c>
      <c r="AN64" s="130">
        <f>countifs('Primar I'!$G$6:$G$508,A64,'Primar I'!$AC$6:$AC$508,"I")</f>
        <v>0</v>
      </c>
      <c r="AO64" s="130">
        <f>countifs('Primar I'!$G$6:$G$508,A64,'Primar I'!$F$6:$F$508,"F",'Primar I'!$AC$6:$AC$508,"I")</f>
        <v>0</v>
      </c>
      <c r="AP64" s="130">
        <f>countifs('Primar I'!$G$6:$G$508,A64,'Primar I'!$AC$6:$AC$508,"S")</f>
        <v>0</v>
      </c>
      <c r="AQ64" s="130">
        <f>countifs('Primar I'!$G$6:$G$508,C64,'Primar I'!$F$6:$F$508,"F",'Primar I'!$AC$6:$AC$508,"S")</f>
        <v>0</v>
      </c>
      <c r="AR64" s="130">
        <f>countifs('Primar I'!$G$6:$G$508,A64,'Primar I'!$AC$6:$AC$508,"B")</f>
        <v>0</v>
      </c>
      <c r="AS64" s="130">
        <f>countifs('Primar I'!$G$6:$G$508,E64,'Primar I'!$F$6:$F$508,"F",'Primar I'!$AC$6:$AC$508,"B")</f>
        <v>0</v>
      </c>
      <c r="AT64" s="130">
        <f>countifs('Primar I'!$G$6:$G$508,A64,'Primar I'!$AC$6:$AC$508,"FB")</f>
        <v>27</v>
      </c>
      <c r="AU64" s="130">
        <f>countifs('Primar I'!$G$6:$G$508,G64,'Primar I'!$F$6:$F$508,"F",'Primar I'!$AC$6:$AC$508,"FB")</f>
        <v>0</v>
      </c>
      <c r="AV64" s="21"/>
      <c r="AW64" s="21"/>
      <c r="AX64" s="130">
        <f>countifs('Primar I'!$G$6:$G$508,A64,'Primar I'!$AO$6:$AO$508,"DA")</f>
        <v>0</v>
      </c>
      <c r="AY64" s="130">
        <f>countifs('Primar I'!$G$6:$G$508,A64,'Primar I'!$F$6:$F$508,"F",'Primar I'!$AO$6:$AO$508,"DA")</f>
        <v>0</v>
      </c>
    </row>
    <row r="65">
      <c r="A65" s="133" t="s">
        <v>2071</v>
      </c>
      <c r="B65" s="134">
        <f t="shared" ref="B65:AY65" si="46">sum(B61:B64)</f>
        <v>91</v>
      </c>
      <c r="C65" s="134">
        <f t="shared" si="46"/>
        <v>47</v>
      </c>
      <c r="D65" s="134">
        <f t="shared" si="46"/>
        <v>0</v>
      </c>
      <c r="E65" s="134">
        <f t="shared" si="46"/>
        <v>0</v>
      </c>
      <c r="F65" s="134">
        <f t="shared" si="46"/>
        <v>0</v>
      </c>
      <c r="G65" s="134">
        <f t="shared" si="46"/>
        <v>0</v>
      </c>
      <c r="H65" s="134">
        <f t="shared" si="46"/>
        <v>0</v>
      </c>
      <c r="I65" s="134">
        <f t="shared" si="46"/>
        <v>0</v>
      </c>
      <c r="J65" s="134">
        <f t="shared" si="46"/>
        <v>91</v>
      </c>
      <c r="K65" s="134">
        <f t="shared" si="46"/>
        <v>47</v>
      </c>
      <c r="L65" s="134">
        <f t="shared" si="46"/>
        <v>91</v>
      </c>
      <c r="M65" s="134">
        <f t="shared" si="46"/>
        <v>47</v>
      </c>
      <c r="N65" s="134">
        <f t="shared" si="46"/>
        <v>0</v>
      </c>
      <c r="O65" s="134">
        <f t="shared" si="46"/>
        <v>0</v>
      </c>
      <c r="P65" s="134">
        <f t="shared" si="46"/>
        <v>0</v>
      </c>
      <c r="Q65" s="134">
        <f t="shared" si="46"/>
        <v>0</v>
      </c>
      <c r="R65" s="134">
        <f t="shared" si="46"/>
        <v>0</v>
      </c>
      <c r="S65" s="134">
        <f t="shared" si="46"/>
        <v>0</v>
      </c>
      <c r="T65" s="134">
        <f t="shared" si="46"/>
        <v>0</v>
      </c>
      <c r="U65" s="134">
        <f t="shared" si="46"/>
        <v>0</v>
      </c>
      <c r="V65" s="134">
        <f t="shared" si="46"/>
        <v>0</v>
      </c>
      <c r="W65" s="134">
        <f t="shared" si="46"/>
        <v>0</v>
      </c>
      <c r="X65" s="134">
        <f t="shared" si="46"/>
        <v>0</v>
      </c>
      <c r="Y65" s="134">
        <f t="shared" si="46"/>
        <v>0</v>
      </c>
      <c r="Z65" s="134">
        <f t="shared" si="46"/>
        <v>0</v>
      </c>
      <c r="AA65" s="134">
        <f t="shared" si="46"/>
        <v>0</v>
      </c>
      <c r="AB65" s="134">
        <f t="shared" si="46"/>
        <v>0</v>
      </c>
      <c r="AC65" s="134">
        <f t="shared" si="46"/>
        <v>0</v>
      </c>
      <c r="AD65" s="134">
        <f t="shared" si="46"/>
        <v>0</v>
      </c>
      <c r="AE65" s="134">
        <f t="shared" si="46"/>
        <v>0</v>
      </c>
      <c r="AF65" s="134">
        <f t="shared" si="46"/>
        <v>0</v>
      </c>
      <c r="AG65" s="134">
        <f t="shared" si="46"/>
        <v>0</v>
      </c>
      <c r="AH65" s="134">
        <f t="shared" si="46"/>
        <v>24</v>
      </c>
      <c r="AI65" s="134">
        <f t="shared" si="46"/>
        <v>24</v>
      </c>
      <c r="AJ65" s="134">
        <f t="shared" si="46"/>
        <v>24</v>
      </c>
      <c r="AK65" s="134">
        <f t="shared" si="46"/>
        <v>24</v>
      </c>
      <c r="AL65" s="134">
        <f t="shared" si="46"/>
        <v>0</v>
      </c>
      <c r="AM65" s="134">
        <f t="shared" si="46"/>
        <v>0</v>
      </c>
      <c r="AN65" s="134">
        <f t="shared" si="46"/>
        <v>0</v>
      </c>
      <c r="AO65" s="134">
        <f t="shared" si="46"/>
        <v>0</v>
      </c>
      <c r="AP65" s="134">
        <f t="shared" si="46"/>
        <v>0</v>
      </c>
      <c r="AQ65" s="134">
        <f t="shared" si="46"/>
        <v>0</v>
      </c>
      <c r="AR65" s="134">
        <f t="shared" si="46"/>
        <v>0</v>
      </c>
      <c r="AS65" s="134">
        <f t="shared" si="46"/>
        <v>0</v>
      </c>
      <c r="AT65" s="134">
        <f t="shared" si="46"/>
        <v>119</v>
      </c>
      <c r="AU65" s="134">
        <f t="shared" si="46"/>
        <v>0</v>
      </c>
      <c r="AV65" s="134">
        <f t="shared" si="46"/>
        <v>0</v>
      </c>
      <c r="AW65" s="134">
        <f t="shared" si="46"/>
        <v>0</v>
      </c>
      <c r="AX65" s="134">
        <f t="shared" si="46"/>
        <v>0</v>
      </c>
      <c r="AY65" s="134">
        <f t="shared" si="46"/>
        <v>0</v>
      </c>
    </row>
    <row r="66">
      <c r="A66" s="48" t="s">
        <v>396</v>
      </c>
      <c r="B66" s="130">
        <f>countifs('Primar I'!$G$6:$G$508,A66,'Primar I'!$AI$6:$AI$508,"DA")</f>
        <v>0</v>
      </c>
      <c r="C66" s="130">
        <f>countifs('Primar I'!$G$6:$G$508,A66,'Primar I'!$F$6:$F$508,"F",'Primar I'!$AI$6:$AI$508,"DA")</f>
        <v>0</v>
      </c>
      <c r="D66" s="130">
        <f>countifs('Primar I'!$G$6:$G$508,A66,'Primar I'!$AJ$6:$AJ$508,"DA")</f>
        <v>0</v>
      </c>
      <c r="E66" s="130">
        <f>countifs('Primar I'!$G$6:$G$508,A66,'Primar I'!$F$6:$F$508,"F",'Primar I'!$AJ$6:$AJ$508,"DA")</f>
        <v>0</v>
      </c>
      <c r="F66" s="130">
        <f>countifs('Primar I'!$G$6:$G$508,A66,'Primar I'!$AK$6:$AK$508,"DA")</f>
        <v>0</v>
      </c>
      <c r="G66" s="130">
        <f>countifs('Primar I'!$G$6:$G$508,A66,'Primar I'!$F$6:$F$508,"F",'Primar I'!$AK$6:$AK$508,"DA")</f>
        <v>0</v>
      </c>
      <c r="H66" s="130">
        <f>countifs('Primar I'!$G$6:$G$508,A66,'Primar I'!$AM$6:$AM$508,"DA")</f>
        <v>0</v>
      </c>
      <c r="I66" s="130">
        <f>countifs('Primar I'!$G$6:$G$508,A66,'Primar I'!$F$6:$F$508,"F",'Primar I'!$AM$6:$AM$508,"DA")</f>
        <v>0</v>
      </c>
      <c r="J66" s="130">
        <f>countifs('Primar I'!$G$6:$G$508,A66,'Primar I'!$AN$6:$AN$508,"DA")</f>
        <v>0</v>
      </c>
      <c r="K66" s="130">
        <f>countifs('Primar I'!$G$6:$G$508,A66,'Primar I'!$F$6:$F$508,"F",'Primar I'!$AN$6:$AN$508,"DA")</f>
        <v>0</v>
      </c>
      <c r="L66" s="21">
        <f>countifs('Primar I'!$G$6:$G$508,A66,'Primar I'!$AE$6:$AE$508,"=0",'Primar I'!$AN$6:$AN$508,"DA")</f>
        <v>0</v>
      </c>
      <c r="M66" s="130">
        <f>countifs('Primar I'!$G$6:$G$508,A66,'Primar I'!$AE$6:$AE$508,"=0",'Primar I'!$AN$6:$AN$508,"DA",'Primar I'!$F$6:$F$508,"F")</f>
        <v>0</v>
      </c>
      <c r="X66" s="130">
        <f>COUNTIFS('Primar I'!$G$6:$G$508,A66,'Primar I'!$AE$6:$AE$508,"&gt;0")</f>
        <v>0</v>
      </c>
      <c r="Y66" s="130">
        <f>COUNTIFS('Primar I'!$G$6:$G$508,A66,'Primar I'!$F$6:$F$508,"F",'Primar I'!$AE$6:$AE$508,"&gt;0")</f>
        <v>0</v>
      </c>
      <c r="Z66" s="130">
        <f>COUNTIFS('Primar I'!$G$6:$G$508,A66,'Primar I'!$AE$6:$AE$508,"=1")</f>
        <v>0</v>
      </c>
      <c r="AA66" s="130">
        <f>COUNTIFS('Primar I'!$G$6:$G$508,A66,'Primar I'!$F$6:$F$508,"F",'Primar I'!$AE$6:$AE$508,"=1")</f>
        <v>0</v>
      </c>
      <c r="AB66" s="130">
        <f>COUNTIFS('Primar I'!$G$6:$G$508,A66,'Primar I'!$AE$6:$AE$508,"=2")</f>
        <v>0</v>
      </c>
      <c r="AC66" s="130">
        <f>COUNTIFS('Primar I'!$G$6:$G$508,A66,'Primar I'!$F$6:$F$508,"F",'Primar I'!$AE$6:$AE$508,"=2")</f>
        <v>0</v>
      </c>
      <c r="AD66" s="130">
        <f>COUNTIFS('Primar I'!$G$6:$G$508,A66,'Primar I'!$AE$6:$AE$508,"=3")</f>
        <v>0</v>
      </c>
      <c r="AE66" s="130">
        <f>COUNTIFS('Primar I'!$G$6:$G$508,A66,'Primar I'!$F$6:$F$508,"F",'Primar I'!$AE$6:$AE$508,"=3")</f>
        <v>0</v>
      </c>
      <c r="AF66" s="130">
        <f>COUNTIFS('Primar I'!$G$6:$G$508,A66,'Primar I'!$AE$6:$AE$508,"&gt;3")</f>
        <v>0</v>
      </c>
      <c r="AG66" s="130">
        <f>COUNTIFS('Primar I'!$G$6:$G$508,A66,'Primar I'!$F$6:$F$508,"F",'Primar I'!$AE$6:$AE$508,"&gt;3")</f>
        <v>0</v>
      </c>
      <c r="AH66" s="130">
        <f>sumifs('Primar I'!$AF$6:$AF$508,'Primar I'!$G$6:$G$508,A66)</f>
        <v>0</v>
      </c>
      <c r="AI66" s="130">
        <f>sumifs('Primar I'!$AF$6:$AF$508,'Primar I'!$G$6:$G$508,A66,'Primar I'!$F$6:$F$508,"F")</f>
        <v>0</v>
      </c>
      <c r="AJ66" s="130">
        <f>sumifs('Primar I'!$AH$6:$AH$508,'Primar I'!$G$6:$G$508,A66)</f>
        <v>0</v>
      </c>
      <c r="AK66" s="130">
        <f>sumifs('Primar I'!$AH$6:$AH$508,'Primar I'!$G$6:$G$508,A66,'Primar I'!$F$6:$F$508,"F")</f>
        <v>0</v>
      </c>
      <c r="AL66" s="130">
        <f>sumifs('Primar I'!$AG$6:$AG$508,'Primar I'!$G$6:$G$508,A66)</f>
        <v>0</v>
      </c>
      <c r="AM66" s="130">
        <f>sumifs('Primar I'!$AG$6:$AG$508,'Primar I'!$G$6:$G$508,A66,'Primar I'!$F$6:$F$508,"F")</f>
        <v>0</v>
      </c>
      <c r="AN66" s="130">
        <f>countifs('Primar I'!$G$6:$G$508,A66,'Primar I'!$AC$6:$AC$508,"I")</f>
        <v>0</v>
      </c>
      <c r="AO66" s="130">
        <f>countifs('Primar I'!$G$6:$G$508,A66,'Primar I'!$F$6:$F$508,"F",'Primar I'!$AC$6:$AC$508,"I")</f>
        <v>0</v>
      </c>
      <c r="AP66" s="130">
        <f>countifs('Primar I'!$G$6:$G$508,A66,'Primar I'!$AC$6:$AC$508,"S")</f>
        <v>0</v>
      </c>
      <c r="AQ66" s="130">
        <f>countifs('Primar I'!$G$6:$G$508,C66,'Primar I'!$F$6:$F$508,"F",'Primar I'!$AC$6:$AC$508,"S")</f>
        <v>0</v>
      </c>
      <c r="AR66" s="130">
        <f>countifs('Primar I'!$G$6:$G$508,A66,'Primar I'!$AC$6:$AC$508,"B")</f>
        <v>0</v>
      </c>
      <c r="AS66" s="130">
        <f>countifs('Primar I'!$G$6:$G$508,E66,'Primar I'!$F$6:$F$508,"F",'Primar I'!$AC$6:$AC$508,"B")</f>
        <v>0</v>
      </c>
      <c r="AT66" s="130">
        <f>countifs('Primar I'!$G$6:$G$508,A66,'Primar I'!$AC$6:$AC$508,"FB")</f>
        <v>0</v>
      </c>
      <c r="AU66" s="130">
        <f>countifs('Primar I'!$G$6:$G$508,G66,'Primar I'!$F$6:$F$508,"F",'Primar I'!$AC$6:$AC$508,"FB")</f>
        <v>0</v>
      </c>
      <c r="AV66" s="21"/>
      <c r="AW66" s="21"/>
      <c r="AX66" s="130">
        <f>countifs('Primar I'!$G$6:$G$508,A66,'Primar I'!$AO$6:$AO$508,"DA")</f>
        <v>0</v>
      </c>
      <c r="AY66" s="130">
        <f>countifs('Primar I'!$G$6:$G$508,A66,'Primar I'!$F$6:$F$508,"F",'Primar I'!$AO$6:$AO$508,"DA")</f>
        <v>0</v>
      </c>
    </row>
    <row r="67">
      <c r="A67" s="48" t="s">
        <v>466</v>
      </c>
      <c r="B67" s="130">
        <f>countifs('Primar I'!$G$6:$G$508,A67,'Primar I'!$AI$6:$AI$508,"DA")</f>
        <v>0</v>
      </c>
      <c r="C67" s="130">
        <f>countifs('Primar I'!$G$6:$G$508,A67,'Primar I'!$F$6:$F$508,"F",'Primar I'!$AI$6:$AI$508,"DA")</f>
        <v>0</v>
      </c>
      <c r="D67" s="130">
        <f>countifs('Primar I'!$G$6:$G$508,A67,'Primar I'!$AJ$6:$AJ$508,"DA")</f>
        <v>0</v>
      </c>
      <c r="E67" s="130">
        <f>countifs('Primar I'!$G$6:$G$508,A67,'Primar I'!$F$6:$F$508,"F",'Primar I'!$AJ$6:$AJ$508,"DA")</f>
        <v>0</v>
      </c>
      <c r="F67" s="130">
        <f>countifs('Primar I'!$G$6:$G$508,A67,'Primar I'!$AK$6:$AK$508,"DA")</f>
        <v>0</v>
      </c>
      <c r="G67" s="130">
        <f>countifs('Primar I'!$G$6:$G$508,A67,'Primar I'!$F$6:$F$508,"F",'Primar I'!$AK$6:$AK$508,"DA")</f>
        <v>0</v>
      </c>
      <c r="H67" s="130">
        <f>countifs('Primar I'!$G$6:$G$508,A67,'Primar I'!$AM$6:$AM$508,"DA")</f>
        <v>0</v>
      </c>
      <c r="I67" s="130">
        <f>countifs('Primar I'!$G$6:$G$508,A67,'Primar I'!$F$6:$F$508,"F",'Primar I'!$AM$6:$AM$508,"DA")</f>
        <v>0</v>
      </c>
      <c r="J67" s="130">
        <f>countifs('Primar I'!$G$6:$G$508,A67,'Primar I'!$AN$6:$AN$508,"DA")</f>
        <v>0</v>
      </c>
      <c r="K67" s="130">
        <f>countifs('Primar I'!$G$6:$G$508,A67,'Primar I'!$F$6:$F$508,"F",'Primar I'!$AN$6:$AN$508,"DA")</f>
        <v>0</v>
      </c>
      <c r="L67" s="21">
        <f>countifs('Primar I'!$G$6:$G$508,A67,'Primar I'!$AE$6:$AE$508,"=0",'Primar I'!$AN$6:$AN$508,"DA")</f>
        <v>0</v>
      </c>
      <c r="M67" s="130">
        <f>countifs('Primar I'!$G$6:$G$508,A67,'Primar I'!$AE$6:$AE$508,"=0",'Primar I'!$AN$6:$AN$508,"DA",'Primar I'!$F$6:$F$508,"F")</f>
        <v>0</v>
      </c>
      <c r="X67" s="130">
        <f>COUNTIFS('Primar I'!$G$6:$G$508,A67,'Primar I'!$AE$6:$AE$508,"&gt;0")</f>
        <v>0</v>
      </c>
      <c r="Y67" s="130">
        <f>COUNTIFS('Primar I'!$G$6:$G$508,A67,'Primar I'!$F$6:$F$508,"F",'Primar I'!$AE$6:$AE$508,"&gt;0")</f>
        <v>0</v>
      </c>
      <c r="Z67" s="130">
        <f>COUNTIFS('Primar I'!$G$6:$G$508,A67,'Primar I'!$AE$6:$AE$508,"=1")</f>
        <v>0</v>
      </c>
      <c r="AA67" s="130">
        <f>COUNTIFS('Primar I'!$G$6:$G$508,A67,'Primar I'!$F$6:$F$508,"F",'Primar I'!$AE$6:$AE$508,"=1")</f>
        <v>0</v>
      </c>
      <c r="AB67" s="130">
        <f>COUNTIFS('Primar I'!$G$6:$G$508,A67,'Primar I'!$AE$6:$AE$508,"=2")</f>
        <v>0</v>
      </c>
      <c r="AC67" s="130">
        <f>COUNTIFS('Primar I'!$G$6:$G$508,A67,'Primar I'!$F$6:$F$508,"F",'Primar I'!$AE$6:$AE$508,"=2")</f>
        <v>0</v>
      </c>
      <c r="AD67" s="130">
        <f>COUNTIFS('Primar I'!$G$6:$G$508,A67,'Primar I'!$AE$6:$AE$508,"=3")</f>
        <v>0</v>
      </c>
      <c r="AE67" s="130">
        <f>COUNTIFS('Primar I'!$G$6:$G$508,A67,'Primar I'!$F$6:$F$508,"F",'Primar I'!$AE$6:$AE$508,"=3")</f>
        <v>0</v>
      </c>
      <c r="AF67" s="130">
        <f>COUNTIFS('Primar I'!$G$6:$G$508,A67,'Primar I'!$AE$6:$AE$508,"&gt;3")</f>
        <v>0</v>
      </c>
      <c r="AG67" s="130">
        <f>COUNTIFS('Primar I'!$G$6:$G$508,A67,'Primar I'!$F$6:$F$508,"F",'Primar I'!$AE$6:$AE$508,"&gt;3")</f>
        <v>0</v>
      </c>
      <c r="AH67" s="130">
        <f>sumifs('Primar I'!$AF$6:$AF$508,'Primar I'!$G$6:$G$508,A67)</f>
        <v>0</v>
      </c>
      <c r="AI67" s="130">
        <f>sumifs('Primar I'!$AF$6:$AF$508,'Primar I'!$G$6:$G$508,A67,'Primar I'!$F$6:$F$508,"F")</f>
        <v>0</v>
      </c>
      <c r="AJ67" s="130">
        <f>sumifs('Primar I'!$AH$6:$AH$508,'Primar I'!$G$6:$G$508,A67)</f>
        <v>0</v>
      </c>
      <c r="AK67" s="130">
        <f>sumifs('Primar I'!$AH$6:$AH$508,'Primar I'!$G$6:$G$508,A67,'Primar I'!$F$6:$F$508,"F")</f>
        <v>0</v>
      </c>
      <c r="AL67" s="130">
        <f>sumifs('Primar I'!$AG$6:$AG$508,'Primar I'!$G$6:$G$508,A67)</f>
        <v>0</v>
      </c>
      <c r="AM67" s="130">
        <f>sumifs('Primar I'!$AG$6:$AG$508,'Primar I'!$G$6:$G$508,A67,'Primar I'!$F$6:$F$508,"F")</f>
        <v>0</v>
      </c>
      <c r="AN67" s="130">
        <f>countifs('Primar I'!$G$6:$G$508,A67,'Primar I'!$AC$6:$AC$508,"I")</f>
        <v>0</v>
      </c>
      <c r="AO67" s="130">
        <f>countifs('Primar I'!$G$6:$G$508,A67,'Primar I'!$F$6:$F$508,"F",'Primar I'!$AC$6:$AC$508,"I")</f>
        <v>0</v>
      </c>
      <c r="AP67" s="130">
        <f>countifs('Primar I'!$G$6:$G$508,A67,'Primar I'!$AC$6:$AC$508,"S")</f>
        <v>0</v>
      </c>
      <c r="AQ67" s="130">
        <f>countifs('Primar I'!$G$6:$G$508,C67,'Primar I'!$F$6:$F$508,"F",'Primar I'!$AC$6:$AC$508,"S")</f>
        <v>0</v>
      </c>
      <c r="AR67" s="130">
        <f>countifs('Primar I'!$G$6:$G$508,A67,'Primar I'!$AC$6:$AC$508,"B")</f>
        <v>0</v>
      </c>
      <c r="AS67" s="130">
        <f>countifs('Primar I'!$G$6:$G$508,E67,'Primar I'!$F$6:$F$508,"F",'Primar I'!$AC$6:$AC$508,"B")</f>
        <v>0</v>
      </c>
      <c r="AT67" s="130">
        <f>countifs('Primar I'!$G$6:$G$508,A67,'Primar I'!$AC$6:$AC$508,"FB")</f>
        <v>0</v>
      </c>
      <c r="AU67" s="130">
        <f>countifs('Primar I'!$G$6:$G$508,G67,'Primar I'!$F$6:$F$508,"F",'Primar I'!$AC$6:$AC$508,"FB")</f>
        <v>0</v>
      </c>
      <c r="AV67" s="21"/>
      <c r="AW67" s="21"/>
      <c r="AX67" s="130">
        <f>countifs('Primar I'!$G$6:$G$508,A67,'Primar I'!$AO$6:$AO$508,"DA")</f>
        <v>0</v>
      </c>
      <c r="AY67" s="130">
        <f>countifs('Primar I'!$G$6:$G$508,A67,'Primar I'!$F$6:$F$508,"F",'Primar I'!$AO$6:$AO$508,"DA")</f>
        <v>0</v>
      </c>
    </row>
    <row r="68">
      <c r="A68" s="48" t="s">
        <v>529</v>
      </c>
      <c r="B68" s="130">
        <f>countifs('Primar I'!$G$6:$G$508,A68,'Primar I'!$AI$6:$AI$508,"DA")</f>
        <v>32</v>
      </c>
      <c r="C68" s="130">
        <f>countifs('Primar I'!$G$6:$G$508,A68,'Primar I'!$F$6:$F$508,"F",'Primar I'!$AI$6:$AI$508,"DA")</f>
        <v>18</v>
      </c>
      <c r="D68" s="130">
        <f>countifs('Primar I'!$G$6:$G$508,A68,'Primar I'!$AJ$6:$AJ$508,"DA")</f>
        <v>0</v>
      </c>
      <c r="E68" s="130">
        <f>countifs('Primar I'!$G$6:$G$508,A68,'Primar I'!$F$6:$F$508,"F",'Primar I'!$AJ$6:$AJ$508,"DA")</f>
        <v>0</v>
      </c>
      <c r="F68" s="130">
        <f>countifs('Primar I'!$G$6:$G$508,A68,'Primar I'!$AK$6:$AK$508,"DA")</f>
        <v>0</v>
      </c>
      <c r="G68" s="130">
        <f>countifs('Primar I'!$G$6:$G$508,A68,'Primar I'!$F$6:$F$508,"F",'Primar I'!$AK$6:$AK$508,"DA")</f>
        <v>0</v>
      </c>
      <c r="H68" s="130">
        <f>countifs('Primar I'!$G$6:$G$508,A68,'Primar I'!$AM$6:$AM$508,"DA")</f>
        <v>0</v>
      </c>
      <c r="I68" s="130">
        <f>countifs('Primar I'!$G$6:$G$508,A68,'Primar I'!$F$6:$F$508,"F",'Primar I'!$AM$6:$AM$508,"DA")</f>
        <v>0</v>
      </c>
      <c r="J68" s="130">
        <f>countifs('Primar I'!$G$6:$G$508,A68,'Primar I'!$AN$6:$AN$508,"DA")</f>
        <v>32</v>
      </c>
      <c r="K68" s="130">
        <f>countifs('Primar I'!$G$6:$G$508,A68,'Primar I'!$F$6:$F$508,"F",'Primar I'!$AN$6:$AN$508,"DA")</f>
        <v>18</v>
      </c>
      <c r="L68" s="21">
        <f>countifs('Primar I'!$G$6:$G$508,A68,'Primar I'!$AE$6:$AE$508,"=0",'Primar I'!$AN$6:$AN$508,"DA")</f>
        <v>32</v>
      </c>
      <c r="M68" s="130">
        <f>countifs('Primar I'!$G$6:$G$508,A68,'Primar I'!$AE$6:$AE$508,"=0",'Primar I'!$AN$6:$AN$508,"DA",'Primar I'!$F$6:$F$508,"F")</f>
        <v>18</v>
      </c>
      <c r="X68" s="130">
        <f>COUNTIFS('Primar I'!$G$6:$G$508,A68,'Primar I'!$AE$6:$AE$508,"&gt;0")</f>
        <v>0</v>
      </c>
      <c r="Y68" s="130">
        <f>COUNTIFS('Primar I'!$G$6:$G$508,A68,'Primar I'!$F$6:$F$508,"F",'Primar I'!$AE$6:$AE$508,"&gt;0")</f>
        <v>0</v>
      </c>
      <c r="Z68" s="130">
        <f>COUNTIFS('Primar I'!$G$6:$G$508,A68,'Primar I'!$AE$6:$AE$508,"=1")</f>
        <v>0</v>
      </c>
      <c r="AA68" s="130">
        <f>COUNTIFS('Primar I'!$G$6:$G$508,A68,'Primar I'!$F$6:$F$508,"F",'Primar I'!$AE$6:$AE$508,"=1")</f>
        <v>0</v>
      </c>
      <c r="AB68" s="130">
        <f>COUNTIFS('Primar I'!$G$6:$G$508,A68,'Primar I'!$AE$6:$AE$508,"=2")</f>
        <v>0</v>
      </c>
      <c r="AC68" s="130">
        <f>COUNTIFS('Primar I'!$G$6:$G$508,A68,'Primar I'!$F$6:$F$508,"F",'Primar I'!$AE$6:$AE$508,"=2")</f>
        <v>0</v>
      </c>
      <c r="AD68" s="130">
        <f>COUNTIFS('Primar I'!$G$6:$G$508,A68,'Primar I'!$AE$6:$AE$508,"=3")</f>
        <v>0</v>
      </c>
      <c r="AE68" s="130">
        <f>COUNTIFS('Primar I'!$G$6:$G$508,A68,'Primar I'!$F$6:$F$508,"F",'Primar I'!$AE$6:$AE$508,"=3")</f>
        <v>0</v>
      </c>
      <c r="AF68" s="130">
        <f>COUNTIFS('Primar I'!$G$6:$G$508,A68,'Primar I'!$AE$6:$AE$508,"&gt;3")</f>
        <v>0</v>
      </c>
      <c r="AG68" s="130">
        <f>COUNTIFS('Primar I'!$G$6:$G$508,A68,'Primar I'!$F$6:$F$508,"F",'Primar I'!$AE$6:$AE$508,"&gt;3")</f>
        <v>0</v>
      </c>
      <c r="AH68" s="130">
        <f>sumifs('Primar I'!$AF$6:$AF$508,'Primar I'!$G$6:$G$508,A68)</f>
        <v>12</v>
      </c>
      <c r="AI68" s="130">
        <f>sumifs('Primar I'!$AF$6:$AF$508,'Primar I'!$G$6:$G$508,A68,'Primar I'!$F$6:$F$508,"F")</f>
        <v>0</v>
      </c>
      <c r="AJ68" s="130">
        <f>sumifs('Primar I'!$AH$6:$AH$508,'Primar I'!$G$6:$G$508,A68)</f>
        <v>12</v>
      </c>
      <c r="AK68" s="130">
        <f>sumifs('Primar I'!$AH$6:$AH$508,'Primar I'!$G$6:$G$508,A68,'Primar I'!$F$6:$F$508,"F")</f>
        <v>0</v>
      </c>
      <c r="AL68" s="130">
        <f>sumifs('Primar I'!$AG$6:$AG$508,'Primar I'!$G$6:$G$508,A68)</f>
        <v>0</v>
      </c>
      <c r="AM68" s="130">
        <f>sumifs('Primar I'!$AG$6:$AG$508,'Primar I'!$G$6:$G$508,A68,'Primar I'!$F$6:$F$508,"F")</f>
        <v>0</v>
      </c>
      <c r="AN68" s="130">
        <f>countifs('Primar I'!$G$6:$G$508,A68,'Primar I'!$AC$6:$AC$508,"I")</f>
        <v>0</v>
      </c>
      <c r="AO68" s="130">
        <f>countifs('Primar I'!$G$6:$G$508,A68,'Primar I'!$F$6:$F$508,"F",'Primar I'!$AC$6:$AC$508,"I")</f>
        <v>0</v>
      </c>
      <c r="AP68" s="130">
        <f>countifs('Primar I'!$G$6:$G$508,A68,'Primar I'!$AC$6:$AC$508,"S")</f>
        <v>0</v>
      </c>
      <c r="AQ68" s="130">
        <f>countifs('Primar I'!$G$6:$G$508,C68,'Primar I'!$F$6:$F$508,"F",'Primar I'!$AC$6:$AC$508,"S")</f>
        <v>0</v>
      </c>
      <c r="AR68" s="130">
        <f>countifs('Primar I'!$G$6:$G$508,A68,'Primar I'!$AC$6:$AC$508,"B")</f>
        <v>0</v>
      </c>
      <c r="AS68" s="130">
        <f>countifs('Primar I'!$G$6:$G$508,E68,'Primar I'!$F$6:$F$508,"F",'Primar I'!$AC$6:$AC$508,"B")</f>
        <v>0</v>
      </c>
      <c r="AT68" s="130">
        <f>countifs('Primar I'!$G$6:$G$508,A68,'Primar I'!$AC$6:$AC$508,"FB")</f>
        <v>32</v>
      </c>
      <c r="AU68" s="130">
        <f>countifs('Primar I'!$G$6:$G$508,G68,'Primar I'!$F$6:$F$508,"F",'Primar I'!$AC$6:$AC$508,"FB")</f>
        <v>0</v>
      </c>
      <c r="AV68" s="21"/>
      <c r="AW68" s="21"/>
      <c r="AX68" s="130">
        <f>countifs('Primar I'!$G$6:$G$508,A68,'Primar I'!$AO$6:$AO$508,"DA")</f>
        <v>0</v>
      </c>
      <c r="AY68" s="130">
        <f>countifs('Primar I'!$G$6:$G$508,A68,'Primar I'!$F$6:$F$508,"F",'Primar I'!$AO$6:$AO$508,"DA")</f>
        <v>0</v>
      </c>
    </row>
    <row r="69">
      <c r="A69" s="133" t="s">
        <v>2071</v>
      </c>
      <c r="B69" s="134">
        <f t="shared" ref="B69:AY69" si="47">sum(B66:B68)</f>
        <v>32</v>
      </c>
      <c r="C69" s="134">
        <f t="shared" si="47"/>
        <v>18</v>
      </c>
      <c r="D69" s="134">
        <f t="shared" si="47"/>
        <v>0</v>
      </c>
      <c r="E69" s="134">
        <f t="shared" si="47"/>
        <v>0</v>
      </c>
      <c r="F69" s="134">
        <f t="shared" si="47"/>
        <v>0</v>
      </c>
      <c r="G69" s="134">
        <f t="shared" si="47"/>
        <v>0</v>
      </c>
      <c r="H69" s="134">
        <f t="shared" si="47"/>
        <v>0</v>
      </c>
      <c r="I69" s="134">
        <f t="shared" si="47"/>
        <v>0</v>
      </c>
      <c r="J69" s="134">
        <f t="shared" si="47"/>
        <v>32</v>
      </c>
      <c r="K69" s="134">
        <f t="shared" si="47"/>
        <v>18</v>
      </c>
      <c r="L69" s="134">
        <f t="shared" si="47"/>
        <v>32</v>
      </c>
      <c r="M69" s="134">
        <f t="shared" si="47"/>
        <v>18</v>
      </c>
      <c r="N69" s="134">
        <f t="shared" si="47"/>
        <v>0</v>
      </c>
      <c r="O69" s="134">
        <f t="shared" si="47"/>
        <v>0</v>
      </c>
      <c r="P69" s="134">
        <f t="shared" si="47"/>
        <v>0</v>
      </c>
      <c r="Q69" s="134">
        <f t="shared" si="47"/>
        <v>0</v>
      </c>
      <c r="R69" s="134">
        <f t="shared" si="47"/>
        <v>0</v>
      </c>
      <c r="S69" s="134">
        <f t="shared" si="47"/>
        <v>0</v>
      </c>
      <c r="T69" s="134">
        <f t="shared" si="47"/>
        <v>0</v>
      </c>
      <c r="U69" s="134">
        <f t="shared" si="47"/>
        <v>0</v>
      </c>
      <c r="V69" s="134">
        <f t="shared" si="47"/>
        <v>0</v>
      </c>
      <c r="W69" s="134">
        <f t="shared" si="47"/>
        <v>0</v>
      </c>
      <c r="X69" s="134">
        <f t="shared" si="47"/>
        <v>0</v>
      </c>
      <c r="Y69" s="134">
        <f t="shared" si="47"/>
        <v>0</v>
      </c>
      <c r="Z69" s="134">
        <f t="shared" si="47"/>
        <v>0</v>
      </c>
      <c r="AA69" s="134">
        <f t="shared" si="47"/>
        <v>0</v>
      </c>
      <c r="AB69" s="134">
        <f t="shared" si="47"/>
        <v>0</v>
      </c>
      <c r="AC69" s="134">
        <f t="shared" si="47"/>
        <v>0</v>
      </c>
      <c r="AD69" s="134">
        <f t="shared" si="47"/>
        <v>0</v>
      </c>
      <c r="AE69" s="134">
        <f t="shared" si="47"/>
        <v>0</v>
      </c>
      <c r="AF69" s="134">
        <f t="shared" si="47"/>
        <v>0</v>
      </c>
      <c r="AG69" s="134">
        <f t="shared" si="47"/>
        <v>0</v>
      </c>
      <c r="AH69" s="134">
        <f t="shared" si="47"/>
        <v>12</v>
      </c>
      <c r="AI69" s="134">
        <f t="shared" si="47"/>
        <v>0</v>
      </c>
      <c r="AJ69" s="134">
        <f t="shared" si="47"/>
        <v>12</v>
      </c>
      <c r="AK69" s="134">
        <f t="shared" si="47"/>
        <v>0</v>
      </c>
      <c r="AL69" s="134">
        <f t="shared" si="47"/>
        <v>0</v>
      </c>
      <c r="AM69" s="134">
        <f t="shared" si="47"/>
        <v>0</v>
      </c>
      <c r="AN69" s="134">
        <f t="shared" si="47"/>
        <v>0</v>
      </c>
      <c r="AO69" s="134">
        <f t="shared" si="47"/>
        <v>0</v>
      </c>
      <c r="AP69" s="134">
        <f t="shared" si="47"/>
        <v>0</v>
      </c>
      <c r="AQ69" s="134">
        <f t="shared" si="47"/>
        <v>0</v>
      </c>
      <c r="AR69" s="134">
        <f t="shared" si="47"/>
        <v>0</v>
      </c>
      <c r="AS69" s="134">
        <f t="shared" si="47"/>
        <v>0</v>
      </c>
      <c r="AT69" s="134">
        <f t="shared" si="47"/>
        <v>32</v>
      </c>
      <c r="AU69" s="134">
        <f t="shared" si="47"/>
        <v>0</v>
      </c>
      <c r="AV69" s="134">
        <f t="shared" si="47"/>
        <v>0</v>
      </c>
      <c r="AW69" s="134">
        <f t="shared" si="47"/>
        <v>0</v>
      </c>
      <c r="AX69" s="134">
        <f t="shared" si="47"/>
        <v>0</v>
      </c>
      <c r="AY69" s="134">
        <f t="shared" si="47"/>
        <v>0</v>
      </c>
    </row>
    <row r="70">
      <c r="A70" s="48" t="s">
        <v>594</v>
      </c>
      <c r="B70" s="130">
        <f>countifs('Primar I'!$G$6:$G$508,A70,'Primar I'!$AI$6:$AI$508,"DA")</f>
        <v>0</v>
      </c>
      <c r="C70" s="130">
        <f>countifs('Primar I'!$G$6:$G$508,A70,'Primar I'!$F$6:$F$508,"F",'Primar I'!$AI$6:$AI$508,"DA")</f>
        <v>0</v>
      </c>
      <c r="D70" s="130">
        <f>countifs('Primar I'!$G$6:$G$508,A70,'Primar I'!$AJ$6:$AJ$508,"DA")</f>
        <v>0</v>
      </c>
      <c r="E70" s="130">
        <f>countifs('Primar I'!$G$6:$G$508,A70,'Primar I'!$F$6:$F$508,"F",'Primar I'!$AJ$6:$AJ$508,"DA")</f>
        <v>0</v>
      </c>
      <c r="F70" s="130">
        <f>countifs('Primar I'!$G$6:$G$508,A70,'Primar I'!$AK$6:$AK$508,"DA")</f>
        <v>0</v>
      </c>
      <c r="G70" s="130">
        <f>countifs('Primar I'!$G$6:$G$508,A70,'Primar I'!$F$6:$F$508,"F",'Primar I'!$AK$6:$AK$508,"DA")</f>
        <v>0</v>
      </c>
      <c r="H70" s="130">
        <f>countifs('Primar I'!$G$6:$G$508,A70,'Primar I'!$AM$6:$AM$508,"DA")</f>
        <v>0</v>
      </c>
      <c r="I70" s="130">
        <f>countifs('Primar I'!$G$6:$G$508,A70,'Primar I'!$F$6:$F$508,"F",'Primar I'!$AM$6:$AM$508,"DA")</f>
        <v>0</v>
      </c>
      <c r="J70" s="130">
        <f>countifs('Primar I'!$G$6:$G$508,A70,'Primar I'!$AN$6:$AN$508,"DA")</f>
        <v>0</v>
      </c>
      <c r="K70" s="130">
        <f>countifs('Primar I'!$G$6:$G$508,A70,'Primar I'!$F$6:$F$508,"F",'Primar I'!$AN$6:$AN$508,"DA")</f>
        <v>0</v>
      </c>
      <c r="L70" s="21">
        <f>countifs('Primar I'!$G$6:$G$508,A70,'Primar I'!$AE$6:$AE$508,"=0",'Primar I'!$AN$6:$AN$508,"DA")</f>
        <v>0</v>
      </c>
      <c r="M70" s="130">
        <f>countifs('Primar I'!$G$6:$G$508,A70,'Primar I'!$AE$6:$AE$508,"=0",'Primar I'!$AN$6:$AN$508,"DA",'Primar I'!$F$6:$F$508,"F")</f>
        <v>0</v>
      </c>
      <c r="X70" s="130">
        <f>COUNTIFS('Primar I'!$G$6:$G$508,A70,'Primar I'!$AE$6:$AE$508,"&gt;0")</f>
        <v>0</v>
      </c>
      <c r="Y70" s="130">
        <f>COUNTIFS('Primar I'!$G$6:$G$508,A70,'Primar I'!$F$6:$F$508,"F",'Primar I'!$AE$6:$AE$508,"&gt;0")</f>
        <v>0</v>
      </c>
      <c r="Z70" s="130">
        <f>COUNTIFS('Primar I'!$G$6:$G$508,A70,'Primar I'!$AE$6:$AE$508,"=1")</f>
        <v>0</v>
      </c>
      <c r="AA70" s="130">
        <f>COUNTIFS('Primar I'!$G$6:$G$508,A70,'Primar I'!$F$6:$F$508,"F",'Primar I'!$AE$6:$AE$508,"=1")</f>
        <v>0</v>
      </c>
      <c r="AB70" s="130">
        <f>COUNTIFS('Primar I'!$G$6:$G$508,A70,'Primar I'!$AE$6:$AE$508,"=2")</f>
        <v>0</v>
      </c>
      <c r="AC70" s="130">
        <f>COUNTIFS('Primar I'!$G$6:$G$508,A70,'Primar I'!$F$6:$F$508,"F",'Primar I'!$AE$6:$AE$508,"=2")</f>
        <v>0</v>
      </c>
      <c r="AD70" s="130">
        <f>COUNTIFS('Primar I'!$G$6:$G$508,A70,'Primar I'!$AE$6:$AE$508,"=3")</f>
        <v>0</v>
      </c>
      <c r="AE70" s="130">
        <f>COUNTIFS('Primar I'!$G$6:$G$508,A70,'Primar I'!$F$6:$F$508,"F",'Primar I'!$AE$6:$AE$508,"=3")</f>
        <v>0</v>
      </c>
      <c r="AF70" s="130">
        <f>COUNTIFS('Primar I'!$G$6:$G$508,A70,'Primar I'!$AE$6:$AE$508,"&gt;3")</f>
        <v>0</v>
      </c>
      <c r="AG70" s="130">
        <f>COUNTIFS('Primar I'!$G$6:$G$508,A70,'Primar I'!$F$6:$F$508,"F",'Primar I'!$AE$6:$AE$508,"&gt;3")</f>
        <v>0</v>
      </c>
      <c r="AH70" s="130">
        <f>sumifs('Primar I'!$AF$6:$AF$508,'Primar I'!$G$6:$G$508,A70)</f>
        <v>0</v>
      </c>
      <c r="AI70" s="130">
        <f>sumifs('Primar I'!$AF$6:$AF$508,'Primar I'!$G$6:$G$508,A70,'Primar I'!$F$6:$F$508,"F")</f>
        <v>0</v>
      </c>
      <c r="AJ70" s="130">
        <f>sumifs('Primar I'!$AH$6:$AH$508,'Primar I'!$G$6:$G$508,A70)</f>
        <v>0</v>
      </c>
      <c r="AK70" s="130">
        <f>sumifs('Primar I'!$AH$6:$AH$508,'Primar I'!$G$6:$G$508,A70,'Primar I'!$F$6:$F$508,"F")</f>
        <v>0</v>
      </c>
      <c r="AL70" s="130">
        <f>sumifs('Primar I'!$AG$6:$AG$508,'Primar I'!$G$6:$G$508,A70)</f>
        <v>0</v>
      </c>
      <c r="AM70" s="130">
        <f>sumifs('Primar I'!$AG$6:$AG$508,'Primar I'!$G$6:$G$508,A70,'Primar I'!$F$6:$F$508,"F")</f>
        <v>0</v>
      </c>
      <c r="AN70" s="130">
        <f>countifs('Primar I'!$G$6:$G$508,A70,'Primar I'!$AC$6:$AC$508,"I")</f>
        <v>0</v>
      </c>
      <c r="AO70" s="130">
        <f>countifs('Primar I'!$G$6:$G$508,A70,'Primar I'!$F$6:$F$508,"F",'Primar I'!$AC$6:$AC$508,"I")</f>
        <v>0</v>
      </c>
      <c r="AP70" s="130">
        <f>countifs('Primar I'!$G$6:$G$508,A70,'Primar I'!$AC$6:$AC$508,"S")</f>
        <v>0</v>
      </c>
      <c r="AQ70" s="130">
        <f>countifs('Primar I'!$G$6:$G$508,C70,'Primar I'!$F$6:$F$508,"F",'Primar I'!$AC$6:$AC$508,"S")</f>
        <v>0</v>
      </c>
      <c r="AR70" s="130">
        <f>countifs('Primar I'!$G$6:$G$508,A70,'Primar I'!$AC$6:$AC$508,"B")</f>
        <v>0</v>
      </c>
      <c r="AS70" s="130">
        <f>countifs('Primar I'!$G$6:$G$508,E70,'Primar I'!$F$6:$F$508,"F",'Primar I'!$AC$6:$AC$508,"B")</f>
        <v>0</v>
      </c>
      <c r="AT70" s="130">
        <f>countifs('Primar I'!$G$6:$G$508,A70,'Primar I'!$AC$6:$AC$508,"FB")</f>
        <v>0</v>
      </c>
      <c r="AU70" s="130">
        <f>countifs('Primar I'!$G$6:$G$508,G70,'Primar I'!$F$6:$F$508,"F",'Primar I'!$AC$6:$AC$508,"FB")</f>
        <v>0</v>
      </c>
      <c r="AV70" s="21"/>
      <c r="AW70" s="21"/>
      <c r="AX70" s="130">
        <f>countifs('Primar I'!$G$6:$G$508,A70,'Primar I'!$AO$6:$AO$508,"DA")</f>
        <v>0</v>
      </c>
      <c r="AY70" s="130">
        <f>countifs('Primar I'!$G$6:$G$508,A70,'Primar I'!$F$6:$F$508,"F",'Primar I'!$AO$6:$AO$508,"DA")</f>
        <v>0</v>
      </c>
    </row>
    <row r="71">
      <c r="A71" s="48" t="s">
        <v>669</v>
      </c>
      <c r="B71" s="130">
        <f>countifs('Primar I'!$G$6:$G$508,A71,'Primar I'!$AI$6:$AI$508,"DA")</f>
        <v>0</v>
      </c>
      <c r="C71" s="130">
        <f>countifs('Primar I'!$G$6:$G$508,A71,'Primar I'!$F$6:$F$508,"F",'Primar I'!$AI$6:$AI$508,"DA")</f>
        <v>0</v>
      </c>
      <c r="D71" s="130">
        <f>countifs('Primar I'!$G$6:$G$508,A71,'Primar I'!$AJ$6:$AJ$508,"DA")</f>
        <v>0</v>
      </c>
      <c r="E71" s="130">
        <f>countifs('Primar I'!$G$6:$G$508,A71,'Primar I'!$F$6:$F$508,"F",'Primar I'!$AJ$6:$AJ$508,"DA")</f>
        <v>0</v>
      </c>
      <c r="F71" s="130">
        <f>countifs('Primar I'!$G$6:$G$508,A71,'Primar I'!$AK$6:$AK$508,"DA")</f>
        <v>0</v>
      </c>
      <c r="G71" s="130">
        <f>countifs('Primar I'!$G$6:$G$508,A71,'Primar I'!$F$6:$F$508,"F",'Primar I'!$AK$6:$AK$508,"DA")</f>
        <v>0</v>
      </c>
      <c r="H71" s="130">
        <f>countifs('Primar I'!$G$6:$G$508,A71,'Primar I'!$AM$6:$AM$508,"DA")</f>
        <v>0</v>
      </c>
      <c r="I71" s="130">
        <f>countifs('Primar I'!$G$6:$G$508,A71,'Primar I'!$F$6:$F$508,"F",'Primar I'!$AM$6:$AM$508,"DA")</f>
        <v>0</v>
      </c>
      <c r="J71" s="130">
        <f>countifs('Primar I'!$G$6:$G$508,A71,'Primar I'!$AN$6:$AN$508,"DA")</f>
        <v>0</v>
      </c>
      <c r="K71" s="130">
        <f>countifs('Primar I'!$G$6:$G$508,A71,'Primar I'!$F$6:$F$508,"F",'Primar I'!$AN$6:$AN$508,"DA")</f>
        <v>0</v>
      </c>
      <c r="L71" s="21">
        <f>countifs('Primar I'!$G$6:$G$508,A71,'Primar I'!$AE$6:$AE$508,"=0",'Primar I'!$AN$6:$AN$508,"DA")</f>
        <v>0</v>
      </c>
      <c r="M71" s="130">
        <f>countifs('Primar I'!$G$6:$G$508,A71,'Primar I'!$AE$6:$AE$508,"=0",'Primar I'!$AN$6:$AN$508,"DA",'Primar I'!$F$6:$F$508,"F")</f>
        <v>0</v>
      </c>
      <c r="X71" s="130">
        <f>COUNTIFS('Primar I'!$G$6:$G$508,A71,'Primar I'!$AE$6:$AE$508,"&gt;0")</f>
        <v>0</v>
      </c>
      <c r="Y71" s="130">
        <f>COUNTIFS('Primar I'!$G$6:$G$508,A71,'Primar I'!$F$6:$F$508,"F",'Primar I'!$AE$6:$AE$508,"&gt;0")</f>
        <v>0</v>
      </c>
      <c r="Z71" s="130">
        <f>COUNTIFS('Primar I'!$G$6:$G$508,A71,'Primar I'!$AE$6:$AE$508,"=1")</f>
        <v>0</v>
      </c>
      <c r="AA71" s="130">
        <f>COUNTIFS('Primar I'!$G$6:$G$508,A71,'Primar I'!$F$6:$F$508,"F",'Primar I'!$AE$6:$AE$508,"=1")</f>
        <v>0</v>
      </c>
      <c r="AB71" s="130">
        <f>COUNTIFS('Primar I'!$G$6:$G$508,A71,'Primar I'!$AE$6:$AE$508,"=2")</f>
        <v>0</v>
      </c>
      <c r="AC71" s="130">
        <f>COUNTIFS('Primar I'!$G$6:$G$508,A71,'Primar I'!$F$6:$F$508,"F",'Primar I'!$AE$6:$AE$508,"=2")</f>
        <v>0</v>
      </c>
      <c r="AD71" s="130">
        <f>COUNTIFS('Primar I'!$G$6:$G$508,A71,'Primar I'!$AE$6:$AE$508,"=3")</f>
        <v>0</v>
      </c>
      <c r="AE71" s="130">
        <f>COUNTIFS('Primar I'!$G$6:$G$508,A71,'Primar I'!$F$6:$F$508,"F",'Primar I'!$AE$6:$AE$508,"=3")</f>
        <v>0</v>
      </c>
      <c r="AF71" s="130">
        <f>COUNTIFS('Primar I'!$G$6:$G$508,A71,'Primar I'!$AE$6:$AE$508,"&gt;3")</f>
        <v>0</v>
      </c>
      <c r="AG71" s="130">
        <f>COUNTIFS('Primar I'!$G$6:$G$508,A71,'Primar I'!$F$6:$F$508,"F",'Primar I'!$AE$6:$AE$508,"&gt;3")</f>
        <v>0</v>
      </c>
      <c r="AH71" s="130">
        <f>sumifs('Primar I'!$AF$6:$AF$508,'Primar I'!$G$6:$G$508,A71)</f>
        <v>0</v>
      </c>
      <c r="AI71" s="130">
        <f>sumifs('Primar I'!$AF$6:$AF$508,'Primar I'!$G$6:$G$508,A71,'Primar I'!$F$6:$F$508,"F")</f>
        <v>0</v>
      </c>
      <c r="AJ71" s="130">
        <f>sumifs('Primar I'!$AH$6:$AH$508,'Primar I'!$G$6:$G$508,A71)</f>
        <v>0</v>
      </c>
      <c r="AK71" s="130">
        <f>sumifs('Primar I'!$AH$6:$AH$508,'Primar I'!$G$6:$G$508,A71,'Primar I'!$F$6:$F$508,"F")</f>
        <v>0</v>
      </c>
      <c r="AL71" s="130">
        <f>sumifs('Primar I'!$AG$6:$AG$508,'Primar I'!$G$6:$G$508,A71)</f>
        <v>0</v>
      </c>
      <c r="AM71" s="130">
        <f>sumifs('Primar I'!$AG$6:$AG$508,'Primar I'!$G$6:$G$508,A71,'Primar I'!$F$6:$F$508,"F")</f>
        <v>0</v>
      </c>
      <c r="AN71" s="130">
        <f>countifs('Primar I'!$G$6:$G$508,A71,'Primar I'!$AC$6:$AC$508,"I")</f>
        <v>0</v>
      </c>
      <c r="AO71" s="130">
        <f>countifs('Primar I'!$G$6:$G$508,A71,'Primar I'!$F$6:$F$508,"F",'Primar I'!$AC$6:$AC$508,"I")</f>
        <v>0</v>
      </c>
      <c r="AP71" s="130">
        <f>countifs('Primar I'!$G$6:$G$508,A71,'Primar I'!$AC$6:$AC$508,"S")</f>
        <v>0</v>
      </c>
      <c r="AQ71" s="130">
        <f>countifs('Primar I'!$G$6:$G$508,C71,'Primar I'!$F$6:$F$508,"F",'Primar I'!$AC$6:$AC$508,"S")</f>
        <v>0</v>
      </c>
      <c r="AR71" s="130">
        <f>countifs('Primar I'!$G$6:$G$508,A71,'Primar I'!$AC$6:$AC$508,"B")</f>
        <v>0</v>
      </c>
      <c r="AS71" s="130">
        <f>countifs('Primar I'!$G$6:$G$508,E71,'Primar I'!$F$6:$F$508,"F",'Primar I'!$AC$6:$AC$508,"B")</f>
        <v>0</v>
      </c>
      <c r="AT71" s="130">
        <f>countifs('Primar I'!$G$6:$G$508,A71,'Primar I'!$AC$6:$AC$508,"FB")</f>
        <v>0</v>
      </c>
      <c r="AU71" s="130">
        <f>countifs('Primar I'!$G$6:$G$508,G71,'Primar I'!$F$6:$F$508,"F",'Primar I'!$AC$6:$AC$508,"FB")</f>
        <v>0</v>
      </c>
      <c r="AV71" s="21"/>
      <c r="AW71" s="21"/>
      <c r="AX71" s="130">
        <f>countifs('Primar I'!$G$6:$G$508,A71,'Primar I'!$AO$6:$AO$508,"DA")</f>
        <v>0</v>
      </c>
      <c r="AY71" s="130">
        <f>countifs('Primar I'!$G$6:$G$508,A71,'Primar I'!$F$6:$F$508,"F",'Primar I'!$AO$6:$AO$508,"DA")</f>
        <v>0</v>
      </c>
    </row>
    <row r="72">
      <c r="A72" s="48" t="s">
        <v>729</v>
      </c>
      <c r="B72" s="130">
        <f>countifs('Primar I'!$G$6:$G$508,A72,'Primar I'!$AI$6:$AI$508,"DA")</f>
        <v>28</v>
      </c>
      <c r="C72" s="130">
        <f>countifs('Primar I'!$G$6:$G$508,A72,'Primar I'!$F$6:$F$508,"F",'Primar I'!$AI$6:$AI$508,"DA")</f>
        <v>11</v>
      </c>
      <c r="D72" s="130">
        <f>countifs('Primar I'!$G$6:$G$508,A72,'Primar I'!$AJ$6:$AJ$508,"DA")</f>
        <v>0</v>
      </c>
      <c r="E72" s="130">
        <f>countifs('Primar I'!$G$6:$G$508,A72,'Primar I'!$F$6:$F$508,"F",'Primar I'!$AJ$6:$AJ$508,"DA")</f>
        <v>0</v>
      </c>
      <c r="F72" s="130">
        <f>countifs('Primar I'!$G$6:$G$508,A72,'Primar I'!$AK$6:$AK$508,"DA")</f>
        <v>0</v>
      </c>
      <c r="G72" s="130">
        <f>countifs('Primar I'!$G$6:$G$508,A72,'Primar I'!$F$6:$F$508,"F",'Primar I'!$AK$6:$AK$508,"DA")</f>
        <v>0</v>
      </c>
      <c r="H72" s="130">
        <f>countifs('Primar I'!$G$6:$G$508,A72,'Primar I'!$AM$6:$AM$508,"DA")</f>
        <v>0</v>
      </c>
      <c r="I72" s="130">
        <f>countifs('Primar I'!$G$6:$G$508,A72,'Primar I'!$F$6:$F$508,"F",'Primar I'!$AM$6:$AM$508,"DA")</f>
        <v>0</v>
      </c>
      <c r="J72" s="130">
        <f>countifs('Primar I'!$G$6:$G$508,A72,'Primar I'!$AN$6:$AN$508,"DA")</f>
        <v>28</v>
      </c>
      <c r="K72" s="130">
        <f>countifs('Primar I'!$G$6:$G$508,A72,'Primar I'!$F$6:$F$508,"F",'Primar I'!$AN$6:$AN$508,"DA")</f>
        <v>11</v>
      </c>
      <c r="L72" s="21">
        <f>countifs('Primar I'!$G$6:$G$508,A72,'Primar I'!$AE$6:$AE$508,"=0",'Primar I'!$AN$6:$AN$508,"DA")</f>
        <v>28</v>
      </c>
      <c r="M72" s="130">
        <f>countifs('Primar I'!$G$6:$G$508,A72,'Primar I'!$AE$6:$AE$508,"=0",'Primar I'!$AN$6:$AN$508,"DA",'Primar I'!$F$6:$F$508,"F")</f>
        <v>11</v>
      </c>
      <c r="X72" s="130">
        <f>COUNTIFS('Primar I'!$G$6:$G$508,A72,'Primar I'!$AE$6:$AE$508,"&gt;0")</f>
        <v>0</v>
      </c>
      <c r="Y72" s="130">
        <f>COUNTIFS('Primar I'!$G$6:$G$508,A72,'Primar I'!$F$6:$F$508,"F",'Primar I'!$AE$6:$AE$508,"&gt;0")</f>
        <v>0</v>
      </c>
      <c r="Z72" s="130">
        <f>COUNTIFS('Primar I'!$G$6:$G$508,A72,'Primar I'!$AE$6:$AE$508,"=1")</f>
        <v>0</v>
      </c>
      <c r="AA72" s="130">
        <f>COUNTIFS('Primar I'!$G$6:$G$508,A72,'Primar I'!$F$6:$F$508,"F",'Primar I'!$AE$6:$AE$508,"=1")</f>
        <v>0</v>
      </c>
      <c r="AB72" s="130">
        <f>COUNTIFS('Primar I'!$G$6:$G$508,A72,'Primar I'!$AE$6:$AE$508,"=2")</f>
        <v>0</v>
      </c>
      <c r="AC72" s="130">
        <f>COUNTIFS('Primar I'!$G$6:$G$508,A72,'Primar I'!$F$6:$F$508,"F",'Primar I'!$AE$6:$AE$508,"=2")</f>
        <v>0</v>
      </c>
      <c r="AD72" s="130">
        <f>COUNTIFS('Primar I'!$G$6:$G$508,A72,'Primar I'!$AE$6:$AE$508,"=3")</f>
        <v>0</v>
      </c>
      <c r="AE72" s="130">
        <f>COUNTIFS('Primar I'!$G$6:$G$508,A72,'Primar I'!$F$6:$F$508,"F",'Primar I'!$AE$6:$AE$508,"=3")</f>
        <v>0</v>
      </c>
      <c r="AF72" s="130">
        <f>COUNTIFS('Primar I'!$G$6:$G$508,A72,'Primar I'!$AE$6:$AE$508,"&gt;3")</f>
        <v>0</v>
      </c>
      <c r="AG72" s="130">
        <f>COUNTIFS('Primar I'!$G$6:$G$508,A72,'Primar I'!$F$6:$F$508,"F",'Primar I'!$AE$6:$AE$508,"&gt;3")</f>
        <v>0</v>
      </c>
      <c r="AH72" s="130">
        <f>sumifs('Primar I'!$AF$6:$AF$508,'Primar I'!$G$6:$G$508,A72)</f>
        <v>23</v>
      </c>
      <c r="AI72" s="130">
        <f>sumifs('Primar I'!$AF$6:$AF$508,'Primar I'!$G$6:$G$508,A72,'Primar I'!$F$6:$F$508,"F")</f>
        <v>8</v>
      </c>
      <c r="AJ72" s="130">
        <f>sumifs('Primar I'!$AH$6:$AH$508,'Primar I'!$G$6:$G$508,A72)</f>
        <v>23</v>
      </c>
      <c r="AK72" s="130">
        <f>sumifs('Primar I'!$AH$6:$AH$508,'Primar I'!$G$6:$G$508,A72,'Primar I'!$F$6:$F$508,"F")</f>
        <v>8</v>
      </c>
      <c r="AL72" s="130">
        <f>sumifs('Primar I'!$AG$6:$AG$508,'Primar I'!$G$6:$G$508,A72)</f>
        <v>0</v>
      </c>
      <c r="AM72" s="130">
        <f>sumifs('Primar I'!$AG$6:$AG$508,'Primar I'!$G$6:$G$508,A72,'Primar I'!$F$6:$F$508,"F")</f>
        <v>0</v>
      </c>
      <c r="AN72" s="130">
        <f>countifs('Primar I'!$G$6:$G$508,A72,'Primar I'!$AC$6:$AC$508,"I")</f>
        <v>0</v>
      </c>
      <c r="AO72" s="130">
        <f>countifs('Primar I'!$G$6:$G$508,A72,'Primar I'!$F$6:$F$508,"F",'Primar I'!$AC$6:$AC$508,"I")</f>
        <v>0</v>
      </c>
      <c r="AP72" s="130">
        <f>countifs('Primar I'!$G$6:$G$508,A72,'Primar I'!$AC$6:$AC$508,"S")</f>
        <v>0</v>
      </c>
      <c r="AQ72" s="130">
        <f>countifs('Primar I'!$G$6:$G$508,C72,'Primar I'!$F$6:$F$508,"F",'Primar I'!$AC$6:$AC$508,"S")</f>
        <v>0</v>
      </c>
      <c r="AR72" s="130">
        <f>countifs('Primar I'!$G$6:$G$508,A72,'Primar I'!$AC$6:$AC$508,"B")</f>
        <v>0</v>
      </c>
      <c r="AS72" s="130">
        <f>countifs('Primar I'!$G$6:$G$508,E72,'Primar I'!$F$6:$F$508,"F",'Primar I'!$AC$6:$AC$508,"B")</f>
        <v>0</v>
      </c>
      <c r="AT72" s="130">
        <f>countifs('Primar I'!$G$6:$G$508,A72,'Primar I'!$AC$6:$AC$508,"FB")</f>
        <v>28</v>
      </c>
      <c r="AU72" s="130">
        <f>countifs('Primar I'!$G$6:$G$508,G72,'Primar I'!$F$6:$F$508,"F",'Primar I'!$AC$6:$AC$508,"FB")</f>
        <v>0</v>
      </c>
      <c r="AV72" s="21"/>
      <c r="AW72" s="21"/>
      <c r="AX72" s="130">
        <f>countifs('Primar I'!$G$6:$G$508,A72,'Primar I'!$AO$6:$AO$508,"DA")</f>
        <v>0</v>
      </c>
      <c r="AY72" s="130">
        <f>countifs('Primar I'!$G$6:$G$508,A72,'Primar I'!$F$6:$F$508,"F",'Primar I'!$AO$6:$AO$508,"DA")</f>
        <v>0</v>
      </c>
    </row>
    <row r="73">
      <c r="A73" s="133" t="s">
        <v>2071</v>
      </c>
      <c r="B73" s="134">
        <f t="shared" ref="B73:AY73" si="48">sum(B70:B72)</f>
        <v>28</v>
      </c>
      <c r="C73" s="134">
        <f t="shared" si="48"/>
        <v>11</v>
      </c>
      <c r="D73" s="134">
        <f t="shared" si="48"/>
        <v>0</v>
      </c>
      <c r="E73" s="134">
        <f t="shared" si="48"/>
        <v>0</v>
      </c>
      <c r="F73" s="134">
        <f t="shared" si="48"/>
        <v>0</v>
      </c>
      <c r="G73" s="134">
        <f t="shared" si="48"/>
        <v>0</v>
      </c>
      <c r="H73" s="134">
        <f t="shared" si="48"/>
        <v>0</v>
      </c>
      <c r="I73" s="134">
        <f t="shared" si="48"/>
        <v>0</v>
      </c>
      <c r="J73" s="134">
        <f t="shared" si="48"/>
        <v>28</v>
      </c>
      <c r="K73" s="134">
        <f t="shared" si="48"/>
        <v>11</v>
      </c>
      <c r="L73" s="134">
        <f t="shared" si="48"/>
        <v>28</v>
      </c>
      <c r="M73" s="134">
        <f t="shared" si="48"/>
        <v>11</v>
      </c>
      <c r="N73" s="134">
        <f t="shared" si="48"/>
        <v>0</v>
      </c>
      <c r="O73" s="134">
        <f t="shared" si="48"/>
        <v>0</v>
      </c>
      <c r="P73" s="134">
        <f t="shared" si="48"/>
        <v>0</v>
      </c>
      <c r="Q73" s="134">
        <f t="shared" si="48"/>
        <v>0</v>
      </c>
      <c r="R73" s="134">
        <f t="shared" si="48"/>
        <v>0</v>
      </c>
      <c r="S73" s="134">
        <f t="shared" si="48"/>
        <v>0</v>
      </c>
      <c r="T73" s="134">
        <f t="shared" si="48"/>
        <v>0</v>
      </c>
      <c r="U73" s="134">
        <f t="shared" si="48"/>
        <v>0</v>
      </c>
      <c r="V73" s="134">
        <f t="shared" si="48"/>
        <v>0</v>
      </c>
      <c r="W73" s="134">
        <f t="shared" si="48"/>
        <v>0</v>
      </c>
      <c r="X73" s="134">
        <f t="shared" si="48"/>
        <v>0</v>
      </c>
      <c r="Y73" s="134">
        <f t="shared" si="48"/>
        <v>0</v>
      </c>
      <c r="Z73" s="134">
        <f t="shared" si="48"/>
        <v>0</v>
      </c>
      <c r="AA73" s="134">
        <f t="shared" si="48"/>
        <v>0</v>
      </c>
      <c r="AB73" s="134">
        <f t="shared" si="48"/>
        <v>0</v>
      </c>
      <c r="AC73" s="134">
        <f t="shared" si="48"/>
        <v>0</v>
      </c>
      <c r="AD73" s="134">
        <f t="shared" si="48"/>
        <v>0</v>
      </c>
      <c r="AE73" s="134">
        <f t="shared" si="48"/>
        <v>0</v>
      </c>
      <c r="AF73" s="134">
        <f t="shared" si="48"/>
        <v>0</v>
      </c>
      <c r="AG73" s="134">
        <f t="shared" si="48"/>
        <v>0</v>
      </c>
      <c r="AH73" s="134">
        <f t="shared" si="48"/>
        <v>23</v>
      </c>
      <c r="AI73" s="134">
        <f t="shared" si="48"/>
        <v>8</v>
      </c>
      <c r="AJ73" s="134">
        <f t="shared" si="48"/>
        <v>23</v>
      </c>
      <c r="AK73" s="134">
        <f t="shared" si="48"/>
        <v>8</v>
      </c>
      <c r="AL73" s="134">
        <f t="shared" si="48"/>
        <v>0</v>
      </c>
      <c r="AM73" s="134">
        <f t="shared" si="48"/>
        <v>0</v>
      </c>
      <c r="AN73" s="134">
        <f t="shared" si="48"/>
        <v>0</v>
      </c>
      <c r="AO73" s="134">
        <f t="shared" si="48"/>
        <v>0</v>
      </c>
      <c r="AP73" s="134">
        <f t="shared" si="48"/>
        <v>0</v>
      </c>
      <c r="AQ73" s="134">
        <f t="shared" si="48"/>
        <v>0</v>
      </c>
      <c r="AR73" s="134">
        <f t="shared" si="48"/>
        <v>0</v>
      </c>
      <c r="AS73" s="134">
        <f t="shared" si="48"/>
        <v>0</v>
      </c>
      <c r="AT73" s="134">
        <f t="shared" si="48"/>
        <v>28</v>
      </c>
      <c r="AU73" s="134">
        <f t="shared" si="48"/>
        <v>0</v>
      </c>
      <c r="AV73" s="134">
        <f t="shared" si="48"/>
        <v>0</v>
      </c>
      <c r="AW73" s="134">
        <f t="shared" si="48"/>
        <v>0</v>
      </c>
      <c r="AX73" s="134">
        <f t="shared" si="48"/>
        <v>0</v>
      </c>
      <c r="AY73" s="134">
        <f t="shared" si="48"/>
        <v>0</v>
      </c>
    </row>
    <row r="74">
      <c r="A74" s="48" t="s">
        <v>795</v>
      </c>
      <c r="B74" s="130">
        <f>countifs('Primar I'!$G$6:$G$508,A74,'Primar I'!$AI$6:$AI$508,"DA")</f>
        <v>31</v>
      </c>
      <c r="C74" s="130">
        <f>countifs('Primar I'!$G$6:$G$508,A74,'Primar I'!$F$6:$F$508,"F",'Primar I'!$AI$6:$AI$508,"DA")</f>
        <v>12</v>
      </c>
      <c r="D74" s="130">
        <f>countifs('Primar I'!$G$6:$G$508,A74,'Primar I'!$AJ$6:$AJ$508,"DA")</f>
        <v>0</v>
      </c>
      <c r="E74" s="130">
        <f>countifs('Primar I'!$G$6:$G$508,A74,'Primar I'!$F$6:$F$508,"F",'Primar I'!$AJ$6:$AJ$508,"DA")</f>
        <v>0</v>
      </c>
      <c r="F74" s="130">
        <f>countifs('Primar I'!$G$6:$G$508,A74,'Primar I'!$AK$6:$AK$508,"DA")</f>
        <v>0</v>
      </c>
      <c r="G74" s="130">
        <f>countifs('Primar I'!$G$6:$G$508,A74,'Primar I'!$F$6:$F$508,"F",'Primar I'!$AK$6:$AK$508,"DA")</f>
        <v>0</v>
      </c>
      <c r="H74" s="130">
        <f>countifs('Primar I'!$G$6:$G$508,A74,'Primar I'!$AM$6:$AM$508,"DA")</f>
        <v>0</v>
      </c>
      <c r="I74" s="130">
        <f>countifs('Primar I'!$G$6:$G$508,A74,'Primar I'!$F$6:$F$508,"F",'Primar I'!$AM$6:$AM$508,"DA")</f>
        <v>0</v>
      </c>
      <c r="J74" s="130">
        <f>countifs('Primar I'!$G$6:$G$508,A74,'Primar I'!$AN$6:$AN$508,"DA")</f>
        <v>31</v>
      </c>
      <c r="K74" s="130">
        <f>countifs('Primar I'!$G$6:$G$508,A74,'Primar I'!$F$6:$F$508,"F",'Primar I'!$AN$6:$AN$508,"DA")</f>
        <v>12</v>
      </c>
      <c r="L74" s="21">
        <f>countifs('Primar I'!$G$6:$G$508,A74,'Primar I'!$AE$6:$AE$508,"=0",'Primar I'!$AN$6:$AN$508,"DA")</f>
        <v>31</v>
      </c>
      <c r="M74" s="130">
        <f>countifs('Primar I'!$G$6:$G$508,A74,'Primar I'!$AE$6:$AE$508,"=0",'Primar I'!$AN$6:$AN$508,"DA",'Primar I'!$F$6:$F$508,"F")</f>
        <v>12</v>
      </c>
      <c r="X74" s="130">
        <f>COUNTIFS('Primar I'!$G$6:$G$508,A74,'Primar I'!$AE$6:$AE$508,"&gt;0")</f>
        <v>0</v>
      </c>
      <c r="Y74" s="130">
        <f>COUNTIFS('Primar I'!$G$6:$G$508,A74,'Primar I'!$F$6:$F$508,"F",'Primar I'!$AE$6:$AE$508,"&gt;0")</f>
        <v>0</v>
      </c>
      <c r="Z74" s="130">
        <f>COUNTIFS('Primar I'!$G$6:$G$508,A74,'Primar I'!$AE$6:$AE$508,"=1")</f>
        <v>0</v>
      </c>
      <c r="AA74" s="130">
        <f>COUNTIFS('Primar I'!$G$6:$G$508,A74,'Primar I'!$F$6:$F$508,"F",'Primar I'!$AE$6:$AE$508,"=1")</f>
        <v>0</v>
      </c>
      <c r="AB74" s="130">
        <f>COUNTIFS('Primar I'!$G$6:$G$508,A74,'Primar I'!$AE$6:$AE$508,"=2")</f>
        <v>0</v>
      </c>
      <c r="AC74" s="130">
        <f>COUNTIFS('Primar I'!$G$6:$G$508,A74,'Primar I'!$F$6:$F$508,"F",'Primar I'!$AE$6:$AE$508,"=2")</f>
        <v>0</v>
      </c>
      <c r="AD74" s="130">
        <f>COUNTIFS('Primar I'!$G$6:$G$508,A74,'Primar I'!$AE$6:$AE$508,"=3")</f>
        <v>0</v>
      </c>
      <c r="AE74" s="130">
        <f>COUNTIFS('Primar I'!$G$6:$G$508,A74,'Primar I'!$F$6:$F$508,"F",'Primar I'!$AE$6:$AE$508,"=3")</f>
        <v>0</v>
      </c>
      <c r="AF74" s="130">
        <f>COUNTIFS('Primar I'!$G$6:$G$508,A74,'Primar I'!$AE$6:$AE$508,"&gt;3")</f>
        <v>0</v>
      </c>
      <c r="AG74" s="130">
        <f>COUNTIFS('Primar I'!$G$6:$G$508,A74,'Primar I'!$F$6:$F$508,"F",'Primar I'!$AE$6:$AE$508,"&gt;3")</f>
        <v>0</v>
      </c>
      <c r="AH74" s="130">
        <f>sumifs('Primar I'!$AF$6:$AF$508,'Primar I'!$G$6:$G$508,A74)</f>
        <v>0</v>
      </c>
      <c r="AI74" s="130">
        <f>sumifs('Primar I'!$AF$6:$AF$508,'Primar I'!$G$6:$G$508,A74,'Primar I'!$F$6:$F$508,"F")</f>
        <v>0</v>
      </c>
      <c r="AJ74" s="130">
        <f>sumifs('Primar I'!$AH$6:$AH$508,'Primar I'!$G$6:$G$508,A74)</f>
        <v>0</v>
      </c>
      <c r="AK74" s="130">
        <f>sumifs('Primar I'!$AH$6:$AH$508,'Primar I'!$G$6:$G$508,A74,'Primar I'!$F$6:$F$508,"F")</f>
        <v>0</v>
      </c>
      <c r="AL74" s="130">
        <f>sumifs('Primar I'!$AG$6:$AG$508,'Primar I'!$G$6:$G$508,A74)</f>
        <v>0</v>
      </c>
      <c r="AM74" s="130">
        <f>sumifs('Primar I'!$AG$6:$AG$508,'Primar I'!$G$6:$G$508,A74,'Primar I'!$F$6:$F$508,"F")</f>
        <v>0</v>
      </c>
      <c r="AN74" s="130">
        <f>countifs('Primar I'!$G$6:$G$508,A74,'Primar I'!$AC$6:$AC$508,"I")</f>
        <v>0</v>
      </c>
      <c r="AO74" s="130">
        <f>countifs('Primar I'!$G$6:$G$508,A74,'Primar I'!$F$6:$F$508,"F",'Primar I'!$AC$6:$AC$508,"I")</f>
        <v>0</v>
      </c>
      <c r="AP74" s="130">
        <f>countifs('Primar I'!$G$6:$G$508,A74,'Primar I'!$AC$6:$AC$508,"S")</f>
        <v>0</v>
      </c>
      <c r="AQ74" s="130">
        <f>countifs('Primar I'!$G$6:$G$508,C74,'Primar I'!$F$6:$F$508,"F",'Primar I'!$AC$6:$AC$508,"S")</f>
        <v>0</v>
      </c>
      <c r="AR74" s="130">
        <f>countifs('Primar I'!$G$6:$G$508,A74,'Primar I'!$AC$6:$AC$508,"B")</f>
        <v>0</v>
      </c>
      <c r="AS74" s="130">
        <f>countifs('Primar I'!$G$6:$G$508,E74,'Primar I'!$F$6:$F$508,"F",'Primar I'!$AC$6:$AC$508,"B")</f>
        <v>0</v>
      </c>
      <c r="AT74" s="130">
        <f>countifs('Primar I'!$G$6:$G$508,A74,'Primar I'!$AC$6:$AC$508,"FB")</f>
        <v>31</v>
      </c>
      <c r="AU74" s="130">
        <f>countifs('Primar I'!$G$6:$G$508,G74,'Primar I'!$F$6:$F$508,"F",'Primar I'!$AC$6:$AC$508,"FB")</f>
        <v>0</v>
      </c>
      <c r="AV74" s="21"/>
      <c r="AW74" s="21"/>
      <c r="AX74" s="130">
        <f>countifs('Primar I'!$G$6:$G$508,A74,'Primar I'!$AO$6:$AO$508,"DA")</f>
        <v>0</v>
      </c>
      <c r="AY74" s="130">
        <f>countifs('Primar I'!$G$6:$G$508,A74,'Primar I'!$F$6:$F$508,"F",'Primar I'!$AO$6:$AO$508,"DA")</f>
        <v>0</v>
      </c>
    </row>
    <row r="75">
      <c r="A75" s="48" t="s">
        <v>851</v>
      </c>
      <c r="B75" s="130">
        <f>countifs('Primar I'!$G$6:$G$508,A75,'Primar I'!$AI$6:$AI$508,"DA")</f>
        <v>33</v>
      </c>
      <c r="C75" s="130">
        <f>countifs('Primar I'!$G$6:$G$508,A75,'Primar I'!$F$6:$F$508,"F",'Primar I'!$AI$6:$AI$508,"DA")</f>
        <v>15</v>
      </c>
      <c r="D75" s="130">
        <f>countifs('Primar I'!$G$6:$G$508,A75,'Primar I'!$AJ$6:$AJ$508,"DA")</f>
        <v>0</v>
      </c>
      <c r="E75" s="130">
        <f>countifs('Primar I'!$G$6:$G$508,A75,'Primar I'!$F$6:$F$508,"F",'Primar I'!$AJ$6:$AJ$508,"DA")</f>
        <v>0</v>
      </c>
      <c r="F75" s="130">
        <f>countifs('Primar I'!$G$6:$G$508,A75,'Primar I'!$AK$6:$AK$508,"DA")</f>
        <v>0</v>
      </c>
      <c r="G75" s="130">
        <f>countifs('Primar I'!$G$6:$G$508,A75,'Primar I'!$F$6:$F$508,"F",'Primar I'!$AK$6:$AK$508,"DA")</f>
        <v>0</v>
      </c>
      <c r="H75" s="130">
        <f>countifs('Primar I'!$G$6:$G$508,A75,'Primar I'!$AM$6:$AM$508,"DA")</f>
        <v>0</v>
      </c>
      <c r="I75" s="130">
        <f>countifs('Primar I'!$G$6:$G$508,A75,'Primar I'!$F$6:$F$508,"F",'Primar I'!$AM$6:$AM$508,"DA")</f>
        <v>0</v>
      </c>
      <c r="J75" s="130">
        <f>countifs('Primar I'!$G$6:$G$508,A75,'Primar I'!$AN$6:$AN$508,"DA")</f>
        <v>33</v>
      </c>
      <c r="K75" s="130">
        <f>countifs('Primar I'!$G$6:$G$508,A75,'Primar I'!$F$6:$F$508,"F",'Primar I'!$AN$6:$AN$508,"DA")</f>
        <v>15</v>
      </c>
      <c r="L75" s="21">
        <f>countifs('Primar I'!$G$6:$G$508,A75,'Primar I'!$AE$6:$AE$508,"=0",'Primar I'!$AN$6:$AN$508,"DA")</f>
        <v>33</v>
      </c>
      <c r="M75" s="130">
        <f>countifs('Primar I'!$G$6:$G$508,A75,'Primar I'!$AE$6:$AE$508,"=0",'Primar I'!$AN$6:$AN$508,"DA",'Primar I'!$F$6:$F$508,"F")</f>
        <v>15</v>
      </c>
      <c r="X75" s="130">
        <f>COUNTIFS('Primar I'!$G$6:$G$508,A75,'Primar I'!$AE$6:$AE$508,"&gt;0")</f>
        <v>0</v>
      </c>
      <c r="Y75" s="130">
        <f>COUNTIFS('Primar I'!$G$6:$G$508,A75,'Primar I'!$F$6:$F$508,"F",'Primar I'!$AE$6:$AE$508,"&gt;0")</f>
        <v>0</v>
      </c>
      <c r="Z75" s="130">
        <f>COUNTIFS('Primar I'!$G$6:$G$508,A75,'Primar I'!$AE$6:$AE$508,"=1")</f>
        <v>0</v>
      </c>
      <c r="AA75" s="130">
        <f>COUNTIFS('Primar I'!$G$6:$G$508,A75,'Primar I'!$F$6:$F$508,"F",'Primar I'!$AE$6:$AE$508,"=1")</f>
        <v>0</v>
      </c>
      <c r="AB75" s="130">
        <f>COUNTIFS('Primar I'!$G$6:$G$508,A75,'Primar I'!$AE$6:$AE$508,"=2")</f>
        <v>0</v>
      </c>
      <c r="AC75" s="130">
        <f>COUNTIFS('Primar I'!$G$6:$G$508,A75,'Primar I'!$F$6:$F$508,"F",'Primar I'!$AE$6:$AE$508,"=2")</f>
        <v>0</v>
      </c>
      <c r="AD75" s="130">
        <f>COUNTIFS('Primar I'!$G$6:$G$508,A75,'Primar I'!$AE$6:$AE$508,"=3")</f>
        <v>0</v>
      </c>
      <c r="AE75" s="130">
        <f>COUNTIFS('Primar I'!$G$6:$G$508,A75,'Primar I'!$F$6:$F$508,"F",'Primar I'!$AE$6:$AE$508,"=3")</f>
        <v>0</v>
      </c>
      <c r="AF75" s="130">
        <f>COUNTIFS('Primar I'!$G$6:$G$508,A75,'Primar I'!$AE$6:$AE$508,"&gt;3")</f>
        <v>0</v>
      </c>
      <c r="AG75" s="130">
        <f>COUNTIFS('Primar I'!$G$6:$G$508,A75,'Primar I'!$F$6:$F$508,"F",'Primar I'!$AE$6:$AE$508,"&gt;3")</f>
        <v>0</v>
      </c>
      <c r="AH75" s="130">
        <f>sumifs('Primar I'!$AF$6:$AF$508,'Primar I'!$G$6:$G$508,A75)</f>
        <v>0</v>
      </c>
      <c r="AI75" s="130">
        <f>sumifs('Primar I'!$AF$6:$AF$508,'Primar I'!$G$6:$G$508,A75,'Primar I'!$F$6:$F$508,"F")</f>
        <v>0</v>
      </c>
      <c r="AJ75" s="130">
        <f>sumifs('Primar I'!$AH$6:$AH$508,'Primar I'!$G$6:$G$508,A75)</f>
        <v>0</v>
      </c>
      <c r="AK75" s="130">
        <f>sumifs('Primar I'!$AH$6:$AH$508,'Primar I'!$G$6:$G$508,A75,'Primar I'!$F$6:$F$508,"F")</f>
        <v>0</v>
      </c>
      <c r="AL75" s="130">
        <f>sumifs('Primar I'!$AG$6:$AG$508,'Primar I'!$G$6:$G$508,A75)</f>
        <v>0</v>
      </c>
      <c r="AM75" s="130">
        <f>sumifs('Primar I'!$AG$6:$AG$508,'Primar I'!$G$6:$G$508,A75,'Primar I'!$F$6:$F$508,"F")</f>
        <v>0</v>
      </c>
      <c r="AN75" s="130">
        <f>countifs('Primar I'!$G$6:$G$508,A75,'Primar I'!$AC$6:$AC$508,"I")</f>
        <v>0</v>
      </c>
      <c r="AO75" s="130">
        <f>countifs('Primar I'!$G$6:$G$508,A75,'Primar I'!$F$6:$F$508,"F",'Primar I'!$AC$6:$AC$508,"I")</f>
        <v>0</v>
      </c>
      <c r="AP75" s="130">
        <f>countifs('Primar I'!$G$6:$G$508,A75,'Primar I'!$AC$6:$AC$508,"S")</f>
        <v>0</v>
      </c>
      <c r="AQ75" s="130">
        <f>countifs('Primar I'!$G$6:$G$508,C75,'Primar I'!$F$6:$F$508,"F",'Primar I'!$AC$6:$AC$508,"S")</f>
        <v>0</v>
      </c>
      <c r="AR75" s="130">
        <f>countifs('Primar I'!$G$6:$G$508,A75,'Primar I'!$AC$6:$AC$508,"B")</f>
        <v>0</v>
      </c>
      <c r="AS75" s="130">
        <f>countifs('Primar I'!$G$6:$G$508,E75,'Primar I'!$F$6:$F$508,"F",'Primar I'!$AC$6:$AC$508,"B")</f>
        <v>0</v>
      </c>
      <c r="AT75" s="130">
        <f>countifs('Primar I'!$G$6:$G$508,A75,'Primar I'!$AC$6:$AC$508,"FB")</f>
        <v>33</v>
      </c>
      <c r="AU75" s="130">
        <f>countifs('Primar I'!$G$6:$G$508,G75,'Primar I'!$F$6:$F$508,"F",'Primar I'!$AC$6:$AC$508,"FB")</f>
        <v>0</v>
      </c>
      <c r="AV75" s="21"/>
      <c r="AW75" s="21"/>
      <c r="AX75" s="130">
        <f>countifs('Primar I'!$G$6:$G$508,A75,'Primar I'!$AO$6:$AO$508,"DA")</f>
        <v>0</v>
      </c>
      <c r="AY75" s="130">
        <f>countifs('Primar I'!$G$6:$G$508,A75,'Primar I'!$F$6:$F$508,"F",'Primar I'!$AO$6:$AO$508,"DA")</f>
        <v>0</v>
      </c>
    </row>
    <row r="76">
      <c r="A76" s="48" t="s">
        <v>904</v>
      </c>
      <c r="B76" s="130">
        <f>countifs('Primar I'!$G$6:$G$508,A76,'Primar I'!$AI$6:$AI$508,"DA")</f>
        <v>36</v>
      </c>
      <c r="C76" s="130">
        <f>countifs('Primar I'!$G$6:$G$508,A76,'Primar I'!$F$6:$F$508,"F",'Primar I'!$AI$6:$AI$508,"DA")</f>
        <v>17</v>
      </c>
      <c r="D76" s="130">
        <f>countifs('Primar I'!$G$6:$G$508,A76,'Primar I'!$AJ$6:$AJ$508,"DA")</f>
        <v>0</v>
      </c>
      <c r="E76" s="130">
        <f>countifs('Primar I'!$G$6:$G$508,A76,'Primar I'!$F$6:$F$508,"F",'Primar I'!$AJ$6:$AJ$508,"DA")</f>
        <v>0</v>
      </c>
      <c r="F76" s="130">
        <f>countifs('Primar I'!$G$6:$G$508,A76,'Primar I'!$AK$6:$AK$508,"DA")</f>
        <v>0</v>
      </c>
      <c r="G76" s="130">
        <f>countifs('Primar I'!$G$6:$G$508,A76,'Primar I'!$F$6:$F$508,"F",'Primar I'!$AK$6:$AK$508,"DA")</f>
        <v>0</v>
      </c>
      <c r="H76" s="130">
        <f>countifs('Primar I'!$G$6:$G$508,A76,'Primar I'!$AM$6:$AM$508,"DA")</f>
        <v>0</v>
      </c>
      <c r="I76" s="130">
        <f>countifs('Primar I'!$G$6:$G$508,A76,'Primar I'!$F$6:$F$508,"F",'Primar I'!$AM$6:$AM$508,"DA")</f>
        <v>0</v>
      </c>
      <c r="J76" s="130">
        <f>countifs('Primar I'!$G$6:$G$508,A76,'Primar I'!$AN$6:$AN$508,"DA")</f>
        <v>36</v>
      </c>
      <c r="K76" s="130">
        <f>countifs('Primar I'!$G$6:$G$508,A76,'Primar I'!$F$6:$F$508,"F",'Primar I'!$AN$6:$AN$508,"DA")</f>
        <v>17</v>
      </c>
      <c r="L76" s="21">
        <f>countifs('Primar I'!$G$6:$G$508,A76,'Primar I'!$AE$6:$AE$508,"=0",'Primar I'!$AN$6:$AN$508,"DA")</f>
        <v>36</v>
      </c>
      <c r="M76" s="130">
        <f>countifs('Primar I'!$G$6:$G$508,A76,'Primar I'!$AE$6:$AE$508,"=0",'Primar I'!$AN$6:$AN$508,"DA",'Primar I'!$F$6:$F$508,"F")</f>
        <v>17</v>
      </c>
      <c r="X76" s="130">
        <f>COUNTIFS('Primar I'!$G$6:$G$508,A76,'Primar I'!$AE$6:$AE$508,"&gt;0")</f>
        <v>0</v>
      </c>
      <c r="Y76" s="130">
        <f>COUNTIFS('Primar I'!$G$6:$G$508,A76,'Primar I'!$F$6:$F$508,"F",'Primar I'!$AE$6:$AE$508,"&gt;0")</f>
        <v>0</v>
      </c>
      <c r="Z76" s="130">
        <f>COUNTIFS('Primar I'!$G$6:$G$508,A76,'Primar I'!$AE$6:$AE$508,"=1")</f>
        <v>0</v>
      </c>
      <c r="AA76" s="130">
        <f>COUNTIFS('Primar I'!$G$6:$G$508,A76,'Primar I'!$F$6:$F$508,"F",'Primar I'!$AE$6:$AE$508,"=1")</f>
        <v>0</v>
      </c>
      <c r="AB76" s="130">
        <f>COUNTIFS('Primar I'!$G$6:$G$508,A76,'Primar I'!$AE$6:$AE$508,"=2")</f>
        <v>0</v>
      </c>
      <c r="AC76" s="130">
        <f>COUNTIFS('Primar I'!$G$6:$G$508,A76,'Primar I'!$F$6:$F$508,"F",'Primar I'!$AE$6:$AE$508,"=2")</f>
        <v>0</v>
      </c>
      <c r="AD76" s="130">
        <f>COUNTIFS('Primar I'!$G$6:$G$508,A76,'Primar I'!$AE$6:$AE$508,"=3")</f>
        <v>0</v>
      </c>
      <c r="AE76" s="130">
        <f>COUNTIFS('Primar I'!$G$6:$G$508,A76,'Primar I'!$F$6:$F$508,"F",'Primar I'!$AE$6:$AE$508,"=3")</f>
        <v>0</v>
      </c>
      <c r="AF76" s="130">
        <f>COUNTIFS('Primar I'!$G$6:$G$508,A76,'Primar I'!$AE$6:$AE$508,"&gt;3")</f>
        <v>0</v>
      </c>
      <c r="AG76" s="130">
        <f>COUNTIFS('Primar I'!$G$6:$G$508,A76,'Primar I'!$F$6:$F$508,"F",'Primar I'!$AE$6:$AE$508,"&gt;3")</f>
        <v>0</v>
      </c>
      <c r="AH76" s="130">
        <f>sumifs('Primar I'!$AF$6:$AF$508,'Primar I'!$G$6:$G$508,A76)</f>
        <v>315</v>
      </c>
      <c r="AI76" s="130">
        <f>sumifs('Primar I'!$AF$6:$AF$508,'Primar I'!$G$6:$G$508,A76,'Primar I'!$F$6:$F$508,"F")</f>
        <v>107</v>
      </c>
      <c r="AJ76" s="130">
        <f>sumifs('Primar I'!$AH$6:$AH$508,'Primar I'!$G$6:$G$508,A76)</f>
        <v>315</v>
      </c>
      <c r="AK76" s="130">
        <f>sumifs('Primar I'!$AH$6:$AH$508,'Primar I'!$G$6:$G$508,A76,'Primar I'!$F$6:$F$508,"F")</f>
        <v>107</v>
      </c>
      <c r="AL76" s="130">
        <f>sumifs('Primar I'!$AG$6:$AG$508,'Primar I'!$G$6:$G$508,A76)</f>
        <v>0</v>
      </c>
      <c r="AM76" s="130">
        <f>sumifs('Primar I'!$AG$6:$AG$508,'Primar I'!$G$6:$G$508,A76,'Primar I'!$F$6:$F$508,"F")</f>
        <v>0</v>
      </c>
      <c r="AN76" s="130">
        <f>countifs('Primar I'!$G$6:$G$508,A76,'Primar I'!$AC$6:$AC$508,"I")</f>
        <v>0</v>
      </c>
      <c r="AO76" s="130">
        <f>countifs('Primar I'!$G$6:$G$508,A76,'Primar I'!$F$6:$F$508,"F",'Primar I'!$AC$6:$AC$508,"I")</f>
        <v>0</v>
      </c>
      <c r="AP76" s="130">
        <f>countifs('Primar I'!$G$6:$G$508,A76,'Primar I'!$AC$6:$AC$508,"S")</f>
        <v>0</v>
      </c>
      <c r="AQ76" s="130">
        <f>countifs('Primar I'!$G$6:$G$508,C76,'Primar I'!$F$6:$F$508,"F",'Primar I'!$AC$6:$AC$508,"S")</f>
        <v>0</v>
      </c>
      <c r="AR76" s="130">
        <f>countifs('Primar I'!$G$6:$G$508,A76,'Primar I'!$AC$6:$AC$508,"B")</f>
        <v>0</v>
      </c>
      <c r="AS76" s="130">
        <f>countifs('Primar I'!$G$6:$G$508,E76,'Primar I'!$F$6:$F$508,"F",'Primar I'!$AC$6:$AC$508,"B")</f>
        <v>0</v>
      </c>
      <c r="AT76" s="130">
        <f>countifs('Primar I'!$G$6:$G$508,A76,'Primar I'!$AC$6:$AC$508,"FB")</f>
        <v>36</v>
      </c>
      <c r="AU76" s="130">
        <f>countifs('Primar I'!$G$6:$G$508,G76,'Primar I'!$F$6:$F$508,"F",'Primar I'!$AC$6:$AC$508,"FB")</f>
        <v>0</v>
      </c>
      <c r="AV76" s="21"/>
      <c r="AW76" s="21"/>
      <c r="AX76" s="130">
        <f>countifs('Primar I'!$G$6:$G$508,A76,'Primar I'!$AO$6:$AO$508,"DA")</f>
        <v>0</v>
      </c>
      <c r="AY76" s="130">
        <f>countifs('Primar I'!$G$6:$G$508,A76,'Primar I'!$F$6:$F$508,"F",'Primar I'!$AO$6:$AO$508,"DA")</f>
        <v>0</v>
      </c>
    </row>
    <row r="77">
      <c r="A77" s="133" t="s">
        <v>2071</v>
      </c>
      <c r="B77" s="134">
        <f t="shared" ref="B77:AY77" si="49">sum(B74:B76)</f>
        <v>100</v>
      </c>
      <c r="C77" s="134">
        <f t="shared" si="49"/>
        <v>44</v>
      </c>
      <c r="D77" s="134">
        <f t="shared" si="49"/>
        <v>0</v>
      </c>
      <c r="E77" s="134">
        <f t="shared" si="49"/>
        <v>0</v>
      </c>
      <c r="F77" s="134">
        <f t="shared" si="49"/>
        <v>0</v>
      </c>
      <c r="G77" s="134">
        <f t="shared" si="49"/>
        <v>0</v>
      </c>
      <c r="H77" s="134">
        <f t="shared" si="49"/>
        <v>0</v>
      </c>
      <c r="I77" s="134">
        <f t="shared" si="49"/>
        <v>0</v>
      </c>
      <c r="J77" s="134">
        <f t="shared" si="49"/>
        <v>100</v>
      </c>
      <c r="K77" s="134">
        <f t="shared" si="49"/>
        <v>44</v>
      </c>
      <c r="L77" s="134">
        <f t="shared" si="49"/>
        <v>100</v>
      </c>
      <c r="M77" s="134">
        <f t="shared" si="49"/>
        <v>44</v>
      </c>
      <c r="N77" s="134">
        <f t="shared" si="49"/>
        <v>0</v>
      </c>
      <c r="O77" s="134">
        <f t="shared" si="49"/>
        <v>0</v>
      </c>
      <c r="P77" s="134">
        <f t="shared" si="49"/>
        <v>0</v>
      </c>
      <c r="Q77" s="134">
        <f t="shared" si="49"/>
        <v>0</v>
      </c>
      <c r="R77" s="134">
        <f t="shared" si="49"/>
        <v>0</v>
      </c>
      <c r="S77" s="134">
        <f t="shared" si="49"/>
        <v>0</v>
      </c>
      <c r="T77" s="134">
        <f t="shared" si="49"/>
        <v>0</v>
      </c>
      <c r="U77" s="134">
        <f t="shared" si="49"/>
        <v>0</v>
      </c>
      <c r="V77" s="134">
        <f t="shared" si="49"/>
        <v>0</v>
      </c>
      <c r="W77" s="134">
        <f t="shared" si="49"/>
        <v>0</v>
      </c>
      <c r="X77" s="134">
        <f t="shared" si="49"/>
        <v>0</v>
      </c>
      <c r="Y77" s="134">
        <f t="shared" si="49"/>
        <v>0</v>
      </c>
      <c r="Z77" s="134">
        <f t="shared" si="49"/>
        <v>0</v>
      </c>
      <c r="AA77" s="134">
        <f t="shared" si="49"/>
        <v>0</v>
      </c>
      <c r="AB77" s="134">
        <f t="shared" si="49"/>
        <v>0</v>
      </c>
      <c r="AC77" s="134">
        <f t="shared" si="49"/>
        <v>0</v>
      </c>
      <c r="AD77" s="134">
        <f t="shared" si="49"/>
        <v>0</v>
      </c>
      <c r="AE77" s="134">
        <f t="shared" si="49"/>
        <v>0</v>
      </c>
      <c r="AF77" s="134">
        <f t="shared" si="49"/>
        <v>0</v>
      </c>
      <c r="AG77" s="134">
        <f t="shared" si="49"/>
        <v>0</v>
      </c>
      <c r="AH77" s="134">
        <f t="shared" si="49"/>
        <v>315</v>
      </c>
      <c r="AI77" s="134">
        <f t="shared" si="49"/>
        <v>107</v>
      </c>
      <c r="AJ77" s="134">
        <f t="shared" si="49"/>
        <v>315</v>
      </c>
      <c r="AK77" s="134">
        <f t="shared" si="49"/>
        <v>107</v>
      </c>
      <c r="AL77" s="134">
        <f t="shared" si="49"/>
        <v>0</v>
      </c>
      <c r="AM77" s="134">
        <f t="shared" si="49"/>
        <v>0</v>
      </c>
      <c r="AN77" s="134">
        <f t="shared" si="49"/>
        <v>0</v>
      </c>
      <c r="AO77" s="134">
        <f t="shared" si="49"/>
        <v>0</v>
      </c>
      <c r="AP77" s="134">
        <f t="shared" si="49"/>
        <v>0</v>
      </c>
      <c r="AQ77" s="134">
        <f t="shared" si="49"/>
        <v>0</v>
      </c>
      <c r="AR77" s="134">
        <f t="shared" si="49"/>
        <v>0</v>
      </c>
      <c r="AS77" s="134">
        <f t="shared" si="49"/>
        <v>0</v>
      </c>
      <c r="AT77" s="134">
        <f t="shared" si="49"/>
        <v>100</v>
      </c>
      <c r="AU77" s="134">
        <f t="shared" si="49"/>
        <v>0</v>
      </c>
      <c r="AV77" s="134">
        <f t="shared" si="49"/>
        <v>0</v>
      </c>
      <c r="AW77" s="134">
        <f t="shared" si="49"/>
        <v>0</v>
      </c>
      <c r="AX77" s="134">
        <f t="shared" si="49"/>
        <v>0</v>
      </c>
      <c r="AY77" s="134">
        <f t="shared" si="49"/>
        <v>0</v>
      </c>
    </row>
    <row r="78">
      <c r="A78" s="139" t="s">
        <v>2096</v>
      </c>
      <c r="B78" s="147">
        <f t="shared" ref="B78:AY78" si="50">B77+B73+B69+B65+B60</f>
        <v>277</v>
      </c>
      <c r="C78" s="147">
        <f t="shared" si="50"/>
        <v>131</v>
      </c>
      <c r="D78" s="147">
        <f t="shared" si="50"/>
        <v>0</v>
      </c>
      <c r="E78" s="147">
        <f t="shared" si="50"/>
        <v>0</v>
      </c>
      <c r="F78" s="147">
        <f t="shared" si="50"/>
        <v>0</v>
      </c>
      <c r="G78" s="147">
        <f t="shared" si="50"/>
        <v>0</v>
      </c>
      <c r="H78" s="147">
        <f t="shared" si="50"/>
        <v>0</v>
      </c>
      <c r="I78" s="147">
        <f t="shared" si="50"/>
        <v>0</v>
      </c>
      <c r="J78" s="147">
        <f t="shared" si="50"/>
        <v>277</v>
      </c>
      <c r="K78" s="147">
        <f t="shared" si="50"/>
        <v>131</v>
      </c>
      <c r="L78" s="147">
        <f t="shared" si="50"/>
        <v>277</v>
      </c>
      <c r="M78" s="147">
        <f t="shared" si="50"/>
        <v>131</v>
      </c>
      <c r="N78" s="147">
        <f t="shared" si="50"/>
        <v>0</v>
      </c>
      <c r="O78" s="147">
        <f t="shared" si="50"/>
        <v>0</v>
      </c>
      <c r="P78" s="147">
        <f t="shared" si="50"/>
        <v>0</v>
      </c>
      <c r="Q78" s="147">
        <f t="shared" si="50"/>
        <v>0</v>
      </c>
      <c r="R78" s="147">
        <f t="shared" si="50"/>
        <v>0</v>
      </c>
      <c r="S78" s="147">
        <f t="shared" si="50"/>
        <v>0</v>
      </c>
      <c r="T78" s="147">
        <f t="shared" si="50"/>
        <v>0</v>
      </c>
      <c r="U78" s="147">
        <f t="shared" si="50"/>
        <v>0</v>
      </c>
      <c r="V78" s="147">
        <f t="shared" si="50"/>
        <v>0</v>
      </c>
      <c r="W78" s="147">
        <f t="shared" si="50"/>
        <v>0</v>
      </c>
      <c r="X78" s="147">
        <f t="shared" si="50"/>
        <v>0</v>
      </c>
      <c r="Y78" s="147">
        <f t="shared" si="50"/>
        <v>0</v>
      </c>
      <c r="Z78" s="147">
        <f t="shared" si="50"/>
        <v>0</v>
      </c>
      <c r="AA78" s="147">
        <f t="shared" si="50"/>
        <v>0</v>
      </c>
      <c r="AB78" s="147">
        <f t="shared" si="50"/>
        <v>0</v>
      </c>
      <c r="AC78" s="147">
        <f t="shared" si="50"/>
        <v>0</v>
      </c>
      <c r="AD78" s="147">
        <f t="shared" si="50"/>
        <v>0</v>
      </c>
      <c r="AE78" s="147">
        <f t="shared" si="50"/>
        <v>0</v>
      </c>
      <c r="AF78" s="147">
        <f t="shared" si="50"/>
        <v>0</v>
      </c>
      <c r="AG78" s="147">
        <f t="shared" si="50"/>
        <v>0</v>
      </c>
      <c r="AH78" s="147">
        <f t="shared" si="50"/>
        <v>374</v>
      </c>
      <c r="AI78" s="147">
        <f t="shared" si="50"/>
        <v>139</v>
      </c>
      <c r="AJ78" s="147">
        <f t="shared" si="50"/>
        <v>374</v>
      </c>
      <c r="AK78" s="147">
        <f t="shared" si="50"/>
        <v>139</v>
      </c>
      <c r="AL78" s="147">
        <f t="shared" si="50"/>
        <v>0</v>
      </c>
      <c r="AM78" s="147">
        <f t="shared" si="50"/>
        <v>0</v>
      </c>
      <c r="AN78" s="147">
        <f t="shared" si="50"/>
        <v>0</v>
      </c>
      <c r="AO78" s="147">
        <f t="shared" si="50"/>
        <v>0</v>
      </c>
      <c r="AP78" s="147">
        <f t="shared" si="50"/>
        <v>0</v>
      </c>
      <c r="AQ78" s="147">
        <f t="shared" si="50"/>
        <v>0</v>
      </c>
      <c r="AR78" s="147">
        <f t="shared" si="50"/>
        <v>0</v>
      </c>
      <c r="AS78" s="147">
        <f t="shared" si="50"/>
        <v>0</v>
      </c>
      <c r="AT78" s="147">
        <f t="shared" si="50"/>
        <v>279</v>
      </c>
      <c r="AU78" s="147">
        <f t="shared" si="50"/>
        <v>0</v>
      </c>
      <c r="AV78" s="147">
        <f t="shared" si="50"/>
        <v>0</v>
      </c>
      <c r="AW78" s="147">
        <f t="shared" si="50"/>
        <v>0</v>
      </c>
      <c r="AX78" s="147">
        <f t="shared" si="50"/>
        <v>0</v>
      </c>
      <c r="AY78" s="147">
        <f t="shared" si="50"/>
        <v>0</v>
      </c>
    </row>
    <row r="83">
      <c r="A83" s="148" t="s">
        <v>2098</v>
      </c>
      <c r="B83" s="149">
        <f t="shared" ref="B83:AY83" si="51">B78+B51+B29</f>
        <v>1015</v>
      </c>
      <c r="C83" s="149">
        <f t="shared" si="51"/>
        <v>547</v>
      </c>
      <c r="D83" s="149">
        <f t="shared" si="51"/>
        <v>4</v>
      </c>
      <c r="E83" s="149">
        <f t="shared" si="51"/>
        <v>3</v>
      </c>
      <c r="F83" s="149">
        <f t="shared" si="51"/>
        <v>0</v>
      </c>
      <c r="G83" s="149">
        <f t="shared" si="51"/>
        <v>0</v>
      </c>
      <c r="H83" s="149">
        <f t="shared" si="51"/>
        <v>24</v>
      </c>
      <c r="I83" s="149">
        <f t="shared" si="51"/>
        <v>14</v>
      </c>
      <c r="J83" s="149">
        <f t="shared" si="51"/>
        <v>1015</v>
      </c>
      <c r="K83" s="149">
        <f t="shared" si="51"/>
        <v>549</v>
      </c>
      <c r="L83" s="149">
        <f t="shared" si="51"/>
        <v>977</v>
      </c>
      <c r="M83" s="149">
        <f t="shared" si="51"/>
        <v>533</v>
      </c>
      <c r="N83" s="149">
        <f t="shared" si="51"/>
        <v>0</v>
      </c>
      <c r="O83" s="149">
        <f t="shared" si="51"/>
        <v>0</v>
      </c>
      <c r="P83" s="149">
        <f t="shared" si="51"/>
        <v>2</v>
      </c>
      <c r="Q83" s="149">
        <f t="shared" si="51"/>
        <v>0</v>
      </c>
      <c r="R83" s="149">
        <f t="shared" si="51"/>
        <v>25</v>
      </c>
      <c r="S83" s="149">
        <f t="shared" si="51"/>
        <v>4</v>
      </c>
      <c r="T83" s="149">
        <f t="shared" si="51"/>
        <v>229</v>
      </c>
      <c r="U83" s="149">
        <f t="shared" si="51"/>
        <v>113</v>
      </c>
      <c r="V83" s="149">
        <f t="shared" si="51"/>
        <v>467</v>
      </c>
      <c r="W83" s="149">
        <f t="shared" si="51"/>
        <v>297</v>
      </c>
      <c r="X83" s="149">
        <f t="shared" si="51"/>
        <v>29</v>
      </c>
      <c r="Y83" s="149">
        <f t="shared" si="51"/>
        <v>12</v>
      </c>
      <c r="Z83" s="149">
        <f t="shared" si="51"/>
        <v>24</v>
      </c>
      <c r="AA83" s="149">
        <f t="shared" si="51"/>
        <v>11</v>
      </c>
      <c r="AB83" s="149">
        <f t="shared" si="51"/>
        <v>4</v>
      </c>
      <c r="AC83" s="149">
        <f t="shared" si="51"/>
        <v>1</v>
      </c>
      <c r="AD83" s="149">
        <f t="shared" si="51"/>
        <v>1</v>
      </c>
      <c r="AE83" s="149">
        <f t="shared" si="51"/>
        <v>0</v>
      </c>
      <c r="AF83" s="149">
        <f t="shared" si="51"/>
        <v>0</v>
      </c>
      <c r="AG83" s="149">
        <f t="shared" si="51"/>
        <v>0</v>
      </c>
      <c r="AH83" s="149">
        <f t="shared" si="51"/>
        <v>11927</v>
      </c>
      <c r="AI83" s="149">
        <f t="shared" si="51"/>
        <v>6634</v>
      </c>
      <c r="AJ83" s="149">
        <f t="shared" si="51"/>
        <v>10229</v>
      </c>
      <c r="AK83" s="149">
        <f t="shared" si="51"/>
        <v>5700</v>
      </c>
      <c r="AL83" s="149">
        <f t="shared" si="51"/>
        <v>1698</v>
      </c>
      <c r="AM83" s="149">
        <f t="shared" si="51"/>
        <v>934</v>
      </c>
      <c r="AN83" s="149">
        <f t="shared" si="51"/>
        <v>0</v>
      </c>
      <c r="AO83" s="149">
        <f t="shared" si="51"/>
        <v>0</v>
      </c>
      <c r="AP83" s="149">
        <f t="shared" si="51"/>
        <v>0</v>
      </c>
      <c r="AQ83" s="149">
        <f t="shared" si="51"/>
        <v>0</v>
      </c>
      <c r="AR83" s="149">
        <f t="shared" si="51"/>
        <v>3</v>
      </c>
      <c r="AS83" s="149">
        <f t="shared" si="51"/>
        <v>2</v>
      </c>
      <c r="AT83" s="149">
        <f t="shared" si="51"/>
        <v>283</v>
      </c>
      <c r="AU83" s="149">
        <f t="shared" si="51"/>
        <v>3</v>
      </c>
      <c r="AV83" s="149">
        <f t="shared" si="51"/>
        <v>751</v>
      </c>
      <c r="AW83" s="149">
        <f t="shared" si="51"/>
        <v>423</v>
      </c>
      <c r="AX83" s="149">
        <f t="shared" si="51"/>
        <v>6</v>
      </c>
      <c r="AY83" s="149">
        <f t="shared" si="51"/>
        <v>3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4.43" defaultRowHeight="15.75"/>
  <cols>
    <col customWidth="1" min="1" max="1" width="19.43"/>
    <col customWidth="1" min="2" max="2" width="4.57"/>
    <col customWidth="1" min="3" max="4" width="3.71"/>
    <col customWidth="1" min="5" max="5" width="4.86"/>
    <col customWidth="1" min="6" max="13" width="3.71"/>
    <col customWidth="1" min="14" max="14" width="6.14"/>
    <col customWidth="1" min="15" max="15" width="3.71"/>
    <col customWidth="1" min="16" max="16" width="6.14"/>
    <col customWidth="1" min="17" max="17" width="3.71"/>
    <col customWidth="1" min="18" max="18" width="6.29"/>
    <col customWidth="1" min="19" max="19" width="3.71"/>
    <col customWidth="1" min="20" max="20" width="6.0"/>
    <col customWidth="1" min="21" max="21" width="3.71"/>
    <col customWidth="1" min="22" max="22" width="5.29"/>
    <col customWidth="1" min="23" max="24" width="3.71"/>
    <col customWidth="1" min="25" max="25" width="3.29"/>
    <col customWidth="1" min="26" max="26" width="5.0"/>
    <col customWidth="1" min="27" max="27" width="3.71"/>
    <col customWidth="1" min="28" max="28" width="5.0"/>
    <col customWidth="1" min="29" max="29" width="3.71"/>
    <col customWidth="1" min="30" max="30" width="5.0"/>
    <col customWidth="1" min="31" max="31" width="3.71"/>
    <col customWidth="1" min="32" max="32" width="4.43"/>
    <col customWidth="1" min="33" max="33" width="3.29"/>
    <col customWidth="1" min="34" max="34" width="6.29"/>
    <col customWidth="1" min="35" max="35" width="5.29"/>
    <col customWidth="1" min="36" max="36" width="6.14"/>
    <col customWidth="1" min="37" max="38" width="5.29"/>
    <col customWidth="1" min="39" max="39" width="4.29"/>
    <col customWidth="1" min="40" max="41" width="3.71"/>
    <col customWidth="1" min="42" max="42" width="6.0"/>
    <col customWidth="1" min="43" max="43" width="3.71"/>
    <col customWidth="1" min="44" max="44" width="6.0"/>
    <col customWidth="1" min="45" max="45" width="3.71"/>
    <col customWidth="1" min="46" max="46" width="6.86"/>
    <col customWidth="1" min="47" max="47" width="3.71"/>
    <col customWidth="1" min="48" max="49" width="4.29"/>
    <col customWidth="1" min="50" max="52" width="3.29"/>
  </cols>
  <sheetData>
    <row r="1">
      <c r="E1" s="121" t="s">
        <v>2085</v>
      </c>
    </row>
    <row r="4">
      <c r="A4" s="122" t="s">
        <v>7</v>
      </c>
      <c r="B4" s="123" t="s">
        <v>2007</v>
      </c>
      <c r="C4" s="123" t="s">
        <v>2008</v>
      </c>
      <c r="D4" s="123" t="s">
        <v>2009</v>
      </c>
      <c r="E4" s="124" t="s">
        <v>2010</v>
      </c>
      <c r="F4" s="125" t="s">
        <v>2011</v>
      </c>
      <c r="G4" s="123" t="s">
        <v>2010</v>
      </c>
      <c r="H4" s="123" t="s">
        <v>2013</v>
      </c>
      <c r="I4" s="123" t="s">
        <v>2010</v>
      </c>
      <c r="J4" s="123" t="s">
        <v>2014</v>
      </c>
      <c r="K4" s="123" t="s">
        <v>2008</v>
      </c>
      <c r="L4" s="123" t="s">
        <v>2015</v>
      </c>
      <c r="M4" s="123" t="s">
        <v>2008</v>
      </c>
      <c r="N4" s="126" t="s">
        <v>2016</v>
      </c>
      <c r="O4" s="123" t="s">
        <v>2008</v>
      </c>
      <c r="P4" s="126" t="s">
        <v>2017</v>
      </c>
      <c r="Q4" s="123" t="s">
        <v>2008</v>
      </c>
      <c r="R4" s="126" t="s">
        <v>2018</v>
      </c>
      <c r="S4" s="123" t="s">
        <v>2008</v>
      </c>
      <c r="T4" s="126" t="s">
        <v>2019</v>
      </c>
      <c r="U4" s="123" t="s">
        <v>2008</v>
      </c>
      <c r="V4" s="127">
        <v>43382.0</v>
      </c>
      <c r="W4" s="123" t="s">
        <v>2008</v>
      </c>
      <c r="X4" s="123" t="s">
        <v>2020</v>
      </c>
      <c r="Y4" s="123" t="s">
        <v>2008</v>
      </c>
      <c r="Z4" s="128" t="s">
        <v>2021</v>
      </c>
      <c r="AA4" s="123" t="s">
        <v>2008</v>
      </c>
      <c r="AB4" s="128" t="s">
        <v>2022</v>
      </c>
      <c r="AC4" s="123" t="s">
        <v>2008</v>
      </c>
      <c r="AD4" s="128" t="s">
        <v>2023</v>
      </c>
      <c r="AE4" s="123" t="s">
        <v>2008</v>
      </c>
      <c r="AF4" s="128" t="s">
        <v>2024</v>
      </c>
      <c r="AG4" s="123" t="s">
        <v>2008</v>
      </c>
      <c r="AH4" s="123" t="s">
        <v>2025</v>
      </c>
      <c r="AI4" s="123" t="s">
        <v>2008</v>
      </c>
      <c r="AJ4" s="123" t="s">
        <v>2026</v>
      </c>
      <c r="AK4" s="123" t="s">
        <v>2008</v>
      </c>
      <c r="AL4" s="123" t="s">
        <v>2027</v>
      </c>
      <c r="AM4" s="123" t="s">
        <v>2008</v>
      </c>
      <c r="AN4" s="129" t="s">
        <v>2028</v>
      </c>
      <c r="AO4" s="123" t="s">
        <v>2008</v>
      </c>
      <c r="AP4" s="126" t="s">
        <v>2018</v>
      </c>
      <c r="AQ4" s="123" t="s">
        <v>2008</v>
      </c>
      <c r="AR4" s="126" t="s">
        <v>2019</v>
      </c>
      <c r="AS4" s="123" t="s">
        <v>2008</v>
      </c>
      <c r="AT4" s="126" t="s">
        <v>1771</v>
      </c>
      <c r="AU4" s="123" t="s">
        <v>2008</v>
      </c>
      <c r="AV4" s="126">
        <v>10.0</v>
      </c>
      <c r="AW4" s="123" t="s">
        <v>2008</v>
      </c>
      <c r="AX4" s="123" t="s">
        <v>2029</v>
      </c>
      <c r="AY4" s="123" t="s">
        <v>2008</v>
      </c>
      <c r="AZ4" s="136"/>
    </row>
    <row r="5" ht="24.0" customHeight="1">
      <c r="A5" s="48" t="s">
        <v>89</v>
      </c>
      <c r="B5" s="130">
        <f>countifs('Liceu II'!$G$5:$G$657,A5,'Liceu II'!$BE$5:$BE$657,"DA")</f>
        <v>27</v>
      </c>
      <c r="C5" s="21">
        <f>countifs('Liceu II'!$F$5:$F$657,"F",'Liceu II'!$G$5:$G$657,A5,'Liceu II'!$BE$5:$BE$657,"DA")</f>
        <v>6</v>
      </c>
      <c r="D5" s="131">
        <f>countifs('Liceu II'!$G$5:$G$657,A5,'Liceu II'!$BF$5:$BF$657,"DA")</f>
        <v>0</v>
      </c>
      <c r="E5" s="21">
        <f>countifs('Liceu II'!$F$5:$F$657,"F",'Liceu II'!$G$5:$G$657,A5,'Liceu II'!$BF$5:$BF$657,"DA")</f>
        <v>0</v>
      </c>
      <c r="F5" s="21">
        <f>countifs('Liceu II'!$G$5:$G$657,A5,'Liceu II'!$BG$5:$BG$657,"DA")</f>
        <v>0</v>
      </c>
      <c r="G5" s="21">
        <f>countifs('Liceu II'!$F$5:$F$657,"F",'Liceu II'!$G$5:$G$657,A5,'Liceu II'!$BG$5:$BG$657,"DA")</f>
        <v>0</v>
      </c>
      <c r="H5" s="21">
        <f>countifs('Liceu II'!$G$5:$G$657,A5,'Liceu II'!$BI$5:$BI$657,"DA")</f>
        <v>1</v>
      </c>
      <c r="I5" s="21">
        <f>countifs('Liceu II'!$F$5:$F$657,"F",'Liceu II'!$G$5:$G$657,A5,'Liceu II'!$BI$5:$BI$657,"DA")</f>
        <v>0</v>
      </c>
      <c r="J5" s="21">
        <f>countifs('Liceu II'!$G$5:$G$657,A5,'Liceu II'!$BJ$5:$BJ$657,"DA")</f>
        <v>28</v>
      </c>
      <c r="K5" s="21">
        <f>countifs('Liceu II'!$F$5:$F$657,"F",'Liceu II'!$G$5:$G$657,A5,'Liceu II'!$BJ$5:$BJ$657,"DA")</f>
        <v>6</v>
      </c>
      <c r="L5" s="21">
        <f>countifs('Liceu II'!$BA$5:$BA$657,"=0",'Liceu II'!$G$5:$G$657,A5,'Liceu II'!$BJ$5:$BJ$657,"DA",'Liceu II'!$BK$5:$BK$657,"NU")</f>
        <v>28</v>
      </c>
      <c r="M5" s="130">
        <f>countifs('Liceu II'!$BA$5:$BA$657,"=0",'Liceu II'!$G$5:$G$657,A5,'Liceu II'!$BJ$5:$BJ$657,"DA",'Liceu II'!$F$5:$F$657,"F",'Liceu II'!$BK$5:$BK$657,"NU")</f>
        <v>6</v>
      </c>
      <c r="N5" s="130">
        <f>countifs('Liceu II'!$G$5:$G$657,A5,'Liceu II'!$AY$5:$AY$657,"&lt;6")</f>
        <v>0</v>
      </c>
      <c r="O5" s="130">
        <f>countifs('Liceu II'!$F$5:$F$657,"F",'Liceu II'!$G$5:$G$657,A5,'Liceu II'!$AY$5:$AY$657,"&lt;6")</f>
        <v>0</v>
      </c>
      <c r="P5" s="130">
        <f>countifs('Liceu II'!$G$5:$G$657,A5,'Liceu II'!$AY$5:$AY$657,"&lt;7")-N5</f>
        <v>0</v>
      </c>
      <c r="Q5" s="130">
        <f>countifs('Liceu II'!$F$5:$F$657,"F",'Liceu II'!$G$5:$G$657,A5,'Liceu II'!$AY$5:$AY$657,"&lt;7")-O5</f>
        <v>0</v>
      </c>
      <c r="R5" s="132">
        <f>countifs('Liceu II'!$G$5:$G$657,A5,'Liceu II'!$AY$5:$AY$657,"&lt;8")-N5-P5</f>
        <v>2</v>
      </c>
      <c r="S5" s="130">
        <f>countifs('Liceu II'!$F$5:$F$657,"F",'Liceu II'!$G$5:$G$657,A5,'Liceu II'!$AY$5:$AY$657,"&lt;8")-O5-Q5</f>
        <v>0</v>
      </c>
      <c r="T5" s="132">
        <f>countifs('Liceu II'!$G$5:$G$657,A5,'Liceu II'!$AY$5:$AY$657,"&lt;9")-N5-P5-R5</f>
        <v>13</v>
      </c>
      <c r="U5" s="130">
        <f>countifs('Liceu II'!$F$5:$F$657,"F",'Liceu II'!$G$5:$G$657,A5,'Liceu II'!$AY$5:$AY$657,"&lt;9")-O5-Q5-S5</f>
        <v>0</v>
      </c>
      <c r="V5" s="132">
        <f>countifs('Liceu II'!$G$5:$G$657,A5,'Liceu II'!$AY$5:$AY$657,"&lt;=10")-N5-P5-R5-T5</f>
        <v>13</v>
      </c>
      <c r="W5" s="130">
        <f>countifs('Liceu II'!$F$5:$F$657,"F",'Liceu II'!$G$5:$G$657,A5,'Liceu II'!$AY$5:$AY$657,"&lt;=10")-O5-Q5-S5-U5</f>
        <v>6</v>
      </c>
      <c r="X5" s="130">
        <f>countifs('Liceu II'!$G$5:$G$657,A5,'Liceu II'!$BA$5:$BA$657,"&gt;0")</f>
        <v>0</v>
      </c>
      <c r="Y5" s="130">
        <f>countifs('Liceu II'!$F$5:$F$657,"F",'Liceu II'!$G$5:$G$657,A5,'Liceu II'!$BA$5:$BA$657,"&gt;0")</f>
        <v>0</v>
      </c>
      <c r="Z5" s="130">
        <f>countifs('Liceu II'!$G$5:$G$657,A5,'Liceu II'!$BA$5:$BA$657,"=1")</f>
        <v>0</v>
      </c>
      <c r="AA5" s="130">
        <f>countifs('Liceu II'!$F$5:$F$657,"F",'Liceu II'!$G$5:$G$657,A5,'Liceu II'!$BA$5:$BA$657,"=1")</f>
        <v>0</v>
      </c>
      <c r="AB5" s="130">
        <f>countifs('Liceu II'!$G$5:$G$657,A5,'Liceu II'!$BA$5:$BA$657,"=2")</f>
        <v>0</v>
      </c>
      <c r="AC5" s="130">
        <f>countifs('Liceu II'!$F$5:$F$657,"F",'Liceu II'!$G$5:$G$657,A5,'Liceu II'!$BA$5:$BA$657,"=2")</f>
        <v>0</v>
      </c>
      <c r="AD5" s="130">
        <f>countifs('Liceu II'!$G$5:$G$657,A5,'Liceu II'!$BA$5:$BA$657,"=3")</f>
        <v>0</v>
      </c>
      <c r="AE5" s="130">
        <f>countifs('Liceu II'!$F$5:$F$657,"F",'Liceu II'!$G$5:$G$657,A5,'Liceu II'!$BA$5:$BA$657,"=3")</f>
        <v>0</v>
      </c>
      <c r="AF5" s="130">
        <f>countifs('Liceu II'!$G$5:$G$657,A5,'Liceu II'!$BA$5:$BA$657,"&gt;3")</f>
        <v>0</v>
      </c>
      <c r="AG5" s="130">
        <f>countifs('Liceu II'!$F$5:$F$657,"F",'Liceu II'!$G$5:$G$657,A5,'Liceu II'!$BA$5:$BA$657,"&gt;3")</f>
        <v>0</v>
      </c>
      <c r="AH5" s="130">
        <f>SUMIFS('Liceu II'!$BB$5:$BB$657,'Liceu II'!$G$5:$G$657,A5)</f>
        <v>390</v>
      </c>
      <c r="AI5" s="130">
        <f>SUMIFS('Liceu II'!$BB$5:$BB$657,'Liceu II'!$F$5:$F$657,"F",'Liceu II'!$G$5:$G$657,A5)</f>
        <v>81</v>
      </c>
      <c r="AJ5" s="21">
        <f t="shared" ref="AJ5:AK5" si="1">AH5-AL5</f>
        <v>353</v>
      </c>
      <c r="AK5" s="21">
        <f t="shared" si="1"/>
        <v>46</v>
      </c>
      <c r="AL5" s="130">
        <f>SUMIFS('Liceu II'!$BC$5:$BC$657,'Liceu II'!$G$5:$G$657,A5)</f>
        <v>37</v>
      </c>
      <c r="AM5" s="130">
        <f>SUMIFS('Liceu II'!$BC$5:$BC$657,'Liceu II'!$F$5:$F$657,"F",'Liceu II'!$G$5:$G$657,A5)</f>
        <v>35</v>
      </c>
      <c r="AN5" s="130">
        <f>countifs('Liceu II'!$G$5:$G$657,A5,'Liceu II'!$AX$5:$AX$657,"&lt;7")</f>
        <v>0</v>
      </c>
      <c r="AO5" s="130">
        <f>countifs('Liceu II'!$F$5:$F$657,"F",'Liceu II'!$G$5:$G$657,A5,'Liceu II'!$AX$5:$AX$657,"&lt;7")</f>
        <v>0</v>
      </c>
      <c r="AP5" s="130">
        <f>countifs('Liceu II'!$G$5:$G$657,A5,'Liceu II'!$AX$5:$AX$657,"&lt;8")-AN5</f>
        <v>0</v>
      </c>
      <c r="AQ5" s="130">
        <f>countifs('Liceu II'!$F$5:$F$657,"F",'Liceu II'!$G$5:$G$657,A5,'Liceu II'!$AX$5:$AX$657,"&lt;8")-AO5</f>
        <v>0</v>
      </c>
      <c r="AR5" s="130">
        <f>countifs('Liceu II'!$G$5:$G$657,A5,'Liceu II'!$AX$5:$AX$657,"&lt;9")-AN5-AP5</f>
        <v>0</v>
      </c>
      <c r="AS5" s="130">
        <f>countifs('Liceu II'!$F$5:$F$657,"F",'Liceu II'!$G$5:$G$657,A5,'Liceu II'!$AX$5:$AX$657,"&lt;9")-AO5-AQ5</f>
        <v>0</v>
      </c>
      <c r="AT5" s="130">
        <f>countifs('Liceu II'!$G$5:$G$657,A5,'Liceu II'!$AX$5:$AX$657,"&lt;10")-AN5-AP5-AR5</f>
        <v>0</v>
      </c>
      <c r="AU5" s="130">
        <f>countifs('Liceu II'!$F$5:$F$657,"F",'Liceu II'!$G$5:$G$657,A5,'Liceu II'!$AX$5:$AX$657,"&lt;10")-AO5-AQ5-AS5</f>
        <v>0</v>
      </c>
      <c r="AV5" s="130">
        <f>countifs('Liceu II'!$G$5:$G$657,A5,'Liceu II'!$AX$5:$AX$657,"=10")</f>
        <v>28</v>
      </c>
      <c r="AW5" s="130">
        <f>countifs('Liceu II'!$F$5:$F$657,"F",'Liceu II'!$G$5:$G$657,A5,'Liceu II'!$AX$5:$AX$657,"=10")</f>
        <v>6</v>
      </c>
      <c r="AX5" s="130">
        <f>countifs('Liceu II'!$G$5:$G$657,A5,'Liceu II'!$BK$5:$BK$657,"DA")</f>
        <v>0</v>
      </c>
      <c r="AY5" s="130">
        <f>countifs('Liceu II'!$F$5:$F$657,"F",'Liceu II'!$G$5:$G$657,A5,'Liceu II'!$BK$5:$BK$657,"DA")</f>
        <v>0</v>
      </c>
      <c r="AZ5" s="109"/>
    </row>
    <row r="6" ht="24.0" customHeight="1">
      <c r="A6" s="48" t="s">
        <v>312</v>
      </c>
      <c r="B6" s="130">
        <f>countifs('Liceu II'!$G$5:$G$657,A6,'Liceu II'!$BE$5:$BE$657,"DA")</f>
        <v>25</v>
      </c>
      <c r="C6" s="21">
        <f>countifs('Liceu II'!$F$5:$F$657,"F",'Liceu II'!$G$5:$G$657,A6,'Liceu II'!$BE$5:$BE$657,"DA")</f>
        <v>8</v>
      </c>
      <c r="D6" s="131">
        <f>countifs('Liceu II'!$G$5:$G$657,A6,'Liceu II'!$BF$5:$BF$657,"DA")</f>
        <v>2</v>
      </c>
      <c r="E6" s="21">
        <f>countifs('Liceu II'!$F$5:$F$657,"F",'Liceu II'!$G$5:$G$657,A6,'Liceu II'!$BF$5:$BF$657,"DA")</f>
        <v>1</v>
      </c>
      <c r="F6" s="21">
        <f>countifs('Liceu II'!$G$5:$G$657,A6,'Liceu II'!$BG$5:$BG$657,"DA")</f>
        <v>0</v>
      </c>
      <c r="G6" s="21">
        <f>countifs('Liceu II'!$F$5:$F$657,"F",'Liceu II'!$G$5:$G$657,A6,'Liceu II'!$BG$5:$BG$657,"DA")</f>
        <v>0</v>
      </c>
      <c r="H6" s="21">
        <f>countifs('Liceu II'!$G$5:$G$657,A6,'Liceu II'!$BI$5:$BI$657,"DA")</f>
        <v>0</v>
      </c>
      <c r="I6" s="21">
        <f>countifs('Liceu II'!$F$5:$F$657,"F",'Liceu II'!$G$5:$G$657,A6,'Liceu II'!$BI$5:$BI$657,"DA")</f>
        <v>0</v>
      </c>
      <c r="J6" s="21">
        <f>countifs('Liceu II'!$G$5:$G$657,A6,'Liceu II'!$BJ$5:$BJ$657,"DA")</f>
        <v>25</v>
      </c>
      <c r="K6" s="21">
        <f>countifs('Liceu II'!$F$5:$F$657,"F",'Liceu II'!$G$5:$G$657,A6,'Liceu II'!$BJ$5:$BJ$657,"DA")</f>
        <v>8</v>
      </c>
      <c r="L6" s="21">
        <f>countifs('Liceu II'!$BA$5:$BA$657,"=0",'Liceu II'!$G$5:$G$657,A6,'Liceu II'!$BJ$5:$BJ$657,"DA",'Liceu II'!$BK$5:$BK$657,"NU")</f>
        <v>25</v>
      </c>
      <c r="M6" s="130">
        <f>countifs('Liceu II'!$BA$5:$BA$657,"=0",'Liceu II'!$G$5:$G$657,A6,'Liceu II'!$BJ$5:$BJ$657,"DA",'Liceu II'!$F$5:$F$657,"F",'Liceu II'!$BK$5:$BK$657,"NU")</f>
        <v>8</v>
      </c>
      <c r="N6" s="130">
        <f>countifs('Liceu II'!$G$5:$G$657,A6,'Liceu II'!$AY$5:$AY$657,"&lt;6")</f>
        <v>0</v>
      </c>
      <c r="O6" s="130">
        <f>countifs('Liceu II'!$F$5:$F$657,"F",'Liceu II'!$G$5:$G$657,A6,'Liceu II'!$AY$5:$AY$657,"&lt;6")</f>
        <v>0</v>
      </c>
      <c r="P6" s="130">
        <f>countifs('Liceu II'!$G$5:$G$657,A6,'Liceu II'!$AY$5:$AY$657,"&lt;7")-N6</f>
        <v>0</v>
      </c>
      <c r="Q6" s="130">
        <f>countifs('Liceu II'!$F$5:$F$657,"F",'Liceu II'!$G$5:$G$657,A6,'Liceu II'!$AY$5:$AY$657,"&lt;7")-O6</f>
        <v>0</v>
      </c>
      <c r="R6" s="132">
        <f>countifs('Liceu II'!$G$5:$G$657,A6,'Liceu II'!$AY$5:$AY$657,"&lt;8")-N6-P6</f>
        <v>1</v>
      </c>
      <c r="S6" s="130">
        <f>countifs('Liceu II'!$F$5:$F$657,"F",'Liceu II'!$G$5:$G$657,A6,'Liceu II'!$AY$5:$AY$657,"&lt;8")-O6-Q6</f>
        <v>0</v>
      </c>
      <c r="T6" s="132">
        <f>countifs('Liceu II'!$G$5:$G$657,A6,'Liceu II'!$AY$5:$AY$657,"&lt;9")-N6-P6-R6</f>
        <v>9</v>
      </c>
      <c r="U6" s="130">
        <f>countifs('Liceu II'!$F$5:$F$657,"F",'Liceu II'!$G$5:$G$657,A6,'Liceu II'!$AY$5:$AY$657,"&lt;9")-O6-Q6-S6</f>
        <v>3</v>
      </c>
      <c r="V6" s="132">
        <f>countifs('Liceu II'!$G$5:$G$657,A6,'Liceu II'!$AY$5:$AY$657,"&lt;=10")-N6-P6-R6-T6</f>
        <v>15</v>
      </c>
      <c r="W6" s="130">
        <f>countifs('Liceu II'!$F$5:$F$657,"F",'Liceu II'!$G$5:$G$657,A6,'Liceu II'!$AY$5:$AY$657,"&lt;=10")-O6-Q6-S6-U6</f>
        <v>5</v>
      </c>
      <c r="X6" s="130">
        <f>countifs('Liceu II'!$G$5:$G$657,A6,'Liceu II'!$BA$5:$BA$657,"&gt;0")</f>
        <v>0</v>
      </c>
      <c r="Y6" s="130">
        <f>countifs('Liceu II'!$F$5:$F$657,"F",'Liceu II'!$G$5:$G$657,A6,'Liceu II'!$BA$5:$BA$657,"&gt;0")</f>
        <v>0</v>
      </c>
      <c r="Z6" s="130">
        <f>countifs('Liceu II'!$G$5:$G$657,A6,'Liceu II'!$BA$5:$BA$657,"=1")</f>
        <v>0</v>
      </c>
      <c r="AA6" s="130">
        <f>countifs('Liceu II'!$F$5:$F$657,"F",'Liceu II'!$G$5:$G$657,A6,'Liceu II'!$BA$5:$BA$657,"=1")</f>
        <v>0</v>
      </c>
      <c r="AB6" s="130">
        <f>countifs('Liceu II'!$G$5:$G$657,A6,'Liceu II'!$BA$5:$BA$657,"=2")</f>
        <v>0</v>
      </c>
      <c r="AC6" s="130">
        <f>countifs('Liceu II'!$F$5:$F$657,"F",'Liceu II'!$G$5:$G$657,A6,'Liceu II'!$BA$5:$BA$657,"=2")</f>
        <v>0</v>
      </c>
      <c r="AD6" s="130">
        <f>countifs('Liceu II'!$G$5:$G$657,A6,'Liceu II'!$BA$5:$BA$657,"=3")</f>
        <v>0</v>
      </c>
      <c r="AE6" s="130">
        <f>countifs('Liceu II'!$F$5:$F$657,"F",'Liceu II'!$G$5:$G$657,A6,'Liceu II'!$BA$5:$BA$657,"=3")</f>
        <v>0</v>
      </c>
      <c r="AF6" s="130">
        <f>countifs('Liceu II'!$G$5:$G$657,A6,'Liceu II'!$BA$5:$BA$657,"&gt;3")</f>
        <v>0</v>
      </c>
      <c r="AG6" s="130">
        <f>countifs('Liceu II'!$F$5:$F$657,"F",'Liceu II'!$G$5:$G$657,A6,'Liceu II'!$BA$5:$BA$657,"&gt;3")</f>
        <v>0</v>
      </c>
      <c r="AH6" s="130">
        <f>SUMIFS('Liceu II'!$BB$5:$BB$657,'Liceu II'!$G$5:$G$657,A6)</f>
        <v>765</v>
      </c>
      <c r="AI6" s="130">
        <f>SUMIFS('Liceu II'!$BB$5:$BB$657,'Liceu II'!$F$5:$F$657,"F",'Liceu II'!$G$5:$G$657,A6)</f>
        <v>232</v>
      </c>
      <c r="AJ6" s="21">
        <f t="shared" ref="AJ6:AK6" si="2">AH6-AL6</f>
        <v>753</v>
      </c>
      <c r="AK6" s="21">
        <f t="shared" si="2"/>
        <v>230</v>
      </c>
      <c r="AL6" s="130">
        <f>SUMIFS('Liceu II'!$BC$5:$BC$657,'Liceu II'!$G$5:$G$657,A6)</f>
        <v>12</v>
      </c>
      <c r="AM6" s="130">
        <f>SUMIFS('Liceu II'!$BC$5:$BC$657,'Liceu II'!$F$5:$F$657,"F",'Liceu II'!$G$5:$G$657,A6)</f>
        <v>2</v>
      </c>
      <c r="AN6" s="130">
        <f>countifs('Liceu II'!$G$5:$G$657,A6,'Liceu II'!$AX$5:$AX$657,"&lt;7")</f>
        <v>0</v>
      </c>
      <c r="AO6" s="130">
        <f>countifs('Liceu II'!$F$5:$F$657,"F",'Liceu II'!$G$5:$G$657,A6,'Liceu II'!$AX$5:$AX$657,"&lt;7")</f>
        <v>0</v>
      </c>
      <c r="AP6" s="130">
        <f>countifs('Liceu II'!$G$5:$G$657,A6,'Liceu II'!$AX$5:$AX$657,"&lt;8")-AN6</f>
        <v>0</v>
      </c>
      <c r="AQ6" s="130">
        <f>countifs('Liceu II'!$F$5:$F$657,"F",'Liceu II'!$G$5:$G$657,A6,'Liceu II'!$AX$5:$AX$657,"&lt;8")-AO6</f>
        <v>0</v>
      </c>
      <c r="AR6" s="130">
        <f>countifs('Liceu II'!$G$5:$G$657,A6,'Liceu II'!$AX$5:$AX$657,"&lt;9")-AN6-AP6</f>
        <v>0</v>
      </c>
      <c r="AS6" s="130">
        <f>countifs('Liceu II'!$F$5:$F$657,"F",'Liceu II'!$G$5:$G$657,A6,'Liceu II'!$AX$5:$AX$657,"&lt;9")-AO6-AQ6</f>
        <v>0</v>
      </c>
      <c r="AT6" s="130">
        <f>countifs('Liceu II'!$G$5:$G$657,A6,'Liceu II'!$AX$5:$AX$657,"&lt;10")-AN6-AP6-AR6</f>
        <v>0</v>
      </c>
      <c r="AU6" s="130">
        <f>countifs('Liceu II'!$F$5:$F$657,"F",'Liceu II'!$G$5:$G$657,A6,'Liceu II'!$AX$5:$AX$657,"&lt;10")-AO6-AQ6-AS6</f>
        <v>0</v>
      </c>
      <c r="AV6" s="130">
        <f>countifs('Liceu II'!$G$5:$G$657,A6,'Liceu II'!$AX$5:$AX$657,"=10")</f>
        <v>25</v>
      </c>
      <c r="AW6" s="130">
        <f>countifs('Liceu II'!$F$5:$F$657,"F",'Liceu II'!$G$5:$G$657,A6,'Liceu II'!$AX$5:$AX$657,"=10")</f>
        <v>8</v>
      </c>
      <c r="AX6" s="130">
        <f>countifs('Liceu II'!$G$5:$G$657,A6,'Liceu II'!$BK$5:$BK$657,"DA")</f>
        <v>0</v>
      </c>
      <c r="AY6" s="130">
        <f>countifs('Liceu II'!$F$5:$F$657,"F",'Liceu II'!$G$5:$G$657,A6,'Liceu II'!$BK$5:$BK$657,"DA")</f>
        <v>0</v>
      </c>
      <c r="AZ6" s="109"/>
    </row>
    <row r="7" ht="24.0" customHeight="1">
      <c r="A7" s="48" t="s">
        <v>513</v>
      </c>
      <c r="B7" s="130">
        <f>countifs('Liceu II'!$G$5:$G$657,A7,'Liceu II'!$BE$5:$BE$657,"DA")</f>
        <v>28</v>
      </c>
      <c r="C7" s="21">
        <f>countifs('Liceu II'!$F$5:$F$657,"F",'Liceu II'!$G$5:$G$657,A7,'Liceu II'!$BE$5:$BE$657,"DA")</f>
        <v>24</v>
      </c>
      <c r="D7" s="131">
        <f>countifs('Liceu II'!$G$5:$G$657,A7,'Liceu II'!$BF$5:$BF$657,"DA")</f>
        <v>1</v>
      </c>
      <c r="E7" s="21">
        <f>countifs('Liceu II'!$F$5:$F$657,"F",'Liceu II'!$G$5:$G$657,A7,'Liceu II'!$BF$5:$BF$657,"DA")</f>
        <v>1</v>
      </c>
      <c r="F7" s="21">
        <f>countifs('Liceu II'!$G$5:$G$657,A7,'Liceu II'!$BG$5:$BG$657,"DA")</f>
        <v>0</v>
      </c>
      <c r="G7" s="21">
        <f>countifs('Liceu II'!$F$5:$F$657,"F",'Liceu II'!$G$5:$G$657,A7,'Liceu II'!$BG$5:$BG$657,"DA")</f>
        <v>0</v>
      </c>
      <c r="H7" s="21">
        <f>countifs('Liceu II'!$G$5:$G$657,A7,'Liceu II'!$BI$5:$BI$657,"DA")</f>
        <v>0</v>
      </c>
      <c r="I7" s="21">
        <f>countifs('Liceu II'!$F$5:$F$657,"F",'Liceu II'!$G$5:$G$657,A7,'Liceu II'!$BI$5:$BI$657,"DA")</f>
        <v>0</v>
      </c>
      <c r="J7" s="21">
        <f>countifs('Liceu II'!$G$5:$G$657,A7,'Liceu II'!$BJ$5:$BJ$657,"DA")</f>
        <v>27</v>
      </c>
      <c r="K7" s="21">
        <f>countifs('Liceu II'!$F$5:$F$657,"F",'Liceu II'!$G$5:$G$657,A7,'Liceu II'!$BJ$5:$BJ$657,"DA")</f>
        <v>23</v>
      </c>
      <c r="L7" s="21">
        <f>countifs('Liceu II'!$BA$5:$BA$657,"=0",'Liceu II'!$G$5:$G$657,A7,'Liceu II'!$BJ$5:$BJ$657,"DA",'Liceu II'!$BK$5:$BK$657,"NU")</f>
        <v>27</v>
      </c>
      <c r="M7" s="130">
        <f>countifs('Liceu II'!$BA$5:$BA$657,"=0",'Liceu II'!$G$5:$G$657,A7,'Liceu II'!$BJ$5:$BJ$657,"DA",'Liceu II'!$F$5:$F$657,"F",'Liceu II'!$BK$5:$BK$657,"NU")</f>
        <v>23</v>
      </c>
      <c r="N7" s="130">
        <f>countifs('Liceu II'!$G$5:$G$657,A7,'Liceu II'!$AY$5:$AY$657,"&lt;6")</f>
        <v>0</v>
      </c>
      <c r="O7" s="130">
        <f>countifs('Liceu II'!$F$5:$F$657,"F",'Liceu II'!$G$5:$G$657,A7,'Liceu II'!$AY$5:$AY$657,"&lt;6")</f>
        <v>0</v>
      </c>
      <c r="P7" s="130">
        <f>countifs('Liceu II'!$G$5:$G$657,A7,'Liceu II'!$AY$5:$AY$657,"&lt;7")-N7</f>
        <v>0</v>
      </c>
      <c r="Q7" s="130">
        <f>countifs('Liceu II'!$F$5:$F$657,"F",'Liceu II'!$G$5:$G$657,A7,'Liceu II'!$AY$5:$AY$657,"&lt;7")-O7</f>
        <v>0</v>
      </c>
      <c r="R7" s="132">
        <f>countifs('Liceu II'!$G$5:$G$657,A7,'Liceu II'!$AY$5:$AY$657,"&lt;8")-N7-P7</f>
        <v>2</v>
      </c>
      <c r="S7" s="130">
        <f>countifs('Liceu II'!$F$5:$F$657,"F",'Liceu II'!$G$5:$G$657,A7,'Liceu II'!$AY$5:$AY$657,"&lt;8")-O7-Q7</f>
        <v>1</v>
      </c>
      <c r="T7" s="132">
        <f>countifs('Liceu II'!$G$5:$G$657,A7,'Liceu II'!$AY$5:$AY$657,"&lt;9")-N7-P7-R7</f>
        <v>5</v>
      </c>
      <c r="U7" s="130">
        <f>countifs('Liceu II'!$F$5:$F$657,"F",'Liceu II'!$G$5:$G$657,A7,'Liceu II'!$AY$5:$AY$657,"&lt;9")-O7-Q7-S7</f>
        <v>4</v>
      </c>
      <c r="V7" s="132">
        <f>countifs('Liceu II'!$G$5:$G$657,A7,'Liceu II'!$AY$5:$AY$657,"&lt;=10")-N7-P7-R7-T7</f>
        <v>20</v>
      </c>
      <c r="W7" s="130">
        <f>countifs('Liceu II'!$F$5:$F$657,"F",'Liceu II'!$G$5:$G$657,A7,'Liceu II'!$AY$5:$AY$657,"&lt;=10")-O7-Q7-S7-U7</f>
        <v>18</v>
      </c>
      <c r="X7" s="130">
        <f>countifs('Liceu II'!$G$5:$G$657,A7,'Liceu II'!$BA$5:$BA$657,"&gt;0")</f>
        <v>0</v>
      </c>
      <c r="Y7" s="130">
        <f>countifs('Liceu II'!$F$5:$F$657,"F",'Liceu II'!$G$5:$G$657,A7,'Liceu II'!$BA$5:$BA$657,"&gt;0")</f>
        <v>0</v>
      </c>
      <c r="Z7" s="130">
        <f>countifs('Liceu II'!$G$5:$G$657,A7,'Liceu II'!$BA$5:$BA$657,"=1")</f>
        <v>0</v>
      </c>
      <c r="AA7" s="130">
        <f>countifs('Liceu II'!$F$5:$F$657,"F",'Liceu II'!$G$5:$G$657,A7,'Liceu II'!$BA$5:$BA$657,"=1")</f>
        <v>0</v>
      </c>
      <c r="AB7" s="130">
        <f>countifs('Liceu II'!$G$5:$G$657,A7,'Liceu II'!$BA$5:$BA$657,"=2")</f>
        <v>0</v>
      </c>
      <c r="AC7" s="130">
        <f>countifs('Liceu II'!$F$5:$F$657,"F",'Liceu II'!$G$5:$G$657,A7,'Liceu II'!$BA$5:$BA$657,"=2")</f>
        <v>0</v>
      </c>
      <c r="AD7" s="130">
        <f>countifs('Liceu II'!$G$5:$G$657,A7,'Liceu II'!$BA$5:$BA$657,"=3")</f>
        <v>0</v>
      </c>
      <c r="AE7" s="130">
        <f>countifs('Liceu II'!$F$5:$F$657,"F",'Liceu II'!$G$5:$G$657,A7,'Liceu II'!$BA$5:$BA$657,"=3")</f>
        <v>0</v>
      </c>
      <c r="AF7" s="130">
        <f>countifs('Liceu II'!$G$5:$G$657,A7,'Liceu II'!$BA$5:$BA$657,"&gt;3")</f>
        <v>0</v>
      </c>
      <c r="AG7" s="130">
        <f>countifs('Liceu II'!$F$5:$F$657,"F",'Liceu II'!$G$5:$G$657,A7,'Liceu II'!$BA$5:$BA$657,"&gt;3")</f>
        <v>0</v>
      </c>
      <c r="AH7" s="130">
        <f>SUMIFS('Liceu II'!$BB$5:$BB$657,'Liceu II'!$G$5:$G$657,A7)</f>
        <v>454</v>
      </c>
      <c r="AI7" s="130">
        <f>SUMIFS('Liceu II'!$BB$5:$BB$657,'Liceu II'!$F$5:$F$657,"F",'Liceu II'!$G$5:$G$657,A7)</f>
        <v>397</v>
      </c>
      <c r="AJ7" s="21">
        <f t="shared" ref="AJ7:AK7" si="3">AH7-AL7</f>
        <v>445</v>
      </c>
      <c r="AK7" s="21">
        <f t="shared" si="3"/>
        <v>388</v>
      </c>
      <c r="AL7" s="130">
        <f>SUMIFS('Liceu II'!$BC$5:$BC$657,'Liceu II'!$G$5:$G$657,A7)</f>
        <v>9</v>
      </c>
      <c r="AM7" s="130">
        <f>SUMIFS('Liceu II'!$BC$5:$BC$657,'Liceu II'!$F$5:$F$657,"F",'Liceu II'!$G$5:$G$657,A7)</f>
        <v>9</v>
      </c>
      <c r="AN7" s="130">
        <f>countifs('Liceu II'!$G$5:$G$657,A7,'Liceu II'!$AX$5:$AX$657,"&lt;7")</f>
        <v>0</v>
      </c>
      <c r="AO7" s="130">
        <f>countifs('Liceu II'!$F$5:$F$657,"F",'Liceu II'!$G$5:$G$657,A7,'Liceu II'!$AX$5:$AX$657,"&lt;7")</f>
        <v>0</v>
      </c>
      <c r="AP7" s="130">
        <f>countifs('Liceu II'!$G$5:$G$657,A7,'Liceu II'!$AX$5:$AX$657,"&lt;8")-AN7</f>
        <v>0</v>
      </c>
      <c r="AQ7" s="130">
        <f>countifs('Liceu II'!$F$5:$F$657,"F",'Liceu II'!$G$5:$G$657,A7,'Liceu II'!$AX$5:$AX$657,"&lt;8")-AO7</f>
        <v>0</v>
      </c>
      <c r="AR7" s="130">
        <f>countifs('Liceu II'!$G$5:$G$657,A7,'Liceu II'!$AX$5:$AX$657,"&lt;9")-AN7-AP7</f>
        <v>0</v>
      </c>
      <c r="AS7" s="130">
        <f>countifs('Liceu II'!$F$5:$F$657,"F",'Liceu II'!$G$5:$G$657,A7,'Liceu II'!$AX$5:$AX$657,"&lt;9")-AO7-AQ7</f>
        <v>0</v>
      </c>
      <c r="AT7" s="130">
        <f>countifs('Liceu II'!$G$5:$G$657,A7,'Liceu II'!$AX$5:$AX$657,"&lt;10")-AN7-AP7-AR7</f>
        <v>0</v>
      </c>
      <c r="AU7" s="130">
        <f>countifs('Liceu II'!$F$5:$F$657,"F",'Liceu II'!$G$5:$G$657,A7,'Liceu II'!$AX$5:$AX$657,"&lt;10")-AO7-AQ7-AS7</f>
        <v>0</v>
      </c>
      <c r="AV7" s="130">
        <f>countifs('Liceu II'!$G$5:$G$657,A7,'Liceu II'!$AX$5:$AX$657,"=10")</f>
        <v>27</v>
      </c>
      <c r="AW7" s="130">
        <f>countifs('Liceu II'!$F$5:$F$657,"F",'Liceu II'!$G$5:$G$657,A7,'Liceu II'!$AX$5:$AX$657,"=10")</f>
        <v>23</v>
      </c>
      <c r="AX7" s="130">
        <f>countifs('Liceu II'!$G$5:$G$657,A7,'Liceu II'!$BK$5:$BK$657,"DA")</f>
        <v>0</v>
      </c>
      <c r="AY7" s="130">
        <f>countifs('Liceu II'!$F$5:$F$657,"F",'Liceu II'!$G$5:$G$657,A7,'Liceu II'!$BK$5:$BK$657,"DA")</f>
        <v>0</v>
      </c>
      <c r="AZ7" s="109"/>
    </row>
    <row r="8" ht="24.0" customHeight="1">
      <c r="A8" s="48" t="s">
        <v>679</v>
      </c>
      <c r="B8" s="130">
        <f>countifs('Liceu II'!$G$5:$G$657,A8,'Liceu II'!$BE$5:$BE$657,"DA")</f>
        <v>1</v>
      </c>
      <c r="C8" s="21">
        <f>countifs('Liceu II'!$F$5:$F$657,"F",'Liceu II'!$G$5:$G$657,A8,'Liceu II'!$BE$5:$BE$657,"DA")</f>
        <v>1</v>
      </c>
      <c r="D8" s="131">
        <f>countifs('Liceu II'!$G$5:$G$657,A8,'Liceu II'!$BF$5:$BF$657,"DA")</f>
        <v>1</v>
      </c>
      <c r="E8" s="21">
        <f>countifs('Liceu II'!$F$5:$F$657,"F",'Liceu II'!$G$5:$G$657,A8,'Liceu II'!$BF$5:$BF$657,"DA")</f>
        <v>1</v>
      </c>
      <c r="F8" s="21">
        <f>countifs('Liceu II'!$G$5:$G$657,A8,'Liceu II'!$BG$5:$BG$657,"DA")</f>
        <v>0</v>
      </c>
      <c r="G8" s="21">
        <f>countifs('Liceu II'!$F$5:$F$657,"F",'Liceu II'!$G$5:$G$657,A8,'Liceu II'!$BG$5:$BG$657,"DA")</f>
        <v>0</v>
      </c>
      <c r="H8" s="21">
        <f>countifs('Liceu II'!$G$5:$G$657,A8,'Liceu II'!$BI$5:$BI$657,"DA")</f>
        <v>1</v>
      </c>
      <c r="I8" s="21">
        <f>countifs('Liceu II'!$F$5:$F$657,"F",'Liceu II'!$G$5:$G$657,A8,'Liceu II'!$BI$5:$BI$657,"DA")</f>
        <v>1</v>
      </c>
      <c r="J8" s="21">
        <f>countifs('Liceu II'!$G$5:$G$657,A8,'Liceu II'!$BJ$5:$BJ$657,"DA")</f>
        <v>28</v>
      </c>
      <c r="K8" s="21">
        <f>countifs('Liceu II'!$F$5:$F$657,"F",'Liceu II'!$G$5:$G$657,A8,'Liceu II'!$BJ$5:$BJ$657,"DA")</f>
        <v>18</v>
      </c>
      <c r="L8" s="21">
        <f>countifs('Liceu II'!$BA$5:$BA$657,"=0",'Liceu II'!$G$5:$G$657,A8,'Liceu II'!$BJ$5:$BJ$657,"DA",'Liceu II'!$BK$5:$BK$657,"NU")</f>
        <v>28</v>
      </c>
      <c r="M8" s="130">
        <f>countifs('Liceu II'!$BA$5:$BA$657,"=0",'Liceu II'!$G$5:$G$657,A8,'Liceu II'!$BJ$5:$BJ$657,"DA",'Liceu II'!$F$5:$F$657,"F",'Liceu II'!$BK$5:$BK$657,"NU")</f>
        <v>18</v>
      </c>
      <c r="N8" s="130">
        <f>countifs('Liceu II'!$G$5:$G$657,A8,'Liceu II'!$AY$5:$AY$657,"&lt;6")</f>
        <v>0</v>
      </c>
      <c r="O8" s="130">
        <f>countifs('Liceu II'!$F$5:$F$657,"F",'Liceu II'!$G$5:$G$657,A8,'Liceu II'!$AY$5:$AY$657,"&lt;6")</f>
        <v>0</v>
      </c>
      <c r="P8" s="130">
        <f>countifs('Liceu II'!$G$5:$G$657,A8,'Liceu II'!$AY$5:$AY$657,"&lt;7")-N8</f>
        <v>0</v>
      </c>
      <c r="Q8" s="130">
        <f>countifs('Liceu II'!$F$5:$F$657,"F",'Liceu II'!$G$5:$G$657,A8,'Liceu II'!$AY$5:$AY$657,"&lt;7")-O8</f>
        <v>0</v>
      </c>
      <c r="R8" s="132">
        <f>countifs('Liceu II'!$G$5:$G$657,A8,'Liceu II'!$AY$5:$AY$657,"&lt;8")-N8-P8</f>
        <v>1</v>
      </c>
      <c r="S8" s="130">
        <f>countifs('Liceu II'!$F$5:$F$657,"F",'Liceu II'!$G$5:$G$657,A8,'Liceu II'!$AY$5:$AY$657,"&lt;8")-O8-Q8</f>
        <v>0</v>
      </c>
      <c r="T8" s="132">
        <f>countifs('Liceu II'!$G$5:$G$657,A8,'Liceu II'!$AY$5:$AY$657,"&lt;9")-N8-P8-R8</f>
        <v>12</v>
      </c>
      <c r="U8" s="130">
        <f>countifs('Liceu II'!$F$5:$F$657,"F",'Liceu II'!$G$5:$G$657,A8,'Liceu II'!$AY$5:$AY$657,"&lt;9")-O8-Q8-S8</f>
        <v>6</v>
      </c>
      <c r="V8" s="132">
        <f>countifs('Liceu II'!$G$5:$G$657,A8,'Liceu II'!$AY$5:$AY$657,"&lt;=10")-N8-P8-R8-T8</f>
        <v>15</v>
      </c>
      <c r="W8" s="130">
        <f>countifs('Liceu II'!$F$5:$F$657,"F",'Liceu II'!$G$5:$G$657,A8,'Liceu II'!$AY$5:$AY$657,"&lt;=10")-O8-Q8-S8-U8</f>
        <v>12</v>
      </c>
      <c r="X8" s="130">
        <f>countifs('Liceu II'!$G$5:$G$657,A8,'Liceu II'!$BA$5:$BA$657,"&gt;0")</f>
        <v>0</v>
      </c>
      <c r="Y8" s="130">
        <f>countifs('Liceu II'!$F$5:$F$657,"F",'Liceu II'!$G$5:$G$657,A8,'Liceu II'!$BA$5:$BA$657,"&gt;0")</f>
        <v>0</v>
      </c>
      <c r="Z8" s="130">
        <f>countifs('Liceu II'!$G$5:$G$657,A8,'Liceu II'!$BA$5:$BA$657,"=1")</f>
        <v>0</v>
      </c>
      <c r="AA8" s="130">
        <f>countifs('Liceu II'!$F$5:$F$657,"F",'Liceu II'!$G$5:$G$657,A8,'Liceu II'!$BA$5:$BA$657,"=1")</f>
        <v>0</v>
      </c>
      <c r="AB8" s="130">
        <f>countifs('Liceu II'!$G$5:$G$657,A8,'Liceu II'!$BA$5:$BA$657,"=2")</f>
        <v>0</v>
      </c>
      <c r="AC8" s="130">
        <f>countifs('Liceu II'!$F$5:$F$657,"F",'Liceu II'!$G$5:$G$657,A8,'Liceu II'!$BA$5:$BA$657,"=2")</f>
        <v>0</v>
      </c>
      <c r="AD8" s="130">
        <f>countifs('Liceu II'!$G$5:$G$657,A8,'Liceu II'!$BA$5:$BA$657,"=3")</f>
        <v>0</v>
      </c>
      <c r="AE8" s="130">
        <f>countifs('Liceu II'!$F$5:$F$657,"F",'Liceu II'!$G$5:$G$657,A8,'Liceu II'!$BA$5:$BA$657,"=3")</f>
        <v>0</v>
      </c>
      <c r="AF8" s="130">
        <f>countifs('Liceu II'!$G$5:$G$657,A8,'Liceu II'!$BA$5:$BA$657,"&gt;3")</f>
        <v>0</v>
      </c>
      <c r="AG8" s="130">
        <f>countifs('Liceu II'!$F$5:$F$657,"F",'Liceu II'!$G$5:$G$657,A8,'Liceu II'!$BA$5:$BA$657,"&gt;3")</f>
        <v>0</v>
      </c>
      <c r="AH8" s="130">
        <f>SUMIFS('Liceu II'!$BB$5:$BB$657,'Liceu II'!$G$5:$G$657,A8)</f>
        <v>787</v>
      </c>
      <c r="AI8" s="130">
        <f>SUMIFS('Liceu II'!$BB$5:$BB$657,'Liceu II'!$F$5:$F$657,"F",'Liceu II'!$G$5:$G$657,A8)</f>
        <v>547</v>
      </c>
      <c r="AJ8" s="21">
        <f t="shared" ref="AJ8:AK8" si="4">AH8-AL8</f>
        <v>756</v>
      </c>
      <c r="AK8" s="21">
        <f t="shared" si="4"/>
        <v>526</v>
      </c>
      <c r="AL8" s="130">
        <f>SUMIFS('Liceu II'!$BC$5:$BC$657,'Liceu II'!$G$5:$G$657,A8)</f>
        <v>31</v>
      </c>
      <c r="AM8" s="130">
        <f>SUMIFS('Liceu II'!$BC$5:$BC$657,'Liceu II'!$F$5:$F$657,"F",'Liceu II'!$G$5:$G$657,A8)</f>
        <v>21</v>
      </c>
      <c r="AN8" s="130">
        <f>countifs('Liceu II'!$G$5:$G$657,A8,'Liceu II'!$AX$5:$AX$657,"&lt;7")</f>
        <v>0</v>
      </c>
      <c r="AO8" s="130">
        <f>countifs('Liceu II'!$F$5:$F$657,"F",'Liceu II'!$G$5:$G$657,A8,'Liceu II'!$AX$5:$AX$657,"&lt;7")</f>
        <v>0</v>
      </c>
      <c r="AP8" s="130">
        <f>countifs('Liceu II'!$G$5:$G$657,A8,'Liceu II'!$AX$5:$AX$657,"&lt;8")-AN8</f>
        <v>0</v>
      </c>
      <c r="AQ8" s="130">
        <f>countifs('Liceu II'!$F$5:$F$657,"F",'Liceu II'!$G$5:$G$657,A8,'Liceu II'!$AX$5:$AX$657,"&lt;8")-AO8</f>
        <v>0</v>
      </c>
      <c r="AR8" s="130">
        <f>countifs('Liceu II'!$G$5:$G$657,A8,'Liceu II'!$AX$5:$AX$657,"&lt;9")-AN8-AP8</f>
        <v>0</v>
      </c>
      <c r="AS8" s="130">
        <f>countifs('Liceu II'!$F$5:$F$657,"F",'Liceu II'!$G$5:$G$657,A8,'Liceu II'!$AX$5:$AX$657,"&lt;9")-AO8-AQ8</f>
        <v>0</v>
      </c>
      <c r="AT8" s="130">
        <f>countifs('Liceu II'!$G$5:$G$657,A8,'Liceu II'!$AX$5:$AX$657,"&lt;10")-AN8-AP8-AR8</f>
        <v>0</v>
      </c>
      <c r="AU8" s="130">
        <f>countifs('Liceu II'!$F$5:$F$657,"F",'Liceu II'!$G$5:$G$657,A8,'Liceu II'!$AX$5:$AX$657,"&lt;10")-AO8-AQ8-AS8</f>
        <v>0</v>
      </c>
      <c r="AV8" s="130">
        <f>countifs('Liceu II'!$G$5:$G$657,A8,'Liceu II'!$AX$5:$AX$657,"=10")</f>
        <v>28</v>
      </c>
      <c r="AW8" s="130">
        <f>countifs('Liceu II'!$F$5:$F$657,"F",'Liceu II'!$G$5:$G$657,A8,'Liceu II'!$AX$5:$AX$657,"=10")</f>
        <v>18</v>
      </c>
      <c r="AX8" s="130">
        <f>countifs('Liceu II'!$G$5:$G$657,A8,'Liceu II'!$BK$5:$BK$657,"DA")</f>
        <v>0</v>
      </c>
      <c r="AY8" s="130">
        <f>countifs('Liceu II'!$F$5:$F$657,"F",'Liceu II'!$G$5:$G$657,A8,'Liceu II'!$BK$5:$BK$657,"DA")</f>
        <v>0</v>
      </c>
      <c r="AZ8" s="109"/>
    </row>
    <row r="9" ht="24.0" customHeight="1">
      <c r="A9" s="48" t="s">
        <v>836</v>
      </c>
      <c r="B9" s="130">
        <f>countifs('Liceu II'!$G$5:$G$657,A9,'Liceu II'!$BE$5:$BE$657,"DA")</f>
        <v>29</v>
      </c>
      <c r="C9" s="21">
        <f>countifs('Liceu II'!$F$5:$F$657,"F",'Liceu II'!$G$5:$G$657,A9,'Liceu II'!$BE$5:$BE$657,"DA")</f>
        <v>22</v>
      </c>
      <c r="D9" s="131">
        <f>countifs('Liceu II'!$G$5:$G$657,A9,'Liceu II'!$BF$5:$BF$657,"DA")</f>
        <v>0</v>
      </c>
      <c r="E9" s="21">
        <f>countifs('Liceu II'!$F$5:$F$657,"F",'Liceu II'!$G$5:$G$657,A9,'Liceu II'!$BF$5:$BF$657,"DA")</f>
        <v>0</v>
      </c>
      <c r="F9" s="21">
        <f>countifs('Liceu II'!$G$5:$G$657,A9,'Liceu II'!$BG$5:$BG$657,"DA")</f>
        <v>0</v>
      </c>
      <c r="G9" s="21">
        <f>countifs('Liceu II'!$F$5:$F$657,"F",'Liceu II'!$G$5:$G$657,A9,'Liceu II'!$BG$5:$BG$657,"DA")</f>
        <v>0</v>
      </c>
      <c r="H9" s="21">
        <f>countifs('Liceu II'!$G$5:$G$657,A9,'Liceu II'!$BI$5:$BI$657,"DA")</f>
        <v>0</v>
      </c>
      <c r="I9" s="21">
        <f>countifs('Liceu II'!$F$5:$F$657,"F",'Liceu II'!$G$5:$G$657,A9,'Liceu II'!$BI$5:$BI$657,"DA")</f>
        <v>0</v>
      </c>
      <c r="J9" s="21">
        <f>countifs('Liceu II'!$G$5:$G$657,A9,'Liceu II'!$BJ$5:$BJ$657,"DA")</f>
        <v>29</v>
      </c>
      <c r="K9" s="21">
        <f>countifs('Liceu II'!$F$5:$F$657,"F",'Liceu II'!$G$5:$G$657,A9,'Liceu II'!$BJ$5:$BJ$657,"DA")</f>
        <v>22</v>
      </c>
      <c r="L9" s="21">
        <f>countifs('Liceu II'!$BA$5:$BA$657,"=0",'Liceu II'!$G$5:$G$657,A9,'Liceu II'!$BJ$5:$BJ$657,"DA",'Liceu II'!$BK$5:$BK$657,"NU")</f>
        <v>29</v>
      </c>
      <c r="M9" s="130">
        <f>countifs('Liceu II'!$BA$5:$BA$657,"=0",'Liceu II'!$G$5:$G$657,A9,'Liceu II'!$BJ$5:$BJ$657,"DA",'Liceu II'!$F$5:$F$657,"F",'Liceu II'!$BK$5:$BK$657,"NU")</f>
        <v>22</v>
      </c>
      <c r="N9" s="130">
        <f>countifs('Liceu II'!$G$5:$G$657,A9,'Liceu II'!$AY$5:$AY$657,"&lt;6")</f>
        <v>0</v>
      </c>
      <c r="O9" s="130">
        <f>countifs('Liceu II'!$F$5:$F$657,"F",'Liceu II'!$G$5:$G$657,A9,'Liceu II'!$AY$5:$AY$657,"&lt;6")</f>
        <v>0</v>
      </c>
      <c r="P9" s="130">
        <f>countifs('Liceu II'!$G$5:$G$657,A9,'Liceu II'!$AY$5:$AY$657,"&lt;7")-N9</f>
        <v>0</v>
      </c>
      <c r="Q9" s="130">
        <f>countifs('Liceu II'!$F$5:$F$657,"F",'Liceu II'!$G$5:$G$657,A9,'Liceu II'!$AY$5:$AY$657,"&lt;7")-O9</f>
        <v>0</v>
      </c>
      <c r="R9" s="132">
        <f>countifs('Liceu II'!$G$5:$G$657,A9,'Liceu II'!$AY$5:$AY$657,"&lt;8")-N9-P9</f>
        <v>0</v>
      </c>
      <c r="S9" s="130">
        <f>countifs('Liceu II'!$F$5:$F$657,"F",'Liceu II'!$G$5:$G$657,A9,'Liceu II'!$AY$5:$AY$657,"&lt;8")-O9-Q9</f>
        <v>0</v>
      </c>
      <c r="T9" s="132">
        <f>countifs('Liceu II'!$G$5:$G$657,A9,'Liceu II'!$AY$5:$AY$657,"&lt;9")-N9-P9-R9</f>
        <v>10</v>
      </c>
      <c r="U9" s="130">
        <f>countifs('Liceu II'!$F$5:$F$657,"F",'Liceu II'!$G$5:$G$657,A9,'Liceu II'!$AY$5:$AY$657,"&lt;9")-O9-Q9-S9</f>
        <v>5</v>
      </c>
      <c r="V9" s="132">
        <f>countifs('Liceu II'!$G$5:$G$657,A9,'Liceu II'!$AY$5:$AY$657,"&lt;=10")-N9-P9-R9-T9</f>
        <v>19</v>
      </c>
      <c r="W9" s="130">
        <f>countifs('Liceu II'!$F$5:$F$657,"F",'Liceu II'!$G$5:$G$657,A9,'Liceu II'!$AY$5:$AY$657,"&lt;=10")-O9-Q9-S9-U9</f>
        <v>17</v>
      </c>
      <c r="X9" s="130">
        <f>countifs('Liceu II'!$G$5:$G$657,A9,'Liceu II'!$BA$5:$BA$657,"&gt;0")</f>
        <v>0</v>
      </c>
      <c r="Y9" s="130">
        <f>countifs('Liceu II'!$F$5:$F$657,"F",'Liceu II'!$G$5:$G$657,A9,'Liceu II'!$BA$5:$BA$657,"&gt;0")</f>
        <v>0</v>
      </c>
      <c r="Z9" s="130">
        <f>countifs('Liceu II'!$G$5:$G$657,A9,'Liceu II'!$BA$5:$BA$657,"=1")</f>
        <v>0</v>
      </c>
      <c r="AA9" s="130">
        <f>countifs('Liceu II'!$F$5:$F$657,"F",'Liceu II'!$G$5:$G$657,A9,'Liceu II'!$BA$5:$BA$657,"=1")</f>
        <v>0</v>
      </c>
      <c r="AB9" s="130">
        <f>countifs('Liceu II'!$G$5:$G$657,A9,'Liceu II'!$BA$5:$BA$657,"=2")</f>
        <v>0</v>
      </c>
      <c r="AC9" s="130">
        <f>countifs('Liceu II'!$F$5:$F$657,"F",'Liceu II'!$G$5:$G$657,A9,'Liceu II'!$BA$5:$BA$657,"=2")</f>
        <v>0</v>
      </c>
      <c r="AD9" s="130">
        <f>countifs('Liceu II'!$G$5:$G$657,A9,'Liceu II'!$BA$5:$BA$657,"=3")</f>
        <v>0</v>
      </c>
      <c r="AE9" s="130">
        <f>countifs('Liceu II'!$F$5:$F$657,"F",'Liceu II'!$G$5:$G$657,A9,'Liceu II'!$BA$5:$BA$657,"=3")</f>
        <v>0</v>
      </c>
      <c r="AF9" s="130">
        <f>countifs('Liceu II'!$G$5:$G$657,A9,'Liceu II'!$BA$5:$BA$657,"&gt;3")</f>
        <v>0</v>
      </c>
      <c r="AG9" s="130">
        <f>countifs('Liceu II'!$F$5:$F$657,"F",'Liceu II'!$G$5:$G$657,A9,'Liceu II'!$BA$5:$BA$657,"&gt;3")</f>
        <v>0</v>
      </c>
      <c r="AH9" s="130">
        <f>SUMIFS('Liceu II'!$BB$5:$BB$657,'Liceu II'!$G$5:$G$657,A9)</f>
        <v>878</v>
      </c>
      <c r="AI9" s="130">
        <f>SUMIFS('Liceu II'!$BB$5:$BB$657,'Liceu II'!$F$5:$F$657,"F",'Liceu II'!$G$5:$G$657,A9)</f>
        <v>514</v>
      </c>
      <c r="AJ9" s="21">
        <f t="shared" ref="AJ9:AK9" si="5">AH9-AL9</f>
        <v>752</v>
      </c>
      <c r="AK9" s="21">
        <f t="shared" si="5"/>
        <v>424</v>
      </c>
      <c r="AL9" s="130">
        <f>SUMIFS('Liceu II'!$BC$5:$BC$657,'Liceu II'!$G$5:$G$657,A9)</f>
        <v>126</v>
      </c>
      <c r="AM9" s="130">
        <f>SUMIFS('Liceu II'!$BC$5:$BC$657,'Liceu II'!$F$5:$F$657,"F",'Liceu II'!$G$5:$G$657,A9)</f>
        <v>90</v>
      </c>
      <c r="AN9" s="130">
        <f>countifs('Liceu II'!$G$5:$G$657,A9,'Liceu II'!$AX$5:$AX$657,"&lt;7")</f>
        <v>0</v>
      </c>
      <c r="AO9" s="130">
        <f>countifs('Liceu II'!$F$5:$F$657,"F",'Liceu II'!$G$5:$G$657,A9,'Liceu II'!$AX$5:$AX$657,"&lt;7")</f>
        <v>0</v>
      </c>
      <c r="AP9" s="130">
        <f>countifs('Liceu II'!$G$5:$G$657,A9,'Liceu II'!$AX$5:$AX$657,"&lt;8")-AN9</f>
        <v>0</v>
      </c>
      <c r="AQ9" s="130">
        <f>countifs('Liceu II'!$F$5:$F$657,"F",'Liceu II'!$G$5:$G$657,A9,'Liceu II'!$AX$5:$AX$657,"&lt;8")-AO9</f>
        <v>0</v>
      </c>
      <c r="AR9" s="130">
        <f>countifs('Liceu II'!$G$5:$G$657,A9,'Liceu II'!$AX$5:$AX$657,"&lt;9")-AN9-AP9</f>
        <v>0</v>
      </c>
      <c r="AS9" s="130">
        <f>countifs('Liceu II'!$F$5:$F$657,"F",'Liceu II'!$G$5:$G$657,A9,'Liceu II'!$AX$5:$AX$657,"&lt;9")-AO9-AQ9</f>
        <v>0</v>
      </c>
      <c r="AT9" s="130">
        <f>countifs('Liceu II'!$G$5:$G$657,A9,'Liceu II'!$AX$5:$AX$657,"&lt;10")-AN9-AP9-AR9</f>
        <v>0</v>
      </c>
      <c r="AU9" s="130">
        <f>countifs('Liceu II'!$F$5:$F$657,"F",'Liceu II'!$G$5:$G$657,A9,'Liceu II'!$AX$5:$AX$657,"&lt;10")-AO9-AQ9-AS9</f>
        <v>0</v>
      </c>
      <c r="AV9" s="130">
        <f>countifs('Liceu II'!$G$5:$G$657,A9,'Liceu II'!$AX$5:$AX$657,"=10")</f>
        <v>29</v>
      </c>
      <c r="AW9" s="130">
        <f>countifs('Liceu II'!$F$5:$F$657,"F",'Liceu II'!$G$5:$G$657,A9,'Liceu II'!$AX$5:$AX$657,"=10")</f>
        <v>22</v>
      </c>
      <c r="AX9" s="130">
        <f>countifs('Liceu II'!$G$5:$G$657,A9,'Liceu II'!$BK$5:$BK$657,"DA")</f>
        <v>0</v>
      </c>
      <c r="AY9" s="130">
        <f>countifs('Liceu II'!$F$5:$F$657,"F",'Liceu II'!$G$5:$G$657,A9,'Liceu II'!$BK$5:$BK$657,"DA")</f>
        <v>0</v>
      </c>
      <c r="AZ9" s="109"/>
    </row>
    <row r="10" ht="24.0" customHeight="1">
      <c r="A10" s="133" t="s">
        <v>2071</v>
      </c>
      <c r="B10" s="134">
        <f t="shared" ref="B10:AY10" si="6">SUM(B5:B9)</f>
        <v>110</v>
      </c>
      <c r="C10" s="134">
        <f t="shared" si="6"/>
        <v>61</v>
      </c>
      <c r="D10" s="134">
        <f t="shared" si="6"/>
        <v>4</v>
      </c>
      <c r="E10" s="134">
        <f t="shared" si="6"/>
        <v>3</v>
      </c>
      <c r="F10" s="134">
        <f t="shared" si="6"/>
        <v>0</v>
      </c>
      <c r="G10" s="134">
        <f t="shared" si="6"/>
        <v>0</v>
      </c>
      <c r="H10" s="134">
        <f t="shared" si="6"/>
        <v>2</v>
      </c>
      <c r="I10" s="134">
        <f t="shared" si="6"/>
        <v>1</v>
      </c>
      <c r="J10" s="134">
        <f t="shared" si="6"/>
        <v>137</v>
      </c>
      <c r="K10" s="134">
        <f t="shared" si="6"/>
        <v>77</v>
      </c>
      <c r="L10" s="134">
        <f t="shared" si="6"/>
        <v>137</v>
      </c>
      <c r="M10" s="134">
        <f t="shared" si="6"/>
        <v>77</v>
      </c>
      <c r="N10" s="134">
        <f t="shared" si="6"/>
        <v>0</v>
      </c>
      <c r="O10" s="134">
        <f t="shared" si="6"/>
        <v>0</v>
      </c>
      <c r="P10" s="134">
        <f t="shared" si="6"/>
        <v>0</v>
      </c>
      <c r="Q10" s="134">
        <f t="shared" si="6"/>
        <v>0</v>
      </c>
      <c r="R10" s="134">
        <f t="shared" si="6"/>
        <v>6</v>
      </c>
      <c r="S10" s="134">
        <f t="shared" si="6"/>
        <v>1</v>
      </c>
      <c r="T10" s="134">
        <f t="shared" si="6"/>
        <v>49</v>
      </c>
      <c r="U10" s="134">
        <f t="shared" si="6"/>
        <v>18</v>
      </c>
      <c r="V10" s="134">
        <f t="shared" si="6"/>
        <v>82</v>
      </c>
      <c r="W10" s="134">
        <f t="shared" si="6"/>
        <v>58</v>
      </c>
      <c r="X10" s="134">
        <f t="shared" si="6"/>
        <v>0</v>
      </c>
      <c r="Y10" s="134">
        <f t="shared" si="6"/>
        <v>0</v>
      </c>
      <c r="Z10" s="134">
        <f t="shared" si="6"/>
        <v>0</v>
      </c>
      <c r="AA10" s="134">
        <f t="shared" si="6"/>
        <v>0</v>
      </c>
      <c r="AB10" s="134">
        <f t="shared" si="6"/>
        <v>0</v>
      </c>
      <c r="AC10" s="134">
        <f t="shared" si="6"/>
        <v>0</v>
      </c>
      <c r="AD10" s="134">
        <f t="shared" si="6"/>
        <v>0</v>
      </c>
      <c r="AE10" s="134">
        <f t="shared" si="6"/>
        <v>0</v>
      </c>
      <c r="AF10" s="134">
        <f t="shared" si="6"/>
        <v>0</v>
      </c>
      <c r="AG10" s="134">
        <f t="shared" si="6"/>
        <v>0</v>
      </c>
      <c r="AH10" s="134">
        <f t="shared" si="6"/>
        <v>3274</v>
      </c>
      <c r="AI10" s="134">
        <f t="shared" si="6"/>
        <v>1771</v>
      </c>
      <c r="AJ10" s="134">
        <f t="shared" si="6"/>
        <v>3059</v>
      </c>
      <c r="AK10" s="134">
        <f t="shared" si="6"/>
        <v>1614</v>
      </c>
      <c r="AL10" s="134">
        <f t="shared" si="6"/>
        <v>215</v>
      </c>
      <c r="AM10" s="134">
        <f t="shared" si="6"/>
        <v>157</v>
      </c>
      <c r="AN10" s="134">
        <f t="shared" si="6"/>
        <v>0</v>
      </c>
      <c r="AO10" s="134">
        <f t="shared" si="6"/>
        <v>0</v>
      </c>
      <c r="AP10" s="134">
        <f t="shared" si="6"/>
        <v>0</v>
      </c>
      <c r="AQ10" s="134">
        <f t="shared" si="6"/>
        <v>0</v>
      </c>
      <c r="AR10" s="134">
        <f t="shared" si="6"/>
        <v>0</v>
      </c>
      <c r="AS10" s="134">
        <f t="shared" si="6"/>
        <v>0</v>
      </c>
      <c r="AT10" s="134">
        <f t="shared" si="6"/>
        <v>0</v>
      </c>
      <c r="AU10" s="134">
        <f t="shared" si="6"/>
        <v>0</v>
      </c>
      <c r="AV10" s="134">
        <f t="shared" si="6"/>
        <v>137</v>
      </c>
      <c r="AW10" s="134">
        <f t="shared" si="6"/>
        <v>77</v>
      </c>
      <c r="AX10" s="134">
        <f t="shared" si="6"/>
        <v>0</v>
      </c>
      <c r="AY10" s="134">
        <f t="shared" si="6"/>
        <v>0</v>
      </c>
      <c r="AZ10" s="109"/>
    </row>
    <row r="11" ht="24.0" customHeight="1">
      <c r="A11" s="48" t="s">
        <v>995</v>
      </c>
      <c r="B11" s="130">
        <f>countifs('Liceu II'!$G$5:$G$657,A11,'Liceu II'!$BE$5:$BE$657,"DA")</f>
        <v>32</v>
      </c>
      <c r="C11" s="21">
        <f>countifs('Liceu II'!$F$5:$F$657,"F",'Liceu II'!$G$5:$G$657,A11,'Liceu II'!$BE$5:$BE$657,"DA")</f>
        <v>9</v>
      </c>
      <c r="D11" s="131">
        <f>countifs('Liceu II'!$G$5:$G$657,A11,'Liceu II'!$BF$5:$BF$657,"DA")</f>
        <v>0</v>
      </c>
      <c r="E11" s="21">
        <f>countifs('Liceu II'!$F$5:$F$657,"F",'Liceu II'!$G$5:$G$657,A11,'Liceu II'!$BF$5:$BF$657,"DA")</f>
        <v>0</v>
      </c>
      <c r="F11" s="21">
        <f>countifs('Liceu II'!$G$5:$G$657,A11,'Liceu II'!$BG$5:$BG$657,"DA")</f>
        <v>0</v>
      </c>
      <c r="G11" s="21">
        <f>countifs('Liceu II'!$F$5:$F$657,"F",'Liceu II'!$G$5:$G$657,A11,'Liceu II'!$BG$5:$BG$657,"DA")</f>
        <v>0</v>
      </c>
      <c r="H11" s="21">
        <f>countifs('Liceu II'!$G$5:$G$657,A11,'Liceu II'!$BI$5:$BI$657,"DA")</f>
        <v>0</v>
      </c>
      <c r="I11" s="21">
        <f>countifs('Liceu II'!$F$5:$F$657,"F",'Liceu II'!$G$5:$G$657,A11,'Liceu II'!$BI$5:$BI$657,"DA")</f>
        <v>0</v>
      </c>
      <c r="J11" s="21">
        <f>countifs('Liceu II'!$G$5:$G$657,A11,'Liceu II'!$BJ$5:$BJ$657,"DA")</f>
        <v>32</v>
      </c>
      <c r="K11" s="21">
        <f>countifs('Liceu II'!$F$5:$F$657,"F",'Liceu II'!$G$5:$G$657,A11,'Liceu II'!$BJ$5:$BJ$657,"DA")</f>
        <v>9</v>
      </c>
      <c r="L11" s="21">
        <f>countifs('Liceu II'!$BA$5:$BA$657,"=0",'Liceu II'!$G$5:$G$657,A11,'Liceu II'!$BJ$5:$BJ$657,"DA",'Liceu II'!$BK$5:$BK$657,"NU")</f>
        <v>32</v>
      </c>
      <c r="M11" s="130">
        <f>countifs('Liceu II'!$BA$5:$BA$657,"=0",'Liceu II'!$G$5:$G$657,A11,'Liceu II'!$BJ$5:$BJ$657,"DA",'Liceu II'!$F$5:$F$657,"F",'Liceu II'!$BK$5:$BK$657,"NU")</f>
        <v>9</v>
      </c>
      <c r="N11" s="130">
        <f>countifs('Liceu II'!$G$5:$G$657,A11,'Liceu II'!$AY$5:$AY$657,"&lt;6")</f>
        <v>0</v>
      </c>
      <c r="O11" s="130">
        <f>countifs('Liceu II'!$F$5:$F$657,"F",'Liceu II'!$G$5:$G$657,A11,'Liceu II'!$AY$5:$AY$657,"&lt;6")</f>
        <v>0</v>
      </c>
      <c r="P11" s="130">
        <f>countifs('Liceu II'!$G$5:$G$657,A11,'Liceu II'!$AY$5:$AY$657,"&lt;7")-N11</f>
        <v>0</v>
      </c>
      <c r="Q11" s="130">
        <f>countifs('Liceu II'!$F$5:$F$657,"F",'Liceu II'!$G$5:$G$657,A11,'Liceu II'!$AY$5:$AY$657,"&lt;7")-O11</f>
        <v>0</v>
      </c>
      <c r="R11" s="132">
        <f>countifs('Liceu II'!$G$5:$G$657,A11,'Liceu II'!$AY$5:$AY$657,"&lt;8")-N11-P11</f>
        <v>2</v>
      </c>
      <c r="S11" s="130">
        <f>countifs('Liceu II'!$F$5:$F$657,"F",'Liceu II'!$G$5:$G$657,A11,'Liceu II'!$AY$5:$AY$657,"&lt;8")-O11-Q11</f>
        <v>1</v>
      </c>
      <c r="T11" s="132">
        <f>countifs('Liceu II'!$G$5:$G$657,A11,'Liceu II'!$AY$5:$AY$657,"&lt;9")-N11-P11-R11</f>
        <v>18</v>
      </c>
      <c r="U11" s="130">
        <f>countifs('Liceu II'!$F$5:$F$657,"F",'Liceu II'!$G$5:$G$657,A11,'Liceu II'!$AY$5:$AY$657,"&lt;9")-O11-Q11-S11</f>
        <v>4</v>
      </c>
      <c r="V11" s="132">
        <f>countifs('Liceu II'!$G$5:$G$657,A11,'Liceu II'!$AY$5:$AY$657,"&lt;=10")-N11-P11-R11-T11</f>
        <v>12</v>
      </c>
      <c r="W11" s="130">
        <f>countifs('Liceu II'!$F$5:$F$657,"F",'Liceu II'!$G$5:$G$657,A11,'Liceu II'!$AY$5:$AY$657,"&lt;=10")-O11-Q11-S11-U11</f>
        <v>4</v>
      </c>
      <c r="X11" s="130">
        <f>countifs('Liceu II'!$G$5:$G$657,A11,'Liceu II'!$BA$5:$BA$657,"&gt;0")</f>
        <v>0</v>
      </c>
      <c r="Y11" s="130">
        <f>countifs('Liceu II'!$F$5:$F$657,"F",'Liceu II'!$G$5:$G$657,A11,'Liceu II'!$BA$5:$BA$657,"&gt;0")</f>
        <v>0</v>
      </c>
      <c r="Z11" s="130">
        <f>countifs('Liceu II'!$G$5:$G$657,A11,'Liceu II'!$BA$5:$BA$657,"=1")</f>
        <v>0</v>
      </c>
      <c r="AA11" s="130">
        <f>countifs('Liceu II'!$F$5:$F$657,"F",'Liceu II'!$G$5:$G$657,A11,'Liceu II'!$BA$5:$BA$657,"=1")</f>
        <v>0</v>
      </c>
      <c r="AB11" s="130">
        <f>countifs('Liceu II'!$G$5:$G$657,A11,'Liceu II'!$BA$5:$BA$657,"=2")</f>
        <v>0</v>
      </c>
      <c r="AC11" s="130">
        <f>countifs('Liceu II'!$F$5:$F$657,"F",'Liceu II'!$G$5:$G$657,A11,'Liceu II'!$BA$5:$BA$657,"=2")</f>
        <v>0</v>
      </c>
      <c r="AD11" s="130">
        <f>countifs('Liceu II'!$G$5:$G$657,A11,'Liceu II'!$BA$5:$BA$657,"=3")</f>
        <v>0</v>
      </c>
      <c r="AE11" s="130">
        <f>countifs('Liceu II'!$F$5:$F$657,"F",'Liceu II'!$G$5:$G$657,A11,'Liceu II'!$BA$5:$BA$657,"=3")</f>
        <v>0</v>
      </c>
      <c r="AF11" s="130">
        <f>countifs('Liceu II'!$G$5:$G$657,A11,'Liceu II'!$BA$5:$BA$657,"&gt;3")</f>
        <v>0</v>
      </c>
      <c r="AG11" s="130">
        <f>countifs('Liceu II'!$F$5:$F$657,"F",'Liceu II'!$G$5:$G$657,A11,'Liceu II'!$BA$5:$BA$657,"&gt;3")</f>
        <v>0</v>
      </c>
      <c r="AH11" s="130">
        <f>SUMIFS('Liceu II'!$BB$5:$BB$657,'Liceu II'!$G$5:$G$657,A11)</f>
        <v>1124</v>
      </c>
      <c r="AI11" s="130">
        <f>SUMIFS('Liceu II'!$BB$5:$BB$657,'Liceu II'!$F$5:$F$657,"F",'Liceu II'!$G$5:$G$657,A11)</f>
        <v>384</v>
      </c>
      <c r="AJ11" s="21">
        <f t="shared" ref="AJ11:AK11" si="7">AH11-AL11</f>
        <v>1019</v>
      </c>
      <c r="AK11" s="21">
        <f t="shared" si="7"/>
        <v>359</v>
      </c>
      <c r="AL11" s="130">
        <f>SUMIFS('Liceu II'!$BC$5:$BC$657,'Liceu II'!$G$5:$G$657,A11)</f>
        <v>105</v>
      </c>
      <c r="AM11" s="130">
        <f>SUMIFS('Liceu II'!$BC$5:$BC$657,'Liceu II'!$F$5:$F$657,"F",'Liceu II'!$G$5:$G$657,A11)</f>
        <v>25</v>
      </c>
      <c r="AN11" s="130">
        <f>countifs('Liceu II'!$G$5:$G$657,A11,'Liceu II'!$AX$5:$AX$657,"&lt;7")</f>
        <v>0</v>
      </c>
      <c r="AO11" s="130">
        <f>countifs('Liceu II'!$F$5:$F$657,"F",'Liceu II'!$G$5:$G$657,A11,'Liceu II'!$AX$5:$AX$657,"&lt;7")</f>
        <v>0</v>
      </c>
      <c r="AP11" s="130">
        <f>countifs('Liceu II'!$G$5:$G$657,A11,'Liceu II'!$AX$5:$AX$657,"&lt;8")-AN11</f>
        <v>0</v>
      </c>
      <c r="AQ11" s="130">
        <f>countifs('Liceu II'!$F$5:$F$657,"F",'Liceu II'!$G$5:$G$657,A11,'Liceu II'!$AX$5:$AX$657,"&lt;8")-AO11</f>
        <v>0</v>
      </c>
      <c r="AR11" s="130">
        <f>countifs('Liceu II'!$G$5:$G$657,A11,'Liceu II'!$AX$5:$AX$657,"&lt;9")-AN11-AP11</f>
        <v>0</v>
      </c>
      <c r="AS11" s="130">
        <f>countifs('Liceu II'!$F$5:$F$657,"F",'Liceu II'!$G$5:$G$657,A11,'Liceu II'!$AX$5:$AX$657,"&lt;9")-AO11-AQ11</f>
        <v>0</v>
      </c>
      <c r="AT11" s="130">
        <f>countifs('Liceu II'!$G$5:$G$657,A11,'Liceu II'!$AX$5:$AX$657,"&lt;10")-AN11-AP11-AR11</f>
        <v>1</v>
      </c>
      <c r="AU11" s="130">
        <f>countifs('Liceu II'!$F$5:$F$657,"F",'Liceu II'!$G$5:$G$657,A11,'Liceu II'!$AX$5:$AX$657,"&lt;10")-AO11-AQ11-AS11</f>
        <v>1</v>
      </c>
      <c r="AV11" s="130">
        <f>countifs('Liceu II'!$G$5:$G$657,A11,'Liceu II'!$AX$5:$AX$657,"=10")</f>
        <v>31</v>
      </c>
      <c r="AW11" s="130">
        <f>countifs('Liceu II'!$F$5:$F$657,"F",'Liceu II'!$G$5:$G$657,A11,'Liceu II'!$AX$5:$AX$657,"=10")</f>
        <v>8</v>
      </c>
      <c r="AX11" s="130">
        <f>countifs('Liceu II'!$G$5:$G$657,A11,'Liceu II'!$BK$5:$BK$657,"DA")</f>
        <v>0</v>
      </c>
      <c r="AY11" s="130">
        <f>countifs('Liceu II'!$F$5:$F$657,"F",'Liceu II'!$G$5:$G$657,A11,'Liceu II'!$BK$5:$BK$657,"DA")</f>
        <v>0</v>
      </c>
      <c r="AZ11" s="109"/>
    </row>
    <row r="12" ht="24.0" customHeight="1">
      <c r="A12" s="48" t="s">
        <v>1136</v>
      </c>
      <c r="B12" s="130">
        <f>countifs('Liceu II'!$G$5:$G$657,A12,'Liceu II'!$BE$5:$BE$657,"DA")</f>
        <v>31</v>
      </c>
      <c r="C12" s="21">
        <f>countifs('Liceu II'!$F$5:$F$657,"F",'Liceu II'!$G$5:$G$657,A12,'Liceu II'!$BE$5:$BE$657,"DA")</f>
        <v>13</v>
      </c>
      <c r="D12" s="131">
        <f>countifs('Liceu II'!$G$5:$G$657,A12,'Liceu II'!$BF$5:$BF$657,"DA")</f>
        <v>0</v>
      </c>
      <c r="E12" s="21">
        <f>countifs('Liceu II'!$F$5:$F$657,"F",'Liceu II'!$G$5:$G$657,A12,'Liceu II'!$BF$5:$BF$657,"DA")</f>
        <v>0</v>
      </c>
      <c r="F12" s="21">
        <f>countifs('Liceu II'!$G$5:$G$657,A12,'Liceu II'!$BG$5:$BG$657,"DA")</f>
        <v>0</v>
      </c>
      <c r="G12" s="21">
        <f>countifs('Liceu II'!$F$5:$F$657,"F",'Liceu II'!$G$5:$G$657,A12,'Liceu II'!$BG$5:$BG$657,"DA")</f>
        <v>0</v>
      </c>
      <c r="H12" s="21">
        <f>countifs('Liceu II'!$G$5:$G$657,A12,'Liceu II'!$BI$5:$BI$657,"DA")</f>
        <v>0</v>
      </c>
      <c r="I12" s="21">
        <f>countifs('Liceu II'!$F$5:$F$657,"F",'Liceu II'!$G$5:$G$657,A12,'Liceu II'!$BI$5:$BI$657,"DA")</f>
        <v>0</v>
      </c>
      <c r="J12" s="21">
        <f>countifs('Liceu II'!$G$5:$G$657,A12,'Liceu II'!$BJ$5:$BJ$657,"DA")</f>
        <v>31</v>
      </c>
      <c r="K12" s="21">
        <f>countifs('Liceu II'!$F$5:$F$657,"F",'Liceu II'!$G$5:$G$657,A12,'Liceu II'!$BJ$5:$BJ$657,"DA")</f>
        <v>13</v>
      </c>
      <c r="L12" s="21">
        <f>countifs('Liceu II'!$BA$5:$BA$657,"=0",'Liceu II'!$G$5:$G$657,A12,'Liceu II'!$BJ$5:$BJ$657,"DA",'Liceu II'!$BK$5:$BK$657,"NU")</f>
        <v>30</v>
      </c>
      <c r="M12" s="130">
        <f>countifs('Liceu II'!$BA$5:$BA$657,"=0",'Liceu II'!$G$5:$G$657,A12,'Liceu II'!$BJ$5:$BJ$657,"DA",'Liceu II'!$F$5:$F$657,"F",'Liceu II'!$BK$5:$BK$657,"NU")</f>
        <v>13</v>
      </c>
      <c r="N12" s="130">
        <f>countifs('Liceu II'!$G$5:$G$657,A12,'Liceu II'!$AY$5:$AY$657,"&lt;6")</f>
        <v>0</v>
      </c>
      <c r="O12" s="130">
        <f>countifs('Liceu II'!$F$5:$F$657,"F",'Liceu II'!$G$5:$G$657,A12,'Liceu II'!$AY$5:$AY$657,"&lt;6")</f>
        <v>0</v>
      </c>
      <c r="P12" s="130">
        <f>countifs('Liceu II'!$G$5:$G$657,A12,'Liceu II'!$AY$5:$AY$657,"&lt;7")-N12</f>
        <v>0</v>
      </c>
      <c r="Q12" s="130">
        <f>countifs('Liceu II'!$F$5:$F$657,"F",'Liceu II'!$G$5:$G$657,A12,'Liceu II'!$AY$5:$AY$657,"&lt;7")-O12</f>
        <v>0</v>
      </c>
      <c r="R12" s="132">
        <f>countifs('Liceu II'!$G$5:$G$657,A12,'Liceu II'!$AY$5:$AY$657,"&lt;8")-N12-P12</f>
        <v>1</v>
      </c>
      <c r="S12" s="130">
        <f>countifs('Liceu II'!$F$5:$F$657,"F",'Liceu II'!$G$5:$G$657,A12,'Liceu II'!$AY$5:$AY$657,"&lt;8")-O12-Q12</f>
        <v>0</v>
      </c>
      <c r="T12" s="132">
        <f>countifs('Liceu II'!$G$5:$G$657,A12,'Liceu II'!$AY$5:$AY$657,"&lt;9")-N12-P12-R12</f>
        <v>18</v>
      </c>
      <c r="U12" s="130">
        <f>countifs('Liceu II'!$F$5:$F$657,"F",'Liceu II'!$G$5:$G$657,A12,'Liceu II'!$AY$5:$AY$657,"&lt;9")-O12-Q12-S12</f>
        <v>6</v>
      </c>
      <c r="V12" s="132">
        <f>countifs('Liceu II'!$G$5:$G$657,A12,'Liceu II'!$AY$5:$AY$657,"&lt;=10")-N12-P12-R12-T12</f>
        <v>11</v>
      </c>
      <c r="W12" s="130">
        <f>countifs('Liceu II'!$F$5:$F$657,"F",'Liceu II'!$G$5:$G$657,A12,'Liceu II'!$AY$5:$AY$657,"&lt;=10")-O12-Q12-S12-U12</f>
        <v>7</v>
      </c>
      <c r="X12" s="130">
        <f>countifs('Liceu II'!$G$5:$G$657,A12,'Liceu II'!$BA$5:$BA$657,"&gt;0")</f>
        <v>1</v>
      </c>
      <c r="Y12" s="130">
        <f>countifs('Liceu II'!$F$5:$F$657,"F",'Liceu II'!$G$5:$G$657,A12,'Liceu II'!$BA$5:$BA$657,"&gt;0")</f>
        <v>0</v>
      </c>
      <c r="Z12" s="130">
        <f>countifs('Liceu II'!$G$5:$G$657,A12,'Liceu II'!$BA$5:$BA$657,"=1")</f>
        <v>1</v>
      </c>
      <c r="AA12" s="130">
        <f>countifs('Liceu II'!$F$5:$F$657,"F",'Liceu II'!$G$5:$G$657,A12,'Liceu II'!$BA$5:$BA$657,"=1")</f>
        <v>0</v>
      </c>
      <c r="AB12" s="130">
        <f>countifs('Liceu II'!$G$5:$G$657,A12,'Liceu II'!$BA$5:$BA$657,"=2")</f>
        <v>0</v>
      </c>
      <c r="AC12" s="130">
        <f>countifs('Liceu II'!$F$5:$F$657,"F",'Liceu II'!$G$5:$G$657,A12,'Liceu II'!$BA$5:$BA$657,"=2")</f>
        <v>0</v>
      </c>
      <c r="AD12" s="130">
        <f>countifs('Liceu II'!$G$5:$G$657,A12,'Liceu II'!$BA$5:$BA$657,"=3")</f>
        <v>0</v>
      </c>
      <c r="AE12" s="130">
        <f>countifs('Liceu II'!$F$5:$F$657,"F",'Liceu II'!$G$5:$G$657,A12,'Liceu II'!$BA$5:$BA$657,"=3")</f>
        <v>0</v>
      </c>
      <c r="AF12" s="130">
        <f>countifs('Liceu II'!$G$5:$G$657,A12,'Liceu II'!$BA$5:$BA$657,"&gt;3")</f>
        <v>0</v>
      </c>
      <c r="AG12" s="130">
        <f>countifs('Liceu II'!$F$5:$F$657,"F",'Liceu II'!$G$5:$G$657,A12,'Liceu II'!$BA$5:$BA$657,"&gt;3")</f>
        <v>0</v>
      </c>
      <c r="AH12" s="130">
        <f>SUMIFS('Liceu II'!$BB$5:$BB$657,'Liceu II'!$G$5:$G$657,A12)</f>
        <v>705</v>
      </c>
      <c r="AI12" s="130">
        <f>SUMIFS('Liceu II'!$BB$5:$BB$657,'Liceu II'!$F$5:$F$657,"F",'Liceu II'!$G$5:$G$657,A12)</f>
        <v>292</v>
      </c>
      <c r="AJ12" s="21">
        <f t="shared" ref="AJ12:AK12" si="8">AH12-AL12</f>
        <v>627</v>
      </c>
      <c r="AK12" s="21">
        <f t="shared" si="8"/>
        <v>286</v>
      </c>
      <c r="AL12" s="130">
        <f>SUMIFS('Liceu II'!$BC$5:$BC$657,'Liceu II'!$G$5:$G$657,A12)</f>
        <v>78</v>
      </c>
      <c r="AM12" s="130">
        <f>SUMIFS('Liceu II'!$BC$5:$BC$657,'Liceu II'!$F$5:$F$657,"F",'Liceu II'!$G$5:$G$657,A12)</f>
        <v>6</v>
      </c>
      <c r="AN12" s="130">
        <f>countifs('Liceu II'!$G$5:$G$657,A12,'Liceu II'!$AX$5:$AX$657,"&lt;7")</f>
        <v>0</v>
      </c>
      <c r="AO12" s="130">
        <f>countifs('Liceu II'!$F$5:$F$657,"F",'Liceu II'!$G$5:$G$657,A12,'Liceu II'!$AX$5:$AX$657,"&lt;7")</f>
        <v>0</v>
      </c>
      <c r="AP12" s="130">
        <f>countifs('Liceu II'!$G$5:$G$657,A12,'Liceu II'!$AX$5:$AX$657,"&lt;8")-AN12</f>
        <v>0</v>
      </c>
      <c r="AQ12" s="130">
        <f>countifs('Liceu II'!$F$5:$F$657,"F",'Liceu II'!$G$5:$G$657,A12,'Liceu II'!$AX$5:$AX$657,"&lt;8")-AO12</f>
        <v>0</v>
      </c>
      <c r="AR12" s="130">
        <f>countifs('Liceu II'!$G$5:$G$657,A12,'Liceu II'!$AX$5:$AX$657,"&lt;9")-AN12-AP12</f>
        <v>0</v>
      </c>
      <c r="AS12" s="130">
        <f>countifs('Liceu II'!$F$5:$F$657,"F",'Liceu II'!$G$5:$G$657,A12,'Liceu II'!$AX$5:$AX$657,"&lt;9")-AO12-AQ12</f>
        <v>0</v>
      </c>
      <c r="AT12" s="130">
        <f>countifs('Liceu II'!$G$5:$G$657,A12,'Liceu II'!$AX$5:$AX$657,"&lt;10")-AN12-AP12-AR12</f>
        <v>2</v>
      </c>
      <c r="AU12" s="130">
        <f>countifs('Liceu II'!$F$5:$F$657,"F",'Liceu II'!$G$5:$G$657,A12,'Liceu II'!$AX$5:$AX$657,"&lt;10")-AO12-AQ12-AS12</f>
        <v>0</v>
      </c>
      <c r="AV12" s="130">
        <f>countifs('Liceu II'!$G$5:$G$657,A12,'Liceu II'!$AX$5:$AX$657,"=10")</f>
        <v>29</v>
      </c>
      <c r="AW12" s="130">
        <f>countifs('Liceu II'!$F$5:$F$657,"F",'Liceu II'!$G$5:$G$657,A12,'Liceu II'!$AX$5:$AX$657,"=10")</f>
        <v>13</v>
      </c>
      <c r="AX12" s="130">
        <f>countifs('Liceu II'!$G$5:$G$657,A12,'Liceu II'!$BK$5:$BK$657,"DA")</f>
        <v>0</v>
      </c>
      <c r="AY12" s="130">
        <f>countifs('Liceu II'!$F$5:$F$657,"F",'Liceu II'!$G$5:$G$657,A12,'Liceu II'!$BK$5:$BK$657,"DA")</f>
        <v>0</v>
      </c>
      <c r="AZ12" s="109"/>
    </row>
    <row r="13" ht="24.0" customHeight="1">
      <c r="A13" s="48" t="s">
        <v>1216</v>
      </c>
      <c r="B13" s="130">
        <f>countifs('Liceu II'!$G$5:$G$657,A13,'Liceu II'!$BE$5:$BE$657,"DA")</f>
        <v>31</v>
      </c>
      <c r="C13" s="21">
        <f>countifs('Liceu II'!$F$5:$F$657,"F",'Liceu II'!$G$5:$G$657,A13,'Liceu II'!$BE$5:$BE$657,"DA")</f>
        <v>18</v>
      </c>
      <c r="D13" s="131">
        <f>countifs('Liceu II'!$G$5:$G$657,A13,'Liceu II'!$BF$5:$BF$657,"DA")</f>
        <v>0</v>
      </c>
      <c r="E13" s="21">
        <f>countifs('Liceu II'!$F$5:$F$657,"F",'Liceu II'!$G$5:$G$657,A13,'Liceu II'!$BF$5:$BF$657,"DA")</f>
        <v>0</v>
      </c>
      <c r="F13" s="21">
        <f>countifs('Liceu II'!$G$5:$G$657,A13,'Liceu II'!$BG$5:$BG$657,"DA")</f>
        <v>0</v>
      </c>
      <c r="G13" s="21">
        <f>countifs('Liceu II'!$F$5:$F$657,"F",'Liceu II'!$G$5:$G$657,A13,'Liceu II'!$BG$5:$BG$657,"DA")</f>
        <v>0</v>
      </c>
      <c r="H13" s="21">
        <f>countifs('Liceu II'!$G$5:$G$657,A13,'Liceu II'!$BI$5:$BI$657,"DA")</f>
        <v>0</v>
      </c>
      <c r="I13" s="21">
        <f>countifs('Liceu II'!$F$5:$F$657,"F",'Liceu II'!$G$5:$G$657,A13,'Liceu II'!$BI$5:$BI$657,"DA")</f>
        <v>0</v>
      </c>
      <c r="J13" s="21">
        <f>countifs('Liceu II'!$G$5:$G$657,A13,'Liceu II'!$BJ$5:$BJ$657,"DA")</f>
        <v>31</v>
      </c>
      <c r="K13" s="21">
        <f>countifs('Liceu II'!$F$5:$F$657,"F",'Liceu II'!$G$5:$G$657,A13,'Liceu II'!$BJ$5:$BJ$657,"DA")</f>
        <v>18</v>
      </c>
      <c r="L13" s="21">
        <f>countifs('Liceu II'!$BA$5:$BA$657,"=0",'Liceu II'!$G$5:$G$657,A13,'Liceu II'!$BJ$5:$BJ$657,"DA",'Liceu II'!$BK$5:$BK$657,"NU")</f>
        <v>29</v>
      </c>
      <c r="M13" s="130">
        <f>countifs('Liceu II'!$BA$5:$BA$657,"=0",'Liceu II'!$G$5:$G$657,A13,'Liceu II'!$BJ$5:$BJ$657,"DA",'Liceu II'!$F$5:$F$657,"F",'Liceu II'!$BK$5:$BK$657,"NU")</f>
        <v>16</v>
      </c>
      <c r="N13" s="130">
        <f>countifs('Liceu II'!$G$5:$G$657,A13,'Liceu II'!$AY$5:$AY$657,"&lt;6")</f>
        <v>0</v>
      </c>
      <c r="O13" s="130">
        <f>countifs('Liceu II'!$F$5:$F$657,"F",'Liceu II'!$G$5:$G$657,A13,'Liceu II'!$AY$5:$AY$657,"&lt;6")</f>
        <v>0</v>
      </c>
      <c r="P13" s="130">
        <f>countifs('Liceu II'!$G$5:$G$657,A13,'Liceu II'!$AY$5:$AY$657,"&lt;7")-N13</f>
        <v>0</v>
      </c>
      <c r="Q13" s="130">
        <f>countifs('Liceu II'!$F$5:$F$657,"F",'Liceu II'!$G$5:$G$657,A13,'Liceu II'!$AY$5:$AY$657,"&lt;7")-O13</f>
        <v>0</v>
      </c>
      <c r="R13" s="132">
        <f>countifs('Liceu II'!$G$5:$G$657,A13,'Liceu II'!$AY$5:$AY$657,"&lt;8")-N13-P13</f>
        <v>0</v>
      </c>
      <c r="S13" s="130">
        <f>countifs('Liceu II'!$F$5:$F$657,"F",'Liceu II'!$G$5:$G$657,A13,'Liceu II'!$AY$5:$AY$657,"&lt;8")-O13-Q13</f>
        <v>0</v>
      </c>
      <c r="T13" s="132">
        <f>countifs('Liceu II'!$G$5:$G$657,A13,'Liceu II'!$AY$5:$AY$657,"&lt;9")-N13-P13-R13</f>
        <v>9</v>
      </c>
      <c r="U13" s="130">
        <f>countifs('Liceu II'!$F$5:$F$657,"F",'Liceu II'!$G$5:$G$657,A13,'Liceu II'!$AY$5:$AY$657,"&lt;9")-O13-Q13-S13</f>
        <v>2</v>
      </c>
      <c r="V13" s="132">
        <f>countifs('Liceu II'!$G$5:$G$657,A13,'Liceu II'!$AY$5:$AY$657,"&lt;=10")-N13-P13-R13-T13</f>
        <v>20</v>
      </c>
      <c r="W13" s="130">
        <f>countifs('Liceu II'!$F$5:$F$657,"F",'Liceu II'!$G$5:$G$657,A13,'Liceu II'!$AY$5:$AY$657,"&lt;=10")-O13-Q13-S13-U13</f>
        <v>14</v>
      </c>
      <c r="X13" s="130">
        <f>countifs('Liceu II'!$G$5:$G$657,A13,'Liceu II'!$BA$5:$BA$657,"&gt;0")</f>
        <v>2</v>
      </c>
      <c r="Y13" s="130">
        <f>countifs('Liceu II'!$F$5:$F$657,"F",'Liceu II'!$G$5:$G$657,A13,'Liceu II'!$BA$5:$BA$657,"&gt;0")</f>
        <v>2</v>
      </c>
      <c r="Z13" s="130">
        <f>countifs('Liceu II'!$G$5:$G$657,A13,'Liceu II'!$BA$5:$BA$657,"=1")</f>
        <v>2</v>
      </c>
      <c r="AA13" s="130">
        <f>countifs('Liceu II'!$F$5:$F$657,"F",'Liceu II'!$G$5:$G$657,A13,'Liceu II'!$BA$5:$BA$657,"=1")</f>
        <v>2</v>
      </c>
      <c r="AB13" s="130">
        <f>countifs('Liceu II'!$G$5:$G$657,A13,'Liceu II'!$BA$5:$BA$657,"=2")</f>
        <v>0</v>
      </c>
      <c r="AC13" s="130">
        <f>countifs('Liceu II'!$F$5:$F$657,"F",'Liceu II'!$G$5:$G$657,A13,'Liceu II'!$BA$5:$BA$657,"=2")</f>
        <v>0</v>
      </c>
      <c r="AD13" s="130">
        <f>countifs('Liceu II'!$G$5:$G$657,A13,'Liceu II'!$BA$5:$BA$657,"=3")</f>
        <v>0</v>
      </c>
      <c r="AE13" s="130">
        <f>countifs('Liceu II'!$F$5:$F$657,"F",'Liceu II'!$G$5:$G$657,A13,'Liceu II'!$BA$5:$BA$657,"=3")</f>
        <v>0</v>
      </c>
      <c r="AF13" s="130">
        <f>countifs('Liceu II'!$G$5:$G$657,A13,'Liceu II'!$BA$5:$BA$657,"&gt;3")</f>
        <v>0</v>
      </c>
      <c r="AG13" s="130">
        <f>countifs('Liceu II'!$F$5:$F$657,"F",'Liceu II'!$G$5:$G$657,A13,'Liceu II'!$BA$5:$BA$657,"&gt;3")</f>
        <v>0</v>
      </c>
      <c r="AH13" s="130">
        <f>SUMIFS('Liceu II'!$BB$5:$BB$657,'Liceu II'!$G$5:$G$657,A13)</f>
        <v>773</v>
      </c>
      <c r="AI13" s="130">
        <f>SUMIFS('Liceu II'!$BB$5:$BB$657,'Liceu II'!$F$5:$F$657,"F",'Liceu II'!$G$5:$G$657,A13)</f>
        <v>455</v>
      </c>
      <c r="AJ13" s="21">
        <f t="shared" ref="AJ13:AK13" si="9">AH13-AL13</f>
        <v>641</v>
      </c>
      <c r="AK13" s="21">
        <f t="shared" si="9"/>
        <v>380</v>
      </c>
      <c r="AL13" s="130">
        <f>SUMIFS('Liceu II'!$BC$5:$BC$657,'Liceu II'!$G$5:$G$657,A13)</f>
        <v>132</v>
      </c>
      <c r="AM13" s="130">
        <f>SUMIFS('Liceu II'!$BC$5:$BC$657,'Liceu II'!$F$5:$F$657,"F",'Liceu II'!$G$5:$G$657,A13)</f>
        <v>75</v>
      </c>
      <c r="AN13" s="130">
        <f>countifs('Liceu II'!$G$5:$G$657,A13,'Liceu II'!$AX$5:$AX$657,"&lt;7")</f>
        <v>0</v>
      </c>
      <c r="AO13" s="130">
        <f>countifs('Liceu II'!$F$5:$F$657,"F",'Liceu II'!$G$5:$G$657,A13,'Liceu II'!$AX$5:$AX$657,"&lt;7")</f>
        <v>0</v>
      </c>
      <c r="AP13" s="130">
        <f>countifs('Liceu II'!$G$5:$G$657,A13,'Liceu II'!$AX$5:$AX$657,"&lt;8")-AN13</f>
        <v>0</v>
      </c>
      <c r="AQ13" s="130">
        <f>countifs('Liceu II'!$F$5:$F$657,"F",'Liceu II'!$G$5:$G$657,A13,'Liceu II'!$AX$5:$AX$657,"&lt;8")-AO13</f>
        <v>0</v>
      </c>
      <c r="AR13" s="130">
        <f>countifs('Liceu II'!$G$5:$G$657,A13,'Liceu II'!$AX$5:$AX$657,"&lt;9")-AN13-AP13</f>
        <v>1</v>
      </c>
      <c r="AS13" s="130">
        <f>countifs('Liceu II'!$F$5:$F$657,"F",'Liceu II'!$G$5:$G$657,A13,'Liceu II'!$AX$5:$AX$657,"&lt;9")-AO13-AQ13</f>
        <v>1</v>
      </c>
      <c r="AT13" s="130">
        <f>countifs('Liceu II'!$G$5:$G$657,A13,'Liceu II'!$AX$5:$AX$657,"&lt;10")-AN13-AP13-AR13</f>
        <v>0</v>
      </c>
      <c r="AU13" s="130">
        <f>countifs('Liceu II'!$F$5:$F$657,"F",'Liceu II'!$G$5:$G$657,A13,'Liceu II'!$AX$5:$AX$657,"&lt;10")-AO13-AQ13-AS13</f>
        <v>0</v>
      </c>
      <c r="AV13" s="130">
        <f>countifs('Liceu II'!$G$5:$G$657,A13,'Liceu II'!$AX$5:$AX$657,"=10")</f>
        <v>30</v>
      </c>
      <c r="AW13" s="130">
        <f>countifs('Liceu II'!$F$5:$F$657,"F",'Liceu II'!$G$5:$G$657,A13,'Liceu II'!$AX$5:$AX$657,"=10")</f>
        <v>17</v>
      </c>
      <c r="AX13" s="130">
        <f>countifs('Liceu II'!$G$5:$G$657,A13,'Liceu II'!$BK$5:$BK$657,"DA")</f>
        <v>0</v>
      </c>
      <c r="AY13" s="130">
        <f>countifs('Liceu II'!$F$5:$F$657,"F",'Liceu II'!$G$5:$G$657,A13,'Liceu II'!$BK$5:$BK$657,"DA")</f>
        <v>0</v>
      </c>
      <c r="AZ13" s="109"/>
    </row>
    <row r="14" ht="24.0" customHeight="1">
      <c r="A14" s="48" t="s">
        <v>1284</v>
      </c>
      <c r="B14" s="130">
        <f>countifs('Liceu II'!$G$5:$G$657,A14,'Liceu II'!$BE$5:$BE$657,"DA")</f>
        <v>31</v>
      </c>
      <c r="C14" s="21">
        <f>countifs('Liceu II'!$F$5:$F$657,"F",'Liceu II'!$G$5:$G$657,A14,'Liceu II'!$BE$5:$BE$657,"DA")</f>
        <v>26</v>
      </c>
      <c r="D14" s="131">
        <f>countifs('Liceu II'!$G$5:$G$657,A14,'Liceu II'!$BF$5:$BF$657,"DA")</f>
        <v>1</v>
      </c>
      <c r="E14" s="21">
        <f>countifs('Liceu II'!$F$5:$F$657,"F",'Liceu II'!$G$5:$G$657,A14,'Liceu II'!$BF$5:$BF$657,"DA")</f>
        <v>1</v>
      </c>
      <c r="F14" s="21">
        <f>countifs('Liceu II'!$G$5:$G$657,A14,'Liceu II'!$BG$5:$BG$657,"DA")</f>
        <v>0</v>
      </c>
      <c r="G14" s="21">
        <f>countifs('Liceu II'!$F$5:$F$657,"F",'Liceu II'!$G$5:$G$657,A14,'Liceu II'!$BG$5:$BG$657,"DA")</f>
        <v>0</v>
      </c>
      <c r="H14" s="21">
        <f>countifs('Liceu II'!$G$5:$G$657,A14,'Liceu II'!$BI$5:$BI$657,"DA")</f>
        <v>0</v>
      </c>
      <c r="I14" s="21">
        <f>countifs('Liceu II'!$F$5:$F$657,"F",'Liceu II'!$G$5:$G$657,A14,'Liceu II'!$BI$5:$BI$657,"DA")</f>
        <v>0</v>
      </c>
      <c r="J14" s="21">
        <f>countifs('Liceu II'!$G$5:$G$657,A14,'Liceu II'!$BJ$5:$BJ$657,"DA")</f>
        <v>31</v>
      </c>
      <c r="K14" s="21">
        <f>countifs('Liceu II'!$F$5:$F$657,"F",'Liceu II'!$G$5:$G$657,A14,'Liceu II'!$BJ$5:$BJ$657,"DA")</f>
        <v>26</v>
      </c>
      <c r="L14" s="21">
        <f>countifs('Liceu II'!$BA$5:$BA$657,"=0",'Liceu II'!$G$5:$G$657,A14,'Liceu II'!$BJ$5:$BJ$657,"DA",'Liceu II'!$BK$5:$BK$657,"NU")</f>
        <v>31</v>
      </c>
      <c r="M14" s="130">
        <f>countifs('Liceu II'!$BA$5:$BA$657,"=0",'Liceu II'!$G$5:$G$657,A14,'Liceu II'!$BJ$5:$BJ$657,"DA",'Liceu II'!$F$5:$F$657,"F",'Liceu II'!$BK$5:$BK$657,"NU")</f>
        <v>26</v>
      </c>
      <c r="N14" s="130">
        <f>countifs('Liceu II'!$G$5:$G$657,A14,'Liceu II'!$AY$5:$AY$657,"&lt;6")</f>
        <v>0</v>
      </c>
      <c r="O14" s="130">
        <f>countifs('Liceu II'!$F$5:$F$657,"F",'Liceu II'!$G$5:$G$657,A14,'Liceu II'!$AY$5:$AY$657,"&lt;6")</f>
        <v>0</v>
      </c>
      <c r="P14" s="130">
        <f>countifs('Liceu II'!$G$5:$G$657,A14,'Liceu II'!$AY$5:$AY$657,"&lt;7")-N14</f>
        <v>0</v>
      </c>
      <c r="Q14" s="130">
        <f>countifs('Liceu II'!$F$5:$F$657,"F",'Liceu II'!$G$5:$G$657,A14,'Liceu II'!$AY$5:$AY$657,"&lt;7")-O14</f>
        <v>0</v>
      </c>
      <c r="R14" s="132">
        <f>countifs('Liceu II'!$G$5:$G$657,A14,'Liceu II'!$AY$5:$AY$657,"&lt;8")-N14-P14</f>
        <v>0</v>
      </c>
      <c r="S14" s="130">
        <f>countifs('Liceu II'!$F$5:$F$657,"F",'Liceu II'!$G$5:$G$657,A14,'Liceu II'!$AY$5:$AY$657,"&lt;8")-O14-Q14</f>
        <v>0</v>
      </c>
      <c r="T14" s="132">
        <f>countifs('Liceu II'!$G$5:$G$657,A14,'Liceu II'!$AY$5:$AY$657,"&lt;9")-N14-P14-R14</f>
        <v>9</v>
      </c>
      <c r="U14" s="130">
        <f>countifs('Liceu II'!$F$5:$F$657,"F",'Liceu II'!$G$5:$G$657,A14,'Liceu II'!$AY$5:$AY$657,"&lt;9")-O14-Q14-S14</f>
        <v>6</v>
      </c>
      <c r="V14" s="132">
        <f>countifs('Liceu II'!$G$5:$G$657,A14,'Liceu II'!$AY$5:$AY$657,"&lt;=10")-N14-P14-R14-T14</f>
        <v>22</v>
      </c>
      <c r="W14" s="130">
        <f>countifs('Liceu II'!$F$5:$F$657,"F",'Liceu II'!$G$5:$G$657,A14,'Liceu II'!$AY$5:$AY$657,"&lt;=10")-O14-Q14-S14-U14</f>
        <v>20</v>
      </c>
      <c r="X14" s="130">
        <f>countifs('Liceu II'!$G$5:$G$657,A14,'Liceu II'!$BA$5:$BA$657,"&gt;0")</f>
        <v>0</v>
      </c>
      <c r="Y14" s="130">
        <f>countifs('Liceu II'!$F$5:$F$657,"F",'Liceu II'!$G$5:$G$657,A14,'Liceu II'!$BA$5:$BA$657,"&gt;0")</f>
        <v>0</v>
      </c>
      <c r="Z14" s="130">
        <f>countifs('Liceu II'!$G$5:$G$657,A14,'Liceu II'!$BA$5:$BA$657,"=1")</f>
        <v>0</v>
      </c>
      <c r="AA14" s="130">
        <f>countifs('Liceu II'!$F$5:$F$657,"F",'Liceu II'!$G$5:$G$657,A14,'Liceu II'!$BA$5:$BA$657,"=1")</f>
        <v>0</v>
      </c>
      <c r="AB14" s="130">
        <f>countifs('Liceu II'!$G$5:$G$657,A14,'Liceu II'!$BA$5:$BA$657,"=2")</f>
        <v>0</v>
      </c>
      <c r="AC14" s="130">
        <f>countifs('Liceu II'!$F$5:$F$657,"F",'Liceu II'!$G$5:$G$657,A14,'Liceu II'!$BA$5:$BA$657,"=2")</f>
        <v>0</v>
      </c>
      <c r="AD14" s="130">
        <f>countifs('Liceu II'!$G$5:$G$657,A14,'Liceu II'!$BA$5:$BA$657,"=3")</f>
        <v>0</v>
      </c>
      <c r="AE14" s="130">
        <f>countifs('Liceu II'!$F$5:$F$657,"F",'Liceu II'!$G$5:$G$657,A14,'Liceu II'!$BA$5:$BA$657,"=3")</f>
        <v>0</v>
      </c>
      <c r="AF14" s="130">
        <f>countifs('Liceu II'!$G$5:$G$657,A14,'Liceu II'!$BA$5:$BA$657,"&gt;3")</f>
        <v>0</v>
      </c>
      <c r="AG14" s="130">
        <f>countifs('Liceu II'!$F$5:$F$657,"F",'Liceu II'!$G$5:$G$657,A14,'Liceu II'!$BA$5:$BA$657,"&gt;3")</f>
        <v>0</v>
      </c>
      <c r="AH14" s="130">
        <f>SUMIFS('Liceu II'!$BB$5:$BB$657,'Liceu II'!$G$5:$G$657,A14)</f>
        <v>1181</v>
      </c>
      <c r="AI14" s="130">
        <f>SUMIFS('Liceu II'!$BB$5:$BB$657,'Liceu II'!$F$5:$F$657,"F",'Liceu II'!$G$5:$G$657,A14)</f>
        <v>915</v>
      </c>
      <c r="AJ14" s="21">
        <f t="shared" ref="AJ14:AK14" si="10">AH14-AL14</f>
        <v>1024</v>
      </c>
      <c r="AK14" s="21">
        <f t="shared" si="10"/>
        <v>785</v>
      </c>
      <c r="AL14" s="130">
        <f>SUMIFS('Liceu II'!$BC$5:$BC$657,'Liceu II'!$G$5:$G$657,A14)</f>
        <v>157</v>
      </c>
      <c r="AM14" s="130">
        <f>SUMIFS('Liceu II'!$BC$5:$BC$657,'Liceu II'!$F$5:$F$657,"F",'Liceu II'!$G$5:$G$657,A14)</f>
        <v>130</v>
      </c>
      <c r="AN14" s="130">
        <f>countifs('Liceu II'!$G$5:$G$657,A14,'Liceu II'!$AX$5:$AX$657,"&lt;7")</f>
        <v>0</v>
      </c>
      <c r="AO14" s="130">
        <f>countifs('Liceu II'!$F$5:$F$657,"F",'Liceu II'!$G$5:$G$657,A14,'Liceu II'!$AX$5:$AX$657,"&lt;7")</f>
        <v>0</v>
      </c>
      <c r="AP14" s="130">
        <f>countifs('Liceu II'!$G$5:$G$657,A14,'Liceu II'!$AX$5:$AX$657,"&lt;8")-AN14</f>
        <v>0</v>
      </c>
      <c r="AQ14" s="130">
        <f>countifs('Liceu II'!$F$5:$F$657,"F",'Liceu II'!$G$5:$G$657,A14,'Liceu II'!$AX$5:$AX$657,"&lt;8")-AO14</f>
        <v>0</v>
      </c>
      <c r="AR14" s="130">
        <f>countifs('Liceu II'!$G$5:$G$657,A14,'Liceu II'!$AX$5:$AX$657,"&lt;9")-AN14-AP14</f>
        <v>0</v>
      </c>
      <c r="AS14" s="130">
        <f>countifs('Liceu II'!$F$5:$F$657,"F",'Liceu II'!$G$5:$G$657,A14,'Liceu II'!$AX$5:$AX$657,"&lt;9")-AO14-AQ14</f>
        <v>0</v>
      </c>
      <c r="AT14" s="130">
        <f>countifs('Liceu II'!$G$5:$G$657,A14,'Liceu II'!$AX$5:$AX$657,"&lt;10")-AN14-AP14-AR14</f>
        <v>0</v>
      </c>
      <c r="AU14" s="130">
        <f>countifs('Liceu II'!$F$5:$F$657,"F",'Liceu II'!$G$5:$G$657,A14,'Liceu II'!$AX$5:$AX$657,"&lt;10")-AO14-AQ14-AS14</f>
        <v>0</v>
      </c>
      <c r="AV14" s="130">
        <f>countifs('Liceu II'!$G$5:$G$657,A14,'Liceu II'!$AX$5:$AX$657,"=10")</f>
        <v>31</v>
      </c>
      <c r="AW14" s="130">
        <f>countifs('Liceu II'!$F$5:$F$657,"F",'Liceu II'!$G$5:$G$657,A14,'Liceu II'!$AX$5:$AX$657,"=10")</f>
        <v>26</v>
      </c>
      <c r="AX14" s="130">
        <f>countifs('Liceu II'!$G$5:$G$657,A14,'Liceu II'!$BK$5:$BK$657,"DA")</f>
        <v>0</v>
      </c>
      <c r="AY14" s="130">
        <f>countifs('Liceu II'!$F$5:$F$657,"F",'Liceu II'!$G$5:$G$657,A14,'Liceu II'!$BK$5:$BK$657,"DA")</f>
        <v>0</v>
      </c>
      <c r="AZ14" s="109"/>
    </row>
    <row r="15" ht="24.0" customHeight="1">
      <c r="A15" s="48" t="s">
        <v>1343</v>
      </c>
      <c r="B15" s="130">
        <f>countifs('Liceu II'!$G$5:$G$657,A15,'Liceu II'!$BE$5:$BE$657,"DA")</f>
        <v>31</v>
      </c>
      <c r="C15" s="21">
        <f>countifs('Liceu II'!$F$5:$F$657,"F",'Liceu II'!$G$5:$G$657,A15,'Liceu II'!$BE$5:$BE$657,"DA")</f>
        <v>23</v>
      </c>
      <c r="D15" s="131">
        <f>countifs('Liceu II'!$G$5:$G$657,A15,'Liceu II'!$BF$5:$BF$657,"DA")</f>
        <v>0</v>
      </c>
      <c r="E15" s="21">
        <f>countifs('Liceu II'!$F$5:$F$657,"F",'Liceu II'!$G$5:$G$657,A15,'Liceu II'!$BF$5:$BF$657,"DA")</f>
        <v>0</v>
      </c>
      <c r="F15" s="21">
        <f>countifs('Liceu II'!$G$5:$G$657,A15,'Liceu II'!$BG$5:$BG$657,"DA")</f>
        <v>0</v>
      </c>
      <c r="G15" s="21">
        <f>countifs('Liceu II'!$F$5:$F$657,"F",'Liceu II'!$G$5:$G$657,A15,'Liceu II'!$BG$5:$BG$657,"DA")</f>
        <v>0</v>
      </c>
      <c r="H15" s="21">
        <f>countifs('Liceu II'!$G$5:$G$657,A15,'Liceu II'!$BI$5:$BI$657,"DA")</f>
        <v>1</v>
      </c>
      <c r="I15" s="21">
        <f>countifs('Liceu II'!$F$5:$F$657,"F",'Liceu II'!$G$5:$G$657,A15,'Liceu II'!$BI$5:$BI$657,"DA")</f>
        <v>0</v>
      </c>
      <c r="J15" s="21">
        <f>countifs('Liceu II'!$G$5:$G$657,A15,'Liceu II'!$BJ$5:$BJ$657,"DA")</f>
        <v>32</v>
      </c>
      <c r="K15" s="21">
        <f>countifs('Liceu II'!$F$5:$F$657,"F",'Liceu II'!$G$5:$G$657,A15,'Liceu II'!$BJ$5:$BJ$657,"DA")</f>
        <v>23</v>
      </c>
      <c r="L15" s="21">
        <f>countifs('Liceu II'!$BA$5:$BA$657,"=0",'Liceu II'!$G$5:$G$657,A15,'Liceu II'!$BJ$5:$BJ$657,"DA",'Liceu II'!$BK$5:$BK$657,"NU")</f>
        <v>32</v>
      </c>
      <c r="M15" s="130">
        <f>countifs('Liceu II'!$BA$5:$BA$657,"=0",'Liceu II'!$G$5:$G$657,A15,'Liceu II'!$BJ$5:$BJ$657,"DA",'Liceu II'!$F$5:$F$657,"F",'Liceu II'!$BK$5:$BK$657,"NU")</f>
        <v>23</v>
      </c>
      <c r="N15" s="130">
        <f>countifs('Liceu II'!$G$5:$G$657,A15,'Liceu II'!$AY$5:$AY$657,"&lt;6")</f>
        <v>0</v>
      </c>
      <c r="O15" s="130">
        <f>countifs('Liceu II'!$F$5:$F$657,"F",'Liceu II'!$G$5:$G$657,A15,'Liceu II'!$AY$5:$AY$657,"&lt;6")</f>
        <v>0</v>
      </c>
      <c r="P15" s="130">
        <f>countifs('Liceu II'!$G$5:$G$657,A15,'Liceu II'!$AY$5:$AY$657,"&lt;7")-N15</f>
        <v>0</v>
      </c>
      <c r="Q15" s="130">
        <f>countifs('Liceu II'!$F$5:$F$657,"F",'Liceu II'!$G$5:$G$657,A15,'Liceu II'!$AY$5:$AY$657,"&lt;7")-O15</f>
        <v>0</v>
      </c>
      <c r="R15" s="132">
        <f>countifs('Liceu II'!$G$5:$G$657,A15,'Liceu II'!$AY$5:$AY$657,"&lt;8")-N15-P15</f>
        <v>0</v>
      </c>
      <c r="S15" s="130">
        <f>countifs('Liceu II'!$F$5:$F$657,"F",'Liceu II'!$G$5:$G$657,A15,'Liceu II'!$AY$5:$AY$657,"&lt;8")-O15-Q15</f>
        <v>0</v>
      </c>
      <c r="T15" s="132">
        <f>countifs('Liceu II'!$G$5:$G$657,A15,'Liceu II'!$AY$5:$AY$657,"&lt;9")-N15-P15-R15</f>
        <v>10</v>
      </c>
      <c r="U15" s="130">
        <f>countifs('Liceu II'!$F$5:$F$657,"F",'Liceu II'!$G$5:$G$657,A15,'Liceu II'!$AY$5:$AY$657,"&lt;9")-O15-Q15-S15</f>
        <v>4</v>
      </c>
      <c r="V15" s="132">
        <f>countifs('Liceu II'!$G$5:$G$657,A15,'Liceu II'!$AY$5:$AY$657,"&lt;=10")-N15-P15-R15-T15</f>
        <v>22</v>
      </c>
      <c r="W15" s="130">
        <f>countifs('Liceu II'!$F$5:$F$657,"F",'Liceu II'!$G$5:$G$657,A15,'Liceu II'!$AY$5:$AY$657,"&lt;=10")-O15-Q15-S15-U15</f>
        <v>19</v>
      </c>
      <c r="X15" s="130">
        <f>countifs('Liceu II'!$G$5:$G$657,A15,'Liceu II'!$BA$5:$BA$657,"&gt;0")</f>
        <v>0</v>
      </c>
      <c r="Y15" s="130">
        <f>countifs('Liceu II'!$F$5:$F$657,"F",'Liceu II'!$G$5:$G$657,A15,'Liceu II'!$BA$5:$BA$657,"&gt;0")</f>
        <v>0</v>
      </c>
      <c r="Z15" s="130">
        <f>countifs('Liceu II'!$G$5:$G$657,A15,'Liceu II'!$BA$5:$BA$657,"=1")</f>
        <v>0</v>
      </c>
      <c r="AA15" s="130">
        <f>countifs('Liceu II'!$F$5:$F$657,"F",'Liceu II'!$G$5:$G$657,A15,'Liceu II'!$BA$5:$BA$657,"=1")</f>
        <v>0</v>
      </c>
      <c r="AB15" s="130">
        <f>countifs('Liceu II'!$G$5:$G$657,A15,'Liceu II'!$BA$5:$BA$657,"=2")</f>
        <v>0</v>
      </c>
      <c r="AC15" s="130">
        <f>countifs('Liceu II'!$F$5:$F$657,"F",'Liceu II'!$G$5:$G$657,A15,'Liceu II'!$BA$5:$BA$657,"=2")</f>
        <v>0</v>
      </c>
      <c r="AD15" s="130">
        <f>countifs('Liceu II'!$G$5:$G$657,A15,'Liceu II'!$BA$5:$BA$657,"=3")</f>
        <v>0</v>
      </c>
      <c r="AE15" s="130">
        <f>countifs('Liceu II'!$F$5:$F$657,"F",'Liceu II'!$G$5:$G$657,A15,'Liceu II'!$BA$5:$BA$657,"=3")</f>
        <v>0</v>
      </c>
      <c r="AF15" s="130">
        <f>countifs('Liceu II'!$G$5:$G$657,A15,'Liceu II'!$BA$5:$BA$657,"&gt;3")</f>
        <v>0</v>
      </c>
      <c r="AG15" s="130">
        <f>countifs('Liceu II'!$F$5:$F$657,"F",'Liceu II'!$G$5:$G$657,A15,'Liceu II'!$BA$5:$BA$657,"&gt;3")</f>
        <v>0</v>
      </c>
      <c r="AH15" s="130">
        <f>SUMIFS('Liceu II'!$BB$5:$BB$657,'Liceu II'!$G$5:$G$657,A15)</f>
        <v>772</v>
      </c>
      <c r="AI15" s="130">
        <f>SUMIFS('Liceu II'!$BB$5:$BB$657,'Liceu II'!$F$5:$F$657,"F",'Liceu II'!$G$5:$G$657,A15)</f>
        <v>580</v>
      </c>
      <c r="AJ15" s="21">
        <f t="shared" ref="AJ15:AK15" si="11">AH15-AL15</f>
        <v>724</v>
      </c>
      <c r="AK15" s="21">
        <f t="shared" si="11"/>
        <v>548</v>
      </c>
      <c r="AL15" s="130">
        <f>SUMIFS('Liceu II'!$BC$5:$BC$657,'Liceu II'!$G$5:$G$657,A15)</f>
        <v>48</v>
      </c>
      <c r="AM15" s="130">
        <f>SUMIFS('Liceu II'!$BC$5:$BC$657,'Liceu II'!$F$5:$F$657,"F",'Liceu II'!$G$5:$G$657,A15)</f>
        <v>32</v>
      </c>
      <c r="AN15" s="130">
        <f>countifs('Liceu II'!$G$5:$G$657,A15,'Liceu II'!$AX$5:$AX$657,"&lt;7")</f>
        <v>0</v>
      </c>
      <c r="AO15" s="130">
        <f>countifs('Liceu II'!$F$5:$F$657,"F",'Liceu II'!$G$5:$G$657,A15,'Liceu II'!$AX$5:$AX$657,"&lt;7")</f>
        <v>0</v>
      </c>
      <c r="AP15" s="130">
        <f>countifs('Liceu II'!$G$5:$G$657,A15,'Liceu II'!$AX$5:$AX$657,"&lt;8")-AN15</f>
        <v>0</v>
      </c>
      <c r="AQ15" s="130">
        <f>countifs('Liceu II'!$F$5:$F$657,"F",'Liceu II'!$G$5:$G$657,A15,'Liceu II'!$AX$5:$AX$657,"&lt;8")-AO15</f>
        <v>0</v>
      </c>
      <c r="AR15" s="130">
        <f>countifs('Liceu II'!$G$5:$G$657,A15,'Liceu II'!$AX$5:$AX$657,"&lt;9")-AN15-AP15</f>
        <v>0</v>
      </c>
      <c r="AS15" s="130">
        <f>countifs('Liceu II'!$F$5:$F$657,"F",'Liceu II'!$G$5:$G$657,A15,'Liceu II'!$AX$5:$AX$657,"&lt;9")-AO15-AQ15</f>
        <v>0</v>
      </c>
      <c r="AT15" s="130">
        <f>countifs('Liceu II'!$G$5:$G$657,A15,'Liceu II'!$AX$5:$AX$657,"&lt;10")-AN15-AP15-AR15</f>
        <v>0</v>
      </c>
      <c r="AU15" s="130">
        <f>countifs('Liceu II'!$F$5:$F$657,"F",'Liceu II'!$G$5:$G$657,A15,'Liceu II'!$AX$5:$AX$657,"&lt;10")-AO15-AQ15-AS15</f>
        <v>0</v>
      </c>
      <c r="AV15" s="130">
        <f>countifs('Liceu II'!$G$5:$G$657,A15,'Liceu II'!$AX$5:$AX$657,"=10")</f>
        <v>32</v>
      </c>
      <c r="AW15" s="130">
        <f>countifs('Liceu II'!$F$5:$F$657,"F",'Liceu II'!$G$5:$G$657,A15,'Liceu II'!$AX$5:$AX$657,"=10")</f>
        <v>23</v>
      </c>
      <c r="AX15" s="130">
        <f>countifs('Liceu II'!$G$5:$G$657,A15,'Liceu II'!$BK$5:$BK$657,"DA")</f>
        <v>0</v>
      </c>
      <c r="AY15" s="130">
        <f>countifs('Liceu II'!$F$5:$F$657,"F",'Liceu II'!$G$5:$G$657,A15,'Liceu II'!$BK$5:$BK$657,"DA")</f>
        <v>0</v>
      </c>
      <c r="AZ15" s="109"/>
    </row>
    <row r="16" ht="24.0" customHeight="1">
      <c r="A16" s="133" t="s">
        <v>2071</v>
      </c>
      <c r="B16" s="134">
        <f t="shared" ref="B16:AY16" si="12">SUM(B11:B15)</f>
        <v>156</v>
      </c>
      <c r="C16" s="134">
        <f t="shared" si="12"/>
        <v>89</v>
      </c>
      <c r="D16" s="134">
        <f t="shared" si="12"/>
        <v>1</v>
      </c>
      <c r="E16" s="134">
        <f t="shared" si="12"/>
        <v>1</v>
      </c>
      <c r="F16" s="134">
        <f t="shared" si="12"/>
        <v>0</v>
      </c>
      <c r="G16" s="134">
        <f t="shared" si="12"/>
        <v>0</v>
      </c>
      <c r="H16" s="134">
        <f t="shared" si="12"/>
        <v>1</v>
      </c>
      <c r="I16" s="134">
        <f t="shared" si="12"/>
        <v>0</v>
      </c>
      <c r="J16" s="134">
        <f t="shared" si="12"/>
        <v>157</v>
      </c>
      <c r="K16" s="134">
        <f t="shared" si="12"/>
        <v>89</v>
      </c>
      <c r="L16" s="134">
        <f t="shared" si="12"/>
        <v>154</v>
      </c>
      <c r="M16" s="134">
        <f t="shared" si="12"/>
        <v>87</v>
      </c>
      <c r="N16" s="134">
        <f t="shared" si="12"/>
        <v>0</v>
      </c>
      <c r="O16" s="134">
        <f t="shared" si="12"/>
        <v>0</v>
      </c>
      <c r="P16" s="134">
        <f t="shared" si="12"/>
        <v>0</v>
      </c>
      <c r="Q16" s="134">
        <f t="shared" si="12"/>
        <v>0</v>
      </c>
      <c r="R16" s="134">
        <f t="shared" si="12"/>
        <v>3</v>
      </c>
      <c r="S16" s="134">
        <f t="shared" si="12"/>
        <v>1</v>
      </c>
      <c r="T16" s="134">
        <f t="shared" si="12"/>
        <v>64</v>
      </c>
      <c r="U16" s="134">
        <f t="shared" si="12"/>
        <v>22</v>
      </c>
      <c r="V16" s="134">
        <f t="shared" si="12"/>
        <v>87</v>
      </c>
      <c r="W16" s="134">
        <f t="shared" si="12"/>
        <v>64</v>
      </c>
      <c r="X16" s="134">
        <f t="shared" si="12"/>
        <v>3</v>
      </c>
      <c r="Y16" s="134">
        <f t="shared" si="12"/>
        <v>2</v>
      </c>
      <c r="Z16" s="134">
        <f t="shared" si="12"/>
        <v>3</v>
      </c>
      <c r="AA16" s="134">
        <f t="shared" si="12"/>
        <v>2</v>
      </c>
      <c r="AB16" s="134">
        <f t="shared" si="12"/>
        <v>0</v>
      </c>
      <c r="AC16" s="134">
        <f t="shared" si="12"/>
        <v>0</v>
      </c>
      <c r="AD16" s="134">
        <f t="shared" si="12"/>
        <v>0</v>
      </c>
      <c r="AE16" s="134">
        <f t="shared" si="12"/>
        <v>0</v>
      </c>
      <c r="AF16" s="134">
        <f t="shared" si="12"/>
        <v>0</v>
      </c>
      <c r="AG16" s="134">
        <f t="shared" si="12"/>
        <v>0</v>
      </c>
      <c r="AH16" s="134">
        <f t="shared" si="12"/>
        <v>4555</v>
      </c>
      <c r="AI16" s="134">
        <f t="shared" si="12"/>
        <v>2626</v>
      </c>
      <c r="AJ16" s="134">
        <f t="shared" si="12"/>
        <v>4035</v>
      </c>
      <c r="AK16" s="134">
        <f t="shared" si="12"/>
        <v>2358</v>
      </c>
      <c r="AL16" s="134">
        <f t="shared" si="12"/>
        <v>520</v>
      </c>
      <c r="AM16" s="134">
        <f t="shared" si="12"/>
        <v>268</v>
      </c>
      <c r="AN16" s="134">
        <f t="shared" si="12"/>
        <v>0</v>
      </c>
      <c r="AO16" s="134">
        <f t="shared" si="12"/>
        <v>0</v>
      </c>
      <c r="AP16" s="134">
        <f t="shared" si="12"/>
        <v>0</v>
      </c>
      <c r="AQ16" s="134">
        <f t="shared" si="12"/>
        <v>0</v>
      </c>
      <c r="AR16" s="134">
        <f t="shared" si="12"/>
        <v>1</v>
      </c>
      <c r="AS16" s="134">
        <f t="shared" si="12"/>
        <v>1</v>
      </c>
      <c r="AT16" s="134">
        <f t="shared" si="12"/>
        <v>3</v>
      </c>
      <c r="AU16" s="134">
        <f t="shared" si="12"/>
        <v>1</v>
      </c>
      <c r="AV16" s="134">
        <f t="shared" si="12"/>
        <v>153</v>
      </c>
      <c r="AW16" s="134">
        <f t="shared" si="12"/>
        <v>87</v>
      </c>
      <c r="AX16" s="134">
        <f t="shared" si="12"/>
        <v>0</v>
      </c>
      <c r="AY16" s="134">
        <f t="shared" si="12"/>
        <v>0</v>
      </c>
      <c r="AZ16" s="109"/>
    </row>
    <row r="17" ht="24.0" customHeight="1">
      <c r="A17" s="48" t="s">
        <v>1410</v>
      </c>
      <c r="B17" s="130">
        <f>countifs('Liceu II'!$G$5:$G$657,A17,'Liceu II'!$BE$5:$BE$657,"DA")</f>
        <v>34</v>
      </c>
      <c r="C17" s="21">
        <f>countifs('Liceu II'!$F$5:$F$657,"F",'Liceu II'!$G$5:$G$657,A17,'Liceu II'!$BE$5:$BE$657,"DA")</f>
        <v>14</v>
      </c>
      <c r="D17" s="131">
        <f>countifs('Liceu II'!$G$5:$G$657,A17,'Liceu II'!$BF$5:$BF$657,"DA")</f>
        <v>0</v>
      </c>
      <c r="E17" s="21">
        <f>countifs('Liceu II'!$F$5:$F$657,"F",'Liceu II'!$G$5:$G$657,A17,'Liceu II'!$BF$5:$BF$657,"DA")</f>
        <v>0</v>
      </c>
      <c r="F17" s="21">
        <f>countifs('Liceu II'!$G$5:$G$657,A17,'Liceu II'!$BG$5:$BG$657,"DA")</f>
        <v>0</v>
      </c>
      <c r="G17" s="21">
        <f>countifs('Liceu II'!$F$5:$F$657,"F",'Liceu II'!$G$5:$G$657,A17,'Liceu II'!$BG$5:$BG$657,"DA")</f>
        <v>0</v>
      </c>
      <c r="H17" s="21">
        <f>countifs('Liceu II'!$G$5:$G$657,A17,'Liceu II'!$BI$5:$BI$657,"DA")</f>
        <v>0</v>
      </c>
      <c r="I17" s="21">
        <f>countifs('Liceu II'!$F$5:$F$657,"F",'Liceu II'!$G$5:$G$657,A17,'Liceu II'!$BI$5:$BI$657,"DA")</f>
        <v>0</v>
      </c>
      <c r="J17" s="21">
        <f>countifs('Liceu II'!$G$5:$G$657,A17,'Liceu II'!$BJ$5:$BJ$657,"DA")</f>
        <v>34</v>
      </c>
      <c r="K17" s="21">
        <f>countifs('Liceu II'!$F$5:$F$657,"F",'Liceu II'!$G$5:$G$657,A17,'Liceu II'!$BJ$5:$BJ$657,"DA")</f>
        <v>14</v>
      </c>
      <c r="L17" s="21">
        <f>countifs('Liceu II'!$BA$5:$BA$657,"=0",'Liceu II'!$G$5:$G$657,A17,'Liceu II'!$BJ$5:$BJ$657,"DA",'Liceu II'!$BK$5:$BK$657,"NU")</f>
        <v>34</v>
      </c>
      <c r="M17" s="130">
        <f>countifs('Liceu II'!$BA$5:$BA$657,"=0",'Liceu II'!$G$5:$G$657,A17,'Liceu II'!$BJ$5:$BJ$657,"DA",'Liceu II'!$F$5:$F$657,"F",'Liceu II'!$BK$5:$BK$657,"NU")</f>
        <v>14</v>
      </c>
      <c r="N17" s="130">
        <f>countifs('Liceu II'!$G$5:$G$657,A17,'Liceu II'!$AY$5:$AY$657,"&lt;6")</f>
        <v>0</v>
      </c>
      <c r="O17" s="130">
        <f>countifs('Liceu II'!$F$5:$F$657,"F",'Liceu II'!$G$5:$G$657,A17,'Liceu II'!$AY$5:$AY$657,"&lt;6")</f>
        <v>0</v>
      </c>
      <c r="P17" s="130">
        <f>countifs('Liceu II'!$G$5:$G$657,A17,'Liceu II'!$AY$5:$AY$657,"&lt;7")-N17</f>
        <v>0</v>
      </c>
      <c r="Q17" s="130">
        <f>countifs('Liceu II'!$F$5:$F$657,"F",'Liceu II'!$G$5:$G$657,A17,'Liceu II'!$AY$5:$AY$657,"&lt;7")-O17</f>
        <v>0</v>
      </c>
      <c r="R17" s="132">
        <f>countifs('Liceu II'!$G$5:$G$657,A17,'Liceu II'!$AY$5:$AY$657,"&lt;8")-N17-P17</f>
        <v>1</v>
      </c>
      <c r="S17" s="130">
        <f>countifs('Liceu II'!$F$5:$F$657,"F",'Liceu II'!$G$5:$G$657,A17,'Liceu II'!$AY$5:$AY$657,"&lt;8")-O17-Q17</f>
        <v>0</v>
      </c>
      <c r="T17" s="132">
        <f>countifs('Liceu II'!$G$5:$G$657,A17,'Liceu II'!$AY$5:$AY$657,"&lt;9")-N17-P17-R17</f>
        <v>6</v>
      </c>
      <c r="U17" s="130">
        <f>countifs('Liceu II'!$F$5:$F$657,"F",'Liceu II'!$G$5:$G$657,A17,'Liceu II'!$AY$5:$AY$657,"&lt;9")-O17-Q17-S17</f>
        <v>2</v>
      </c>
      <c r="V17" s="132">
        <f>countifs('Liceu II'!$G$5:$G$657,A17,'Liceu II'!$AY$5:$AY$657,"&lt;=10")-N17-P17-R17-T17</f>
        <v>27</v>
      </c>
      <c r="W17" s="130">
        <f>countifs('Liceu II'!$F$5:$F$657,"F",'Liceu II'!$G$5:$G$657,A17,'Liceu II'!$AY$5:$AY$657,"&lt;=10")-O17-Q17-S17-U17</f>
        <v>12</v>
      </c>
      <c r="X17" s="130">
        <f>countifs('Liceu II'!$G$5:$G$657,A17,'Liceu II'!$BA$5:$BA$657,"&gt;0")</f>
        <v>0</v>
      </c>
      <c r="Y17" s="130">
        <f>countifs('Liceu II'!$F$5:$F$657,"F",'Liceu II'!$G$5:$G$657,A17,'Liceu II'!$BA$5:$BA$657,"&gt;0")</f>
        <v>0</v>
      </c>
      <c r="Z17" s="130">
        <f>countifs('Liceu II'!$G$5:$G$657,A17,'Liceu II'!$BA$5:$BA$657,"=1")</f>
        <v>0</v>
      </c>
      <c r="AA17" s="130">
        <f>countifs('Liceu II'!$F$5:$F$657,"F",'Liceu II'!$G$5:$G$657,A17,'Liceu II'!$BA$5:$BA$657,"=1")</f>
        <v>0</v>
      </c>
      <c r="AB17" s="130">
        <f>countifs('Liceu II'!$G$5:$G$657,A17,'Liceu II'!$BA$5:$BA$657,"=2")</f>
        <v>0</v>
      </c>
      <c r="AC17" s="130">
        <f>countifs('Liceu II'!$F$5:$F$657,"F",'Liceu II'!$G$5:$G$657,A17,'Liceu II'!$BA$5:$BA$657,"=2")</f>
        <v>0</v>
      </c>
      <c r="AD17" s="130">
        <f>countifs('Liceu II'!$G$5:$G$657,A17,'Liceu II'!$BA$5:$BA$657,"=3")</f>
        <v>0</v>
      </c>
      <c r="AE17" s="130">
        <f>countifs('Liceu II'!$F$5:$F$657,"F",'Liceu II'!$G$5:$G$657,A17,'Liceu II'!$BA$5:$BA$657,"=3")</f>
        <v>0</v>
      </c>
      <c r="AF17" s="130">
        <f>countifs('Liceu II'!$G$5:$G$657,A17,'Liceu II'!$BA$5:$BA$657,"&gt;3")</f>
        <v>0</v>
      </c>
      <c r="AG17" s="130">
        <f>countifs('Liceu II'!$F$5:$F$657,"F",'Liceu II'!$G$5:$G$657,A17,'Liceu II'!$BA$5:$BA$657,"&gt;3")</f>
        <v>0</v>
      </c>
      <c r="AH17" s="130">
        <f>SUMIFS('Liceu II'!$BB$5:$BB$657,'Liceu II'!$G$5:$G$657,A17)</f>
        <v>528</v>
      </c>
      <c r="AI17" s="130">
        <f>SUMIFS('Liceu II'!$BB$5:$BB$657,'Liceu II'!$F$5:$F$657,"F",'Liceu II'!$G$5:$G$657,A17)</f>
        <v>240</v>
      </c>
      <c r="AJ17" s="21">
        <f t="shared" ref="AJ17:AK17" si="13">AH17-AL17</f>
        <v>392</v>
      </c>
      <c r="AK17" s="21">
        <f t="shared" si="13"/>
        <v>178</v>
      </c>
      <c r="AL17" s="130">
        <f>SUMIFS('Liceu II'!$BC$5:$BC$657,'Liceu II'!$G$5:$G$657,A17)</f>
        <v>136</v>
      </c>
      <c r="AM17" s="130">
        <f>SUMIFS('Liceu II'!$BC$5:$BC$657,'Liceu II'!$F$5:$F$657,"F",'Liceu II'!$G$5:$G$657,A17)</f>
        <v>62</v>
      </c>
      <c r="AN17" s="130">
        <f>countifs('Liceu II'!$G$5:$G$657,A17,'Liceu II'!$AX$5:$AX$657,"&lt;7")</f>
        <v>0</v>
      </c>
      <c r="AO17" s="130">
        <f>countifs('Liceu II'!$F$5:$F$657,"F",'Liceu II'!$G$5:$G$657,A17,'Liceu II'!$AX$5:$AX$657,"&lt;7")</f>
        <v>0</v>
      </c>
      <c r="AP17" s="130">
        <f>countifs('Liceu II'!$G$5:$G$657,A17,'Liceu II'!$AX$5:$AX$657,"&lt;8")-AN17</f>
        <v>0</v>
      </c>
      <c r="AQ17" s="130">
        <f>countifs('Liceu II'!$F$5:$F$657,"F",'Liceu II'!$G$5:$G$657,A17,'Liceu II'!$AX$5:$AX$657,"&lt;8")-AO17</f>
        <v>0</v>
      </c>
      <c r="AR17" s="130">
        <f>countifs('Liceu II'!$G$5:$G$657,A17,'Liceu II'!$AX$5:$AX$657,"&lt;9")-AN17-AP17</f>
        <v>0</v>
      </c>
      <c r="AS17" s="130">
        <f>countifs('Liceu II'!$F$5:$F$657,"F",'Liceu II'!$G$5:$G$657,A17,'Liceu II'!$AX$5:$AX$657,"&lt;9")-AO17-AQ17</f>
        <v>0</v>
      </c>
      <c r="AT17" s="130">
        <f>countifs('Liceu II'!$G$5:$G$657,A17,'Liceu II'!$AX$5:$AX$657,"&lt;10")-AN17-AP17-AR17</f>
        <v>0</v>
      </c>
      <c r="AU17" s="130">
        <f>countifs('Liceu II'!$F$5:$F$657,"F",'Liceu II'!$G$5:$G$657,A17,'Liceu II'!$AX$5:$AX$657,"&lt;10")-AO17-AQ17-AS17</f>
        <v>0</v>
      </c>
      <c r="AV17" s="130">
        <f>countifs('Liceu II'!$G$5:$G$657,A17,'Liceu II'!$AX$5:$AX$657,"=10")</f>
        <v>34</v>
      </c>
      <c r="AW17" s="130">
        <f>countifs('Liceu II'!$F$5:$F$657,"F",'Liceu II'!$G$5:$G$657,A17,'Liceu II'!$AX$5:$AX$657,"=10")</f>
        <v>14</v>
      </c>
      <c r="AX17" s="130">
        <f>countifs('Liceu II'!$G$5:$G$657,A17,'Liceu II'!$BK$5:$BK$657,"DA")</f>
        <v>0</v>
      </c>
      <c r="AY17" s="130">
        <f>countifs('Liceu II'!$F$5:$F$657,"F",'Liceu II'!$G$5:$G$657,A17,'Liceu II'!$BK$5:$BK$657,"DA")</f>
        <v>0</v>
      </c>
      <c r="AZ17" s="109"/>
    </row>
    <row r="18" ht="24.0" customHeight="1">
      <c r="A18" s="48" t="s">
        <v>1480</v>
      </c>
      <c r="B18" s="130">
        <f>countifs('Liceu II'!$G$5:$G$657,A18,'Liceu II'!$BE$5:$BE$657,"DA")</f>
        <v>26</v>
      </c>
      <c r="C18" s="21">
        <f>countifs('Liceu II'!$F$5:$F$657,"F",'Liceu II'!$G$5:$G$657,A18,'Liceu II'!$BE$5:$BE$657,"DA")</f>
        <v>8</v>
      </c>
      <c r="D18" s="131">
        <f>countifs('Liceu II'!$G$5:$G$657,A18,'Liceu II'!$BF$5:$BF$657,"DA")</f>
        <v>0</v>
      </c>
      <c r="E18" s="21">
        <f>countifs('Liceu II'!$F$5:$F$657,"F",'Liceu II'!$G$5:$G$657,A18,'Liceu II'!$BF$5:$BF$657,"DA")</f>
        <v>0</v>
      </c>
      <c r="F18" s="21">
        <f>countifs('Liceu II'!$G$5:$G$657,A18,'Liceu II'!$BG$5:$BG$657,"DA")</f>
        <v>0</v>
      </c>
      <c r="G18" s="21">
        <f>countifs('Liceu II'!$F$5:$F$657,"F",'Liceu II'!$G$5:$G$657,A18,'Liceu II'!$BG$5:$BG$657,"DA")</f>
        <v>0</v>
      </c>
      <c r="H18" s="21">
        <f>countifs('Liceu II'!$G$5:$G$657,A18,'Liceu II'!$BI$5:$BI$657,"DA")</f>
        <v>0</v>
      </c>
      <c r="I18" s="21">
        <f>countifs('Liceu II'!$F$5:$F$657,"F",'Liceu II'!$G$5:$G$657,A18,'Liceu II'!$BI$5:$BI$657,"DA")</f>
        <v>0</v>
      </c>
      <c r="J18" s="21">
        <f>countifs('Liceu II'!$G$5:$G$657,A18,'Liceu II'!$BJ$5:$BJ$657,"DA")</f>
        <v>26</v>
      </c>
      <c r="K18" s="21">
        <f>countifs('Liceu II'!$F$5:$F$657,"F",'Liceu II'!$G$5:$G$657,A18,'Liceu II'!$BJ$5:$BJ$657,"DA")</f>
        <v>8</v>
      </c>
      <c r="L18" s="21">
        <f>countifs('Liceu II'!$BA$5:$BA$657,"=0",'Liceu II'!$G$5:$G$657,A18,'Liceu II'!$BJ$5:$BJ$657,"DA",'Liceu II'!$BK$5:$BK$657,"NU")</f>
        <v>25</v>
      </c>
      <c r="M18" s="130">
        <f>countifs('Liceu II'!$BA$5:$BA$657,"=0",'Liceu II'!$G$5:$G$657,A18,'Liceu II'!$BJ$5:$BJ$657,"DA",'Liceu II'!$F$5:$F$657,"F",'Liceu II'!$BK$5:$BK$657,"NU")</f>
        <v>8</v>
      </c>
      <c r="N18" s="130">
        <f>countifs('Liceu II'!$G$5:$G$657,A18,'Liceu II'!$AY$5:$AY$657,"&lt;6")</f>
        <v>0</v>
      </c>
      <c r="O18" s="130">
        <f>countifs('Liceu II'!$F$5:$F$657,"F",'Liceu II'!$G$5:$G$657,A18,'Liceu II'!$AY$5:$AY$657,"&lt;6")</f>
        <v>0</v>
      </c>
      <c r="P18" s="130">
        <f>countifs('Liceu II'!$G$5:$G$657,A18,'Liceu II'!$AY$5:$AY$657,"&lt;7")-N18</f>
        <v>1</v>
      </c>
      <c r="Q18" s="130">
        <f>countifs('Liceu II'!$F$5:$F$657,"F",'Liceu II'!$G$5:$G$657,A18,'Liceu II'!$AY$5:$AY$657,"&lt;7")-O18</f>
        <v>1</v>
      </c>
      <c r="R18" s="132">
        <f>countifs('Liceu II'!$G$5:$G$657,A18,'Liceu II'!$AY$5:$AY$657,"&lt;8")-N18-P18</f>
        <v>10</v>
      </c>
      <c r="S18" s="130">
        <f>countifs('Liceu II'!$F$5:$F$657,"F",'Liceu II'!$G$5:$G$657,A18,'Liceu II'!$AY$5:$AY$657,"&lt;8")-O18-Q18</f>
        <v>1</v>
      </c>
      <c r="T18" s="132">
        <f>countifs('Liceu II'!$G$5:$G$657,A18,'Liceu II'!$AY$5:$AY$657,"&lt;9")-N18-P18-R18</f>
        <v>8</v>
      </c>
      <c r="U18" s="130">
        <f>countifs('Liceu II'!$F$5:$F$657,"F",'Liceu II'!$G$5:$G$657,A18,'Liceu II'!$AY$5:$AY$657,"&lt;9")-O18-Q18-S18</f>
        <v>2</v>
      </c>
      <c r="V18" s="132">
        <f>countifs('Liceu II'!$G$5:$G$657,A18,'Liceu II'!$AY$5:$AY$657,"&lt;=10")-N18-P18-R18-T18</f>
        <v>6</v>
      </c>
      <c r="W18" s="130">
        <f>countifs('Liceu II'!$F$5:$F$657,"F",'Liceu II'!$G$5:$G$657,A18,'Liceu II'!$AY$5:$AY$657,"&lt;=10")-O18-Q18-S18-U18</f>
        <v>4</v>
      </c>
      <c r="X18" s="130">
        <f>countifs('Liceu II'!$G$5:$G$657,A18,'Liceu II'!$BA$5:$BA$657,"&gt;0")</f>
        <v>1</v>
      </c>
      <c r="Y18" s="130">
        <f>countifs('Liceu II'!$F$5:$F$657,"F",'Liceu II'!$G$5:$G$657,A18,'Liceu II'!$BA$5:$BA$657,"&gt;0")</f>
        <v>0</v>
      </c>
      <c r="Z18" s="130">
        <f>countifs('Liceu II'!$G$5:$G$657,A18,'Liceu II'!$BA$5:$BA$657,"=1")</f>
        <v>1</v>
      </c>
      <c r="AA18" s="130">
        <f>countifs('Liceu II'!$F$5:$F$657,"F",'Liceu II'!$G$5:$G$657,A18,'Liceu II'!$BA$5:$BA$657,"=1")</f>
        <v>0</v>
      </c>
      <c r="AB18" s="130">
        <f>countifs('Liceu II'!$G$5:$G$657,A18,'Liceu II'!$BA$5:$BA$657,"=2")</f>
        <v>0</v>
      </c>
      <c r="AC18" s="130">
        <f>countifs('Liceu II'!$F$5:$F$657,"F",'Liceu II'!$G$5:$G$657,A18,'Liceu II'!$BA$5:$BA$657,"=2")</f>
        <v>0</v>
      </c>
      <c r="AD18" s="130">
        <f>countifs('Liceu II'!$G$5:$G$657,A18,'Liceu II'!$BA$5:$BA$657,"=3")</f>
        <v>0</v>
      </c>
      <c r="AE18" s="130">
        <f>countifs('Liceu II'!$F$5:$F$657,"F",'Liceu II'!$G$5:$G$657,A18,'Liceu II'!$BA$5:$BA$657,"=3")</f>
        <v>0</v>
      </c>
      <c r="AF18" s="130">
        <f>countifs('Liceu II'!$G$5:$G$657,A18,'Liceu II'!$BA$5:$BA$657,"&gt;3")</f>
        <v>0</v>
      </c>
      <c r="AG18" s="130">
        <f>countifs('Liceu II'!$F$5:$F$657,"F",'Liceu II'!$G$5:$G$657,A18,'Liceu II'!$BA$5:$BA$657,"&gt;3")</f>
        <v>0</v>
      </c>
      <c r="AH18" s="130">
        <f>SUMIFS('Liceu II'!$BB$5:$BB$657,'Liceu II'!$G$5:$G$657,A18)</f>
        <v>688</v>
      </c>
      <c r="AI18" s="130">
        <f>SUMIFS('Liceu II'!$BB$5:$BB$657,'Liceu II'!$F$5:$F$657,"F",'Liceu II'!$G$5:$G$657,A18)</f>
        <v>310</v>
      </c>
      <c r="AJ18" s="21">
        <f t="shared" ref="AJ18:AK18" si="14">AH18-AL18</f>
        <v>376</v>
      </c>
      <c r="AK18" s="21">
        <f t="shared" si="14"/>
        <v>184</v>
      </c>
      <c r="AL18" s="130">
        <f>SUMIFS('Liceu II'!$BC$5:$BC$657,'Liceu II'!$G$5:$G$657,A18)</f>
        <v>312</v>
      </c>
      <c r="AM18" s="130">
        <f>SUMIFS('Liceu II'!$BC$5:$BC$657,'Liceu II'!$F$5:$F$657,"F",'Liceu II'!$G$5:$G$657,A18)</f>
        <v>126</v>
      </c>
      <c r="AN18" s="130">
        <f>countifs('Liceu II'!$G$5:$G$657,A18,'Liceu II'!$AX$5:$AX$657,"&lt;7")</f>
        <v>0</v>
      </c>
      <c r="AO18" s="130">
        <f>countifs('Liceu II'!$F$5:$F$657,"F",'Liceu II'!$G$5:$G$657,A18,'Liceu II'!$AX$5:$AX$657,"&lt;7")</f>
        <v>0</v>
      </c>
      <c r="AP18" s="130">
        <f>countifs('Liceu II'!$G$5:$G$657,A18,'Liceu II'!$AX$5:$AX$657,"&lt;8")-AN18</f>
        <v>1</v>
      </c>
      <c r="AQ18" s="130">
        <f>countifs('Liceu II'!$F$5:$F$657,"F",'Liceu II'!$G$5:$G$657,A18,'Liceu II'!$AX$5:$AX$657,"&lt;8")-AO18</f>
        <v>1</v>
      </c>
      <c r="AR18" s="130">
        <f>countifs('Liceu II'!$G$5:$G$657,A18,'Liceu II'!$AX$5:$AX$657,"&lt;9")-AN18-AP18</f>
        <v>0</v>
      </c>
      <c r="AS18" s="130">
        <f>countifs('Liceu II'!$F$5:$F$657,"F",'Liceu II'!$G$5:$G$657,A18,'Liceu II'!$AX$5:$AX$657,"&lt;9")-AO18-AQ18</f>
        <v>0</v>
      </c>
      <c r="AT18" s="130">
        <f>countifs('Liceu II'!$G$5:$G$657,A18,'Liceu II'!$AX$5:$AX$657,"&lt;10")-AN18-AP18-AR18</f>
        <v>4</v>
      </c>
      <c r="AU18" s="130">
        <f>countifs('Liceu II'!$F$5:$F$657,"F",'Liceu II'!$G$5:$G$657,A18,'Liceu II'!$AX$5:$AX$657,"&lt;10")-AO18-AQ18-AS18</f>
        <v>2</v>
      </c>
      <c r="AV18" s="130">
        <f>countifs('Liceu II'!$G$5:$G$657,A18,'Liceu II'!$AX$5:$AX$657,"=10")</f>
        <v>21</v>
      </c>
      <c r="AW18" s="130">
        <f>countifs('Liceu II'!$F$5:$F$657,"F",'Liceu II'!$G$5:$G$657,A18,'Liceu II'!$AX$5:$AX$657,"=10")</f>
        <v>5</v>
      </c>
      <c r="AX18" s="130">
        <f>countifs('Liceu II'!$G$5:$G$657,A18,'Liceu II'!$BK$5:$BK$657,"DA")</f>
        <v>0</v>
      </c>
      <c r="AY18" s="130">
        <f>countifs('Liceu II'!$F$5:$F$657,"F",'Liceu II'!$G$5:$G$657,A18,'Liceu II'!$BK$5:$BK$657,"DA")</f>
        <v>0</v>
      </c>
      <c r="AZ18" s="109"/>
    </row>
    <row r="19" ht="24.0" customHeight="1">
      <c r="A19" s="48" t="s">
        <v>1520</v>
      </c>
      <c r="B19" s="130">
        <f>countifs('Liceu II'!$G$5:$G$657,A19,'Liceu II'!$BE$5:$BE$657,"DA")</f>
        <v>27</v>
      </c>
      <c r="C19" s="21">
        <f>countifs('Liceu II'!$F$5:$F$657,"F",'Liceu II'!$G$5:$G$657,A19,'Liceu II'!$BE$5:$BE$657,"DA")</f>
        <v>16</v>
      </c>
      <c r="D19" s="131">
        <f>countifs('Liceu II'!$G$5:$G$657,A19,'Liceu II'!$BF$5:$BF$657,"DA")</f>
        <v>0</v>
      </c>
      <c r="E19" s="21">
        <f>countifs('Liceu II'!$F$5:$F$657,"F",'Liceu II'!$G$5:$G$657,A19,'Liceu II'!$BF$5:$BF$657,"DA")</f>
        <v>0</v>
      </c>
      <c r="F19" s="21">
        <f>countifs('Liceu II'!$G$5:$G$657,A19,'Liceu II'!$BG$5:$BG$657,"DA")</f>
        <v>0</v>
      </c>
      <c r="G19" s="21">
        <f>countifs('Liceu II'!$F$5:$F$657,"F",'Liceu II'!$G$5:$G$657,A19,'Liceu II'!$BG$5:$BG$657,"DA")</f>
        <v>0</v>
      </c>
      <c r="H19" s="21">
        <f>countifs('Liceu II'!$G$5:$G$657,A19,'Liceu II'!$BI$5:$BI$657,"DA")</f>
        <v>1</v>
      </c>
      <c r="I19" s="21">
        <f>countifs('Liceu II'!$F$5:$F$657,"F",'Liceu II'!$G$5:$G$657,A19,'Liceu II'!$BI$5:$BI$657,"DA")</f>
        <v>1</v>
      </c>
      <c r="J19" s="21">
        <f>countifs('Liceu II'!$G$5:$G$657,A19,'Liceu II'!$BJ$5:$BJ$657,"DA")</f>
        <v>27</v>
      </c>
      <c r="K19" s="21">
        <f>countifs('Liceu II'!$F$5:$F$657,"F",'Liceu II'!$G$5:$G$657,A19,'Liceu II'!$BJ$5:$BJ$657,"DA")</f>
        <v>16</v>
      </c>
      <c r="L19" s="21">
        <f>countifs('Liceu II'!$BA$5:$BA$657,"=0",'Liceu II'!$G$5:$G$657,A19,'Liceu II'!$BJ$5:$BJ$657,"DA",'Liceu II'!$BK$5:$BK$657,"NU")</f>
        <v>27</v>
      </c>
      <c r="M19" s="130">
        <f>countifs('Liceu II'!$BA$5:$BA$657,"=0",'Liceu II'!$G$5:$G$657,A19,'Liceu II'!$BJ$5:$BJ$657,"DA",'Liceu II'!$F$5:$F$657,"F",'Liceu II'!$BK$5:$BK$657,"NU")</f>
        <v>16</v>
      </c>
      <c r="N19" s="130">
        <f>countifs('Liceu II'!$G$5:$G$657,A19,'Liceu II'!$AY$5:$AY$657,"&lt;6")</f>
        <v>0</v>
      </c>
      <c r="O19" s="130">
        <f>countifs('Liceu II'!$F$5:$F$657,"F",'Liceu II'!$G$5:$G$657,A19,'Liceu II'!$AY$5:$AY$657,"&lt;6")</f>
        <v>0</v>
      </c>
      <c r="P19" s="130">
        <f>countifs('Liceu II'!$G$5:$G$657,A19,'Liceu II'!$AY$5:$AY$657,"&lt;7")-N19</f>
        <v>0</v>
      </c>
      <c r="Q19" s="130">
        <f>countifs('Liceu II'!$F$5:$F$657,"F",'Liceu II'!$G$5:$G$657,A19,'Liceu II'!$AY$5:$AY$657,"&lt;7")-O19</f>
        <v>0</v>
      </c>
      <c r="R19" s="132">
        <f>countifs('Liceu II'!$G$5:$G$657,A19,'Liceu II'!$AY$5:$AY$657,"&lt;8")-N19-P19</f>
        <v>0</v>
      </c>
      <c r="S19" s="130">
        <f>countifs('Liceu II'!$F$5:$F$657,"F",'Liceu II'!$G$5:$G$657,A19,'Liceu II'!$AY$5:$AY$657,"&lt;8")-O19-Q19</f>
        <v>0</v>
      </c>
      <c r="T19" s="132">
        <f>countifs('Liceu II'!$G$5:$G$657,A19,'Liceu II'!$AY$5:$AY$657,"&lt;9")-N19-P19-R19</f>
        <v>6</v>
      </c>
      <c r="U19" s="130">
        <f>countifs('Liceu II'!$F$5:$F$657,"F",'Liceu II'!$G$5:$G$657,A19,'Liceu II'!$AY$5:$AY$657,"&lt;9")-O19-Q19-S19</f>
        <v>3</v>
      </c>
      <c r="V19" s="132">
        <f>countifs('Liceu II'!$G$5:$G$657,A19,'Liceu II'!$AY$5:$AY$657,"&lt;=10")-N19-P19-R19-T19</f>
        <v>21</v>
      </c>
      <c r="W19" s="130">
        <f>countifs('Liceu II'!$F$5:$F$657,"F",'Liceu II'!$G$5:$G$657,A19,'Liceu II'!$AY$5:$AY$657,"&lt;=10")-O19-Q19-S19-U19</f>
        <v>13</v>
      </c>
      <c r="X19" s="130">
        <f>countifs('Liceu II'!$G$5:$G$657,A19,'Liceu II'!$BA$5:$BA$657,"&gt;0")</f>
        <v>0</v>
      </c>
      <c r="Y19" s="130">
        <f>countifs('Liceu II'!$F$5:$F$657,"F",'Liceu II'!$G$5:$G$657,A19,'Liceu II'!$BA$5:$BA$657,"&gt;0")</f>
        <v>0</v>
      </c>
      <c r="Z19" s="130">
        <f>countifs('Liceu II'!$G$5:$G$657,A19,'Liceu II'!$BA$5:$BA$657,"=1")</f>
        <v>0</v>
      </c>
      <c r="AA19" s="130">
        <f>countifs('Liceu II'!$F$5:$F$657,"F",'Liceu II'!$G$5:$G$657,A19,'Liceu II'!$BA$5:$BA$657,"=1")</f>
        <v>0</v>
      </c>
      <c r="AB19" s="130">
        <f>countifs('Liceu II'!$G$5:$G$657,A19,'Liceu II'!$BA$5:$BA$657,"=2")</f>
        <v>0</v>
      </c>
      <c r="AC19" s="130">
        <f>countifs('Liceu II'!$F$5:$F$657,"F",'Liceu II'!$G$5:$G$657,A19,'Liceu II'!$BA$5:$BA$657,"=2")</f>
        <v>0</v>
      </c>
      <c r="AD19" s="130">
        <f>countifs('Liceu II'!$G$5:$G$657,A19,'Liceu II'!$BA$5:$BA$657,"=3")</f>
        <v>0</v>
      </c>
      <c r="AE19" s="130">
        <f>countifs('Liceu II'!$F$5:$F$657,"F",'Liceu II'!$G$5:$G$657,A19,'Liceu II'!$BA$5:$BA$657,"=3")</f>
        <v>0</v>
      </c>
      <c r="AF19" s="130">
        <f>countifs('Liceu II'!$G$5:$G$657,A19,'Liceu II'!$BA$5:$BA$657,"&gt;3")</f>
        <v>0</v>
      </c>
      <c r="AG19" s="130">
        <f>countifs('Liceu II'!$F$5:$F$657,"F",'Liceu II'!$G$5:$G$657,A19,'Liceu II'!$BA$5:$BA$657,"&gt;3")</f>
        <v>0</v>
      </c>
      <c r="AH19" s="130">
        <f>SUMIFS('Liceu II'!$BB$5:$BB$657,'Liceu II'!$G$5:$G$657,A19)</f>
        <v>787</v>
      </c>
      <c r="AI19" s="130">
        <f>SUMIFS('Liceu II'!$BB$5:$BB$657,'Liceu II'!$F$5:$F$657,"F",'Liceu II'!$G$5:$G$657,A19)</f>
        <v>486</v>
      </c>
      <c r="AJ19" s="21">
        <f t="shared" ref="AJ19:AK19" si="15">AH19-AL19</f>
        <v>663</v>
      </c>
      <c r="AK19" s="21">
        <f t="shared" si="15"/>
        <v>407</v>
      </c>
      <c r="AL19" s="130">
        <f>SUMIFS('Liceu II'!$BC$5:$BC$657,'Liceu II'!$G$5:$G$657,A19)</f>
        <v>124</v>
      </c>
      <c r="AM19" s="130">
        <f>SUMIFS('Liceu II'!$BC$5:$BC$657,'Liceu II'!$F$5:$F$657,"F",'Liceu II'!$G$5:$G$657,A19)</f>
        <v>79</v>
      </c>
      <c r="AN19" s="130">
        <f>countifs('Liceu II'!$G$5:$G$657,A19,'Liceu II'!$AX$5:$AX$657,"&lt;7")</f>
        <v>0</v>
      </c>
      <c r="AO19" s="130">
        <f>countifs('Liceu II'!$F$5:$F$657,"F",'Liceu II'!$G$5:$G$657,A19,'Liceu II'!$AX$5:$AX$657,"&lt;7")</f>
        <v>0</v>
      </c>
      <c r="AP19" s="130">
        <f>countifs('Liceu II'!$G$5:$G$657,A19,'Liceu II'!$AX$5:$AX$657,"&lt;8")-AN19</f>
        <v>0</v>
      </c>
      <c r="AQ19" s="130">
        <f>countifs('Liceu II'!$F$5:$F$657,"F",'Liceu II'!$G$5:$G$657,A19,'Liceu II'!$AX$5:$AX$657,"&lt;8")-AO19</f>
        <v>0</v>
      </c>
      <c r="AR19" s="130">
        <f>countifs('Liceu II'!$G$5:$G$657,A19,'Liceu II'!$AX$5:$AX$657,"&lt;9")-AN19-AP19</f>
        <v>0</v>
      </c>
      <c r="AS19" s="130">
        <f>countifs('Liceu II'!$F$5:$F$657,"F",'Liceu II'!$G$5:$G$657,A19,'Liceu II'!$AX$5:$AX$657,"&lt;9")-AO19-AQ19</f>
        <v>0</v>
      </c>
      <c r="AT19" s="130">
        <f>countifs('Liceu II'!$G$5:$G$657,A19,'Liceu II'!$AX$5:$AX$657,"&lt;10")-AN19-AP19-AR19</f>
        <v>0</v>
      </c>
      <c r="AU19" s="130">
        <f>countifs('Liceu II'!$F$5:$F$657,"F",'Liceu II'!$G$5:$G$657,A19,'Liceu II'!$AX$5:$AX$657,"&lt;10")-AO19-AQ19-AS19</f>
        <v>0</v>
      </c>
      <c r="AV19" s="130">
        <f>countifs('Liceu II'!$G$5:$G$657,A19,'Liceu II'!$AX$5:$AX$657,"=10")</f>
        <v>27</v>
      </c>
      <c r="AW19" s="130">
        <f>countifs('Liceu II'!$F$5:$F$657,"F",'Liceu II'!$G$5:$G$657,A19,'Liceu II'!$AX$5:$AX$657,"=10")</f>
        <v>16</v>
      </c>
      <c r="AX19" s="130">
        <f>countifs('Liceu II'!$G$5:$G$657,A19,'Liceu II'!$BK$5:$BK$657,"DA")</f>
        <v>0</v>
      </c>
      <c r="AY19" s="130">
        <f>countifs('Liceu II'!$F$5:$F$657,"F",'Liceu II'!$G$5:$G$657,A19,'Liceu II'!$BK$5:$BK$657,"DA")</f>
        <v>0</v>
      </c>
      <c r="AZ19" s="109"/>
    </row>
    <row r="20" ht="24.0" customHeight="1">
      <c r="A20" s="48" t="s">
        <v>1547</v>
      </c>
      <c r="B20" s="130">
        <f>countifs('Liceu II'!$G$5:$G$657,A20,'Liceu II'!$BE$5:$BE$657,"DA")</f>
        <v>32</v>
      </c>
      <c r="C20" s="21">
        <f>countifs('Liceu II'!$F$5:$F$657,"F",'Liceu II'!$G$5:$G$657,A20,'Liceu II'!$BE$5:$BE$657,"DA")</f>
        <v>21</v>
      </c>
      <c r="D20" s="131">
        <f>countifs('Liceu II'!$G$5:$G$657,A20,'Liceu II'!$BF$5:$BF$657,"DA")</f>
        <v>0</v>
      </c>
      <c r="E20" s="21">
        <f>countifs('Liceu II'!$F$5:$F$657,"F",'Liceu II'!$G$5:$G$657,A20,'Liceu II'!$BF$5:$BF$657,"DA")</f>
        <v>0</v>
      </c>
      <c r="F20" s="21">
        <f>countifs('Liceu II'!$G$5:$G$657,A20,'Liceu II'!$BG$5:$BG$657,"DA")</f>
        <v>0</v>
      </c>
      <c r="G20" s="21">
        <f>countifs('Liceu II'!$F$5:$F$657,"F",'Liceu II'!$G$5:$G$657,A20,'Liceu II'!$BG$5:$BG$657,"DA")</f>
        <v>0</v>
      </c>
      <c r="H20" s="21">
        <f>countifs('Liceu II'!$G$5:$G$657,A20,'Liceu II'!$BI$5:$BI$657,"DA")</f>
        <v>0</v>
      </c>
      <c r="I20" s="21">
        <f>countifs('Liceu II'!$F$5:$F$657,"F",'Liceu II'!$G$5:$G$657,A20,'Liceu II'!$BI$5:$BI$657,"DA")</f>
        <v>0</v>
      </c>
      <c r="J20" s="21">
        <f>countifs('Liceu II'!$G$5:$G$657,A20,'Liceu II'!$BJ$5:$BJ$657,"DA")</f>
        <v>32</v>
      </c>
      <c r="K20" s="21">
        <f>countifs('Liceu II'!$F$5:$F$657,"F",'Liceu II'!$G$5:$G$657,A20,'Liceu II'!$BJ$5:$BJ$657,"DA")</f>
        <v>21</v>
      </c>
      <c r="L20" s="21">
        <f>countifs('Liceu II'!$BA$5:$BA$657,"=0",'Liceu II'!$G$5:$G$657,A20,'Liceu II'!$BJ$5:$BJ$657,"DA",'Liceu II'!$BK$5:$BK$657,"NU")</f>
        <v>32</v>
      </c>
      <c r="M20" s="130">
        <f>countifs('Liceu II'!$BA$5:$BA$657,"=0",'Liceu II'!$G$5:$G$657,A20,'Liceu II'!$BJ$5:$BJ$657,"DA",'Liceu II'!$F$5:$F$657,"F",'Liceu II'!$BK$5:$BK$657,"NU")</f>
        <v>21</v>
      </c>
      <c r="N20" s="130">
        <f>countifs('Liceu II'!$G$5:$G$657,A20,'Liceu II'!$AY$5:$AY$657,"&lt;6")</f>
        <v>0</v>
      </c>
      <c r="O20" s="130">
        <f>countifs('Liceu II'!$F$5:$F$657,"F",'Liceu II'!$G$5:$G$657,A20,'Liceu II'!$AY$5:$AY$657,"&lt;6")</f>
        <v>0</v>
      </c>
      <c r="P20" s="130">
        <f>countifs('Liceu II'!$G$5:$G$657,A20,'Liceu II'!$AY$5:$AY$657,"&lt;7")-N20</f>
        <v>0</v>
      </c>
      <c r="Q20" s="130">
        <f>countifs('Liceu II'!$F$5:$F$657,"F",'Liceu II'!$G$5:$G$657,A20,'Liceu II'!$AY$5:$AY$657,"&lt;7")-O20</f>
        <v>0</v>
      </c>
      <c r="R20" s="132">
        <f>countifs('Liceu II'!$G$5:$G$657,A20,'Liceu II'!$AY$5:$AY$657,"&lt;8")-N20-P20</f>
        <v>1</v>
      </c>
      <c r="S20" s="130">
        <f>countifs('Liceu II'!$F$5:$F$657,"F",'Liceu II'!$G$5:$G$657,A20,'Liceu II'!$AY$5:$AY$657,"&lt;8")-O20-Q20</f>
        <v>0</v>
      </c>
      <c r="T20" s="132">
        <f>countifs('Liceu II'!$G$5:$G$657,A20,'Liceu II'!$AY$5:$AY$657,"&lt;9")-N20-P20-R20</f>
        <v>6</v>
      </c>
      <c r="U20" s="130">
        <f>countifs('Liceu II'!$F$5:$F$657,"F",'Liceu II'!$G$5:$G$657,A20,'Liceu II'!$AY$5:$AY$657,"&lt;9")-O20-Q20-S20</f>
        <v>2</v>
      </c>
      <c r="V20" s="132">
        <f>countifs('Liceu II'!$G$5:$G$657,A20,'Liceu II'!$AY$5:$AY$657,"&lt;=10")-N20-P20-R20-T20</f>
        <v>25</v>
      </c>
      <c r="W20" s="130">
        <f>countifs('Liceu II'!$F$5:$F$657,"F",'Liceu II'!$G$5:$G$657,A20,'Liceu II'!$AY$5:$AY$657,"&lt;=10")-O20-Q20-S20-U20</f>
        <v>19</v>
      </c>
      <c r="X20" s="130">
        <f>countifs('Liceu II'!$G$5:$G$657,A20,'Liceu II'!$BA$5:$BA$657,"&gt;0")</f>
        <v>0</v>
      </c>
      <c r="Y20" s="130">
        <f>countifs('Liceu II'!$F$5:$F$657,"F",'Liceu II'!$G$5:$G$657,A20,'Liceu II'!$BA$5:$BA$657,"&gt;0")</f>
        <v>0</v>
      </c>
      <c r="Z20" s="130">
        <f>countifs('Liceu II'!$G$5:$G$657,A20,'Liceu II'!$BA$5:$BA$657,"=1")</f>
        <v>0</v>
      </c>
      <c r="AA20" s="130">
        <f>countifs('Liceu II'!$F$5:$F$657,"F",'Liceu II'!$G$5:$G$657,A20,'Liceu II'!$BA$5:$BA$657,"=1")</f>
        <v>0</v>
      </c>
      <c r="AB20" s="130">
        <f>countifs('Liceu II'!$G$5:$G$657,A20,'Liceu II'!$BA$5:$BA$657,"=2")</f>
        <v>0</v>
      </c>
      <c r="AC20" s="130">
        <f>countifs('Liceu II'!$F$5:$F$657,"F",'Liceu II'!$G$5:$G$657,A20,'Liceu II'!$BA$5:$BA$657,"=2")</f>
        <v>0</v>
      </c>
      <c r="AD20" s="130">
        <f>countifs('Liceu II'!$G$5:$G$657,A20,'Liceu II'!$BA$5:$BA$657,"=3")</f>
        <v>0</v>
      </c>
      <c r="AE20" s="130">
        <f>countifs('Liceu II'!$F$5:$F$657,"F",'Liceu II'!$G$5:$G$657,A20,'Liceu II'!$BA$5:$BA$657,"=3")</f>
        <v>0</v>
      </c>
      <c r="AF20" s="130">
        <f>countifs('Liceu II'!$G$5:$G$657,A20,'Liceu II'!$BA$5:$BA$657,"&gt;3")</f>
        <v>0</v>
      </c>
      <c r="AG20" s="130">
        <f>countifs('Liceu II'!$F$5:$F$657,"F",'Liceu II'!$G$5:$G$657,A20,'Liceu II'!$BA$5:$BA$657,"&gt;3")</f>
        <v>0</v>
      </c>
      <c r="AH20" s="130">
        <f>SUMIFS('Liceu II'!$BB$5:$BB$657,'Liceu II'!$G$5:$G$657,A20)</f>
        <v>999</v>
      </c>
      <c r="AI20" s="130">
        <f>SUMIFS('Liceu II'!$BB$5:$BB$657,'Liceu II'!$F$5:$F$657,"F",'Liceu II'!$G$5:$G$657,A20)</f>
        <v>708</v>
      </c>
      <c r="AJ20" s="21">
        <f t="shared" ref="AJ20:AK20" si="16">AH20-AL20</f>
        <v>912</v>
      </c>
      <c r="AK20" s="21">
        <f t="shared" si="16"/>
        <v>650</v>
      </c>
      <c r="AL20" s="130">
        <f>SUMIFS('Liceu II'!$BC$5:$BC$657,'Liceu II'!$G$5:$G$657,A20)</f>
        <v>87</v>
      </c>
      <c r="AM20" s="130">
        <f>SUMIFS('Liceu II'!$BC$5:$BC$657,'Liceu II'!$F$5:$F$657,"F",'Liceu II'!$G$5:$G$657,A20)</f>
        <v>58</v>
      </c>
      <c r="AN20" s="130">
        <f>countifs('Liceu II'!$G$5:$G$657,A20,'Liceu II'!$AX$5:$AX$657,"&lt;7")</f>
        <v>0</v>
      </c>
      <c r="AO20" s="130">
        <f>countifs('Liceu II'!$F$5:$F$657,"F",'Liceu II'!$G$5:$G$657,A20,'Liceu II'!$AX$5:$AX$657,"&lt;7")</f>
        <v>0</v>
      </c>
      <c r="AP20" s="130">
        <f>countifs('Liceu II'!$G$5:$G$657,A20,'Liceu II'!$AX$5:$AX$657,"&lt;8")-AN20</f>
        <v>0</v>
      </c>
      <c r="AQ20" s="130">
        <f>countifs('Liceu II'!$F$5:$F$657,"F",'Liceu II'!$G$5:$G$657,A20,'Liceu II'!$AX$5:$AX$657,"&lt;8")-AO20</f>
        <v>0</v>
      </c>
      <c r="AR20" s="130">
        <f>countifs('Liceu II'!$G$5:$G$657,A20,'Liceu II'!$AX$5:$AX$657,"&lt;9")-AN20-AP20</f>
        <v>0</v>
      </c>
      <c r="AS20" s="130">
        <f>countifs('Liceu II'!$F$5:$F$657,"F",'Liceu II'!$G$5:$G$657,A20,'Liceu II'!$AX$5:$AX$657,"&lt;9")-AO20-AQ20</f>
        <v>0</v>
      </c>
      <c r="AT20" s="130">
        <f>countifs('Liceu II'!$G$5:$G$657,A20,'Liceu II'!$AX$5:$AX$657,"&lt;10")-AN20-AP20-AR20</f>
        <v>0</v>
      </c>
      <c r="AU20" s="130">
        <f>countifs('Liceu II'!$F$5:$F$657,"F",'Liceu II'!$G$5:$G$657,A20,'Liceu II'!$AX$5:$AX$657,"&lt;10")-AO20-AQ20-AS20</f>
        <v>0</v>
      </c>
      <c r="AV20" s="130">
        <f>countifs('Liceu II'!$G$5:$G$657,A20,'Liceu II'!$AX$5:$AX$657,"=10")</f>
        <v>32</v>
      </c>
      <c r="AW20" s="130">
        <f>countifs('Liceu II'!$F$5:$F$657,"F",'Liceu II'!$G$5:$G$657,A20,'Liceu II'!$AX$5:$AX$657,"=10")</f>
        <v>21</v>
      </c>
      <c r="AX20" s="130">
        <f>countifs('Liceu II'!$G$5:$G$657,A20,'Liceu II'!$BK$5:$BK$657,"DA")</f>
        <v>0</v>
      </c>
      <c r="AY20" s="130">
        <f>countifs('Liceu II'!$F$5:$F$657,"F",'Liceu II'!$G$5:$G$657,A20,'Liceu II'!$BK$5:$BK$657,"DA")</f>
        <v>0</v>
      </c>
      <c r="AZ20" s="109"/>
    </row>
    <row r="21" ht="24.0" customHeight="1">
      <c r="A21" s="48" t="s">
        <v>1577</v>
      </c>
      <c r="B21" s="130">
        <f>countifs('Liceu II'!$G$5:$G$657,A21,'Liceu II'!$BE$5:$BE$657,"DA")</f>
        <v>32</v>
      </c>
      <c r="C21" s="21">
        <f>countifs('Liceu II'!$F$5:$F$657,"F",'Liceu II'!$G$5:$G$657,A21,'Liceu II'!$BE$5:$BE$657,"DA")</f>
        <v>21</v>
      </c>
      <c r="D21" s="131">
        <f>countifs('Liceu II'!$G$5:$G$657,A21,'Liceu II'!$BF$5:$BF$657,"DA")</f>
        <v>1</v>
      </c>
      <c r="E21" s="21">
        <f>countifs('Liceu II'!$F$5:$F$657,"F",'Liceu II'!$G$5:$G$657,A21,'Liceu II'!$BF$5:$BF$657,"DA")</f>
        <v>0</v>
      </c>
      <c r="F21" s="21">
        <f>countifs('Liceu II'!$G$5:$G$657,A21,'Liceu II'!$BG$5:$BG$657,"DA")</f>
        <v>0</v>
      </c>
      <c r="G21" s="21">
        <f>countifs('Liceu II'!$F$5:$F$657,"F",'Liceu II'!$G$5:$G$657,A21,'Liceu II'!$BG$5:$BG$657,"DA")</f>
        <v>0</v>
      </c>
      <c r="H21" s="21">
        <f>countifs('Liceu II'!$G$5:$G$657,A21,'Liceu II'!$BI$5:$BI$657,"DA")</f>
        <v>1</v>
      </c>
      <c r="I21" s="21">
        <f>countifs('Liceu II'!$F$5:$F$657,"F",'Liceu II'!$G$5:$G$657,A21,'Liceu II'!$BI$5:$BI$657,"DA")</f>
        <v>0</v>
      </c>
      <c r="J21" s="21">
        <f>countifs('Liceu II'!$G$5:$G$657,A21,'Liceu II'!$BJ$5:$BJ$657,"DA")</f>
        <v>33</v>
      </c>
      <c r="K21" s="21">
        <f>countifs('Liceu II'!$F$5:$F$657,"F",'Liceu II'!$G$5:$G$657,A21,'Liceu II'!$BJ$5:$BJ$657,"DA")</f>
        <v>21</v>
      </c>
      <c r="L21" s="21">
        <f>countifs('Liceu II'!$BA$5:$BA$657,"=0",'Liceu II'!$G$5:$G$657,A21,'Liceu II'!$BJ$5:$BJ$657,"DA",'Liceu II'!$BK$5:$BK$657,"NU")</f>
        <v>33</v>
      </c>
      <c r="M21" s="130">
        <f>countifs('Liceu II'!$BA$5:$BA$657,"=0",'Liceu II'!$G$5:$G$657,A21,'Liceu II'!$BJ$5:$BJ$657,"DA",'Liceu II'!$F$5:$F$657,"F",'Liceu II'!$BK$5:$BK$657,"NU")</f>
        <v>21</v>
      </c>
      <c r="N21" s="130">
        <f>countifs('Liceu II'!$G$5:$G$657,A21,'Liceu II'!$AY$5:$AY$657,"&lt;6")</f>
        <v>0</v>
      </c>
      <c r="O21" s="130">
        <f>countifs('Liceu II'!$F$5:$F$657,"F",'Liceu II'!$G$5:$G$657,A21,'Liceu II'!$AY$5:$AY$657,"&lt;6")</f>
        <v>0</v>
      </c>
      <c r="P21" s="130">
        <f>countifs('Liceu II'!$G$5:$G$657,A21,'Liceu II'!$AY$5:$AY$657,"&lt;7")-N21</f>
        <v>0</v>
      </c>
      <c r="Q21" s="130">
        <f>countifs('Liceu II'!$F$5:$F$657,"F",'Liceu II'!$G$5:$G$657,A21,'Liceu II'!$AY$5:$AY$657,"&lt;7")-O21</f>
        <v>0</v>
      </c>
      <c r="R21" s="132">
        <f>countifs('Liceu II'!$G$5:$G$657,A21,'Liceu II'!$AY$5:$AY$657,"&lt;8")-N21-P21</f>
        <v>0</v>
      </c>
      <c r="S21" s="130">
        <f>countifs('Liceu II'!$F$5:$F$657,"F",'Liceu II'!$G$5:$G$657,A21,'Liceu II'!$AY$5:$AY$657,"&lt;8")-O21-Q21</f>
        <v>0</v>
      </c>
      <c r="T21" s="132">
        <f>countifs('Liceu II'!$G$5:$G$657,A21,'Liceu II'!$AY$5:$AY$657,"&lt;9")-N21-P21-R21</f>
        <v>4</v>
      </c>
      <c r="U21" s="130">
        <f>countifs('Liceu II'!$F$5:$F$657,"F",'Liceu II'!$G$5:$G$657,A21,'Liceu II'!$AY$5:$AY$657,"&lt;9")-O21-Q21-S21</f>
        <v>1</v>
      </c>
      <c r="V21" s="132">
        <f>countifs('Liceu II'!$G$5:$G$657,A21,'Liceu II'!$AY$5:$AY$657,"&lt;=10")-N21-P21-R21-T21</f>
        <v>29</v>
      </c>
      <c r="W21" s="130">
        <f>countifs('Liceu II'!$F$5:$F$657,"F",'Liceu II'!$G$5:$G$657,A21,'Liceu II'!$AY$5:$AY$657,"&lt;=10")-O21-Q21-S21-U21</f>
        <v>20</v>
      </c>
      <c r="X21" s="130">
        <f>countifs('Liceu II'!$G$5:$G$657,A21,'Liceu II'!$BA$5:$BA$657,"&gt;0")</f>
        <v>0</v>
      </c>
      <c r="Y21" s="130">
        <f>countifs('Liceu II'!$F$5:$F$657,"F",'Liceu II'!$G$5:$G$657,A21,'Liceu II'!$BA$5:$BA$657,"&gt;0")</f>
        <v>0</v>
      </c>
      <c r="Z21" s="130">
        <f>countifs('Liceu II'!$G$5:$G$657,A21,'Liceu II'!$BA$5:$BA$657,"=1")</f>
        <v>0</v>
      </c>
      <c r="AA21" s="130">
        <f>countifs('Liceu II'!$F$5:$F$657,"F",'Liceu II'!$G$5:$G$657,A21,'Liceu II'!$BA$5:$BA$657,"=1")</f>
        <v>0</v>
      </c>
      <c r="AB21" s="130">
        <f>countifs('Liceu II'!$G$5:$G$657,A21,'Liceu II'!$BA$5:$BA$657,"=2")</f>
        <v>0</v>
      </c>
      <c r="AC21" s="130">
        <f>countifs('Liceu II'!$F$5:$F$657,"F",'Liceu II'!$G$5:$G$657,A21,'Liceu II'!$BA$5:$BA$657,"=2")</f>
        <v>0</v>
      </c>
      <c r="AD21" s="130">
        <f>countifs('Liceu II'!$G$5:$G$657,A21,'Liceu II'!$BA$5:$BA$657,"=3")</f>
        <v>0</v>
      </c>
      <c r="AE21" s="130">
        <f>countifs('Liceu II'!$F$5:$F$657,"F",'Liceu II'!$G$5:$G$657,A21,'Liceu II'!$BA$5:$BA$657,"=3")</f>
        <v>0</v>
      </c>
      <c r="AF21" s="130">
        <f>countifs('Liceu II'!$G$5:$G$657,A21,'Liceu II'!$BA$5:$BA$657,"&gt;3")</f>
        <v>0</v>
      </c>
      <c r="AG21" s="130">
        <f>countifs('Liceu II'!$F$5:$F$657,"F",'Liceu II'!$G$5:$G$657,A21,'Liceu II'!$BA$5:$BA$657,"&gt;3")</f>
        <v>0</v>
      </c>
      <c r="AH21" s="130">
        <f>SUMIFS('Liceu II'!$BB$5:$BB$657,'Liceu II'!$G$5:$G$657,A21)</f>
        <v>1325</v>
      </c>
      <c r="AI21" s="130">
        <f>SUMIFS('Liceu II'!$BB$5:$BB$657,'Liceu II'!$F$5:$F$657,"F",'Liceu II'!$G$5:$G$657,A21)</f>
        <v>858</v>
      </c>
      <c r="AJ21" s="21">
        <f t="shared" ref="AJ21:AK21" si="17">AH21-AL21</f>
        <v>1249</v>
      </c>
      <c r="AK21" s="21">
        <f t="shared" si="17"/>
        <v>803</v>
      </c>
      <c r="AL21" s="130">
        <f>SUMIFS('Liceu II'!$BC$5:$BC$657,'Liceu II'!$G$5:$G$657,A21)</f>
        <v>76</v>
      </c>
      <c r="AM21" s="130">
        <f>SUMIFS('Liceu II'!$BC$5:$BC$657,'Liceu II'!$F$5:$F$657,"F",'Liceu II'!$G$5:$G$657,A21)</f>
        <v>55</v>
      </c>
      <c r="AN21" s="130">
        <f>countifs('Liceu II'!$G$5:$G$657,A21,'Liceu II'!$AX$5:$AX$657,"&lt;7")</f>
        <v>0</v>
      </c>
      <c r="AO21" s="130">
        <f>countifs('Liceu II'!$F$5:$F$657,"F",'Liceu II'!$G$5:$G$657,A21,'Liceu II'!$AX$5:$AX$657,"&lt;7")</f>
        <v>0</v>
      </c>
      <c r="AP21" s="130">
        <f>countifs('Liceu II'!$G$5:$G$657,A21,'Liceu II'!$AX$5:$AX$657,"&lt;8")-AN21</f>
        <v>0</v>
      </c>
      <c r="AQ21" s="130">
        <f>countifs('Liceu II'!$F$5:$F$657,"F",'Liceu II'!$G$5:$G$657,A21,'Liceu II'!$AX$5:$AX$657,"&lt;8")-AO21</f>
        <v>0</v>
      </c>
      <c r="AR21" s="130">
        <f>countifs('Liceu II'!$G$5:$G$657,A21,'Liceu II'!$AX$5:$AX$657,"&lt;9")-AN21-AP21</f>
        <v>0</v>
      </c>
      <c r="AS21" s="130">
        <f>countifs('Liceu II'!$F$5:$F$657,"F",'Liceu II'!$G$5:$G$657,A21,'Liceu II'!$AX$5:$AX$657,"&lt;9")-AO21-AQ21</f>
        <v>0</v>
      </c>
      <c r="AT21" s="130">
        <f>countifs('Liceu II'!$G$5:$G$657,A21,'Liceu II'!$AX$5:$AX$657,"&lt;10")-AN21-AP21-AR21</f>
        <v>0</v>
      </c>
      <c r="AU21" s="130">
        <f>countifs('Liceu II'!$F$5:$F$657,"F",'Liceu II'!$G$5:$G$657,A21,'Liceu II'!$AX$5:$AX$657,"&lt;10")-AO21-AQ21-AS21</f>
        <v>0</v>
      </c>
      <c r="AV21" s="130">
        <f>countifs('Liceu II'!$G$5:$G$657,A21,'Liceu II'!$AX$5:$AX$657,"=10")</f>
        <v>33</v>
      </c>
      <c r="AW21" s="130">
        <f>countifs('Liceu II'!$F$5:$F$657,"F",'Liceu II'!$G$5:$G$657,A21,'Liceu II'!$AX$5:$AX$657,"=10")</f>
        <v>21</v>
      </c>
      <c r="AX21" s="130">
        <f>countifs('Liceu II'!$G$5:$G$657,A21,'Liceu II'!$BK$5:$BK$657,"DA")</f>
        <v>0</v>
      </c>
      <c r="AY21" s="130">
        <f>countifs('Liceu II'!$F$5:$F$657,"F",'Liceu II'!$G$5:$G$657,A21,'Liceu II'!$BK$5:$BK$657,"DA")</f>
        <v>0</v>
      </c>
      <c r="AZ21" s="109"/>
    </row>
    <row r="22" ht="24.0" customHeight="1">
      <c r="A22" s="133" t="s">
        <v>2071</v>
      </c>
      <c r="B22" s="134">
        <f t="shared" ref="B22:AY22" si="18">SUM(B17:B21)</f>
        <v>151</v>
      </c>
      <c r="C22" s="134">
        <f t="shared" si="18"/>
        <v>80</v>
      </c>
      <c r="D22" s="134">
        <f t="shared" si="18"/>
        <v>1</v>
      </c>
      <c r="E22" s="134">
        <f t="shared" si="18"/>
        <v>0</v>
      </c>
      <c r="F22" s="134">
        <f t="shared" si="18"/>
        <v>0</v>
      </c>
      <c r="G22" s="134">
        <f t="shared" si="18"/>
        <v>0</v>
      </c>
      <c r="H22" s="134">
        <f t="shared" si="18"/>
        <v>2</v>
      </c>
      <c r="I22" s="134">
        <f t="shared" si="18"/>
        <v>1</v>
      </c>
      <c r="J22" s="134">
        <f t="shared" si="18"/>
        <v>152</v>
      </c>
      <c r="K22" s="134">
        <f t="shared" si="18"/>
        <v>80</v>
      </c>
      <c r="L22" s="134">
        <f t="shared" si="18"/>
        <v>151</v>
      </c>
      <c r="M22" s="134">
        <f t="shared" si="18"/>
        <v>80</v>
      </c>
      <c r="N22" s="134">
        <f t="shared" si="18"/>
        <v>0</v>
      </c>
      <c r="O22" s="134">
        <f t="shared" si="18"/>
        <v>0</v>
      </c>
      <c r="P22" s="134">
        <f t="shared" si="18"/>
        <v>1</v>
      </c>
      <c r="Q22" s="134">
        <f t="shared" si="18"/>
        <v>1</v>
      </c>
      <c r="R22" s="134">
        <f t="shared" si="18"/>
        <v>12</v>
      </c>
      <c r="S22" s="134">
        <f t="shared" si="18"/>
        <v>1</v>
      </c>
      <c r="T22" s="134">
        <f t="shared" si="18"/>
        <v>30</v>
      </c>
      <c r="U22" s="134">
        <f t="shared" si="18"/>
        <v>10</v>
      </c>
      <c r="V22" s="134">
        <f t="shared" si="18"/>
        <v>108</v>
      </c>
      <c r="W22" s="134">
        <f t="shared" si="18"/>
        <v>68</v>
      </c>
      <c r="X22" s="134">
        <f t="shared" si="18"/>
        <v>1</v>
      </c>
      <c r="Y22" s="134">
        <f t="shared" si="18"/>
        <v>0</v>
      </c>
      <c r="Z22" s="134">
        <f t="shared" si="18"/>
        <v>1</v>
      </c>
      <c r="AA22" s="134">
        <f t="shared" si="18"/>
        <v>0</v>
      </c>
      <c r="AB22" s="134">
        <f t="shared" si="18"/>
        <v>0</v>
      </c>
      <c r="AC22" s="134">
        <f t="shared" si="18"/>
        <v>0</v>
      </c>
      <c r="AD22" s="134">
        <f t="shared" si="18"/>
        <v>0</v>
      </c>
      <c r="AE22" s="134">
        <f t="shared" si="18"/>
        <v>0</v>
      </c>
      <c r="AF22" s="134">
        <f t="shared" si="18"/>
        <v>0</v>
      </c>
      <c r="AG22" s="134">
        <f t="shared" si="18"/>
        <v>0</v>
      </c>
      <c r="AH22" s="134">
        <f t="shared" si="18"/>
        <v>4327</v>
      </c>
      <c r="AI22" s="134">
        <f t="shared" si="18"/>
        <v>2602</v>
      </c>
      <c r="AJ22" s="134">
        <f t="shared" si="18"/>
        <v>3592</v>
      </c>
      <c r="AK22" s="134">
        <f t="shared" si="18"/>
        <v>2222</v>
      </c>
      <c r="AL22" s="134">
        <f t="shared" si="18"/>
        <v>735</v>
      </c>
      <c r="AM22" s="134">
        <f t="shared" si="18"/>
        <v>380</v>
      </c>
      <c r="AN22" s="134">
        <f t="shared" si="18"/>
        <v>0</v>
      </c>
      <c r="AO22" s="134">
        <f t="shared" si="18"/>
        <v>0</v>
      </c>
      <c r="AP22" s="134">
        <f t="shared" si="18"/>
        <v>1</v>
      </c>
      <c r="AQ22" s="134">
        <f t="shared" si="18"/>
        <v>1</v>
      </c>
      <c r="AR22" s="134">
        <f t="shared" si="18"/>
        <v>0</v>
      </c>
      <c r="AS22" s="134">
        <f t="shared" si="18"/>
        <v>0</v>
      </c>
      <c r="AT22" s="134">
        <f t="shared" si="18"/>
        <v>4</v>
      </c>
      <c r="AU22" s="134">
        <f t="shared" si="18"/>
        <v>2</v>
      </c>
      <c r="AV22" s="134">
        <f t="shared" si="18"/>
        <v>147</v>
      </c>
      <c r="AW22" s="134">
        <f t="shared" si="18"/>
        <v>77</v>
      </c>
      <c r="AX22" s="134">
        <f t="shared" si="18"/>
        <v>0</v>
      </c>
      <c r="AY22" s="134">
        <f t="shared" si="18"/>
        <v>0</v>
      </c>
      <c r="AZ22" s="109"/>
    </row>
    <row r="23" ht="24.0" customHeight="1">
      <c r="A23" s="48" t="s">
        <v>1607</v>
      </c>
      <c r="B23" s="130">
        <f>countifs('Liceu II'!$G$5:$G$657,A23,'Liceu II'!$BE$5:$BE$657,"DA")</f>
        <v>26</v>
      </c>
      <c r="C23" s="21">
        <f>countifs('Liceu II'!$F$5:$F$657,"F",'Liceu II'!$G$5:$G$657,A23,'Liceu II'!$BE$5:$BE$657,"DA")</f>
        <v>6</v>
      </c>
      <c r="D23" s="131">
        <f>countifs('Liceu II'!$G$5:$G$657,A23,'Liceu II'!$BF$5:$BF$657,"DA")</f>
        <v>0</v>
      </c>
      <c r="E23" s="21">
        <f>countifs('Liceu II'!$F$5:$F$657,"F",'Liceu II'!$G$5:$G$657,A23,'Liceu II'!$BF$5:$BF$657,"DA")</f>
        <v>0</v>
      </c>
      <c r="F23" s="21">
        <f>countifs('Liceu II'!$G$5:$G$657,A23,'Liceu II'!$BG$5:$BG$657,"DA")</f>
        <v>0</v>
      </c>
      <c r="G23" s="21">
        <f>countifs('Liceu II'!$F$5:$F$657,"F",'Liceu II'!$G$5:$G$657,A23,'Liceu II'!$BG$5:$BG$657,"DA")</f>
        <v>0</v>
      </c>
      <c r="H23" s="21">
        <f>countifs('Liceu II'!$G$5:$G$657,A23,'Liceu II'!$BI$5:$BI$657,"DA")</f>
        <v>0</v>
      </c>
      <c r="I23" s="21">
        <f>countifs('Liceu II'!$F$5:$F$657,"F",'Liceu II'!$G$5:$G$657,A23,'Liceu II'!$BI$5:$BI$657,"DA")</f>
        <v>0</v>
      </c>
      <c r="J23" s="21">
        <f>countifs('Liceu II'!$G$5:$G$657,A23,'Liceu II'!$BJ$5:$BJ$657,"DA")</f>
        <v>26</v>
      </c>
      <c r="K23" s="21">
        <f>countifs('Liceu II'!$F$5:$F$657,"F",'Liceu II'!$G$5:$G$657,A23,'Liceu II'!$BJ$5:$BJ$657,"DA")</f>
        <v>6</v>
      </c>
      <c r="L23" s="21">
        <f>countifs('Liceu II'!$BA$5:$BA$657,"=0",'Liceu II'!$G$5:$G$657,A23,'Liceu II'!$BJ$5:$BJ$657,"DA",'Liceu II'!$BK$5:$BK$657,"NU")</f>
        <v>26</v>
      </c>
      <c r="M23" s="130">
        <f>countifs('Liceu II'!$BA$5:$BA$657,"=0",'Liceu II'!$G$5:$G$657,A23,'Liceu II'!$BJ$5:$BJ$657,"DA",'Liceu II'!$F$5:$F$657,"F",'Liceu II'!$BK$5:$BK$657,"NU")</f>
        <v>6</v>
      </c>
      <c r="N23" s="130">
        <f>countifs('Liceu II'!$G$5:$G$657,A23,'Liceu II'!$AY$5:$AY$657,"&lt;6")</f>
        <v>0</v>
      </c>
      <c r="O23" s="130">
        <f>countifs('Liceu II'!$F$5:$F$657,"F",'Liceu II'!$G$5:$G$657,A23,'Liceu II'!$AY$5:$AY$657,"&lt;6")</f>
        <v>0</v>
      </c>
      <c r="P23" s="130">
        <f>countifs('Liceu II'!$G$5:$G$657,A23,'Liceu II'!$AY$5:$AY$657,"&lt;7")-N23</f>
        <v>0</v>
      </c>
      <c r="Q23" s="130">
        <f>countifs('Liceu II'!$F$5:$F$657,"F",'Liceu II'!$G$5:$G$657,A23,'Liceu II'!$AY$5:$AY$657,"&lt;7")-O23</f>
        <v>0</v>
      </c>
      <c r="R23" s="132">
        <f>countifs('Liceu II'!$G$5:$G$657,A23,'Liceu II'!$AY$5:$AY$657,"&lt;8")-N23-P23</f>
        <v>2</v>
      </c>
      <c r="S23" s="130">
        <f>countifs('Liceu II'!$F$5:$F$657,"F",'Liceu II'!$G$5:$G$657,A23,'Liceu II'!$AY$5:$AY$657,"&lt;8")-O23-Q23</f>
        <v>0</v>
      </c>
      <c r="T23" s="132">
        <f>countifs('Liceu II'!$G$5:$G$657,A23,'Liceu II'!$AY$5:$AY$657,"&lt;9")-N23-P23-R23</f>
        <v>9</v>
      </c>
      <c r="U23" s="130">
        <f>countifs('Liceu II'!$F$5:$F$657,"F",'Liceu II'!$G$5:$G$657,A23,'Liceu II'!$AY$5:$AY$657,"&lt;9")-O23-Q23-S23</f>
        <v>1</v>
      </c>
      <c r="V23" s="132">
        <f>countifs('Liceu II'!$G$5:$G$657,A23,'Liceu II'!$AY$5:$AY$657,"&lt;=10")-N23-P23-R23-T23</f>
        <v>15</v>
      </c>
      <c r="W23" s="130">
        <f>countifs('Liceu II'!$F$5:$F$657,"F",'Liceu II'!$G$5:$G$657,A23,'Liceu II'!$AY$5:$AY$657,"&lt;=10")-O23-Q23-S23-U23</f>
        <v>5</v>
      </c>
      <c r="X23" s="130">
        <f>countifs('Liceu II'!$G$5:$G$657,A23,'Liceu II'!$BA$5:$BA$657,"&gt;0")</f>
        <v>0</v>
      </c>
      <c r="Y23" s="130">
        <f>countifs('Liceu II'!$F$5:$F$657,"F",'Liceu II'!$G$5:$G$657,A23,'Liceu II'!$BA$5:$BA$657,"&gt;0")</f>
        <v>0</v>
      </c>
      <c r="Z23" s="130">
        <f>countifs('Liceu II'!$G$5:$G$657,A23,'Liceu II'!$BA$5:$BA$657,"=1")</f>
        <v>0</v>
      </c>
      <c r="AA23" s="130">
        <f>countifs('Liceu II'!$F$5:$F$657,"F",'Liceu II'!$G$5:$G$657,A23,'Liceu II'!$BA$5:$BA$657,"=1")</f>
        <v>0</v>
      </c>
      <c r="AB23" s="130">
        <f>countifs('Liceu II'!$G$5:$G$657,A23,'Liceu II'!$BA$5:$BA$657,"=2")</f>
        <v>0</v>
      </c>
      <c r="AC23" s="130">
        <f>countifs('Liceu II'!$F$5:$F$657,"F",'Liceu II'!$G$5:$G$657,A23,'Liceu II'!$BA$5:$BA$657,"=2")</f>
        <v>0</v>
      </c>
      <c r="AD23" s="130">
        <f>countifs('Liceu II'!$G$5:$G$657,A23,'Liceu II'!$BA$5:$BA$657,"=3")</f>
        <v>0</v>
      </c>
      <c r="AE23" s="130">
        <f>countifs('Liceu II'!$F$5:$F$657,"F",'Liceu II'!$G$5:$G$657,A23,'Liceu II'!$BA$5:$BA$657,"=3")</f>
        <v>0</v>
      </c>
      <c r="AF23" s="130">
        <f>countifs('Liceu II'!$G$5:$G$657,A23,'Liceu II'!$BA$5:$BA$657,"&gt;3")</f>
        <v>0</v>
      </c>
      <c r="AG23" s="130">
        <f>countifs('Liceu II'!$F$5:$F$657,"F",'Liceu II'!$G$5:$G$657,A23,'Liceu II'!$BA$5:$BA$657,"&gt;3")</f>
        <v>0</v>
      </c>
      <c r="AH23" s="130">
        <f>SUMIFS('Liceu II'!$BB$5:$BB$657,'Liceu II'!$G$5:$G$657,A23)</f>
        <v>453</v>
      </c>
      <c r="AI23" s="130">
        <f>SUMIFS('Liceu II'!$BB$5:$BB$657,'Liceu II'!$F$5:$F$657,"F",'Liceu II'!$G$5:$G$657,A23)</f>
        <v>107</v>
      </c>
      <c r="AJ23" s="21">
        <f t="shared" ref="AJ23:AK23" si="19">AH23-AL23</f>
        <v>367</v>
      </c>
      <c r="AK23" s="21">
        <f t="shared" si="19"/>
        <v>94</v>
      </c>
      <c r="AL23" s="130">
        <f>SUMIFS('Liceu II'!$BC$5:$BC$657,'Liceu II'!$G$5:$G$657,A23)</f>
        <v>86</v>
      </c>
      <c r="AM23" s="130">
        <f>SUMIFS('Liceu II'!$BC$5:$BC$657,'Liceu II'!$F$5:$F$657,"F",'Liceu II'!$G$5:$G$657,A23)</f>
        <v>13</v>
      </c>
      <c r="AN23" s="130">
        <f>countifs('Liceu II'!$G$5:$G$657,A23,'Liceu II'!$AX$5:$AX$657,"&lt;7")</f>
        <v>0</v>
      </c>
      <c r="AO23" s="130">
        <f>countifs('Liceu II'!$F$5:$F$657,"F",'Liceu II'!$G$5:$G$657,A23,'Liceu II'!$AX$5:$AX$657,"&lt;7")</f>
        <v>0</v>
      </c>
      <c r="AP23" s="130">
        <f>countifs('Liceu II'!$G$5:$G$657,A23,'Liceu II'!$AX$5:$AX$657,"&lt;8")-AN23</f>
        <v>0</v>
      </c>
      <c r="AQ23" s="130">
        <f>countifs('Liceu II'!$F$5:$F$657,"F",'Liceu II'!$G$5:$G$657,A23,'Liceu II'!$AX$5:$AX$657,"&lt;8")-AO23</f>
        <v>0</v>
      </c>
      <c r="AR23" s="130">
        <f>countifs('Liceu II'!$G$5:$G$657,A23,'Liceu II'!$AX$5:$AX$657,"&lt;9")-AN23-AP23</f>
        <v>0</v>
      </c>
      <c r="AS23" s="130">
        <f>countifs('Liceu II'!$F$5:$F$657,"F",'Liceu II'!$G$5:$G$657,A23,'Liceu II'!$AX$5:$AX$657,"&lt;9")-AO23-AQ23</f>
        <v>0</v>
      </c>
      <c r="AT23" s="130">
        <f>countifs('Liceu II'!$G$5:$G$657,A23,'Liceu II'!$AX$5:$AX$657,"&lt;10")-AN23-AP23-AR23</f>
        <v>0</v>
      </c>
      <c r="AU23" s="130">
        <f>countifs('Liceu II'!$F$5:$F$657,"F",'Liceu II'!$G$5:$G$657,A23,'Liceu II'!$AX$5:$AX$657,"&lt;10")-AO23-AQ23-AS23</f>
        <v>0</v>
      </c>
      <c r="AV23" s="130">
        <f>countifs('Liceu II'!$G$5:$G$657,A23,'Liceu II'!$AX$5:$AX$657,"=10")</f>
        <v>26</v>
      </c>
      <c r="AW23" s="130">
        <f>countifs('Liceu II'!$F$5:$F$657,"F",'Liceu II'!$G$5:$G$657,A23,'Liceu II'!$AX$5:$AX$657,"=10")</f>
        <v>6</v>
      </c>
      <c r="AX23" s="130">
        <f>countifs('Liceu II'!$G$5:$G$657,A23,'Liceu II'!$BK$5:$BK$657,"DA")</f>
        <v>0</v>
      </c>
      <c r="AY23" s="130">
        <f>countifs('Liceu II'!$F$5:$F$657,"F",'Liceu II'!$G$5:$G$657,A23,'Liceu II'!$BK$5:$BK$657,"DA")</f>
        <v>0</v>
      </c>
      <c r="AZ23" s="109"/>
    </row>
    <row r="24" ht="24.0" customHeight="1">
      <c r="A24" s="48" t="s">
        <v>1631</v>
      </c>
      <c r="B24" s="130">
        <f>countifs('Liceu II'!$G$5:$G$657,A24,'Liceu II'!$BE$5:$BE$657,"DA")</f>
        <v>31</v>
      </c>
      <c r="C24" s="21">
        <f>countifs('Liceu II'!$F$5:$F$657,"F",'Liceu II'!$G$5:$G$657,A24,'Liceu II'!$BE$5:$BE$657,"DA")</f>
        <v>14</v>
      </c>
      <c r="D24" s="131">
        <f>countifs('Liceu II'!$G$5:$G$657,A24,'Liceu II'!$BF$5:$BF$657,"DA")</f>
        <v>0</v>
      </c>
      <c r="E24" s="21">
        <f>countifs('Liceu II'!$F$5:$F$657,"F",'Liceu II'!$G$5:$G$657,A24,'Liceu II'!$BF$5:$BF$657,"DA")</f>
        <v>0</v>
      </c>
      <c r="F24" s="21">
        <f>countifs('Liceu II'!$G$5:$G$657,A24,'Liceu II'!$BG$5:$BG$657,"DA")</f>
        <v>0</v>
      </c>
      <c r="G24" s="21">
        <f>countifs('Liceu II'!$F$5:$F$657,"F",'Liceu II'!$G$5:$G$657,A24,'Liceu II'!$BG$5:$BG$657,"DA")</f>
        <v>0</v>
      </c>
      <c r="H24" s="21">
        <f>countifs('Liceu II'!$G$5:$G$657,A24,'Liceu II'!$BI$5:$BI$657,"DA")</f>
        <v>0</v>
      </c>
      <c r="I24" s="21">
        <f>countifs('Liceu II'!$F$5:$F$657,"F",'Liceu II'!$G$5:$G$657,A24,'Liceu II'!$BI$5:$BI$657,"DA")</f>
        <v>0</v>
      </c>
      <c r="J24" s="21">
        <f>countifs('Liceu II'!$G$5:$G$657,A24,'Liceu II'!$BJ$5:$BJ$657,"DA")</f>
        <v>31</v>
      </c>
      <c r="K24" s="21">
        <f>countifs('Liceu II'!$F$5:$F$657,"F",'Liceu II'!$G$5:$G$657,A24,'Liceu II'!$BJ$5:$BJ$657,"DA")</f>
        <v>14</v>
      </c>
      <c r="L24" s="21">
        <f>countifs('Liceu II'!$BA$5:$BA$657,"=0",'Liceu II'!$G$5:$G$657,A24,'Liceu II'!$BJ$5:$BJ$657,"DA",'Liceu II'!$BK$5:$BK$657,"NU")</f>
        <v>31</v>
      </c>
      <c r="M24" s="130">
        <f>countifs('Liceu II'!$BA$5:$BA$657,"=0",'Liceu II'!$G$5:$G$657,A24,'Liceu II'!$BJ$5:$BJ$657,"DA",'Liceu II'!$F$5:$F$657,"F",'Liceu II'!$BK$5:$BK$657,"NU")</f>
        <v>14</v>
      </c>
      <c r="N24" s="130">
        <f>countifs('Liceu II'!$G$5:$G$657,A24,'Liceu II'!$AY$5:$AY$657,"&lt;6")</f>
        <v>0</v>
      </c>
      <c r="O24" s="130">
        <f>countifs('Liceu II'!$F$5:$F$657,"F",'Liceu II'!$G$5:$G$657,A24,'Liceu II'!$AY$5:$AY$657,"&lt;6")</f>
        <v>0</v>
      </c>
      <c r="P24" s="130">
        <f>countifs('Liceu II'!$G$5:$G$657,A24,'Liceu II'!$AY$5:$AY$657,"&lt;7")-N24</f>
        <v>0</v>
      </c>
      <c r="Q24" s="130">
        <f>countifs('Liceu II'!$F$5:$F$657,"F",'Liceu II'!$G$5:$G$657,A24,'Liceu II'!$AY$5:$AY$657,"&lt;7")-O24</f>
        <v>0</v>
      </c>
      <c r="R24" s="132">
        <f>countifs('Liceu II'!$G$5:$G$657,A24,'Liceu II'!$AY$5:$AY$657,"&lt;8")-N24-P24</f>
        <v>1</v>
      </c>
      <c r="S24" s="130">
        <f>countifs('Liceu II'!$F$5:$F$657,"F",'Liceu II'!$G$5:$G$657,A24,'Liceu II'!$AY$5:$AY$657,"&lt;8")-O24-Q24</f>
        <v>0</v>
      </c>
      <c r="T24" s="132">
        <f>countifs('Liceu II'!$G$5:$G$657,A24,'Liceu II'!$AY$5:$AY$657,"&lt;9")-N24-P24-R24</f>
        <v>13</v>
      </c>
      <c r="U24" s="130">
        <f>countifs('Liceu II'!$F$5:$F$657,"F",'Liceu II'!$G$5:$G$657,A24,'Liceu II'!$AY$5:$AY$657,"&lt;9")-O24-Q24-S24</f>
        <v>5</v>
      </c>
      <c r="V24" s="132">
        <f>countifs('Liceu II'!$G$5:$G$657,A24,'Liceu II'!$AY$5:$AY$657,"&lt;=10")-N24-P24-R24-T24</f>
        <v>17</v>
      </c>
      <c r="W24" s="130">
        <f>countifs('Liceu II'!$F$5:$F$657,"F",'Liceu II'!$G$5:$G$657,A24,'Liceu II'!$AY$5:$AY$657,"&lt;=10")-O24-Q24-S24-U24</f>
        <v>9</v>
      </c>
      <c r="X24" s="130">
        <f>countifs('Liceu II'!$G$5:$G$657,A24,'Liceu II'!$BA$5:$BA$657,"&gt;0")</f>
        <v>0</v>
      </c>
      <c r="Y24" s="130">
        <f>countifs('Liceu II'!$F$5:$F$657,"F",'Liceu II'!$G$5:$G$657,A24,'Liceu II'!$BA$5:$BA$657,"&gt;0")</f>
        <v>0</v>
      </c>
      <c r="Z24" s="130">
        <f>countifs('Liceu II'!$G$5:$G$657,A24,'Liceu II'!$BA$5:$BA$657,"=1")</f>
        <v>0</v>
      </c>
      <c r="AA24" s="130">
        <f>countifs('Liceu II'!$F$5:$F$657,"F",'Liceu II'!$G$5:$G$657,A24,'Liceu II'!$BA$5:$BA$657,"=1")</f>
        <v>0</v>
      </c>
      <c r="AB24" s="130">
        <f>countifs('Liceu II'!$G$5:$G$657,A24,'Liceu II'!$BA$5:$BA$657,"=2")</f>
        <v>0</v>
      </c>
      <c r="AC24" s="130">
        <f>countifs('Liceu II'!$F$5:$F$657,"F",'Liceu II'!$G$5:$G$657,A24,'Liceu II'!$BA$5:$BA$657,"=2")</f>
        <v>0</v>
      </c>
      <c r="AD24" s="130">
        <f>countifs('Liceu II'!$G$5:$G$657,A24,'Liceu II'!$BA$5:$BA$657,"=3")</f>
        <v>0</v>
      </c>
      <c r="AE24" s="130">
        <f>countifs('Liceu II'!$F$5:$F$657,"F",'Liceu II'!$G$5:$G$657,A24,'Liceu II'!$BA$5:$BA$657,"=3")</f>
        <v>0</v>
      </c>
      <c r="AF24" s="130">
        <f>countifs('Liceu II'!$G$5:$G$657,A24,'Liceu II'!$BA$5:$BA$657,"&gt;3")</f>
        <v>0</v>
      </c>
      <c r="AG24" s="130">
        <f>countifs('Liceu II'!$F$5:$F$657,"F",'Liceu II'!$G$5:$G$657,A24,'Liceu II'!$BA$5:$BA$657,"&gt;3")</f>
        <v>0</v>
      </c>
      <c r="AH24" s="130">
        <f>SUMIFS('Liceu II'!$BB$5:$BB$657,'Liceu II'!$G$5:$G$657,A24)</f>
        <v>637</v>
      </c>
      <c r="AI24" s="130">
        <f>SUMIFS('Liceu II'!$BB$5:$BB$657,'Liceu II'!$F$5:$F$657,"F",'Liceu II'!$G$5:$G$657,A24)</f>
        <v>225</v>
      </c>
      <c r="AJ24" s="21">
        <f t="shared" ref="AJ24:AK24" si="20">AH24-AL24</f>
        <v>522</v>
      </c>
      <c r="AK24" s="21">
        <f t="shared" si="20"/>
        <v>196</v>
      </c>
      <c r="AL24" s="130">
        <f>SUMIFS('Liceu II'!$BC$5:$BC$657,'Liceu II'!$G$5:$G$657,A24)</f>
        <v>115</v>
      </c>
      <c r="AM24" s="130">
        <f>SUMIFS('Liceu II'!$BC$5:$BC$657,'Liceu II'!$F$5:$F$657,"F",'Liceu II'!$G$5:$G$657,A24)</f>
        <v>29</v>
      </c>
      <c r="AN24" s="130">
        <f>countifs('Liceu II'!$G$5:$G$657,A24,'Liceu II'!$AX$5:$AX$657,"&lt;7")</f>
        <v>0</v>
      </c>
      <c r="AO24" s="130">
        <f>countifs('Liceu II'!$F$5:$F$657,"F",'Liceu II'!$G$5:$G$657,A24,'Liceu II'!$AX$5:$AX$657,"&lt;7")</f>
        <v>0</v>
      </c>
      <c r="AP24" s="130">
        <f>countifs('Liceu II'!$G$5:$G$657,A24,'Liceu II'!$AX$5:$AX$657,"&lt;8")-AN24</f>
        <v>0</v>
      </c>
      <c r="AQ24" s="130">
        <f>countifs('Liceu II'!$F$5:$F$657,"F",'Liceu II'!$G$5:$G$657,A24,'Liceu II'!$AX$5:$AX$657,"&lt;8")-AO24</f>
        <v>0</v>
      </c>
      <c r="AR24" s="130">
        <f>countifs('Liceu II'!$G$5:$G$657,A24,'Liceu II'!$AX$5:$AX$657,"&lt;9")-AN24-AP24</f>
        <v>0</v>
      </c>
      <c r="AS24" s="130">
        <f>countifs('Liceu II'!$F$5:$F$657,"F",'Liceu II'!$G$5:$G$657,A24,'Liceu II'!$AX$5:$AX$657,"&lt;9")-AO24-AQ24</f>
        <v>0</v>
      </c>
      <c r="AT24" s="130">
        <f>countifs('Liceu II'!$G$5:$G$657,A24,'Liceu II'!$AX$5:$AX$657,"&lt;10")-AN24-AP24-AR24</f>
        <v>0</v>
      </c>
      <c r="AU24" s="130">
        <f>countifs('Liceu II'!$F$5:$F$657,"F",'Liceu II'!$G$5:$G$657,A24,'Liceu II'!$AX$5:$AX$657,"&lt;10")-AO24-AQ24-AS24</f>
        <v>0</v>
      </c>
      <c r="AV24" s="130">
        <f>countifs('Liceu II'!$G$5:$G$657,A24,'Liceu II'!$AX$5:$AX$657,"=10")</f>
        <v>31</v>
      </c>
      <c r="AW24" s="130">
        <f>countifs('Liceu II'!$F$5:$F$657,"F",'Liceu II'!$G$5:$G$657,A24,'Liceu II'!$AX$5:$AX$657,"=10")</f>
        <v>14</v>
      </c>
      <c r="AX24" s="130">
        <f>countifs('Liceu II'!$G$5:$G$657,A24,'Liceu II'!$BK$5:$BK$657,"DA")</f>
        <v>0</v>
      </c>
      <c r="AY24" s="130">
        <f>countifs('Liceu II'!$F$5:$F$657,"F",'Liceu II'!$G$5:$G$657,A24,'Liceu II'!$BK$5:$BK$657,"DA")</f>
        <v>0</v>
      </c>
      <c r="AZ24" s="109"/>
    </row>
    <row r="25" ht="24.0" customHeight="1">
      <c r="A25" s="48" t="s">
        <v>1661</v>
      </c>
      <c r="B25" s="130">
        <f>countifs('Liceu II'!$G$5:$G$657,A25,'Liceu II'!$BE$5:$BE$657,"DA")</f>
        <v>28</v>
      </c>
      <c r="C25" s="21">
        <f>countifs('Liceu II'!$F$5:$F$657,"F",'Liceu II'!$G$5:$G$657,A25,'Liceu II'!$BE$5:$BE$657,"DA")</f>
        <v>22</v>
      </c>
      <c r="D25" s="131">
        <f>countifs('Liceu II'!$G$5:$G$657,A25,'Liceu II'!$BF$5:$BF$657,"DA")</f>
        <v>0</v>
      </c>
      <c r="E25" s="21">
        <f>countifs('Liceu II'!$F$5:$F$657,"F",'Liceu II'!$G$5:$G$657,A25,'Liceu II'!$BF$5:$BF$657,"DA")</f>
        <v>0</v>
      </c>
      <c r="F25" s="21">
        <f>countifs('Liceu II'!$G$5:$G$657,A25,'Liceu II'!$BG$5:$BG$657,"DA")</f>
        <v>1</v>
      </c>
      <c r="G25" s="21">
        <f>countifs('Liceu II'!$F$5:$F$657,"F",'Liceu II'!$G$5:$G$657,A25,'Liceu II'!$BG$5:$BG$657,"DA")</f>
        <v>1</v>
      </c>
      <c r="H25" s="21">
        <f>countifs('Liceu II'!$G$5:$G$657,A25,'Liceu II'!$BI$5:$BI$657,"DA")</f>
        <v>0</v>
      </c>
      <c r="I25" s="21">
        <f>countifs('Liceu II'!$F$5:$F$657,"F",'Liceu II'!$G$5:$G$657,A25,'Liceu II'!$BI$5:$BI$657,"DA")</f>
        <v>0</v>
      </c>
      <c r="J25" s="21">
        <f>countifs('Liceu II'!$G$5:$G$657,A25,'Liceu II'!$BJ$5:$BJ$657,"DA")</f>
        <v>27</v>
      </c>
      <c r="K25" s="21">
        <f>countifs('Liceu II'!$F$5:$F$657,"F",'Liceu II'!$G$5:$G$657,A25,'Liceu II'!$BJ$5:$BJ$657,"DA")</f>
        <v>21</v>
      </c>
      <c r="L25" s="21">
        <f>countifs('Liceu II'!$BA$5:$BA$657,"=0",'Liceu II'!$G$5:$G$657,A25,'Liceu II'!$BJ$5:$BJ$657,"DA",'Liceu II'!$BK$5:$BK$657,"NU")</f>
        <v>27</v>
      </c>
      <c r="M25" s="130">
        <f>countifs('Liceu II'!$BA$5:$BA$657,"=0",'Liceu II'!$G$5:$G$657,A25,'Liceu II'!$BJ$5:$BJ$657,"DA",'Liceu II'!$F$5:$F$657,"F",'Liceu II'!$BK$5:$BK$657,"NU")</f>
        <v>21</v>
      </c>
      <c r="N25" s="130">
        <f>countifs('Liceu II'!$G$5:$G$657,A25,'Liceu II'!$AY$5:$AY$657,"&lt;6")</f>
        <v>0</v>
      </c>
      <c r="O25" s="130">
        <f>countifs('Liceu II'!$F$5:$F$657,"F",'Liceu II'!$G$5:$G$657,A25,'Liceu II'!$AY$5:$AY$657,"&lt;6")</f>
        <v>0</v>
      </c>
      <c r="P25" s="130">
        <f>countifs('Liceu II'!$G$5:$G$657,A25,'Liceu II'!$AY$5:$AY$657,"&lt;7")-N25</f>
        <v>0</v>
      </c>
      <c r="Q25" s="130">
        <f>countifs('Liceu II'!$F$5:$F$657,"F",'Liceu II'!$G$5:$G$657,A25,'Liceu II'!$AY$5:$AY$657,"&lt;7")-O25</f>
        <v>0</v>
      </c>
      <c r="R25" s="132">
        <f>countifs('Liceu II'!$G$5:$G$657,A25,'Liceu II'!$AY$5:$AY$657,"&lt;8")-N25-P25</f>
        <v>0</v>
      </c>
      <c r="S25" s="130">
        <f>countifs('Liceu II'!$F$5:$F$657,"F",'Liceu II'!$G$5:$G$657,A25,'Liceu II'!$AY$5:$AY$657,"&lt;8")-O25-Q25</f>
        <v>0</v>
      </c>
      <c r="T25" s="132">
        <f>countifs('Liceu II'!$G$5:$G$657,A25,'Liceu II'!$AY$5:$AY$657,"&lt;9")-N25-P25-R25</f>
        <v>9</v>
      </c>
      <c r="U25" s="130">
        <f>countifs('Liceu II'!$F$5:$F$657,"F",'Liceu II'!$G$5:$G$657,A25,'Liceu II'!$AY$5:$AY$657,"&lt;9")-O25-Q25-S25</f>
        <v>4</v>
      </c>
      <c r="V25" s="132">
        <f>countifs('Liceu II'!$G$5:$G$657,A25,'Liceu II'!$AY$5:$AY$657,"&lt;=10")-N25-P25-R25-T25</f>
        <v>19</v>
      </c>
      <c r="W25" s="130">
        <f>countifs('Liceu II'!$F$5:$F$657,"F",'Liceu II'!$G$5:$G$657,A25,'Liceu II'!$AY$5:$AY$657,"&lt;=10")-O25-Q25-S25-U25</f>
        <v>18</v>
      </c>
      <c r="X25" s="130">
        <f>countifs('Liceu II'!$G$5:$G$657,A25,'Liceu II'!$BA$5:$BA$657,"&gt;0")</f>
        <v>0</v>
      </c>
      <c r="Y25" s="130">
        <f>countifs('Liceu II'!$F$5:$F$657,"F",'Liceu II'!$G$5:$G$657,A25,'Liceu II'!$BA$5:$BA$657,"&gt;0")</f>
        <v>0</v>
      </c>
      <c r="Z25" s="130">
        <f>countifs('Liceu II'!$G$5:$G$657,A25,'Liceu II'!$BA$5:$BA$657,"=1")</f>
        <v>0</v>
      </c>
      <c r="AA25" s="130">
        <f>countifs('Liceu II'!$F$5:$F$657,"F",'Liceu II'!$G$5:$G$657,A25,'Liceu II'!$BA$5:$BA$657,"=1")</f>
        <v>0</v>
      </c>
      <c r="AB25" s="130">
        <f>countifs('Liceu II'!$G$5:$G$657,A25,'Liceu II'!$BA$5:$BA$657,"=2")</f>
        <v>0</v>
      </c>
      <c r="AC25" s="130">
        <f>countifs('Liceu II'!$F$5:$F$657,"F",'Liceu II'!$G$5:$G$657,A25,'Liceu II'!$BA$5:$BA$657,"=2")</f>
        <v>0</v>
      </c>
      <c r="AD25" s="130">
        <f>countifs('Liceu II'!$G$5:$G$657,A25,'Liceu II'!$BA$5:$BA$657,"=3")</f>
        <v>0</v>
      </c>
      <c r="AE25" s="130">
        <f>countifs('Liceu II'!$F$5:$F$657,"F",'Liceu II'!$G$5:$G$657,A25,'Liceu II'!$BA$5:$BA$657,"=3")</f>
        <v>0</v>
      </c>
      <c r="AF25" s="130">
        <f>countifs('Liceu II'!$G$5:$G$657,A25,'Liceu II'!$BA$5:$BA$657,"&gt;3")</f>
        <v>0</v>
      </c>
      <c r="AG25" s="130">
        <f>countifs('Liceu II'!$F$5:$F$657,"F",'Liceu II'!$G$5:$G$657,A25,'Liceu II'!$BA$5:$BA$657,"&gt;3")</f>
        <v>0</v>
      </c>
      <c r="AH25" s="130">
        <f>SUMIFS('Liceu II'!$BB$5:$BB$657,'Liceu II'!$G$5:$G$657,A25)</f>
        <v>721</v>
      </c>
      <c r="AI25" s="130">
        <f>SUMIFS('Liceu II'!$BB$5:$BB$657,'Liceu II'!$F$5:$F$657,"F",'Liceu II'!$G$5:$G$657,A25)</f>
        <v>597</v>
      </c>
      <c r="AJ25" s="21">
        <f t="shared" ref="AJ25:AK25" si="21">AH25-AL25</f>
        <v>588</v>
      </c>
      <c r="AK25" s="21">
        <f t="shared" si="21"/>
        <v>497</v>
      </c>
      <c r="AL25" s="130">
        <f>SUMIFS('Liceu II'!$BC$5:$BC$657,'Liceu II'!$G$5:$G$657,A25)</f>
        <v>133</v>
      </c>
      <c r="AM25" s="130">
        <f>SUMIFS('Liceu II'!$BC$5:$BC$657,'Liceu II'!$F$5:$F$657,"F",'Liceu II'!$G$5:$G$657,A25)</f>
        <v>100</v>
      </c>
      <c r="AN25" s="130">
        <f>countifs('Liceu II'!$G$5:$G$657,A25,'Liceu II'!$AX$5:$AX$657,"&lt;7")</f>
        <v>0</v>
      </c>
      <c r="AO25" s="130">
        <f>countifs('Liceu II'!$F$5:$F$657,"F",'Liceu II'!$G$5:$G$657,A25,'Liceu II'!$AX$5:$AX$657,"&lt;7")</f>
        <v>0</v>
      </c>
      <c r="AP25" s="130">
        <f>countifs('Liceu II'!$G$5:$G$657,A25,'Liceu II'!$AX$5:$AX$657,"&lt;8")-AN25</f>
        <v>0</v>
      </c>
      <c r="AQ25" s="130">
        <f>countifs('Liceu II'!$F$5:$F$657,"F",'Liceu II'!$G$5:$G$657,A25,'Liceu II'!$AX$5:$AX$657,"&lt;8")-AO25</f>
        <v>0</v>
      </c>
      <c r="AR25" s="130">
        <f>countifs('Liceu II'!$G$5:$G$657,A25,'Liceu II'!$AX$5:$AX$657,"&lt;9")-AN25-AP25</f>
        <v>0</v>
      </c>
      <c r="AS25" s="130">
        <f>countifs('Liceu II'!$F$5:$F$657,"F",'Liceu II'!$G$5:$G$657,A25,'Liceu II'!$AX$5:$AX$657,"&lt;9")-AO25-AQ25</f>
        <v>0</v>
      </c>
      <c r="AT25" s="130">
        <f>countifs('Liceu II'!$G$5:$G$657,A25,'Liceu II'!$AX$5:$AX$657,"&lt;10")-AN25-AP25-AR25</f>
        <v>0</v>
      </c>
      <c r="AU25" s="130">
        <f>countifs('Liceu II'!$F$5:$F$657,"F",'Liceu II'!$G$5:$G$657,A25,'Liceu II'!$AX$5:$AX$657,"&lt;10")-AO25-AQ25-AS25</f>
        <v>0</v>
      </c>
      <c r="AV25" s="130">
        <f>countifs('Liceu II'!$G$5:$G$657,A25,'Liceu II'!$AX$5:$AX$657,"=10")</f>
        <v>28</v>
      </c>
      <c r="AW25" s="130">
        <f>countifs('Liceu II'!$F$5:$F$657,"F",'Liceu II'!$G$5:$G$657,A25,'Liceu II'!$AX$5:$AX$657,"=10")</f>
        <v>22</v>
      </c>
      <c r="AX25" s="130">
        <f>countifs('Liceu II'!$G$5:$G$657,A25,'Liceu II'!$BK$5:$BK$657,"DA")</f>
        <v>0</v>
      </c>
      <c r="AY25" s="130">
        <f>countifs('Liceu II'!$F$5:$F$657,"F",'Liceu II'!$G$5:$G$657,A25,'Liceu II'!$BK$5:$BK$657,"DA")</f>
        <v>0</v>
      </c>
      <c r="AZ25" s="109"/>
    </row>
    <row r="26" ht="24.0" customHeight="1">
      <c r="A26" s="48" t="s">
        <v>1690</v>
      </c>
      <c r="B26" s="130">
        <f>countifs('Liceu II'!$G$5:$G$657,A26,'Liceu II'!$BE$5:$BE$657,"DA")</f>
        <v>32</v>
      </c>
      <c r="C26" s="21">
        <f>countifs('Liceu II'!$F$5:$F$657,"F",'Liceu II'!$G$5:$G$657,A26,'Liceu II'!$BE$5:$BE$657,"DA")</f>
        <v>16</v>
      </c>
      <c r="D26" s="131">
        <f>countifs('Liceu II'!$G$5:$G$657,A26,'Liceu II'!$BF$5:$BF$657,"DA")</f>
        <v>0</v>
      </c>
      <c r="E26" s="21">
        <f>countifs('Liceu II'!$F$5:$F$657,"F",'Liceu II'!$G$5:$G$657,A26,'Liceu II'!$BF$5:$BF$657,"DA")</f>
        <v>0</v>
      </c>
      <c r="F26" s="21">
        <f>countifs('Liceu II'!$G$5:$G$657,A26,'Liceu II'!$BG$5:$BG$657,"DA")</f>
        <v>0</v>
      </c>
      <c r="G26" s="21">
        <f>countifs('Liceu II'!$F$5:$F$657,"F",'Liceu II'!$G$5:$G$657,A26,'Liceu II'!$BG$5:$BG$657,"DA")</f>
        <v>0</v>
      </c>
      <c r="H26" s="21">
        <f>countifs('Liceu II'!$G$5:$G$657,A26,'Liceu II'!$BI$5:$BI$657,"DA")</f>
        <v>0</v>
      </c>
      <c r="I26" s="21">
        <f>countifs('Liceu II'!$F$5:$F$657,"F",'Liceu II'!$G$5:$G$657,A26,'Liceu II'!$BI$5:$BI$657,"DA")</f>
        <v>0</v>
      </c>
      <c r="J26" s="21">
        <f>countifs('Liceu II'!$G$5:$G$657,A26,'Liceu II'!$BJ$5:$BJ$657,"DA")</f>
        <v>32</v>
      </c>
      <c r="K26" s="21">
        <f>countifs('Liceu II'!$F$5:$F$657,"F",'Liceu II'!$G$5:$G$657,A26,'Liceu II'!$BJ$5:$BJ$657,"DA")</f>
        <v>16</v>
      </c>
      <c r="L26" s="21">
        <f>countifs('Liceu II'!$BA$5:$BA$657,"=0",'Liceu II'!$G$5:$G$657,A26,'Liceu II'!$BJ$5:$BJ$657,"DA",'Liceu II'!$BK$5:$BK$657,"NU")</f>
        <v>31</v>
      </c>
      <c r="M26" s="130">
        <f>countifs('Liceu II'!$BA$5:$BA$657,"=0",'Liceu II'!$G$5:$G$657,A26,'Liceu II'!$BJ$5:$BJ$657,"DA",'Liceu II'!$F$5:$F$657,"F",'Liceu II'!$BK$5:$BK$657,"NU")</f>
        <v>15</v>
      </c>
      <c r="N26" s="130">
        <f>countifs('Liceu II'!$G$5:$G$657,A26,'Liceu II'!$AY$5:$AY$657,"&lt;6")</f>
        <v>0</v>
      </c>
      <c r="O26" s="130">
        <f>countifs('Liceu II'!$F$5:$F$657,"F",'Liceu II'!$G$5:$G$657,A26,'Liceu II'!$AY$5:$AY$657,"&lt;6")</f>
        <v>0</v>
      </c>
      <c r="P26" s="130">
        <f>countifs('Liceu II'!$G$5:$G$657,A26,'Liceu II'!$AY$5:$AY$657,"&lt;7")-N26</f>
        <v>0</v>
      </c>
      <c r="Q26" s="130">
        <f>countifs('Liceu II'!$F$5:$F$657,"F",'Liceu II'!$G$5:$G$657,A26,'Liceu II'!$AY$5:$AY$657,"&lt;7")-O26</f>
        <v>0</v>
      </c>
      <c r="R26" s="132">
        <f>countifs('Liceu II'!$G$5:$G$657,A26,'Liceu II'!$AY$5:$AY$657,"&lt;8")-N26-P26</f>
        <v>1</v>
      </c>
      <c r="S26" s="130">
        <f>countifs('Liceu II'!$F$5:$F$657,"F",'Liceu II'!$G$5:$G$657,A26,'Liceu II'!$AY$5:$AY$657,"&lt;8")-O26-Q26</f>
        <v>0</v>
      </c>
      <c r="T26" s="132">
        <f>countifs('Liceu II'!$G$5:$G$657,A26,'Liceu II'!$AY$5:$AY$657,"&lt;9")-N26-P26-R26</f>
        <v>4</v>
      </c>
      <c r="U26" s="130">
        <f>countifs('Liceu II'!$F$5:$F$657,"F",'Liceu II'!$G$5:$G$657,A26,'Liceu II'!$AY$5:$AY$657,"&lt;9")-O26-Q26-S26</f>
        <v>2</v>
      </c>
      <c r="V26" s="132">
        <f>countifs('Liceu II'!$G$5:$G$657,A26,'Liceu II'!$AY$5:$AY$657,"&lt;=10")-N26-P26-R26-T26</f>
        <v>26</v>
      </c>
      <c r="W26" s="130">
        <f>countifs('Liceu II'!$F$5:$F$657,"F",'Liceu II'!$G$5:$G$657,A26,'Liceu II'!$AY$5:$AY$657,"&lt;=10")-O26-Q26-S26-U26</f>
        <v>13</v>
      </c>
      <c r="X26" s="130">
        <f>countifs('Liceu II'!$G$5:$G$657,A26,'Liceu II'!$BA$5:$BA$657,"&gt;0")</f>
        <v>1</v>
      </c>
      <c r="Y26" s="130">
        <f>countifs('Liceu II'!$F$5:$F$657,"F",'Liceu II'!$G$5:$G$657,A26,'Liceu II'!$BA$5:$BA$657,"&gt;0")</f>
        <v>1</v>
      </c>
      <c r="Z26" s="130">
        <f>countifs('Liceu II'!$G$5:$G$657,A26,'Liceu II'!$BA$5:$BA$657,"=1")</f>
        <v>1</v>
      </c>
      <c r="AA26" s="130">
        <f>countifs('Liceu II'!$F$5:$F$657,"F",'Liceu II'!$G$5:$G$657,A26,'Liceu II'!$BA$5:$BA$657,"=1")</f>
        <v>1</v>
      </c>
      <c r="AB26" s="130">
        <f>countifs('Liceu II'!$G$5:$G$657,A26,'Liceu II'!$BA$5:$BA$657,"=2")</f>
        <v>0</v>
      </c>
      <c r="AC26" s="130">
        <f>countifs('Liceu II'!$F$5:$F$657,"F",'Liceu II'!$G$5:$G$657,A26,'Liceu II'!$BA$5:$BA$657,"=2")</f>
        <v>0</v>
      </c>
      <c r="AD26" s="130">
        <f>countifs('Liceu II'!$G$5:$G$657,A26,'Liceu II'!$BA$5:$BA$657,"=3")</f>
        <v>0</v>
      </c>
      <c r="AE26" s="130">
        <f>countifs('Liceu II'!$F$5:$F$657,"F",'Liceu II'!$G$5:$G$657,A26,'Liceu II'!$BA$5:$BA$657,"=3")</f>
        <v>0</v>
      </c>
      <c r="AF26" s="130">
        <f>countifs('Liceu II'!$G$5:$G$657,A26,'Liceu II'!$BA$5:$BA$657,"&gt;3")</f>
        <v>0</v>
      </c>
      <c r="AG26" s="130">
        <f>countifs('Liceu II'!$F$5:$F$657,"F",'Liceu II'!$G$5:$G$657,A26,'Liceu II'!$BA$5:$BA$657,"&gt;3")</f>
        <v>0</v>
      </c>
      <c r="AH26" s="130">
        <f>SUMIFS('Liceu II'!$BB$5:$BB$657,'Liceu II'!$G$5:$G$657,A26)</f>
        <v>1136</v>
      </c>
      <c r="AI26" s="130">
        <f>SUMIFS('Liceu II'!$BB$5:$BB$657,'Liceu II'!$F$5:$F$657,"F",'Liceu II'!$G$5:$G$657,A26)</f>
        <v>531</v>
      </c>
      <c r="AJ26" s="21">
        <f t="shared" ref="AJ26:AK26" si="22">AH26-AL26</f>
        <v>984</v>
      </c>
      <c r="AK26" s="21">
        <f t="shared" si="22"/>
        <v>462</v>
      </c>
      <c r="AL26" s="130">
        <f>SUMIFS('Liceu II'!$BC$5:$BC$657,'Liceu II'!$G$5:$G$657,A26)</f>
        <v>152</v>
      </c>
      <c r="AM26" s="130">
        <f>SUMIFS('Liceu II'!$BC$5:$BC$657,'Liceu II'!$F$5:$F$657,"F",'Liceu II'!$G$5:$G$657,A26)</f>
        <v>69</v>
      </c>
      <c r="AN26" s="130">
        <f>countifs('Liceu II'!$G$5:$G$657,A26,'Liceu II'!$AX$5:$AX$657,"&lt;7")</f>
        <v>0</v>
      </c>
      <c r="AO26" s="130">
        <f>countifs('Liceu II'!$F$5:$F$657,"F",'Liceu II'!$G$5:$G$657,A26,'Liceu II'!$AX$5:$AX$657,"&lt;7")</f>
        <v>0</v>
      </c>
      <c r="AP26" s="130">
        <f>countifs('Liceu II'!$G$5:$G$657,A26,'Liceu II'!$AX$5:$AX$657,"&lt;8")-AN26</f>
        <v>0</v>
      </c>
      <c r="AQ26" s="130">
        <f>countifs('Liceu II'!$F$5:$F$657,"F",'Liceu II'!$G$5:$G$657,A26,'Liceu II'!$AX$5:$AX$657,"&lt;8")-AO26</f>
        <v>0</v>
      </c>
      <c r="AR26" s="130">
        <f>countifs('Liceu II'!$G$5:$G$657,A26,'Liceu II'!$AX$5:$AX$657,"&lt;9")-AN26-AP26</f>
        <v>0</v>
      </c>
      <c r="AS26" s="130">
        <f>countifs('Liceu II'!$F$5:$F$657,"F",'Liceu II'!$G$5:$G$657,A26,'Liceu II'!$AX$5:$AX$657,"&lt;9")-AO26-AQ26</f>
        <v>0</v>
      </c>
      <c r="AT26" s="130">
        <f>countifs('Liceu II'!$G$5:$G$657,A26,'Liceu II'!$AX$5:$AX$657,"&lt;10")-AN26-AP26-AR26</f>
        <v>0</v>
      </c>
      <c r="AU26" s="130">
        <f>countifs('Liceu II'!$F$5:$F$657,"F",'Liceu II'!$G$5:$G$657,A26,'Liceu II'!$AX$5:$AX$657,"&lt;10")-AO26-AQ26-AS26</f>
        <v>0</v>
      </c>
      <c r="AV26" s="130">
        <f>countifs('Liceu II'!$G$5:$G$657,A26,'Liceu II'!$AX$5:$AX$657,"=10")</f>
        <v>32</v>
      </c>
      <c r="AW26" s="130">
        <f>countifs('Liceu II'!$F$5:$F$657,"F",'Liceu II'!$G$5:$G$657,A26,'Liceu II'!$AX$5:$AX$657,"=10")</f>
        <v>16</v>
      </c>
      <c r="AX26" s="130">
        <f>countifs('Liceu II'!$G$5:$G$657,A26,'Liceu II'!$BK$5:$BK$657,"DA")</f>
        <v>0</v>
      </c>
      <c r="AY26" s="130">
        <f>countifs('Liceu II'!$F$5:$F$657,"F",'Liceu II'!$G$5:$G$657,A26,'Liceu II'!$BK$5:$BK$657,"DA")</f>
        <v>0</v>
      </c>
      <c r="AZ26" s="109"/>
    </row>
    <row r="27" ht="24.0" customHeight="1">
      <c r="A27" s="48" t="s">
        <v>1722</v>
      </c>
      <c r="B27" s="130">
        <f>countifs('Liceu II'!$G$5:$G$657,A27,'Liceu II'!$BE$5:$BE$657,"DA")</f>
        <v>26</v>
      </c>
      <c r="C27" s="21">
        <f>countifs('Liceu II'!$F$5:$F$657,"F",'Liceu II'!$G$5:$G$657,A27,'Liceu II'!$BE$5:$BE$657,"DA")</f>
        <v>16</v>
      </c>
      <c r="D27" s="131">
        <f>countifs('Liceu II'!$G$5:$G$657,A27,'Liceu II'!$BF$5:$BF$657,"DA")</f>
        <v>1</v>
      </c>
      <c r="E27" s="21">
        <f>countifs('Liceu II'!$F$5:$F$657,"F",'Liceu II'!$G$5:$G$657,A27,'Liceu II'!$BF$5:$BF$657,"DA")</f>
        <v>1</v>
      </c>
      <c r="F27" s="21">
        <f>countifs('Liceu II'!$G$5:$G$657,A27,'Liceu II'!$BG$5:$BG$657,"DA")</f>
        <v>0</v>
      </c>
      <c r="G27" s="21">
        <f>countifs('Liceu II'!$F$5:$F$657,"F",'Liceu II'!$G$5:$G$657,A27,'Liceu II'!$BG$5:$BG$657,"DA")</f>
        <v>0</v>
      </c>
      <c r="H27" s="21">
        <f>countifs('Liceu II'!$G$5:$G$657,A27,'Liceu II'!$BI$5:$BI$657,"DA")</f>
        <v>0</v>
      </c>
      <c r="I27" s="21">
        <f>countifs('Liceu II'!$F$5:$F$657,"F",'Liceu II'!$G$5:$G$657,A27,'Liceu II'!$BI$5:$BI$657,"DA")</f>
        <v>0</v>
      </c>
      <c r="J27" s="21">
        <f>countifs('Liceu II'!$G$5:$G$657,A27,'Liceu II'!$BJ$5:$BJ$657,"DA")</f>
        <v>25</v>
      </c>
      <c r="K27" s="21">
        <f>countifs('Liceu II'!$F$5:$F$657,"F",'Liceu II'!$G$5:$G$657,A27,'Liceu II'!$BJ$5:$BJ$657,"DA")</f>
        <v>15</v>
      </c>
      <c r="L27" s="21">
        <f>countifs('Liceu II'!$BA$5:$BA$657,"=0",'Liceu II'!$G$5:$G$657,A27,'Liceu II'!$BJ$5:$BJ$657,"DA",'Liceu II'!$BK$5:$BK$657,"NU")</f>
        <v>24</v>
      </c>
      <c r="M27" s="130">
        <f>countifs('Liceu II'!$BA$5:$BA$657,"=0",'Liceu II'!$G$5:$G$657,A27,'Liceu II'!$BJ$5:$BJ$657,"DA",'Liceu II'!$F$5:$F$657,"F",'Liceu II'!$BK$5:$BK$657,"NU")</f>
        <v>14</v>
      </c>
      <c r="N27" s="130">
        <f>countifs('Liceu II'!$G$5:$G$657,A27,'Liceu II'!$AY$5:$AY$657,"&lt;6")</f>
        <v>0</v>
      </c>
      <c r="O27" s="130">
        <f>countifs('Liceu II'!$F$5:$F$657,"F",'Liceu II'!$G$5:$G$657,A27,'Liceu II'!$AY$5:$AY$657,"&lt;6")</f>
        <v>0</v>
      </c>
      <c r="P27" s="130">
        <f>countifs('Liceu II'!$G$5:$G$657,A27,'Liceu II'!$AY$5:$AY$657,"&lt;7")-N27</f>
        <v>0</v>
      </c>
      <c r="Q27" s="130">
        <f>countifs('Liceu II'!$F$5:$F$657,"F",'Liceu II'!$G$5:$G$657,A27,'Liceu II'!$AY$5:$AY$657,"&lt;7")-O27</f>
        <v>0</v>
      </c>
      <c r="R27" s="132">
        <f>countifs('Liceu II'!$G$5:$G$657,A27,'Liceu II'!$AY$5:$AY$657,"&lt;8")-N27-P27</f>
        <v>0</v>
      </c>
      <c r="S27" s="130">
        <f>countifs('Liceu II'!$F$5:$F$657,"F",'Liceu II'!$G$5:$G$657,A27,'Liceu II'!$AY$5:$AY$657,"&lt;8")-O27-Q27</f>
        <v>0</v>
      </c>
      <c r="T27" s="132">
        <f>countifs('Liceu II'!$G$5:$G$657,A27,'Liceu II'!$AY$5:$AY$657,"&lt;9")-N27-P27-R27</f>
        <v>6</v>
      </c>
      <c r="U27" s="130">
        <f>countifs('Liceu II'!$F$5:$F$657,"F",'Liceu II'!$G$5:$G$657,A27,'Liceu II'!$AY$5:$AY$657,"&lt;9")-O27-Q27-S27</f>
        <v>3</v>
      </c>
      <c r="V27" s="132">
        <f>countifs('Liceu II'!$G$5:$G$657,A27,'Liceu II'!$AY$5:$AY$657,"&lt;=10")-N27-P27-R27-T27</f>
        <v>19</v>
      </c>
      <c r="W27" s="130">
        <f>countifs('Liceu II'!$F$5:$F$657,"F",'Liceu II'!$G$5:$G$657,A27,'Liceu II'!$AY$5:$AY$657,"&lt;=10")-O27-Q27-S27-U27</f>
        <v>12</v>
      </c>
      <c r="X27" s="130">
        <f>countifs('Liceu II'!$G$5:$G$657,A27,'Liceu II'!$BA$5:$BA$657,"&gt;0")</f>
        <v>0</v>
      </c>
      <c r="Y27" s="130">
        <f>countifs('Liceu II'!$F$5:$F$657,"F",'Liceu II'!$G$5:$G$657,A27,'Liceu II'!$BA$5:$BA$657,"&gt;0")</f>
        <v>0</v>
      </c>
      <c r="Z27" s="130">
        <f>countifs('Liceu II'!$G$5:$G$657,A27,'Liceu II'!$BA$5:$BA$657,"=1")</f>
        <v>0</v>
      </c>
      <c r="AA27" s="130">
        <f>countifs('Liceu II'!$F$5:$F$657,"F",'Liceu II'!$G$5:$G$657,A27,'Liceu II'!$BA$5:$BA$657,"=1")</f>
        <v>0</v>
      </c>
      <c r="AB27" s="130">
        <f>countifs('Liceu II'!$G$5:$G$657,A27,'Liceu II'!$BA$5:$BA$657,"=2")</f>
        <v>0</v>
      </c>
      <c r="AC27" s="130">
        <f>countifs('Liceu II'!$F$5:$F$657,"F",'Liceu II'!$G$5:$G$657,A27,'Liceu II'!$BA$5:$BA$657,"=2")</f>
        <v>0</v>
      </c>
      <c r="AD27" s="130">
        <f>countifs('Liceu II'!$G$5:$G$657,A27,'Liceu II'!$BA$5:$BA$657,"=3")</f>
        <v>0</v>
      </c>
      <c r="AE27" s="130">
        <f>countifs('Liceu II'!$F$5:$F$657,"F",'Liceu II'!$G$5:$G$657,A27,'Liceu II'!$BA$5:$BA$657,"=3")</f>
        <v>0</v>
      </c>
      <c r="AF27" s="130">
        <f>countifs('Liceu II'!$G$5:$G$657,A27,'Liceu II'!$BA$5:$BA$657,"&gt;3")</f>
        <v>0</v>
      </c>
      <c r="AG27" s="130">
        <f>countifs('Liceu II'!$F$5:$F$657,"F",'Liceu II'!$G$5:$G$657,A27,'Liceu II'!$BA$5:$BA$657,"&gt;3")</f>
        <v>0</v>
      </c>
      <c r="AH27" s="130">
        <f>SUMIFS('Liceu II'!$BB$5:$BB$657,'Liceu II'!$G$5:$G$657,A27)</f>
        <v>0</v>
      </c>
      <c r="AI27" s="130">
        <f>SUMIFS('Liceu II'!$BB$5:$BB$657,'Liceu II'!$F$5:$F$657,"F",'Liceu II'!$G$5:$G$657,A27)</f>
        <v>0</v>
      </c>
      <c r="AJ27" s="21">
        <f t="shared" ref="AJ27:AK27" si="23">AH27-AL27</f>
        <v>0</v>
      </c>
      <c r="AK27" s="21">
        <f t="shared" si="23"/>
        <v>0</v>
      </c>
      <c r="AL27" s="130">
        <f>SUMIFS('Liceu II'!$BC$5:$BC$657,'Liceu II'!$G$5:$G$657,A27)</f>
        <v>0</v>
      </c>
      <c r="AM27" s="130">
        <f>SUMIFS('Liceu II'!$BC$5:$BC$657,'Liceu II'!$F$5:$F$657,"F",'Liceu II'!$G$5:$G$657,A27)</f>
        <v>0</v>
      </c>
      <c r="AN27" s="130">
        <f>countifs('Liceu II'!$G$5:$G$657,A27,'Liceu II'!$AX$5:$AX$657,"&lt;7")</f>
        <v>0</v>
      </c>
      <c r="AO27" s="130">
        <f>countifs('Liceu II'!$F$5:$F$657,"F",'Liceu II'!$G$5:$G$657,A27,'Liceu II'!$AX$5:$AX$657,"&lt;7")</f>
        <v>0</v>
      </c>
      <c r="AP27" s="130">
        <f>countifs('Liceu II'!$G$5:$G$657,A27,'Liceu II'!$AX$5:$AX$657,"&lt;8")-AN27</f>
        <v>0</v>
      </c>
      <c r="AQ27" s="130">
        <f>countifs('Liceu II'!$F$5:$F$657,"F",'Liceu II'!$G$5:$G$657,A27,'Liceu II'!$AX$5:$AX$657,"&lt;8")-AO27</f>
        <v>0</v>
      </c>
      <c r="AR27" s="130">
        <f>countifs('Liceu II'!$G$5:$G$657,A27,'Liceu II'!$AX$5:$AX$657,"&lt;9")-AN27-AP27</f>
        <v>0</v>
      </c>
      <c r="AS27" s="130">
        <f>countifs('Liceu II'!$F$5:$F$657,"F",'Liceu II'!$G$5:$G$657,A27,'Liceu II'!$AX$5:$AX$657,"&lt;9")-AO27-AQ27</f>
        <v>0</v>
      </c>
      <c r="AT27" s="130">
        <f>countifs('Liceu II'!$G$5:$G$657,A27,'Liceu II'!$AX$5:$AX$657,"&lt;10")-AN27-AP27-AR27</f>
        <v>0</v>
      </c>
      <c r="AU27" s="130">
        <f>countifs('Liceu II'!$F$5:$F$657,"F",'Liceu II'!$G$5:$G$657,A27,'Liceu II'!$AX$5:$AX$657,"&lt;10")-AO27-AQ27-AS27</f>
        <v>0</v>
      </c>
      <c r="AV27" s="130">
        <f>countifs('Liceu II'!$G$5:$G$657,A27,'Liceu II'!$AX$5:$AX$657,"=10")</f>
        <v>25</v>
      </c>
      <c r="AW27" s="130">
        <f>countifs('Liceu II'!$F$5:$F$657,"F",'Liceu II'!$G$5:$G$657,A27,'Liceu II'!$AX$5:$AX$657,"=10")</f>
        <v>15</v>
      </c>
      <c r="AX27" s="130">
        <f>countifs('Liceu II'!$G$5:$G$657,A27,'Liceu II'!$BK$5:$BK$657,"DA")</f>
        <v>1</v>
      </c>
      <c r="AY27" s="130">
        <f>countifs('Liceu II'!$F$5:$F$657,"F",'Liceu II'!$G$5:$G$657,A27,'Liceu II'!$BK$5:$BK$657,"DA")</f>
        <v>1</v>
      </c>
      <c r="AZ27" s="109"/>
    </row>
    <row r="28" ht="24.0" customHeight="1">
      <c r="A28" s="133" t="s">
        <v>2071</v>
      </c>
      <c r="B28" s="138">
        <f t="shared" ref="B28:AY28" si="24">SUM(B23:B27)</f>
        <v>143</v>
      </c>
      <c r="C28" s="138">
        <f t="shared" si="24"/>
        <v>74</v>
      </c>
      <c r="D28" s="138">
        <f t="shared" si="24"/>
        <v>1</v>
      </c>
      <c r="E28" s="138">
        <f t="shared" si="24"/>
        <v>1</v>
      </c>
      <c r="F28" s="138">
        <f t="shared" si="24"/>
        <v>1</v>
      </c>
      <c r="G28" s="138">
        <f t="shared" si="24"/>
        <v>1</v>
      </c>
      <c r="H28" s="138">
        <f t="shared" si="24"/>
        <v>0</v>
      </c>
      <c r="I28" s="138">
        <f t="shared" si="24"/>
        <v>0</v>
      </c>
      <c r="J28" s="138">
        <f t="shared" si="24"/>
        <v>141</v>
      </c>
      <c r="K28" s="138">
        <f t="shared" si="24"/>
        <v>72</v>
      </c>
      <c r="L28" s="138">
        <f t="shared" si="24"/>
        <v>139</v>
      </c>
      <c r="M28" s="138">
        <f t="shared" si="24"/>
        <v>70</v>
      </c>
      <c r="N28" s="138">
        <f t="shared" si="24"/>
        <v>0</v>
      </c>
      <c r="O28" s="138">
        <f t="shared" si="24"/>
        <v>0</v>
      </c>
      <c r="P28" s="138">
        <f t="shared" si="24"/>
        <v>0</v>
      </c>
      <c r="Q28" s="138">
        <f t="shared" si="24"/>
        <v>0</v>
      </c>
      <c r="R28" s="138">
        <f t="shared" si="24"/>
        <v>4</v>
      </c>
      <c r="S28" s="138">
        <f t="shared" si="24"/>
        <v>0</v>
      </c>
      <c r="T28" s="138">
        <f t="shared" si="24"/>
        <v>41</v>
      </c>
      <c r="U28" s="138">
        <f t="shared" si="24"/>
        <v>15</v>
      </c>
      <c r="V28" s="138">
        <f t="shared" si="24"/>
        <v>96</v>
      </c>
      <c r="W28" s="138">
        <f t="shared" si="24"/>
        <v>57</v>
      </c>
      <c r="X28" s="138">
        <f t="shared" si="24"/>
        <v>1</v>
      </c>
      <c r="Y28" s="138">
        <f t="shared" si="24"/>
        <v>1</v>
      </c>
      <c r="Z28" s="138">
        <f t="shared" si="24"/>
        <v>1</v>
      </c>
      <c r="AA28" s="138">
        <f t="shared" si="24"/>
        <v>1</v>
      </c>
      <c r="AB28" s="138">
        <f t="shared" si="24"/>
        <v>0</v>
      </c>
      <c r="AC28" s="138">
        <f t="shared" si="24"/>
        <v>0</v>
      </c>
      <c r="AD28" s="138">
        <f t="shared" si="24"/>
        <v>0</v>
      </c>
      <c r="AE28" s="138">
        <f t="shared" si="24"/>
        <v>0</v>
      </c>
      <c r="AF28" s="138">
        <f t="shared" si="24"/>
        <v>0</v>
      </c>
      <c r="AG28" s="138">
        <f t="shared" si="24"/>
        <v>0</v>
      </c>
      <c r="AH28" s="138">
        <f t="shared" si="24"/>
        <v>2947</v>
      </c>
      <c r="AI28" s="138">
        <f t="shared" si="24"/>
        <v>1460</v>
      </c>
      <c r="AJ28" s="138">
        <f t="shared" si="24"/>
        <v>2461</v>
      </c>
      <c r="AK28" s="138">
        <f t="shared" si="24"/>
        <v>1249</v>
      </c>
      <c r="AL28" s="138">
        <f t="shared" si="24"/>
        <v>486</v>
      </c>
      <c r="AM28" s="138">
        <f t="shared" si="24"/>
        <v>211</v>
      </c>
      <c r="AN28" s="138">
        <f t="shared" si="24"/>
        <v>0</v>
      </c>
      <c r="AO28" s="138">
        <f t="shared" si="24"/>
        <v>0</v>
      </c>
      <c r="AP28" s="138">
        <f t="shared" si="24"/>
        <v>0</v>
      </c>
      <c r="AQ28" s="138">
        <f t="shared" si="24"/>
        <v>0</v>
      </c>
      <c r="AR28" s="138">
        <f t="shared" si="24"/>
        <v>0</v>
      </c>
      <c r="AS28" s="138">
        <f t="shared" si="24"/>
        <v>0</v>
      </c>
      <c r="AT28" s="138">
        <f t="shared" si="24"/>
        <v>0</v>
      </c>
      <c r="AU28" s="138">
        <f t="shared" si="24"/>
        <v>0</v>
      </c>
      <c r="AV28" s="138">
        <f t="shared" si="24"/>
        <v>142</v>
      </c>
      <c r="AW28" s="138">
        <f t="shared" si="24"/>
        <v>73</v>
      </c>
      <c r="AX28" s="138">
        <f t="shared" si="24"/>
        <v>1</v>
      </c>
      <c r="AY28" s="138">
        <f t="shared" si="24"/>
        <v>1</v>
      </c>
      <c r="AZ28" s="143"/>
    </row>
    <row r="29" ht="24.0" customHeight="1">
      <c r="A29" s="139" t="s">
        <v>2096</v>
      </c>
      <c r="B29" s="140">
        <f t="shared" ref="B29:AY29" si="25">B10+B16+B22+B28</f>
        <v>560</v>
      </c>
      <c r="C29" s="140">
        <f t="shared" si="25"/>
        <v>304</v>
      </c>
      <c r="D29" s="140">
        <f t="shared" si="25"/>
        <v>7</v>
      </c>
      <c r="E29" s="140">
        <f t="shared" si="25"/>
        <v>5</v>
      </c>
      <c r="F29" s="140">
        <f t="shared" si="25"/>
        <v>1</v>
      </c>
      <c r="G29" s="140">
        <f t="shared" si="25"/>
        <v>1</v>
      </c>
      <c r="H29" s="140">
        <f t="shared" si="25"/>
        <v>5</v>
      </c>
      <c r="I29" s="140">
        <f t="shared" si="25"/>
        <v>2</v>
      </c>
      <c r="J29" s="140">
        <f t="shared" si="25"/>
        <v>587</v>
      </c>
      <c r="K29" s="140">
        <f t="shared" si="25"/>
        <v>318</v>
      </c>
      <c r="L29" s="140">
        <f t="shared" si="25"/>
        <v>581</v>
      </c>
      <c r="M29" s="140">
        <f t="shared" si="25"/>
        <v>314</v>
      </c>
      <c r="N29" s="140">
        <f t="shared" si="25"/>
        <v>0</v>
      </c>
      <c r="O29" s="140">
        <f t="shared" si="25"/>
        <v>0</v>
      </c>
      <c r="P29" s="140">
        <f t="shared" si="25"/>
        <v>1</v>
      </c>
      <c r="Q29" s="140">
        <f t="shared" si="25"/>
        <v>1</v>
      </c>
      <c r="R29" s="140">
        <f t="shared" si="25"/>
        <v>25</v>
      </c>
      <c r="S29" s="140">
        <f t="shared" si="25"/>
        <v>3</v>
      </c>
      <c r="T29" s="140">
        <f t="shared" si="25"/>
        <v>184</v>
      </c>
      <c r="U29" s="140">
        <f t="shared" si="25"/>
        <v>65</v>
      </c>
      <c r="V29" s="140">
        <f t="shared" si="25"/>
        <v>373</v>
      </c>
      <c r="W29" s="140">
        <f t="shared" si="25"/>
        <v>247</v>
      </c>
      <c r="X29" s="140">
        <f t="shared" si="25"/>
        <v>5</v>
      </c>
      <c r="Y29" s="140">
        <f t="shared" si="25"/>
        <v>3</v>
      </c>
      <c r="Z29" s="140">
        <f t="shared" si="25"/>
        <v>5</v>
      </c>
      <c r="AA29" s="140">
        <f t="shared" si="25"/>
        <v>3</v>
      </c>
      <c r="AB29" s="140">
        <f t="shared" si="25"/>
        <v>0</v>
      </c>
      <c r="AC29" s="140">
        <f t="shared" si="25"/>
        <v>0</v>
      </c>
      <c r="AD29" s="140">
        <f t="shared" si="25"/>
        <v>0</v>
      </c>
      <c r="AE29" s="140">
        <f t="shared" si="25"/>
        <v>0</v>
      </c>
      <c r="AF29" s="140">
        <f t="shared" si="25"/>
        <v>0</v>
      </c>
      <c r="AG29" s="140">
        <f t="shared" si="25"/>
        <v>0</v>
      </c>
      <c r="AH29" s="140">
        <f t="shared" si="25"/>
        <v>15103</v>
      </c>
      <c r="AI29" s="140">
        <f t="shared" si="25"/>
        <v>8459</v>
      </c>
      <c r="AJ29" s="140">
        <f t="shared" si="25"/>
        <v>13147</v>
      </c>
      <c r="AK29" s="140">
        <f t="shared" si="25"/>
        <v>7443</v>
      </c>
      <c r="AL29" s="140">
        <f t="shared" si="25"/>
        <v>1956</v>
      </c>
      <c r="AM29" s="140">
        <f t="shared" si="25"/>
        <v>1016</v>
      </c>
      <c r="AN29" s="140">
        <f t="shared" si="25"/>
        <v>0</v>
      </c>
      <c r="AO29" s="140">
        <f t="shared" si="25"/>
        <v>0</v>
      </c>
      <c r="AP29" s="140">
        <f t="shared" si="25"/>
        <v>1</v>
      </c>
      <c r="AQ29" s="140">
        <f t="shared" si="25"/>
        <v>1</v>
      </c>
      <c r="AR29" s="140">
        <f t="shared" si="25"/>
        <v>1</v>
      </c>
      <c r="AS29" s="140">
        <f t="shared" si="25"/>
        <v>1</v>
      </c>
      <c r="AT29" s="140">
        <f t="shared" si="25"/>
        <v>7</v>
      </c>
      <c r="AU29" s="140">
        <f t="shared" si="25"/>
        <v>3</v>
      </c>
      <c r="AV29" s="140">
        <f t="shared" si="25"/>
        <v>579</v>
      </c>
      <c r="AW29" s="140">
        <f t="shared" si="25"/>
        <v>314</v>
      </c>
      <c r="AX29" s="140">
        <f t="shared" si="25"/>
        <v>1</v>
      </c>
      <c r="AY29" s="140">
        <f t="shared" si="25"/>
        <v>1</v>
      </c>
      <c r="AZ29" s="144"/>
    </row>
    <row r="33" ht="30.0" customHeight="1">
      <c r="A33" s="48" t="s">
        <v>80</v>
      </c>
      <c r="B33" s="130">
        <f>countifs('Gimnaziu II'!$G$6:$G$419,A33,'Gimnaziu II'!$BE$6:$BE$419,"DA")</f>
        <v>19</v>
      </c>
      <c r="C33" s="130">
        <f>countifs('Gimnaziu II'!$F$6:$F$419,"F",'Gimnaziu II'!$G$6:$G$419,A33,'Gimnaziu II'!$BE$6:$BE$419,"DA")</f>
        <v>6</v>
      </c>
      <c r="D33" s="130">
        <f>countifs('Gimnaziu II'!$G$6:$G$419,A33,'Gimnaziu II'!$BF$6:$BF$419,"DA")</f>
        <v>2</v>
      </c>
      <c r="E33" s="130">
        <f>countifs('Gimnaziu II'!$F$6:$F$419,"F",'Gimnaziu II'!$G$6:$G$419,A33,'Gimnaziu II'!$BF$6:$BF$419,"DA")</f>
        <v>1</v>
      </c>
      <c r="F33" s="130">
        <f>countifs('Gimnaziu II'!$G$6:$G$419,A33,'Gimnaziu II'!$BG$6:$BG$419,"DA")</f>
        <v>0</v>
      </c>
      <c r="G33" s="130">
        <f>countifs('Gimnaziu II'!$F$6:$F$419,"F",'Gimnaziu II'!$G$6:$G$419,A33,'Gimnaziu II'!$BG$6:$BG$419,"DA")</f>
        <v>0</v>
      </c>
      <c r="H33" s="130">
        <f>countifs('Gimnaziu II'!$G$6:$G$419,A33,'Gimnaziu II'!$BI$6:$BI$419,"DA")</f>
        <v>2</v>
      </c>
      <c r="I33" s="130">
        <f>countifs('Gimnaziu II'!$F$6:$F$419,"F",'Gimnaziu II'!$G$6:$G$419,A33,'Gimnaziu II'!$BI$6:$BI$419,"DA")</f>
        <v>1</v>
      </c>
      <c r="J33" s="130">
        <f>countifs('Gimnaziu II'!$G$6:$G$419,A33,'Gimnaziu II'!$BJ$6:$BJ$419,"DA")</f>
        <v>21</v>
      </c>
      <c r="K33" s="130">
        <f>countifs('Gimnaziu II'!$F$6:$F$419,"F",'Gimnaziu II'!$G$6:$G$419,A33,'Gimnaziu II'!$BJ$6:$BJ$419,"DA")</f>
        <v>7</v>
      </c>
      <c r="L33" s="21">
        <f>countifs('Gimnaziu II'!$G$6:$G$419,A33,'Gimnaziu II'!$BA$6:$BA$419,"=0",'Gimnaziu II'!$BJ$6:$BJ$419,"DA",'Gimnaziu II'!$BK$6:$BK$419,"NU")</f>
        <v>21</v>
      </c>
      <c r="M33" s="130">
        <f>countifs('Gimnaziu II'!$G$6:$G$419,A33,'Gimnaziu II'!$BA$6:$BA$419,"=0",'Gimnaziu II'!$BJ$6:$BJ$419,"DA",'Gimnaziu II'!$F$6:$F$419,"F",'Gimnaziu II'!$BK$6:$BK$419,"NU")</f>
        <v>7</v>
      </c>
      <c r="N33" s="130">
        <f>countifs('Gimnaziu II'!$G$6:G$419,A33,'Gimnaziu II'!$AY$6:$AY$419,"&lt;6")</f>
        <v>0</v>
      </c>
      <c r="O33" s="130">
        <f>countifs('Gimnaziu II'!$F$6:F$419,"F",'Gimnaziu II'!$G$6:G$419,A33,'Gimnaziu II'!$AY$6:$AY$419,"&lt;6")</f>
        <v>0</v>
      </c>
      <c r="P33" s="130">
        <f>countifs('Gimnaziu II'!$G$6:G$419,A33,'Gimnaziu II'!$AY$6:$AY$419,"&lt;7")-N33</f>
        <v>0</v>
      </c>
      <c r="Q33" s="130">
        <f>countifs('Gimnaziu II'!$F$6:F$419,"F",'Gimnaziu II'!$G$6:G$419,A33,'Gimnaziu II'!$AY$6:$AY$419,"&lt;7")-O33</f>
        <v>0</v>
      </c>
      <c r="R33" s="130">
        <f>countifs('Gimnaziu II'!$G$6:G$419,A33,'Gimnaziu II'!$AY$6:$AY$419,"&lt;8")-N33-P33</f>
        <v>2</v>
      </c>
      <c r="S33" s="141">
        <f>countifs('Gimnaziu II'!$F$6:F$419,"F",'Gimnaziu II'!$G$6:G$419,A33,'Gimnaziu II'!$AY$6:$AY$419,"&lt;8")-O33-Q33</f>
        <v>1</v>
      </c>
      <c r="T33" s="130">
        <f>countifs('Gimnaziu II'!$G$6:G$419,A33,'Gimnaziu II'!$AY$6:$AY$419,"&lt;9")-N33-P33-R33</f>
        <v>7</v>
      </c>
      <c r="U33" s="141">
        <f>countifs('Gimnaziu II'!$F$6:F$419,"F",'Gimnaziu II'!$G$6:G$419,A33,'Gimnaziu II'!$AY$6:$AY$419,"&lt;9")-O33-Q33-S33</f>
        <v>2</v>
      </c>
      <c r="V33" s="130">
        <f>countifs('Gimnaziu II'!$G$6:G$419,A33,'Gimnaziu II'!$AY$6:$AY$419,"&lt;=10")-N33-P33-R33-T33</f>
        <v>12</v>
      </c>
      <c r="W33" s="141">
        <f>countifs('Gimnaziu II'!$F$6:F$419,"F",'Gimnaziu II'!$G$6:G$419,A33,'Gimnaziu II'!$AY$6:$AY$419,"&lt;=10")-O33-Q33-S33-U33</f>
        <v>4</v>
      </c>
      <c r="X33" s="130">
        <f>countifs('Gimnaziu II'!$G$6:$G$419,A33,'Gimnaziu II'!$BA$6:$BA$419,"&gt;0")</f>
        <v>0</v>
      </c>
      <c r="Y33" s="130">
        <f>countifs('Gimnaziu II'!$F$6:$F$419,"F",'Gimnaziu II'!$G$6:$G$419,A33,'Gimnaziu II'!$BA$6:$BA$419,"&gt;0")</f>
        <v>0</v>
      </c>
      <c r="Z33" s="130">
        <f>countifs('Gimnaziu II'!$G$6:$G$419,A33,'Gimnaziu II'!$BA$6:$BA$419,"=1")</f>
        <v>0</v>
      </c>
      <c r="AA33" s="130">
        <f>countifs('Gimnaziu II'!$F$6:$F$419,"F",'Gimnaziu II'!$G$6:$G$419,A33,'Gimnaziu II'!$BA$6:$BA$419,"=1")</f>
        <v>0</v>
      </c>
      <c r="AB33" s="130">
        <f>countifs('Gimnaziu II'!$G$6:$G$419,A33,'Gimnaziu II'!$BA$6:$BA$419,"=2")</f>
        <v>0</v>
      </c>
      <c r="AC33" s="130">
        <f>countifs('Gimnaziu II'!$F$6:$F$419,"F",'Gimnaziu II'!$G$6:$G$419,A33,'Gimnaziu II'!$BA$6:$BA$419,"=2")</f>
        <v>0</v>
      </c>
      <c r="AD33" s="130">
        <f>countifs('Gimnaziu II'!$G$6:$G$419,A33,'Gimnaziu II'!$BA$6:$BA$419,"=3")</f>
        <v>0</v>
      </c>
      <c r="AE33" s="130">
        <f>countifs('Gimnaziu II'!$F$6:$F$419,"F",'Gimnaziu II'!$G$6:$G$419,A33,'Gimnaziu II'!$BA$6:$BA$419,"=3")</f>
        <v>0</v>
      </c>
      <c r="AF33" s="130">
        <f>countifs('Gimnaziu II'!$G$6:$G$419,A33,'Gimnaziu II'!$BA$6:$BA$419,"&gt;3")</f>
        <v>0</v>
      </c>
      <c r="AG33" s="130">
        <f>countifs('Gimnaziu II'!$F$6:$F$419,"F",'Gimnaziu II'!$G$6:$G$419,A33,'Gimnaziu II'!$BA$6:$BA$419,"&gt;3")</f>
        <v>0</v>
      </c>
      <c r="AH33" s="130">
        <f>SUMIFS('Gimnaziu II'!$BB$6:$BB$419,'Gimnaziu II'!$G$6:$G$419,A33)</f>
        <v>124</v>
      </c>
      <c r="AI33" s="130">
        <f>SUMIFS('Gimnaziu II'!$BB$6:$BB$419,'Gimnaziu II'!$F$6:$F$419,"F",'Gimnaziu II'!$G$6:$G$419,A33)</f>
        <v>48</v>
      </c>
      <c r="AJ33" s="21">
        <f t="shared" ref="AJ33:AK33" si="26">AH33-AL33</f>
        <v>124</v>
      </c>
      <c r="AK33" s="21">
        <f t="shared" si="26"/>
        <v>48</v>
      </c>
      <c r="AL33" s="130">
        <f>SUMIFS('Gimnaziu II'!$BC$6:$BC$419,'Gimnaziu II'!$G$6:$G$419,A33)</f>
        <v>0</v>
      </c>
      <c r="AM33" s="130">
        <f>SUMIFS('Gimnaziu II'!$BC$6:$BC$419,'Gimnaziu II'!$F$6:$F$419,"F",'Gimnaziu II'!$G$6:$G$419,A33)</f>
        <v>0</v>
      </c>
      <c r="AN33" s="130">
        <f>countifs('Gimnaziu II'!$G$6:$G$419,A33,'Gimnaziu II'!$AX$6:$AX$419,"&lt;7")</f>
        <v>0</v>
      </c>
      <c r="AO33" s="130">
        <f>countifs('Gimnaziu II'!$F$6:$F$419,"F",'Gimnaziu II'!$G$6:$G$419,A33,'Gimnaziu II'!$AX$6:$AX$419,"&lt;7")</f>
        <v>0</v>
      </c>
      <c r="AP33" s="130">
        <f>countifs('Gimnaziu II'!$G$6:$G$419,A33,'Gimnaziu II'!$AX$6:$AX$419,"&lt;8")-AN33</f>
        <v>0</v>
      </c>
      <c r="AQ33" s="130">
        <f>countifs('Gimnaziu II'!$F$6:$F$419,"F",'Gimnaziu II'!$G$6:$G$419,A33,'Gimnaziu II'!$AX$6:$AX$419,"&lt;8")-AO33</f>
        <v>0</v>
      </c>
      <c r="AR33" s="130">
        <f>countifs('Gimnaziu II'!$G$6:$G$419,A33,'Gimnaziu II'!$AX$6:$AX$419,"&lt;9")-AN33-AP33</f>
        <v>0</v>
      </c>
      <c r="AS33" s="130">
        <f>countifs('Gimnaziu II'!$F$6:$F$419,"F",'Gimnaziu II'!$G$6:$G$419,A33,'Gimnaziu II'!$AX$6:$AX$419,"&lt;9")-AO33-AQ33</f>
        <v>0</v>
      </c>
      <c r="AT33" s="130">
        <f>countifs('Gimnaziu II'!$G$6:$G$419,A33,'Gimnaziu II'!$AX$6:$AX$419,"&lt;10")-AN33-AP33-AR33</f>
        <v>0</v>
      </c>
      <c r="AU33" s="130">
        <f>countifs('Gimnaziu II'!$F$6:$F$419,"F",'Gimnaziu II'!$G$6:$G$419,A33,'Gimnaziu II'!$AX$6:$AX$419,"&lt;10")-AO33-AQ33-AS33</f>
        <v>0</v>
      </c>
      <c r="AV33" s="130">
        <f>countifs('Gimnaziu II'!$G$6:$G$419,A33,'Gimnaziu II'!$AX$6:$AX$419,"=10")</f>
        <v>21</v>
      </c>
      <c r="AW33" s="130">
        <f>countifs('Gimnaziu II'!$F$6:$F$419,"F",'Gimnaziu II'!$G$6:$G$419,A33,'Gimnaziu II'!$AX$6:$AX$419,"=10")</f>
        <v>7</v>
      </c>
      <c r="AX33" s="130">
        <f>countifs('Gimnaziu II'!$G$6:$G$419,A33,'Gimnaziu II'!$BK$6:$BK$419,"DA")</f>
        <v>0</v>
      </c>
      <c r="AY33" s="130">
        <f>countifs('Gimnaziu II'!$F$6:$F$419,"F",'Gimnaziu II'!$G$6:$G$419,A33,'Gimnaziu II'!$BK$6:$BK$419,"DA")</f>
        <v>0</v>
      </c>
      <c r="AZ33" s="109"/>
    </row>
    <row r="34" ht="30.0" customHeight="1">
      <c r="A34" s="48" t="s">
        <v>279</v>
      </c>
      <c r="B34" s="130">
        <f>countifs('Gimnaziu II'!$G$6:$G$419,A34,'Gimnaziu II'!$BE$6:$BE$419,"DA")</f>
        <v>28</v>
      </c>
      <c r="C34" s="130">
        <f>countifs('Gimnaziu II'!$F$6:$F$419,"F",'Gimnaziu II'!$G$6:$G$419,A34,'Gimnaziu II'!$BE$6:$BE$419,"DA")</f>
        <v>14</v>
      </c>
      <c r="D34" s="130">
        <f>countifs('Gimnaziu II'!$G$6:$G$419,A34,'Gimnaziu II'!$BF$6:$BF$419,"DA")</f>
        <v>1</v>
      </c>
      <c r="E34" s="130">
        <f>countifs('Gimnaziu II'!$F$6:$F$419,"F",'Gimnaziu II'!$G$6:$G$419,A34,'Gimnaziu II'!$BF$6:$BF$419,"DA")</f>
        <v>0</v>
      </c>
      <c r="F34" s="130">
        <f>countifs('Gimnaziu II'!$G$6:$G$419,A34,'Gimnaziu II'!$BG$6:$BG$419,"DA")</f>
        <v>0</v>
      </c>
      <c r="G34" s="130">
        <f>countifs('Gimnaziu II'!$F$6:$F$419,"F",'Gimnaziu II'!$G$6:$G$419,A34,'Gimnaziu II'!$BG$6:$BG$419,"DA")</f>
        <v>0</v>
      </c>
      <c r="H34" s="130">
        <f>countifs('Gimnaziu II'!$G$6:$G$419,A34,'Gimnaziu II'!$BI$6:$BI$419,"DA")</f>
        <v>0</v>
      </c>
      <c r="I34" s="130">
        <f>countifs('Gimnaziu II'!$F$6:$F$419,"F",'Gimnaziu II'!$G$6:$G$419,A34,'Gimnaziu II'!$BI$6:$BI$419,"DA")</f>
        <v>0</v>
      </c>
      <c r="J34" s="130">
        <f>countifs('Gimnaziu II'!$G$6:$G$419,A34,'Gimnaziu II'!$BJ$6:$BJ$419,"DA")</f>
        <v>27</v>
      </c>
      <c r="K34" s="130">
        <f>countifs('Gimnaziu II'!$F$6:$F$419,"F",'Gimnaziu II'!$G$6:$G$419,A34,'Gimnaziu II'!$BJ$6:$BJ$419,"DA")</f>
        <v>14</v>
      </c>
      <c r="L34" s="21">
        <f>countifs('Gimnaziu II'!$G$6:$G$419,A34,'Gimnaziu II'!$BA$6:$BA$419,"=0",'Gimnaziu II'!$BJ$6:$BJ$419,"DA",'Gimnaziu II'!$BK$6:$BK$419,"NU")</f>
        <v>27</v>
      </c>
      <c r="M34" s="130">
        <f>countifs('Gimnaziu II'!$G$6:$G$419,A34,'Gimnaziu II'!$BA$6:$BA$419,"=0",'Gimnaziu II'!$BJ$6:$BJ$419,"DA",'Gimnaziu II'!$F$6:$F$419,"F",'Gimnaziu II'!$BK$6:$BK$419,"NU")</f>
        <v>14</v>
      </c>
      <c r="N34" s="130">
        <f>countifs('Gimnaziu II'!$G$6:G$419,A34,'Gimnaziu II'!$AY$6:$AY$419,"&lt;6")</f>
        <v>0</v>
      </c>
      <c r="O34" s="130">
        <f>countifs('Gimnaziu II'!$F$6:F$419,"F",'Gimnaziu II'!$G$6:G$419,A34,'Gimnaziu II'!$AY$6:$AY$419,"&lt;6")</f>
        <v>0</v>
      </c>
      <c r="P34" s="130">
        <f>countifs('Gimnaziu II'!$G$6:G$419,A34,'Gimnaziu II'!$AY$6:$AY$419,"&lt;7")-N34</f>
        <v>0</v>
      </c>
      <c r="Q34" s="130">
        <f>countifs('Gimnaziu II'!$F$6:F$419,"F",'Gimnaziu II'!$G$6:G$419,A34,'Gimnaziu II'!$AY$6:$AY$419,"&lt;7")-O34</f>
        <v>0</v>
      </c>
      <c r="R34" s="130">
        <f>countifs('Gimnaziu II'!$G$6:G$419,A34,'Gimnaziu II'!$AY$6:$AY$419,"&lt;8")-N34-P34</f>
        <v>0</v>
      </c>
      <c r="S34" s="141">
        <f>countifs('Gimnaziu II'!$F$6:F$419,"F",'Gimnaziu II'!$G$6:G$419,A34,'Gimnaziu II'!$AY$6:$AY$419,"&lt;8")-O34-Q34</f>
        <v>0</v>
      </c>
      <c r="T34" s="130">
        <f>countifs('Gimnaziu II'!$G$6:G$419,A34,'Gimnaziu II'!$AY$6:$AY$419,"&lt;9")-N34-P34-R34</f>
        <v>2</v>
      </c>
      <c r="U34" s="141">
        <f>countifs('Gimnaziu II'!$F$6:F$419,"F",'Gimnaziu II'!$G$6:G$419,A34,'Gimnaziu II'!$AY$6:$AY$419,"&lt;9")-O34-Q34-S34</f>
        <v>1</v>
      </c>
      <c r="V34" s="130">
        <f>countifs('Gimnaziu II'!$G$6:G$419,A34,'Gimnaziu II'!$AY$6:$AY$419,"&lt;=10")-N34-P34-R34-T34</f>
        <v>25</v>
      </c>
      <c r="W34" s="141">
        <f>countifs('Gimnaziu II'!$F$6:F$419,"F",'Gimnaziu II'!$G$6:G$419,A34,'Gimnaziu II'!$AY$6:$AY$419,"&lt;=10")-O34-Q34-S34-U34</f>
        <v>13</v>
      </c>
      <c r="X34" s="130">
        <f>countifs('Gimnaziu II'!$G$6:$G$419,A34,'Gimnaziu II'!$BA$6:$BA$419,"&gt;0")</f>
        <v>0</v>
      </c>
      <c r="Y34" s="130">
        <f>countifs('Gimnaziu II'!$F$6:$F$419,"F",'Gimnaziu II'!$G$6:$G$419,A34,'Gimnaziu II'!$BA$6:$BA$419,"&gt;0")</f>
        <v>0</v>
      </c>
      <c r="Z34" s="130">
        <f>countifs('Gimnaziu II'!$G$6:$G$419,A34,'Gimnaziu II'!$BA$6:$BA$419,"=1")</f>
        <v>0</v>
      </c>
      <c r="AA34" s="130">
        <f>countifs('Gimnaziu II'!$F$6:$F$419,"F",'Gimnaziu II'!$G$6:$G$419,A34,'Gimnaziu II'!$BA$6:$BA$419,"=1")</f>
        <v>0</v>
      </c>
      <c r="AB34" s="130">
        <f>countifs('Gimnaziu II'!$G$6:$G$419,A34,'Gimnaziu II'!$BA$6:$BA$419,"=2")</f>
        <v>0</v>
      </c>
      <c r="AC34" s="130">
        <f>countifs('Gimnaziu II'!$F$6:$F$419,"F",'Gimnaziu II'!$G$6:$G$419,A34,'Gimnaziu II'!$BA$6:$BA$419,"=2")</f>
        <v>0</v>
      </c>
      <c r="AD34" s="130">
        <f>countifs('Gimnaziu II'!$G$6:$G$419,A34,'Gimnaziu II'!$BA$6:$BA$419,"=3")</f>
        <v>0</v>
      </c>
      <c r="AE34" s="130">
        <f>countifs('Gimnaziu II'!$F$6:$F$419,"F",'Gimnaziu II'!$G$6:$G$419,A34,'Gimnaziu II'!$BA$6:$BA$419,"=3")</f>
        <v>0</v>
      </c>
      <c r="AF34" s="130">
        <f>countifs('Gimnaziu II'!$G$6:$G$419,A34,'Gimnaziu II'!$BA$6:$BA$419,"&gt;3")</f>
        <v>0</v>
      </c>
      <c r="AG34" s="130">
        <f>countifs('Gimnaziu II'!$F$6:$F$419,"F",'Gimnaziu II'!$G$6:$G$419,A34,'Gimnaziu II'!$BA$6:$BA$419,"&gt;3")</f>
        <v>0</v>
      </c>
      <c r="AH34" s="130">
        <f>SUMIFS('Gimnaziu II'!$BB$6:$BB$419,'Gimnaziu II'!$G$6:$G$419,A34)</f>
        <v>233</v>
      </c>
      <c r="AI34" s="130">
        <f>SUMIFS('Gimnaziu II'!$BB$6:$BB$419,'Gimnaziu II'!$F$6:$F$419,"F",'Gimnaziu II'!$G$6:$G$419,A34)</f>
        <v>83</v>
      </c>
      <c r="AJ34" s="21">
        <f t="shared" ref="AJ34:AK34" si="27">AH34-AL34</f>
        <v>217</v>
      </c>
      <c r="AK34" s="21">
        <f t="shared" si="27"/>
        <v>73</v>
      </c>
      <c r="AL34" s="130">
        <f>SUMIFS('Gimnaziu II'!$BC$6:$BC$419,'Gimnaziu II'!$G$6:$G$419,A34)</f>
        <v>16</v>
      </c>
      <c r="AM34" s="130">
        <f>SUMIFS('Gimnaziu II'!$BC$6:$BC$419,'Gimnaziu II'!$F$6:$F$419,"F",'Gimnaziu II'!$G$6:$G$419,A34)</f>
        <v>10</v>
      </c>
      <c r="AN34" s="130">
        <f>countifs('Gimnaziu II'!$G$6:$G$419,A34,'Gimnaziu II'!$AX$6:$AX$419,"&lt;7")</f>
        <v>0</v>
      </c>
      <c r="AO34" s="130">
        <f>countifs('Gimnaziu II'!$F$6:$F$419,"F",'Gimnaziu II'!$G$6:$G$419,A34,'Gimnaziu II'!$AX$6:$AX$419,"&lt;7")</f>
        <v>0</v>
      </c>
      <c r="AP34" s="130">
        <f>countifs('Gimnaziu II'!$G$6:$G$419,A34,'Gimnaziu II'!$AX$6:$AX$419,"&lt;8")-AN34</f>
        <v>0</v>
      </c>
      <c r="AQ34" s="130">
        <f>countifs('Gimnaziu II'!$F$6:$F$419,"F",'Gimnaziu II'!$G$6:$G$419,A34,'Gimnaziu II'!$AX$6:$AX$419,"&lt;8")-AO34</f>
        <v>0</v>
      </c>
      <c r="AR34" s="130">
        <f>countifs('Gimnaziu II'!$G$6:$G$419,A34,'Gimnaziu II'!$AX$6:$AX$419,"&lt;9")-AN34-AP34</f>
        <v>0</v>
      </c>
      <c r="AS34" s="130">
        <f>countifs('Gimnaziu II'!$F$6:$F$419,"F",'Gimnaziu II'!$G$6:$G$419,A34,'Gimnaziu II'!$AX$6:$AX$419,"&lt;9")-AO34-AQ34</f>
        <v>0</v>
      </c>
      <c r="AT34" s="130">
        <f>countifs('Gimnaziu II'!$G$6:$G$419,A34,'Gimnaziu II'!$AX$6:$AX$419,"&lt;10")-AN34-AP34-AR34</f>
        <v>0</v>
      </c>
      <c r="AU34" s="130">
        <f>countifs('Gimnaziu II'!$F$6:$F$419,"F",'Gimnaziu II'!$G$6:$G$419,A34,'Gimnaziu II'!$AX$6:$AX$419,"&lt;10")-AO34-AQ34-AS34</f>
        <v>0</v>
      </c>
      <c r="AV34" s="130">
        <f>countifs('Gimnaziu II'!$G$6:$G$419,A34,'Gimnaziu II'!$AX$6:$AX$419,"=10")</f>
        <v>27</v>
      </c>
      <c r="AW34" s="130">
        <f>countifs('Gimnaziu II'!$F$6:$F$419,"F",'Gimnaziu II'!$G$6:$G$419,A34,'Gimnaziu II'!$AX$6:$AX$419,"=10")</f>
        <v>14</v>
      </c>
      <c r="AX34" s="130">
        <f>countifs('Gimnaziu II'!$G$6:$G$419,A34,'Gimnaziu II'!$BK$6:$BK$419,"DA")</f>
        <v>0</v>
      </c>
      <c r="AY34" s="130">
        <f>countifs('Gimnaziu II'!$F$6:$F$419,"F",'Gimnaziu II'!$G$6:$G$419,A34,'Gimnaziu II'!$BK$6:$BK$419,"DA")</f>
        <v>0</v>
      </c>
      <c r="AZ34" s="109"/>
    </row>
    <row r="35" ht="30.0" customHeight="1">
      <c r="A35" s="48" t="s">
        <v>508</v>
      </c>
      <c r="B35" s="130">
        <f>countifs('Gimnaziu II'!$G$6:$G$419,A35,'Gimnaziu II'!$BE$6:$BE$419,"DA")</f>
        <v>23</v>
      </c>
      <c r="C35" s="130">
        <f>countifs('Gimnaziu II'!$F$6:$F$419,"F",'Gimnaziu II'!$G$6:$G$419,A35,'Gimnaziu II'!$BE$6:$BE$419,"DA")</f>
        <v>11</v>
      </c>
      <c r="D35" s="130">
        <f>countifs('Gimnaziu II'!$G$6:$G$419,A35,'Gimnaziu II'!$BF$6:$BF$419,"DA")</f>
        <v>0</v>
      </c>
      <c r="E35" s="130">
        <f>countifs('Gimnaziu II'!$F$6:$F$419,"F",'Gimnaziu II'!$G$6:$G$419,A35,'Gimnaziu II'!$BF$6:$BF$419,"DA")</f>
        <v>0</v>
      </c>
      <c r="F35" s="130">
        <f>countifs('Gimnaziu II'!$G$6:$G$419,A35,'Gimnaziu II'!$BG$6:$BG$419,"DA")</f>
        <v>0</v>
      </c>
      <c r="G35" s="130">
        <f>countifs('Gimnaziu II'!$F$6:$F$419,"F",'Gimnaziu II'!$G$6:$G$419,A35,'Gimnaziu II'!$BG$6:$BG$419,"DA")</f>
        <v>0</v>
      </c>
      <c r="H35" s="130">
        <f>countifs('Gimnaziu II'!$G$6:$G$419,A35,'Gimnaziu II'!$BI$6:$BI$419,"DA")</f>
        <v>2</v>
      </c>
      <c r="I35" s="130">
        <f>countifs('Gimnaziu II'!$F$6:$F$419,"F",'Gimnaziu II'!$G$6:$G$419,A35,'Gimnaziu II'!$BI$6:$BI$419,"DA")</f>
        <v>2</v>
      </c>
      <c r="J35" s="130">
        <f>countifs('Gimnaziu II'!$G$6:$G$419,A35,'Gimnaziu II'!$BJ$6:$BJ$419,"DA")</f>
        <v>25</v>
      </c>
      <c r="K35" s="130">
        <f>countifs('Gimnaziu II'!$F$6:$F$419,"F",'Gimnaziu II'!$G$6:$G$419,A35,'Gimnaziu II'!$BJ$6:$BJ$419,"DA")</f>
        <v>13</v>
      </c>
      <c r="L35" s="21">
        <f>countifs('Gimnaziu II'!$G$6:$G$419,A35,'Gimnaziu II'!$BA$6:$BA$419,"=0",'Gimnaziu II'!$BJ$6:$BJ$419,"DA",'Gimnaziu II'!$BK$6:$BK$419,"NU")</f>
        <v>22</v>
      </c>
      <c r="M35" s="130">
        <f>countifs('Gimnaziu II'!$G$6:$G$419,A35,'Gimnaziu II'!$BA$6:$BA$419,"=0",'Gimnaziu II'!$BJ$6:$BJ$419,"DA",'Gimnaziu II'!$F$6:$F$419,"F",'Gimnaziu II'!$BK$6:$BK$419,"NU")</f>
        <v>12</v>
      </c>
      <c r="N35" s="130">
        <f>countifs('Gimnaziu II'!$G$6:G$419,A35,'Gimnaziu II'!$AY$6:$AY$419,"&lt;6")</f>
        <v>0</v>
      </c>
      <c r="O35" s="130">
        <f>countifs('Gimnaziu II'!$F$6:F$419,"F",'Gimnaziu II'!$G$6:G$419,A35,'Gimnaziu II'!$AY$6:$AY$419,"&lt;6")</f>
        <v>0</v>
      </c>
      <c r="P35" s="130">
        <f>countifs('Gimnaziu II'!$G$6:G$419,A35,'Gimnaziu II'!$AY$6:$AY$419,"&lt;7")-N35</f>
        <v>0</v>
      </c>
      <c r="Q35" s="130">
        <f>countifs('Gimnaziu II'!$F$6:F$419,"F",'Gimnaziu II'!$G$6:G$419,A35,'Gimnaziu II'!$AY$6:$AY$419,"&lt;7")-O35</f>
        <v>0</v>
      </c>
      <c r="R35" s="130">
        <f>countifs('Gimnaziu II'!$G$6:G$419,A35,'Gimnaziu II'!$AY$6:$AY$419,"&lt;8")-N35-P35</f>
        <v>1</v>
      </c>
      <c r="S35" s="141">
        <f>countifs('Gimnaziu II'!$F$6:F$419,"F",'Gimnaziu II'!$G$6:G$419,A35,'Gimnaziu II'!$AY$6:$AY$419,"&lt;8")-O35-Q35</f>
        <v>0</v>
      </c>
      <c r="T35" s="130">
        <f>countifs('Gimnaziu II'!$G$6:G$419,A35,'Gimnaziu II'!$AY$6:$AY$419,"&lt;9")-N35-P35-R35</f>
        <v>8</v>
      </c>
      <c r="U35" s="141">
        <f>countifs('Gimnaziu II'!$F$6:F$419,"F",'Gimnaziu II'!$G$6:G$419,A35,'Gimnaziu II'!$AY$6:$AY$419,"&lt;9")-O35-Q35-S35</f>
        <v>3</v>
      </c>
      <c r="V35" s="130">
        <f>countifs('Gimnaziu II'!$G$6:G$419,A35,'Gimnaziu II'!$AY$6:$AY$419,"&lt;=10")-N35-P35-R35-T35</f>
        <v>13</v>
      </c>
      <c r="W35" s="141">
        <f>countifs('Gimnaziu II'!$F$6:F$419,"F",'Gimnaziu II'!$G$6:G$419,A35,'Gimnaziu II'!$AY$6:$AY$419,"&lt;=10")-O35-Q35-S35-U35</f>
        <v>9</v>
      </c>
      <c r="X35" s="130">
        <f>countifs('Gimnaziu II'!$G$6:$G$419,A35,'Gimnaziu II'!$BA$6:$BA$419,"&gt;0")</f>
        <v>3</v>
      </c>
      <c r="Y35" s="130">
        <f>countifs('Gimnaziu II'!$F$6:$F$419,"F",'Gimnaziu II'!$G$6:$G$419,A35,'Gimnaziu II'!$BA$6:$BA$419,"&gt;0")</f>
        <v>1</v>
      </c>
      <c r="Z35" s="130">
        <f>countifs('Gimnaziu II'!$G$6:$G$419,A35,'Gimnaziu II'!$BA$6:$BA$419,"=1")</f>
        <v>1</v>
      </c>
      <c r="AA35" s="130">
        <f>countifs('Gimnaziu II'!$F$6:$F$419,"F",'Gimnaziu II'!$G$6:$G$419,A35,'Gimnaziu II'!$BA$6:$BA$419,"=1")</f>
        <v>1</v>
      </c>
      <c r="AB35" s="130">
        <f>countifs('Gimnaziu II'!$G$6:$G$419,A35,'Gimnaziu II'!$BA$6:$BA$419,"=2")</f>
        <v>2</v>
      </c>
      <c r="AC35" s="130">
        <f>countifs('Gimnaziu II'!$F$6:$F$419,"F",'Gimnaziu II'!$G$6:$G$419,A35,'Gimnaziu II'!$BA$6:$BA$419,"=2")</f>
        <v>0</v>
      </c>
      <c r="AD35" s="130">
        <f>countifs('Gimnaziu II'!$G$6:$G$419,A35,'Gimnaziu II'!$BA$6:$BA$419,"=3")</f>
        <v>0</v>
      </c>
      <c r="AE35" s="130">
        <f>countifs('Gimnaziu II'!$F$6:$F$419,"F",'Gimnaziu II'!$G$6:$G$419,A35,'Gimnaziu II'!$BA$6:$BA$419,"=3")</f>
        <v>0</v>
      </c>
      <c r="AF35" s="130">
        <f>countifs('Gimnaziu II'!$G$6:$G$419,A35,'Gimnaziu II'!$BA$6:$BA$419,"&gt;3")</f>
        <v>0</v>
      </c>
      <c r="AG35" s="130">
        <f>countifs('Gimnaziu II'!$F$6:$F$419,"F",'Gimnaziu II'!$G$6:$G$419,A35,'Gimnaziu II'!$BA$6:$BA$419,"&gt;3")</f>
        <v>0</v>
      </c>
      <c r="AH35" s="130">
        <f>SUMIFS('Gimnaziu II'!$BB$6:$BB$419,'Gimnaziu II'!$G$6:$G$419,A35)</f>
        <v>139</v>
      </c>
      <c r="AI35" s="130">
        <f>SUMIFS('Gimnaziu II'!$BB$6:$BB$419,'Gimnaziu II'!$F$6:$F$419,"F",'Gimnaziu II'!$G$6:$G$419,A35)</f>
        <v>77</v>
      </c>
      <c r="AJ35" s="21">
        <f t="shared" ref="AJ35:AK35" si="28">AH35-AL35</f>
        <v>139</v>
      </c>
      <c r="AK35" s="21">
        <f t="shared" si="28"/>
        <v>77</v>
      </c>
      <c r="AL35" s="130">
        <f>SUMIFS('Gimnaziu II'!$BC$6:$BC$419,'Gimnaziu II'!$G$6:$G$419,A35)</f>
        <v>0</v>
      </c>
      <c r="AM35" s="130">
        <f>SUMIFS('Gimnaziu II'!$BC$6:$BC$419,'Gimnaziu II'!$F$6:$F$419,"F",'Gimnaziu II'!$G$6:$G$419,A35)</f>
        <v>0</v>
      </c>
      <c r="AN35" s="130">
        <f>countifs('Gimnaziu II'!$G$6:$G$419,A35,'Gimnaziu II'!$AX$6:$AX$419,"&lt;7")</f>
        <v>0</v>
      </c>
      <c r="AO35" s="130">
        <f>countifs('Gimnaziu II'!$F$6:$F$419,"F",'Gimnaziu II'!$G$6:$G$419,A35,'Gimnaziu II'!$AX$6:$AX$419,"&lt;7")</f>
        <v>0</v>
      </c>
      <c r="AP35" s="130">
        <f>countifs('Gimnaziu II'!$G$6:$G$419,A35,'Gimnaziu II'!$AX$6:$AX$419,"&lt;8")-AN35</f>
        <v>0</v>
      </c>
      <c r="AQ35" s="130">
        <f>countifs('Gimnaziu II'!$F$6:$F$419,"F",'Gimnaziu II'!$G$6:$G$419,A35,'Gimnaziu II'!$AX$6:$AX$419,"&lt;8")-AO35</f>
        <v>0</v>
      </c>
      <c r="AR35" s="130">
        <f>countifs('Gimnaziu II'!$G$6:$G$419,A35,'Gimnaziu II'!$AX$6:$AX$419,"&lt;9")-AN35-AP35</f>
        <v>0</v>
      </c>
      <c r="AS35" s="130">
        <f>countifs('Gimnaziu II'!$F$6:$F$419,"F",'Gimnaziu II'!$G$6:$G$419,A35,'Gimnaziu II'!$AX$6:$AX$419,"&lt;9")-AO35-AQ35</f>
        <v>0</v>
      </c>
      <c r="AT35" s="130">
        <f>countifs('Gimnaziu II'!$G$6:$G$419,A35,'Gimnaziu II'!$AX$6:$AX$419,"&lt;10")-AN35-AP35-AR35</f>
        <v>0</v>
      </c>
      <c r="AU35" s="130">
        <f>countifs('Gimnaziu II'!$F$6:$F$419,"F",'Gimnaziu II'!$G$6:$G$419,A35,'Gimnaziu II'!$AX$6:$AX$419,"&lt;10")-AO35-AQ35-AS35</f>
        <v>0</v>
      </c>
      <c r="AV35" s="130">
        <f>countifs('Gimnaziu II'!$G$6:$G$419,A35,'Gimnaziu II'!$AX$6:$AX$419,"=10")</f>
        <v>25</v>
      </c>
      <c r="AW35" s="130">
        <f>countifs('Gimnaziu II'!$F$6:$F$419,"F",'Gimnaziu II'!$G$6:$G$419,A35,'Gimnaziu II'!$AX$6:$AX$419,"=10")</f>
        <v>13</v>
      </c>
      <c r="AX35" s="130">
        <f>countifs('Gimnaziu II'!$G$6:$G$419,A35,'Gimnaziu II'!$BK$6:$BK$419,"DA")</f>
        <v>0</v>
      </c>
      <c r="AY35" s="130">
        <f>countifs('Gimnaziu II'!$F$6:$F$419,"F",'Gimnaziu II'!$G$6:$G$419,A35,'Gimnaziu II'!$BK$6:$BK$419,"DA")</f>
        <v>0</v>
      </c>
      <c r="AZ35" s="109"/>
    </row>
    <row r="36" ht="30.0" customHeight="1">
      <c r="A36" s="48" t="s">
        <v>712</v>
      </c>
      <c r="B36" s="130">
        <f>countifs('Gimnaziu II'!$G$6:$G$419,A36,'Gimnaziu II'!$BE$6:$BE$419,"DA")</f>
        <v>27</v>
      </c>
      <c r="C36" s="130">
        <f>countifs('Gimnaziu II'!$F$6:$F$419,"F",'Gimnaziu II'!$G$6:$G$419,A36,'Gimnaziu II'!$BE$6:$BE$419,"DA")</f>
        <v>11</v>
      </c>
      <c r="D36" s="130">
        <f>countifs('Gimnaziu II'!$G$6:$G$419,A36,'Gimnaziu II'!$BF$6:$BF$419,"DA")</f>
        <v>0</v>
      </c>
      <c r="E36" s="130">
        <f>countifs('Gimnaziu II'!$F$6:$F$419,"F",'Gimnaziu II'!$G$6:$G$419,A36,'Gimnaziu II'!$BF$6:$BF$419,"DA")</f>
        <v>0</v>
      </c>
      <c r="F36" s="130">
        <f>countifs('Gimnaziu II'!$G$6:$G$419,A36,'Gimnaziu II'!$BG$6:$BG$419,"DA")</f>
        <v>0</v>
      </c>
      <c r="G36" s="130">
        <f>countifs('Gimnaziu II'!$F$6:$F$419,"F",'Gimnaziu II'!$G$6:$G$419,A36,'Gimnaziu II'!$BG$6:$BG$419,"DA")</f>
        <v>0</v>
      </c>
      <c r="H36" s="130">
        <f>countifs('Gimnaziu II'!$G$6:$G$419,A36,'Gimnaziu II'!$BI$6:$BI$419,"DA")</f>
        <v>0</v>
      </c>
      <c r="I36" s="130">
        <f>countifs('Gimnaziu II'!$F$6:$F$419,"F",'Gimnaziu II'!$G$6:$G$419,A36,'Gimnaziu II'!$BI$6:$BI$419,"DA")</f>
        <v>0</v>
      </c>
      <c r="J36" s="130">
        <f>countifs('Gimnaziu II'!$G$6:$G$419,A36,'Gimnaziu II'!$BJ$6:$BJ$419,"DA")</f>
        <v>27</v>
      </c>
      <c r="K36" s="130">
        <f>countifs('Gimnaziu II'!$F$6:$F$419,"F",'Gimnaziu II'!$G$6:$G$419,A36,'Gimnaziu II'!$BJ$6:$BJ$419,"DA")</f>
        <v>11</v>
      </c>
      <c r="L36" s="21">
        <f>countifs('Gimnaziu II'!$G$6:$G$419,A36,'Gimnaziu II'!$BA$6:$BA$419,"=0",'Gimnaziu II'!$BJ$6:$BJ$419,"DA",'Gimnaziu II'!$BK$6:$BK$419,"NU")</f>
        <v>26</v>
      </c>
      <c r="M36" s="130">
        <f>countifs('Gimnaziu II'!$G$6:$G$419,A36,'Gimnaziu II'!$BA$6:$BA$419,"=0",'Gimnaziu II'!$BJ$6:$BJ$419,"DA",'Gimnaziu II'!$F$6:$F$419,"F",'Gimnaziu II'!$BK$6:$BK$419,"NU")</f>
        <v>10</v>
      </c>
      <c r="N36" s="130">
        <f>countifs('Gimnaziu II'!$G$6:G$419,A36,'Gimnaziu II'!$AY$6:$AY$419,"&lt;6")</f>
        <v>0</v>
      </c>
      <c r="O36" s="130">
        <f>countifs('Gimnaziu II'!$F$6:F$419,"F",'Gimnaziu II'!$G$6:G$419,A36,'Gimnaziu II'!$AY$6:$AY$419,"&lt;6")</f>
        <v>0</v>
      </c>
      <c r="P36" s="130">
        <f>countifs('Gimnaziu II'!$G$6:G$419,A36,'Gimnaziu II'!$AY$6:$AY$419,"&lt;7")-N36</f>
        <v>0</v>
      </c>
      <c r="Q36" s="130">
        <f>countifs('Gimnaziu II'!$F$6:F$419,"F",'Gimnaziu II'!$G$6:G$419,A36,'Gimnaziu II'!$AY$6:$AY$419,"&lt;7")-O36</f>
        <v>0</v>
      </c>
      <c r="R36" s="130">
        <f>countifs('Gimnaziu II'!$G$6:G$419,A36,'Gimnaziu II'!$AY$6:$AY$419,"&lt;8")-N36-P36</f>
        <v>4</v>
      </c>
      <c r="S36" s="141">
        <f>countifs('Gimnaziu II'!$F$6:F$419,"F",'Gimnaziu II'!$G$6:G$419,A36,'Gimnaziu II'!$AY$6:$AY$419,"&lt;8")-O36-Q36</f>
        <v>1</v>
      </c>
      <c r="T36" s="130">
        <f>countifs('Gimnaziu II'!$G$6:G$419,A36,'Gimnaziu II'!$AY$6:$AY$419,"&lt;9")-N36-P36-R36</f>
        <v>3</v>
      </c>
      <c r="U36" s="141">
        <f>countifs('Gimnaziu II'!$F$6:F$419,"F",'Gimnaziu II'!$G$6:G$419,A36,'Gimnaziu II'!$AY$6:$AY$419,"&lt;9")-O36-Q36-S36</f>
        <v>1</v>
      </c>
      <c r="V36" s="130">
        <f>countifs('Gimnaziu II'!$G$6:G$419,A36,'Gimnaziu II'!$AY$6:$AY$419,"&lt;=10")-N36-P36-R36-T36</f>
        <v>19</v>
      </c>
      <c r="W36" s="141">
        <f>countifs('Gimnaziu II'!$F$6:F$419,"F",'Gimnaziu II'!$G$6:G$419,A36,'Gimnaziu II'!$AY$6:$AY$419,"&lt;=10")-O36-Q36-S36-U36</f>
        <v>8</v>
      </c>
      <c r="X36" s="130">
        <f>countifs('Gimnaziu II'!$G$6:$G$419,A36,'Gimnaziu II'!$BA$6:$BA$419,"&gt;0")</f>
        <v>1</v>
      </c>
      <c r="Y36" s="130">
        <f>countifs('Gimnaziu II'!$F$6:$F$419,"F",'Gimnaziu II'!$G$6:$G$419,A36,'Gimnaziu II'!$BA$6:$BA$419,"&gt;0")</f>
        <v>1</v>
      </c>
      <c r="Z36" s="130">
        <f>countifs('Gimnaziu II'!$G$6:$G$419,A36,'Gimnaziu II'!$BA$6:$BA$419,"=1")</f>
        <v>0</v>
      </c>
      <c r="AA36" s="130">
        <f>countifs('Gimnaziu II'!$F$6:$F$419,"F",'Gimnaziu II'!$G$6:$G$419,A36,'Gimnaziu II'!$BA$6:$BA$419,"=1")</f>
        <v>0</v>
      </c>
      <c r="AB36" s="130">
        <f>countifs('Gimnaziu II'!$G$6:$G$419,A36,'Gimnaziu II'!$BA$6:$BA$419,"=2")</f>
        <v>0</v>
      </c>
      <c r="AC36" s="130">
        <f>countifs('Gimnaziu II'!$F$6:$F$419,"F",'Gimnaziu II'!$G$6:$G$419,A36,'Gimnaziu II'!$BA$6:$BA$419,"=2")</f>
        <v>0</v>
      </c>
      <c r="AD36" s="130">
        <f>countifs('Gimnaziu II'!$G$6:$G$419,A36,'Gimnaziu II'!$BA$6:$BA$419,"=3")</f>
        <v>0</v>
      </c>
      <c r="AE36" s="130">
        <f>countifs('Gimnaziu II'!$F$6:$F$419,"F",'Gimnaziu II'!$G$6:$G$419,A36,'Gimnaziu II'!$BA$6:$BA$419,"=3")</f>
        <v>0</v>
      </c>
      <c r="AF36" s="130">
        <f>countifs('Gimnaziu II'!$G$6:$G$419,A36,'Gimnaziu II'!$BA$6:$BA$419,"&gt;3")</f>
        <v>1</v>
      </c>
      <c r="AG36" s="130">
        <f>countifs('Gimnaziu II'!$F$6:$F$419,"F",'Gimnaziu II'!$G$6:$G$419,A36,'Gimnaziu II'!$BA$6:$BA$419,"&gt;3")</f>
        <v>1</v>
      </c>
      <c r="AH36" s="130">
        <f>SUMIFS('Gimnaziu II'!$BB$6:$BB$419,'Gimnaziu II'!$G$6:$G$419,A36)</f>
        <v>277</v>
      </c>
      <c r="AI36" s="130">
        <f>SUMIFS('Gimnaziu II'!$BB$6:$BB$419,'Gimnaziu II'!$F$6:$F$419,"F",'Gimnaziu II'!$G$6:$G$419,A36)</f>
        <v>185</v>
      </c>
      <c r="AJ36" s="21">
        <f t="shared" ref="AJ36:AK36" si="29">AH36-AL36</f>
        <v>267</v>
      </c>
      <c r="AK36" s="21">
        <f t="shared" si="29"/>
        <v>175</v>
      </c>
      <c r="AL36" s="130">
        <f>SUMIFS('Gimnaziu II'!$BC$6:$BC$419,'Gimnaziu II'!$G$6:$G$419,A36)</f>
        <v>10</v>
      </c>
      <c r="AM36" s="130">
        <f>SUMIFS('Gimnaziu II'!$BC$6:$BC$419,'Gimnaziu II'!$F$6:$F$419,"F",'Gimnaziu II'!$G$6:$G$419,A36)</f>
        <v>10</v>
      </c>
      <c r="AN36" s="130">
        <f>countifs('Gimnaziu II'!$G$6:$G$419,A36,'Gimnaziu II'!$AX$6:$AX$419,"&lt;7")</f>
        <v>0</v>
      </c>
      <c r="AO36" s="130">
        <f>countifs('Gimnaziu II'!$F$6:$F$419,"F",'Gimnaziu II'!$G$6:$G$419,A36,'Gimnaziu II'!$AX$6:$AX$419,"&lt;7")</f>
        <v>0</v>
      </c>
      <c r="AP36" s="130">
        <f>countifs('Gimnaziu II'!$G$6:$G$419,A36,'Gimnaziu II'!$AX$6:$AX$419,"&lt;8")-AN36</f>
        <v>0</v>
      </c>
      <c r="AQ36" s="130">
        <f>countifs('Gimnaziu II'!$F$6:$F$419,"F",'Gimnaziu II'!$G$6:$G$419,A36,'Gimnaziu II'!$AX$6:$AX$419,"&lt;8")-AO36</f>
        <v>0</v>
      </c>
      <c r="AR36" s="130">
        <f>countifs('Gimnaziu II'!$G$6:$G$419,A36,'Gimnaziu II'!$AX$6:$AX$419,"&lt;9")-AN36-AP36</f>
        <v>0</v>
      </c>
      <c r="AS36" s="130">
        <f>countifs('Gimnaziu II'!$F$6:$F$419,"F",'Gimnaziu II'!$G$6:$G$419,A36,'Gimnaziu II'!$AX$6:$AX$419,"&lt;9")-AO36-AQ36</f>
        <v>0</v>
      </c>
      <c r="AT36" s="130">
        <f>countifs('Gimnaziu II'!$G$6:$G$419,A36,'Gimnaziu II'!$AX$6:$AX$419,"&lt;10")-AN36-AP36-AR36</f>
        <v>0</v>
      </c>
      <c r="AU36" s="130">
        <f>countifs('Gimnaziu II'!$F$6:$F$419,"F",'Gimnaziu II'!$G$6:$G$419,A36,'Gimnaziu II'!$AX$6:$AX$419,"&lt;10")-AO36-AQ36-AS36</f>
        <v>0</v>
      </c>
      <c r="AV36" s="130">
        <f>countifs('Gimnaziu II'!$G$6:$G$419,A36,'Gimnaziu II'!$AX$6:$AX$419,"=10")</f>
        <v>27</v>
      </c>
      <c r="AW36" s="130">
        <f>countifs('Gimnaziu II'!$F$6:$F$419,"F",'Gimnaziu II'!$G$6:$G$419,A36,'Gimnaziu II'!$AX$6:$AX$419,"=10")</f>
        <v>11</v>
      </c>
      <c r="AX36" s="130">
        <f>countifs('Gimnaziu II'!$G$6:$G$419,A36,'Gimnaziu II'!$BK$6:$BK$419,"DA")</f>
        <v>0</v>
      </c>
      <c r="AY36" s="130">
        <f>countifs('Gimnaziu II'!$F$6:$F$419,"F",'Gimnaziu II'!$G$6:$G$419,A36,'Gimnaziu II'!$BK$6:$BK$419,"DA")</f>
        <v>0</v>
      </c>
      <c r="AZ36" s="109"/>
    </row>
    <row r="37" ht="30.0" customHeight="1">
      <c r="A37" s="133" t="s">
        <v>2071</v>
      </c>
      <c r="B37" s="134">
        <f t="shared" ref="B37:AY37" si="30">SUM(B33:B36)</f>
        <v>97</v>
      </c>
      <c r="C37" s="134">
        <f t="shared" si="30"/>
        <v>42</v>
      </c>
      <c r="D37" s="134">
        <f t="shared" si="30"/>
        <v>3</v>
      </c>
      <c r="E37" s="134">
        <f t="shared" si="30"/>
        <v>1</v>
      </c>
      <c r="F37" s="134">
        <f t="shared" si="30"/>
        <v>0</v>
      </c>
      <c r="G37" s="134">
        <f t="shared" si="30"/>
        <v>0</v>
      </c>
      <c r="H37" s="134">
        <f t="shared" si="30"/>
        <v>4</v>
      </c>
      <c r="I37" s="134">
        <f t="shared" si="30"/>
        <v>3</v>
      </c>
      <c r="J37" s="134">
        <f t="shared" si="30"/>
        <v>100</v>
      </c>
      <c r="K37" s="134">
        <f t="shared" si="30"/>
        <v>45</v>
      </c>
      <c r="L37" s="134">
        <f t="shared" si="30"/>
        <v>96</v>
      </c>
      <c r="M37" s="134">
        <f t="shared" si="30"/>
        <v>43</v>
      </c>
      <c r="N37" s="134">
        <f t="shared" si="30"/>
        <v>0</v>
      </c>
      <c r="O37" s="134">
        <f t="shared" si="30"/>
        <v>0</v>
      </c>
      <c r="P37" s="134">
        <f t="shared" si="30"/>
        <v>0</v>
      </c>
      <c r="Q37" s="134">
        <f t="shared" si="30"/>
        <v>0</v>
      </c>
      <c r="R37" s="134">
        <f t="shared" si="30"/>
        <v>7</v>
      </c>
      <c r="S37" s="134">
        <f t="shared" si="30"/>
        <v>2</v>
      </c>
      <c r="T37" s="134">
        <f t="shared" si="30"/>
        <v>20</v>
      </c>
      <c r="U37" s="134">
        <f t="shared" si="30"/>
        <v>7</v>
      </c>
      <c r="V37" s="134">
        <f t="shared" si="30"/>
        <v>69</v>
      </c>
      <c r="W37" s="134">
        <f t="shared" si="30"/>
        <v>34</v>
      </c>
      <c r="X37" s="134">
        <f t="shared" si="30"/>
        <v>4</v>
      </c>
      <c r="Y37" s="134">
        <f t="shared" si="30"/>
        <v>2</v>
      </c>
      <c r="Z37" s="134">
        <f t="shared" si="30"/>
        <v>1</v>
      </c>
      <c r="AA37" s="134">
        <f t="shared" si="30"/>
        <v>1</v>
      </c>
      <c r="AB37" s="134">
        <f t="shared" si="30"/>
        <v>2</v>
      </c>
      <c r="AC37" s="134">
        <f t="shared" si="30"/>
        <v>0</v>
      </c>
      <c r="AD37" s="134">
        <f t="shared" si="30"/>
        <v>0</v>
      </c>
      <c r="AE37" s="134">
        <f t="shared" si="30"/>
        <v>0</v>
      </c>
      <c r="AF37" s="134">
        <f t="shared" si="30"/>
        <v>1</v>
      </c>
      <c r="AG37" s="134">
        <f t="shared" si="30"/>
        <v>1</v>
      </c>
      <c r="AH37" s="134">
        <f t="shared" si="30"/>
        <v>773</v>
      </c>
      <c r="AI37" s="134">
        <f t="shared" si="30"/>
        <v>393</v>
      </c>
      <c r="AJ37" s="134">
        <f t="shared" si="30"/>
        <v>747</v>
      </c>
      <c r="AK37" s="134">
        <f t="shared" si="30"/>
        <v>373</v>
      </c>
      <c r="AL37" s="134">
        <f t="shared" si="30"/>
        <v>26</v>
      </c>
      <c r="AM37" s="134">
        <f t="shared" si="30"/>
        <v>20</v>
      </c>
      <c r="AN37" s="134">
        <f t="shared" si="30"/>
        <v>0</v>
      </c>
      <c r="AO37" s="134">
        <f t="shared" si="30"/>
        <v>0</v>
      </c>
      <c r="AP37" s="134">
        <f t="shared" si="30"/>
        <v>0</v>
      </c>
      <c r="AQ37" s="134">
        <f t="shared" si="30"/>
        <v>0</v>
      </c>
      <c r="AR37" s="134">
        <f t="shared" si="30"/>
        <v>0</v>
      </c>
      <c r="AS37" s="134">
        <f t="shared" si="30"/>
        <v>0</v>
      </c>
      <c r="AT37" s="134">
        <f t="shared" si="30"/>
        <v>0</v>
      </c>
      <c r="AU37" s="134">
        <f t="shared" si="30"/>
        <v>0</v>
      </c>
      <c r="AV37" s="134">
        <f t="shared" si="30"/>
        <v>100</v>
      </c>
      <c r="AW37" s="134">
        <f t="shared" si="30"/>
        <v>45</v>
      </c>
      <c r="AX37" s="134">
        <f t="shared" si="30"/>
        <v>0</v>
      </c>
      <c r="AY37" s="134">
        <f t="shared" si="30"/>
        <v>0</v>
      </c>
      <c r="AZ37" s="145"/>
    </row>
    <row r="38" ht="30.0" customHeight="1">
      <c r="A38" s="48" t="s">
        <v>858</v>
      </c>
      <c r="B38" s="130">
        <f>countifs('Gimnaziu II'!$G$6:$G$419,A38,'Gimnaziu II'!$BE$6:$BE$419,"DA")</f>
        <v>16</v>
      </c>
      <c r="C38" s="130">
        <f>countifs('Gimnaziu II'!$F$6:$F$419,"F",'Gimnaziu II'!$G$6:$G$419,A38,'Gimnaziu II'!$BE$6:$BE$419,"DA")</f>
        <v>6</v>
      </c>
      <c r="D38" s="130">
        <f>countifs('Gimnaziu II'!$G$6:$G$419,A38,'Gimnaziu II'!$BF$6:$BF$419,"DA")</f>
        <v>0</v>
      </c>
      <c r="E38" s="130">
        <f>countifs('Gimnaziu II'!$F$6:$F$419,"F",'Gimnaziu II'!$G$6:$G$419,A38,'Gimnaziu II'!$BF$6:$BF$419,"DA")</f>
        <v>0</v>
      </c>
      <c r="F38" s="130">
        <f>countifs('Gimnaziu II'!$G$6:$G$419,A38,'Gimnaziu II'!$BG$6:$BG$419,"DA")</f>
        <v>0</v>
      </c>
      <c r="G38" s="130">
        <f>countifs('Gimnaziu II'!$F$6:$F$419,"F",'Gimnaziu II'!$G$6:$G$419,A38,'Gimnaziu II'!$BG$6:$BG$419,"DA")</f>
        <v>0</v>
      </c>
      <c r="H38" s="130">
        <f>countifs('Gimnaziu II'!$G$6:$G$419,A38,'Gimnaziu II'!$BI$6:$BI$419,"DA")</f>
        <v>1</v>
      </c>
      <c r="I38" s="130">
        <f>countifs('Gimnaziu II'!$F$6:$F$419,"F",'Gimnaziu II'!$G$6:$G$419,A38,'Gimnaziu II'!$BI$6:$BI$419,"DA")</f>
        <v>0</v>
      </c>
      <c r="J38" s="130">
        <f>countifs('Gimnaziu II'!$G$6:$G$419,A38,'Gimnaziu II'!$BJ$6:$BJ$419,"DA")</f>
        <v>16</v>
      </c>
      <c r="K38" s="130">
        <f>countifs('Gimnaziu II'!$F$6:$F$419,"F",'Gimnaziu II'!$G$6:$G$419,A38,'Gimnaziu II'!$BJ$6:$BJ$419,"DA")</f>
        <v>6</v>
      </c>
      <c r="L38" s="21">
        <f>countifs('Gimnaziu II'!$G$6:$G$419,A38,'Gimnaziu II'!$BA$6:$BA$419,"=0",'Gimnaziu II'!$BJ$6:$BJ$419,"DA",'Gimnaziu II'!$BK$6:$BK$419,"NU")</f>
        <v>16</v>
      </c>
      <c r="M38" s="130">
        <f>countifs('Gimnaziu II'!$G$6:$G$419,A38,'Gimnaziu II'!$BA$6:$BA$419,"=0",'Gimnaziu II'!$BJ$6:$BJ$419,"DA",'Gimnaziu II'!$F$6:$F$419,"F",'Gimnaziu II'!$BK$6:$BK$419,"NU")</f>
        <v>6</v>
      </c>
      <c r="N38" s="130">
        <f>countifs('Gimnaziu II'!$G$6:G$419,A38,'Gimnaziu II'!$AY$6:$AY$419,"&lt;6")</f>
        <v>0</v>
      </c>
      <c r="O38" s="130">
        <f>countifs('Gimnaziu II'!$F$6:F$419,"F",'Gimnaziu II'!$G$6:G$419,A38,'Gimnaziu II'!$AY$6:$AY$419,"&lt;6")</f>
        <v>0</v>
      </c>
      <c r="P38" s="130">
        <f>countifs('Gimnaziu II'!$G$6:G$419,A38,'Gimnaziu II'!$AY$6:$AY$419,"&lt;7")-N38</f>
        <v>0</v>
      </c>
      <c r="Q38" s="130">
        <f>countifs('Gimnaziu II'!$F$6:F$419,"F",'Gimnaziu II'!$G$6:G$419,A38,'Gimnaziu II'!$AY$6:$AY$419,"&lt;7")-O38</f>
        <v>0</v>
      </c>
      <c r="R38" s="130">
        <f>countifs('Gimnaziu II'!$G$6:G$419,A38,'Gimnaziu II'!$AY$6:$AY$419,"&lt;8")-N38-P38</f>
        <v>1</v>
      </c>
      <c r="S38" s="141">
        <f>countifs('Gimnaziu II'!$F$6:F$419,"F",'Gimnaziu II'!$G$6:G$419,A38,'Gimnaziu II'!$AY$6:$AY$419,"&lt;8")-O38-Q38</f>
        <v>1</v>
      </c>
      <c r="T38" s="130">
        <f>countifs('Gimnaziu II'!$G$6:G$419,A38,'Gimnaziu II'!$AY$6:$AY$419,"&lt;9")-N38-P38-R38</f>
        <v>7</v>
      </c>
      <c r="U38" s="141">
        <f>countifs('Gimnaziu II'!$F$6:F$419,"F",'Gimnaziu II'!$G$6:G$419,A38,'Gimnaziu II'!$AY$6:$AY$419,"&lt;9")-O38-Q38-S38</f>
        <v>2</v>
      </c>
      <c r="V38" s="130">
        <f>countifs('Gimnaziu II'!$G$6:G$419,A38,'Gimnaziu II'!$AY$6:$AY$419,"&lt;=10")-N38-P38-R38-T38</f>
        <v>8</v>
      </c>
      <c r="W38" s="141">
        <f>countifs('Gimnaziu II'!$F$6:F$419,"F",'Gimnaziu II'!$G$6:G$419,A38,'Gimnaziu II'!$AY$6:$AY$419,"&lt;=10")-O38-Q38-S38-U38</f>
        <v>3</v>
      </c>
      <c r="X38" s="130">
        <f>countifs('Gimnaziu II'!$G$6:$G$419,A38,'Gimnaziu II'!$BA$6:$BA$419,"&gt;0")</f>
        <v>0</v>
      </c>
      <c r="Y38" s="130">
        <f>countifs('Gimnaziu II'!$F$6:$F$419,"F",'Gimnaziu II'!$G$6:$G$419,A38,'Gimnaziu II'!$BA$6:$BA$419,"&gt;0")</f>
        <v>0</v>
      </c>
      <c r="Z38" s="130">
        <f>countifs('Gimnaziu II'!$G$6:$G$419,A38,'Gimnaziu II'!$BA$6:$BA$419,"=1")</f>
        <v>0</v>
      </c>
      <c r="AA38" s="130">
        <f>countifs('Gimnaziu II'!$F$6:$F$419,"F",'Gimnaziu II'!$G$6:$G$419,A38,'Gimnaziu II'!$BA$6:$BA$419,"=1")</f>
        <v>0</v>
      </c>
      <c r="AB38" s="130">
        <f>countifs('Gimnaziu II'!$G$6:$G$419,A38,'Gimnaziu II'!$BA$6:$BA$419,"=2")</f>
        <v>0</v>
      </c>
      <c r="AC38" s="130">
        <f>countifs('Gimnaziu II'!$F$6:$F$419,"F",'Gimnaziu II'!$G$6:$G$419,A38,'Gimnaziu II'!$BA$6:$BA$419,"=2")</f>
        <v>0</v>
      </c>
      <c r="AD38" s="130">
        <f>countifs('Gimnaziu II'!$G$6:$G$419,A38,'Gimnaziu II'!$BA$6:$BA$419,"=3")</f>
        <v>0</v>
      </c>
      <c r="AE38" s="130">
        <f>countifs('Gimnaziu II'!$F$6:$F$419,"F",'Gimnaziu II'!$G$6:$G$419,A38,'Gimnaziu II'!$BA$6:$BA$419,"=3")</f>
        <v>0</v>
      </c>
      <c r="AF38" s="130">
        <f>countifs('Gimnaziu II'!$G$6:$G$419,A38,'Gimnaziu II'!$BA$6:$BA$419,"&gt;3")</f>
        <v>0</v>
      </c>
      <c r="AG38" s="130">
        <f>countifs('Gimnaziu II'!$F$6:$F$419,"F",'Gimnaziu II'!$G$6:$G$419,A38,'Gimnaziu II'!$BA$6:$BA$419,"&gt;3")</f>
        <v>0</v>
      </c>
      <c r="AH38" s="130">
        <f>SUMIFS('Gimnaziu II'!$BB$6:$BB$419,'Gimnaziu II'!$G$6:$G$419,A38)</f>
        <v>236</v>
      </c>
      <c r="AI38" s="130">
        <f>SUMIFS('Gimnaziu II'!$BB$6:$BB$419,'Gimnaziu II'!$F$6:$F$419,"F",'Gimnaziu II'!$G$6:$G$419,A38)</f>
        <v>88</v>
      </c>
      <c r="AJ38" s="21">
        <f t="shared" ref="AJ38:AK38" si="31">AH38-AL38</f>
        <v>236</v>
      </c>
      <c r="AK38" s="21">
        <f t="shared" si="31"/>
        <v>88</v>
      </c>
      <c r="AL38" s="130">
        <f>SUMIFS('Gimnaziu II'!$BC$6:$BC$419,'Gimnaziu II'!$G$6:$G$419,A38)</f>
        <v>0</v>
      </c>
      <c r="AM38" s="130">
        <f>SUMIFS('Gimnaziu II'!$BC$6:$BC$419,'Gimnaziu II'!$F$6:$F$419,"F",'Gimnaziu II'!$G$6:$G$419,A38)</f>
        <v>0</v>
      </c>
      <c r="AN38" s="130">
        <f>countifs('Gimnaziu II'!$G$6:$G$419,A38,'Gimnaziu II'!$AX$6:$AX$419,"&lt;7")</f>
        <v>0</v>
      </c>
      <c r="AO38" s="130">
        <f>countifs('Gimnaziu II'!$F$6:$F$419,"F",'Gimnaziu II'!$G$6:$G$419,A38,'Gimnaziu II'!$AX$6:$AX$419,"&lt;7")</f>
        <v>0</v>
      </c>
      <c r="AP38" s="130">
        <f>countifs('Gimnaziu II'!$G$6:$G$419,A38,'Gimnaziu II'!$AX$6:$AX$419,"&lt;8")-AN38</f>
        <v>0</v>
      </c>
      <c r="AQ38" s="130">
        <f>countifs('Gimnaziu II'!$F$6:$F$419,"F",'Gimnaziu II'!$G$6:$G$419,A38,'Gimnaziu II'!$AX$6:$AX$419,"&lt;8")-AO38</f>
        <v>0</v>
      </c>
      <c r="AR38" s="130">
        <f>countifs('Gimnaziu II'!$G$6:$G$419,A38,'Gimnaziu II'!$AX$6:$AX$419,"&lt;9")-AN38-AP38</f>
        <v>0</v>
      </c>
      <c r="AS38" s="130">
        <f>countifs('Gimnaziu II'!$F$6:$F$419,"F",'Gimnaziu II'!$G$6:$G$419,A38,'Gimnaziu II'!$AX$6:$AX$419,"&lt;9")-AO38-AQ38</f>
        <v>0</v>
      </c>
      <c r="AT38" s="130">
        <f>countifs('Gimnaziu II'!$G$6:$G$419,A38,'Gimnaziu II'!$AX$6:$AX$419,"&lt;10")-AN38-AP38-AR38</f>
        <v>0</v>
      </c>
      <c r="AU38" s="130">
        <f>countifs('Gimnaziu II'!$F$6:$F$419,"F",'Gimnaziu II'!$G$6:$G$419,A38,'Gimnaziu II'!$AX$6:$AX$419,"&lt;10")-AO38-AQ38-AS38</f>
        <v>0</v>
      </c>
      <c r="AV38" s="130">
        <f>countifs('Gimnaziu II'!$G$6:$G$419,A38,'Gimnaziu II'!$AX$6:$AX$419,"=10")</f>
        <v>16</v>
      </c>
      <c r="AW38" s="130">
        <f>countifs('Gimnaziu II'!$F$6:$F$419,"F",'Gimnaziu II'!$G$6:$G$419,A38,'Gimnaziu II'!$AX$6:$AX$419,"=10")</f>
        <v>6</v>
      </c>
      <c r="AX38" s="130">
        <f>countifs('Gimnaziu II'!$G$6:$G$419,A38,'Gimnaziu II'!$BK$6:$BK$419,"DA")</f>
        <v>0</v>
      </c>
      <c r="AY38" s="130">
        <f>countifs('Gimnaziu II'!$F$6:$F$419,"F",'Gimnaziu II'!$G$6:$G$419,A38,'Gimnaziu II'!$BK$6:$BK$419,"DA")</f>
        <v>0</v>
      </c>
      <c r="AZ38" s="109"/>
    </row>
    <row r="39" ht="30.0" customHeight="1">
      <c r="A39" s="48" t="s">
        <v>937</v>
      </c>
      <c r="B39" s="130">
        <f>countifs('Gimnaziu II'!$G$6:$G$419,A39,'Gimnaziu II'!$BE$6:$BE$419,"DA")</f>
        <v>28</v>
      </c>
      <c r="C39" s="130">
        <f>countifs('Gimnaziu II'!$F$6:$F$419,"F",'Gimnaziu II'!$G$6:$G$419,A39,'Gimnaziu II'!$BE$6:$BE$419,"DA")</f>
        <v>12</v>
      </c>
      <c r="D39" s="130">
        <f>countifs('Gimnaziu II'!$G$6:$G$419,A39,'Gimnaziu II'!$BF$6:$BF$419,"DA")</f>
        <v>0</v>
      </c>
      <c r="E39" s="130">
        <f>countifs('Gimnaziu II'!$F$6:$F$419,"F",'Gimnaziu II'!$G$6:$G$419,A39,'Gimnaziu II'!$BF$6:$BF$419,"DA")</f>
        <v>0</v>
      </c>
      <c r="F39" s="130">
        <f>countifs('Gimnaziu II'!$G$6:$G$419,A39,'Gimnaziu II'!$BG$6:$BG$419,"DA")</f>
        <v>0</v>
      </c>
      <c r="G39" s="130">
        <f>countifs('Gimnaziu II'!$F$6:$F$419,"F",'Gimnaziu II'!$G$6:$G$419,A39,'Gimnaziu II'!$BG$6:$BG$419,"DA")</f>
        <v>0</v>
      </c>
      <c r="H39" s="130">
        <f>countifs('Gimnaziu II'!$G$6:$G$419,A39,'Gimnaziu II'!$BI$6:$BI$419,"DA")</f>
        <v>0</v>
      </c>
      <c r="I39" s="130">
        <f>countifs('Gimnaziu II'!$F$6:$F$419,"F",'Gimnaziu II'!$G$6:$G$419,A39,'Gimnaziu II'!$BI$6:$BI$419,"DA")</f>
        <v>0</v>
      </c>
      <c r="J39" s="130">
        <f>countifs('Gimnaziu II'!$G$6:$G$419,A39,'Gimnaziu II'!$BJ$6:$BJ$419,"DA")</f>
        <v>28</v>
      </c>
      <c r="K39" s="130">
        <f>countifs('Gimnaziu II'!$F$6:$F$419,"F",'Gimnaziu II'!$G$6:$G$419,A39,'Gimnaziu II'!$BJ$6:$BJ$419,"DA")</f>
        <v>12</v>
      </c>
      <c r="L39" s="21">
        <f>countifs('Gimnaziu II'!$G$6:$G$419,A39,'Gimnaziu II'!$BA$6:$BA$419,"=0",'Gimnaziu II'!$BJ$6:$BJ$419,"DA",'Gimnaziu II'!$BK$6:$BK$419,"NU")</f>
        <v>27</v>
      </c>
      <c r="M39" s="130">
        <f>countifs('Gimnaziu II'!$G$6:$G$419,A39,'Gimnaziu II'!$BA$6:$BA$419,"=0",'Gimnaziu II'!$BJ$6:$BJ$419,"DA",'Gimnaziu II'!$F$6:$F$419,"F",'Gimnaziu II'!$BK$6:$BK$419,"NU")</f>
        <v>11</v>
      </c>
      <c r="N39" s="130">
        <f>countifs('Gimnaziu II'!$G$6:G$419,A39,'Gimnaziu II'!$AY$6:$AY$419,"&lt;6")</f>
        <v>0</v>
      </c>
      <c r="O39" s="130">
        <f>countifs('Gimnaziu II'!$F$6:F$419,"F",'Gimnaziu II'!$G$6:G$419,A39,'Gimnaziu II'!$AY$6:$AY$419,"&lt;6")</f>
        <v>0</v>
      </c>
      <c r="P39" s="130">
        <f>countifs('Gimnaziu II'!$G$6:G$419,A39,'Gimnaziu II'!$AY$6:$AY$419,"&lt;7")-N39</f>
        <v>0</v>
      </c>
      <c r="Q39" s="130">
        <f>countifs('Gimnaziu II'!$F$6:F$419,"F",'Gimnaziu II'!$G$6:G$419,A39,'Gimnaziu II'!$AY$6:$AY$419,"&lt;7")-O39</f>
        <v>0</v>
      </c>
      <c r="R39" s="130">
        <f>countifs('Gimnaziu II'!$G$6:G$419,A39,'Gimnaziu II'!$AY$6:$AY$419,"&lt;8")-N39-P39</f>
        <v>0</v>
      </c>
      <c r="S39" s="141">
        <f>countifs('Gimnaziu II'!$F$6:F$419,"F",'Gimnaziu II'!$G$6:G$419,A39,'Gimnaziu II'!$AY$6:$AY$419,"&lt;8")-O39-Q39</f>
        <v>0</v>
      </c>
      <c r="T39" s="130">
        <f>countifs('Gimnaziu II'!$G$6:G$419,A39,'Gimnaziu II'!$AY$6:$AY$419,"&lt;9")-N39-P39-R39</f>
        <v>6</v>
      </c>
      <c r="U39" s="141">
        <f>countifs('Gimnaziu II'!$F$6:F$419,"F",'Gimnaziu II'!$G$6:G$419,A39,'Gimnaziu II'!$AY$6:$AY$419,"&lt;9")-O39-Q39-S39</f>
        <v>2</v>
      </c>
      <c r="V39" s="130">
        <f>countifs('Gimnaziu II'!$G$6:G$419,A39,'Gimnaziu II'!$AY$6:$AY$419,"&lt;=10")-N39-P39-R39-T39</f>
        <v>21</v>
      </c>
      <c r="W39" s="141">
        <f>countifs('Gimnaziu II'!$F$6:F$419,"F",'Gimnaziu II'!$G$6:G$419,A39,'Gimnaziu II'!$AY$6:$AY$419,"&lt;=10")-O39-Q39-S39-U39</f>
        <v>9</v>
      </c>
      <c r="X39" s="130">
        <f>countifs('Gimnaziu II'!$G$6:$G$419,A39,'Gimnaziu II'!$BA$6:$BA$419,"&gt;0")</f>
        <v>1</v>
      </c>
      <c r="Y39" s="130">
        <f>countifs('Gimnaziu II'!$F$6:$F$419,"F",'Gimnaziu II'!$G$6:$G$419,A39,'Gimnaziu II'!$BA$6:$BA$419,"&gt;0")</f>
        <v>1</v>
      </c>
      <c r="Z39" s="130">
        <f>countifs('Gimnaziu II'!$G$6:$G$419,A39,'Gimnaziu II'!$BA$6:$BA$419,"=1")</f>
        <v>1</v>
      </c>
      <c r="AA39" s="130">
        <f>countifs('Gimnaziu II'!$F$6:$F$419,"F",'Gimnaziu II'!$G$6:$G$419,A39,'Gimnaziu II'!$BA$6:$BA$419,"=1")</f>
        <v>1</v>
      </c>
      <c r="AB39" s="130">
        <f>countifs('Gimnaziu II'!$G$6:$G$419,A39,'Gimnaziu II'!$BA$6:$BA$419,"=2")</f>
        <v>0</v>
      </c>
      <c r="AC39" s="130">
        <f>countifs('Gimnaziu II'!$F$6:$F$419,"F",'Gimnaziu II'!$G$6:$G$419,A39,'Gimnaziu II'!$BA$6:$BA$419,"=2")</f>
        <v>0</v>
      </c>
      <c r="AD39" s="130">
        <f>countifs('Gimnaziu II'!$G$6:$G$419,A39,'Gimnaziu II'!$BA$6:$BA$419,"=3")</f>
        <v>0</v>
      </c>
      <c r="AE39" s="130">
        <f>countifs('Gimnaziu II'!$F$6:$F$419,"F",'Gimnaziu II'!$G$6:$G$419,A39,'Gimnaziu II'!$BA$6:$BA$419,"=3")</f>
        <v>0</v>
      </c>
      <c r="AF39" s="130">
        <f>countifs('Gimnaziu II'!$G$6:$G$419,A39,'Gimnaziu II'!$BA$6:$BA$419,"&gt;3")</f>
        <v>0</v>
      </c>
      <c r="AG39" s="130">
        <f>countifs('Gimnaziu II'!$F$6:$F$419,"F",'Gimnaziu II'!$G$6:$G$419,A39,'Gimnaziu II'!$BA$6:$BA$419,"&gt;3")</f>
        <v>0</v>
      </c>
      <c r="AH39" s="130">
        <f>SUMIFS('Gimnaziu II'!$BB$6:$BB$419,'Gimnaziu II'!$G$6:$G$419,A39)</f>
        <v>338</v>
      </c>
      <c r="AI39" s="130">
        <f>SUMIFS('Gimnaziu II'!$BB$6:$BB$419,'Gimnaziu II'!$F$6:$F$419,"F",'Gimnaziu II'!$G$6:$G$419,A39)</f>
        <v>173</v>
      </c>
      <c r="AJ39" s="21">
        <f t="shared" ref="AJ39:AK39" si="32">AH39-AL39</f>
        <v>338</v>
      </c>
      <c r="AK39" s="21">
        <f t="shared" si="32"/>
        <v>173</v>
      </c>
      <c r="AL39" s="130">
        <f>SUMIFS('Gimnaziu II'!$BC$6:$BC$419,'Gimnaziu II'!$G$6:$G$419,A39)</f>
        <v>0</v>
      </c>
      <c r="AM39" s="130">
        <f>SUMIFS('Gimnaziu II'!$BC$6:$BC$419,'Gimnaziu II'!$F$6:$F$419,"F",'Gimnaziu II'!$G$6:$G$419,A39)</f>
        <v>0</v>
      </c>
      <c r="AN39" s="130">
        <f>countifs('Gimnaziu II'!$G$6:$G$419,A39,'Gimnaziu II'!$AX$6:$AX$419,"&lt;7")</f>
        <v>0</v>
      </c>
      <c r="AO39" s="130">
        <f>countifs('Gimnaziu II'!$F$6:$F$419,"F",'Gimnaziu II'!$G$6:$G$419,A39,'Gimnaziu II'!$AX$6:$AX$419,"&lt;7")</f>
        <v>0</v>
      </c>
      <c r="AP39" s="130">
        <f>countifs('Gimnaziu II'!$G$6:$G$419,A39,'Gimnaziu II'!$AX$6:$AX$419,"&lt;8")-AN39</f>
        <v>0</v>
      </c>
      <c r="AQ39" s="130">
        <f>countifs('Gimnaziu II'!$F$6:$F$419,"F",'Gimnaziu II'!$G$6:$G$419,A39,'Gimnaziu II'!$AX$6:$AX$419,"&lt;8")-AO39</f>
        <v>0</v>
      </c>
      <c r="AR39" s="130">
        <f>countifs('Gimnaziu II'!$G$6:$G$419,A39,'Gimnaziu II'!$AX$6:$AX$419,"&lt;9")-AN39-AP39</f>
        <v>0</v>
      </c>
      <c r="AS39" s="130">
        <f>countifs('Gimnaziu II'!$F$6:$F$419,"F",'Gimnaziu II'!$G$6:$G$419,A39,'Gimnaziu II'!$AX$6:$AX$419,"&lt;9")-AO39-AQ39</f>
        <v>0</v>
      </c>
      <c r="AT39" s="130">
        <f>countifs('Gimnaziu II'!$G$6:$G$419,A39,'Gimnaziu II'!$AX$6:$AX$419,"&lt;10")-AN39-AP39-AR39</f>
        <v>0</v>
      </c>
      <c r="AU39" s="130">
        <f>countifs('Gimnaziu II'!$F$6:$F$419,"F",'Gimnaziu II'!$G$6:$G$419,A39,'Gimnaziu II'!$AX$6:$AX$419,"&lt;10")-AO39-AQ39-AS39</f>
        <v>0</v>
      </c>
      <c r="AV39" s="130">
        <f>countifs('Gimnaziu II'!$G$6:$G$419,A39,'Gimnaziu II'!$AX$6:$AX$419,"=10")</f>
        <v>28</v>
      </c>
      <c r="AW39" s="130">
        <f>countifs('Gimnaziu II'!$F$6:$F$419,"F",'Gimnaziu II'!$G$6:$G$419,A39,'Gimnaziu II'!$AX$6:$AX$419,"=10")</f>
        <v>12</v>
      </c>
      <c r="AX39" s="130">
        <f>countifs('Gimnaziu II'!$G$6:$G$419,A39,'Gimnaziu II'!$BK$6:$BK$419,"DA")</f>
        <v>0</v>
      </c>
      <c r="AY39" s="130">
        <f>countifs('Gimnaziu II'!$F$6:$F$419,"F",'Gimnaziu II'!$G$6:$G$419,A39,'Gimnaziu II'!$BK$6:$BK$419,"DA")</f>
        <v>0</v>
      </c>
      <c r="AZ39" s="109"/>
    </row>
    <row r="40" ht="30.0" customHeight="1">
      <c r="A40" s="48" t="s">
        <v>1078</v>
      </c>
      <c r="B40" s="130">
        <f>countifs('Gimnaziu II'!$G$6:$G$419,A40,'Gimnaziu II'!$BE$6:$BE$419,"DA")</f>
        <v>27</v>
      </c>
      <c r="C40" s="130">
        <f>countifs('Gimnaziu II'!$F$6:$F$419,"F",'Gimnaziu II'!$G$6:$G$419,A40,'Gimnaziu II'!$BE$6:$BE$419,"DA")</f>
        <v>14</v>
      </c>
      <c r="D40" s="130">
        <f>countifs('Gimnaziu II'!$G$6:$G$419,A40,'Gimnaziu II'!$BF$6:$BF$419,"DA")</f>
        <v>0</v>
      </c>
      <c r="E40" s="130">
        <f>countifs('Gimnaziu II'!$F$6:$F$419,"F",'Gimnaziu II'!$G$6:$G$419,A40,'Gimnaziu II'!$BF$6:$BF$419,"DA")</f>
        <v>0</v>
      </c>
      <c r="F40" s="130">
        <f>countifs('Gimnaziu II'!$G$6:$G$419,A40,'Gimnaziu II'!$BG$6:$BG$419,"DA")</f>
        <v>0</v>
      </c>
      <c r="G40" s="130">
        <f>countifs('Gimnaziu II'!$F$6:$F$419,"F",'Gimnaziu II'!$G$6:$G$419,A40,'Gimnaziu II'!$BG$6:$BG$419,"DA")</f>
        <v>0</v>
      </c>
      <c r="H40" s="130">
        <f>countifs('Gimnaziu II'!$G$6:$G$419,A40,'Gimnaziu II'!$BI$6:$BI$419,"DA")</f>
        <v>0</v>
      </c>
      <c r="I40" s="130">
        <f>countifs('Gimnaziu II'!$F$6:$F$419,"F",'Gimnaziu II'!$G$6:$G$419,A40,'Gimnaziu II'!$BI$6:$BI$419,"DA")</f>
        <v>0</v>
      </c>
      <c r="J40" s="130">
        <f>countifs('Gimnaziu II'!$G$6:$G$419,A40,'Gimnaziu II'!$BJ$6:$BJ$419,"DA")</f>
        <v>27</v>
      </c>
      <c r="K40" s="130">
        <f>countifs('Gimnaziu II'!$F$6:$F$419,"F",'Gimnaziu II'!$G$6:$G$419,A40,'Gimnaziu II'!$BJ$6:$BJ$419,"DA")</f>
        <v>14</v>
      </c>
      <c r="L40" s="21">
        <f>countifs('Gimnaziu II'!$G$6:$G$419,A40,'Gimnaziu II'!$BA$6:$BA$419,"=0",'Gimnaziu II'!$BJ$6:$BJ$419,"DA",'Gimnaziu II'!$BK$6:$BK$419,"NU")</f>
        <v>24</v>
      </c>
      <c r="M40" s="130">
        <f>countifs('Gimnaziu II'!$G$6:$G$419,A40,'Gimnaziu II'!$BA$6:$BA$419,"=0",'Gimnaziu II'!$BJ$6:$BJ$419,"DA",'Gimnaziu II'!$F$6:$F$419,"F",'Gimnaziu II'!$BK$6:$BK$419,"NU")</f>
        <v>13</v>
      </c>
      <c r="N40" s="130">
        <f>countifs('Gimnaziu II'!$G$6:G$419,A40,'Gimnaziu II'!$AY$6:$AY$419,"&lt;6")</f>
        <v>0</v>
      </c>
      <c r="O40" s="130">
        <f>countifs('Gimnaziu II'!$F$6:F$419,"F",'Gimnaziu II'!$G$6:G$419,A40,'Gimnaziu II'!$AY$6:$AY$419,"&lt;6")</f>
        <v>0</v>
      </c>
      <c r="P40" s="130">
        <f>countifs('Gimnaziu II'!$G$6:G$419,A40,'Gimnaziu II'!$AY$6:$AY$419,"&lt;7")-N40</f>
        <v>0</v>
      </c>
      <c r="Q40" s="130">
        <f>countifs('Gimnaziu II'!$F$6:F$419,"F",'Gimnaziu II'!$G$6:G$419,A40,'Gimnaziu II'!$AY$6:$AY$419,"&lt;7")-O40</f>
        <v>0</v>
      </c>
      <c r="R40" s="130">
        <f>countifs('Gimnaziu II'!$G$6:G$419,A40,'Gimnaziu II'!$AY$6:$AY$419,"&lt;8")-N40-P40</f>
        <v>2</v>
      </c>
      <c r="S40" s="141">
        <f>countifs('Gimnaziu II'!$F$6:F$419,"F",'Gimnaziu II'!$G$6:G$419,A40,'Gimnaziu II'!$AY$6:$AY$419,"&lt;8")-O40-Q40</f>
        <v>0</v>
      </c>
      <c r="T40" s="130">
        <f>countifs('Gimnaziu II'!$G$6:G$419,A40,'Gimnaziu II'!$AY$6:$AY$419,"&lt;9")-N40-P40-R40</f>
        <v>10</v>
      </c>
      <c r="U40" s="141">
        <f>countifs('Gimnaziu II'!$F$6:F$419,"F",'Gimnaziu II'!$G$6:G$419,A40,'Gimnaziu II'!$AY$6:$AY$419,"&lt;9")-O40-Q40-S40</f>
        <v>8</v>
      </c>
      <c r="V40" s="130">
        <f>countifs('Gimnaziu II'!$G$6:G$419,A40,'Gimnaziu II'!$AY$6:$AY$419,"&lt;=10")-N40-P40-R40-T40</f>
        <v>12</v>
      </c>
      <c r="W40" s="141">
        <f>countifs('Gimnaziu II'!$F$6:F$419,"F",'Gimnaziu II'!$G$6:G$419,A40,'Gimnaziu II'!$AY$6:$AY$419,"&lt;=10")-O40-Q40-S40-U40</f>
        <v>5</v>
      </c>
      <c r="X40" s="130">
        <f>countifs('Gimnaziu II'!$G$6:$G$419,A40,'Gimnaziu II'!$BA$6:$BA$419,"&gt;0")</f>
        <v>3</v>
      </c>
      <c r="Y40" s="130">
        <f>countifs('Gimnaziu II'!$F$6:$F$419,"F",'Gimnaziu II'!$G$6:$G$419,A40,'Gimnaziu II'!$BA$6:$BA$419,"&gt;0")</f>
        <v>1</v>
      </c>
      <c r="Z40" s="130">
        <f>countifs('Gimnaziu II'!$G$6:$G$419,A40,'Gimnaziu II'!$BA$6:$BA$419,"=1")</f>
        <v>3</v>
      </c>
      <c r="AA40" s="130">
        <f>countifs('Gimnaziu II'!$F$6:$F$419,"F",'Gimnaziu II'!$G$6:$G$419,A40,'Gimnaziu II'!$BA$6:$BA$419,"=1")</f>
        <v>1</v>
      </c>
      <c r="AB40" s="130">
        <f>countifs('Gimnaziu II'!$G$6:$G$419,A40,'Gimnaziu II'!$BA$6:$BA$419,"=2")</f>
        <v>0</v>
      </c>
      <c r="AC40" s="130">
        <f>countifs('Gimnaziu II'!$F$6:$F$419,"F",'Gimnaziu II'!$G$6:$G$419,A40,'Gimnaziu II'!$BA$6:$BA$419,"=2")</f>
        <v>0</v>
      </c>
      <c r="AD40" s="130">
        <f>countifs('Gimnaziu II'!$G$6:$G$419,A40,'Gimnaziu II'!$BA$6:$BA$419,"=3")</f>
        <v>0</v>
      </c>
      <c r="AE40" s="130">
        <f>countifs('Gimnaziu II'!$F$6:$F$419,"F",'Gimnaziu II'!$G$6:$G$419,A40,'Gimnaziu II'!$BA$6:$BA$419,"=3")</f>
        <v>0</v>
      </c>
      <c r="AF40" s="130">
        <f>countifs('Gimnaziu II'!$G$6:$G$419,A40,'Gimnaziu II'!$BA$6:$BA$419,"&gt;3")</f>
        <v>0</v>
      </c>
      <c r="AG40" s="130">
        <f>countifs('Gimnaziu II'!$F$6:$F$419,"F",'Gimnaziu II'!$G$6:$G$419,A40,'Gimnaziu II'!$BA$6:$BA$419,"&gt;3")</f>
        <v>0</v>
      </c>
      <c r="AH40" s="130">
        <f>SUMIFS('Gimnaziu II'!$BB$6:$BB$419,'Gimnaziu II'!$G$6:$G$419,A40)</f>
        <v>377</v>
      </c>
      <c r="AI40" s="130">
        <f>SUMIFS('Gimnaziu II'!$BB$6:$BB$419,'Gimnaziu II'!$F$6:$F$419,"F",'Gimnaziu II'!$G$6:$G$419,A40)</f>
        <v>195</v>
      </c>
      <c r="AJ40" s="21">
        <f t="shared" ref="AJ40:AK40" si="33">AH40-AL40</f>
        <v>359</v>
      </c>
      <c r="AK40" s="21">
        <f t="shared" si="33"/>
        <v>182</v>
      </c>
      <c r="AL40" s="130">
        <f>SUMIFS('Gimnaziu II'!$BC$6:$BC$419,'Gimnaziu II'!$G$6:$G$419,A40)</f>
        <v>18</v>
      </c>
      <c r="AM40" s="130">
        <f>SUMIFS('Gimnaziu II'!$BC$6:$BC$419,'Gimnaziu II'!$F$6:$F$419,"F",'Gimnaziu II'!$G$6:$G$419,A40)</f>
        <v>13</v>
      </c>
      <c r="AN40" s="130">
        <f>countifs('Gimnaziu II'!$G$6:$G$419,A40,'Gimnaziu II'!$AX$6:$AX$419,"&lt;7")</f>
        <v>0</v>
      </c>
      <c r="AO40" s="130">
        <f>countifs('Gimnaziu II'!$F$6:$F$419,"F",'Gimnaziu II'!$G$6:$G$419,A40,'Gimnaziu II'!$AX$6:$AX$419,"&lt;7")</f>
        <v>0</v>
      </c>
      <c r="AP40" s="130">
        <f>countifs('Gimnaziu II'!$G$6:$G$419,A40,'Gimnaziu II'!$AX$6:$AX$419,"&lt;8")-AN40</f>
        <v>0</v>
      </c>
      <c r="AQ40" s="130">
        <f>countifs('Gimnaziu II'!$F$6:$F$419,"F",'Gimnaziu II'!$G$6:$G$419,A40,'Gimnaziu II'!$AX$6:$AX$419,"&lt;8")-AO40</f>
        <v>0</v>
      </c>
      <c r="AR40" s="130">
        <f>countifs('Gimnaziu II'!$G$6:$G$419,A40,'Gimnaziu II'!$AX$6:$AX$419,"&lt;9")-AN40-AP40</f>
        <v>0</v>
      </c>
      <c r="AS40" s="130">
        <f>countifs('Gimnaziu II'!$F$6:$F$419,"F",'Gimnaziu II'!$G$6:$G$419,A40,'Gimnaziu II'!$AX$6:$AX$419,"&lt;9")-AO40-AQ40</f>
        <v>0</v>
      </c>
      <c r="AT40" s="130">
        <f>countifs('Gimnaziu II'!$G$6:$G$419,A40,'Gimnaziu II'!$AX$6:$AX$419,"&lt;10")-AN40-AP40-AR40</f>
        <v>0</v>
      </c>
      <c r="AU40" s="130">
        <f>countifs('Gimnaziu II'!$F$6:$F$419,"F",'Gimnaziu II'!$G$6:$G$419,A40,'Gimnaziu II'!$AX$6:$AX$419,"&lt;10")-AO40-AQ40-AS40</f>
        <v>0</v>
      </c>
      <c r="AV40" s="130">
        <f>countifs('Gimnaziu II'!$G$6:$G$419,A40,'Gimnaziu II'!$AX$6:$AX$419,"=10")</f>
        <v>27</v>
      </c>
      <c r="AW40" s="130">
        <f>countifs('Gimnaziu II'!$F$6:$F$419,"F",'Gimnaziu II'!$G$6:$G$419,A40,'Gimnaziu II'!$AX$6:$AX$419,"=10")</f>
        <v>14</v>
      </c>
      <c r="AX40" s="130">
        <f>countifs('Gimnaziu II'!$G$6:$G$419,A40,'Gimnaziu II'!$BK$6:$BK$419,"DA")</f>
        <v>0</v>
      </c>
      <c r="AY40" s="130">
        <f>countifs('Gimnaziu II'!$F$6:$F$419,"F",'Gimnaziu II'!$G$6:$G$419,A40,'Gimnaziu II'!$BK$6:$BK$419,"DA")</f>
        <v>0</v>
      </c>
      <c r="AZ40" s="109"/>
    </row>
    <row r="41" ht="30.0" customHeight="1">
      <c r="A41" s="133" t="s">
        <v>2071</v>
      </c>
      <c r="B41" s="134">
        <f t="shared" ref="B41:AY41" si="34">SUM(B38:B40)</f>
        <v>71</v>
      </c>
      <c r="C41" s="134">
        <f t="shared" si="34"/>
        <v>32</v>
      </c>
      <c r="D41" s="134">
        <f t="shared" si="34"/>
        <v>0</v>
      </c>
      <c r="E41" s="134">
        <f t="shared" si="34"/>
        <v>0</v>
      </c>
      <c r="F41" s="134">
        <f t="shared" si="34"/>
        <v>0</v>
      </c>
      <c r="G41" s="134">
        <f t="shared" si="34"/>
        <v>0</v>
      </c>
      <c r="H41" s="134">
        <f t="shared" si="34"/>
        <v>1</v>
      </c>
      <c r="I41" s="134">
        <f t="shared" si="34"/>
        <v>0</v>
      </c>
      <c r="J41" s="134">
        <f t="shared" si="34"/>
        <v>71</v>
      </c>
      <c r="K41" s="134">
        <f t="shared" si="34"/>
        <v>32</v>
      </c>
      <c r="L41" s="134">
        <f t="shared" si="34"/>
        <v>67</v>
      </c>
      <c r="M41" s="134">
        <f t="shared" si="34"/>
        <v>30</v>
      </c>
      <c r="N41" s="134">
        <f t="shared" si="34"/>
        <v>0</v>
      </c>
      <c r="O41" s="134">
        <f t="shared" si="34"/>
        <v>0</v>
      </c>
      <c r="P41" s="134">
        <f t="shared" si="34"/>
        <v>0</v>
      </c>
      <c r="Q41" s="134">
        <f t="shared" si="34"/>
        <v>0</v>
      </c>
      <c r="R41" s="134">
        <f t="shared" si="34"/>
        <v>3</v>
      </c>
      <c r="S41" s="134">
        <f t="shared" si="34"/>
        <v>1</v>
      </c>
      <c r="T41" s="134">
        <f t="shared" si="34"/>
        <v>23</v>
      </c>
      <c r="U41" s="134">
        <f t="shared" si="34"/>
        <v>12</v>
      </c>
      <c r="V41" s="134">
        <f t="shared" si="34"/>
        <v>41</v>
      </c>
      <c r="W41" s="134">
        <f t="shared" si="34"/>
        <v>17</v>
      </c>
      <c r="X41" s="134">
        <f t="shared" si="34"/>
        <v>4</v>
      </c>
      <c r="Y41" s="134">
        <f t="shared" si="34"/>
        <v>2</v>
      </c>
      <c r="Z41" s="134">
        <f t="shared" si="34"/>
        <v>4</v>
      </c>
      <c r="AA41" s="134">
        <f t="shared" si="34"/>
        <v>2</v>
      </c>
      <c r="AB41" s="134">
        <f t="shared" si="34"/>
        <v>0</v>
      </c>
      <c r="AC41" s="134">
        <f t="shared" si="34"/>
        <v>0</v>
      </c>
      <c r="AD41" s="134">
        <f t="shared" si="34"/>
        <v>0</v>
      </c>
      <c r="AE41" s="134">
        <f t="shared" si="34"/>
        <v>0</v>
      </c>
      <c r="AF41" s="134">
        <f t="shared" si="34"/>
        <v>0</v>
      </c>
      <c r="AG41" s="134">
        <f t="shared" si="34"/>
        <v>0</v>
      </c>
      <c r="AH41" s="134">
        <f t="shared" si="34"/>
        <v>951</v>
      </c>
      <c r="AI41" s="134">
        <f t="shared" si="34"/>
        <v>456</v>
      </c>
      <c r="AJ41" s="134">
        <f t="shared" si="34"/>
        <v>933</v>
      </c>
      <c r="AK41" s="134">
        <f t="shared" si="34"/>
        <v>443</v>
      </c>
      <c r="AL41" s="134">
        <f t="shared" si="34"/>
        <v>18</v>
      </c>
      <c r="AM41" s="134">
        <f t="shared" si="34"/>
        <v>13</v>
      </c>
      <c r="AN41" s="134">
        <f t="shared" si="34"/>
        <v>0</v>
      </c>
      <c r="AO41" s="134">
        <f t="shared" si="34"/>
        <v>0</v>
      </c>
      <c r="AP41" s="134">
        <f t="shared" si="34"/>
        <v>0</v>
      </c>
      <c r="AQ41" s="134">
        <f t="shared" si="34"/>
        <v>0</v>
      </c>
      <c r="AR41" s="134">
        <f t="shared" si="34"/>
        <v>0</v>
      </c>
      <c r="AS41" s="134">
        <f t="shared" si="34"/>
        <v>0</v>
      </c>
      <c r="AT41" s="134">
        <f t="shared" si="34"/>
        <v>0</v>
      </c>
      <c r="AU41" s="134">
        <f t="shared" si="34"/>
        <v>0</v>
      </c>
      <c r="AV41" s="134">
        <f t="shared" si="34"/>
        <v>71</v>
      </c>
      <c r="AW41" s="134">
        <f t="shared" si="34"/>
        <v>32</v>
      </c>
      <c r="AX41" s="134">
        <f t="shared" si="34"/>
        <v>0</v>
      </c>
      <c r="AY41" s="134">
        <f t="shared" si="34"/>
        <v>0</v>
      </c>
      <c r="AZ41" s="145"/>
    </row>
    <row r="42" ht="30.0" customHeight="1">
      <c r="A42" s="48" t="s">
        <v>1182</v>
      </c>
      <c r="B42" s="130">
        <f>countifs('Gimnaziu II'!$G$6:$G$419,A42,'Gimnaziu II'!$BE$6:$BE$419,"DA")</f>
        <v>25</v>
      </c>
      <c r="C42" s="130">
        <f>countifs('Gimnaziu II'!$F$6:$F$419,"F",'Gimnaziu II'!$G$6:$G$419,A42,'Gimnaziu II'!$BE$6:$BE$419,"DA")</f>
        <v>11</v>
      </c>
      <c r="D42" s="130">
        <f>countifs('Gimnaziu II'!$G$6:$G$419,A42,'Gimnaziu II'!$BF$6:$BF$419,"DA")</f>
        <v>3</v>
      </c>
      <c r="E42" s="130">
        <f>countifs('Gimnaziu II'!$F$6:$F$419,"F",'Gimnaziu II'!$G$6:$G$419,A42,'Gimnaziu II'!$BF$6:$BF$419,"DA")</f>
        <v>3</v>
      </c>
      <c r="F42" s="130">
        <f>countifs('Gimnaziu II'!$G$6:$G$419,A42,'Gimnaziu II'!$BG$6:$BG$419,"DA")</f>
        <v>0</v>
      </c>
      <c r="G42" s="130">
        <f>countifs('Gimnaziu II'!$F$6:$F$419,"F",'Gimnaziu II'!$G$6:$G$419,A42,'Gimnaziu II'!$BG$6:$BG$419,"DA")</f>
        <v>0</v>
      </c>
      <c r="H42" s="130">
        <f>countifs('Gimnaziu II'!$G$6:$G$419,A42,'Gimnaziu II'!$BI$6:$BI$419,"DA")</f>
        <v>2</v>
      </c>
      <c r="I42" s="130">
        <f>countifs('Gimnaziu II'!$F$6:$F$419,"F",'Gimnaziu II'!$G$6:$G$419,A42,'Gimnaziu II'!$BI$6:$BI$419,"DA")</f>
        <v>1</v>
      </c>
      <c r="J42" s="130">
        <f>countifs('Gimnaziu II'!$G$6:$G$419,A42,'Gimnaziu II'!$BJ$6:$BJ$419,"DA")</f>
        <v>25</v>
      </c>
      <c r="K42" s="130">
        <f>countifs('Gimnaziu II'!$F$6:$F$419,"F",'Gimnaziu II'!$G$6:$G$419,A42,'Gimnaziu II'!$BJ$6:$BJ$419,"DA")</f>
        <v>11</v>
      </c>
      <c r="L42" s="21">
        <f>countifs('Gimnaziu II'!$G$6:$G$419,A42,'Gimnaziu II'!$BA$6:$BA$419,"=0",'Gimnaziu II'!$BJ$6:$BJ$419,"DA",'Gimnaziu II'!$BK$6:$BK$419,"NU")</f>
        <v>24</v>
      </c>
      <c r="M42" s="130">
        <f>countifs('Gimnaziu II'!$G$6:$G$419,A42,'Gimnaziu II'!$BA$6:$BA$419,"=0",'Gimnaziu II'!$BJ$6:$BJ$419,"DA",'Gimnaziu II'!$F$6:$F$419,"F",'Gimnaziu II'!$BK$6:$BK$419,"NU")</f>
        <v>11</v>
      </c>
      <c r="N42" s="130">
        <f>countifs('Gimnaziu II'!$G$6:G$419,A42,'Gimnaziu II'!$AY$6:$AY$419,"&lt;6")</f>
        <v>0</v>
      </c>
      <c r="O42" s="130">
        <f>countifs('Gimnaziu II'!$F$6:F$419,"F",'Gimnaziu II'!$G$6:G$419,A42,'Gimnaziu II'!$AY$6:$AY$419,"&lt;6")</f>
        <v>0</v>
      </c>
      <c r="P42" s="130">
        <f>countifs('Gimnaziu II'!$G$6:G$419,A42,'Gimnaziu II'!$AY$6:$AY$419,"&lt;7")-N42</f>
        <v>1</v>
      </c>
      <c r="Q42" s="130">
        <f>countifs('Gimnaziu II'!$F$6:F$419,"F",'Gimnaziu II'!$G$6:G$419,A42,'Gimnaziu II'!$AY$6:$AY$419,"&lt;7")-O42</f>
        <v>0</v>
      </c>
      <c r="R42" s="130">
        <f>countifs('Gimnaziu II'!$G$6:G$419,A42,'Gimnaziu II'!$AY$6:$AY$419,"&lt;8")-N42-P42</f>
        <v>6</v>
      </c>
      <c r="S42" s="141">
        <f>countifs('Gimnaziu II'!$F$6:F$419,"F",'Gimnaziu II'!$G$6:G$419,A42,'Gimnaziu II'!$AY$6:$AY$419,"&lt;8")-O42-Q42</f>
        <v>1</v>
      </c>
      <c r="T42" s="130">
        <f>countifs('Gimnaziu II'!$G$6:G$419,A42,'Gimnaziu II'!$AY$6:$AY$419,"&lt;9")-N42-P42-R42</f>
        <v>6</v>
      </c>
      <c r="U42" s="141">
        <f>countifs('Gimnaziu II'!$F$6:F$419,"F",'Gimnaziu II'!$G$6:G$419,A42,'Gimnaziu II'!$AY$6:$AY$419,"&lt;9")-O42-Q42-S42</f>
        <v>4</v>
      </c>
      <c r="V42" s="130">
        <f>countifs('Gimnaziu II'!$G$6:G$419,A42,'Gimnaziu II'!$AY$6:$AY$419,"&lt;=10")-N42-P42-R42-T42</f>
        <v>11</v>
      </c>
      <c r="W42" s="141">
        <f>countifs('Gimnaziu II'!$F$6:F$419,"F",'Gimnaziu II'!$G$6:G$419,A42,'Gimnaziu II'!$AY$6:$AY$419,"&lt;=10")-O42-Q42-S42-U42</f>
        <v>6</v>
      </c>
      <c r="X42" s="130">
        <f>countifs('Gimnaziu II'!$G$6:$G$419,A42,'Gimnaziu II'!$BA$6:$BA$419,"&gt;0")</f>
        <v>1</v>
      </c>
      <c r="Y42" s="130">
        <f>countifs('Gimnaziu II'!$F$6:$F$419,"F",'Gimnaziu II'!$G$6:$G$419,A42,'Gimnaziu II'!$BA$6:$BA$419,"&gt;0")</f>
        <v>0</v>
      </c>
      <c r="Z42" s="130">
        <f>countifs('Gimnaziu II'!$G$6:$G$419,A42,'Gimnaziu II'!$BA$6:$BA$419,"=1")</f>
        <v>1</v>
      </c>
      <c r="AA42" s="130">
        <f>countifs('Gimnaziu II'!$F$6:$F$419,"F",'Gimnaziu II'!$G$6:$G$419,A42,'Gimnaziu II'!$BA$6:$BA$419,"=1")</f>
        <v>0</v>
      </c>
      <c r="AB42" s="130">
        <f>countifs('Gimnaziu II'!$G$6:$G$419,A42,'Gimnaziu II'!$BA$6:$BA$419,"=2")</f>
        <v>0</v>
      </c>
      <c r="AC42" s="130">
        <f>countifs('Gimnaziu II'!$F$6:$F$419,"F",'Gimnaziu II'!$G$6:$G$419,A42,'Gimnaziu II'!$BA$6:$BA$419,"=2")</f>
        <v>0</v>
      </c>
      <c r="AD42" s="130">
        <f>countifs('Gimnaziu II'!$G$6:$G$419,A42,'Gimnaziu II'!$BA$6:$BA$419,"=3")</f>
        <v>0</v>
      </c>
      <c r="AE42" s="130">
        <f>countifs('Gimnaziu II'!$F$6:$F$419,"F",'Gimnaziu II'!$G$6:$G$419,A42,'Gimnaziu II'!$BA$6:$BA$419,"=3")</f>
        <v>0</v>
      </c>
      <c r="AF42" s="130">
        <f>countifs('Gimnaziu II'!$G$6:$G$419,A42,'Gimnaziu II'!$BA$6:$BA$419,"&gt;3")</f>
        <v>0</v>
      </c>
      <c r="AG42" s="130">
        <f>countifs('Gimnaziu II'!$F$6:$F$419,"F",'Gimnaziu II'!$G$6:$G$419,A42,'Gimnaziu II'!$BA$6:$BA$419,"&gt;3")</f>
        <v>0</v>
      </c>
      <c r="AH42" s="130">
        <f>SUMIFS('Gimnaziu II'!$BB$6:$BB$419,'Gimnaziu II'!$G$6:$G$419,A42)</f>
        <v>325</v>
      </c>
      <c r="AI42" s="130">
        <f>SUMIFS('Gimnaziu II'!$BB$6:$BB$419,'Gimnaziu II'!$F$6:$F$419,"F",'Gimnaziu II'!$G$6:$G$419,A42)</f>
        <v>64</v>
      </c>
      <c r="AJ42" s="21">
        <f t="shared" ref="AJ42:AK42" si="35">AH42-AL42</f>
        <v>320</v>
      </c>
      <c r="AK42" s="21">
        <f t="shared" si="35"/>
        <v>64</v>
      </c>
      <c r="AL42" s="130">
        <f>SUMIFS('Gimnaziu II'!$BC$6:$BC$419,'Gimnaziu II'!$G$6:$G$419,A42)</f>
        <v>5</v>
      </c>
      <c r="AM42" s="130">
        <f>SUMIFS('Gimnaziu II'!$BC$6:$BC$419,'Gimnaziu II'!$F$6:$F$419,"F",'Gimnaziu II'!$G$6:$G$419,A42)</f>
        <v>0</v>
      </c>
      <c r="AN42" s="130">
        <f>countifs('Gimnaziu II'!$G$6:$G$419,A42,'Gimnaziu II'!$AX$6:$AX$419,"&lt;7")</f>
        <v>0</v>
      </c>
      <c r="AO42" s="130">
        <f>countifs('Gimnaziu II'!$F$6:$F$419,"F",'Gimnaziu II'!$G$6:$G$419,A42,'Gimnaziu II'!$AX$6:$AX$419,"&lt;7")</f>
        <v>0</v>
      </c>
      <c r="AP42" s="130">
        <f>countifs('Gimnaziu II'!$G$6:$G$419,A42,'Gimnaziu II'!$AX$6:$AX$419,"&lt;8")-AN42</f>
        <v>0</v>
      </c>
      <c r="AQ42" s="130">
        <f>countifs('Gimnaziu II'!$F$6:$F$419,"F",'Gimnaziu II'!$G$6:$G$419,A42,'Gimnaziu II'!$AX$6:$AX$419,"&lt;8")-AO42</f>
        <v>0</v>
      </c>
      <c r="AR42" s="130">
        <f>countifs('Gimnaziu II'!$G$6:$G$419,A42,'Gimnaziu II'!$AX$6:$AX$419,"&lt;9")-AN42-AP42</f>
        <v>0</v>
      </c>
      <c r="AS42" s="130">
        <f>countifs('Gimnaziu II'!$F$6:$F$419,"F",'Gimnaziu II'!$G$6:$G$419,A42,'Gimnaziu II'!$AX$6:$AX$419,"&lt;9")-AO42-AQ42</f>
        <v>0</v>
      </c>
      <c r="AT42" s="130">
        <f>countifs('Gimnaziu II'!$G$6:$G$419,A42,'Gimnaziu II'!$AX$6:$AX$419,"&lt;10")-AN42-AP42-AR42</f>
        <v>0</v>
      </c>
      <c r="AU42" s="130">
        <f>countifs('Gimnaziu II'!$F$6:$F$419,"F",'Gimnaziu II'!$G$6:$G$419,A42,'Gimnaziu II'!$AX$6:$AX$419,"&lt;10")-AO42-AQ42-AS42</f>
        <v>0</v>
      </c>
      <c r="AV42" s="130">
        <f>countifs('Gimnaziu II'!$G$6:$G$419,A42,'Gimnaziu II'!$AX$6:$AX$419,"=10")</f>
        <v>25</v>
      </c>
      <c r="AW42" s="130">
        <f>countifs('Gimnaziu II'!$F$6:$F$419,"F",'Gimnaziu II'!$G$6:$G$419,A42,'Gimnaziu II'!$AX$6:$AX$419,"=10")</f>
        <v>11</v>
      </c>
      <c r="AX42" s="130">
        <f>countifs('Gimnaziu II'!$G$6:$G$419,A42,'Gimnaziu II'!$BK$6:$BK$419,"DA")</f>
        <v>0</v>
      </c>
      <c r="AY42" s="130">
        <f>countifs('Gimnaziu II'!$F$6:$F$419,"F",'Gimnaziu II'!$G$6:$G$419,A42,'Gimnaziu II'!$BK$6:$BK$419,"DA")</f>
        <v>0</v>
      </c>
      <c r="AZ42" s="109"/>
    </row>
    <row r="43" ht="30.0" customHeight="1">
      <c r="A43" s="48" t="s">
        <v>1237</v>
      </c>
      <c r="B43" s="130">
        <f>countifs('Gimnaziu II'!$G$6:$G$419,A43,'Gimnaziu II'!$BE$6:$BE$419,"DA")</f>
        <v>34</v>
      </c>
      <c r="C43" s="130">
        <f>countifs('Gimnaziu II'!$F$6:$F$419,"F",'Gimnaziu II'!$G$6:$G$419,A43,'Gimnaziu II'!$BE$6:$BE$419,"DA")</f>
        <v>15</v>
      </c>
      <c r="D43" s="130">
        <f>countifs('Gimnaziu II'!$G$6:$G$419,A43,'Gimnaziu II'!$BF$6:$BF$419,"DA")</f>
        <v>0</v>
      </c>
      <c r="E43" s="130">
        <f>countifs('Gimnaziu II'!$F$6:$F$419,"F",'Gimnaziu II'!$G$6:$G$419,A43,'Gimnaziu II'!$BF$6:$BF$419,"DA")</f>
        <v>0</v>
      </c>
      <c r="F43" s="130">
        <f>countifs('Gimnaziu II'!$G$6:$G$419,A43,'Gimnaziu II'!$BG$6:$BG$419,"DA")</f>
        <v>0</v>
      </c>
      <c r="G43" s="130">
        <f>countifs('Gimnaziu II'!$F$6:$F$419,"F",'Gimnaziu II'!$G$6:$G$419,A43,'Gimnaziu II'!$BG$6:$BG$419,"DA")</f>
        <v>0</v>
      </c>
      <c r="H43" s="130">
        <f>countifs('Gimnaziu II'!$G$6:$G$419,A43,'Gimnaziu II'!$BI$6:$BI$419,"DA")</f>
        <v>0</v>
      </c>
      <c r="I43" s="130">
        <f>countifs('Gimnaziu II'!$F$6:$F$419,"F",'Gimnaziu II'!$G$6:$G$419,A43,'Gimnaziu II'!$BI$6:$BI$419,"DA")</f>
        <v>0</v>
      </c>
      <c r="J43" s="130">
        <f>countifs('Gimnaziu II'!$G$6:$G$419,A43,'Gimnaziu II'!$BJ$6:$BJ$419,"DA")</f>
        <v>34</v>
      </c>
      <c r="K43" s="130">
        <f>countifs('Gimnaziu II'!$F$6:$F$419,"F",'Gimnaziu II'!$G$6:$G$419,A43,'Gimnaziu II'!$BJ$6:$BJ$419,"DA")</f>
        <v>15</v>
      </c>
      <c r="L43" s="21">
        <f>countifs('Gimnaziu II'!$G$6:$G$419,A43,'Gimnaziu II'!$BA$6:$BA$419,"=0",'Gimnaziu II'!$BJ$6:$BJ$419,"DA",'Gimnaziu II'!$BK$6:$BK$419,"NU")</f>
        <v>32</v>
      </c>
      <c r="M43" s="130">
        <f>countifs('Gimnaziu II'!$G$6:$G$419,A43,'Gimnaziu II'!$BA$6:$BA$419,"=0",'Gimnaziu II'!$BJ$6:$BJ$419,"DA",'Gimnaziu II'!$F$6:$F$419,"F",'Gimnaziu II'!$BK$6:$BK$419,"NU")</f>
        <v>15</v>
      </c>
      <c r="N43" s="130">
        <f>countifs('Gimnaziu II'!$G$6:G$419,A43,'Gimnaziu II'!$AY$6:$AY$419,"&lt;6")</f>
        <v>0</v>
      </c>
      <c r="O43" s="130">
        <f>countifs('Gimnaziu II'!$F$6:F$419,"F",'Gimnaziu II'!$G$6:G$419,A43,'Gimnaziu II'!$AY$6:$AY$419,"&lt;6")</f>
        <v>0</v>
      </c>
      <c r="P43" s="130">
        <f>countifs('Gimnaziu II'!$G$6:G$419,A43,'Gimnaziu II'!$AY$6:$AY$419,"&lt;7")-N43</f>
        <v>0</v>
      </c>
      <c r="Q43" s="130">
        <f>countifs('Gimnaziu II'!$F$6:F$419,"F",'Gimnaziu II'!$G$6:G$419,A43,'Gimnaziu II'!$AY$6:$AY$419,"&lt;7")-O43</f>
        <v>0</v>
      </c>
      <c r="R43" s="130">
        <f>countifs('Gimnaziu II'!$G$6:G$419,A43,'Gimnaziu II'!$AY$6:$AY$419,"&lt;8")-N43-P43</f>
        <v>4</v>
      </c>
      <c r="S43" s="141">
        <f>countifs('Gimnaziu II'!$F$6:F$419,"F",'Gimnaziu II'!$G$6:G$419,A43,'Gimnaziu II'!$AY$6:$AY$419,"&lt;8")-O43-Q43</f>
        <v>0</v>
      </c>
      <c r="T43" s="130">
        <f>countifs('Gimnaziu II'!$G$6:G$419,A43,'Gimnaziu II'!$AY$6:$AY$419,"&lt;9")-N43-P43-R43</f>
        <v>9</v>
      </c>
      <c r="U43" s="141">
        <f>countifs('Gimnaziu II'!$F$6:F$419,"F",'Gimnaziu II'!$G$6:G$419,A43,'Gimnaziu II'!$AY$6:$AY$419,"&lt;9")-O43-Q43-S43</f>
        <v>5</v>
      </c>
      <c r="V43" s="130">
        <f>countifs('Gimnaziu II'!$G$6:G$419,A43,'Gimnaziu II'!$AY$6:$AY$419,"&lt;=10")-N43-P43-R43-T43</f>
        <v>19</v>
      </c>
      <c r="W43" s="141">
        <f>countifs('Gimnaziu II'!$F$6:F$419,"F",'Gimnaziu II'!$G$6:G$419,A43,'Gimnaziu II'!$AY$6:$AY$419,"&lt;=10")-O43-Q43-S43-U43</f>
        <v>10</v>
      </c>
      <c r="X43" s="130">
        <f>countifs('Gimnaziu II'!$G$6:$G$419,A43,'Gimnaziu II'!$BA$6:$BA$419,"&gt;0")</f>
        <v>2</v>
      </c>
      <c r="Y43" s="130">
        <f>countifs('Gimnaziu II'!$F$6:$F$419,"F",'Gimnaziu II'!$G$6:$G$419,A43,'Gimnaziu II'!$BA$6:$BA$419,"&gt;0")</f>
        <v>0</v>
      </c>
      <c r="Z43" s="130">
        <f>countifs('Gimnaziu II'!$G$6:$G$419,A43,'Gimnaziu II'!$BA$6:$BA$419,"=1")</f>
        <v>2</v>
      </c>
      <c r="AA43" s="130">
        <f>countifs('Gimnaziu II'!$F$6:$F$419,"F",'Gimnaziu II'!$G$6:$G$419,A43,'Gimnaziu II'!$BA$6:$BA$419,"=1")</f>
        <v>0</v>
      </c>
      <c r="AB43" s="130">
        <f>countifs('Gimnaziu II'!$G$6:$G$419,A43,'Gimnaziu II'!$BA$6:$BA$419,"=2")</f>
        <v>0</v>
      </c>
      <c r="AC43" s="130">
        <f>countifs('Gimnaziu II'!$F$6:$F$419,"F",'Gimnaziu II'!$G$6:$G$419,A43,'Gimnaziu II'!$BA$6:$BA$419,"=2")</f>
        <v>0</v>
      </c>
      <c r="AD43" s="130">
        <f>countifs('Gimnaziu II'!$G$6:$G$419,A43,'Gimnaziu II'!$BA$6:$BA$419,"=3")</f>
        <v>0</v>
      </c>
      <c r="AE43" s="130">
        <f>countifs('Gimnaziu II'!$F$6:$F$419,"F",'Gimnaziu II'!$G$6:$G$419,A43,'Gimnaziu II'!$BA$6:$BA$419,"=3")</f>
        <v>0</v>
      </c>
      <c r="AF43" s="130">
        <f>countifs('Gimnaziu II'!$G$6:$G$419,A43,'Gimnaziu II'!$BA$6:$BA$419,"&gt;3")</f>
        <v>0</v>
      </c>
      <c r="AG43" s="130">
        <f>countifs('Gimnaziu II'!$F$6:$F$419,"F",'Gimnaziu II'!$G$6:$G$419,A43,'Gimnaziu II'!$BA$6:$BA$419,"&gt;3")</f>
        <v>0</v>
      </c>
      <c r="AH43" s="130">
        <f>SUMIFS('Gimnaziu II'!$BB$6:$BB$419,'Gimnaziu II'!$G$6:$G$419,A43)</f>
        <v>465</v>
      </c>
      <c r="AI43" s="130">
        <f>SUMIFS('Gimnaziu II'!$BB$6:$BB$419,'Gimnaziu II'!$F$6:$F$419,"F",'Gimnaziu II'!$G$6:$G$419,A43)</f>
        <v>245</v>
      </c>
      <c r="AJ43" s="21">
        <f t="shared" ref="AJ43:AK43" si="36">AH43-AL43</f>
        <v>459</v>
      </c>
      <c r="AK43" s="21">
        <f t="shared" si="36"/>
        <v>245</v>
      </c>
      <c r="AL43" s="130">
        <f>SUMIFS('Gimnaziu II'!$BC$6:$BC$419,'Gimnaziu II'!$G$6:$G$419,A43)</f>
        <v>6</v>
      </c>
      <c r="AM43" s="130">
        <f>SUMIFS('Gimnaziu II'!$BC$6:$BC$419,'Gimnaziu II'!$F$6:$F$419,"F",'Gimnaziu II'!$G$6:$G$419,A43)</f>
        <v>0</v>
      </c>
      <c r="AN43" s="130">
        <f>countifs('Gimnaziu II'!$G$6:$G$419,A43,'Gimnaziu II'!$AX$6:$AX$419,"&lt;7")</f>
        <v>0</v>
      </c>
      <c r="AO43" s="130">
        <f>countifs('Gimnaziu II'!$F$6:$F$419,"F",'Gimnaziu II'!$G$6:$G$419,A43,'Gimnaziu II'!$AX$6:$AX$419,"&lt;7")</f>
        <v>0</v>
      </c>
      <c r="AP43" s="130">
        <f>countifs('Gimnaziu II'!$G$6:$G$419,A43,'Gimnaziu II'!$AX$6:$AX$419,"&lt;8")-AN43</f>
        <v>0</v>
      </c>
      <c r="AQ43" s="130">
        <f>countifs('Gimnaziu II'!$F$6:$F$419,"F",'Gimnaziu II'!$G$6:$G$419,A43,'Gimnaziu II'!$AX$6:$AX$419,"&lt;8")-AO43</f>
        <v>0</v>
      </c>
      <c r="AR43" s="130">
        <f>countifs('Gimnaziu II'!$G$6:$G$419,A43,'Gimnaziu II'!$AX$6:$AX$419,"&lt;9")-AN43-AP43</f>
        <v>0</v>
      </c>
      <c r="AS43" s="130">
        <f>countifs('Gimnaziu II'!$F$6:$F$419,"F",'Gimnaziu II'!$G$6:$G$419,A43,'Gimnaziu II'!$AX$6:$AX$419,"&lt;9")-AO43-AQ43</f>
        <v>0</v>
      </c>
      <c r="AT43" s="130">
        <f>countifs('Gimnaziu II'!$G$6:$G$419,A43,'Gimnaziu II'!$AX$6:$AX$419,"&lt;10")-AN43-AP43-AR43</f>
        <v>1</v>
      </c>
      <c r="AU43" s="130">
        <f>countifs('Gimnaziu II'!$F$6:$F$419,"F",'Gimnaziu II'!$G$6:$G$419,A43,'Gimnaziu II'!$AX$6:$AX$419,"&lt;10")-AO43-AQ43-AS43</f>
        <v>0</v>
      </c>
      <c r="AV43" s="130">
        <f>countifs('Gimnaziu II'!$G$6:$G$419,A43,'Gimnaziu II'!$AX$6:$AX$419,"=10")</f>
        <v>33</v>
      </c>
      <c r="AW43" s="130">
        <f>countifs('Gimnaziu II'!$F$6:$F$419,"F",'Gimnaziu II'!$G$6:$G$419,A43,'Gimnaziu II'!$AX$6:$AX$419,"=10")</f>
        <v>15</v>
      </c>
      <c r="AX43" s="130">
        <f>countifs('Gimnaziu II'!$G$6:$G$419,A43,'Gimnaziu II'!$BK$6:$BK$419,"DA")</f>
        <v>0</v>
      </c>
      <c r="AY43" s="130">
        <f>countifs('Gimnaziu II'!$F$6:$F$419,"F",'Gimnaziu II'!$G$6:$G$419,A43,'Gimnaziu II'!$BK$6:$BK$419,"DA")</f>
        <v>0</v>
      </c>
      <c r="AZ43" s="109"/>
    </row>
    <row r="44" ht="30.0" customHeight="1">
      <c r="A44" s="48" t="s">
        <v>1302</v>
      </c>
      <c r="B44" s="130">
        <f>countifs('Gimnaziu II'!$G$6:$G$419,A44,'Gimnaziu II'!$BE$6:$BE$419,"DA")</f>
        <v>26</v>
      </c>
      <c r="C44" s="130">
        <f>countifs('Gimnaziu II'!$F$6:$F$419,"F",'Gimnaziu II'!$G$6:$G$419,A44,'Gimnaziu II'!$BE$6:$BE$419,"DA")</f>
        <v>17</v>
      </c>
      <c r="D44" s="130">
        <f>countifs('Gimnaziu II'!$G$6:$G$419,A44,'Gimnaziu II'!$BF$6:$BF$419,"DA")</f>
        <v>0</v>
      </c>
      <c r="E44" s="130">
        <f>countifs('Gimnaziu II'!$F$6:$F$419,"F",'Gimnaziu II'!$G$6:$G$419,A44,'Gimnaziu II'!$BF$6:$BF$419,"DA")</f>
        <v>0</v>
      </c>
      <c r="F44" s="130">
        <f>countifs('Gimnaziu II'!$G$6:$G$419,A44,'Gimnaziu II'!$BG$6:$BG$419,"DA")</f>
        <v>0</v>
      </c>
      <c r="G44" s="130">
        <f>countifs('Gimnaziu II'!$F$6:$F$419,"F",'Gimnaziu II'!$G$6:$G$419,A44,'Gimnaziu II'!$BG$6:$BG$419,"DA")</f>
        <v>0</v>
      </c>
      <c r="H44" s="130">
        <f>countifs('Gimnaziu II'!$G$6:$G$419,A44,'Gimnaziu II'!$BI$6:$BI$419,"DA")</f>
        <v>0</v>
      </c>
      <c r="I44" s="130">
        <f>countifs('Gimnaziu II'!$F$6:$F$419,"F",'Gimnaziu II'!$G$6:$G$419,A44,'Gimnaziu II'!$BI$6:$BI$419,"DA")</f>
        <v>0</v>
      </c>
      <c r="J44" s="130">
        <f>countifs('Gimnaziu II'!$G$6:$G$419,A44,'Gimnaziu II'!$BJ$6:$BJ$419,"DA")</f>
        <v>24</v>
      </c>
      <c r="K44" s="130">
        <f>countifs('Gimnaziu II'!$F$6:$F$419,"F",'Gimnaziu II'!$G$6:$G$419,A44,'Gimnaziu II'!$BJ$6:$BJ$419,"DA")</f>
        <v>17</v>
      </c>
      <c r="L44" s="21">
        <f>countifs('Gimnaziu II'!$G$6:$G$419,A44,'Gimnaziu II'!$BA$6:$BA$419,"=0",'Gimnaziu II'!$BJ$6:$BJ$419,"DA",'Gimnaziu II'!$BK$6:$BK$419,"NU")</f>
        <v>24</v>
      </c>
      <c r="M44" s="130">
        <f>countifs('Gimnaziu II'!$G$6:$G$419,A44,'Gimnaziu II'!$BA$6:$BA$419,"=0",'Gimnaziu II'!$BJ$6:$BJ$419,"DA",'Gimnaziu II'!$F$6:$F$419,"F",'Gimnaziu II'!$BK$6:$BK$419,"NU")</f>
        <v>17</v>
      </c>
      <c r="N44" s="130">
        <f>countifs('Gimnaziu II'!$G$6:G$419,A44,'Gimnaziu II'!$AY$6:$AY$419,"&lt;6")</f>
        <v>0</v>
      </c>
      <c r="O44" s="130">
        <f>countifs('Gimnaziu II'!$F$6:F$419,"F",'Gimnaziu II'!$G$6:G$419,A44,'Gimnaziu II'!$AY$6:$AY$419,"&lt;6")</f>
        <v>0</v>
      </c>
      <c r="P44" s="130">
        <f>countifs('Gimnaziu II'!$G$6:G$419,A44,'Gimnaziu II'!$AY$6:$AY$419,"&lt;7")-N44</f>
        <v>1</v>
      </c>
      <c r="Q44" s="130">
        <f>countifs('Gimnaziu II'!$F$6:F$419,"F",'Gimnaziu II'!$G$6:G$419,A44,'Gimnaziu II'!$AY$6:$AY$419,"&lt;7")-O44</f>
        <v>1</v>
      </c>
      <c r="R44" s="130">
        <f>countifs('Gimnaziu II'!$G$6:G$419,A44,'Gimnaziu II'!$AY$6:$AY$419,"&lt;8")-N44-P44</f>
        <v>7</v>
      </c>
      <c r="S44" s="141">
        <f>countifs('Gimnaziu II'!$F$6:F$419,"F",'Gimnaziu II'!$G$6:G$419,A44,'Gimnaziu II'!$AY$6:$AY$419,"&lt;8")-O44-Q44</f>
        <v>4</v>
      </c>
      <c r="T44" s="130">
        <f>countifs('Gimnaziu II'!$G$6:G$419,A44,'Gimnaziu II'!$AY$6:$AY$419,"&lt;9")-N44-P44-R44</f>
        <v>9</v>
      </c>
      <c r="U44" s="141">
        <f>countifs('Gimnaziu II'!$F$6:F$419,"F",'Gimnaziu II'!$G$6:G$419,A44,'Gimnaziu II'!$AY$6:$AY$419,"&lt;9")-O44-Q44-S44</f>
        <v>5</v>
      </c>
      <c r="V44" s="130">
        <f>countifs('Gimnaziu II'!$G$6:G$419,A44,'Gimnaziu II'!$AY$6:$AY$419,"&lt;=10")-N44-P44-R44-T44</f>
        <v>7</v>
      </c>
      <c r="W44" s="141">
        <f>countifs('Gimnaziu II'!$F$6:F$419,"F",'Gimnaziu II'!$G$6:G$419,A44,'Gimnaziu II'!$AY$6:$AY$419,"&lt;=10")-O44-Q44-S44-U44</f>
        <v>7</v>
      </c>
      <c r="X44" s="130">
        <f>countifs('Gimnaziu II'!$G$6:$G$419,A44,'Gimnaziu II'!$BA$6:$BA$419,"&gt;0")</f>
        <v>0</v>
      </c>
      <c r="Y44" s="130">
        <f>countifs('Gimnaziu II'!$F$6:$F$419,"F",'Gimnaziu II'!$G$6:$G$419,A44,'Gimnaziu II'!$BA$6:$BA$419,"&gt;0")</f>
        <v>0</v>
      </c>
      <c r="Z44" s="130">
        <f>countifs('Gimnaziu II'!$G$6:$G$419,A44,'Gimnaziu II'!$BA$6:$BA$419,"=1")</f>
        <v>0</v>
      </c>
      <c r="AA44" s="130">
        <f>countifs('Gimnaziu II'!$F$6:$F$419,"F",'Gimnaziu II'!$G$6:$G$419,A44,'Gimnaziu II'!$BA$6:$BA$419,"=1")</f>
        <v>0</v>
      </c>
      <c r="AB44" s="130">
        <f>countifs('Gimnaziu II'!$G$6:$G$419,A44,'Gimnaziu II'!$BA$6:$BA$419,"=2")</f>
        <v>0</v>
      </c>
      <c r="AC44" s="130">
        <f>countifs('Gimnaziu II'!$F$6:$F$419,"F",'Gimnaziu II'!$G$6:$G$419,A44,'Gimnaziu II'!$BA$6:$BA$419,"=2")</f>
        <v>0</v>
      </c>
      <c r="AD44" s="130">
        <f>countifs('Gimnaziu II'!$G$6:$G$419,A44,'Gimnaziu II'!$BA$6:$BA$419,"=3")</f>
        <v>0</v>
      </c>
      <c r="AE44" s="130">
        <f>countifs('Gimnaziu II'!$F$6:$F$419,"F",'Gimnaziu II'!$G$6:$G$419,A44,'Gimnaziu II'!$BA$6:$BA$419,"=3")</f>
        <v>0</v>
      </c>
      <c r="AF44" s="130">
        <f>countifs('Gimnaziu II'!$G$6:$G$419,A44,'Gimnaziu II'!$BA$6:$BA$419,"&gt;3")</f>
        <v>0</v>
      </c>
      <c r="AG44" s="130">
        <f>countifs('Gimnaziu II'!$F$6:$F$419,"F",'Gimnaziu II'!$G$6:$G$419,A44,'Gimnaziu II'!$BA$6:$BA$419,"&gt;3")</f>
        <v>0</v>
      </c>
      <c r="AH44" s="130">
        <f>SUMIFS('Gimnaziu II'!$BB$6:$BB$419,'Gimnaziu II'!$G$6:$G$419,A44)</f>
        <v>440</v>
      </c>
      <c r="AI44" s="130">
        <f>SUMIFS('Gimnaziu II'!$BB$6:$BB$419,'Gimnaziu II'!$F$6:$F$419,"F",'Gimnaziu II'!$G$6:$G$419,A44)</f>
        <v>321</v>
      </c>
      <c r="AJ44" s="21">
        <f t="shared" ref="AJ44:AK44" si="37">AH44-AL44</f>
        <v>309</v>
      </c>
      <c r="AK44" s="21">
        <f t="shared" si="37"/>
        <v>222</v>
      </c>
      <c r="AL44" s="130">
        <f>SUMIFS('Gimnaziu II'!$BC$6:$BC$419,'Gimnaziu II'!$G$6:$G$419,A44)</f>
        <v>131</v>
      </c>
      <c r="AM44" s="130">
        <f>SUMIFS('Gimnaziu II'!$BC$6:$BC$419,'Gimnaziu II'!$F$6:$F$419,"F",'Gimnaziu II'!$G$6:$G$419,A44)</f>
        <v>99</v>
      </c>
      <c r="AN44" s="130">
        <f>countifs('Gimnaziu II'!$G$6:$G$419,A44,'Gimnaziu II'!$AX$6:$AX$419,"&lt;7")</f>
        <v>0</v>
      </c>
      <c r="AO44" s="130">
        <f>countifs('Gimnaziu II'!$F$6:$F$419,"F",'Gimnaziu II'!$G$6:$G$419,A44,'Gimnaziu II'!$AX$6:$AX$419,"&lt;7")</f>
        <v>0</v>
      </c>
      <c r="AP44" s="130">
        <f>countifs('Gimnaziu II'!$G$6:$G$419,A44,'Gimnaziu II'!$AX$6:$AX$419,"&lt;8")-AN44</f>
        <v>1</v>
      </c>
      <c r="AQ44" s="130">
        <f>countifs('Gimnaziu II'!$F$6:$F$419,"F",'Gimnaziu II'!$G$6:$G$419,A44,'Gimnaziu II'!$AX$6:$AX$419,"&lt;8")-AO44</f>
        <v>1</v>
      </c>
      <c r="AR44" s="130">
        <f>countifs('Gimnaziu II'!$G$6:$G$419,A44,'Gimnaziu II'!$AX$6:$AX$419,"&lt;9")-AN44-AP44</f>
        <v>1</v>
      </c>
      <c r="AS44" s="130">
        <f>countifs('Gimnaziu II'!$F$6:$F$419,"F",'Gimnaziu II'!$G$6:$G$419,A44,'Gimnaziu II'!$AX$6:$AX$419,"&lt;9")-AO44-AQ44</f>
        <v>1</v>
      </c>
      <c r="AT44" s="130">
        <f>countifs('Gimnaziu II'!$G$6:$G$419,A44,'Gimnaziu II'!$AX$6:$AX$419,"&lt;10")-AN44-AP44-AR44</f>
        <v>3</v>
      </c>
      <c r="AU44" s="130">
        <f>countifs('Gimnaziu II'!$F$6:$F$419,"F",'Gimnaziu II'!$G$6:$G$419,A44,'Gimnaziu II'!$AX$6:$AX$419,"&lt;10")-AO44-AQ44-AS44</f>
        <v>2</v>
      </c>
      <c r="AV44" s="130">
        <f>countifs('Gimnaziu II'!$G$6:$G$419,A44,'Gimnaziu II'!$AX$6:$AX$419,"=10")</f>
        <v>19</v>
      </c>
      <c r="AW44" s="130">
        <f>countifs('Gimnaziu II'!$F$6:$F$419,"F",'Gimnaziu II'!$G$6:$G$419,A44,'Gimnaziu II'!$AX$6:$AX$419,"=10")</f>
        <v>13</v>
      </c>
      <c r="AX44" s="130">
        <f>countifs('Gimnaziu II'!$G$6:$G$419,A44,'Gimnaziu II'!$BK$6:$BK$419,"DA")</f>
        <v>0</v>
      </c>
      <c r="AY44" s="130">
        <f>countifs('Gimnaziu II'!$F$6:$F$419,"F",'Gimnaziu II'!$G$6:$G$419,A44,'Gimnaziu II'!$BK$6:$BK$419,"DA")</f>
        <v>0</v>
      </c>
      <c r="AZ44" s="109"/>
    </row>
    <row r="45" ht="30.0" customHeight="1">
      <c r="A45" s="133" t="s">
        <v>2071</v>
      </c>
      <c r="B45" s="134">
        <f t="shared" ref="B45:AY45" si="38">SUM(B42:B44)</f>
        <v>85</v>
      </c>
      <c r="C45" s="134">
        <f t="shared" si="38"/>
        <v>43</v>
      </c>
      <c r="D45" s="134">
        <f t="shared" si="38"/>
        <v>3</v>
      </c>
      <c r="E45" s="134">
        <f t="shared" si="38"/>
        <v>3</v>
      </c>
      <c r="F45" s="134">
        <f t="shared" si="38"/>
        <v>0</v>
      </c>
      <c r="G45" s="134">
        <f t="shared" si="38"/>
        <v>0</v>
      </c>
      <c r="H45" s="134">
        <f t="shared" si="38"/>
        <v>2</v>
      </c>
      <c r="I45" s="134">
        <f t="shared" si="38"/>
        <v>1</v>
      </c>
      <c r="J45" s="134">
        <f t="shared" si="38"/>
        <v>83</v>
      </c>
      <c r="K45" s="134">
        <f t="shared" si="38"/>
        <v>43</v>
      </c>
      <c r="L45" s="134">
        <f t="shared" si="38"/>
        <v>80</v>
      </c>
      <c r="M45" s="134">
        <f t="shared" si="38"/>
        <v>43</v>
      </c>
      <c r="N45" s="134">
        <f t="shared" si="38"/>
        <v>0</v>
      </c>
      <c r="O45" s="134">
        <f t="shared" si="38"/>
        <v>0</v>
      </c>
      <c r="P45" s="134">
        <f t="shared" si="38"/>
        <v>2</v>
      </c>
      <c r="Q45" s="134">
        <f t="shared" si="38"/>
        <v>1</v>
      </c>
      <c r="R45" s="134">
        <f t="shared" si="38"/>
        <v>17</v>
      </c>
      <c r="S45" s="134">
        <f t="shared" si="38"/>
        <v>5</v>
      </c>
      <c r="T45" s="134">
        <f t="shared" si="38"/>
        <v>24</v>
      </c>
      <c r="U45" s="134">
        <f t="shared" si="38"/>
        <v>14</v>
      </c>
      <c r="V45" s="134">
        <f t="shared" si="38"/>
        <v>37</v>
      </c>
      <c r="W45" s="134">
        <f t="shared" si="38"/>
        <v>23</v>
      </c>
      <c r="X45" s="134">
        <f t="shared" si="38"/>
        <v>3</v>
      </c>
      <c r="Y45" s="134">
        <f t="shared" si="38"/>
        <v>0</v>
      </c>
      <c r="Z45" s="134">
        <f t="shared" si="38"/>
        <v>3</v>
      </c>
      <c r="AA45" s="134">
        <f t="shared" si="38"/>
        <v>0</v>
      </c>
      <c r="AB45" s="134">
        <f t="shared" si="38"/>
        <v>0</v>
      </c>
      <c r="AC45" s="134">
        <f t="shared" si="38"/>
        <v>0</v>
      </c>
      <c r="AD45" s="134">
        <f t="shared" si="38"/>
        <v>0</v>
      </c>
      <c r="AE45" s="134">
        <f t="shared" si="38"/>
        <v>0</v>
      </c>
      <c r="AF45" s="134">
        <f t="shared" si="38"/>
        <v>0</v>
      </c>
      <c r="AG45" s="134">
        <f t="shared" si="38"/>
        <v>0</v>
      </c>
      <c r="AH45" s="134">
        <f t="shared" si="38"/>
        <v>1230</v>
      </c>
      <c r="AI45" s="134">
        <f t="shared" si="38"/>
        <v>630</v>
      </c>
      <c r="AJ45" s="134">
        <f t="shared" si="38"/>
        <v>1088</v>
      </c>
      <c r="AK45" s="134">
        <f t="shared" si="38"/>
        <v>531</v>
      </c>
      <c r="AL45" s="134">
        <f t="shared" si="38"/>
        <v>142</v>
      </c>
      <c r="AM45" s="134">
        <f t="shared" si="38"/>
        <v>99</v>
      </c>
      <c r="AN45" s="134">
        <f t="shared" si="38"/>
        <v>0</v>
      </c>
      <c r="AO45" s="134">
        <f t="shared" si="38"/>
        <v>0</v>
      </c>
      <c r="AP45" s="134">
        <f t="shared" si="38"/>
        <v>1</v>
      </c>
      <c r="AQ45" s="134">
        <f t="shared" si="38"/>
        <v>1</v>
      </c>
      <c r="AR45" s="134">
        <f t="shared" si="38"/>
        <v>1</v>
      </c>
      <c r="AS45" s="134">
        <f t="shared" si="38"/>
        <v>1</v>
      </c>
      <c r="AT45" s="134">
        <f t="shared" si="38"/>
        <v>4</v>
      </c>
      <c r="AU45" s="134">
        <f t="shared" si="38"/>
        <v>2</v>
      </c>
      <c r="AV45" s="134">
        <f t="shared" si="38"/>
        <v>77</v>
      </c>
      <c r="AW45" s="134">
        <f t="shared" si="38"/>
        <v>39</v>
      </c>
      <c r="AX45" s="134">
        <f t="shared" si="38"/>
        <v>0</v>
      </c>
      <c r="AY45" s="134">
        <f t="shared" si="38"/>
        <v>0</v>
      </c>
      <c r="AZ45" s="145"/>
    </row>
    <row r="46" ht="30.0" customHeight="1">
      <c r="A46" s="48" t="s">
        <v>1353</v>
      </c>
      <c r="B46" s="130">
        <f>countifs('Gimnaziu II'!$G$6:$G$419,A46,'Gimnaziu II'!$BE$6:$BE$419,"DA")</f>
        <v>27</v>
      </c>
      <c r="C46" s="130">
        <f>countifs('Gimnaziu II'!$F$6:$F$419,"F",'Gimnaziu II'!$G$6:$G$419,A46,'Gimnaziu II'!$BE$6:$BE$419,"DA")</f>
        <v>14</v>
      </c>
      <c r="D46" s="130">
        <f>countifs('Gimnaziu II'!$G$6:$G$419,A46,'Gimnaziu II'!$BF$6:$BF$419,"DA")</f>
        <v>0</v>
      </c>
      <c r="E46" s="130">
        <f>countifs('Gimnaziu II'!$F$6:$F$419,"F",'Gimnaziu II'!$G$6:$G$419,A46,'Gimnaziu II'!$BF$6:$BF$419,"DA")</f>
        <v>0</v>
      </c>
      <c r="F46" s="130">
        <f>countifs('Gimnaziu II'!$G$6:$G$419,A46,'Gimnaziu II'!$BG$6:$BG$419,"DA")</f>
        <v>0</v>
      </c>
      <c r="G46" s="130">
        <f>countifs('Gimnaziu II'!$F$6:$F$419,"F",'Gimnaziu II'!$G$6:$G$419,A46,'Gimnaziu II'!$BG$6:$BG$419,"DA")</f>
        <v>0</v>
      </c>
      <c r="H46" s="130">
        <f>countifs('Gimnaziu II'!$G$6:$G$419,A46,'Gimnaziu II'!$BI$6:$BI$419,"DA")</f>
        <v>0</v>
      </c>
      <c r="I46" s="130">
        <f>countifs('Gimnaziu II'!$F$6:$F$419,"F",'Gimnaziu II'!$G$6:$G$419,A46,'Gimnaziu II'!$BI$6:$BI$419,"DA")</f>
        <v>0</v>
      </c>
      <c r="J46" s="130">
        <f>countifs('Gimnaziu II'!$G$6:$G$419,A46,'Gimnaziu II'!$BJ$6:$BJ$419,"DA")</f>
        <v>27</v>
      </c>
      <c r="K46" s="130">
        <f>countifs('Gimnaziu II'!$F$6:$F$419,"F",'Gimnaziu II'!$G$6:$G$419,A46,'Gimnaziu II'!$BJ$6:$BJ$419,"DA")</f>
        <v>14</v>
      </c>
      <c r="L46" s="21">
        <f>countifs('Gimnaziu II'!$G$6:$G$419,A46,'Gimnaziu II'!$BA$6:$BA$419,"=0",'Gimnaziu II'!$BJ$6:$BJ$419,"DA",'Gimnaziu II'!$BK$6:$BK$419,"NU")</f>
        <v>27</v>
      </c>
      <c r="M46" s="130">
        <f>countifs('Gimnaziu II'!$G$6:$G$419,A46,'Gimnaziu II'!$BA$6:$BA$419,"=0",'Gimnaziu II'!$BJ$6:$BJ$419,"DA",'Gimnaziu II'!$F$6:$F$419,"F",'Gimnaziu II'!$BK$6:$BK$419,"NU")</f>
        <v>14</v>
      </c>
      <c r="N46" s="130">
        <f>countifs('Gimnaziu II'!$G$6:G$419,A46,'Gimnaziu II'!$AY$6:$AY$419,"&lt;6")</f>
        <v>0</v>
      </c>
      <c r="O46" s="130">
        <f>countifs('Gimnaziu II'!$F$6:F$419,"F",'Gimnaziu II'!$G$6:G$419,A46,'Gimnaziu II'!$AY$6:$AY$419,"&lt;6")</f>
        <v>0</v>
      </c>
      <c r="P46" s="130">
        <f>countifs('Gimnaziu II'!$G$6:G$419,A46,'Gimnaziu II'!$AY$6:$AY$419,"&lt;7")-N46</f>
        <v>0</v>
      </c>
      <c r="Q46" s="130">
        <f>countifs('Gimnaziu II'!$F$6:F$419,"F",'Gimnaziu II'!$G$6:G$419,A46,'Gimnaziu II'!$AY$6:$AY$419,"&lt;7")-O46</f>
        <v>0</v>
      </c>
      <c r="R46" s="130">
        <f>countifs('Gimnaziu II'!$G$6:G$419,A46,'Gimnaziu II'!$AY$6:$AY$419,"&lt;8")-N46-P46</f>
        <v>0</v>
      </c>
      <c r="S46" s="141">
        <f>countifs('Gimnaziu II'!$F$6:F$419,"F",'Gimnaziu II'!$G$6:G$419,A46,'Gimnaziu II'!$AY$6:$AY$419,"&lt;8")-O46-Q46</f>
        <v>0</v>
      </c>
      <c r="T46" s="130">
        <f>countifs('Gimnaziu II'!$G$6:G$419,A46,'Gimnaziu II'!$AY$6:$AY$419,"&lt;9")-N46-P46-R46</f>
        <v>5</v>
      </c>
      <c r="U46" s="141">
        <f>countifs('Gimnaziu II'!$F$6:F$419,"F",'Gimnaziu II'!$G$6:G$419,A46,'Gimnaziu II'!$AY$6:$AY$419,"&lt;9")-O46-Q46-S46</f>
        <v>1</v>
      </c>
      <c r="V46" s="130">
        <f>countifs('Gimnaziu II'!$G$6:G$419,A46,'Gimnaziu II'!$AY$6:$AY$419,"&lt;=10")-N46-P46-R46-T46</f>
        <v>22</v>
      </c>
      <c r="W46" s="141">
        <f>countifs('Gimnaziu II'!$F$6:F$419,"F",'Gimnaziu II'!$G$6:G$419,A46,'Gimnaziu II'!$AY$6:$AY$419,"&lt;=10")-O46-Q46-S46-U46</f>
        <v>13</v>
      </c>
      <c r="X46" s="130">
        <f>countifs('Gimnaziu II'!$G$6:$G$419,A46,'Gimnaziu II'!$BA$6:$BA$419,"&gt;0")</f>
        <v>0</v>
      </c>
      <c r="Y46" s="130">
        <f>countifs('Gimnaziu II'!$F$6:$F$419,"F",'Gimnaziu II'!$G$6:$G$419,A46,'Gimnaziu II'!$BA$6:$BA$419,"&gt;0")</f>
        <v>0</v>
      </c>
      <c r="Z46" s="130">
        <f>countifs('Gimnaziu II'!$G$6:$G$419,A46,'Gimnaziu II'!$BA$6:$BA$419,"=1")</f>
        <v>0</v>
      </c>
      <c r="AA46" s="130">
        <f>countifs('Gimnaziu II'!$F$6:$F$419,"F",'Gimnaziu II'!$G$6:$G$419,A46,'Gimnaziu II'!$BA$6:$BA$419,"=1")</f>
        <v>0</v>
      </c>
      <c r="AB46" s="130">
        <f>countifs('Gimnaziu II'!$G$6:$G$419,A46,'Gimnaziu II'!$BA$6:$BA$419,"=2")</f>
        <v>0</v>
      </c>
      <c r="AC46" s="130">
        <f>countifs('Gimnaziu II'!$F$6:$F$419,"F",'Gimnaziu II'!$G$6:$G$419,A46,'Gimnaziu II'!$BA$6:$BA$419,"=2")</f>
        <v>0</v>
      </c>
      <c r="AD46" s="130">
        <f>countifs('Gimnaziu II'!$G$6:$G$419,A46,'Gimnaziu II'!$BA$6:$BA$419,"=3")</f>
        <v>0</v>
      </c>
      <c r="AE46" s="130">
        <f>countifs('Gimnaziu II'!$F$6:$F$419,"F",'Gimnaziu II'!$G$6:$G$419,A46,'Gimnaziu II'!$BA$6:$BA$419,"=3")</f>
        <v>0</v>
      </c>
      <c r="AF46" s="130">
        <f>countifs('Gimnaziu II'!$G$6:$G$419,A46,'Gimnaziu II'!$BA$6:$BA$419,"&gt;3")</f>
        <v>0</v>
      </c>
      <c r="AG46" s="130">
        <f>countifs('Gimnaziu II'!$F$6:$F$419,"F",'Gimnaziu II'!$G$6:$G$419,A46,'Gimnaziu II'!$BA$6:$BA$419,"&gt;3")</f>
        <v>0</v>
      </c>
      <c r="AH46" s="130">
        <f>SUMIFS('Gimnaziu II'!$BB$6:$BB$419,'Gimnaziu II'!$G$6:$G$419,A46)</f>
        <v>348</v>
      </c>
      <c r="AI46" s="130">
        <f>SUMIFS('Gimnaziu II'!$BB$6:$BB$419,'Gimnaziu II'!$F$6:$F$419,"F",'Gimnaziu II'!$G$6:$G$419,A46)</f>
        <v>197</v>
      </c>
      <c r="AJ46" s="21">
        <f t="shared" ref="AJ46:AK46" si="39">AH46-AL46</f>
        <v>234</v>
      </c>
      <c r="AK46" s="21">
        <f t="shared" si="39"/>
        <v>128</v>
      </c>
      <c r="AL46" s="130">
        <f>SUMIFS('Gimnaziu II'!$BC$6:$BC$419,'Gimnaziu II'!$G$6:$G$419,A46)</f>
        <v>114</v>
      </c>
      <c r="AM46" s="130">
        <f>SUMIFS('Gimnaziu II'!$BC$6:$BC$419,'Gimnaziu II'!$F$6:$F$419,"F",'Gimnaziu II'!$G$6:$G$419,A46)</f>
        <v>69</v>
      </c>
      <c r="AN46" s="130">
        <f>countifs('Gimnaziu II'!$G$6:$G$419,A46,'Gimnaziu II'!$AX$6:$AX$419,"&lt;7")</f>
        <v>0</v>
      </c>
      <c r="AO46" s="130">
        <f>countifs('Gimnaziu II'!$F$6:$F$419,"F",'Gimnaziu II'!$G$6:$G$419,A46,'Gimnaziu II'!$AX$6:$AX$419,"&lt;7")</f>
        <v>0</v>
      </c>
      <c r="AP46" s="130">
        <f>countifs('Gimnaziu II'!$G$6:$G$419,A46,'Gimnaziu II'!$AX$6:$AX$419,"&lt;8")-AN46</f>
        <v>0</v>
      </c>
      <c r="AQ46" s="130">
        <f>countifs('Gimnaziu II'!$F$6:$F$419,"F",'Gimnaziu II'!$G$6:$G$419,A46,'Gimnaziu II'!$AX$6:$AX$419,"&lt;8")-AO46</f>
        <v>0</v>
      </c>
      <c r="AR46" s="130">
        <f>countifs('Gimnaziu II'!$G$6:$G$419,A46,'Gimnaziu II'!$AX$6:$AX$419,"&lt;9")-AN46-AP46</f>
        <v>0</v>
      </c>
      <c r="AS46" s="130">
        <f>countifs('Gimnaziu II'!$F$6:$F$419,"F",'Gimnaziu II'!$G$6:$G$419,A46,'Gimnaziu II'!$AX$6:$AX$419,"&lt;9")-AO46-AQ46</f>
        <v>0</v>
      </c>
      <c r="AT46" s="130">
        <f>countifs('Gimnaziu II'!$G$6:$G$419,A46,'Gimnaziu II'!$AX$6:$AX$419,"&lt;10")-AN46-AP46-AR46</f>
        <v>2</v>
      </c>
      <c r="AU46" s="130">
        <f>countifs('Gimnaziu II'!$F$6:$F$419,"F",'Gimnaziu II'!$G$6:$G$419,A46,'Gimnaziu II'!$AX$6:$AX$419,"&lt;10")-AO46-AQ46-AS46</f>
        <v>1</v>
      </c>
      <c r="AV46" s="130">
        <f>countifs('Gimnaziu II'!$G$6:$G$419,A46,'Gimnaziu II'!$AX$6:$AX$419,"=10")</f>
        <v>25</v>
      </c>
      <c r="AW46" s="130">
        <f>countifs('Gimnaziu II'!$F$6:$F$419,"F",'Gimnaziu II'!$G$6:$G$419,A46,'Gimnaziu II'!$AX$6:$AX$419,"=10")</f>
        <v>13</v>
      </c>
      <c r="AX46" s="130">
        <f>countifs('Gimnaziu II'!$G$6:$G$419,A46,'Gimnaziu II'!$BK$6:$BK$419,"DA")</f>
        <v>0</v>
      </c>
      <c r="AY46" s="130">
        <f>countifs('Gimnaziu II'!$F$6:$F$419,"F",'Gimnaziu II'!$G$6:$G$419,A46,'Gimnaziu II'!$BK$6:$BK$419,"DA")</f>
        <v>0</v>
      </c>
      <c r="AZ46" s="109"/>
    </row>
    <row r="47" ht="30.0" customHeight="1">
      <c r="A47" s="48" t="s">
        <v>1414</v>
      </c>
      <c r="B47" s="130">
        <f>countifs('Gimnaziu II'!$G$6:$G$419,A47,'Gimnaziu II'!$BE$6:$BE$419,"DA")</f>
        <v>27</v>
      </c>
      <c r="C47" s="130">
        <f>countifs('Gimnaziu II'!$F$6:$F$419,"F",'Gimnaziu II'!$G$6:$G$419,A47,'Gimnaziu II'!$BE$6:$BE$419,"DA")</f>
        <v>13</v>
      </c>
      <c r="D47" s="130">
        <f>countifs('Gimnaziu II'!$G$6:$G$419,A47,'Gimnaziu II'!$BF$6:$BF$419,"DA")</f>
        <v>0</v>
      </c>
      <c r="E47" s="130">
        <f>countifs('Gimnaziu II'!$F$6:$F$419,"F",'Gimnaziu II'!$G$6:$G$419,A47,'Gimnaziu II'!$BF$6:$BF$419,"DA")</f>
        <v>0</v>
      </c>
      <c r="F47" s="130">
        <f>countifs('Gimnaziu II'!$G$6:$G$419,A47,'Gimnaziu II'!$BG$6:$BG$419,"DA")</f>
        <v>0</v>
      </c>
      <c r="G47" s="130">
        <f>countifs('Gimnaziu II'!$F$6:$F$419,"F",'Gimnaziu II'!$G$6:$G$419,A47,'Gimnaziu II'!$BG$6:$BG$419,"DA")</f>
        <v>0</v>
      </c>
      <c r="H47" s="130">
        <f>countifs('Gimnaziu II'!$G$6:$G$419,A47,'Gimnaziu II'!$BI$6:$BI$419,"DA")</f>
        <v>0</v>
      </c>
      <c r="I47" s="130">
        <f>countifs('Gimnaziu II'!$F$6:$F$419,"F",'Gimnaziu II'!$G$6:$G$419,A47,'Gimnaziu II'!$BI$6:$BI$419,"DA")</f>
        <v>0</v>
      </c>
      <c r="J47" s="130">
        <f>countifs('Gimnaziu II'!$G$6:$G$419,A47,'Gimnaziu II'!$BJ$6:$BJ$419,"DA")</f>
        <v>27</v>
      </c>
      <c r="K47" s="130">
        <f>countifs('Gimnaziu II'!$F$6:$F$419,"F",'Gimnaziu II'!$G$6:$G$419,A47,'Gimnaziu II'!$BJ$6:$BJ$419,"DA")</f>
        <v>13</v>
      </c>
      <c r="L47" s="21">
        <f>countifs('Gimnaziu II'!$G$6:$G$419,A47,'Gimnaziu II'!$BA$6:$BA$419,"=0",'Gimnaziu II'!$BJ$6:$BJ$419,"DA",'Gimnaziu II'!$BK$6:$BK$419,"NU")</f>
        <v>27</v>
      </c>
      <c r="M47" s="130">
        <f>countifs('Gimnaziu II'!$G$6:$G$419,A47,'Gimnaziu II'!$BA$6:$BA$419,"=0",'Gimnaziu II'!$BJ$6:$BJ$419,"DA",'Gimnaziu II'!$F$6:$F$419,"F",'Gimnaziu II'!$BK$6:$BK$419,"NU")</f>
        <v>13</v>
      </c>
      <c r="N47" s="130">
        <f>countifs('Gimnaziu II'!$G$6:G$419,A47,'Gimnaziu II'!$AY$6:$AY$419,"&lt;6")</f>
        <v>0</v>
      </c>
      <c r="O47" s="130">
        <f>countifs('Gimnaziu II'!$F$6:F$419,"F",'Gimnaziu II'!$G$6:G$419,A47,'Gimnaziu II'!$AY$6:$AY$419,"&lt;6")</f>
        <v>0</v>
      </c>
      <c r="P47" s="130">
        <f>countifs('Gimnaziu II'!$G$6:G$419,A47,'Gimnaziu II'!$AY$6:$AY$419,"&lt;7")-N47</f>
        <v>0</v>
      </c>
      <c r="Q47" s="130">
        <f>countifs('Gimnaziu II'!$F$6:F$419,"F",'Gimnaziu II'!$G$6:G$419,A47,'Gimnaziu II'!$AY$6:$AY$419,"&lt;7")-O47</f>
        <v>0</v>
      </c>
      <c r="R47" s="130">
        <f>countifs('Gimnaziu II'!$G$6:G$419,A47,'Gimnaziu II'!$AY$6:$AY$419,"&lt;8")-N47-P47</f>
        <v>0</v>
      </c>
      <c r="S47" s="141">
        <f>countifs('Gimnaziu II'!$F$6:F$419,"F",'Gimnaziu II'!$G$6:G$419,A47,'Gimnaziu II'!$AY$6:$AY$419,"&lt;8")-O47-Q47</f>
        <v>0</v>
      </c>
      <c r="T47" s="130">
        <f>countifs('Gimnaziu II'!$G$6:G$419,A47,'Gimnaziu II'!$AY$6:$AY$419,"&lt;9")-N47-P47-R47</f>
        <v>6</v>
      </c>
      <c r="U47" s="141">
        <f>countifs('Gimnaziu II'!$F$6:F$419,"F",'Gimnaziu II'!$G$6:G$419,A47,'Gimnaziu II'!$AY$6:$AY$419,"&lt;9")-O47-Q47-S47</f>
        <v>0</v>
      </c>
      <c r="V47" s="130">
        <f>countifs('Gimnaziu II'!$G$6:G$419,A47,'Gimnaziu II'!$AY$6:$AY$419,"&lt;=10")-N47-P47-R47-T47</f>
        <v>21</v>
      </c>
      <c r="W47" s="141">
        <f>countifs('Gimnaziu II'!$F$6:F$419,"F",'Gimnaziu II'!$G$6:G$419,A47,'Gimnaziu II'!$AY$6:$AY$419,"&lt;=10")-O47-Q47-S47-U47</f>
        <v>13</v>
      </c>
      <c r="X47" s="130">
        <f>countifs('Gimnaziu II'!$G$6:$G$419,A47,'Gimnaziu II'!$BA$6:$BA$419,"&gt;0")</f>
        <v>0</v>
      </c>
      <c r="Y47" s="130">
        <f>countifs('Gimnaziu II'!$F$6:$F$419,"F",'Gimnaziu II'!$G$6:$G$419,A47,'Gimnaziu II'!$BA$6:$BA$419,"&gt;0")</f>
        <v>0</v>
      </c>
      <c r="Z47" s="130">
        <f>countifs('Gimnaziu II'!$G$6:$G$419,A47,'Gimnaziu II'!$BA$6:$BA$419,"=1")</f>
        <v>0</v>
      </c>
      <c r="AA47" s="130">
        <f>countifs('Gimnaziu II'!$F$6:$F$419,"F",'Gimnaziu II'!$G$6:$G$419,A47,'Gimnaziu II'!$BA$6:$BA$419,"=1")</f>
        <v>0</v>
      </c>
      <c r="AB47" s="130">
        <f>countifs('Gimnaziu II'!$G$6:$G$419,A47,'Gimnaziu II'!$BA$6:$BA$419,"=2")</f>
        <v>0</v>
      </c>
      <c r="AC47" s="130">
        <f>countifs('Gimnaziu II'!$F$6:$F$419,"F",'Gimnaziu II'!$G$6:$G$419,A47,'Gimnaziu II'!$BA$6:$BA$419,"=2")</f>
        <v>0</v>
      </c>
      <c r="AD47" s="130">
        <f>countifs('Gimnaziu II'!$G$6:$G$419,A47,'Gimnaziu II'!$BA$6:$BA$419,"=3")</f>
        <v>0</v>
      </c>
      <c r="AE47" s="130">
        <f>countifs('Gimnaziu II'!$F$6:$F$419,"F",'Gimnaziu II'!$G$6:$G$419,A47,'Gimnaziu II'!$BA$6:$BA$419,"=3")</f>
        <v>0</v>
      </c>
      <c r="AF47" s="130">
        <f>countifs('Gimnaziu II'!$G$6:$G$419,A47,'Gimnaziu II'!$BA$6:$BA$419,"&gt;3")</f>
        <v>0</v>
      </c>
      <c r="AG47" s="130">
        <f>countifs('Gimnaziu II'!$F$6:$F$419,"F",'Gimnaziu II'!$G$6:$G$419,A47,'Gimnaziu II'!$BA$6:$BA$419,"&gt;3")</f>
        <v>0</v>
      </c>
      <c r="AH47" s="130">
        <f>SUMIFS('Gimnaziu II'!$BB$6:$BB$419,'Gimnaziu II'!$G$6:$G$419,A47)</f>
        <v>563</v>
      </c>
      <c r="AI47" s="130">
        <f>SUMIFS('Gimnaziu II'!$BB$6:$BB$419,'Gimnaziu II'!$F$6:$F$419,"F",'Gimnaziu II'!$G$6:$G$419,A47)</f>
        <v>241</v>
      </c>
      <c r="AJ47" s="21">
        <f t="shared" ref="AJ47:AK47" si="40">AH47-AL47</f>
        <v>563</v>
      </c>
      <c r="AK47" s="21">
        <f t="shared" si="40"/>
        <v>241</v>
      </c>
      <c r="AL47" s="130">
        <f>SUMIFS('Gimnaziu II'!$BC$6:$BC$419,'Gimnaziu II'!$G$6:$G$419,A47)</f>
        <v>0</v>
      </c>
      <c r="AM47" s="130">
        <f>SUMIFS('Gimnaziu II'!$BC$6:$BC$419,'Gimnaziu II'!$F$6:$F$419,"F",'Gimnaziu II'!$G$6:$G$419,A47)</f>
        <v>0</v>
      </c>
      <c r="AN47" s="130">
        <f>countifs('Gimnaziu II'!$G$6:$G$419,A47,'Gimnaziu II'!$AX$6:$AX$419,"&lt;7")</f>
        <v>0</v>
      </c>
      <c r="AO47" s="130">
        <f>countifs('Gimnaziu II'!$F$6:$F$419,"F",'Gimnaziu II'!$G$6:$G$419,A47,'Gimnaziu II'!$AX$6:$AX$419,"&lt;7")</f>
        <v>0</v>
      </c>
      <c r="AP47" s="130">
        <f>countifs('Gimnaziu II'!$G$6:$G$419,A47,'Gimnaziu II'!$AX$6:$AX$419,"&lt;8")-AN47</f>
        <v>0</v>
      </c>
      <c r="AQ47" s="130">
        <f>countifs('Gimnaziu II'!$F$6:$F$419,"F",'Gimnaziu II'!$G$6:$G$419,A47,'Gimnaziu II'!$AX$6:$AX$419,"&lt;8")-AO47</f>
        <v>0</v>
      </c>
      <c r="AR47" s="130">
        <f>countifs('Gimnaziu II'!$G$6:$G$419,A47,'Gimnaziu II'!$AX$6:$AX$419,"&lt;9")-AN47-AP47</f>
        <v>0</v>
      </c>
      <c r="AS47" s="130">
        <f>countifs('Gimnaziu II'!$F$6:$F$419,"F",'Gimnaziu II'!$G$6:$G$419,A47,'Gimnaziu II'!$AX$6:$AX$419,"&lt;9")-AO47-AQ47</f>
        <v>0</v>
      </c>
      <c r="AT47" s="130">
        <f>countifs('Gimnaziu II'!$G$6:$G$419,A47,'Gimnaziu II'!$AX$6:$AX$419,"&lt;10")-AN47-AP47-AR47</f>
        <v>0</v>
      </c>
      <c r="AU47" s="130">
        <f>countifs('Gimnaziu II'!$F$6:$F$419,"F",'Gimnaziu II'!$G$6:$G$419,A47,'Gimnaziu II'!$AX$6:$AX$419,"&lt;10")-AO47-AQ47-AS47</f>
        <v>0</v>
      </c>
      <c r="AV47" s="130">
        <f>countifs('Gimnaziu II'!$G$6:$G$419,A47,'Gimnaziu II'!$AX$6:$AX$419,"=10")</f>
        <v>27</v>
      </c>
      <c r="AW47" s="130">
        <f>countifs('Gimnaziu II'!$F$6:$F$419,"F",'Gimnaziu II'!$G$6:$G$419,A47,'Gimnaziu II'!$AX$6:$AX$419,"=10")</f>
        <v>13</v>
      </c>
      <c r="AX47" s="130">
        <f>countifs('Gimnaziu II'!$G$6:$G$419,A47,'Gimnaziu II'!$BK$6:$BK$419,"DA")</f>
        <v>0</v>
      </c>
      <c r="AY47" s="130">
        <f>countifs('Gimnaziu II'!$F$6:$F$419,"F",'Gimnaziu II'!$G$6:$G$419,A47,'Gimnaziu II'!$BK$6:$BK$419,"DA")</f>
        <v>0</v>
      </c>
      <c r="AZ47" s="109"/>
    </row>
    <row r="48" ht="30.0" customHeight="1">
      <c r="A48" s="48" t="s">
        <v>1470</v>
      </c>
      <c r="B48" s="130">
        <f>countifs('Gimnaziu II'!$G$6:$G$419,A48,'Gimnaziu II'!$BE$6:$BE$419,"DA")</f>
        <v>24</v>
      </c>
      <c r="C48" s="130">
        <f>countifs('Gimnaziu II'!$F$6:$F$419,"F",'Gimnaziu II'!$G$6:$G$419,A48,'Gimnaziu II'!$BE$6:$BE$419,"DA")</f>
        <v>11</v>
      </c>
      <c r="D48" s="130">
        <f>countifs('Gimnaziu II'!$G$6:$G$419,A48,'Gimnaziu II'!$BF$6:$BF$419,"DA")</f>
        <v>0</v>
      </c>
      <c r="E48" s="130">
        <f>countifs('Gimnaziu II'!$F$6:$F$419,"F",'Gimnaziu II'!$G$6:$G$419,A48,'Gimnaziu II'!$BF$6:$BF$419,"DA")</f>
        <v>0</v>
      </c>
      <c r="F48" s="130">
        <f>countifs('Gimnaziu II'!$G$6:$G$419,A48,'Gimnaziu II'!$BG$6:$BG$419,"DA")</f>
        <v>0</v>
      </c>
      <c r="G48" s="130">
        <f>countifs('Gimnaziu II'!$F$6:$F$419,"F",'Gimnaziu II'!$G$6:$G$419,A48,'Gimnaziu II'!$BG$6:$BG$419,"DA")</f>
        <v>0</v>
      </c>
      <c r="H48" s="130">
        <f>countifs('Gimnaziu II'!$G$6:$G$419,A48,'Gimnaziu II'!$BI$6:$BI$419,"DA")</f>
        <v>0</v>
      </c>
      <c r="I48" s="130">
        <f>countifs('Gimnaziu II'!$F$6:$F$419,"F",'Gimnaziu II'!$G$6:$G$419,A48,'Gimnaziu II'!$BI$6:$BI$419,"DA")</f>
        <v>0</v>
      </c>
      <c r="J48" s="130">
        <f>countifs('Gimnaziu II'!$G$6:$G$419,A48,'Gimnaziu II'!$BJ$6:$BJ$419,"DA")</f>
        <v>24</v>
      </c>
      <c r="K48" s="130">
        <f>countifs('Gimnaziu II'!$F$6:$F$419,"F",'Gimnaziu II'!$G$6:$G$419,A48,'Gimnaziu II'!$BJ$6:$BJ$419,"DA")</f>
        <v>11</v>
      </c>
      <c r="L48" s="21">
        <f>countifs('Gimnaziu II'!$G$6:$G$419,A48,'Gimnaziu II'!$BA$6:$BA$419,"=0",'Gimnaziu II'!$BJ$6:$BJ$419,"DA",'Gimnaziu II'!$BK$6:$BK$419,"NU")</f>
        <v>24</v>
      </c>
      <c r="M48" s="130">
        <f>countifs('Gimnaziu II'!$G$6:$G$419,A48,'Gimnaziu II'!$BA$6:$BA$419,"=0",'Gimnaziu II'!$BJ$6:$BJ$419,"DA",'Gimnaziu II'!$F$6:$F$419,"F",'Gimnaziu II'!$BK$6:$BK$419,"NU")</f>
        <v>11</v>
      </c>
      <c r="N48" s="130">
        <f>countifs('Gimnaziu II'!$G$6:G$419,A48,'Gimnaziu II'!$AY$6:$AY$419,"&lt;6")</f>
        <v>0</v>
      </c>
      <c r="O48" s="130">
        <f>countifs('Gimnaziu II'!$F$6:F$419,"F",'Gimnaziu II'!$G$6:G$419,A48,'Gimnaziu II'!$AY$6:$AY$419,"&lt;6")</f>
        <v>0</v>
      </c>
      <c r="P48" s="130">
        <f>countifs('Gimnaziu II'!$G$6:G$419,A48,'Gimnaziu II'!$AY$6:$AY$419,"&lt;7")-N48</f>
        <v>0</v>
      </c>
      <c r="Q48" s="130">
        <f>countifs('Gimnaziu II'!$F$6:F$419,"F",'Gimnaziu II'!$G$6:G$419,A48,'Gimnaziu II'!$AY$6:$AY$419,"&lt;7")-O48</f>
        <v>0</v>
      </c>
      <c r="R48" s="130">
        <f>countifs('Gimnaziu II'!$G$6:G$419,A48,'Gimnaziu II'!$AY$6:$AY$419,"&lt;8")-N48-P48</f>
        <v>1</v>
      </c>
      <c r="S48" s="141">
        <f>countifs('Gimnaziu II'!$F$6:F$419,"F",'Gimnaziu II'!$G$6:G$419,A48,'Gimnaziu II'!$AY$6:$AY$419,"&lt;8")-O48-Q48</f>
        <v>0</v>
      </c>
      <c r="T48" s="130">
        <f>countifs('Gimnaziu II'!$G$6:G$419,A48,'Gimnaziu II'!$AY$6:$AY$419,"&lt;9")-N48-P48-R48</f>
        <v>10</v>
      </c>
      <c r="U48" s="141">
        <f>countifs('Gimnaziu II'!$F$6:F$419,"F",'Gimnaziu II'!$G$6:G$419,A48,'Gimnaziu II'!$AY$6:$AY$419,"&lt;9")-O48-Q48-S48</f>
        <v>4</v>
      </c>
      <c r="V48" s="130">
        <f>countifs('Gimnaziu II'!$G$6:G$419,A48,'Gimnaziu II'!$AY$6:$AY$419,"&lt;=10")-N48-P48-R48-T48</f>
        <v>13</v>
      </c>
      <c r="W48" s="141">
        <f>countifs('Gimnaziu II'!$F$6:F$419,"F",'Gimnaziu II'!$G$6:G$419,A48,'Gimnaziu II'!$AY$6:$AY$419,"&lt;=10")-O48-Q48-S48-U48</f>
        <v>7</v>
      </c>
      <c r="X48" s="130">
        <f>countifs('Gimnaziu II'!$G$6:$G$419,A48,'Gimnaziu II'!$BA$6:$BA$419,"&gt;0")</f>
        <v>0</v>
      </c>
      <c r="Y48" s="130">
        <f>countifs('Gimnaziu II'!$F$6:$F$419,"F",'Gimnaziu II'!$G$6:$G$419,A48,'Gimnaziu II'!$BA$6:$BA$419,"&gt;0")</f>
        <v>0</v>
      </c>
      <c r="Z48" s="130">
        <f>countifs('Gimnaziu II'!$G$6:$G$419,A48,'Gimnaziu II'!$BA$6:$BA$419,"=1")</f>
        <v>0</v>
      </c>
      <c r="AA48" s="130">
        <f>countifs('Gimnaziu II'!$F$6:$F$419,"F",'Gimnaziu II'!$G$6:$G$419,A48,'Gimnaziu II'!$BA$6:$BA$419,"=1")</f>
        <v>0</v>
      </c>
      <c r="AB48" s="130">
        <f>countifs('Gimnaziu II'!$G$6:$G$419,A48,'Gimnaziu II'!$BA$6:$BA$419,"=2")</f>
        <v>0</v>
      </c>
      <c r="AC48" s="130">
        <f>countifs('Gimnaziu II'!$F$6:$F$419,"F",'Gimnaziu II'!$G$6:$G$419,A48,'Gimnaziu II'!$BA$6:$BA$419,"=2")</f>
        <v>0</v>
      </c>
      <c r="AD48" s="130">
        <f>countifs('Gimnaziu II'!$G$6:$G$419,A48,'Gimnaziu II'!$BA$6:$BA$419,"=3")</f>
        <v>0</v>
      </c>
      <c r="AE48" s="130">
        <f>countifs('Gimnaziu II'!$F$6:$F$419,"F",'Gimnaziu II'!$G$6:$G$419,A48,'Gimnaziu II'!$BA$6:$BA$419,"=3")</f>
        <v>0</v>
      </c>
      <c r="AF48" s="130">
        <f>countifs('Gimnaziu II'!$G$6:$G$419,A48,'Gimnaziu II'!$BA$6:$BA$419,"&gt;3")</f>
        <v>0</v>
      </c>
      <c r="AG48" s="130">
        <f>countifs('Gimnaziu II'!$F$6:$F$419,"F",'Gimnaziu II'!$G$6:$G$419,A48,'Gimnaziu II'!$BA$6:$BA$419,"&gt;3")</f>
        <v>0</v>
      </c>
      <c r="AH48" s="130">
        <f>SUMIFS('Gimnaziu II'!$BB$6:$BB$419,'Gimnaziu II'!$G$6:$G$419,A48)</f>
        <v>366</v>
      </c>
      <c r="AI48" s="130">
        <f>SUMIFS('Gimnaziu II'!$BB$6:$BB$419,'Gimnaziu II'!$F$6:$F$419,"F",'Gimnaziu II'!$G$6:$G$419,A48)</f>
        <v>148</v>
      </c>
      <c r="AJ48" s="21">
        <f t="shared" ref="AJ48:AK48" si="41">AH48-AL48</f>
        <v>366</v>
      </c>
      <c r="AK48" s="21">
        <f t="shared" si="41"/>
        <v>148</v>
      </c>
      <c r="AL48" s="130">
        <f>SUMIFS('Gimnaziu II'!$BC$6:$BC$419,'Gimnaziu II'!$G$6:$G$419,A48)</f>
        <v>0</v>
      </c>
      <c r="AM48" s="130">
        <f>SUMIFS('Gimnaziu II'!$BC$6:$BC$419,'Gimnaziu II'!$F$6:$F$419,"F",'Gimnaziu II'!$G$6:$G$419,A48)</f>
        <v>0</v>
      </c>
      <c r="AN48" s="130">
        <f>countifs('Gimnaziu II'!$G$6:$G$419,A48,'Gimnaziu II'!$AX$6:$AX$419,"&lt;7")</f>
        <v>0</v>
      </c>
      <c r="AO48" s="130">
        <f>countifs('Gimnaziu II'!$F$6:$F$419,"F",'Gimnaziu II'!$G$6:$G$419,A48,'Gimnaziu II'!$AX$6:$AX$419,"&lt;7")</f>
        <v>0</v>
      </c>
      <c r="AP48" s="130">
        <f>countifs('Gimnaziu II'!$G$6:$G$419,A48,'Gimnaziu II'!$AX$6:$AX$419,"&lt;8")-AN48</f>
        <v>0</v>
      </c>
      <c r="AQ48" s="130">
        <f>countifs('Gimnaziu II'!$F$6:$F$419,"F",'Gimnaziu II'!$G$6:$G$419,A48,'Gimnaziu II'!$AX$6:$AX$419,"&lt;8")-AO48</f>
        <v>0</v>
      </c>
      <c r="AR48" s="130">
        <f>countifs('Gimnaziu II'!$G$6:$G$419,A48,'Gimnaziu II'!$AX$6:$AX$419,"&lt;9")-AN48-AP48</f>
        <v>0</v>
      </c>
      <c r="AS48" s="130">
        <f>countifs('Gimnaziu II'!$F$6:$F$419,"F",'Gimnaziu II'!$G$6:$G$419,A48,'Gimnaziu II'!$AX$6:$AX$419,"&lt;9")-AO48-AQ48</f>
        <v>0</v>
      </c>
      <c r="AT48" s="130">
        <f>countifs('Gimnaziu II'!$G$6:$G$419,A48,'Gimnaziu II'!$AX$6:$AX$419,"&lt;10")-AN48-AP48-AR48</f>
        <v>0</v>
      </c>
      <c r="AU48" s="130">
        <f>countifs('Gimnaziu II'!$F$6:$F$419,"F",'Gimnaziu II'!$G$6:$G$419,A48,'Gimnaziu II'!$AX$6:$AX$419,"&lt;10")-AO48-AQ48-AS48</f>
        <v>0</v>
      </c>
      <c r="AV48" s="130">
        <f>countifs('Gimnaziu II'!$G$6:$G$419,A48,'Gimnaziu II'!$AX$6:$AX$419,"=10")</f>
        <v>24</v>
      </c>
      <c r="AW48" s="130">
        <f>countifs('Gimnaziu II'!$F$6:$F$419,"F",'Gimnaziu II'!$G$6:$G$419,A48,'Gimnaziu II'!$AX$6:$AX$419,"=10")</f>
        <v>11</v>
      </c>
      <c r="AX48" s="130">
        <f>countifs('Gimnaziu II'!$G$6:$G$419,A48,'Gimnaziu II'!$BK$6:$BK$419,"DA")</f>
        <v>0</v>
      </c>
      <c r="AY48" s="130">
        <f>countifs('Gimnaziu II'!$F$6:$F$419,"F",'Gimnaziu II'!$G$6:$G$419,A48,'Gimnaziu II'!$BK$6:$BK$419,"DA")</f>
        <v>0</v>
      </c>
      <c r="AZ48" s="109"/>
    </row>
    <row r="49" ht="30.0" customHeight="1">
      <c r="A49" s="133" t="s">
        <v>2071</v>
      </c>
      <c r="B49" s="138">
        <f t="shared" ref="B49:AY49" si="42">sum(B46:B48)</f>
        <v>78</v>
      </c>
      <c r="C49" s="138">
        <f t="shared" si="42"/>
        <v>38</v>
      </c>
      <c r="D49" s="138">
        <f t="shared" si="42"/>
        <v>0</v>
      </c>
      <c r="E49" s="138">
        <f t="shared" si="42"/>
        <v>0</v>
      </c>
      <c r="F49" s="138">
        <f t="shared" si="42"/>
        <v>0</v>
      </c>
      <c r="G49" s="138">
        <f t="shared" si="42"/>
        <v>0</v>
      </c>
      <c r="H49" s="138">
        <f t="shared" si="42"/>
        <v>0</v>
      </c>
      <c r="I49" s="138">
        <f t="shared" si="42"/>
        <v>0</v>
      </c>
      <c r="J49" s="138">
        <f t="shared" si="42"/>
        <v>78</v>
      </c>
      <c r="K49" s="138">
        <f t="shared" si="42"/>
        <v>38</v>
      </c>
      <c r="L49" s="138">
        <f t="shared" si="42"/>
        <v>78</v>
      </c>
      <c r="M49" s="138">
        <f t="shared" si="42"/>
        <v>38</v>
      </c>
      <c r="N49" s="138">
        <f t="shared" si="42"/>
        <v>0</v>
      </c>
      <c r="O49" s="138">
        <f t="shared" si="42"/>
        <v>0</v>
      </c>
      <c r="P49" s="138">
        <f t="shared" si="42"/>
        <v>0</v>
      </c>
      <c r="Q49" s="138">
        <f t="shared" si="42"/>
        <v>0</v>
      </c>
      <c r="R49" s="138">
        <f t="shared" si="42"/>
        <v>1</v>
      </c>
      <c r="S49" s="138">
        <f t="shared" si="42"/>
        <v>0</v>
      </c>
      <c r="T49" s="138">
        <f t="shared" si="42"/>
        <v>21</v>
      </c>
      <c r="U49" s="138">
        <f t="shared" si="42"/>
        <v>5</v>
      </c>
      <c r="V49" s="138">
        <f t="shared" si="42"/>
        <v>56</v>
      </c>
      <c r="W49" s="138">
        <f t="shared" si="42"/>
        <v>33</v>
      </c>
      <c r="X49" s="138">
        <f t="shared" si="42"/>
        <v>0</v>
      </c>
      <c r="Y49" s="138">
        <f t="shared" si="42"/>
        <v>0</v>
      </c>
      <c r="Z49" s="138">
        <f t="shared" si="42"/>
        <v>0</v>
      </c>
      <c r="AA49" s="138">
        <f t="shared" si="42"/>
        <v>0</v>
      </c>
      <c r="AB49" s="138">
        <f t="shared" si="42"/>
        <v>0</v>
      </c>
      <c r="AC49" s="138">
        <f t="shared" si="42"/>
        <v>0</v>
      </c>
      <c r="AD49" s="138">
        <f t="shared" si="42"/>
        <v>0</v>
      </c>
      <c r="AE49" s="138">
        <f t="shared" si="42"/>
        <v>0</v>
      </c>
      <c r="AF49" s="138">
        <f t="shared" si="42"/>
        <v>0</v>
      </c>
      <c r="AG49" s="138">
        <f t="shared" si="42"/>
        <v>0</v>
      </c>
      <c r="AH49" s="138">
        <f t="shared" si="42"/>
        <v>1277</v>
      </c>
      <c r="AI49" s="138">
        <f t="shared" si="42"/>
        <v>586</v>
      </c>
      <c r="AJ49" s="138">
        <f t="shared" si="42"/>
        <v>1163</v>
      </c>
      <c r="AK49" s="138">
        <f t="shared" si="42"/>
        <v>517</v>
      </c>
      <c r="AL49" s="138">
        <f t="shared" si="42"/>
        <v>114</v>
      </c>
      <c r="AM49" s="138">
        <f t="shared" si="42"/>
        <v>69</v>
      </c>
      <c r="AN49" s="138">
        <f t="shared" si="42"/>
        <v>0</v>
      </c>
      <c r="AO49" s="138">
        <f t="shared" si="42"/>
        <v>0</v>
      </c>
      <c r="AP49" s="138">
        <f t="shared" si="42"/>
        <v>0</v>
      </c>
      <c r="AQ49" s="138">
        <f t="shared" si="42"/>
        <v>0</v>
      </c>
      <c r="AR49" s="138">
        <f t="shared" si="42"/>
        <v>0</v>
      </c>
      <c r="AS49" s="138">
        <f t="shared" si="42"/>
        <v>0</v>
      </c>
      <c r="AT49" s="138">
        <f t="shared" si="42"/>
        <v>2</v>
      </c>
      <c r="AU49" s="138">
        <f t="shared" si="42"/>
        <v>1</v>
      </c>
      <c r="AV49" s="138">
        <f t="shared" si="42"/>
        <v>76</v>
      </c>
      <c r="AW49" s="138">
        <f t="shared" si="42"/>
        <v>37</v>
      </c>
      <c r="AX49" s="138">
        <f t="shared" si="42"/>
        <v>0</v>
      </c>
      <c r="AY49" s="138">
        <f t="shared" si="42"/>
        <v>0</v>
      </c>
      <c r="AZ49" s="143"/>
    </row>
    <row r="50">
      <c r="A50" s="139" t="s">
        <v>2096</v>
      </c>
      <c r="B50" s="146">
        <f t="shared" ref="B50:AY50" si="43">B37+B41+B45+B49</f>
        <v>331</v>
      </c>
      <c r="C50" s="146">
        <f t="shared" si="43"/>
        <v>155</v>
      </c>
      <c r="D50" s="146">
        <f t="shared" si="43"/>
        <v>6</v>
      </c>
      <c r="E50" s="146">
        <f t="shared" si="43"/>
        <v>4</v>
      </c>
      <c r="F50" s="146">
        <f t="shared" si="43"/>
        <v>0</v>
      </c>
      <c r="G50" s="146">
        <f t="shared" si="43"/>
        <v>0</v>
      </c>
      <c r="H50" s="146">
        <f t="shared" si="43"/>
        <v>7</v>
      </c>
      <c r="I50" s="146">
        <f t="shared" si="43"/>
        <v>4</v>
      </c>
      <c r="J50" s="146">
        <f t="shared" si="43"/>
        <v>332</v>
      </c>
      <c r="K50" s="146">
        <f t="shared" si="43"/>
        <v>158</v>
      </c>
      <c r="L50" s="146">
        <f t="shared" si="43"/>
        <v>321</v>
      </c>
      <c r="M50" s="146">
        <f t="shared" si="43"/>
        <v>154</v>
      </c>
      <c r="N50" s="146">
        <f t="shared" si="43"/>
        <v>0</v>
      </c>
      <c r="O50" s="146">
        <f t="shared" si="43"/>
        <v>0</v>
      </c>
      <c r="P50" s="146">
        <f t="shared" si="43"/>
        <v>2</v>
      </c>
      <c r="Q50" s="146">
        <f t="shared" si="43"/>
        <v>1</v>
      </c>
      <c r="R50" s="146">
        <f t="shared" si="43"/>
        <v>28</v>
      </c>
      <c r="S50" s="146">
        <f t="shared" si="43"/>
        <v>8</v>
      </c>
      <c r="T50" s="146">
        <f t="shared" si="43"/>
        <v>88</v>
      </c>
      <c r="U50" s="146">
        <f t="shared" si="43"/>
        <v>38</v>
      </c>
      <c r="V50" s="146">
        <f t="shared" si="43"/>
        <v>203</v>
      </c>
      <c r="W50" s="146">
        <f t="shared" si="43"/>
        <v>107</v>
      </c>
      <c r="X50" s="146">
        <f t="shared" si="43"/>
        <v>11</v>
      </c>
      <c r="Y50" s="146">
        <f t="shared" si="43"/>
        <v>4</v>
      </c>
      <c r="Z50" s="146">
        <f t="shared" si="43"/>
        <v>8</v>
      </c>
      <c r="AA50" s="146">
        <f t="shared" si="43"/>
        <v>3</v>
      </c>
      <c r="AB50" s="146">
        <f t="shared" si="43"/>
        <v>2</v>
      </c>
      <c r="AC50" s="146">
        <f t="shared" si="43"/>
        <v>0</v>
      </c>
      <c r="AD50" s="146">
        <f t="shared" si="43"/>
        <v>0</v>
      </c>
      <c r="AE50" s="146">
        <f t="shared" si="43"/>
        <v>0</v>
      </c>
      <c r="AF50" s="146">
        <f t="shared" si="43"/>
        <v>1</v>
      </c>
      <c r="AG50" s="146">
        <f t="shared" si="43"/>
        <v>1</v>
      </c>
      <c r="AH50" s="146">
        <f t="shared" si="43"/>
        <v>4231</v>
      </c>
      <c r="AI50" s="146">
        <f t="shared" si="43"/>
        <v>2065</v>
      </c>
      <c r="AJ50" s="146">
        <f t="shared" si="43"/>
        <v>3931</v>
      </c>
      <c r="AK50" s="146">
        <f t="shared" si="43"/>
        <v>1864</v>
      </c>
      <c r="AL50" s="146">
        <f t="shared" si="43"/>
        <v>300</v>
      </c>
      <c r="AM50" s="146">
        <f t="shared" si="43"/>
        <v>201</v>
      </c>
      <c r="AN50" s="146">
        <f t="shared" si="43"/>
        <v>0</v>
      </c>
      <c r="AO50" s="146">
        <f t="shared" si="43"/>
        <v>0</v>
      </c>
      <c r="AP50" s="146">
        <f t="shared" si="43"/>
        <v>1</v>
      </c>
      <c r="AQ50" s="146">
        <f t="shared" si="43"/>
        <v>1</v>
      </c>
      <c r="AR50" s="146">
        <f t="shared" si="43"/>
        <v>1</v>
      </c>
      <c r="AS50" s="146">
        <f t="shared" si="43"/>
        <v>1</v>
      </c>
      <c r="AT50" s="146">
        <f t="shared" si="43"/>
        <v>6</v>
      </c>
      <c r="AU50" s="146">
        <f t="shared" si="43"/>
        <v>3</v>
      </c>
      <c r="AV50" s="146">
        <f t="shared" si="43"/>
        <v>324</v>
      </c>
      <c r="AW50" s="146">
        <f t="shared" si="43"/>
        <v>153</v>
      </c>
      <c r="AX50" s="146">
        <f t="shared" si="43"/>
        <v>0</v>
      </c>
      <c r="AY50" s="146">
        <f t="shared" si="43"/>
        <v>0</v>
      </c>
      <c r="AZ50" s="146"/>
    </row>
    <row r="54">
      <c r="B54" s="123" t="s">
        <v>2007</v>
      </c>
      <c r="C54" s="123" t="s">
        <v>2008</v>
      </c>
      <c r="D54" s="123" t="s">
        <v>2009</v>
      </c>
      <c r="E54" s="124" t="s">
        <v>2010</v>
      </c>
      <c r="F54" s="125" t="s">
        <v>2011</v>
      </c>
      <c r="G54" s="123" t="s">
        <v>2010</v>
      </c>
      <c r="H54" s="123" t="s">
        <v>2013</v>
      </c>
      <c r="I54" s="123" t="s">
        <v>2010</v>
      </c>
      <c r="J54" s="123" t="s">
        <v>2014</v>
      </c>
      <c r="K54" s="123" t="s">
        <v>2008</v>
      </c>
      <c r="L54" s="123" t="s">
        <v>2015</v>
      </c>
      <c r="M54" s="123" t="s">
        <v>2008</v>
      </c>
      <c r="N54" s="126" t="s">
        <v>2016</v>
      </c>
      <c r="O54" s="123" t="s">
        <v>2008</v>
      </c>
      <c r="P54" s="126" t="s">
        <v>2017</v>
      </c>
      <c r="Q54" s="123" t="s">
        <v>2008</v>
      </c>
      <c r="R54" s="126" t="s">
        <v>2018</v>
      </c>
      <c r="S54" s="123" t="s">
        <v>2008</v>
      </c>
      <c r="T54" s="126" t="s">
        <v>2019</v>
      </c>
      <c r="U54" s="123" t="s">
        <v>2008</v>
      </c>
      <c r="V54" s="127">
        <v>43382.0</v>
      </c>
      <c r="W54" s="123" t="s">
        <v>2008</v>
      </c>
      <c r="X54" s="123" t="s">
        <v>2020</v>
      </c>
      <c r="Y54" s="123" t="s">
        <v>2008</v>
      </c>
      <c r="Z54" s="128" t="s">
        <v>2021</v>
      </c>
      <c r="AA54" s="123" t="s">
        <v>2008</v>
      </c>
      <c r="AB54" s="128" t="s">
        <v>2022</v>
      </c>
      <c r="AC54" s="123" t="s">
        <v>2008</v>
      </c>
      <c r="AD54" s="128" t="s">
        <v>2023</v>
      </c>
      <c r="AE54" s="123" t="s">
        <v>2008</v>
      </c>
      <c r="AF54" s="128" t="s">
        <v>2024</v>
      </c>
      <c r="AG54" s="123" t="s">
        <v>2008</v>
      </c>
      <c r="AH54" s="123" t="s">
        <v>2025</v>
      </c>
      <c r="AI54" s="123" t="s">
        <v>2008</v>
      </c>
      <c r="AJ54" s="123" t="s">
        <v>2026</v>
      </c>
      <c r="AK54" s="123" t="s">
        <v>2008</v>
      </c>
      <c r="AL54" s="123" t="s">
        <v>2027</v>
      </c>
      <c r="AM54" s="123" t="s">
        <v>2008</v>
      </c>
      <c r="AN54" s="129" t="s">
        <v>2028</v>
      </c>
      <c r="AO54" s="123" t="s">
        <v>2008</v>
      </c>
      <c r="AP54" s="126" t="s">
        <v>2018</v>
      </c>
      <c r="AQ54" s="123" t="s">
        <v>2008</v>
      </c>
      <c r="AR54" s="126" t="s">
        <v>2019</v>
      </c>
      <c r="AS54" s="123" t="s">
        <v>2008</v>
      </c>
      <c r="AT54" s="126" t="s">
        <v>1771</v>
      </c>
      <c r="AU54" s="123" t="s">
        <v>2008</v>
      </c>
      <c r="AV54" s="126">
        <v>10.0</v>
      </c>
      <c r="AW54" s="123" t="s">
        <v>2008</v>
      </c>
      <c r="AX54" s="123" t="s">
        <v>2029</v>
      </c>
      <c r="AY54" s="123" t="s">
        <v>2008</v>
      </c>
      <c r="AZ54" s="136"/>
    </row>
    <row r="55" ht="30.0" customHeight="1">
      <c r="A55" s="48" t="s">
        <v>950</v>
      </c>
      <c r="B55" s="130">
        <f>countifs('Primar II'!$G$6:$G$519,A55,'Primar II'!$AI$6:$AI$519,"DA")</f>
        <v>33</v>
      </c>
      <c r="C55" s="130">
        <f>countifs('Primar II'!$G$6:$G$519,A55,'Primar II'!$F$6:$F$519,"F",'Primar II'!$AI$6:$AI$519,"DA")</f>
        <v>16</v>
      </c>
      <c r="D55" s="130">
        <f>countifs('Primar II'!$G$6:$G$519,A55,'Primar II'!$AJ$6:$AJ$519,"DA")</f>
        <v>0</v>
      </c>
      <c r="E55" s="130">
        <f>countifs('Primar II'!$G$6:$G$519,A55,'Primar II'!$F$6:$F$519,"F",'Primar II'!$AJ$6:$AJ$519,"DA")</f>
        <v>0</v>
      </c>
      <c r="F55" s="130">
        <f>countifs('Primar II'!$G$6:$G$519,A55,'Primar II'!$AK$6:$AK$519,"DA")</f>
        <v>0</v>
      </c>
      <c r="G55" s="130">
        <f>countifs('Primar II'!$G$6:$G$519,A55,'Primar II'!$F$6:$F$519,"F",'Primar II'!$AK$6:$AK$519,"DA")</f>
        <v>0</v>
      </c>
      <c r="H55" s="130">
        <f>countifs('Primar II'!$G$6:$G$519,A55,'Primar II'!$AM$6:$AM$519,"DA")</f>
        <v>0</v>
      </c>
      <c r="I55" s="130">
        <f>countifs('Primar II'!$G$6:$G$519,A55,'Primar II'!$F$6:$F$519,"F",'Primar II'!$AM$6:$AM$519,"DA")</f>
        <v>0</v>
      </c>
      <c r="J55" s="130">
        <f>countifs('Primar II'!$G$6:$G$519,A55,'Primar II'!$AN$6:$AN$519,"DA")</f>
        <v>33</v>
      </c>
      <c r="K55" s="130">
        <f>countifs('Primar II'!$G$6:$G$519,A55,'Primar II'!$F$6:$F$519,"F",'Primar II'!$AN$6:$AN$519,"DA")</f>
        <v>16</v>
      </c>
      <c r="L55" s="21">
        <f>countifs('Primar II'!$G$6:$G$519,A55,'Primar II'!$AE$6:$AE$519,"=0",'Primar II'!$AN$6:$AN$519,"DA")</f>
        <v>33</v>
      </c>
      <c r="M55" s="130">
        <f>countifs('Primar II'!$G$6:$G$519,A55,'Primar II'!$AE$6:$AE$519,"=0",'Primar II'!$AN$6:$AN$519,"DA",'Primar II'!$F$6:$F$519,"F")</f>
        <v>16</v>
      </c>
      <c r="X55" s="130">
        <f>COUNTIFS('Primar II'!$G$6:$G$519,A55,'Primar II'!$AE$6:$AE$519,"&gt;0")</f>
        <v>0</v>
      </c>
      <c r="Y55" s="130">
        <f>COUNTIFS('Primar II'!$G$6:$G$519,A55,'Primar II'!$F$6:$F$519,"F",'Primar II'!$AE$6:$AE$519,"&gt;0")</f>
        <v>0</v>
      </c>
      <c r="Z55" s="130">
        <f>COUNTIFS('Primar II'!$G$6:$G$519,A55,'Primar II'!$AE$6:$AE$519,"=1")</f>
        <v>0</v>
      </c>
      <c r="AA55" s="130">
        <f>COUNTIFS('Primar II'!$G$6:$G$519,A55,'Primar II'!$F$6:$F$519,"F",'Primar II'!$AE$6:$AE$519,"=1")</f>
        <v>0</v>
      </c>
      <c r="AB55" s="130">
        <f>COUNTIFS('Primar II'!$G$6:$G$519,A55,'Primar II'!$AE$6:$AE$519,"=2")</f>
        <v>0</v>
      </c>
      <c r="AC55" s="130">
        <f>COUNTIFS('Primar II'!$G$6:$G$519,A55,'Primar II'!$F$6:$F$519,"F",'Primar II'!$AE$6:$AE$519,"=2")</f>
        <v>0</v>
      </c>
      <c r="AD55" s="130">
        <f>COUNTIFS('Primar II'!$G$6:$G$519,A55,'Primar II'!$AE$6:$AE$519,"=3")</f>
        <v>0</v>
      </c>
      <c r="AE55" s="130">
        <f>COUNTIFS('Primar II'!$G$6:$G$519,A55,'Primar II'!$F$6:$F$519,"F",'Primar II'!$AE$6:$AE$519,"=3")</f>
        <v>0</v>
      </c>
      <c r="AF55" s="130">
        <f>COUNTIFS('Primar II'!$G$6:$G$519,A55,'Primar II'!$AE$6:$AE$519,"&gt;3")</f>
        <v>0</v>
      </c>
      <c r="AG55" s="130">
        <f>COUNTIFS('Primar II'!$G$6:$G$519,A55,'Primar II'!$F$6:$F$519,"F",'Primar II'!$AE$6:$AE$519,"&gt;3")</f>
        <v>0</v>
      </c>
      <c r="AH55" s="130">
        <f>sumifs('Primar II'!$AF$6:$AF$519,'Primar II'!$G$6:$G$519,A55)</f>
        <v>0</v>
      </c>
      <c r="AI55" s="130">
        <f>sumifs('Primar II'!$AF$6:$AF$519,'Primar II'!$G$6:$G$519,A55,'Primar II'!$F$6:$F$519,"F")</f>
        <v>0</v>
      </c>
      <c r="AJ55" s="130">
        <f>sumifs('Primar II'!$AH$6:$AH$519,'Primar II'!$G$6:$G$519,A55)</f>
        <v>0</v>
      </c>
      <c r="AK55" s="130">
        <f>sumifs('Primar II'!$AH$6:$AH$519,'Primar II'!$G$6:$G$519,A55,'Primar II'!$F$6:$F$519,"F")</f>
        <v>0</v>
      </c>
      <c r="AL55" s="130">
        <f>sumifs('Primar II'!$AG$6:$AG$519,'Primar II'!$G$6:$G$519,A55)</f>
        <v>0</v>
      </c>
      <c r="AM55" s="130">
        <f>sumifs('Primar II'!$AG$6:$AG$519,'Primar II'!$G$6:$G$519,A55,'Primar II'!$F$6:$F$519,"F")</f>
        <v>0</v>
      </c>
      <c r="AN55" s="130">
        <f>countifs('Primar II'!$G$6:$G$519,A55,'Primar II'!$AC$6:$AC$519,"I")</f>
        <v>0</v>
      </c>
      <c r="AO55" s="130">
        <f>countifs('Primar II'!$G$6:$G$519,A55,'Primar II'!$F$6:$F$519,"F",'Primar II'!$AC$6:$AC$519,"I")</f>
        <v>0</v>
      </c>
      <c r="AP55" s="130">
        <f>countifs('Primar II'!$G$6:$G$519,A55,'Primar II'!$AC$6:$AC$519,"S")</f>
        <v>0</v>
      </c>
      <c r="AQ55" s="130">
        <f>countifs('Primar II'!$G$6:$G$519,C55,'Primar II'!$F$6:$F$519,"F",'Primar II'!$AC$6:$AC$519,"S")</f>
        <v>0</v>
      </c>
      <c r="AR55" s="130">
        <f>countifs('Primar II'!$G$6:$G$519,A55,'Primar II'!$AC$6:$AC$519,"B")</f>
        <v>0</v>
      </c>
      <c r="AS55" s="130">
        <f>countifs('Primar II'!$G$6:$G$519,E55,'Primar II'!$F$6:$F$519,"F",'Primar II'!$AC$6:$AC$519,"B")</f>
        <v>0</v>
      </c>
      <c r="AT55" s="130">
        <f>countifs('Primar II'!$G$6:$G$519,A55,'Primar II'!$AC$6:$AC$519,"FB")</f>
        <v>0</v>
      </c>
      <c r="AU55" s="130">
        <f>countifs('Primar II'!$G$6:$G$519,G55,'Primar II'!$F$6:$F$519,"F",'Primar II'!$AC$6:$AC$519,"FB")</f>
        <v>0</v>
      </c>
      <c r="AV55" s="21"/>
      <c r="AW55" s="21"/>
      <c r="AX55" s="130">
        <f>countifs('Primar II'!$G$6:$G$519,A55,'Primar II'!$AO$6:$AO$519,"DA")</f>
        <v>0</v>
      </c>
      <c r="AY55" s="130">
        <f>countifs('Primar II'!$G$6:$G$519,A55,'Primar II'!$F$6:$F$519,"F",'Primar II'!$AO$6:$AO$519,"DA")</f>
        <v>0</v>
      </c>
      <c r="AZ55" s="109"/>
    </row>
    <row r="56" ht="30.0" customHeight="1">
      <c r="A56" s="48" t="s">
        <v>1005</v>
      </c>
      <c r="B56" s="130">
        <f>countifs('Primar II'!$G$6:$G$519,A56,'Primar II'!$AI$6:$AI$519,"DA")</f>
        <v>31</v>
      </c>
      <c r="C56" s="130">
        <f>countifs('Primar II'!$G$6:$G$519,A56,'Primar II'!$F$6:$F$519,"F",'Primar II'!$AI$6:$AI$519,"DA")</f>
        <v>16</v>
      </c>
      <c r="D56" s="130">
        <f>countifs('Primar II'!$G$6:$G$519,A56,'Primar II'!$AJ$6:$AJ$519,"DA")</f>
        <v>1</v>
      </c>
      <c r="E56" s="130">
        <f>countifs('Primar II'!$G$6:$G$519,A56,'Primar II'!$F$6:$F$519,"F",'Primar II'!$AJ$6:$AJ$519,"DA")</f>
        <v>1</v>
      </c>
      <c r="F56" s="130">
        <f>countifs('Primar II'!$G$6:$G$519,A56,'Primar II'!$AK$6:$AK$519,"DA")</f>
        <v>0</v>
      </c>
      <c r="G56" s="130">
        <f>countifs('Primar II'!$G$6:$G$519,A56,'Primar II'!$F$6:$F$519,"F",'Primar II'!$AK$6:$AK$519,"DA")</f>
        <v>0</v>
      </c>
      <c r="H56" s="130">
        <f>countifs('Primar II'!$G$6:$G$519,A56,'Primar II'!$AM$6:$AM$519,"DA")</f>
        <v>0</v>
      </c>
      <c r="I56" s="130">
        <f>countifs('Primar II'!$G$6:$G$519,A56,'Primar II'!$F$6:$F$519,"F",'Primar II'!$AM$6:$AM$519,"DA")</f>
        <v>0</v>
      </c>
      <c r="J56" s="130">
        <f>countifs('Primar II'!$G$6:$G$519,A56,'Primar II'!$AN$6:$AN$519,"DA")</f>
        <v>31</v>
      </c>
      <c r="K56" s="130">
        <f>countifs('Primar II'!$G$6:$G$519,A56,'Primar II'!$F$6:$F$519,"F",'Primar II'!$AN$6:$AN$519,"DA")</f>
        <v>16</v>
      </c>
      <c r="L56" s="21">
        <f>countifs('Primar II'!$G$6:$G$519,A56,'Primar II'!$AE$6:$AE$519,"=0",'Primar II'!$AN$6:$AN$519,"DA")</f>
        <v>31</v>
      </c>
      <c r="M56" s="130">
        <f>countifs('Primar II'!$G$6:$G$519,A56,'Primar II'!$AE$6:$AE$519,"=0",'Primar II'!$AN$6:$AN$519,"DA",'Primar II'!$F$6:$F$519,"F")</f>
        <v>16</v>
      </c>
      <c r="X56" s="130">
        <f>COUNTIFS('Primar II'!$G$6:$G$519,A56,'Primar II'!$AE$6:$AE$519,"&gt;0")</f>
        <v>0</v>
      </c>
      <c r="Y56" s="130">
        <f>COUNTIFS('Primar II'!$G$6:$G$519,A56,'Primar II'!$F$6:$F$519,"F",'Primar II'!$AE$6:$AE$519,"&gt;0")</f>
        <v>0</v>
      </c>
      <c r="Z56" s="130">
        <f>COUNTIFS('Primar II'!$G$6:$G$519,A56,'Primar II'!$AE$6:$AE$519,"=1")</f>
        <v>0</v>
      </c>
      <c r="AA56" s="130">
        <f>COUNTIFS('Primar II'!$G$6:$G$519,A56,'Primar II'!$F$6:$F$519,"F",'Primar II'!$AE$6:$AE$519,"=1")</f>
        <v>0</v>
      </c>
      <c r="AB56" s="130">
        <f>COUNTIFS('Primar II'!$G$6:$G$519,A56,'Primar II'!$AE$6:$AE$519,"=2")</f>
        <v>0</v>
      </c>
      <c r="AC56" s="130">
        <f>COUNTIFS('Primar II'!$G$6:$G$519,A56,'Primar II'!$F$6:$F$519,"F",'Primar II'!$AE$6:$AE$519,"=2")</f>
        <v>0</v>
      </c>
      <c r="AD56" s="130">
        <f>COUNTIFS('Primar II'!$G$6:$G$519,A56,'Primar II'!$AE$6:$AE$519,"=3")</f>
        <v>0</v>
      </c>
      <c r="AE56" s="130">
        <f>COUNTIFS('Primar II'!$G$6:$G$519,A56,'Primar II'!$F$6:$F$519,"F",'Primar II'!$AE$6:$AE$519,"=3")</f>
        <v>0</v>
      </c>
      <c r="AF56" s="130">
        <f>COUNTIFS('Primar II'!$G$6:$G$519,A56,'Primar II'!$AE$6:$AE$519,"&gt;3")</f>
        <v>0</v>
      </c>
      <c r="AG56" s="130">
        <f>COUNTIFS('Primar II'!$G$6:$G$519,A56,'Primar II'!$F$6:$F$519,"F",'Primar II'!$AE$6:$AE$519,"&gt;3")</f>
        <v>0</v>
      </c>
      <c r="AH56" s="130">
        <f>sumifs('Primar II'!$AF$6:$AF$519,'Primar II'!$G$6:$G$519,A56)</f>
        <v>0</v>
      </c>
      <c r="AI56" s="130">
        <f>sumifs('Primar II'!$AF$6:$AF$519,'Primar II'!$G$6:$G$519,A56,'Primar II'!$F$6:$F$519,"F")</f>
        <v>0</v>
      </c>
      <c r="AJ56" s="130">
        <f>sumifs('Primar II'!$AH$6:$AH$519,'Primar II'!$G$6:$G$519,A56)</f>
        <v>0</v>
      </c>
      <c r="AK56" s="130">
        <f>sumifs('Primar II'!$AH$6:$AH$519,'Primar II'!$G$6:$G$519,A56,'Primar II'!$F$6:$F$519,"F")</f>
        <v>0</v>
      </c>
      <c r="AL56" s="130">
        <f>sumifs('Primar II'!$AG$6:$AG$519,'Primar II'!$G$6:$G$519,A56)</f>
        <v>0</v>
      </c>
      <c r="AM56" s="130">
        <f>sumifs('Primar II'!$AG$6:$AG$519,'Primar II'!$G$6:$G$519,A56,'Primar II'!$F$6:$F$519,"F")</f>
        <v>0</v>
      </c>
      <c r="AN56" s="130">
        <f>countifs('Primar II'!$G$6:$G$519,A56,'Primar II'!$AC$6:$AC$519,"I")</f>
        <v>0</v>
      </c>
      <c r="AO56" s="130">
        <f>countifs('Primar II'!$G$6:$G$519,A56,'Primar II'!$F$6:$F$519,"F",'Primar II'!$AC$6:$AC$519,"I")</f>
        <v>0</v>
      </c>
      <c r="AP56" s="130">
        <f>countifs('Primar II'!$G$6:$G$519,A56,'Primar II'!$AC$6:$AC$519,"S")</f>
        <v>0</v>
      </c>
      <c r="AQ56" s="130">
        <f>countifs('Primar II'!$G$6:$G$519,C56,'Primar II'!$F$6:$F$519,"F",'Primar II'!$AC$6:$AC$519,"S")</f>
        <v>0</v>
      </c>
      <c r="AR56" s="130">
        <f>countifs('Primar II'!$G$6:$G$519,A56,'Primar II'!$AC$6:$AC$519,"B")</f>
        <v>0</v>
      </c>
      <c r="AS56" s="130">
        <f>countifs('Primar II'!$G$6:$G$519,E56,'Primar II'!$F$6:$F$519,"F",'Primar II'!$AC$6:$AC$519,"B")</f>
        <v>0</v>
      </c>
      <c r="AT56" s="130">
        <f>countifs('Primar II'!$G$6:$G$519,A56,'Primar II'!$AC$6:$AC$519,"FB")</f>
        <v>0</v>
      </c>
      <c r="AU56" s="130">
        <f>countifs('Primar II'!$G$6:$G$519,G56,'Primar II'!$F$6:$F$519,"F",'Primar II'!$AC$6:$AC$519,"FB")</f>
        <v>0</v>
      </c>
      <c r="AV56" s="21"/>
      <c r="AW56" s="21"/>
      <c r="AX56" s="130">
        <f>countifs('Primar II'!$G$6:$G$519,A56,'Primar II'!$AO$6:$AO$519,"DA")</f>
        <v>0</v>
      </c>
      <c r="AY56" s="130">
        <f>countifs('Primar II'!$G$6:$G$519,A56,'Primar II'!$F$6:$F$519,"F",'Primar II'!$AO$6:$AO$519,"DA")</f>
        <v>0</v>
      </c>
      <c r="AZ56" s="109"/>
    </row>
    <row r="57" ht="30.0" customHeight="1">
      <c r="A57" s="48" t="s">
        <v>1056</v>
      </c>
      <c r="B57" s="130">
        <f>countifs('Primar II'!$G$6:$G$519,A57,'Primar II'!$AI$6:$AI$519,"DA")</f>
        <v>29</v>
      </c>
      <c r="C57" s="130">
        <f>countifs('Primar II'!$G$6:$G$519,A57,'Primar II'!$F$6:$F$519,"F",'Primar II'!$AI$6:$AI$519,"DA")</f>
        <v>7</v>
      </c>
      <c r="D57" s="130">
        <f>countifs('Primar II'!$G$6:$G$519,A57,'Primar II'!$AJ$6:$AJ$519,"DA")</f>
        <v>3</v>
      </c>
      <c r="E57" s="130">
        <f>countifs('Primar II'!$G$6:$G$519,A57,'Primar II'!$F$6:$F$519,"F",'Primar II'!$AJ$6:$AJ$519,"DA")</f>
        <v>2</v>
      </c>
      <c r="F57" s="130">
        <f>countifs('Primar II'!$G$6:$G$519,A57,'Primar II'!$AK$6:$AK$519,"DA")</f>
        <v>0</v>
      </c>
      <c r="G57" s="130">
        <f>countifs('Primar II'!$G$6:$G$519,A57,'Primar II'!$F$6:$F$519,"F",'Primar II'!$AK$6:$AK$519,"DA")</f>
        <v>0</v>
      </c>
      <c r="H57" s="130">
        <f>countifs('Primar II'!$G$6:$G$519,A57,'Primar II'!$AM$6:$AM$519,"DA")</f>
        <v>0</v>
      </c>
      <c r="I57" s="130">
        <f>countifs('Primar II'!$G$6:$G$519,A57,'Primar II'!$F$6:$F$519,"F",'Primar II'!$AM$6:$AM$519,"DA")</f>
        <v>0</v>
      </c>
      <c r="J57" s="130">
        <f>countifs('Primar II'!$G$6:$G$519,A57,'Primar II'!$AN$6:$AN$519,"DA")</f>
        <v>28</v>
      </c>
      <c r="K57" s="130">
        <f>countifs('Primar II'!$G$6:$G$519,A57,'Primar II'!$F$6:$F$519,"F",'Primar II'!$AN$6:$AN$519,"DA")</f>
        <v>6</v>
      </c>
      <c r="L57" s="21">
        <f>countifs('Primar II'!$G$6:$G$519,A57,'Primar II'!$AE$6:$AE$519,"=0",'Primar II'!$AN$6:$AN$519,"DA")</f>
        <v>28</v>
      </c>
      <c r="M57" s="130">
        <f>countifs('Primar II'!$G$6:$G$519,A57,'Primar II'!$AE$6:$AE$519,"=0",'Primar II'!$AN$6:$AN$519,"DA",'Primar II'!$F$6:$F$519,"F")</f>
        <v>6</v>
      </c>
      <c r="X57" s="130">
        <f>COUNTIFS('Primar II'!$G$6:$G$519,A57,'Primar II'!$AE$6:$AE$519,"&gt;0")</f>
        <v>0</v>
      </c>
      <c r="Y57" s="130">
        <f>COUNTIFS('Primar II'!$G$6:$G$519,A57,'Primar II'!$F$6:$F$519,"F",'Primar II'!$AE$6:$AE$519,"&gt;0")</f>
        <v>0</v>
      </c>
      <c r="Z57" s="130">
        <f>COUNTIFS('Primar II'!$G$6:$G$519,A57,'Primar II'!$AE$6:$AE$519,"=1")</f>
        <v>0</v>
      </c>
      <c r="AA57" s="130">
        <f>COUNTIFS('Primar II'!$G$6:$G$519,A57,'Primar II'!$F$6:$F$519,"F",'Primar II'!$AE$6:$AE$519,"=1")</f>
        <v>0</v>
      </c>
      <c r="AB57" s="130">
        <f>COUNTIFS('Primar II'!$G$6:$G$519,A57,'Primar II'!$AE$6:$AE$519,"=2")</f>
        <v>0</v>
      </c>
      <c r="AC57" s="130">
        <f>COUNTIFS('Primar II'!$G$6:$G$519,A57,'Primar II'!$F$6:$F$519,"F",'Primar II'!$AE$6:$AE$519,"=2")</f>
        <v>0</v>
      </c>
      <c r="AD57" s="130">
        <f>COUNTIFS('Primar II'!$G$6:$G$519,A57,'Primar II'!$AE$6:$AE$519,"=3")</f>
        <v>0</v>
      </c>
      <c r="AE57" s="130">
        <f>COUNTIFS('Primar II'!$G$6:$G$519,A57,'Primar II'!$F$6:$F$519,"F",'Primar II'!$AE$6:$AE$519,"=3")</f>
        <v>0</v>
      </c>
      <c r="AF57" s="130">
        <f>COUNTIFS('Primar II'!$G$6:$G$519,A57,'Primar II'!$AE$6:$AE$519,"&gt;3")</f>
        <v>0</v>
      </c>
      <c r="AG57" s="130">
        <f>COUNTIFS('Primar II'!$G$6:$G$519,A57,'Primar II'!$F$6:$F$519,"F",'Primar II'!$AE$6:$AE$519,"&gt;3")</f>
        <v>0</v>
      </c>
      <c r="AH57" s="130">
        <f>sumifs('Primar II'!$AF$6:$AF$519,'Primar II'!$G$6:$G$519,A57)</f>
        <v>0</v>
      </c>
      <c r="AI57" s="130">
        <f>sumifs('Primar II'!$AF$6:$AF$519,'Primar II'!$G$6:$G$519,A57,'Primar II'!$F$6:$F$519,"F")</f>
        <v>0</v>
      </c>
      <c r="AJ57" s="130">
        <f>sumifs('Primar II'!$AH$6:$AH$519,'Primar II'!$G$6:$G$519,A57)</f>
        <v>0</v>
      </c>
      <c r="AK57" s="130">
        <f>sumifs('Primar II'!$AH$6:$AH$519,'Primar II'!$G$6:$G$519,A57,'Primar II'!$F$6:$F$519,"F")</f>
        <v>0</v>
      </c>
      <c r="AL57" s="130">
        <f>sumifs('Primar II'!$AG$6:$AG$519,'Primar II'!$G$6:$G$519,A57)</f>
        <v>0</v>
      </c>
      <c r="AM57" s="130">
        <f>sumifs('Primar II'!$AG$6:$AG$519,'Primar II'!$G$6:$G$519,A57,'Primar II'!$F$6:$F$519,"F")</f>
        <v>0</v>
      </c>
      <c r="AN57" s="130">
        <f>countifs('Primar II'!$G$6:$G$519,A57,'Primar II'!$AC$6:$AC$519,"I")</f>
        <v>0</v>
      </c>
      <c r="AO57" s="130">
        <f>countifs('Primar II'!$G$6:$G$519,A57,'Primar II'!$F$6:$F$519,"F",'Primar II'!$AC$6:$AC$519,"I")</f>
        <v>0</v>
      </c>
      <c r="AP57" s="130">
        <f>countifs('Primar II'!$G$6:$G$519,A57,'Primar II'!$AC$6:$AC$519,"S")</f>
        <v>0</v>
      </c>
      <c r="AQ57" s="130">
        <f>countifs('Primar II'!$G$6:$G$519,C57,'Primar II'!$F$6:$F$519,"F",'Primar II'!$AC$6:$AC$519,"S")</f>
        <v>0</v>
      </c>
      <c r="AR57" s="130">
        <f>countifs('Primar II'!$G$6:$G$519,A57,'Primar II'!$AC$6:$AC$519,"B")</f>
        <v>0</v>
      </c>
      <c r="AS57" s="130">
        <f>countifs('Primar II'!$G$6:$G$519,E57,'Primar II'!$F$6:$F$519,"F",'Primar II'!$AC$6:$AC$519,"B")</f>
        <v>0</v>
      </c>
      <c r="AT57" s="130">
        <f>countifs('Primar II'!$G$6:$G$519,A57,'Primar II'!$AC$6:$AC$519,"FB")</f>
        <v>31</v>
      </c>
      <c r="AU57" s="130">
        <f>countifs('Primar II'!$G$6:$G$519,G57,'Primar II'!$F$6:$F$519,"F",'Primar II'!$AC$6:$AC$519,"FB")</f>
        <v>0</v>
      </c>
      <c r="AV57" s="21"/>
      <c r="AW57" s="21"/>
      <c r="AX57" s="130">
        <f>countifs('Primar II'!$G$6:$G$519,A57,'Primar II'!$AO$6:$AO$519,"DA")</f>
        <v>0</v>
      </c>
      <c r="AY57" s="130">
        <f>countifs('Primar II'!$G$6:$G$519,A57,'Primar II'!$F$6:$F$519,"F",'Primar II'!$AO$6:$AO$519,"DA")</f>
        <v>0</v>
      </c>
      <c r="AZ57" s="109"/>
    </row>
    <row r="58" ht="30.0" customHeight="1">
      <c r="A58" s="48" t="s">
        <v>1108</v>
      </c>
      <c r="B58" s="130">
        <f>countifs('Primar II'!$G$6:$G$519,A58,'Primar II'!$AI$6:$AI$519,"DA")</f>
        <v>24</v>
      </c>
      <c r="C58" s="130">
        <f>countifs('Primar II'!$G$6:$G$519,A58,'Primar II'!$F$6:$F$519,"F",'Primar II'!$AI$6:$AI$519,"DA")</f>
        <v>12</v>
      </c>
      <c r="D58" s="130">
        <f>countifs('Primar II'!$G$6:$G$519,A58,'Primar II'!$AJ$6:$AJ$519,"DA")</f>
        <v>2</v>
      </c>
      <c r="E58" s="130">
        <f>countifs('Primar II'!$G$6:$G$519,A58,'Primar II'!$F$6:$F$519,"F",'Primar II'!$AJ$6:$AJ$519,"DA")</f>
        <v>1</v>
      </c>
      <c r="F58" s="130">
        <f>countifs('Primar II'!$G$6:$G$519,A58,'Primar II'!$AK$6:$AK$519,"DA")</f>
        <v>0</v>
      </c>
      <c r="G58" s="130">
        <f>countifs('Primar II'!$G$6:$G$519,A58,'Primar II'!$F$6:$F$519,"F",'Primar II'!$AK$6:$AK$519,"DA")</f>
        <v>0</v>
      </c>
      <c r="H58" s="130">
        <f>countifs('Primar II'!$G$6:$G$519,A58,'Primar II'!$AM$6:$AM$519,"DA")</f>
        <v>0</v>
      </c>
      <c r="I58" s="130">
        <f>countifs('Primar II'!$G$6:$G$519,A58,'Primar II'!$F$6:$F$519,"F",'Primar II'!$AM$6:$AM$519,"DA")</f>
        <v>0</v>
      </c>
      <c r="J58" s="130">
        <f>countifs('Primar II'!$G$6:$G$519,A58,'Primar II'!$AN$6:$AN$519,"DA")</f>
        <v>24</v>
      </c>
      <c r="K58" s="130">
        <f>countifs('Primar II'!$G$6:$G$519,A58,'Primar II'!$F$6:$F$519,"F",'Primar II'!$AN$6:$AN$519,"DA")</f>
        <v>12</v>
      </c>
      <c r="L58" s="21">
        <f>countifs('Primar II'!$G$6:$G$519,A58,'Primar II'!$AE$6:$AE$519,"=0",'Primar II'!$AN$6:$AN$519,"DA")</f>
        <v>24</v>
      </c>
      <c r="M58" s="130">
        <f>countifs('Primar II'!$G$6:$G$519,A58,'Primar II'!$AE$6:$AE$519,"=0",'Primar II'!$AN$6:$AN$519,"DA",'Primar II'!$F$6:$F$519,"F")</f>
        <v>12</v>
      </c>
      <c r="X58" s="130">
        <f>COUNTIFS('Primar II'!$G$6:$G$519,A58,'Primar II'!$AE$6:$AE$519,"&gt;0")</f>
        <v>0</v>
      </c>
      <c r="Y58" s="130">
        <f>COUNTIFS('Primar II'!$G$6:$G$519,A58,'Primar II'!$F$6:$F$519,"F",'Primar II'!$AE$6:$AE$519,"&gt;0")</f>
        <v>0</v>
      </c>
      <c r="Z58" s="130">
        <f>COUNTIFS('Primar II'!$G$6:$G$519,A58,'Primar II'!$AE$6:$AE$519,"=1")</f>
        <v>0</v>
      </c>
      <c r="AA58" s="130">
        <f>COUNTIFS('Primar II'!$G$6:$G$519,A58,'Primar II'!$F$6:$F$519,"F",'Primar II'!$AE$6:$AE$519,"=1")</f>
        <v>0</v>
      </c>
      <c r="AB58" s="130">
        <f>COUNTIFS('Primar II'!$G$6:$G$519,A58,'Primar II'!$AE$6:$AE$519,"=2")</f>
        <v>0</v>
      </c>
      <c r="AC58" s="130">
        <f>COUNTIFS('Primar II'!$G$6:$G$519,A58,'Primar II'!$F$6:$F$519,"F",'Primar II'!$AE$6:$AE$519,"=2")</f>
        <v>0</v>
      </c>
      <c r="AD58" s="130">
        <f>COUNTIFS('Primar II'!$G$6:$G$519,A58,'Primar II'!$AE$6:$AE$519,"=3")</f>
        <v>0</v>
      </c>
      <c r="AE58" s="130">
        <f>COUNTIFS('Primar II'!$G$6:$G$519,A58,'Primar II'!$F$6:$F$519,"F",'Primar II'!$AE$6:$AE$519,"=3")</f>
        <v>0</v>
      </c>
      <c r="AF58" s="130">
        <f>COUNTIFS('Primar II'!$G$6:$G$519,A58,'Primar II'!$AE$6:$AE$519,"&gt;3")</f>
        <v>0</v>
      </c>
      <c r="AG58" s="130">
        <f>COUNTIFS('Primar II'!$G$6:$G$519,A58,'Primar II'!$F$6:$F$519,"F",'Primar II'!$AE$6:$AE$519,"&gt;3")</f>
        <v>0</v>
      </c>
      <c r="AH58" s="130">
        <f>sumifs('Primar II'!$AF$6:$AF$519,'Primar II'!$G$6:$G$519,A58)</f>
        <v>0</v>
      </c>
      <c r="AI58" s="130">
        <f>sumifs('Primar II'!$AF$6:$AF$519,'Primar II'!$G$6:$G$519,A58,'Primar II'!$F$6:$F$519,"F")</f>
        <v>0</v>
      </c>
      <c r="AJ58" s="130">
        <f>sumifs('Primar II'!$AH$6:$AH$519,'Primar II'!$G$6:$G$519,A58)</f>
        <v>0</v>
      </c>
      <c r="AK58" s="130">
        <f>sumifs('Primar II'!$AH$6:$AH$519,'Primar II'!$G$6:$G$519,A58,'Primar II'!$F$6:$F$519,"F")</f>
        <v>0</v>
      </c>
      <c r="AL58" s="130">
        <f>sumifs('Primar II'!$AG$6:$AG$519,'Primar II'!$G$6:$G$519,A58)</f>
        <v>0</v>
      </c>
      <c r="AM58" s="130">
        <f>sumifs('Primar II'!$AG$6:$AG$519,'Primar II'!$G$6:$G$519,A58,'Primar II'!$F$6:$F$519,"F")</f>
        <v>0</v>
      </c>
      <c r="AN58" s="130">
        <f>countifs('Primar II'!$G$6:$G$519,A58,'Primar II'!$AC$6:$AC$519,"I")</f>
        <v>0</v>
      </c>
      <c r="AO58" s="130">
        <f>countifs('Primar II'!$G$6:$G$519,A58,'Primar II'!$F$6:$F$519,"F",'Primar II'!$AC$6:$AC$519,"I")</f>
        <v>0</v>
      </c>
      <c r="AP58" s="130">
        <f>countifs('Primar II'!$G$6:$G$519,A58,'Primar II'!$AC$6:$AC$519,"S")</f>
        <v>0</v>
      </c>
      <c r="AQ58" s="130">
        <f>countifs('Primar II'!$G$6:$G$519,C58,'Primar II'!$F$6:$F$519,"F",'Primar II'!$AC$6:$AC$519,"S")</f>
        <v>0</v>
      </c>
      <c r="AR58" s="130">
        <f>countifs('Primar II'!$G$6:$G$519,A58,'Primar II'!$AC$6:$AC$519,"B")</f>
        <v>0</v>
      </c>
      <c r="AS58" s="130">
        <f>countifs('Primar II'!$G$6:$G$519,E58,'Primar II'!$F$6:$F$519,"F",'Primar II'!$AC$6:$AC$519,"B")</f>
        <v>0</v>
      </c>
      <c r="AT58" s="130">
        <f>countifs('Primar II'!$G$6:$G$519,A58,'Primar II'!$AC$6:$AC$519,"FB")</f>
        <v>0</v>
      </c>
      <c r="AU58" s="130">
        <f>countifs('Primar II'!$G$6:$G$519,G58,'Primar II'!$F$6:$F$519,"F",'Primar II'!$AC$6:$AC$519,"FB")</f>
        <v>0</v>
      </c>
      <c r="AV58" s="21"/>
      <c r="AW58" s="21"/>
      <c r="AX58" s="130">
        <f>countifs('Primar II'!$G$6:$G$519,A58,'Primar II'!$AO$6:$AO$519,"DA")</f>
        <v>0</v>
      </c>
      <c r="AY58" s="130">
        <f>countifs('Primar II'!$G$6:$G$519,A58,'Primar II'!$F$6:$F$519,"F",'Primar II'!$AO$6:$AO$519,"DA")</f>
        <v>0</v>
      </c>
      <c r="AZ58" s="109"/>
    </row>
    <row r="59" ht="24.0" customHeight="1">
      <c r="A59" s="133" t="s">
        <v>2097</v>
      </c>
      <c r="B59" s="134">
        <f t="shared" ref="B59:N59" si="44">SUM(B55:B58)</f>
        <v>117</v>
      </c>
      <c r="C59" s="134">
        <f t="shared" si="44"/>
        <v>51</v>
      </c>
      <c r="D59" s="134">
        <f t="shared" si="44"/>
        <v>6</v>
      </c>
      <c r="E59" s="134">
        <f t="shared" si="44"/>
        <v>4</v>
      </c>
      <c r="F59" s="134">
        <f t="shared" si="44"/>
        <v>0</v>
      </c>
      <c r="G59" s="134">
        <f t="shared" si="44"/>
        <v>0</v>
      </c>
      <c r="H59" s="134">
        <f t="shared" si="44"/>
        <v>0</v>
      </c>
      <c r="I59" s="134">
        <f t="shared" si="44"/>
        <v>0</v>
      </c>
      <c r="J59" s="134">
        <f t="shared" si="44"/>
        <v>116</v>
      </c>
      <c r="K59" s="134">
        <f t="shared" si="44"/>
        <v>50</v>
      </c>
      <c r="L59" s="134">
        <f t="shared" si="44"/>
        <v>116</v>
      </c>
      <c r="M59" s="134">
        <f t="shared" si="44"/>
        <v>50</v>
      </c>
      <c r="N59" s="134">
        <f t="shared" si="44"/>
        <v>0</v>
      </c>
      <c r="O59" s="134">
        <f t="shared" ref="O59:AY59" si="45">sum(O55:O58)</f>
        <v>0</v>
      </c>
      <c r="P59" s="134">
        <f t="shared" si="45"/>
        <v>0</v>
      </c>
      <c r="Q59" s="134">
        <f t="shared" si="45"/>
        <v>0</v>
      </c>
      <c r="R59" s="134">
        <f t="shared" si="45"/>
        <v>0</v>
      </c>
      <c r="S59" s="134">
        <f t="shared" si="45"/>
        <v>0</v>
      </c>
      <c r="T59" s="134">
        <f t="shared" si="45"/>
        <v>0</v>
      </c>
      <c r="U59" s="134">
        <f t="shared" si="45"/>
        <v>0</v>
      </c>
      <c r="V59" s="134">
        <f t="shared" si="45"/>
        <v>0</v>
      </c>
      <c r="W59" s="134">
        <f t="shared" si="45"/>
        <v>0</v>
      </c>
      <c r="X59" s="134">
        <f t="shared" si="45"/>
        <v>0</v>
      </c>
      <c r="Y59" s="134">
        <f t="shared" si="45"/>
        <v>0</v>
      </c>
      <c r="Z59" s="134">
        <f t="shared" si="45"/>
        <v>0</v>
      </c>
      <c r="AA59" s="134">
        <f t="shared" si="45"/>
        <v>0</v>
      </c>
      <c r="AB59" s="134">
        <f t="shared" si="45"/>
        <v>0</v>
      </c>
      <c r="AC59" s="134">
        <f t="shared" si="45"/>
        <v>0</v>
      </c>
      <c r="AD59" s="134">
        <f t="shared" si="45"/>
        <v>0</v>
      </c>
      <c r="AE59" s="134">
        <f t="shared" si="45"/>
        <v>0</v>
      </c>
      <c r="AF59" s="134">
        <f t="shared" si="45"/>
        <v>0</v>
      </c>
      <c r="AG59" s="134">
        <f t="shared" si="45"/>
        <v>0</v>
      </c>
      <c r="AH59" s="134">
        <f t="shared" si="45"/>
        <v>0</v>
      </c>
      <c r="AI59" s="134">
        <f t="shared" si="45"/>
        <v>0</v>
      </c>
      <c r="AJ59" s="134">
        <f t="shared" si="45"/>
        <v>0</v>
      </c>
      <c r="AK59" s="134">
        <f t="shared" si="45"/>
        <v>0</v>
      </c>
      <c r="AL59" s="134">
        <f t="shared" si="45"/>
        <v>0</v>
      </c>
      <c r="AM59" s="134">
        <f t="shared" si="45"/>
        <v>0</v>
      </c>
      <c r="AN59" s="134">
        <f t="shared" si="45"/>
        <v>0</v>
      </c>
      <c r="AO59" s="134">
        <f t="shared" si="45"/>
        <v>0</v>
      </c>
      <c r="AP59" s="134">
        <f t="shared" si="45"/>
        <v>0</v>
      </c>
      <c r="AQ59" s="134">
        <f t="shared" si="45"/>
        <v>0</v>
      </c>
      <c r="AR59" s="134">
        <f t="shared" si="45"/>
        <v>0</v>
      </c>
      <c r="AS59" s="134">
        <f t="shared" si="45"/>
        <v>0</v>
      </c>
      <c r="AT59" s="134">
        <f t="shared" si="45"/>
        <v>31</v>
      </c>
      <c r="AU59" s="134">
        <f t="shared" si="45"/>
        <v>0</v>
      </c>
      <c r="AV59" s="134">
        <f t="shared" si="45"/>
        <v>0</v>
      </c>
      <c r="AW59" s="134">
        <f t="shared" si="45"/>
        <v>0</v>
      </c>
      <c r="AX59" s="134">
        <f t="shared" si="45"/>
        <v>0</v>
      </c>
      <c r="AY59" s="134">
        <f t="shared" si="45"/>
        <v>0</v>
      </c>
      <c r="AZ59" s="145"/>
    </row>
    <row r="60" ht="24.0" customHeight="1">
      <c r="A60" s="48" t="s">
        <v>82</v>
      </c>
      <c r="B60" s="130">
        <f>countifs('Primar II'!$G$6:$G$519,A60,'Primar II'!$AI$6:$AI$519,"DA")</f>
        <v>34</v>
      </c>
      <c r="C60" s="130">
        <f>countifs('Primar II'!$G$6:$G$519,A60,'Primar II'!$F$6:$F$519,"F",'Primar II'!$AI$6:$AI$519,"DA")</f>
        <v>17</v>
      </c>
      <c r="D60" s="130">
        <f>countifs('Primar II'!$G$6:$G$519,A60,'Primar II'!$AJ$6:$AJ$519,"DA")</f>
        <v>0</v>
      </c>
      <c r="E60" s="130">
        <f>countifs('Primar II'!$G$6:$G$519,A60,'Primar II'!$F$6:$F$519,"F",'Primar II'!$AJ$6:$AJ$519,"DA")</f>
        <v>0</v>
      </c>
      <c r="F60" s="130">
        <f>countifs('Primar II'!$G$6:$G$519,A60,'Primar II'!$AK$6:$AK$519,"DA")</f>
        <v>0</v>
      </c>
      <c r="G60" s="130">
        <f>countifs('Primar II'!$G$6:$G$519,A60,'Primar II'!$F$6:$F$519,"F",'Primar II'!$AK$6:$AK$519,"DA")</f>
        <v>0</v>
      </c>
      <c r="H60" s="130">
        <f>countifs('Primar II'!$G$6:$G$519,A60,'Primar II'!$AM$6:$AM$519,"DA")</f>
        <v>0</v>
      </c>
      <c r="I60" s="130">
        <f>countifs('Primar II'!$G$6:$G$519,A60,'Primar II'!$F$6:$F$519,"F",'Primar II'!$AM$6:$AM$519,"DA")</f>
        <v>0</v>
      </c>
      <c r="J60" s="130">
        <f>countifs('Primar II'!$G$6:$G$519,A60,'Primar II'!$AN$6:$AN$519,"DA")</f>
        <v>34</v>
      </c>
      <c r="K60" s="130">
        <f>countifs('Primar II'!$G$6:$G$519,A60,'Primar II'!$F$6:$F$519,"F",'Primar II'!$AN$6:$AN$519,"DA")</f>
        <v>17</v>
      </c>
      <c r="L60" s="21">
        <f>countifs('Primar II'!$G$6:$G$519,A60,'Primar II'!$AE$6:$AE$519,"=0",'Primar II'!$AN$6:$AN$519,"DA")</f>
        <v>34</v>
      </c>
      <c r="M60" s="130">
        <f>countifs('Primar II'!$G$6:$G$519,A60,'Primar II'!$AE$6:$AE$519,"=0",'Primar II'!$AN$6:$AN$519,"DA",'Primar II'!$F$6:$F$519,"F")</f>
        <v>17</v>
      </c>
      <c r="X60" s="130">
        <f>COUNTIFS('Primar II'!$G$6:$G$519,A60,'Primar II'!$AE$6:$AE$519,"&gt;0")</f>
        <v>0</v>
      </c>
      <c r="Y60" s="130">
        <f>COUNTIFS('Primar II'!$G$6:$G$519,A60,'Primar II'!$F$6:$F$519,"F",'Primar II'!$AE$6:$AE$519,"&gt;0")</f>
        <v>0</v>
      </c>
      <c r="Z60" s="130">
        <f>COUNTIFS('Primar II'!$G$6:$G$519,A60,'Primar II'!$AE$6:$AE$519,"=1")</f>
        <v>0</v>
      </c>
      <c r="AA60" s="130">
        <f>COUNTIFS('Primar II'!$G$6:$G$519,A60,'Primar II'!$F$6:$F$519,"F",'Primar II'!$AE$6:$AE$519,"=1")</f>
        <v>0</v>
      </c>
      <c r="AB60" s="130">
        <f>COUNTIFS('Primar II'!$G$6:$G$519,A60,'Primar II'!$AE$6:$AE$519,"=2")</f>
        <v>0</v>
      </c>
      <c r="AC60" s="130">
        <f>COUNTIFS('Primar II'!$G$6:$G$519,A60,'Primar II'!$F$6:$F$519,"F",'Primar II'!$AE$6:$AE$519,"=2")</f>
        <v>0</v>
      </c>
      <c r="AD60" s="130">
        <f>COUNTIFS('Primar II'!$G$6:$G$519,A60,'Primar II'!$AE$6:$AE$519,"=3")</f>
        <v>0</v>
      </c>
      <c r="AE60" s="130">
        <f>COUNTIFS('Primar II'!$G$6:$G$519,A60,'Primar II'!$F$6:$F$519,"F",'Primar II'!$AE$6:$AE$519,"=3")</f>
        <v>0</v>
      </c>
      <c r="AF60" s="130">
        <f>COUNTIFS('Primar II'!$G$6:$G$519,A60,'Primar II'!$AE$6:$AE$519,"&gt;3")</f>
        <v>0</v>
      </c>
      <c r="AG60" s="130">
        <f>COUNTIFS('Primar II'!$G$6:$G$519,A60,'Primar II'!$F$6:$F$519,"F",'Primar II'!$AE$6:$AE$519,"&gt;3")</f>
        <v>0</v>
      </c>
      <c r="AH60" s="130">
        <f>sumifs('Primar II'!$AF$6:$AF$519,'Primar II'!$G$6:$G$519,A60)</f>
        <v>12</v>
      </c>
      <c r="AI60" s="130">
        <f>sumifs('Primar II'!$AF$6:$AF$519,'Primar II'!$G$6:$G$519,A60,'Primar II'!$F$6:$F$519,"F")</f>
        <v>4</v>
      </c>
      <c r="AJ60" s="130">
        <f>sumifs('Primar II'!$AH$6:$AH$519,'Primar II'!$G$6:$G$519,A60)</f>
        <v>12</v>
      </c>
      <c r="AK60" s="130">
        <f>sumifs('Primar II'!$AH$6:$AH$519,'Primar II'!$G$6:$G$519,A60,'Primar II'!$F$6:$F$519,"F")</f>
        <v>4</v>
      </c>
      <c r="AL60" s="130">
        <f>sumifs('Primar II'!$AG$6:$AG$519,'Primar II'!$G$6:$G$519,A60)</f>
        <v>0</v>
      </c>
      <c r="AM60" s="130">
        <f>sumifs('Primar II'!$AG$6:$AG$519,'Primar II'!$G$6:$G$519,A60,'Primar II'!$F$6:$F$519,"F")</f>
        <v>0</v>
      </c>
      <c r="AN60" s="130">
        <f>countifs('Primar II'!$G$6:$G$519,A60,'Primar II'!$AC$6:$AC$519,"I")</f>
        <v>0</v>
      </c>
      <c r="AO60" s="130">
        <f>countifs('Primar II'!$G$6:$G$519,A60,'Primar II'!$F$6:$F$519,"F",'Primar II'!$AC$6:$AC$519,"I")</f>
        <v>0</v>
      </c>
      <c r="AP60" s="130">
        <f>countifs('Primar II'!$G$6:$G$519,A60,'Primar II'!$AC$6:$AC$519,"S")</f>
        <v>0</v>
      </c>
      <c r="AQ60" s="130">
        <f>countifs('Primar II'!$G$6:$G$519,C60,'Primar II'!$F$6:$F$519,"F",'Primar II'!$AC$6:$AC$519,"S")</f>
        <v>0</v>
      </c>
      <c r="AR60" s="130">
        <f>countifs('Primar II'!$G$6:$G$519,A60,'Primar II'!$AC$6:$AC$519,"B")</f>
        <v>0</v>
      </c>
      <c r="AS60" s="130">
        <f>countifs('Primar II'!$G$6:$G$519,E60,'Primar II'!$F$6:$F$519,"F",'Primar II'!$AC$6:$AC$519,"B")</f>
        <v>0</v>
      </c>
      <c r="AT60" s="130">
        <f>countifs('Primar II'!$G$6:$G$519,A60,'Primar II'!$AC$6:$AC$519,"FB")</f>
        <v>34</v>
      </c>
      <c r="AU60" s="130">
        <f>countifs('Primar II'!$G$6:$G$519,G60,'Primar II'!$F$6:$F$519,"F",'Primar II'!$AC$6:$AC$519,"FB")</f>
        <v>0</v>
      </c>
      <c r="AV60" s="21"/>
      <c r="AW60" s="21"/>
      <c r="AX60" s="130">
        <f>countifs('Primar II'!$G$6:$G$519,A60,'Primar II'!$AO$6:$AO$519,"DA")</f>
        <v>0</v>
      </c>
      <c r="AY60" s="130">
        <f>countifs('Primar II'!$G$6:$G$519,A60,'Primar II'!$F$6:$F$519,"F",'Primar II'!$AO$6:$AO$519,"DA")</f>
        <v>0</v>
      </c>
      <c r="AZ60" s="109"/>
    </row>
    <row r="61" ht="24.0" customHeight="1">
      <c r="A61" s="48" t="s">
        <v>218</v>
      </c>
      <c r="B61" s="130">
        <f>countifs('Primar II'!$G$6:$G$519,A61,'Primar II'!$AI$6:$AI$519,"DA")</f>
        <v>32</v>
      </c>
      <c r="C61" s="130">
        <f>countifs('Primar II'!$G$6:$G$519,A61,'Primar II'!$F$6:$F$519,"F",'Primar II'!$AI$6:$AI$519,"DA")</f>
        <v>21</v>
      </c>
      <c r="D61" s="130">
        <f>countifs('Primar II'!$G$6:$G$519,A61,'Primar II'!$AJ$6:$AJ$519,"DA")</f>
        <v>3</v>
      </c>
      <c r="E61" s="130">
        <f>countifs('Primar II'!$G$6:$G$519,A61,'Primar II'!$F$6:$F$519,"F",'Primar II'!$AJ$6:$AJ$519,"DA")</f>
        <v>2</v>
      </c>
      <c r="F61" s="130">
        <f>countifs('Primar II'!$G$6:$G$519,A61,'Primar II'!$AK$6:$AK$519,"DA")</f>
        <v>0</v>
      </c>
      <c r="G61" s="130">
        <f>countifs('Primar II'!$G$6:$G$519,A61,'Primar II'!$F$6:$F$519,"F",'Primar II'!$AK$6:$AK$519,"DA")</f>
        <v>0</v>
      </c>
      <c r="H61" s="130">
        <f>countifs('Primar II'!$G$6:$G$519,A61,'Primar II'!$AM$6:$AM$519,"DA")</f>
        <v>0</v>
      </c>
      <c r="I61" s="130">
        <f>countifs('Primar II'!$G$6:$G$519,A61,'Primar II'!$F$6:$F$519,"F",'Primar II'!$AM$6:$AM$519,"DA")</f>
        <v>0</v>
      </c>
      <c r="J61" s="130">
        <f>countifs('Primar II'!$G$6:$G$519,A61,'Primar II'!$AN$6:$AN$519,"DA")</f>
        <v>30</v>
      </c>
      <c r="K61" s="130">
        <f>countifs('Primar II'!$G$6:$G$519,A61,'Primar II'!$F$6:$F$519,"F",'Primar II'!$AN$6:$AN$519,"DA")</f>
        <v>19</v>
      </c>
      <c r="L61" s="21">
        <f>countifs('Primar II'!$G$6:$G$519,A61,'Primar II'!$AE$6:$AE$519,"=0",'Primar II'!$AN$6:$AN$519,"DA")</f>
        <v>30</v>
      </c>
      <c r="M61" s="130">
        <f>countifs('Primar II'!$G$6:$G$519,A61,'Primar II'!$AE$6:$AE$519,"=0",'Primar II'!$AN$6:$AN$519,"DA",'Primar II'!$F$6:$F$519,"F")</f>
        <v>19</v>
      </c>
      <c r="X61" s="130">
        <f>COUNTIFS('Primar II'!$G$6:$G$519,A61,'Primar II'!$AE$6:$AE$519,"&gt;0")</f>
        <v>0</v>
      </c>
      <c r="Y61" s="130">
        <f>COUNTIFS('Primar II'!$G$6:$G$519,A61,'Primar II'!$F$6:$F$519,"F",'Primar II'!$AE$6:$AE$519,"&gt;0")</f>
        <v>0</v>
      </c>
      <c r="Z61" s="130">
        <f>COUNTIFS('Primar II'!$G$6:$G$519,A61,'Primar II'!$AE$6:$AE$519,"=1")</f>
        <v>0</v>
      </c>
      <c r="AA61" s="130">
        <f>COUNTIFS('Primar II'!$G$6:$G$519,A61,'Primar II'!$F$6:$F$519,"F",'Primar II'!$AE$6:$AE$519,"=1")</f>
        <v>0</v>
      </c>
      <c r="AB61" s="130">
        <f>COUNTIFS('Primar II'!$G$6:$G$519,A61,'Primar II'!$AE$6:$AE$519,"=2")</f>
        <v>0</v>
      </c>
      <c r="AC61" s="130">
        <f>COUNTIFS('Primar II'!$G$6:$G$519,A61,'Primar II'!$F$6:$F$519,"F",'Primar II'!$AE$6:$AE$519,"=2")</f>
        <v>0</v>
      </c>
      <c r="AD61" s="130">
        <f>COUNTIFS('Primar II'!$G$6:$G$519,A61,'Primar II'!$AE$6:$AE$519,"=3")</f>
        <v>0</v>
      </c>
      <c r="AE61" s="130">
        <f>COUNTIFS('Primar II'!$G$6:$G$519,A61,'Primar II'!$F$6:$F$519,"F",'Primar II'!$AE$6:$AE$519,"=3")</f>
        <v>0</v>
      </c>
      <c r="AF61" s="130">
        <f>COUNTIFS('Primar II'!$G$6:$G$519,A61,'Primar II'!$AE$6:$AE$519,"&gt;3")</f>
        <v>0</v>
      </c>
      <c r="AG61" s="130">
        <f>COUNTIFS('Primar II'!$G$6:$G$519,A61,'Primar II'!$F$6:$F$519,"F",'Primar II'!$AE$6:$AE$519,"&gt;3")</f>
        <v>0</v>
      </c>
      <c r="AH61" s="130">
        <f>sumifs('Primar II'!$AF$6:$AF$519,'Primar II'!$G$6:$G$519,A61)</f>
        <v>0</v>
      </c>
      <c r="AI61" s="130">
        <f>sumifs('Primar II'!$AF$6:$AF$519,'Primar II'!$G$6:$G$519,A61,'Primar II'!$F$6:$F$519,"F")</f>
        <v>0</v>
      </c>
      <c r="AJ61" s="130">
        <f>sumifs('Primar II'!$AH$6:$AH$519,'Primar II'!$G$6:$G$519,A61)</f>
        <v>0</v>
      </c>
      <c r="AK61" s="130">
        <f>sumifs('Primar II'!$AH$6:$AH$519,'Primar II'!$G$6:$G$519,A61,'Primar II'!$F$6:$F$519,"F")</f>
        <v>0</v>
      </c>
      <c r="AL61" s="130">
        <f>sumifs('Primar II'!$AG$6:$AG$519,'Primar II'!$G$6:$G$519,A61)</f>
        <v>0</v>
      </c>
      <c r="AM61" s="130">
        <f>sumifs('Primar II'!$AG$6:$AG$519,'Primar II'!$G$6:$G$519,A61,'Primar II'!$F$6:$F$519,"F")</f>
        <v>0</v>
      </c>
      <c r="AN61" s="130">
        <f>countifs('Primar II'!$G$6:$G$519,A61,'Primar II'!$AC$6:$AC$519,"I")</f>
        <v>0</v>
      </c>
      <c r="AO61" s="130">
        <f>countifs('Primar II'!$G$6:$G$519,A61,'Primar II'!$F$6:$F$519,"F",'Primar II'!$AC$6:$AC$519,"I")</f>
        <v>0</v>
      </c>
      <c r="AP61" s="130">
        <f>countifs('Primar II'!$G$6:$G$519,A61,'Primar II'!$AC$6:$AC$519,"S")</f>
        <v>0</v>
      </c>
      <c r="AQ61" s="130">
        <f>countifs('Primar II'!$G$6:$G$519,C61,'Primar II'!$F$6:$F$519,"F",'Primar II'!$AC$6:$AC$519,"S")</f>
        <v>0</v>
      </c>
      <c r="AR61" s="130">
        <f>countifs('Primar II'!$G$6:$G$519,A61,'Primar II'!$AC$6:$AC$519,"B")</f>
        <v>0</v>
      </c>
      <c r="AS61" s="130">
        <f>countifs('Primar II'!$G$6:$G$519,E61,'Primar II'!$F$6:$F$519,"F",'Primar II'!$AC$6:$AC$519,"B")</f>
        <v>0</v>
      </c>
      <c r="AT61" s="130">
        <f>countifs('Primar II'!$G$6:$G$519,A61,'Primar II'!$AC$6:$AC$519,"FB")</f>
        <v>30</v>
      </c>
      <c r="AU61" s="130">
        <f>countifs('Primar II'!$G$6:$G$519,G61,'Primar II'!$F$6:$F$519,"F",'Primar II'!$AC$6:$AC$519,"FB")</f>
        <v>0</v>
      </c>
      <c r="AV61" s="21"/>
      <c r="AW61" s="21"/>
      <c r="AX61" s="130">
        <f>countifs('Primar II'!$G$6:$G$519,A61,'Primar II'!$AO$6:$AO$519,"DA")</f>
        <v>0</v>
      </c>
      <c r="AY61" s="130">
        <f>countifs('Primar II'!$G$6:$G$519,A61,'Primar II'!$F$6:$F$519,"F",'Primar II'!$AO$6:$AO$519,"DA")</f>
        <v>0</v>
      </c>
      <c r="AZ61" s="109"/>
    </row>
    <row r="62" ht="24.0" customHeight="1">
      <c r="A62" s="48" t="s">
        <v>318</v>
      </c>
      <c r="B62" s="130">
        <f>countifs('Primar II'!$G$6:$G$519,A62,'Primar II'!$AI$6:$AI$519,"DA")</f>
        <v>31</v>
      </c>
      <c r="C62" s="130">
        <f>countifs('Primar II'!$G$6:$G$519,A62,'Primar II'!$F$6:$F$519,"F",'Primar II'!$AI$6:$AI$519,"DA")</f>
        <v>17</v>
      </c>
      <c r="D62" s="130">
        <f>countifs('Primar II'!$G$6:$G$519,A62,'Primar II'!$AJ$6:$AJ$519,"DA")</f>
        <v>0</v>
      </c>
      <c r="E62" s="130">
        <f>countifs('Primar II'!$G$6:$G$519,A62,'Primar II'!$F$6:$F$519,"F",'Primar II'!$AJ$6:$AJ$519,"DA")</f>
        <v>0</v>
      </c>
      <c r="F62" s="130">
        <f>countifs('Primar II'!$G$6:$G$519,A62,'Primar II'!$AK$6:$AK$519,"DA")</f>
        <v>0</v>
      </c>
      <c r="G62" s="130">
        <f>countifs('Primar II'!$G$6:$G$519,A62,'Primar II'!$F$6:$F$519,"F",'Primar II'!$AK$6:$AK$519,"DA")</f>
        <v>0</v>
      </c>
      <c r="H62" s="130">
        <f>countifs('Primar II'!$G$6:$G$519,A62,'Primar II'!$AM$6:$AM$519,"DA")</f>
        <v>0</v>
      </c>
      <c r="I62" s="130">
        <f>countifs('Primar II'!$G$6:$G$519,A62,'Primar II'!$F$6:$F$519,"F",'Primar II'!$AM$6:$AM$519,"DA")</f>
        <v>0</v>
      </c>
      <c r="J62" s="130">
        <f>countifs('Primar II'!$G$6:$G$519,A62,'Primar II'!$AN$6:$AN$519,"DA")</f>
        <v>31</v>
      </c>
      <c r="K62" s="130">
        <f>countifs('Primar II'!$G$6:$G$519,A62,'Primar II'!$F$6:$F$519,"F",'Primar II'!$AN$6:$AN$519,"DA")</f>
        <v>17</v>
      </c>
      <c r="L62" s="21">
        <f>countifs('Primar II'!$G$6:$G$519,A62,'Primar II'!$AE$6:$AE$519,"=0",'Primar II'!$AN$6:$AN$519,"DA")</f>
        <v>31</v>
      </c>
      <c r="M62" s="130">
        <f>countifs('Primar II'!$G$6:$G$519,A62,'Primar II'!$AE$6:$AE$519,"=0",'Primar II'!$AN$6:$AN$519,"DA",'Primar II'!$F$6:$F$519,"F")</f>
        <v>17</v>
      </c>
      <c r="X62" s="130">
        <f>COUNTIFS('Primar II'!$G$6:$G$519,A62,'Primar II'!$AE$6:$AE$519,"&gt;0")</f>
        <v>0</v>
      </c>
      <c r="Y62" s="130">
        <f>COUNTIFS('Primar II'!$G$6:$G$519,A62,'Primar II'!$F$6:$F$519,"F",'Primar II'!$AE$6:$AE$519,"&gt;0")</f>
        <v>0</v>
      </c>
      <c r="Z62" s="130">
        <f>COUNTIFS('Primar II'!$G$6:$G$519,A62,'Primar II'!$AE$6:$AE$519,"=1")</f>
        <v>0</v>
      </c>
      <c r="AA62" s="130">
        <f>COUNTIFS('Primar II'!$G$6:$G$519,A62,'Primar II'!$F$6:$F$519,"F",'Primar II'!$AE$6:$AE$519,"=1")</f>
        <v>0</v>
      </c>
      <c r="AB62" s="130">
        <f>COUNTIFS('Primar II'!$G$6:$G$519,A62,'Primar II'!$AE$6:$AE$519,"=2")</f>
        <v>0</v>
      </c>
      <c r="AC62" s="130">
        <f>COUNTIFS('Primar II'!$G$6:$G$519,A62,'Primar II'!$F$6:$F$519,"F",'Primar II'!$AE$6:$AE$519,"=2")</f>
        <v>0</v>
      </c>
      <c r="AD62" s="130">
        <f>COUNTIFS('Primar II'!$G$6:$G$519,A62,'Primar II'!$AE$6:$AE$519,"=3")</f>
        <v>0</v>
      </c>
      <c r="AE62" s="130">
        <f>COUNTIFS('Primar II'!$G$6:$G$519,A62,'Primar II'!$F$6:$F$519,"F",'Primar II'!$AE$6:$AE$519,"=3")</f>
        <v>0</v>
      </c>
      <c r="AF62" s="130">
        <f>COUNTIFS('Primar II'!$G$6:$G$519,A62,'Primar II'!$AE$6:$AE$519,"&gt;3")</f>
        <v>0</v>
      </c>
      <c r="AG62" s="130">
        <f>COUNTIFS('Primar II'!$G$6:$G$519,A62,'Primar II'!$F$6:$F$519,"F",'Primar II'!$AE$6:$AE$519,"&gt;3")</f>
        <v>0</v>
      </c>
      <c r="AH62" s="130">
        <f>sumifs('Primar II'!$AF$6:$AF$519,'Primar II'!$G$6:$G$519,A62)</f>
        <v>6</v>
      </c>
      <c r="AI62" s="130">
        <f>sumifs('Primar II'!$AF$6:$AF$519,'Primar II'!$G$6:$G$519,A62,'Primar II'!$F$6:$F$519,"F")</f>
        <v>6</v>
      </c>
      <c r="AJ62" s="130">
        <f>sumifs('Primar II'!$AH$6:$AH$519,'Primar II'!$G$6:$G$519,A62)</f>
        <v>6</v>
      </c>
      <c r="AK62" s="130">
        <f>sumifs('Primar II'!$AH$6:$AH$519,'Primar II'!$G$6:$G$519,A62,'Primar II'!$F$6:$F$519,"F")</f>
        <v>6</v>
      </c>
      <c r="AL62" s="130">
        <f>sumifs('Primar II'!$AG$6:$AG$519,'Primar II'!$G$6:$G$519,A62)</f>
        <v>0</v>
      </c>
      <c r="AM62" s="130">
        <f>sumifs('Primar II'!$AG$6:$AG$519,'Primar II'!$G$6:$G$519,A62,'Primar II'!$F$6:$F$519,"F")</f>
        <v>0</v>
      </c>
      <c r="AN62" s="130">
        <f>countifs('Primar II'!$G$6:$G$519,A62,'Primar II'!$AC$6:$AC$519,"I")</f>
        <v>0</v>
      </c>
      <c r="AO62" s="130">
        <f>countifs('Primar II'!$G$6:$G$519,A62,'Primar II'!$F$6:$F$519,"F",'Primar II'!$AC$6:$AC$519,"I")</f>
        <v>0</v>
      </c>
      <c r="AP62" s="130">
        <f>countifs('Primar II'!$G$6:$G$519,A62,'Primar II'!$AC$6:$AC$519,"S")</f>
        <v>0</v>
      </c>
      <c r="AQ62" s="130">
        <f>countifs('Primar II'!$G$6:$G$519,C62,'Primar II'!$F$6:$F$519,"F",'Primar II'!$AC$6:$AC$519,"S")</f>
        <v>0</v>
      </c>
      <c r="AR62" s="130">
        <f>countifs('Primar II'!$G$6:$G$519,A62,'Primar II'!$AC$6:$AC$519,"B")</f>
        <v>0</v>
      </c>
      <c r="AS62" s="130">
        <f>countifs('Primar II'!$G$6:$G$519,E62,'Primar II'!$F$6:$F$519,"F",'Primar II'!$AC$6:$AC$519,"B")</f>
        <v>0</v>
      </c>
      <c r="AT62" s="130">
        <f>countifs('Primar II'!$G$6:$G$519,A62,'Primar II'!$AC$6:$AC$519,"FB")</f>
        <v>31</v>
      </c>
      <c r="AU62" s="130">
        <f>countifs('Primar II'!$G$6:$G$519,G62,'Primar II'!$F$6:$F$519,"F",'Primar II'!$AC$6:$AC$519,"FB")</f>
        <v>0</v>
      </c>
      <c r="AV62" s="21"/>
      <c r="AW62" s="21"/>
      <c r="AX62" s="130">
        <f>countifs('Primar II'!$G$6:$G$519,A62,'Primar II'!$AO$6:$AO$519,"DA")</f>
        <v>0</v>
      </c>
      <c r="AY62" s="130">
        <f>countifs('Primar II'!$G$6:$G$519,A62,'Primar II'!$F$6:$F$519,"F",'Primar II'!$AO$6:$AO$519,"DA")</f>
        <v>0</v>
      </c>
      <c r="AZ62" s="109"/>
    </row>
    <row r="63" ht="24.0" customHeight="1">
      <c r="A63" s="133" t="s">
        <v>2071</v>
      </c>
      <c r="B63" s="134">
        <f t="shared" ref="B63:N63" si="46">SUM(B60:B62)</f>
        <v>97</v>
      </c>
      <c r="C63" s="134">
        <f t="shared" si="46"/>
        <v>55</v>
      </c>
      <c r="D63" s="134">
        <f t="shared" si="46"/>
        <v>3</v>
      </c>
      <c r="E63" s="134">
        <f t="shared" si="46"/>
        <v>2</v>
      </c>
      <c r="F63" s="134">
        <f t="shared" si="46"/>
        <v>0</v>
      </c>
      <c r="G63" s="134">
        <f t="shared" si="46"/>
        <v>0</v>
      </c>
      <c r="H63" s="134">
        <f t="shared" si="46"/>
        <v>0</v>
      </c>
      <c r="I63" s="134">
        <f t="shared" si="46"/>
        <v>0</v>
      </c>
      <c r="J63" s="134">
        <f t="shared" si="46"/>
        <v>95</v>
      </c>
      <c r="K63" s="134">
        <f t="shared" si="46"/>
        <v>53</v>
      </c>
      <c r="L63" s="134">
        <f t="shared" si="46"/>
        <v>95</v>
      </c>
      <c r="M63" s="134">
        <f t="shared" si="46"/>
        <v>53</v>
      </c>
      <c r="N63" s="134">
        <f t="shared" si="46"/>
        <v>0</v>
      </c>
      <c r="O63" s="134">
        <f t="shared" ref="O63:AY63" si="47">sum(O60:O62)</f>
        <v>0</v>
      </c>
      <c r="P63" s="134">
        <f t="shared" si="47"/>
        <v>0</v>
      </c>
      <c r="Q63" s="134">
        <f t="shared" si="47"/>
        <v>0</v>
      </c>
      <c r="R63" s="134">
        <f t="shared" si="47"/>
        <v>0</v>
      </c>
      <c r="S63" s="134">
        <f t="shared" si="47"/>
        <v>0</v>
      </c>
      <c r="T63" s="134">
        <f t="shared" si="47"/>
        <v>0</v>
      </c>
      <c r="U63" s="134">
        <f t="shared" si="47"/>
        <v>0</v>
      </c>
      <c r="V63" s="134">
        <f t="shared" si="47"/>
        <v>0</v>
      </c>
      <c r="W63" s="134">
        <f t="shared" si="47"/>
        <v>0</v>
      </c>
      <c r="X63" s="134">
        <f t="shared" si="47"/>
        <v>0</v>
      </c>
      <c r="Y63" s="134">
        <f t="shared" si="47"/>
        <v>0</v>
      </c>
      <c r="Z63" s="134">
        <f t="shared" si="47"/>
        <v>0</v>
      </c>
      <c r="AA63" s="134">
        <f t="shared" si="47"/>
        <v>0</v>
      </c>
      <c r="AB63" s="134">
        <f t="shared" si="47"/>
        <v>0</v>
      </c>
      <c r="AC63" s="134">
        <f t="shared" si="47"/>
        <v>0</v>
      </c>
      <c r="AD63" s="134">
        <f t="shared" si="47"/>
        <v>0</v>
      </c>
      <c r="AE63" s="134">
        <f t="shared" si="47"/>
        <v>0</v>
      </c>
      <c r="AF63" s="134">
        <f t="shared" si="47"/>
        <v>0</v>
      </c>
      <c r="AG63" s="134">
        <f t="shared" si="47"/>
        <v>0</v>
      </c>
      <c r="AH63" s="134">
        <f t="shared" si="47"/>
        <v>18</v>
      </c>
      <c r="AI63" s="134">
        <f t="shared" si="47"/>
        <v>10</v>
      </c>
      <c r="AJ63" s="134">
        <f t="shared" si="47"/>
        <v>18</v>
      </c>
      <c r="AK63" s="134">
        <f t="shared" si="47"/>
        <v>10</v>
      </c>
      <c r="AL63" s="134">
        <f t="shared" si="47"/>
        <v>0</v>
      </c>
      <c r="AM63" s="134">
        <f t="shared" si="47"/>
        <v>0</v>
      </c>
      <c r="AN63" s="134">
        <f t="shared" si="47"/>
        <v>0</v>
      </c>
      <c r="AO63" s="134">
        <f t="shared" si="47"/>
        <v>0</v>
      </c>
      <c r="AP63" s="134">
        <f t="shared" si="47"/>
        <v>0</v>
      </c>
      <c r="AQ63" s="134">
        <f t="shared" si="47"/>
        <v>0</v>
      </c>
      <c r="AR63" s="134">
        <f t="shared" si="47"/>
        <v>0</v>
      </c>
      <c r="AS63" s="134">
        <f t="shared" si="47"/>
        <v>0</v>
      </c>
      <c r="AT63" s="134">
        <f t="shared" si="47"/>
        <v>95</v>
      </c>
      <c r="AU63" s="134">
        <f t="shared" si="47"/>
        <v>0</v>
      </c>
      <c r="AV63" s="134">
        <f t="shared" si="47"/>
        <v>0</v>
      </c>
      <c r="AW63" s="134">
        <f t="shared" si="47"/>
        <v>0</v>
      </c>
      <c r="AX63" s="134">
        <f t="shared" si="47"/>
        <v>0</v>
      </c>
      <c r="AY63" s="134">
        <f t="shared" si="47"/>
        <v>0</v>
      </c>
      <c r="AZ63" s="145"/>
    </row>
    <row r="64" ht="24.0" customHeight="1">
      <c r="A64" s="48" t="s">
        <v>396</v>
      </c>
      <c r="B64" s="130">
        <f>countifs('Primar II'!$G$6:$G$519,A64,'Primar II'!$AI$6:$AI$519,"DA")</f>
        <v>26</v>
      </c>
      <c r="C64" s="130">
        <f>countifs('Primar II'!$G$6:$G$519,A64,'Primar II'!$F$6:$F$519,"F",'Primar II'!$AI$6:$AI$519,"DA")</f>
        <v>11</v>
      </c>
      <c r="D64" s="130">
        <f>countifs('Primar II'!$G$6:$G$519,A64,'Primar II'!$AJ$6:$AJ$519,"DA")</f>
        <v>0</v>
      </c>
      <c r="E64" s="130">
        <f>countifs('Primar II'!$G$6:$G$519,A64,'Primar II'!$F$6:$F$519,"F",'Primar II'!$AJ$6:$AJ$519,"DA")</f>
        <v>0</v>
      </c>
      <c r="F64" s="130">
        <f>countifs('Primar II'!$G$6:$G$519,A64,'Primar II'!$AK$6:$AK$519,"DA")</f>
        <v>0</v>
      </c>
      <c r="G64" s="130">
        <f>countifs('Primar II'!$G$6:$G$519,A64,'Primar II'!$F$6:$F$519,"F",'Primar II'!$AK$6:$AK$519,"DA")</f>
        <v>0</v>
      </c>
      <c r="H64" s="130">
        <f>countifs('Primar II'!$G$6:$G$519,A64,'Primar II'!$AM$6:$AM$519,"DA")</f>
        <v>0</v>
      </c>
      <c r="I64" s="130">
        <f>countifs('Primar II'!$G$6:$G$519,A64,'Primar II'!$F$6:$F$519,"F",'Primar II'!$AM$6:$AM$519,"DA")</f>
        <v>0</v>
      </c>
      <c r="J64" s="130">
        <f>countifs('Primar II'!$G$6:$G$519,A64,'Primar II'!$AN$6:$AN$519,"DA")</f>
        <v>26</v>
      </c>
      <c r="K64" s="130">
        <f>countifs('Primar II'!$G$6:$G$519,A64,'Primar II'!$F$6:$F$519,"F",'Primar II'!$AN$6:$AN$519,"DA")</f>
        <v>11</v>
      </c>
      <c r="L64" s="21">
        <f>countifs('Primar II'!$G$6:$G$519,A64,'Primar II'!$AE$6:$AE$519,"=0",'Primar II'!$AN$6:$AN$519,"DA")</f>
        <v>26</v>
      </c>
      <c r="M64" s="130">
        <f>countifs('Primar II'!$G$6:$G$519,A64,'Primar II'!$AE$6:$AE$519,"=0",'Primar II'!$AN$6:$AN$519,"DA",'Primar II'!$F$6:$F$519,"F")</f>
        <v>11</v>
      </c>
      <c r="X64" s="130">
        <f>COUNTIFS('Primar II'!$G$6:$G$519,A64,'Primar II'!$AE$6:$AE$519,"&gt;0")</f>
        <v>0</v>
      </c>
      <c r="Y64" s="130">
        <f>COUNTIFS('Primar II'!$G$6:$G$519,A64,'Primar II'!$F$6:$F$519,"F",'Primar II'!$AE$6:$AE$519,"&gt;0")</f>
        <v>0</v>
      </c>
      <c r="Z64" s="130">
        <f>COUNTIFS('Primar II'!$G$6:$G$519,A64,'Primar II'!$AE$6:$AE$519,"=1")</f>
        <v>0</v>
      </c>
      <c r="AA64" s="130">
        <f>COUNTIFS('Primar II'!$G$6:$G$519,A64,'Primar II'!$F$6:$F$519,"F",'Primar II'!$AE$6:$AE$519,"=1")</f>
        <v>0</v>
      </c>
      <c r="AB64" s="130">
        <f>COUNTIFS('Primar II'!$G$6:$G$519,A64,'Primar II'!$AE$6:$AE$519,"=2")</f>
        <v>0</v>
      </c>
      <c r="AC64" s="130">
        <f>COUNTIFS('Primar II'!$G$6:$G$519,A64,'Primar II'!$F$6:$F$519,"F",'Primar II'!$AE$6:$AE$519,"=2")</f>
        <v>0</v>
      </c>
      <c r="AD64" s="130">
        <f>COUNTIFS('Primar II'!$G$6:$G$519,A64,'Primar II'!$AE$6:$AE$519,"=3")</f>
        <v>0</v>
      </c>
      <c r="AE64" s="130">
        <f>COUNTIFS('Primar II'!$G$6:$G$519,A64,'Primar II'!$F$6:$F$519,"F",'Primar II'!$AE$6:$AE$519,"=3")</f>
        <v>0</v>
      </c>
      <c r="AF64" s="130">
        <f>COUNTIFS('Primar II'!$G$6:$G$519,A64,'Primar II'!$AE$6:$AE$519,"&gt;3")</f>
        <v>0</v>
      </c>
      <c r="AG64" s="130">
        <f>COUNTIFS('Primar II'!$G$6:$G$519,A64,'Primar II'!$F$6:$F$519,"F",'Primar II'!$AE$6:$AE$519,"&gt;3")</f>
        <v>0</v>
      </c>
      <c r="AH64" s="130">
        <f>sumifs('Primar II'!$AF$6:$AF$519,'Primar II'!$G$6:$G$519,A64)</f>
        <v>93</v>
      </c>
      <c r="AI64" s="130">
        <f>sumifs('Primar II'!$AF$6:$AF$519,'Primar II'!$G$6:$G$519,A64,'Primar II'!$F$6:$F$519,"F")</f>
        <v>7</v>
      </c>
      <c r="AJ64" s="130">
        <f>sumifs('Primar II'!$AH$6:$AH$519,'Primar II'!$G$6:$G$519,A64)</f>
        <v>47</v>
      </c>
      <c r="AK64" s="130">
        <f>sumifs('Primar II'!$AH$6:$AH$519,'Primar II'!$G$6:$G$519,A64,'Primar II'!$F$6:$F$519,"F")</f>
        <v>7</v>
      </c>
      <c r="AL64" s="130">
        <f>sumifs('Primar II'!$AG$6:$AG$519,'Primar II'!$G$6:$G$519,A64)</f>
        <v>46</v>
      </c>
      <c r="AM64" s="130">
        <f>sumifs('Primar II'!$AG$6:$AG$519,'Primar II'!$G$6:$G$519,A64,'Primar II'!$F$6:$F$519,"F")</f>
        <v>0</v>
      </c>
      <c r="AN64" s="130">
        <f>countifs('Primar II'!$G$6:$G$519,A64,'Primar II'!$AC$6:$AC$519,"I")</f>
        <v>0</v>
      </c>
      <c r="AO64" s="130">
        <f>countifs('Primar II'!$G$6:$G$519,A64,'Primar II'!$F$6:$F$519,"F",'Primar II'!$AC$6:$AC$519,"I")</f>
        <v>0</v>
      </c>
      <c r="AP64" s="130">
        <f>countifs('Primar II'!$G$6:$G$519,A64,'Primar II'!$AC$6:$AC$519,"S")</f>
        <v>0</v>
      </c>
      <c r="AQ64" s="130">
        <f>countifs('Primar II'!$G$6:$G$519,C64,'Primar II'!$F$6:$F$519,"F",'Primar II'!$AC$6:$AC$519,"S")</f>
        <v>0</v>
      </c>
      <c r="AR64" s="130">
        <f>countifs('Primar II'!$G$6:$G$519,A64,'Primar II'!$AC$6:$AC$519,"B")</f>
        <v>0</v>
      </c>
      <c r="AS64" s="130">
        <f>countifs('Primar II'!$G$6:$G$519,E64,'Primar II'!$F$6:$F$519,"F",'Primar II'!$AC$6:$AC$519,"B")</f>
        <v>0</v>
      </c>
      <c r="AT64" s="130">
        <f>countifs('Primar II'!$G$6:$G$519,A64,'Primar II'!$AC$6:$AC$519,"FB")</f>
        <v>26</v>
      </c>
      <c r="AU64" s="130">
        <f>countifs('Primar II'!$G$6:$G$519,G64,'Primar II'!$F$6:$F$519,"F",'Primar II'!$AC$6:$AC$519,"FB")</f>
        <v>0</v>
      </c>
      <c r="AV64" s="21"/>
      <c r="AW64" s="21"/>
      <c r="AX64" s="130">
        <f>countifs('Primar II'!$G$6:$G$519,A64,'Primar II'!$AO$6:$AO$519,"DA")</f>
        <v>0</v>
      </c>
      <c r="AY64" s="130">
        <f>countifs('Primar II'!$G$6:$G$519,A64,'Primar II'!$F$6:$F$519,"F",'Primar II'!$AO$6:$AO$519,"DA")</f>
        <v>0</v>
      </c>
      <c r="AZ64" s="109"/>
    </row>
    <row r="65" ht="24.0" customHeight="1">
      <c r="A65" s="48" t="s">
        <v>466</v>
      </c>
      <c r="B65" s="130">
        <f>countifs('Primar II'!$G$6:$G$519,A65,'Primar II'!$AI$6:$AI$519,"DA")</f>
        <v>30</v>
      </c>
      <c r="C65" s="130">
        <f>countifs('Primar II'!$G$6:$G$519,A65,'Primar II'!$F$6:$F$519,"F",'Primar II'!$AI$6:$AI$519,"DA")</f>
        <v>19</v>
      </c>
      <c r="D65" s="130">
        <f>countifs('Primar II'!$G$6:$G$519,A65,'Primar II'!$AJ$6:$AJ$519,"DA")</f>
        <v>0</v>
      </c>
      <c r="E65" s="130">
        <f>countifs('Primar II'!$G$6:$G$519,A65,'Primar II'!$F$6:$F$519,"F",'Primar II'!$AJ$6:$AJ$519,"DA")</f>
        <v>0</v>
      </c>
      <c r="F65" s="130">
        <f>countifs('Primar II'!$G$6:$G$519,A65,'Primar II'!$AK$6:$AK$519,"DA")</f>
        <v>0</v>
      </c>
      <c r="G65" s="130">
        <f>countifs('Primar II'!$G$6:$G$519,A65,'Primar II'!$F$6:$F$519,"F",'Primar II'!$AK$6:$AK$519,"DA")</f>
        <v>0</v>
      </c>
      <c r="H65" s="130">
        <f>countifs('Primar II'!$G$6:$G$519,A65,'Primar II'!$AM$6:$AM$519,"DA")</f>
        <v>0</v>
      </c>
      <c r="I65" s="130">
        <f>countifs('Primar II'!$G$6:$G$519,A65,'Primar II'!$F$6:$F$519,"F",'Primar II'!$AM$6:$AM$519,"DA")</f>
        <v>0</v>
      </c>
      <c r="J65" s="130">
        <f>countifs('Primar II'!$G$6:$G$519,A65,'Primar II'!$AN$6:$AN$519,"DA")</f>
        <v>30</v>
      </c>
      <c r="K65" s="130">
        <f>countifs('Primar II'!$G$6:$G$519,A65,'Primar II'!$F$6:$F$519,"F",'Primar II'!$AN$6:$AN$519,"DA")</f>
        <v>19</v>
      </c>
      <c r="L65" s="21">
        <f>countifs('Primar II'!$G$6:$G$519,A65,'Primar II'!$AE$6:$AE$519,"=0",'Primar II'!$AN$6:$AN$519,"DA")</f>
        <v>30</v>
      </c>
      <c r="M65" s="130">
        <f>countifs('Primar II'!$G$6:$G$519,A65,'Primar II'!$AE$6:$AE$519,"=0",'Primar II'!$AN$6:$AN$519,"DA",'Primar II'!$F$6:$F$519,"F")</f>
        <v>19</v>
      </c>
      <c r="X65" s="130">
        <f>COUNTIFS('Primar II'!$G$6:$G$519,A65,'Primar II'!$AE$6:$AE$519,"&gt;0")</f>
        <v>0</v>
      </c>
      <c r="Y65" s="130">
        <f>COUNTIFS('Primar II'!$G$6:$G$519,A65,'Primar II'!$F$6:$F$519,"F",'Primar II'!$AE$6:$AE$519,"&gt;0")</f>
        <v>0</v>
      </c>
      <c r="Z65" s="130">
        <f>COUNTIFS('Primar II'!$G$6:$G$519,A65,'Primar II'!$AE$6:$AE$519,"=1")</f>
        <v>0</v>
      </c>
      <c r="AA65" s="130">
        <f>COUNTIFS('Primar II'!$G$6:$G$519,A65,'Primar II'!$F$6:$F$519,"F",'Primar II'!$AE$6:$AE$519,"=1")</f>
        <v>0</v>
      </c>
      <c r="AB65" s="130">
        <f>COUNTIFS('Primar II'!$G$6:$G$519,A65,'Primar II'!$AE$6:$AE$519,"=2")</f>
        <v>0</v>
      </c>
      <c r="AC65" s="130">
        <f>COUNTIFS('Primar II'!$G$6:$G$519,A65,'Primar II'!$F$6:$F$519,"F",'Primar II'!$AE$6:$AE$519,"=2")</f>
        <v>0</v>
      </c>
      <c r="AD65" s="130">
        <f>COUNTIFS('Primar II'!$G$6:$G$519,A65,'Primar II'!$AE$6:$AE$519,"=3")</f>
        <v>0</v>
      </c>
      <c r="AE65" s="130">
        <f>COUNTIFS('Primar II'!$G$6:$G$519,A65,'Primar II'!$F$6:$F$519,"F",'Primar II'!$AE$6:$AE$519,"=3")</f>
        <v>0</v>
      </c>
      <c r="AF65" s="130">
        <f>COUNTIFS('Primar II'!$G$6:$G$519,A65,'Primar II'!$AE$6:$AE$519,"&gt;3")</f>
        <v>0</v>
      </c>
      <c r="AG65" s="130">
        <f>COUNTIFS('Primar II'!$G$6:$G$519,A65,'Primar II'!$F$6:$F$519,"F",'Primar II'!$AE$6:$AE$519,"&gt;3")</f>
        <v>0</v>
      </c>
      <c r="AH65" s="130">
        <f>sumifs('Primar II'!$AF$6:$AF$519,'Primar II'!$G$6:$G$519,A65)</f>
        <v>364</v>
      </c>
      <c r="AI65" s="130">
        <f>sumifs('Primar II'!$AF$6:$AF$519,'Primar II'!$G$6:$G$519,A65,'Primar II'!$F$6:$F$519,"F")</f>
        <v>225</v>
      </c>
      <c r="AJ65" s="130">
        <f>sumifs('Primar II'!$AH$6:$AH$519,'Primar II'!$G$6:$G$519,A65)</f>
        <v>364</v>
      </c>
      <c r="AK65" s="130">
        <f>sumifs('Primar II'!$AH$6:$AH$519,'Primar II'!$G$6:$G$519,A65,'Primar II'!$F$6:$F$519,"F")</f>
        <v>225</v>
      </c>
      <c r="AL65" s="130">
        <f>sumifs('Primar II'!$AG$6:$AG$519,'Primar II'!$G$6:$G$519,A65)</f>
        <v>0</v>
      </c>
      <c r="AM65" s="130">
        <f>sumifs('Primar II'!$AG$6:$AG$519,'Primar II'!$G$6:$G$519,A65,'Primar II'!$F$6:$F$519,"F")</f>
        <v>0</v>
      </c>
      <c r="AN65" s="130">
        <f>countifs('Primar II'!$G$6:$G$519,A65,'Primar II'!$AC$6:$AC$519,"I")</f>
        <v>0</v>
      </c>
      <c r="AO65" s="130">
        <f>countifs('Primar II'!$G$6:$G$519,A65,'Primar II'!$F$6:$F$519,"F",'Primar II'!$AC$6:$AC$519,"I")</f>
        <v>0</v>
      </c>
      <c r="AP65" s="130">
        <f>countifs('Primar II'!$G$6:$G$519,A65,'Primar II'!$AC$6:$AC$519,"S")</f>
        <v>0</v>
      </c>
      <c r="AQ65" s="130">
        <f>countifs('Primar II'!$G$6:$G$519,C65,'Primar II'!$F$6:$F$519,"F",'Primar II'!$AC$6:$AC$519,"S")</f>
        <v>0</v>
      </c>
      <c r="AR65" s="130">
        <f>countifs('Primar II'!$G$6:$G$519,A65,'Primar II'!$AC$6:$AC$519,"B")</f>
        <v>0</v>
      </c>
      <c r="AS65" s="130">
        <f>countifs('Primar II'!$G$6:$G$519,E65,'Primar II'!$F$6:$F$519,"F",'Primar II'!$AC$6:$AC$519,"B")</f>
        <v>0</v>
      </c>
      <c r="AT65" s="130">
        <f>countifs('Primar II'!$G$6:$G$519,A65,'Primar II'!$AC$6:$AC$519,"FB")</f>
        <v>30</v>
      </c>
      <c r="AU65" s="130">
        <f>countifs('Primar II'!$G$6:$G$519,G65,'Primar II'!$F$6:$F$519,"F",'Primar II'!$AC$6:$AC$519,"FB")</f>
        <v>0</v>
      </c>
      <c r="AV65" s="21"/>
      <c r="AW65" s="21"/>
      <c r="AX65" s="130">
        <f>countifs('Primar II'!$G$6:$G$519,A65,'Primar II'!$AO$6:$AO$519,"DA")</f>
        <v>0</v>
      </c>
      <c r="AY65" s="130">
        <f>countifs('Primar II'!$G$6:$G$519,A65,'Primar II'!$F$6:$F$519,"F",'Primar II'!$AO$6:$AO$519,"DA")</f>
        <v>0</v>
      </c>
      <c r="AZ65" s="109"/>
    </row>
    <row r="66" ht="24.0" customHeight="1">
      <c r="A66" s="48" t="s">
        <v>529</v>
      </c>
      <c r="B66" s="130">
        <f>countifs('Primar II'!$G$6:$G$519,A66,'Primar II'!$AI$6:$AI$519,"DA")</f>
        <v>27</v>
      </c>
      <c r="C66" s="130">
        <f>countifs('Primar II'!$G$6:$G$519,A66,'Primar II'!$F$6:$F$519,"F",'Primar II'!$AI$6:$AI$519,"DA")</f>
        <v>10</v>
      </c>
      <c r="D66" s="130">
        <f>countifs('Primar II'!$G$6:$G$519,A66,'Primar II'!$AJ$6:$AJ$519,"DA")</f>
        <v>0</v>
      </c>
      <c r="E66" s="130">
        <f>countifs('Primar II'!$G$6:$G$519,A66,'Primar II'!$F$6:$F$519,"F",'Primar II'!$AJ$6:$AJ$519,"DA")</f>
        <v>0</v>
      </c>
      <c r="F66" s="130">
        <f>countifs('Primar II'!$G$6:$G$519,A66,'Primar II'!$AK$6:$AK$519,"DA")</f>
        <v>0</v>
      </c>
      <c r="G66" s="130">
        <f>countifs('Primar II'!$G$6:$G$519,A66,'Primar II'!$F$6:$F$519,"F",'Primar II'!$AK$6:$AK$519,"DA")</f>
        <v>0</v>
      </c>
      <c r="H66" s="130">
        <f>countifs('Primar II'!$G$6:$G$519,A66,'Primar II'!$AM$6:$AM$519,"DA")</f>
        <v>0</v>
      </c>
      <c r="I66" s="130">
        <f>countifs('Primar II'!$G$6:$G$519,A66,'Primar II'!$F$6:$F$519,"F",'Primar II'!$AM$6:$AM$519,"DA")</f>
        <v>0</v>
      </c>
      <c r="J66" s="130">
        <f>countifs('Primar II'!$G$6:$G$519,A66,'Primar II'!$AN$6:$AN$519,"DA")</f>
        <v>27</v>
      </c>
      <c r="K66" s="130">
        <f>countifs('Primar II'!$G$6:$G$519,A66,'Primar II'!$F$6:$F$519,"F",'Primar II'!$AN$6:$AN$519,"DA")</f>
        <v>10</v>
      </c>
      <c r="L66" s="21">
        <f>countifs('Primar II'!$G$6:$G$519,A66,'Primar II'!$AE$6:$AE$519,"=0",'Primar II'!$AN$6:$AN$519,"DA")</f>
        <v>27</v>
      </c>
      <c r="M66" s="130">
        <f>countifs('Primar II'!$G$6:$G$519,A66,'Primar II'!$AE$6:$AE$519,"=0",'Primar II'!$AN$6:$AN$519,"DA",'Primar II'!$F$6:$F$519,"F")</f>
        <v>10</v>
      </c>
      <c r="X66" s="130">
        <f>COUNTIFS('Primar II'!$G$6:$G$519,A66,'Primar II'!$AE$6:$AE$519,"&gt;0")</f>
        <v>0</v>
      </c>
      <c r="Y66" s="130">
        <f>COUNTIFS('Primar II'!$G$6:$G$519,A66,'Primar II'!$F$6:$F$519,"F",'Primar II'!$AE$6:$AE$519,"&gt;0")</f>
        <v>0</v>
      </c>
      <c r="Z66" s="130">
        <f>COUNTIFS('Primar II'!$G$6:$G$519,A66,'Primar II'!$AE$6:$AE$519,"=1")</f>
        <v>0</v>
      </c>
      <c r="AA66" s="130">
        <f>COUNTIFS('Primar II'!$G$6:$G$519,A66,'Primar II'!$F$6:$F$519,"F",'Primar II'!$AE$6:$AE$519,"=1")</f>
        <v>0</v>
      </c>
      <c r="AB66" s="130">
        <f>COUNTIFS('Primar II'!$G$6:$G$519,A66,'Primar II'!$AE$6:$AE$519,"=2")</f>
        <v>0</v>
      </c>
      <c r="AC66" s="130">
        <f>COUNTIFS('Primar II'!$G$6:$G$519,A66,'Primar II'!$F$6:$F$519,"F",'Primar II'!$AE$6:$AE$519,"=2")</f>
        <v>0</v>
      </c>
      <c r="AD66" s="130">
        <f>COUNTIFS('Primar II'!$G$6:$G$519,A66,'Primar II'!$AE$6:$AE$519,"=3")</f>
        <v>0</v>
      </c>
      <c r="AE66" s="130">
        <f>COUNTIFS('Primar II'!$G$6:$G$519,A66,'Primar II'!$F$6:$F$519,"F",'Primar II'!$AE$6:$AE$519,"=3")</f>
        <v>0</v>
      </c>
      <c r="AF66" s="130">
        <f>COUNTIFS('Primar II'!$G$6:$G$519,A66,'Primar II'!$AE$6:$AE$519,"&gt;3")</f>
        <v>0</v>
      </c>
      <c r="AG66" s="130">
        <f>COUNTIFS('Primar II'!$G$6:$G$519,A66,'Primar II'!$F$6:$F$519,"F",'Primar II'!$AE$6:$AE$519,"&gt;3")</f>
        <v>0</v>
      </c>
      <c r="AH66" s="130">
        <f>sumifs('Primar II'!$AF$6:$AF$519,'Primar II'!$G$6:$G$519,A66)</f>
        <v>105</v>
      </c>
      <c r="AI66" s="130">
        <f>sumifs('Primar II'!$AF$6:$AF$519,'Primar II'!$G$6:$G$519,A66,'Primar II'!$F$6:$F$519,"F")</f>
        <v>26</v>
      </c>
      <c r="AJ66" s="130">
        <f>sumifs('Primar II'!$AH$6:$AH$519,'Primar II'!$G$6:$G$519,A66)</f>
        <v>105</v>
      </c>
      <c r="AK66" s="130">
        <f>sumifs('Primar II'!$AH$6:$AH$519,'Primar II'!$G$6:$G$519,A66,'Primar II'!$F$6:$F$519,"F")</f>
        <v>26</v>
      </c>
      <c r="AL66" s="130">
        <f>sumifs('Primar II'!$AG$6:$AG$519,'Primar II'!$G$6:$G$519,A66)</f>
        <v>0</v>
      </c>
      <c r="AM66" s="130">
        <f>sumifs('Primar II'!$AG$6:$AG$519,'Primar II'!$G$6:$G$519,A66,'Primar II'!$F$6:$F$519,"F")</f>
        <v>0</v>
      </c>
      <c r="AN66" s="130">
        <f>countifs('Primar II'!$G$6:$G$519,A66,'Primar II'!$AC$6:$AC$519,"I")</f>
        <v>0</v>
      </c>
      <c r="AO66" s="130">
        <f>countifs('Primar II'!$G$6:$G$519,A66,'Primar II'!$F$6:$F$519,"F",'Primar II'!$AC$6:$AC$519,"I")</f>
        <v>0</v>
      </c>
      <c r="AP66" s="130">
        <f>countifs('Primar II'!$G$6:$G$519,A66,'Primar II'!$AC$6:$AC$519,"S")</f>
        <v>0</v>
      </c>
      <c r="AQ66" s="130">
        <f>countifs('Primar II'!$G$6:$G$519,C66,'Primar II'!$F$6:$F$519,"F",'Primar II'!$AC$6:$AC$519,"S")</f>
        <v>0</v>
      </c>
      <c r="AR66" s="130">
        <f>countifs('Primar II'!$G$6:$G$519,A66,'Primar II'!$AC$6:$AC$519,"B")</f>
        <v>0</v>
      </c>
      <c r="AS66" s="130">
        <f>countifs('Primar II'!$G$6:$G$519,E66,'Primar II'!$F$6:$F$519,"F",'Primar II'!$AC$6:$AC$519,"B")</f>
        <v>0</v>
      </c>
      <c r="AT66" s="130">
        <f>countifs('Primar II'!$G$6:$G$519,A66,'Primar II'!$AC$6:$AC$519,"FB")</f>
        <v>27</v>
      </c>
      <c r="AU66" s="130">
        <f>countifs('Primar II'!$G$6:$G$519,G66,'Primar II'!$F$6:$F$519,"F",'Primar II'!$AC$6:$AC$519,"FB")</f>
        <v>0</v>
      </c>
      <c r="AV66" s="21"/>
      <c r="AW66" s="21"/>
      <c r="AX66" s="130">
        <f>countifs('Primar II'!$G$6:$G$519,A66,'Primar II'!$AO$6:$AO$519,"DA")</f>
        <v>0</v>
      </c>
      <c r="AY66" s="130">
        <f>countifs('Primar II'!$G$6:$G$519,A66,'Primar II'!$F$6:$F$519,"F",'Primar II'!$AO$6:$AO$519,"DA")</f>
        <v>0</v>
      </c>
      <c r="AZ66" s="109"/>
    </row>
    <row r="67" ht="24.0" customHeight="1">
      <c r="A67" s="133" t="s">
        <v>2071</v>
      </c>
      <c r="B67" s="134">
        <f t="shared" ref="B67:N67" si="48">SUM(B64:B66)</f>
        <v>83</v>
      </c>
      <c r="C67" s="134">
        <f t="shared" si="48"/>
        <v>40</v>
      </c>
      <c r="D67" s="134">
        <f t="shared" si="48"/>
        <v>0</v>
      </c>
      <c r="E67" s="134">
        <f t="shared" si="48"/>
        <v>0</v>
      </c>
      <c r="F67" s="134">
        <f t="shared" si="48"/>
        <v>0</v>
      </c>
      <c r="G67" s="134">
        <f t="shared" si="48"/>
        <v>0</v>
      </c>
      <c r="H67" s="134">
        <f t="shared" si="48"/>
        <v>0</v>
      </c>
      <c r="I67" s="134">
        <f t="shared" si="48"/>
        <v>0</v>
      </c>
      <c r="J67" s="134">
        <f t="shared" si="48"/>
        <v>83</v>
      </c>
      <c r="K67" s="134">
        <f t="shared" si="48"/>
        <v>40</v>
      </c>
      <c r="L67" s="134">
        <f t="shared" si="48"/>
        <v>83</v>
      </c>
      <c r="M67" s="134">
        <f t="shared" si="48"/>
        <v>40</v>
      </c>
      <c r="N67" s="134">
        <f t="shared" si="48"/>
        <v>0</v>
      </c>
      <c r="O67" s="134">
        <f t="shared" ref="O67:AY67" si="49">sum(O64:O66)</f>
        <v>0</v>
      </c>
      <c r="P67" s="134">
        <f t="shared" si="49"/>
        <v>0</v>
      </c>
      <c r="Q67" s="134">
        <f t="shared" si="49"/>
        <v>0</v>
      </c>
      <c r="R67" s="134">
        <f t="shared" si="49"/>
        <v>0</v>
      </c>
      <c r="S67" s="134">
        <f t="shared" si="49"/>
        <v>0</v>
      </c>
      <c r="T67" s="134">
        <f t="shared" si="49"/>
        <v>0</v>
      </c>
      <c r="U67" s="134">
        <f t="shared" si="49"/>
        <v>0</v>
      </c>
      <c r="V67" s="134">
        <f t="shared" si="49"/>
        <v>0</v>
      </c>
      <c r="W67" s="134">
        <f t="shared" si="49"/>
        <v>0</v>
      </c>
      <c r="X67" s="134">
        <f t="shared" si="49"/>
        <v>0</v>
      </c>
      <c r="Y67" s="134">
        <f t="shared" si="49"/>
        <v>0</v>
      </c>
      <c r="Z67" s="134">
        <f t="shared" si="49"/>
        <v>0</v>
      </c>
      <c r="AA67" s="134">
        <f t="shared" si="49"/>
        <v>0</v>
      </c>
      <c r="AB67" s="134">
        <f t="shared" si="49"/>
        <v>0</v>
      </c>
      <c r="AC67" s="134">
        <f t="shared" si="49"/>
        <v>0</v>
      </c>
      <c r="AD67" s="134">
        <f t="shared" si="49"/>
        <v>0</v>
      </c>
      <c r="AE67" s="134">
        <f t="shared" si="49"/>
        <v>0</v>
      </c>
      <c r="AF67" s="134">
        <f t="shared" si="49"/>
        <v>0</v>
      </c>
      <c r="AG67" s="134">
        <f t="shared" si="49"/>
        <v>0</v>
      </c>
      <c r="AH67" s="134">
        <f t="shared" si="49"/>
        <v>562</v>
      </c>
      <c r="AI67" s="134">
        <f t="shared" si="49"/>
        <v>258</v>
      </c>
      <c r="AJ67" s="134">
        <f t="shared" si="49"/>
        <v>516</v>
      </c>
      <c r="AK67" s="134">
        <f t="shared" si="49"/>
        <v>258</v>
      </c>
      <c r="AL67" s="134">
        <f t="shared" si="49"/>
        <v>46</v>
      </c>
      <c r="AM67" s="134">
        <f t="shared" si="49"/>
        <v>0</v>
      </c>
      <c r="AN67" s="134">
        <f t="shared" si="49"/>
        <v>0</v>
      </c>
      <c r="AO67" s="134">
        <f t="shared" si="49"/>
        <v>0</v>
      </c>
      <c r="AP67" s="134">
        <f t="shared" si="49"/>
        <v>0</v>
      </c>
      <c r="AQ67" s="134">
        <f t="shared" si="49"/>
        <v>0</v>
      </c>
      <c r="AR67" s="134">
        <f t="shared" si="49"/>
        <v>0</v>
      </c>
      <c r="AS67" s="134">
        <f t="shared" si="49"/>
        <v>0</v>
      </c>
      <c r="AT67" s="134">
        <f t="shared" si="49"/>
        <v>83</v>
      </c>
      <c r="AU67" s="134">
        <f t="shared" si="49"/>
        <v>0</v>
      </c>
      <c r="AV67" s="134">
        <f t="shared" si="49"/>
        <v>0</v>
      </c>
      <c r="AW67" s="134">
        <f t="shared" si="49"/>
        <v>0</v>
      </c>
      <c r="AX67" s="134">
        <f t="shared" si="49"/>
        <v>0</v>
      </c>
      <c r="AY67" s="134">
        <f t="shared" si="49"/>
        <v>0</v>
      </c>
      <c r="AZ67" s="145"/>
    </row>
    <row r="68" ht="24.0" customHeight="1">
      <c r="A68" s="48" t="s">
        <v>594</v>
      </c>
      <c r="B68" s="130">
        <f>countifs('Primar II'!$G$6:$G$519,A68,'Primar II'!$AI$6:$AI$519,"DA")</f>
        <v>33</v>
      </c>
      <c r="C68" s="130">
        <f>countifs('Primar II'!$G$6:$G$519,A68,'Primar II'!$F$6:$F$519,"F",'Primar II'!$AI$6:$AI$519,"DA")</f>
        <v>13</v>
      </c>
      <c r="D68" s="130">
        <f>countifs('Primar II'!$G$6:$G$519,A68,'Primar II'!$AJ$6:$AJ$519,"DA")</f>
        <v>0</v>
      </c>
      <c r="E68" s="130">
        <f>countifs('Primar II'!$G$6:$G$519,A68,'Primar II'!$F$6:$F$519,"F",'Primar II'!$AJ$6:$AJ$519,"DA")</f>
        <v>0</v>
      </c>
      <c r="F68" s="130">
        <f>countifs('Primar II'!$G$6:$G$519,A68,'Primar II'!$AK$6:$AK$519,"DA")</f>
        <v>0</v>
      </c>
      <c r="G68" s="130">
        <f>countifs('Primar II'!$G$6:$G$519,A68,'Primar II'!$F$6:$F$519,"F",'Primar II'!$AK$6:$AK$519,"DA")</f>
        <v>0</v>
      </c>
      <c r="H68" s="130">
        <f>countifs('Primar II'!$G$6:$G$519,A68,'Primar II'!$AM$6:$AM$519,"DA")</f>
        <v>0</v>
      </c>
      <c r="I68" s="130">
        <f>countifs('Primar II'!$G$6:$G$519,A68,'Primar II'!$F$6:$F$519,"F",'Primar II'!$AM$6:$AM$519,"DA")</f>
        <v>0</v>
      </c>
      <c r="J68" s="130">
        <f>countifs('Primar II'!$G$6:$G$519,A68,'Primar II'!$AN$6:$AN$519,"DA")</f>
        <v>33</v>
      </c>
      <c r="K68" s="130">
        <f>countifs('Primar II'!$G$6:$G$519,A68,'Primar II'!$F$6:$F$519,"F",'Primar II'!$AN$6:$AN$519,"DA")</f>
        <v>13</v>
      </c>
      <c r="L68" s="21">
        <f>countifs('Primar II'!$G$6:$G$519,A68,'Primar II'!$AE$6:$AE$519,"=0",'Primar II'!$AN$6:$AN$519,"DA")</f>
        <v>33</v>
      </c>
      <c r="M68" s="130">
        <f>countifs('Primar II'!$G$6:$G$519,A68,'Primar II'!$AE$6:$AE$519,"=0",'Primar II'!$AN$6:$AN$519,"DA",'Primar II'!$F$6:$F$519,"F")</f>
        <v>13</v>
      </c>
      <c r="X68" s="130">
        <f>COUNTIFS('Primar II'!$G$6:$G$519,A68,'Primar II'!$AE$6:$AE$519,"&gt;0")</f>
        <v>0</v>
      </c>
      <c r="Y68" s="130">
        <f>COUNTIFS('Primar II'!$G$6:$G$519,A68,'Primar II'!$F$6:$F$519,"F",'Primar II'!$AE$6:$AE$519,"&gt;0")</f>
        <v>0</v>
      </c>
      <c r="Z68" s="130">
        <f>COUNTIFS('Primar II'!$G$6:$G$519,A68,'Primar II'!$AE$6:$AE$519,"=1")</f>
        <v>0</v>
      </c>
      <c r="AA68" s="130">
        <f>COUNTIFS('Primar II'!$G$6:$G$519,A68,'Primar II'!$F$6:$F$519,"F",'Primar II'!$AE$6:$AE$519,"=1")</f>
        <v>0</v>
      </c>
      <c r="AB68" s="130">
        <f>COUNTIFS('Primar II'!$G$6:$G$519,A68,'Primar II'!$AE$6:$AE$519,"=2")</f>
        <v>0</v>
      </c>
      <c r="AC68" s="130">
        <f>COUNTIFS('Primar II'!$G$6:$G$519,A68,'Primar II'!$F$6:$F$519,"F",'Primar II'!$AE$6:$AE$519,"=2")</f>
        <v>0</v>
      </c>
      <c r="AD68" s="130">
        <f>COUNTIFS('Primar II'!$G$6:$G$519,A68,'Primar II'!$AE$6:$AE$519,"=3")</f>
        <v>0</v>
      </c>
      <c r="AE68" s="130">
        <f>COUNTIFS('Primar II'!$G$6:$G$519,A68,'Primar II'!$F$6:$F$519,"F",'Primar II'!$AE$6:$AE$519,"=3")</f>
        <v>0</v>
      </c>
      <c r="AF68" s="130">
        <f>COUNTIFS('Primar II'!$G$6:$G$519,A68,'Primar II'!$AE$6:$AE$519,"&gt;3")</f>
        <v>0</v>
      </c>
      <c r="AG68" s="130">
        <f>COUNTIFS('Primar II'!$G$6:$G$519,A68,'Primar II'!$F$6:$F$519,"F",'Primar II'!$AE$6:$AE$519,"&gt;3")</f>
        <v>0</v>
      </c>
      <c r="AH68" s="130">
        <f>sumifs('Primar II'!$AF$6:$AF$519,'Primar II'!$G$6:$G$519,A68)</f>
        <v>0</v>
      </c>
      <c r="AI68" s="130">
        <f>sumifs('Primar II'!$AF$6:$AF$519,'Primar II'!$G$6:$G$519,A68,'Primar II'!$F$6:$F$519,"F")</f>
        <v>0</v>
      </c>
      <c r="AJ68" s="130">
        <f>sumifs('Primar II'!$AH$6:$AH$519,'Primar II'!$G$6:$G$519,A68)</f>
        <v>0</v>
      </c>
      <c r="AK68" s="130">
        <f>sumifs('Primar II'!$AH$6:$AH$519,'Primar II'!$G$6:$G$519,A68,'Primar II'!$F$6:$F$519,"F")</f>
        <v>0</v>
      </c>
      <c r="AL68" s="130">
        <f>sumifs('Primar II'!$AG$6:$AG$519,'Primar II'!$G$6:$G$519,A68)</f>
        <v>0</v>
      </c>
      <c r="AM68" s="130">
        <f>sumifs('Primar II'!$AG$6:$AG$519,'Primar II'!$G$6:$G$519,A68,'Primar II'!$F$6:$F$519,"F")</f>
        <v>0</v>
      </c>
      <c r="AN68" s="130">
        <f>countifs('Primar II'!$G$6:$G$519,A68,'Primar II'!$AC$6:$AC$519,"I")</f>
        <v>0</v>
      </c>
      <c r="AO68" s="130">
        <f>countifs('Primar II'!$G$6:$G$519,A68,'Primar II'!$F$6:$F$519,"F",'Primar II'!$AC$6:$AC$519,"I")</f>
        <v>0</v>
      </c>
      <c r="AP68" s="130">
        <f>countifs('Primar II'!$G$6:$G$519,A68,'Primar II'!$AC$6:$AC$519,"S")</f>
        <v>0</v>
      </c>
      <c r="AQ68" s="130">
        <f>countifs('Primar II'!$G$6:$G$519,C68,'Primar II'!$F$6:$F$519,"F",'Primar II'!$AC$6:$AC$519,"S")</f>
        <v>0</v>
      </c>
      <c r="AR68" s="130">
        <f>countifs('Primar II'!$G$6:$G$519,A68,'Primar II'!$AC$6:$AC$519,"B")</f>
        <v>1</v>
      </c>
      <c r="AS68" s="130">
        <f>countifs('Primar II'!$G$6:$G$519,E68,'Primar II'!$F$6:$F$519,"F",'Primar II'!$AC$6:$AC$519,"B")</f>
        <v>0</v>
      </c>
      <c r="AT68" s="130">
        <f>countifs('Primar II'!$G$6:$G$519,A68,'Primar II'!$AC$6:$AC$519,"FB")</f>
        <v>32</v>
      </c>
      <c r="AU68" s="130">
        <f>countifs('Primar II'!$G$6:$G$519,G68,'Primar II'!$F$6:$F$519,"F",'Primar II'!$AC$6:$AC$519,"FB")</f>
        <v>0</v>
      </c>
      <c r="AV68" s="21"/>
      <c r="AW68" s="21"/>
      <c r="AX68" s="130">
        <f>countifs('Primar II'!$G$6:$G$519,A68,'Primar II'!$AO$6:$AO$519,"DA")</f>
        <v>0</v>
      </c>
      <c r="AY68" s="130">
        <f>countifs('Primar II'!$G$6:$G$519,A68,'Primar II'!$F$6:$F$519,"F",'Primar II'!$AO$6:$AO$519,"DA")</f>
        <v>0</v>
      </c>
      <c r="AZ68" s="109"/>
    </row>
    <row r="69" ht="24.0" customHeight="1">
      <c r="A69" s="48" t="s">
        <v>669</v>
      </c>
      <c r="B69" s="130">
        <f>countifs('Primar II'!$G$6:$G$519,A69,'Primar II'!$AI$6:$AI$519,"DA")</f>
        <v>33</v>
      </c>
      <c r="C69" s="130">
        <f>countifs('Primar II'!$G$6:$G$519,A69,'Primar II'!$F$6:$F$519,"F",'Primar II'!$AI$6:$AI$519,"DA")</f>
        <v>14</v>
      </c>
      <c r="D69" s="130">
        <f>countifs('Primar II'!$G$6:$G$519,A69,'Primar II'!$AJ$6:$AJ$519,"DA")</f>
        <v>0</v>
      </c>
      <c r="E69" s="130">
        <f>countifs('Primar II'!$G$6:$G$519,A69,'Primar II'!$F$6:$F$519,"F",'Primar II'!$AJ$6:$AJ$519,"DA")</f>
        <v>0</v>
      </c>
      <c r="F69" s="130">
        <f>countifs('Primar II'!$G$6:$G$519,A69,'Primar II'!$AK$6:$AK$519,"DA")</f>
        <v>0</v>
      </c>
      <c r="G69" s="130">
        <f>countifs('Primar II'!$G$6:$G$519,A69,'Primar II'!$F$6:$F$519,"F",'Primar II'!$AK$6:$AK$519,"DA")</f>
        <v>0</v>
      </c>
      <c r="H69" s="130">
        <f>countifs('Primar II'!$G$6:$G$519,A69,'Primar II'!$AM$6:$AM$519,"DA")</f>
        <v>0</v>
      </c>
      <c r="I69" s="130">
        <f>countifs('Primar II'!$G$6:$G$519,A69,'Primar II'!$F$6:$F$519,"F",'Primar II'!$AM$6:$AM$519,"DA")</f>
        <v>0</v>
      </c>
      <c r="J69" s="130">
        <f>countifs('Primar II'!$G$6:$G$519,A69,'Primar II'!$AN$6:$AN$519,"DA")</f>
        <v>33</v>
      </c>
      <c r="K69" s="130">
        <f>countifs('Primar II'!$G$6:$G$519,A69,'Primar II'!$F$6:$F$519,"F",'Primar II'!$AN$6:$AN$519,"DA")</f>
        <v>14</v>
      </c>
      <c r="L69" s="21">
        <f>countifs('Primar II'!$G$6:$G$519,A69,'Primar II'!$AE$6:$AE$519,"=0",'Primar II'!$AN$6:$AN$519,"DA")</f>
        <v>33</v>
      </c>
      <c r="M69" s="130">
        <f>countifs('Primar II'!$G$6:$G$519,A69,'Primar II'!$AE$6:$AE$519,"=0",'Primar II'!$AN$6:$AN$519,"DA",'Primar II'!$F$6:$F$519,"F")</f>
        <v>14</v>
      </c>
      <c r="X69" s="130">
        <f>COUNTIFS('Primar II'!$G$6:$G$519,A69,'Primar II'!$AE$6:$AE$519,"&gt;0")</f>
        <v>0</v>
      </c>
      <c r="Y69" s="130">
        <f>COUNTIFS('Primar II'!$G$6:$G$519,A69,'Primar II'!$F$6:$F$519,"F",'Primar II'!$AE$6:$AE$519,"&gt;0")</f>
        <v>0</v>
      </c>
      <c r="Z69" s="130">
        <f>COUNTIFS('Primar II'!$G$6:$G$519,A69,'Primar II'!$AE$6:$AE$519,"=1")</f>
        <v>0</v>
      </c>
      <c r="AA69" s="130">
        <f>COUNTIFS('Primar II'!$G$6:$G$519,A69,'Primar II'!$F$6:$F$519,"F",'Primar II'!$AE$6:$AE$519,"=1")</f>
        <v>0</v>
      </c>
      <c r="AB69" s="130">
        <f>COUNTIFS('Primar II'!$G$6:$G$519,A69,'Primar II'!$AE$6:$AE$519,"=2")</f>
        <v>0</v>
      </c>
      <c r="AC69" s="130">
        <f>COUNTIFS('Primar II'!$G$6:$G$519,A69,'Primar II'!$F$6:$F$519,"F",'Primar II'!$AE$6:$AE$519,"=2")</f>
        <v>0</v>
      </c>
      <c r="AD69" s="130">
        <f>COUNTIFS('Primar II'!$G$6:$G$519,A69,'Primar II'!$AE$6:$AE$519,"=3")</f>
        <v>0</v>
      </c>
      <c r="AE69" s="130">
        <f>COUNTIFS('Primar II'!$G$6:$G$519,A69,'Primar II'!$F$6:$F$519,"F",'Primar II'!$AE$6:$AE$519,"=3")</f>
        <v>0</v>
      </c>
      <c r="AF69" s="130">
        <f>COUNTIFS('Primar II'!$G$6:$G$519,A69,'Primar II'!$AE$6:$AE$519,"&gt;3")</f>
        <v>0</v>
      </c>
      <c r="AG69" s="130">
        <f>COUNTIFS('Primar II'!$G$6:$G$519,A69,'Primar II'!$F$6:$F$519,"F",'Primar II'!$AE$6:$AE$519,"&gt;3")</f>
        <v>0</v>
      </c>
      <c r="AH69" s="130">
        <f>sumifs('Primar II'!$AF$6:$AF$519,'Primar II'!$G$6:$G$519,A69)</f>
        <v>0</v>
      </c>
      <c r="AI69" s="130">
        <f>sumifs('Primar II'!$AF$6:$AF$519,'Primar II'!$G$6:$G$519,A69,'Primar II'!$F$6:$F$519,"F")</f>
        <v>0</v>
      </c>
      <c r="AJ69" s="130">
        <f>sumifs('Primar II'!$AH$6:$AH$519,'Primar II'!$G$6:$G$519,A69)</f>
        <v>0</v>
      </c>
      <c r="AK69" s="130">
        <f>sumifs('Primar II'!$AH$6:$AH$519,'Primar II'!$G$6:$G$519,A69,'Primar II'!$F$6:$F$519,"F")</f>
        <v>0</v>
      </c>
      <c r="AL69" s="130">
        <f>sumifs('Primar II'!$AG$6:$AG$519,'Primar II'!$G$6:$G$519,A69)</f>
        <v>0</v>
      </c>
      <c r="AM69" s="130">
        <f>sumifs('Primar II'!$AG$6:$AG$519,'Primar II'!$G$6:$G$519,A69,'Primar II'!$F$6:$F$519,"F")</f>
        <v>0</v>
      </c>
      <c r="AN69" s="130">
        <f>countifs('Primar II'!$G$6:$G$519,A69,'Primar II'!$AC$6:$AC$519,"I")</f>
        <v>0</v>
      </c>
      <c r="AO69" s="130">
        <f>countifs('Primar II'!$G$6:$G$519,A69,'Primar II'!$F$6:$F$519,"F",'Primar II'!$AC$6:$AC$519,"I")</f>
        <v>0</v>
      </c>
      <c r="AP69" s="130">
        <f>countifs('Primar II'!$G$6:$G$519,A69,'Primar II'!$AC$6:$AC$519,"S")</f>
        <v>0</v>
      </c>
      <c r="AQ69" s="130">
        <f>countifs('Primar II'!$G$6:$G$519,C69,'Primar II'!$F$6:$F$519,"F",'Primar II'!$AC$6:$AC$519,"S")</f>
        <v>0</v>
      </c>
      <c r="AR69" s="130">
        <f>countifs('Primar II'!$G$6:$G$519,A69,'Primar II'!$AC$6:$AC$519,"B")</f>
        <v>0</v>
      </c>
      <c r="AS69" s="130">
        <f>countifs('Primar II'!$G$6:$G$519,E69,'Primar II'!$F$6:$F$519,"F",'Primar II'!$AC$6:$AC$519,"B")</f>
        <v>0</v>
      </c>
      <c r="AT69" s="130">
        <f>countifs('Primar II'!$G$6:$G$519,A69,'Primar II'!$AC$6:$AC$519,"FB")</f>
        <v>33</v>
      </c>
      <c r="AU69" s="130">
        <f>countifs('Primar II'!$G$6:$G$519,G69,'Primar II'!$F$6:$F$519,"F",'Primar II'!$AC$6:$AC$519,"FB")</f>
        <v>0</v>
      </c>
      <c r="AV69" s="21"/>
      <c r="AW69" s="21"/>
      <c r="AX69" s="130">
        <f>countifs('Primar II'!$G$6:$G$519,A69,'Primar II'!$AO$6:$AO$519,"DA")</f>
        <v>0</v>
      </c>
      <c r="AY69" s="130">
        <f>countifs('Primar II'!$G$6:$G$519,A69,'Primar II'!$F$6:$F$519,"F",'Primar II'!$AO$6:$AO$519,"DA")</f>
        <v>0</v>
      </c>
      <c r="AZ69" s="109"/>
    </row>
    <row r="70" ht="24.0" customHeight="1">
      <c r="A70" s="48" t="s">
        <v>729</v>
      </c>
      <c r="B70" s="130">
        <f>countifs('Primar II'!$G$6:$G$519,A70,'Primar II'!$AI$6:$AI$519,"DA")</f>
        <v>36</v>
      </c>
      <c r="C70" s="130">
        <f>countifs('Primar II'!$G$6:$G$519,A70,'Primar II'!$F$6:$F$519,"F",'Primar II'!$AI$6:$AI$519,"DA")</f>
        <v>17</v>
      </c>
      <c r="D70" s="130">
        <f>countifs('Primar II'!$G$6:$G$519,A70,'Primar II'!$AJ$6:$AJ$519,"DA")</f>
        <v>0</v>
      </c>
      <c r="E70" s="130">
        <f>countifs('Primar II'!$G$6:$G$519,A70,'Primar II'!$F$6:$F$519,"F",'Primar II'!$AJ$6:$AJ$519,"DA")</f>
        <v>0</v>
      </c>
      <c r="F70" s="130">
        <f>countifs('Primar II'!$G$6:$G$519,A70,'Primar II'!$AK$6:$AK$519,"DA")</f>
        <v>0</v>
      </c>
      <c r="G70" s="130">
        <f>countifs('Primar II'!$G$6:$G$519,A70,'Primar II'!$F$6:$F$519,"F",'Primar II'!$AK$6:$AK$519,"DA")</f>
        <v>0</v>
      </c>
      <c r="H70" s="130">
        <f>countifs('Primar II'!$G$6:$G$519,A70,'Primar II'!$AM$6:$AM$519,"DA")</f>
        <v>0</v>
      </c>
      <c r="I70" s="130">
        <f>countifs('Primar II'!$G$6:$G$519,A70,'Primar II'!$F$6:$F$519,"F",'Primar II'!$AM$6:$AM$519,"DA")</f>
        <v>0</v>
      </c>
      <c r="J70" s="130">
        <f>countifs('Primar II'!$G$6:$G$519,A70,'Primar II'!$AN$6:$AN$519,"DA")</f>
        <v>36</v>
      </c>
      <c r="K70" s="130">
        <f>countifs('Primar II'!$G$6:$G$519,A70,'Primar II'!$F$6:$F$519,"F",'Primar II'!$AN$6:$AN$519,"DA")</f>
        <v>17</v>
      </c>
      <c r="L70" s="21">
        <f>countifs('Primar II'!$G$6:$G$519,A70,'Primar II'!$AE$6:$AE$519,"=0",'Primar II'!$AN$6:$AN$519,"DA")</f>
        <v>36</v>
      </c>
      <c r="M70" s="130">
        <f>countifs('Primar II'!$G$6:$G$519,A70,'Primar II'!$AE$6:$AE$519,"=0",'Primar II'!$AN$6:$AN$519,"DA",'Primar II'!$F$6:$F$519,"F")</f>
        <v>17</v>
      </c>
      <c r="X70" s="130">
        <f>COUNTIFS('Primar II'!$G$6:$G$519,A70,'Primar II'!$AE$6:$AE$519,"&gt;0")</f>
        <v>0</v>
      </c>
      <c r="Y70" s="130">
        <f>COUNTIFS('Primar II'!$G$6:$G$519,A70,'Primar II'!$F$6:$F$519,"F",'Primar II'!$AE$6:$AE$519,"&gt;0")</f>
        <v>0</v>
      </c>
      <c r="Z70" s="130">
        <f>COUNTIFS('Primar II'!$G$6:$G$519,A70,'Primar II'!$AE$6:$AE$519,"=1")</f>
        <v>0</v>
      </c>
      <c r="AA70" s="130">
        <f>COUNTIFS('Primar II'!$G$6:$G$519,A70,'Primar II'!$F$6:$F$519,"F",'Primar II'!$AE$6:$AE$519,"=1")</f>
        <v>0</v>
      </c>
      <c r="AB70" s="130">
        <f>COUNTIFS('Primar II'!$G$6:$G$519,A70,'Primar II'!$AE$6:$AE$519,"=2")</f>
        <v>0</v>
      </c>
      <c r="AC70" s="130">
        <f>COUNTIFS('Primar II'!$G$6:$G$519,A70,'Primar II'!$F$6:$F$519,"F",'Primar II'!$AE$6:$AE$519,"=2")</f>
        <v>0</v>
      </c>
      <c r="AD70" s="130">
        <f>COUNTIFS('Primar II'!$G$6:$G$519,A70,'Primar II'!$AE$6:$AE$519,"=3")</f>
        <v>0</v>
      </c>
      <c r="AE70" s="130">
        <f>COUNTIFS('Primar II'!$G$6:$G$519,A70,'Primar II'!$F$6:$F$519,"F",'Primar II'!$AE$6:$AE$519,"=3")</f>
        <v>0</v>
      </c>
      <c r="AF70" s="130">
        <f>COUNTIFS('Primar II'!$G$6:$G$519,A70,'Primar II'!$AE$6:$AE$519,"&gt;3")</f>
        <v>0</v>
      </c>
      <c r="AG70" s="130">
        <f>COUNTIFS('Primar II'!$G$6:$G$519,A70,'Primar II'!$F$6:$F$519,"F",'Primar II'!$AE$6:$AE$519,"&gt;3")</f>
        <v>0</v>
      </c>
      <c r="AH70" s="130">
        <f>sumifs('Primar II'!$AF$6:$AF$519,'Primar II'!$G$6:$G$519,A70)</f>
        <v>514</v>
      </c>
      <c r="AI70" s="130">
        <f>sumifs('Primar II'!$AF$6:$AF$519,'Primar II'!$G$6:$G$519,A70,'Primar II'!$F$6:$F$519,"F")</f>
        <v>121</v>
      </c>
      <c r="AJ70" s="130">
        <f>sumifs('Primar II'!$AH$6:$AH$519,'Primar II'!$G$6:$G$519,A70)</f>
        <v>514</v>
      </c>
      <c r="AK70" s="130">
        <f>sumifs('Primar II'!$AH$6:$AH$519,'Primar II'!$G$6:$G$519,A70,'Primar II'!$F$6:$F$519,"F")</f>
        <v>121</v>
      </c>
      <c r="AL70" s="130">
        <f>sumifs('Primar II'!$AG$6:$AG$519,'Primar II'!$G$6:$G$519,A70)</f>
        <v>0</v>
      </c>
      <c r="AM70" s="130">
        <f>sumifs('Primar II'!$AG$6:$AG$519,'Primar II'!$G$6:$G$519,A70,'Primar II'!$F$6:$F$519,"F")</f>
        <v>0</v>
      </c>
      <c r="AN70" s="130">
        <f>countifs('Primar II'!$G$6:$G$519,A70,'Primar II'!$AC$6:$AC$519,"I")</f>
        <v>0</v>
      </c>
      <c r="AO70" s="130">
        <f>countifs('Primar II'!$G$6:$G$519,A70,'Primar II'!$F$6:$F$519,"F",'Primar II'!$AC$6:$AC$519,"I")</f>
        <v>0</v>
      </c>
      <c r="AP70" s="130">
        <f>countifs('Primar II'!$G$6:$G$519,A70,'Primar II'!$AC$6:$AC$519,"S")</f>
        <v>0</v>
      </c>
      <c r="AQ70" s="130">
        <f>countifs('Primar II'!$G$6:$G$519,C70,'Primar II'!$F$6:$F$519,"F",'Primar II'!$AC$6:$AC$519,"S")</f>
        <v>0</v>
      </c>
      <c r="AR70" s="130">
        <f>countifs('Primar II'!$G$6:$G$519,A70,'Primar II'!$AC$6:$AC$519,"B")</f>
        <v>0</v>
      </c>
      <c r="AS70" s="130">
        <f>countifs('Primar II'!$G$6:$G$519,E70,'Primar II'!$F$6:$F$519,"F",'Primar II'!$AC$6:$AC$519,"B")</f>
        <v>0</v>
      </c>
      <c r="AT70" s="130">
        <f>countifs('Primar II'!$G$6:$G$519,A70,'Primar II'!$AC$6:$AC$519,"FB")</f>
        <v>36</v>
      </c>
      <c r="AU70" s="130">
        <f>countifs('Primar II'!$G$6:$G$519,G70,'Primar II'!$F$6:$F$519,"F",'Primar II'!$AC$6:$AC$519,"FB")</f>
        <v>0</v>
      </c>
      <c r="AV70" s="21"/>
      <c r="AW70" s="21"/>
      <c r="AX70" s="130">
        <f>countifs('Primar II'!$G$6:$G$519,A70,'Primar II'!$AO$6:$AO$519,"DA")</f>
        <v>0</v>
      </c>
      <c r="AY70" s="130">
        <f>countifs('Primar II'!$G$6:$G$519,A70,'Primar II'!$F$6:$F$519,"F",'Primar II'!$AO$6:$AO$519,"DA")</f>
        <v>0</v>
      </c>
      <c r="AZ70" s="109"/>
    </row>
    <row r="71" ht="24.0" customHeight="1">
      <c r="A71" s="133" t="s">
        <v>2071</v>
      </c>
      <c r="B71" s="134">
        <f t="shared" ref="B71:N71" si="50">SUM(B68:B70)</f>
        <v>102</v>
      </c>
      <c r="C71" s="134">
        <f t="shared" si="50"/>
        <v>44</v>
      </c>
      <c r="D71" s="134">
        <f t="shared" si="50"/>
        <v>0</v>
      </c>
      <c r="E71" s="134">
        <f t="shared" si="50"/>
        <v>0</v>
      </c>
      <c r="F71" s="134">
        <f t="shared" si="50"/>
        <v>0</v>
      </c>
      <c r="G71" s="134">
        <f t="shared" si="50"/>
        <v>0</v>
      </c>
      <c r="H71" s="134">
        <f t="shared" si="50"/>
        <v>0</v>
      </c>
      <c r="I71" s="134">
        <f t="shared" si="50"/>
        <v>0</v>
      </c>
      <c r="J71" s="134">
        <f t="shared" si="50"/>
        <v>102</v>
      </c>
      <c r="K71" s="134">
        <f t="shared" si="50"/>
        <v>44</v>
      </c>
      <c r="L71" s="134">
        <f t="shared" si="50"/>
        <v>102</v>
      </c>
      <c r="M71" s="134">
        <f t="shared" si="50"/>
        <v>44</v>
      </c>
      <c r="N71" s="134">
        <f t="shared" si="50"/>
        <v>0</v>
      </c>
      <c r="O71" s="134">
        <f t="shared" ref="O71:AY71" si="51">sum(O68:O70)</f>
        <v>0</v>
      </c>
      <c r="P71" s="134">
        <f t="shared" si="51"/>
        <v>0</v>
      </c>
      <c r="Q71" s="134">
        <f t="shared" si="51"/>
        <v>0</v>
      </c>
      <c r="R71" s="134">
        <f t="shared" si="51"/>
        <v>0</v>
      </c>
      <c r="S71" s="134">
        <f t="shared" si="51"/>
        <v>0</v>
      </c>
      <c r="T71" s="134">
        <f t="shared" si="51"/>
        <v>0</v>
      </c>
      <c r="U71" s="134">
        <f t="shared" si="51"/>
        <v>0</v>
      </c>
      <c r="V71" s="134">
        <f t="shared" si="51"/>
        <v>0</v>
      </c>
      <c r="W71" s="134">
        <f t="shared" si="51"/>
        <v>0</v>
      </c>
      <c r="X71" s="134">
        <f t="shared" si="51"/>
        <v>0</v>
      </c>
      <c r="Y71" s="134">
        <f t="shared" si="51"/>
        <v>0</v>
      </c>
      <c r="Z71" s="134">
        <f t="shared" si="51"/>
        <v>0</v>
      </c>
      <c r="AA71" s="134">
        <f t="shared" si="51"/>
        <v>0</v>
      </c>
      <c r="AB71" s="134">
        <f t="shared" si="51"/>
        <v>0</v>
      </c>
      <c r="AC71" s="134">
        <f t="shared" si="51"/>
        <v>0</v>
      </c>
      <c r="AD71" s="134">
        <f t="shared" si="51"/>
        <v>0</v>
      </c>
      <c r="AE71" s="134">
        <f t="shared" si="51"/>
        <v>0</v>
      </c>
      <c r="AF71" s="134">
        <f t="shared" si="51"/>
        <v>0</v>
      </c>
      <c r="AG71" s="134">
        <f t="shared" si="51"/>
        <v>0</v>
      </c>
      <c r="AH71" s="134">
        <f t="shared" si="51"/>
        <v>514</v>
      </c>
      <c r="AI71" s="134">
        <f t="shared" si="51"/>
        <v>121</v>
      </c>
      <c r="AJ71" s="134">
        <f t="shared" si="51"/>
        <v>514</v>
      </c>
      <c r="AK71" s="134">
        <f t="shared" si="51"/>
        <v>121</v>
      </c>
      <c r="AL71" s="134">
        <f t="shared" si="51"/>
        <v>0</v>
      </c>
      <c r="AM71" s="134">
        <f t="shared" si="51"/>
        <v>0</v>
      </c>
      <c r="AN71" s="134">
        <f t="shared" si="51"/>
        <v>0</v>
      </c>
      <c r="AO71" s="134">
        <f t="shared" si="51"/>
        <v>0</v>
      </c>
      <c r="AP71" s="134">
        <f t="shared" si="51"/>
        <v>0</v>
      </c>
      <c r="AQ71" s="134">
        <f t="shared" si="51"/>
        <v>0</v>
      </c>
      <c r="AR71" s="134">
        <f t="shared" si="51"/>
        <v>1</v>
      </c>
      <c r="AS71" s="134">
        <f t="shared" si="51"/>
        <v>0</v>
      </c>
      <c r="AT71" s="134">
        <f t="shared" si="51"/>
        <v>101</v>
      </c>
      <c r="AU71" s="134">
        <f t="shared" si="51"/>
        <v>0</v>
      </c>
      <c r="AV71" s="134">
        <f t="shared" si="51"/>
        <v>0</v>
      </c>
      <c r="AW71" s="134">
        <f t="shared" si="51"/>
        <v>0</v>
      </c>
      <c r="AX71" s="134">
        <f t="shared" si="51"/>
        <v>0</v>
      </c>
      <c r="AY71" s="134">
        <f t="shared" si="51"/>
        <v>0</v>
      </c>
      <c r="AZ71" s="145"/>
    </row>
    <row r="72" ht="24.0" customHeight="1">
      <c r="A72" s="48" t="s">
        <v>795</v>
      </c>
      <c r="B72" s="130">
        <f>countifs('Primar II'!$G$6:$G$519,A72,'Primar II'!$AI$6:$AI$519,"DA")</f>
        <v>27</v>
      </c>
      <c r="C72" s="130">
        <f>countifs('Primar II'!$G$6:$G$519,A72,'Primar II'!$F$6:$F$519,"F",'Primar II'!$AI$6:$AI$519,"DA")</f>
        <v>13</v>
      </c>
      <c r="D72" s="130">
        <f>countifs('Primar II'!$G$6:$G$519,A72,'Primar II'!$AJ$6:$AJ$519,"DA")</f>
        <v>0</v>
      </c>
      <c r="E72" s="130">
        <f>countifs('Primar II'!$G$6:$G$519,A72,'Primar II'!$F$6:$F$519,"F",'Primar II'!$AJ$6:$AJ$519,"DA")</f>
        <v>0</v>
      </c>
      <c r="F72" s="130">
        <f>countifs('Primar II'!$G$6:$G$519,A72,'Primar II'!$AK$6:$AK$519,"DA")</f>
        <v>0</v>
      </c>
      <c r="G72" s="130">
        <f>countifs('Primar II'!$G$6:$G$519,A72,'Primar II'!$F$6:$F$519,"F",'Primar II'!$AK$6:$AK$519,"DA")</f>
        <v>0</v>
      </c>
      <c r="H72" s="130">
        <f>countifs('Primar II'!$G$6:$G$519,A72,'Primar II'!$AM$6:$AM$519,"DA")</f>
        <v>0</v>
      </c>
      <c r="I72" s="130">
        <f>countifs('Primar II'!$G$6:$G$519,A72,'Primar II'!$F$6:$F$519,"F",'Primar II'!$AM$6:$AM$519,"DA")</f>
        <v>0</v>
      </c>
      <c r="J72" s="130">
        <f>countifs('Primar II'!$G$6:$G$519,A72,'Primar II'!$AN$6:$AN$519,"DA")</f>
        <v>27</v>
      </c>
      <c r="K72" s="130">
        <f>countifs('Primar II'!$G$6:$G$519,A72,'Primar II'!$F$6:$F$519,"F",'Primar II'!$AN$6:$AN$519,"DA")</f>
        <v>13</v>
      </c>
      <c r="L72" s="21">
        <f>countifs('Primar II'!$G$6:$G$519,A72,'Primar II'!$AE$6:$AE$519,"=0",'Primar II'!$AN$6:$AN$519,"DA")</f>
        <v>27</v>
      </c>
      <c r="M72" s="130">
        <f>countifs('Primar II'!$G$6:$G$519,A72,'Primar II'!$AE$6:$AE$519,"=0",'Primar II'!$AN$6:$AN$519,"DA",'Primar II'!$F$6:$F$519,"F")</f>
        <v>13</v>
      </c>
      <c r="X72" s="130">
        <f>COUNTIFS('Primar II'!$G$6:$G$519,A72,'Primar II'!$AE$6:$AE$519,"&gt;0")</f>
        <v>0</v>
      </c>
      <c r="Y72" s="130">
        <f>COUNTIFS('Primar II'!$G$6:$G$519,A72,'Primar II'!$F$6:$F$519,"F",'Primar II'!$AE$6:$AE$519,"&gt;0")</f>
        <v>0</v>
      </c>
      <c r="Z72" s="130">
        <f>COUNTIFS('Primar II'!$G$6:$G$519,A72,'Primar II'!$AE$6:$AE$519,"=1")</f>
        <v>0</v>
      </c>
      <c r="AA72" s="130">
        <f>COUNTIFS('Primar II'!$G$6:$G$519,A72,'Primar II'!$F$6:$F$519,"F",'Primar II'!$AE$6:$AE$519,"=1")</f>
        <v>0</v>
      </c>
      <c r="AB72" s="130">
        <f>COUNTIFS('Primar II'!$G$6:$G$519,A72,'Primar II'!$AE$6:$AE$519,"=2")</f>
        <v>0</v>
      </c>
      <c r="AC72" s="130">
        <f>COUNTIFS('Primar II'!$G$6:$G$519,A72,'Primar II'!$F$6:$F$519,"F",'Primar II'!$AE$6:$AE$519,"=2")</f>
        <v>0</v>
      </c>
      <c r="AD72" s="130">
        <f>COUNTIFS('Primar II'!$G$6:$G$519,A72,'Primar II'!$AE$6:$AE$519,"=3")</f>
        <v>0</v>
      </c>
      <c r="AE72" s="130">
        <f>COUNTIFS('Primar II'!$G$6:$G$519,A72,'Primar II'!$F$6:$F$519,"F",'Primar II'!$AE$6:$AE$519,"=3")</f>
        <v>0</v>
      </c>
      <c r="AF72" s="130">
        <f>COUNTIFS('Primar II'!$G$6:$G$519,A72,'Primar II'!$AE$6:$AE$519,"&gt;3")</f>
        <v>0</v>
      </c>
      <c r="AG72" s="130">
        <f>COUNTIFS('Primar II'!$G$6:$G$519,A72,'Primar II'!$F$6:$F$519,"F",'Primar II'!$AE$6:$AE$519,"&gt;3")</f>
        <v>0</v>
      </c>
      <c r="AH72" s="130">
        <f>sumifs('Primar II'!$AF$6:$AF$519,'Primar II'!$G$6:$G$519,A72)</f>
        <v>51</v>
      </c>
      <c r="AI72" s="130">
        <f>sumifs('Primar II'!$AF$6:$AF$519,'Primar II'!$G$6:$G$519,A72,'Primar II'!$F$6:$F$519,"F")</f>
        <v>9</v>
      </c>
      <c r="AJ72" s="130">
        <f>sumifs('Primar II'!$AH$6:$AH$519,'Primar II'!$G$6:$G$519,A72)</f>
        <v>51</v>
      </c>
      <c r="AK72" s="130">
        <f>sumifs('Primar II'!$AH$6:$AH$519,'Primar II'!$G$6:$G$519,A72,'Primar II'!$F$6:$F$519,"F")</f>
        <v>9</v>
      </c>
      <c r="AL72" s="130">
        <f>sumifs('Primar II'!$AG$6:$AG$519,'Primar II'!$G$6:$G$519,A72)</f>
        <v>0</v>
      </c>
      <c r="AM72" s="130">
        <f>sumifs('Primar II'!$AG$6:$AG$519,'Primar II'!$G$6:$G$519,A72,'Primar II'!$F$6:$F$519,"F")</f>
        <v>0</v>
      </c>
      <c r="AN72" s="130">
        <f>countifs('Primar II'!$G$6:$G$519,A72,'Primar II'!$AC$6:$AC$519,"I")</f>
        <v>0</v>
      </c>
      <c r="AO72" s="130">
        <f>countifs('Primar II'!$G$6:$G$519,A72,'Primar II'!$F$6:$F$519,"F",'Primar II'!$AC$6:$AC$519,"I")</f>
        <v>0</v>
      </c>
      <c r="AP72" s="130">
        <f>countifs('Primar II'!$G$6:$G$519,A72,'Primar II'!$AC$6:$AC$519,"S")</f>
        <v>0</v>
      </c>
      <c r="AQ72" s="130">
        <f>countifs('Primar II'!$G$6:$G$519,C72,'Primar II'!$F$6:$F$519,"F",'Primar II'!$AC$6:$AC$519,"S")</f>
        <v>0</v>
      </c>
      <c r="AR72" s="130">
        <f>countifs('Primar II'!$G$6:$G$519,A72,'Primar II'!$AC$6:$AC$519,"B")</f>
        <v>0</v>
      </c>
      <c r="AS72" s="130">
        <f>countifs('Primar II'!$G$6:$G$519,E72,'Primar II'!$F$6:$F$519,"F",'Primar II'!$AC$6:$AC$519,"B")</f>
        <v>0</v>
      </c>
      <c r="AT72" s="130">
        <f>countifs('Primar II'!$G$6:$G$519,A72,'Primar II'!$AC$6:$AC$519,"FB")</f>
        <v>27</v>
      </c>
      <c r="AU72" s="130">
        <f>countifs('Primar II'!$G$6:$G$519,G72,'Primar II'!$F$6:$F$519,"F",'Primar II'!$AC$6:$AC$519,"FB")</f>
        <v>0</v>
      </c>
      <c r="AV72" s="21"/>
      <c r="AW72" s="21"/>
      <c r="AX72" s="130">
        <f>countifs('Primar II'!$G$6:$G$519,A72,'Primar II'!$AO$6:$AO$519,"DA")</f>
        <v>0</v>
      </c>
      <c r="AY72" s="130">
        <f>countifs('Primar II'!$G$6:$G$519,A72,'Primar II'!$F$6:$F$519,"F",'Primar II'!$AO$6:$AO$519,"DA")</f>
        <v>0</v>
      </c>
      <c r="AZ72" s="109"/>
    </row>
    <row r="73" ht="24.0" customHeight="1">
      <c r="A73" s="48" t="s">
        <v>851</v>
      </c>
      <c r="B73" s="130">
        <f>countifs('Primar II'!$G$6:$G$519,A73,'Primar II'!$AI$6:$AI$519,"DA")</f>
        <v>30</v>
      </c>
      <c r="C73" s="130">
        <f>countifs('Primar II'!$G$6:$G$519,A73,'Primar II'!$F$6:$F$519,"F",'Primar II'!$AI$6:$AI$519,"DA")</f>
        <v>18</v>
      </c>
      <c r="D73" s="130">
        <f>countifs('Primar II'!$G$6:$G$519,A73,'Primar II'!$AJ$6:$AJ$519,"DA")</f>
        <v>0</v>
      </c>
      <c r="E73" s="130">
        <f>countifs('Primar II'!$G$6:$G$519,A73,'Primar II'!$F$6:$F$519,"F",'Primar II'!$AJ$6:$AJ$519,"DA")</f>
        <v>0</v>
      </c>
      <c r="F73" s="130">
        <f>countifs('Primar II'!$G$6:$G$519,A73,'Primar II'!$AK$6:$AK$519,"DA")</f>
        <v>0</v>
      </c>
      <c r="G73" s="130">
        <f>countifs('Primar II'!$G$6:$G$519,A73,'Primar II'!$F$6:$F$519,"F",'Primar II'!$AK$6:$AK$519,"DA")</f>
        <v>0</v>
      </c>
      <c r="H73" s="130">
        <f>countifs('Primar II'!$G$6:$G$519,A73,'Primar II'!$AM$6:$AM$519,"DA")</f>
        <v>0</v>
      </c>
      <c r="I73" s="130">
        <f>countifs('Primar II'!$G$6:$G$519,A73,'Primar II'!$F$6:$F$519,"F",'Primar II'!$AM$6:$AM$519,"DA")</f>
        <v>0</v>
      </c>
      <c r="J73" s="130">
        <f>countifs('Primar II'!$G$6:$G$519,A73,'Primar II'!$AN$6:$AN$519,"DA")</f>
        <v>30</v>
      </c>
      <c r="K73" s="130">
        <f>countifs('Primar II'!$G$6:$G$519,A73,'Primar II'!$F$6:$F$519,"F",'Primar II'!$AN$6:$AN$519,"DA")</f>
        <v>18</v>
      </c>
      <c r="L73" s="21">
        <f>countifs('Primar II'!$G$6:$G$519,A73,'Primar II'!$AE$6:$AE$519,"=0",'Primar II'!$AN$6:$AN$519,"DA")</f>
        <v>30</v>
      </c>
      <c r="M73" s="130">
        <f>countifs('Primar II'!$G$6:$G$519,A73,'Primar II'!$AE$6:$AE$519,"=0",'Primar II'!$AN$6:$AN$519,"DA",'Primar II'!$F$6:$F$519,"F")</f>
        <v>18</v>
      </c>
      <c r="X73" s="130">
        <f>COUNTIFS('Primar II'!$G$6:$G$519,A73,'Primar II'!$AE$6:$AE$519,"&gt;0")</f>
        <v>0</v>
      </c>
      <c r="Y73" s="130">
        <f>COUNTIFS('Primar II'!$G$6:$G$519,A73,'Primar II'!$F$6:$F$519,"F",'Primar II'!$AE$6:$AE$519,"&gt;0")</f>
        <v>0</v>
      </c>
      <c r="Z73" s="130">
        <f>COUNTIFS('Primar II'!$G$6:$G$519,A73,'Primar II'!$AE$6:$AE$519,"=1")</f>
        <v>0</v>
      </c>
      <c r="AA73" s="130">
        <f>COUNTIFS('Primar II'!$G$6:$G$519,A73,'Primar II'!$F$6:$F$519,"F",'Primar II'!$AE$6:$AE$519,"=1")</f>
        <v>0</v>
      </c>
      <c r="AB73" s="130">
        <f>COUNTIFS('Primar II'!$G$6:$G$519,A73,'Primar II'!$AE$6:$AE$519,"=2")</f>
        <v>0</v>
      </c>
      <c r="AC73" s="130">
        <f>COUNTIFS('Primar II'!$G$6:$G$519,A73,'Primar II'!$F$6:$F$519,"F",'Primar II'!$AE$6:$AE$519,"=2")</f>
        <v>0</v>
      </c>
      <c r="AD73" s="130">
        <f>COUNTIFS('Primar II'!$G$6:$G$519,A73,'Primar II'!$AE$6:$AE$519,"=3")</f>
        <v>0</v>
      </c>
      <c r="AE73" s="130">
        <f>COUNTIFS('Primar II'!$G$6:$G$519,A73,'Primar II'!$F$6:$F$519,"F",'Primar II'!$AE$6:$AE$519,"=3")</f>
        <v>0</v>
      </c>
      <c r="AF73" s="130">
        <f>COUNTIFS('Primar II'!$G$6:$G$519,A73,'Primar II'!$AE$6:$AE$519,"&gt;3")</f>
        <v>0</v>
      </c>
      <c r="AG73" s="130">
        <f>COUNTIFS('Primar II'!$G$6:$G$519,A73,'Primar II'!$F$6:$F$519,"F",'Primar II'!$AE$6:$AE$519,"&gt;3")</f>
        <v>0</v>
      </c>
      <c r="AH73" s="130">
        <f>sumifs('Primar II'!$AF$6:$AF$519,'Primar II'!$G$6:$G$519,A73)</f>
        <v>0</v>
      </c>
      <c r="AI73" s="130">
        <f>sumifs('Primar II'!$AF$6:$AF$519,'Primar II'!$G$6:$G$519,A73,'Primar II'!$F$6:$F$519,"F")</f>
        <v>0</v>
      </c>
      <c r="AJ73" s="130">
        <f>sumifs('Primar II'!$AH$6:$AH$519,'Primar II'!$G$6:$G$519,A73)</f>
        <v>0</v>
      </c>
      <c r="AK73" s="130">
        <f>sumifs('Primar II'!$AH$6:$AH$519,'Primar II'!$G$6:$G$519,A73,'Primar II'!$F$6:$F$519,"F")</f>
        <v>0</v>
      </c>
      <c r="AL73" s="130">
        <f>sumifs('Primar II'!$AG$6:$AG$519,'Primar II'!$G$6:$G$519,A73)</f>
        <v>0</v>
      </c>
      <c r="AM73" s="130">
        <f>sumifs('Primar II'!$AG$6:$AG$519,'Primar II'!$G$6:$G$519,A73,'Primar II'!$F$6:$F$519,"F")</f>
        <v>0</v>
      </c>
      <c r="AN73" s="130">
        <f>countifs('Primar II'!$G$6:$G$519,A73,'Primar II'!$AC$6:$AC$519,"I")</f>
        <v>0</v>
      </c>
      <c r="AO73" s="130">
        <f>countifs('Primar II'!$G$6:$G$519,A73,'Primar II'!$F$6:$F$519,"F",'Primar II'!$AC$6:$AC$519,"I")</f>
        <v>0</v>
      </c>
      <c r="AP73" s="130">
        <f>countifs('Primar II'!$G$6:$G$519,A73,'Primar II'!$AC$6:$AC$519,"S")</f>
        <v>0</v>
      </c>
      <c r="AQ73" s="130">
        <f>countifs('Primar II'!$G$6:$G$519,C73,'Primar II'!$F$6:$F$519,"F",'Primar II'!$AC$6:$AC$519,"S")</f>
        <v>0</v>
      </c>
      <c r="AR73" s="130">
        <f>countifs('Primar II'!$G$6:$G$519,A73,'Primar II'!$AC$6:$AC$519,"B")</f>
        <v>0</v>
      </c>
      <c r="AS73" s="130">
        <f>countifs('Primar II'!$G$6:$G$519,E73,'Primar II'!$F$6:$F$519,"F",'Primar II'!$AC$6:$AC$519,"B")</f>
        <v>0</v>
      </c>
      <c r="AT73" s="130">
        <f>countifs('Primar II'!$G$6:$G$519,A73,'Primar II'!$AC$6:$AC$519,"FB")</f>
        <v>30</v>
      </c>
      <c r="AU73" s="130">
        <f>countifs('Primar II'!$G$6:$G$519,G73,'Primar II'!$F$6:$F$519,"F",'Primar II'!$AC$6:$AC$519,"FB")</f>
        <v>0</v>
      </c>
      <c r="AV73" s="21"/>
      <c r="AW73" s="21"/>
      <c r="AX73" s="130">
        <f>countifs('Primar II'!$G$6:$G$519,A73,'Primar II'!$AO$6:$AO$519,"DA")</f>
        <v>0</v>
      </c>
      <c r="AY73" s="130">
        <f>countifs('Primar II'!$G$6:$G$519,A73,'Primar II'!$F$6:$F$519,"F",'Primar II'!$AO$6:$AO$519,"DA")</f>
        <v>0</v>
      </c>
      <c r="AZ73" s="109"/>
    </row>
    <row r="74" ht="24.0" customHeight="1">
      <c r="A74" s="48" t="s">
        <v>904</v>
      </c>
      <c r="B74" s="130">
        <f>countifs('Primar II'!$G$6:$G$519,A74,'Primar II'!$AI$6:$AI$519,"DA")</f>
        <v>24</v>
      </c>
      <c r="C74" s="130">
        <f>countifs('Primar II'!$G$6:$G$519,A74,'Primar II'!$F$6:$F$519,"F",'Primar II'!$AI$6:$AI$519,"DA")</f>
        <v>8</v>
      </c>
      <c r="D74" s="130">
        <f>countifs('Primar II'!$G$6:$G$519,A74,'Primar II'!$AJ$6:$AJ$519,"DA")</f>
        <v>1</v>
      </c>
      <c r="E74" s="130">
        <f>countifs('Primar II'!$G$6:$G$519,A74,'Primar II'!$F$6:$F$519,"F",'Primar II'!$AJ$6:$AJ$519,"DA")</f>
        <v>1</v>
      </c>
      <c r="F74" s="130">
        <f>countifs('Primar II'!$G$6:$G$519,A74,'Primar II'!$AK$6:$AK$519,"DA")</f>
        <v>0</v>
      </c>
      <c r="G74" s="130">
        <f>countifs('Primar II'!$G$6:$G$519,A74,'Primar II'!$F$6:$F$519,"F",'Primar II'!$AK$6:$AK$519,"DA")</f>
        <v>0</v>
      </c>
      <c r="H74" s="130">
        <f>countifs('Primar II'!$G$6:$G$519,A74,'Primar II'!$AM$6:$AM$519,"DA")</f>
        <v>0</v>
      </c>
      <c r="I74" s="130">
        <f>countifs('Primar II'!$G$6:$G$519,A74,'Primar II'!$F$6:$F$519,"F",'Primar II'!$AM$6:$AM$519,"DA")</f>
        <v>0</v>
      </c>
      <c r="J74" s="130">
        <f>countifs('Primar II'!$G$6:$G$519,A74,'Primar II'!$AN$6:$AN$519,"DA")</f>
        <v>23</v>
      </c>
      <c r="K74" s="130">
        <f>countifs('Primar II'!$G$6:$G$519,A74,'Primar II'!$F$6:$F$519,"F",'Primar II'!$AN$6:$AN$519,"DA")</f>
        <v>7</v>
      </c>
      <c r="L74" s="21">
        <f>countifs('Primar II'!$G$6:$G$519,A74,'Primar II'!$AE$6:$AE$519,"=0",'Primar II'!$AN$6:$AN$519,"DA")</f>
        <v>23</v>
      </c>
      <c r="M74" s="130">
        <f>countifs('Primar II'!$G$6:$G$519,A74,'Primar II'!$AE$6:$AE$519,"=0",'Primar II'!$AN$6:$AN$519,"DA",'Primar II'!$F$6:$F$519,"F")</f>
        <v>7</v>
      </c>
      <c r="X74" s="130">
        <f>COUNTIFS('Primar II'!$G$6:$G$519,A74,'Primar II'!$AE$6:$AE$519,"&gt;0")</f>
        <v>0</v>
      </c>
      <c r="Y74" s="130">
        <f>COUNTIFS('Primar II'!$G$6:$G$519,A74,'Primar II'!$F$6:$F$519,"F",'Primar II'!$AE$6:$AE$519,"&gt;0")</f>
        <v>0</v>
      </c>
      <c r="Z74" s="130">
        <f>COUNTIFS('Primar II'!$G$6:$G$519,A74,'Primar II'!$AE$6:$AE$519,"=1")</f>
        <v>0</v>
      </c>
      <c r="AA74" s="130">
        <f>COUNTIFS('Primar II'!$G$6:$G$519,A74,'Primar II'!$F$6:$F$519,"F",'Primar II'!$AE$6:$AE$519,"=1")</f>
        <v>0</v>
      </c>
      <c r="AB74" s="130">
        <f>COUNTIFS('Primar II'!$G$6:$G$519,A74,'Primar II'!$AE$6:$AE$519,"=2")</f>
        <v>0</v>
      </c>
      <c r="AC74" s="130">
        <f>COUNTIFS('Primar II'!$G$6:$G$519,A74,'Primar II'!$F$6:$F$519,"F",'Primar II'!$AE$6:$AE$519,"=2")</f>
        <v>0</v>
      </c>
      <c r="AD74" s="130">
        <f>COUNTIFS('Primar II'!$G$6:$G$519,A74,'Primar II'!$AE$6:$AE$519,"=3")</f>
        <v>0</v>
      </c>
      <c r="AE74" s="130">
        <f>COUNTIFS('Primar II'!$G$6:$G$519,A74,'Primar II'!$F$6:$F$519,"F",'Primar II'!$AE$6:$AE$519,"=3")</f>
        <v>0</v>
      </c>
      <c r="AF74" s="130">
        <f>COUNTIFS('Primar II'!$G$6:$G$519,A74,'Primar II'!$AE$6:$AE$519,"&gt;3")</f>
        <v>0</v>
      </c>
      <c r="AG74" s="130">
        <f>COUNTIFS('Primar II'!$G$6:$G$519,A74,'Primar II'!$F$6:$F$519,"F",'Primar II'!$AE$6:$AE$519,"&gt;3")</f>
        <v>0</v>
      </c>
      <c r="AH74" s="130">
        <f>sumifs('Primar II'!$AF$6:$AF$519,'Primar II'!$G$6:$G$519,A74)</f>
        <v>0</v>
      </c>
      <c r="AI74" s="130">
        <f>sumifs('Primar II'!$AF$6:$AF$519,'Primar II'!$G$6:$G$519,A74,'Primar II'!$F$6:$F$519,"F")</f>
        <v>0</v>
      </c>
      <c r="AJ74" s="130">
        <f>sumifs('Primar II'!$AH$6:$AH$519,'Primar II'!$G$6:$G$519,A74)</f>
        <v>0</v>
      </c>
      <c r="AK74" s="130">
        <f>sumifs('Primar II'!$AH$6:$AH$519,'Primar II'!$G$6:$G$519,A74,'Primar II'!$F$6:$F$519,"F")</f>
        <v>0</v>
      </c>
      <c r="AL74" s="130">
        <f>sumifs('Primar II'!$AG$6:$AG$519,'Primar II'!$G$6:$G$519,A74)</f>
        <v>0</v>
      </c>
      <c r="AM74" s="130">
        <f>sumifs('Primar II'!$AG$6:$AG$519,'Primar II'!$G$6:$G$519,A74,'Primar II'!$F$6:$F$519,"F")</f>
        <v>0</v>
      </c>
      <c r="AN74" s="130">
        <f>countifs('Primar II'!$G$6:$G$519,A74,'Primar II'!$AC$6:$AC$519,"I")</f>
        <v>0</v>
      </c>
      <c r="AO74" s="130">
        <f>countifs('Primar II'!$G$6:$G$519,A74,'Primar II'!$F$6:$F$519,"F",'Primar II'!$AC$6:$AC$519,"I")</f>
        <v>0</v>
      </c>
      <c r="AP74" s="130">
        <f>countifs('Primar II'!$G$6:$G$519,A74,'Primar II'!$AC$6:$AC$519,"S")</f>
        <v>0</v>
      </c>
      <c r="AQ74" s="130">
        <f>countifs('Primar II'!$G$6:$G$519,C74,'Primar II'!$F$6:$F$519,"F",'Primar II'!$AC$6:$AC$519,"S")</f>
        <v>0</v>
      </c>
      <c r="AR74" s="130">
        <f>countifs('Primar II'!$G$6:$G$519,A74,'Primar II'!$AC$6:$AC$519,"B")</f>
        <v>0</v>
      </c>
      <c r="AS74" s="130">
        <f>countifs('Primar II'!$G$6:$G$519,E74,'Primar II'!$F$6:$F$519,"F",'Primar II'!$AC$6:$AC$519,"B")</f>
        <v>0</v>
      </c>
      <c r="AT74" s="130">
        <f>countifs('Primar II'!$G$6:$G$519,A74,'Primar II'!$AC$6:$AC$519,"FB")</f>
        <v>23</v>
      </c>
      <c r="AU74" s="130">
        <f>countifs('Primar II'!$G$6:$G$519,G74,'Primar II'!$F$6:$F$519,"F",'Primar II'!$AC$6:$AC$519,"FB")</f>
        <v>0</v>
      </c>
      <c r="AV74" s="21"/>
      <c r="AW74" s="21"/>
      <c r="AX74" s="130">
        <f>countifs('Primar II'!$G$6:$G$519,A74,'Primar II'!$AO$6:$AO$519,"DA")</f>
        <v>0</v>
      </c>
      <c r="AY74" s="130">
        <f>countifs('Primar II'!$G$6:$G$519,A74,'Primar II'!$F$6:$F$519,"F",'Primar II'!$AO$6:$AO$519,"DA")</f>
        <v>0</v>
      </c>
      <c r="AZ74" s="109"/>
    </row>
    <row r="75" ht="24.0" customHeight="1">
      <c r="A75" s="133" t="s">
        <v>2071</v>
      </c>
      <c r="B75" s="134">
        <f t="shared" ref="B75:AY75" si="52">sum(B72:B74)</f>
        <v>81</v>
      </c>
      <c r="C75" s="134">
        <f t="shared" si="52"/>
        <v>39</v>
      </c>
      <c r="D75" s="134">
        <f t="shared" si="52"/>
        <v>1</v>
      </c>
      <c r="E75" s="134">
        <f t="shared" si="52"/>
        <v>1</v>
      </c>
      <c r="F75" s="134">
        <f t="shared" si="52"/>
        <v>0</v>
      </c>
      <c r="G75" s="134">
        <f t="shared" si="52"/>
        <v>0</v>
      </c>
      <c r="H75" s="134">
        <f t="shared" si="52"/>
        <v>0</v>
      </c>
      <c r="I75" s="134">
        <f t="shared" si="52"/>
        <v>0</v>
      </c>
      <c r="J75" s="134">
        <f t="shared" si="52"/>
        <v>80</v>
      </c>
      <c r="K75" s="134">
        <f t="shared" si="52"/>
        <v>38</v>
      </c>
      <c r="L75" s="134">
        <f t="shared" si="52"/>
        <v>80</v>
      </c>
      <c r="M75" s="134">
        <f t="shared" si="52"/>
        <v>38</v>
      </c>
      <c r="N75" s="134">
        <f t="shared" si="52"/>
        <v>0</v>
      </c>
      <c r="O75" s="134">
        <f t="shared" si="52"/>
        <v>0</v>
      </c>
      <c r="P75" s="134">
        <f t="shared" si="52"/>
        <v>0</v>
      </c>
      <c r="Q75" s="134">
        <f t="shared" si="52"/>
        <v>0</v>
      </c>
      <c r="R75" s="134">
        <f t="shared" si="52"/>
        <v>0</v>
      </c>
      <c r="S75" s="134">
        <f t="shared" si="52"/>
        <v>0</v>
      </c>
      <c r="T75" s="134">
        <f t="shared" si="52"/>
        <v>0</v>
      </c>
      <c r="U75" s="134">
        <f t="shared" si="52"/>
        <v>0</v>
      </c>
      <c r="V75" s="134">
        <f t="shared" si="52"/>
        <v>0</v>
      </c>
      <c r="W75" s="134">
        <f t="shared" si="52"/>
        <v>0</v>
      </c>
      <c r="X75" s="134">
        <f t="shared" si="52"/>
        <v>0</v>
      </c>
      <c r="Y75" s="134">
        <f t="shared" si="52"/>
        <v>0</v>
      </c>
      <c r="Z75" s="134">
        <f t="shared" si="52"/>
        <v>0</v>
      </c>
      <c r="AA75" s="134">
        <f t="shared" si="52"/>
        <v>0</v>
      </c>
      <c r="AB75" s="134">
        <f t="shared" si="52"/>
        <v>0</v>
      </c>
      <c r="AC75" s="134">
        <f t="shared" si="52"/>
        <v>0</v>
      </c>
      <c r="AD75" s="134">
        <f t="shared" si="52"/>
        <v>0</v>
      </c>
      <c r="AE75" s="134">
        <f t="shared" si="52"/>
        <v>0</v>
      </c>
      <c r="AF75" s="134">
        <f t="shared" si="52"/>
        <v>0</v>
      </c>
      <c r="AG75" s="134">
        <f t="shared" si="52"/>
        <v>0</v>
      </c>
      <c r="AH75" s="134">
        <f t="shared" si="52"/>
        <v>51</v>
      </c>
      <c r="AI75" s="134">
        <f t="shared" si="52"/>
        <v>9</v>
      </c>
      <c r="AJ75" s="134">
        <f t="shared" si="52"/>
        <v>51</v>
      </c>
      <c r="AK75" s="134">
        <f t="shared" si="52"/>
        <v>9</v>
      </c>
      <c r="AL75" s="134">
        <f t="shared" si="52"/>
        <v>0</v>
      </c>
      <c r="AM75" s="134">
        <f t="shared" si="52"/>
        <v>0</v>
      </c>
      <c r="AN75" s="134">
        <f t="shared" si="52"/>
        <v>0</v>
      </c>
      <c r="AO75" s="134">
        <f t="shared" si="52"/>
        <v>0</v>
      </c>
      <c r="AP75" s="134">
        <f t="shared" si="52"/>
        <v>0</v>
      </c>
      <c r="AQ75" s="134">
        <f t="shared" si="52"/>
        <v>0</v>
      </c>
      <c r="AR75" s="134">
        <f t="shared" si="52"/>
        <v>0</v>
      </c>
      <c r="AS75" s="134">
        <f t="shared" si="52"/>
        <v>0</v>
      </c>
      <c r="AT75" s="134">
        <f t="shared" si="52"/>
        <v>80</v>
      </c>
      <c r="AU75" s="134">
        <f t="shared" si="52"/>
        <v>0</v>
      </c>
      <c r="AV75" s="134">
        <f t="shared" si="52"/>
        <v>0</v>
      </c>
      <c r="AW75" s="134">
        <f t="shared" si="52"/>
        <v>0</v>
      </c>
      <c r="AX75" s="134">
        <f t="shared" si="52"/>
        <v>0</v>
      </c>
      <c r="AY75" s="134">
        <f t="shared" si="52"/>
        <v>0</v>
      </c>
      <c r="AZ75" s="145"/>
    </row>
    <row r="76" ht="24.0" customHeight="1">
      <c r="A76" s="139" t="s">
        <v>2096</v>
      </c>
      <c r="B76" s="147">
        <f t="shared" ref="B76:AY76" si="53">B75+B71+B67+B63+B59</f>
        <v>480</v>
      </c>
      <c r="C76" s="147">
        <f t="shared" si="53"/>
        <v>229</v>
      </c>
      <c r="D76" s="147">
        <f t="shared" si="53"/>
        <v>10</v>
      </c>
      <c r="E76" s="147">
        <f t="shared" si="53"/>
        <v>7</v>
      </c>
      <c r="F76" s="147">
        <f t="shared" si="53"/>
        <v>0</v>
      </c>
      <c r="G76" s="147">
        <f t="shared" si="53"/>
        <v>0</v>
      </c>
      <c r="H76" s="147">
        <f t="shared" si="53"/>
        <v>0</v>
      </c>
      <c r="I76" s="147">
        <f t="shared" si="53"/>
        <v>0</v>
      </c>
      <c r="J76" s="147">
        <f t="shared" si="53"/>
        <v>476</v>
      </c>
      <c r="K76" s="147">
        <f t="shared" si="53"/>
        <v>225</v>
      </c>
      <c r="L76" s="147">
        <f t="shared" si="53"/>
        <v>476</v>
      </c>
      <c r="M76" s="147">
        <f t="shared" si="53"/>
        <v>225</v>
      </c>
      <c r="N76" s="147">
        <f t="shared" si="53"/>
        <v>0</v>
      </c>
      <c r="O76" s="147">
        <f t="shared" si="53"/>
        <v>0</v>
      </c>
      <c r="P76" s="147">
        <f t="shared" si="53"/>
        <v>0</v>
      </c>
      <c r="Q76" s="147">
        <f t="shared" si="53"/>
        <v>0</v>
      </c>
      <c r="R76" s="147">
        <f t="shared" si="53"/>
        <v>0</v>
      </c>
      <c r="S76" s="147">
        <f t="shared" si="53"/>
        <v>0</v>
      </c>
      <c r="T76" s="147">
        <f t="shared" si="53"/>
        <v>0</v>
      </c>
      <c r="U76" s="147">
        <f t="shared" si="53"/>
        <v>0</v>
      </c>
      <c r="V76" s="147">
        <f t="shared" si="53"/>
        <v>0</v>
      </c>
      <c r="W76" s="147">
        <f t="shared" si="53"/>
        <v>0</v>
      </c>
      <c r="X76" s="147">
        <f t="shared" si="53"/>
        <v>0</v>
      </c>
      <c r="Y76" s="147">
        <f t="shared" si="53"/>
        <v>0</v>
      </c>
      <c r="Z76" s="147">
        <f t="shared" si="53"/>
        <v>0</v>
      </c>
      <c r="AA76" s="147">
        <f t="shared" si="53"/>
        <v>0</v>
      </c>
      <c r="AB76" s="147">
        <f t="shared" si="53"/>
        <v>0</v>
      </c>
      <c r="AC76" s="147">
        <f t="shared" si="53"/>
        <v>0</v>
      </c>
      <c r="AD76" s="147">
        <f t="shared" si="53"/>
        <v>0</v>
      </c>
      <c r="AE76" s="147">
        <f t="shared" si="53"/>
        <v>0</v>
      </c>
      <c r="AF76" s="147">
        <f t="shared" si="53"/>
        <v>0</v>
      </c>
      <c r="AG76" s="147">
        <f t="shared" si="53"/>
        <v>0</v>
      </c>
      <c r="AH76" s="147">
        <f t="shared" si="53"/>
        <v>1145</v>
      </c>
      <c r="AI76" s="147">
        <f t="shared" si="53"/>
        <v>398</v>
      </c>
      <c r="AJ76" s="147">
        <f t="shared" si="53"/>
        <v>1099</v>
      </c>
      <c r="AK76" s="147">
        <f t="shared" si="53"/>
        <v>398</v>
      </c>
      <c r="AL76" s="147">
        <f t="shared" si="53"/>
        <v>46</v>
      </c>
      <c r="AM76" s="147">
        <f t="shared" si="53"/>
        <v>0</v>
      </c>
      <c r="AN76" s="147">
        <f t="shared" si="53"/>
        <v>0</v>
      </c>
      <c r="AO76" s="147">
        <f t="shared" si="53"/>
        <v>0</v>
      </c>
      <c r="AP76" s="147">
        <f t="shared" si="53"/>
        <v>0</v>
      </c>
      <c r="AQ76" s="147">
        <f t="shared" si="53"/>
        <v>0</v>
      </c>
      <c r="AR76" s="147">
        <f t="shared" si="53"/>
        <v>1</v>
      </c>
      <c r="AS76" s="147">
        <f t="shared" si="53"/>
        <v>0</v>
      </c>
      <c r="AT76" s="147">
        <f t="shared" si="53"/>
        <v>390</v>
      </c>
      <c r="AU76" s="147">
        <f t="shared" si="53"/>
        <v>0</v>
      </c>
      <c r="AV76" s="147">
        <f t="shared" si="53"/>
        <v>0</v>
      </c>
      <c r="AW76" s="147">
        <f t="shared" si="53"/>
        <v>0</v>
      </c>
      <c r="AX76" s="147">
        <f t="shared" si="53"/>
        <v>0</v>
      </c>
      <c r="AY76" s="147">
        <f t="shared" si="53"/>
        <v>0</v>
      </c>
      <c r="AZ76" s="146"/>
    </row>
    <row r="77" ht="24.0" customHeight="1"/>
    <row r="78" ht="24.0" customHeight="1"/>
    <row r="81">
      <c r="A81" s="148" t="s">
        <v>2098</v>
      </c>
      <c r="B81" s="149">
        <f t="shared" ref="B81:AY81" si="54">B76+B50+B29</f>
        <v>1371</v>
      </c>
      <c r="C81" s="149">
        <f t="shared" si="54"/>
        <v>688</v>
      </c>
      <c r="D81" s="149">
        <f t="shared" si="54"/>
        <v>23</v>
      </c>
      <c r="E81" s="149">
        <f t="shared" si="54"/>
        <v>16</v>
      </c>
      <c r="F81" s="149">
        <f t="shared" si="54"/>
        <v>1</v>
      </c>
      <c r="G81" s="149">
        <f t="shared" si="54"/>
        <v>1</v>
      </c>
      <c r="H81" s="149">
        <f t="shared" si="54"/>
        <v>12</v>
      </c>
      <c r="I81" s="149">
        <f t="shared" si="54"/>
        <v>6</v>
      </c>
      <c r="J81" s="149">
        <f t="shared" si="54"/>
        <v>1395</v>
      </c>
      <c r="K81" s="149">
        <f t="shared" si="54"/>
        <v>701</v>
      </c>
      <c r="L81" s="149">
        <f t="shared" si="54"/>
        <v>1378</v>
      </c>
      <c r="M81" s="149">
        <f t="shared" si="54"/>
        <v>693</v>
      </c>
      <c r="N81" s="149">
        <f t="shared" si="54"/>
        <v>0</v>
      </c>
      <c r="O81" s="149">
        <f t="shared" si="54"/>
        <v>0</v>
      </c>
      <c r="P81" s="149">
        <f t="shared" si="54"/>
        <v>3</v>
      </c>
      <c r="Q81" s="149">
        <f t="shared" si="54"/>
        <v>2</v>
      </c>
      <c r="R81" s="149">
        <f t="shared" si="54"/>
        <v>53</v>
      </c>
      <c r="S81" s="149">
        <f t="shared" si="54"/>
        <v>11</v>
      </c>
      <c r="T81" s="149">
        <f t="shared" si="54"/>
        <v>272</v>
      </c>
      <c r="U81" s="149">
        <f t="shared" si="54"/>
        <v>103</v>
      </c>
      <c r="V81" s="149">
        <f t="shared" si="54"/>
        <v>576</v>
      </c>
      <c r="W81" s="149">
        <f t="shared" si="54"/>
        <v>354</v>
      </c>
      <c r="X81" s="149">
        <f t="shared" si="54"/>
        <v>16</v>
      </c>
      <c r="Y81" s="149">
        <f t="shared" si="54"/>
        <v>7</v>
      </c>
      <c r="Z81" s="149">
        <f t="shared" si="54"/>
        <v>13</v>
      </c>
      <c r="AA81" s="149">
        <f t="shared" si="54"/>
        <v>6</v>
      </c>
      <c r="AB81" s="149">
        <f t="shared" si="54"/>
        <v>2</v>
      </c>
      <c r="AC81" s="149">
        <f t="shared" si="54"/>
        <v>0</v>
      </c>
      <c r="AD81" s="149">
        <f t="shared" si="54"/>
        <v>0</v>
      </c>
      <c r="AE81" s="149">
        <f t="shared" si="54"/>
        <v>0</v>
      </c>
      <c r="AF81" s="149">
        <f t="shared" si="54"/>
        <v>1</v>
      </c>
      <c r="AG81" s="149">
        <f t="shared" si="54"/>
        <v>1</v>
      </c>
      <c r="AH81" s="149">
        <f t="shared" si="54"/>
        <v>20479</v>
      </c>
      <c r="AI81" s="149">
        <f t="shared" si="54"/>
        <v>10922</v>
      </c>
      <c r="AJ81" s="149">
        <f t="shared" si="54"/>
        <v>18177</v>
      </c>
      <c r="AK81" s="149">
        <f t="shared" si="54"/>
        <v>9705</v>
      </c>
      <c r="AL81" s="149">
        <f t="shared" si="54"/>
        <v>2302</v>
      </c>
      <c r="AM81" s="149">
        <f t="shared" si="54"/>
        <v>1217</v>
      </c>
      <c r="AN81" s="149">
        <f t="shared" si="54"/>
        <v>0</v>
      </c>
      <c r="AO81" s="149">
        <f t="shared" si="54"/>
        <v>0</v>
      </c>
      <c r="AP81" s="149">
        <f t="shared" si="54"/>
        <v>2</v>
      </c>
      <c r="AQ81" s="149">
        <f t="shared" si="54"/>
        <v>2</v>
      </c>
      <c r="AR81" s="149">
        <f t="shared" si="54"/>
        <v>3</v>
      </c>
      <c r="AS81" s="149">
        <f t="shared" si="54"/>
        <v>2</v>
      </c>
      <c r="AT81" s="149">
        <f t="shared" si="54"/>
        <v>403</v>
      </c>
      <c r="AU81" s="149">
        <f t="shared" si="54"/>
        <v>6</v>
      </c>
      <c r="AV81" s="149">
        <f t="shared" si="54"/>
        <v>903</v>
      </c>
      <c r="AW81" s="149">
        <f t="shared" si="54"/>
        <v>467</v>
      </c>
      <c r="AX81" s="149">
        <f t="shared" si="54"/>
        <v>1</v>
      </c>
      <c r="AY81" s="149">
        <f t="shared" si="54"/>
        <v>1</v>
      </c>
      <c r="AZ81" s="149"/>
    </row>
  </sheetData>
  <printOptions gridLines="1" horizontalCentered="1"/>
  <pageMargins bottom="0.75" footer="0.0" header="0.0" left="0.7" right="0.7" top="0.75"/>
  <pageSetup fitToHeight="0" paperSize="8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4.43" defaultRowHeight="15.75"/>
  <cols>
    <col customWidth="1" min="1" max="1" width="19.43"/>
    <col customWidth="1" min="2" max="2" width="6.86"/>
    <col customWidth="1" min="3" max="4" width="3.71"/>
    <col customWidth="1" min="5" max="5" width="4.86"/>
    <col customWidth="1" min="6" max="9" width="3.71"/>
    <col customWidth="1" min="10" max="10" width="6.14"/>
    <col customWidth="1" min="11" max="11" width="3.71"/>
    <col customWidth="1" min="12" max="12" width="4.86"/>
    <col customWidth="1" min="13" max="13" width="3.71"/>
    <col customWidth="1" min="14" max="14" width="6.14"/>
    <col customWidth="1" min="15" max="15" width="3.71"/>
    <col customWidth="1" min="16" max="16" width="6.14"/>
    <col customWidth="1" min="17" max="17" width="3.71"/>
    <col customWidth="1" min="18" max="18" width="6.29"/>
    <col customWidth="1" min="19" max="19" width="3.71"/>
    <col customWidth="1" min="20" max="20" width="6.0"/>
    <col customWidth="1" min="21" max="21" width="3.71"/>
    <col customWidth="1" min="22" max="22" width="5.29"/>
    <col customWidth="1" min="23" max="24" width="3.71"/>
    <col customWidth="1" min="25" max="25" width="3.29"/>
    <col customWidth="1" min="26" max="26" width="5.0"/>
    <col customWidth="1" min="27" max="27" width="3.71"/>
    <col customWidth="1" min="28" max="28" width="5.0"/>
    <col customWidth="1" min="29" max="29" width="3.71"/>
    <col customWidth="1" min="30" max="30" width="5.0"/>
    <col customWidth="1" min="31" max="31" width="3.71"/>
    <col customWidth="1" min="32" max="32" width="4.43"/>
    <col customWidth="1" min="33" max="33" width="3.29"/>
    <col customWidth="1" min="34" max="35" width="6.29"/>
    <col customWidth="1" min="36" max="36" width="6.14"/>
    <col customWidth="1" min="37" max="37" width="7.14"/>
    <col customWidth="1" min="38" max="38" width="5.29"/>
    <col customWidth="1" min="39" max="39" width="5.71"/>
    <col customWidth="1" min="40" max="41" width="3.71"/>
    <col customWidth="1" min="42" max="42" width="6.0"/>
    <col customWidth="1" min="43" max="43" width="3.71"/>
    <col customWidth="1" min="44" max="44" width="6.0"/>
    <col customWidth="1" min="45" max="45" width="3.71"/>
    <col customWidth="1" min="46" max="46" width="6.86"/>
    <col customWidth="1" min="47" max="47" width="3.71"/>
    <col customWidth="1" min="48" max="49" width="4.29"/>
    <col customWidth="1" min="50" max="52" width="3.29"/>
  </cols>
  <sheetData>
    <row r="1">
      <c r="E1" s="121" t="s">
        <v>2094</v>
      </c>
    </row>
    <row r="4">
      <c r="A4" s="122" t="s">
        <v>7</v>
      </c>
      <c r="B4" s="123" t="s">
        <v>2007</v>
      </c>
      <c r="C4" s="123" t="s">
        <v>2008</v>
      </c>
      <c r="D4" s="123" t="s">
        <v>2009</v>
      </c>
      <c r="E4" s="124" t="s">
        <v>2010</v>
      </c>
      <c r="F4" s="125" t="s">
        <v>2011</v>
      </c>
      <c r="G4" s="123" t="s">
        <v>2010</v>
      </c>
      <c r="H4" s="123" t="s">
        <v>2013</v>
      </c>
      <c r="I4" s="123" t="s">
        <v>2010</v>
      </c>
      <c r="J4" s="123" t="s">
        <v>2095</v>
      </c>
      <c r="K4" s="123" t="s">
        <v>2008</v>
      </c>
      <c r="L4" s="123" t="s">
        <v>2015</v>
      </c>
      <c r="M4" s="123" t="s">
        <v>2008</v>
      </c>
      <c r="N4" s="126" t="s">
        <v>2016</v>
      </c>
      <c r="O4" s="123" t="s">
        <v>2008</v>
      </c>
      <c r="P4" s="126" t="s">
        <v>2017</v>
      </c>
      <c r="Q4" s="123" t="s">
        <v>2008</v>
      </c>
      <c r="R4" s="126" t="s">
        <v>2018</v>
      </c>
      <c r="S4" s="123" t="s">
        <v>2008</v>
      </c>
      <c r="T4" s="126" t="s">
        <v>2019</v>
      </c>
      <c r="U4" s="123" t="s">
        <v>2008</v>
      </c>
      <c r="V4" s="127">
        <v>43382.0</v>
      </c>
      <c r="W4" s="123" t="s">
        <v>2008</v>
      </c>
      <c r="X4" s="123" t="s">
        <v>2020</v>
      </c>
      <c r="Y4" s="123" t="s">
        <v>2008</v>
      </c>
      <c r="Z4" s="128" t="s">
        <v>2021</v>
      </c>
      <c r="AA4" s="123" t="s">
        <v>2008</v>
      </c>
      <c r="AB4" s="128" t="s">
        <v>2022</v>
      </c>
      <c r="AC4" s="123" t="s">
        <v>2008</v>
      </c>
      <c r="AD4" s="128" t="s">
        <v>2023</v>
      </c>
      <c r="AE4" s="123" t="s">
        <v>2008</v>
      </c>
      <c r="AF4" s="128" t="s">
        <v>2024</v>
      </c>
      <c r="AG4" s="123" t="s">
        <v>2008</v>
      </c>
      <c r="AH4" s="123" t="s">
        <v>2025</v>
      </c>
      <c r="AI4" s="123" t="s">
        <v>2008</v>
      </c>
      <c r="AJ4" s="123" t="s">
        <v>2026</v>
      </c>
      <c r="AK4" s="123" t="s">
        <v>2008</v>
      </c>
      <c r="AL4" s="123" t="s">
        <v>2027</v>
      </c>
      <c r="AM4" s="123" t="s">
        <v>2008</v>
      </c>
      <c r="AN4" s="129" t="s">
        <v>2028</v>
      </c>
      <c r="AO4" s="123" t="s">
        <v>2008</v>
      </c>
      <c r="AP4" s="126" t="s">
        <v>2018</v>
      </c>
      <c r="AQ4" s="123" t="s">
        <v>2008</v>
      </c>
      <c r="AR4" s="126" t="s">
        <v>2019</v>
      </c>
      <c r="AS4" s="123" t="s">
        <v>2008</v>
      </c>
      <c r="AT4" s="126" t="s">
        <v>1771</v>
      </c>
      <c r="AU4" s="123" t="s">
        <v>2008</v>
      </c>
      <c r="AV4" s="126">
        <v>10.0</v>
      </c>
      <c r="AW4" s="123" t="s">
        <v>2008</v>
      </c>
      <c r="AX4" s="123" t="s">
        <v>2029</v>
      </c>
      <c r="AY4" s="123" t="s">
        <v>2008</v>
      </c>
      <c r="AZ4" s="136"/>
    </row>
    <row r="5" ht="24.0" customHeight="1">
      <c r="A5" s="48" t="s">
        <v>89</v>
      </c>
      <c r="B5" s="130">
        <f>'SECRETARIAT SEM I'!B5</f>
        <v>0</v>
      </c>
      <c r="C5" s="130">
        <f>'SECRETARIAT SEM I'!C5</f>
        <v>0</v>
      </c>
      <c r="D5" s="131">
        <f>countifs('Liceu final'!$G$5:$G$657,A5,'Liceu final'!$BE$5:$BE$657,"DA")</f>
        <v>0</v>
      </c>
      <c r="E5" s="21">
        <f>countifs('Liceu final'!$F$5:$F$657,"F",'Liceu final'!$G$5:$G$657,A5,'Liceu final'!$BE$5:$BE$657,"DA")</f>
        <v>0</v>
      </c>
      <c r="F5" s="21">
        <f>countifs('Liceu final'!$G$5:$G$657,A5,'Liceu final'!$BF$5:$BF$657,"DA")</f>
        <v>0</v>
      </c>
      <c r="G5" s="21">
        <f>countifs('Liceu final'!$F$5:$F$657,"F",'Liceu final'!$G$5:$G$657,A5,'Liceu final'!$BF$5:$BF$657,"DA")</f>
        <v>0</v>
      </c>
      <c r="H5" s="21">
        <f>countifs('Liceu final'!$G$5:$G$657,A5,'Liceu final'!$BH$5:$BH$657,"DA")</f>
        <v>1</v>
      </c>
      <c r="I5" s="21">
        <f>countifs('Liceu final'!$F$5:$F$657,"F",'Liceu final'!$G$5:$G$657,A5,'Liceu final'!$BH$5:$BH$657,"DA")</f>
        <v>0</v>
      </c>
      <c r="J5" s="21">
        <f>countifs('Liceu final'!$G$5:$G$657,A5,'Liceu final'!$BI$5:$BI$657,"DA")</f>
        <v>28</v>
      </c>
      <c r="K5" s="21">
        <f>countifs('Liceu final'!$F$5:$F$657,"F",'Liceu final'!$G$5:$G$657,A5,'Liceu final'!$BI$5:$BI$657,"DA")</f>
        <v>6</v>
      </c>
      <c r="L5" s="21">
        <f>countifs('Liceu final'!$AZ$5:$AZ$657,"=0",'Liceu final'!$G$5:$G$657,A5,'Liceu final'!$BI$5:$BI$657,"DA",'Liceu final'!$BJ$5:$BJ$657,"NU")</f>
        <v>28</v>
      </c>
      <c r="M5" s="130">
        <f>countifs('Liceu final'!$AZ$5:$AZ$657,"=0",'Liceu final'!$G$5:$G$657,A5,'Liceu final'!$BI$5:$BI$657,"DA",'Liceu final'!$F$5:$F$657,"F",'Liceu final'!$BJ$5:$BJ$657,"NU")</f>
        <v>6</v>
      </c>
      <c r="N5" s="130">
        <f>countifs('Liceu final'!$G$5:$G$657,A5,'Liceu final'!$AX$5:$AX$657,"&lt;6")</f>
        <v>0</v>
      </c>
      <c r="O5" s="130">
        <f>countifs('Liceu final'!$F$5:$F$657,"F",'Liceu final'!$G$5:$G$657,A5,'Liceu final'!$AX$5:$AX$657,"&lt;6")</f>
        <v>0</v>
      </c>
      <c r="P5" s="130">
        <f>countifs('Liceu final'!$G$5:$G$657,A5,'Liceu final'!$AX$5:$AX$657,"&lt;7")-N5</f>
        <v>0</v>
      </c>
      <c r="Q5" s="130">
        <f>countifs('Liceu final'!$F$5:$F$657,"F",'Liceu final'!$G$5:$G$657,A5,'Liceu final'!$AX$5:$AX$657,"&lt;7")-O5</f>
        <v>0</v>
      </c>
      <c r="R5" s="132">
        <f>countifs('Liceu final'!$G$5:$G$657,A5,'Liceu final'!$AX$5:$AX$657,"&lt;8")-N5-P5</f>
        <v>1</v>
      </c>
      <c r="S5" s="130">
        <f>countifs('Liceu final'!$F$5:$F$657,"F",'Liceu final'!$G$5:$G$657,A5,'Liceu final'!$AX$5:$AX$657,"&lt;8")-O5-Q5</f>
        <v>0</v>
      </c>
      <c r="T5" s="132">
        <f>countifs('Liceu final'!$G$5:$G$657,A5,'Liceu final'!$AX$5:$AX$657,"&lt;9")-N5-P5-R5</f>
        <v>16</v>
      </c>
      <c r="U5" s="130">
        <f>countifs('Liceu final'!$F$5:$F$657,"F",'Liceu final'!$G$5:$G$657,A5,'Liceu final'!$AX$5:$AX$657,"&lt;9")-O5-Q5-S5</f>
        <v>1</v>
      </c>
      <c r="V5" s="132">
        <f>countifs('Liceu final'!$G$5:$G$657,A5,'Liceu final'!$AX$5:$AX$657,"&lt;=10")-N5-P5-R5-T5</f>
        <v>11</v>
      </c>
      <c r="W5" s="130">
        <f>countifs('Liceu final'!$F$5:$F$657,"F",'Liceu final'!$G$5:$G$657,A5,'Liceu final'!$AX$5:$AX$657,"&lt;=10")-O5-Q5-S5-U5</f>
        <v>5</v>
      </c>
      <c r="X5" s="130">
        <f>countifs('Liceu final'!$G$5:$G$657,A5,'Liceu final'!$AZ$5:$AZ$657,"&gt;0")</f>
        <v>0</v>
      </c>
      <c r="Y5" s="130">
        <f>countifs('Liceu final'!$F$5:$F$657,"F",'Liceu final'!$G$5:$G$657,A5,'Liceu final'!$AZ$5:$AZ$657,"&gt;0")</f>
        <v>0</v>
      </c>
      <c r="Z5" s="130">
        <f>countifs('Liceu final'!$G$5:$G$657,A5,'Liceu final'!$AZ$5:$AZ$657,"=1")</f>
        <v>0</v>
      </c>
      <c r="AA5" s="130">
        <f>countifs('Liceu final'!$F$5:$F$657,"F",'Liceu final'!$G$5:$G$657,A5,'Liceu final'!$AZ$5:$AZ$657,"=1")</f>
        <v>0</v>
      </c>
      <c r="AB5" s="130">
        <f>countifs('Liceu final'!$G$5:$G$657,A5,'Liceu final'!$AZ$5:$AZ$657,"=2")</f>
        <v>0</v>
      </c>
      <c r="AC5" s="130">
        <f>countifs('Liceu final'!$F$5:$F$657,"F",'Liceu final'!$G$5:$G$657,A5,'Liceu final'!$AZ$5:$AZ$657,"=2")</f>
        <v>0</v>
      </c>
      <c r="AD5" s="130">
        <f>countifs('Liceu final'!$G$5:$G$657,A5,'Liceu final'!$AZ$5:$AZ$657,"=3")</f>
        <v>0</v>
      </c>
      <c r="AE5" s="130">
        <f>countifs('Liceu final'!$F$5:$F$657,"F",'Liceu final'!$G$5:$G$657,A5,'Liceu final'!$AZ$5:$AZ$657,"=3")</f>
        <v>0</v>
      </c>
      <c r="AF5" s="130">
        <f>countifs('Liceu final'!$G$5:$G$657,A5,'Liceu final'!$AZ$5:$AZ$657,"&gt;3")</f>
        <v>0</v>
      </c>
      <c r="AG5" s="130">
        <f>countifs('Liceu final'!$F$5:$F$657,"F",'Liceu final'!$G$5:$G$657,A5,'Liceu final'!$AZ$5:$AZ$657,"&gt;3")</f>
        <v>0</v>
      </c>
      <c r="AH5" s="130">
        <f>SUMIFS('Liceu final'!$BA$5:$BA$657,'Liceu final'!$G$5:$G$657,A5)</f>
        <v>575</v>
      </c>
      <c r="AI5" s="130">
        <f>SUMIFS('Liceu final'!$BA$5:$BA$657,'Liceu final'!$F$5:$F$657,"F",'Liceu final'!$G$5:$G$657,A5)</f>
        <v>144</v>
      </c>
      <c r="AJ5" s="21">
        <f t="shared" ref="AJ5:AK5" si="1">AH5-AL5</f>
        <v>518</v>
      </c>
      <c r="AK5" s="21">
        <f t="shared" si="1"/>
        <v>130</v>
      </c>
      <c r="AL5" s="130">
        <f>SUMIFS('Liceu final'!$BB$5:$BB$657,'Liceu final'!$G$5:$G$657,A5)</f>
        <v>57</v>
      </c>
      <c r="AM5" s="130">
        <f>SUMIFS('Liceu final'!$BB$5:$BB$657,'Liceu final'!$F$5:$F$657,"F",'Liceu final'!$G$5:$G$657,A5)</f>
        <v>14</v>
      </c>
      <c r="AN5" s="130">
        <f>countifs('Liceu final'!$G$5:$G$657,A5,'Liceu final'!$AW$5:$AW$657,"&lt;7")</f>
        <v>0</v>
      </c>
      <c r="AO5" s="130">
        <f>countifs('Liceu final'!$F$5:$F$657,"F",'Liceu final'!$G$5:$G$657,A5,'Liceu final'!$AW$5:$AW$657,"&lt;7")</f>
        <v>0</v>
      </c>
      <c r="AP5" s="130">
        <f>countifs('Liceu final'!$G$5:$G$657,A5,'Liceu final'!$AW$5:$AW$657,"&lt;8")-AN5</f>
        <v>0</v>
      </c>
      <c r="AQ5" s="130">
        <f>countifs('Liceu final'!$F$5:$F$657,"F",'Liceu final'!$G$5:$G$657,A5,'Liceu final'!$AW$5:$AW$657,"&lt;8")-AO5</f>
        <v>0</v>
      </c>
      <c r="AR5" s="130">
        <f>countifs('Liceu final'!$G$5:$G$657,A5,'Liceu final'!$AW$5:$AW$657,"&lt;9")-AN5-AP5</f>
        <v>0</v>
      </c>
      <c r="AS5" s="130">
        <f>countifs('Liceu final'!$F$5:$F$657,"F",'Liceu final'!$G$5:$G$657,A5,'Liceu final'!$AW$5:$AW$657,"&lt;9")-AO5-AQ5</f>
        <v>0</v>
      </c>
      <c r="AT5" s="130">
        <f>countifs('Liceu final'!$G$5:$G$657,A5,'Liceu final'!$AW$5:$AW$657,"&lt;10")-AN5-AP5-AR5</f>
        <v>0</v>
      </c>
      <c r="AU5" s="130">
        <f>countifs('Liceu final'!$F$5:$F$657,"F",'Liceu final'!$G$5:$G$657,A5,'Liceu final'!$AW$5:$AW$657,"&lt;10")-AO5-AQ5-AS5</f>
        <v>0</v>
      </c>
      <c r="AV5" s="130">
        <f>countifs('Liceu final'!$G$5:$G$657,A5,'Liceu final'!$AW$5:$AW$657,"=10")</f>
        <v>28</v>
      </c>
      <c r="AW5" s="130">
        <f>countifs('Liceu final'!$F$5:$F$657,"F",'Liceu final'!$G$5:$G$657,A5,'Liceu final'!$AW$5:$AW$657,"=10")</f>
        <v>6</v>
      </c>
      <c r="AX5" s="130">
        <f>countifs('Liceu final'!$G$5:$G$657,A5,'Liceu final'!$BJ$5:$BJ$657,"DA")</f>
        <v>0</v>
      </c>
      <c r="AY5" s="130">
        <f>countifs('Liceu final'!$F$5:$F$657,"F",'Liceu final'!$G$5:$G$657,A5,'Liceu final'!$BJ$5:$BJ$657,"DA")</f>
        <v>0</v>
      </c>
      <c r="AZ5" s="109"/>
    </row>
    <row r="6" ht="24.0" customHeight="1">
      <c r="A6" s="48" t="s">
        <v>312</v>
      </c>
      <c r="B6" s="130">
        <f>'SECRETARIAT SEM I'!B6</f>
        <v>28</v>
      </c>
      <c r="C6" s="130">
        <f>'SECRETARIAT SEM I'!C6</f>
        <v>17</v>
      </c>
      <c r="D6" s="131">
        <f>countifs('Liceu final'!$G$5:$G$657,A6,'Liceu final'!$BE$5:$BE$657,"DA")</f>
        <v>2</v>
      </c>
      <c r="E6" s="21">
        <f>countifs('Liceu final'!$F$5:$F$657,"F",'Liceu final'!$G$5:$G$657,A6,'Liceu final'!$BE$5:$BE$657,"DA")</f>
        <v>1</v>
      </c>
      <c r="F6" s="21">
        <f>countifs('Liceu final'!$G$5:$G$657,A6,'Liceu final'!$BF$5:$BF$657,"DA")</f>
        <v>0</v>
      </c>
      <c r="G6" s="21">
        <f>countifs('Liceu final'!$F$5:$F$657,"F",'Liceu final'!$G$5:$G$657,A6,'Liceu final'!$BF$5:$BF$657,"DA")</f>
        <v>0</v>
      </c>
      <c r="H6" s="21">
        <f>countifs('Liceu final'!$G$5:$G$657,A6,'Liceu final'!$BH$5:$BH$657,"DA")</f>
        <v>0</v>
      </c>
      <c r="I6" s="21">
        <f>countifs('Liceu final'!$F$5:$F$657,"F",'Liceu final'!$G$5:$G$657,A6,'Liceu final'!$BH$5:$BH$657,"DA")</f>
        <v>0</v>
      </c>
      <c r="J6" s="21">
        <f>countifs('Liceu final'!$G$5:$G$657,A6,'Liceu final'!$BI$5:$BI$657,"DA")</f>
        <v>25</v>
      </c>
      <c r="K6" s="21">
        <f>countifs('Liceu final'!$F$5:$F$657,"F",'Liceu final'!$G$5:$G$657,A6,'Liceu final'!$BI$5:$BI$657,"DA")</f>
        <v>8</v>
      </c>
      <c r="L6" s="21">
        <f>countifs('Liceu final'!$AZ$5:$AZ$657,"=0",'Liceu final'!$G$5:$G$657,A6,'Liceu final'!$BI$5:$BI$657,"DA",'Liceu final'!$BJ$5:$BJ$657,"NU")</f>
        <v>25</v>
      </c>
      <c r="M6" s="130">
        <f>countifs('Liceu final'!$AZ$5:$AZ$657,"=0",'Liceu final'!$G$5:$G$657,A6,'Liceu final'!$BI$5:$BI$657,"DA",'Liceu final'!$F$5:$F$657,"F",'Liceu final'!$BJ$5:$BJ$657,"NU")</f>
        <v>8</v>
      </c>
      <c r="N6" s="130">
        <f>countifs('Liceu final'!$G$5:$G$657,A6,'Liceu final'!$AX$5:$AX$657,"&lt;6")</f>
        <v>0</v>
      </c>
      <c r="O6" s="130">
        <f>countifs('Liceu final'!$F$5:$F$657,"F",'Liceu final'!$G$5:$G$657,A6,'Liceu final'!$AX$5:$AX$657,"&lt;6")</f>
        <v>0</v>
      </c>
      <c r="P6" s="130">
        <f>countifs('Liceu final'!$G$5:$G$657,A6,'Liceu final'!$AX$5:$AX$657,"&lt;7")-N6</f>
        <v>0</v>
      </c>
      <c r="Q6" s="130">
        <f>countifs('Liceu final'!$F$5:$F$657,"F",'Liceu final'!$G$5:$G$657,A6,'Liceu final'!$AX$5:$AX$657,"&lt;7")-O6</f>
        <v>0</v>
      </c>
      <c r="R6" s="132">
        <f>countifs('Liceu final'!$G$5:$G$657,A6,'Liceu final'!$AX$5:$AX$657,"&lt;8")-N6-P6</f>
        <v>1</v>
      </c>
      <c r="S6" s="130">
        <f>countifs('Liceu final'!$F$5:$F$657,"F",'Liceu final'!$G$5:$G$657,A6,'Liceu final'!$AX$5:$AX$657,"&lt;8")-O6-Q6</f>
        <v>0</v>
      </c>
      <c r="T6" s="132">
        <f>countifs('Liceu final'!$G$5:$G$657,A6,'Liceu final'!$AX$5:$AX$657,"&lt;9")-N6-P6-R6</f>
        <v>12</v>
      </c>
      <c r="U6" s="130">
        <f>countifs('Liceu final'!$F$5:$F$657,"F",'Liceu final'!$G$5:$G$657,A6,'Liceu final'!$AX$5:$AX$657,"&lt;9")-O6-Q6-S6</f>
        <v>4</v>
      </c>
      <c r="V6" s="132">
        <f>countifs('Liceu final'!$G$5:$G$657,A6,'Liceu final'!$AX$5:$AX$657,"&lt;=10")-N6-P6-R6-T6</f>
        <v>12</v>
      </c>
      <c r="W6" s="130">
        <f>countifs('Liceu final'!$F$5:$F$657,"F",'Liceu final'!$G$5:$G$657,A6,'Liceu final'!$AX$5:$AX$657,"&lt;=10")-O6-Q6-S6-U6</f>
        <v>4</v>
      </c>
      <c r="X6" s="130">
        <f>countifs('Liceu final'!$G$5:$G$657,A6,'Liceu final'!$AZ$5:$AZ$657,"&gt;0")</f>
        <v>0</v>
      </c>
      <c r="Y6" s="130">
        <f>countifs('Liceu final'!$F$5:$F$657,"F",'Liceu final'!$G$5:$G$657,A6,'Liceu final'!$AZ$5:$AZ$657,"&gt;0")</f>
        <v>0</v>
      </c>
      <c r="Z6" s="130">
        <f>countifs('Liceu final'!$G$5:$G$657,A6,'Liceu final'!$AZ$5:$AZ$657,"=1")</f>
        <v>0</v>
      </c>
      <c r="AA6" s="130">
        <f>countifs('Liceu final'!$F$5:$F$657,"F",'Liceu final'!$G$5:$G$657,A6,'Liceu final'!$AZ$5:$AZ$657,"=1")</f>
        <v>0</v>
      </c>
      <c r="AB6" s="130">
        <f>countifs('Liceu final'!$G$5:$G$657,A6,'Liceu final'!$AZ$5:$AZ$657,"=2")</f>
        <v>0</v>
      </c>
      <c r="AC6" s="130">
        <f>countifs('Liceu final'!$F$5:$F$657,"F",'Liceu final'!$G$5:$G$657,A6,'Liceu final'!$AZ$5:$AZ$657,"=2")</f>
        <v>0</v>
      </c>
      <c r="AD6" s="130">
        <f>countifs('Liceu final'!$G$5:$G$657,A6,'Liceu final'!$AZ$5:$AZ$657,"=3")</f>
        <v>0</v>
      </c>
      <c r="AE6" s="130">
        <f>countifs('Liceu final'!$F$5:$F$657,"F",'Liceu final'!$G$5:$G$657,A6,'Liceu final'!$AZ$5:$AZ$657,"=3")</f>
        <v>0</v>
      </c>
      <c r="AF6" s="130">
        <f>countifs('Liceu final'!$G$5:$G$657,A6,'Liceu final'!$AZ$5:$AZ$657,"&gt;3")</f>
        <v>0</v>
      </c>
      <c r="AG6" s="130">
        <f>countifs('Liceu final'!$F$5:$F$657,"F",'Liceu final'!$G$5:$G$657,A6,'Liceu final'!$AZ$5:$AZ$657,"&gt;3")</f>
        <v>0</v>
      </c>
      <c r="AH6" s="130">
        <f>SUMIFS('Liceu final'!$BA$5:$BA$657,'Liceu final'!$G$5:$G$657,A6)</f>
        <v>1214</v>
      </c>
      <c r="AI6" s="130">
        <f>SUMIFS('Liceu final'!$BA$5:$BA$657,'Liceu final'!$F$5:$F$657,"F",'Liceu final'!$G$5:$G$657,A6)</f>
        <v>375</v>
      </c>
      <c r="AJ6" s="21">
        <f t="shared" ref="AJ6:AK6" si="2">AH6-AL6</f>
        <v>1202</v>
      </c>
      <c r="AK6" s="21">
        <f t="shared" si="2"/>
        <v>373</v>
      </c>
      <c r="AL6" s="130">
        <f>SUMIFS('Liceu final'!$BB$5:$BB$657,'Liceu final'!$G$5:$G$657,A6)</f>
        <v>12</v>
      </c>
      <c r="AM6" s="130">
        <f>SUMIFS('Liceu final'!$BB$5:$BB$657,'Liceu final'!$F$5:$F$657,"F",'Liceu final'!$G$5:$G$657,A6)</f>
        <v>2</v>
      </c>
      <c r="AN6" s="130">
        <f>countifs('Liceu final'!$G$5:$G$657,A6,'Liceu final'!$AW$5:$AW$657,"&lt;7")</f>
        <v>0</v>
      </c>
      <c r="AO6" s="130">
        <f>countifs('Liceu final'!$F$5:$F$657,"F",'Liceu final'!$G$5:$G$657,A6,'Liceu final'!$AW$5:$AW$657,"&lt;7")</f>
        <v>0</v>
      </c>
      <c r="AP6" s="130">
        <f>countifs('Liceu final'!$G$5:$G$657,A6,'Liceu final'!$AW$5:$AW$657,"&lt;8")-AN6</f>
        <v>0</v>
      </c>
      <c r="AQ6" s="130">
        <f>countifs('Liceu final'!$F$5:$F$657,"F",'Liceu final'!$G$5:$G$657,A6,'Liceu final'!$AW$5:$AW$657,"&lt;8")-AO6</f>
        <v>0</v>
      </c>
      <c r="AR6" s="130">
        <f>countifs('Liceu final'!$G$5:$G$657,A6,'Liceu final'!$AW$5:$AW$657,"&lt;9")-AN6-AP6</f>
        <v>0</v>
      </c>
      <c r="AS6" s="130">
        <f>countifs('Liceu final'!$F$5:$F$657,"F",'Liceu final'!$G$5:$G$657,A6,'Liceu final'!$AW$5:$AW$657,"&lt;9")-AO6-AQ6</f>
        <v>0</v>
      </c>
      <c r="AT6" s="130">
        <f>countifs('Liceu final'!$G$5:$G$657,A6,'Liceu final'!$AW$5:$AW$657,"&lt;10")-AN6-AP6-AR6</f>
        <v>0</v>
      </c>
      <c r="AU6" s="130">
        <f>countifs('Liceu final'!$F$5:$F$657,"F",'Liceu final'!$G$5:$G$657,A6,'Liceu final'!$AW$5:$AW$657,"&lt;10")-AO6-AQ6-AS6</f>
        <v>0</v>
      </c>
      <c r="AV6" s="130">
        <f>countifs('Liceu final'!$G$5:$G$657,A6,'Liceu final'!$AW$5:$AW$657,"=10")</f>
        <v>25</v>
      </c>
      <c r="AW6" s="130">
        <f>countifs('Liceu final'!$F$5:$F$657,"F",'Liceu final'!$G$5:$G$657,A6,'Liceu final'!$AW$5:$AW$657,"=10")</f>
        <v>8</v>
      </c>
      <c r="AX6" s="130">
        <f>countifs('Liceu final'!$G$5:$G$657,A6,'Liceu final'!$BJ$5:$BJ$657,"DA")</f>
        <v>0</v>
      </c>
      <c r="AY6" s="130">
        <f>countifs('Liceu final'!$F$5:$F$657,"F",'Liceu final'!$G$5:$G$657,A6,'Liceu final'!$BJ$5:$BJ$657,"DA")</f>
        <v>0</v>
      </c>
      <c r="AZ6" s="109"/>
    </row>
    <row r="7" ht="24.0" customHeight="1">
      <c r="A7" s="48" t="s">
        <v>513</v>
      </c>
      <c r="B7" s="130">
        <f>'SECRETARIAT SEM I'!B7</f>
        <v>29</v>
      </c>
      <c r="C7" s="130">
        <f>'SECRETARIAT SEM I'!C7</f>
        <v>20</v>
      </c>
      <c r="D7" s="131">
        <f>countifs('Liceu final'!$G$5:$G$657,A7,'Liceu final'!$BE$5:$BE$657,"DA")</f>
        <v>1</v>
      </c>
      <c r="E7" s="21">
        <f>countifs('Liceu final'!$F$5:$F$657,"F",'Liceu final'!$G$5:$G$657,A7,'Liceu final'!$BE$5:$BE$657,"DA")</f>
        <v>1</v>
      </c>
      <c r="F7" s="21">
        <f>countifs('Liceu final'!$G$5:$G$657,A7,'Liceu final'!$BF$5:$BF$657,"DA")</f>
        <v>0</v>
      </c>
      <c r="G7" s="21">
        <f>countifs('Liceu final'!$F$5:$F$657,"F",'Liceu final'!$G$5:$G$657,A7,'Liceu final'!$BF$5:$BF$657,"DA")</f>
        <v>0</v>
      </c>
      <c r="H7" s="21">
        <f>countifs('Liceu final'!$G$5:$G$657,A7,'Liceu final'!$BH$5:$BH$657,"DA")</f>
        <v>0</v>
      </c>
      <c r="I7" s="21">
        <f>countifs('Liceu final'!$F$5:$F$657,"F",'Liceu final'!$G$5:$G$657,A7,'Liceu final'!$BH$5:$BH$657,"DA")</f>
        <v>0</v>
      </c>
      <c r="J7" s="21">
        <f>countifs('Liceu final'!$G$5:$G$657,A7,'Liceu final'!$BI$5:$BI$657,"DA")</f>
        <v>27</v>
      </c>
      <c r="K7" s="21">
        <f>countifs('Liceu final'!$F$5:$F$657,"F",'Liceu final'!$G$5:$G$657,A7,'Liceu final'!$BI$5:$BI$657,"DA")</f>
        <v>23</v>
      </c>
      <c r="L7" s="21">
        <f>countifs('Liceu final'!$AZ$5:$AZ$657,"=0",'Liceu final'!$G$5:$G$657,A7,'Liceu final'!$BI$5:$BI$657,"DA",'Liceu final'!$BJ$5:$BJ$657,"NU")</f>
        <v>27</v>
      </c>
      <c r="M7" s="130">
        <f>countifs('Liceu final'!$AZ$5:$AZ$657,"=0",'Liceu final'!$G$5:$G$657,A7,'Liceu final'!$BI$5:$BI$657,"DA",'Liceu final'!$F$5:$F$657,"F",'Liceu final'!$BJ$5:$BJ$657,"NU")</f>
        <v>23</v>
      </c>
      <c r="N7" s="130">
        <f>countifs('Liceu final'!$G$5:$G$657,A7,'Liceu final'!$AX$5:$AX$657,"&lt;6")</f>
        <v>0</v>
      </c>
      <c r="O7" s="130">
        <f>countifs('Liceu final'!$F$5:$F$657,"F",'Liceu final'!$G$5:$G$657,A7,'Liceu final'!$AX$5:$AX$657,"&lt;6")</f>
        <v>0</v>
      </c>
      <c r="P7" s="130">
        <f>countifs('Liceu final'!$G$5:$G$657,A7,'Liceu final'!$AX$5:$AX$657,"&lt;7")-N7</f>
        <v>0</v>
      </c>
      <c r="Q7" s="130">
        <f>countifs('Liceu final'!$F$5:$F$657,"F",'Liceu final'!$G$5:$G$657,A7,'Liceu final'!$AX$5:$AX$657,"&lt;7")-O7</f>
        <v>0</v>
      </c>
      <c r="R7" s="132">
        <f>countifs('Liceu final'!$G$5:$G$657,A7,'Liceu final'!$AX$5:$AX$657,"&lt;8")-N7-P7</f>
        <v>2</v>
      </c>
      <c r="S7" s="130">
        <f>countifs('Liceu final'!$F$5:$F$657,"F",'Liceu final'!$G$5:$G$657,A7,'Liceu final'!$AX$5:$AX$657,"&lt;8")-O7-Q7</f>
        <v>1</v>
      </c>
      <c r="T7" s="132">
        <f>countifs('Liceu final'!$G$5:$G$657,A7,'Liceu final'!$AX$5:$AX$657,"&lt;9")-N7-P7-R7</f>
        <v>8</v>
      </c>
      <c r="U7" s="130">
        <f>countifs('Liceu final'!$F$5:$F$657,"F",'Liceu final'!$G$5:$G$657,A7,'Liceu final'!$AX$5:$AX$657,"&lt;9")-O7-Q7-S7</f>
        <v>7</v>
      </c>
      <c r="V7" s="132">
        <f>countifs('Liceu final'!$G$5:$G$657,A7,'Liceu final'!$AX$5:$AX$657,"&lt;=10")-N7-P7-R7-T7</f>
        <v>17</v>
      </c>
      <c r="W7" s="130">
        <f>countifs('Liceu final'!$F$5:$F$657,"F",'Liceu final'!$G$5:$G$657,A7,'Liceu final'!$AX$5:$AX$657,"&lt;=10")-O7-Q7-S7-U7</f>
        <v>15</v>
      </c>
      <c r="X7" s="130">
        <f>countifs('Liceu final'!$G$5:$G$657,A7,'Liceu final'!$AZ$5:$AZ$657,"&gt;0")</f>
        <v>0</v>
      </c>
      <c r="Y7" s="130">
        <f>countifs('Liceu final'!$F$5:$F$657,"F",'Liceu final'!$G$5:$G$657,A7,'Liceu final'!$AZ$5:$AZ$657,"&gt;0")</f>
        <v>0</v>
      </c>
      <c r="Z7" s="130">
        <f>countifs('Liceu final'!$G$5:$G$657,A7,'Liceu final'!$AZ$5:$AZ$657,"=1")</f>
        <v>0</v>
      </c>
      <c r="AA7" s="130">
        <f>countifs('Liceu final'!$F$5:$F$657,"F",'Liceu final'!$G$5:$G$657,A7,'Liceu final'!$AZ$5:$AZ$657,"=1")</f>
        <v>0</v>
      </c>
      <c r="AB7" s="130">
        <f>countifs('Liceu final'!$G$5:$G$657,A7,'Liceu final'!$AZ$5:$AZ$657,"=2")</f>
        <v>0</v>
      </c>
      <c r="AC7" s="130">
        <f>countifs('Liceu final'!$F$5:$F$657,"F",'Liceu final'!$G$5:$G$657,A7,'Liceu final'!$AZ$5:$AZ$657,"=2")</f>
        <v>0</v>
      </c>
      <c r="AD7" s="130">
        <f>countifs('Liceu final'!$G$5:$G$657,A7,'Liceu final'!$AZ$5:$AZ$657,"=3")</f>
        <v>0</v>
      </c>
      <c r="AE7" s="130">
        <f>countifs('Liceu final'!$F$5:$F$657,"F",'Liceu final'!$G$5:$G$657,A7,'Liceu final'!$AZ$5:$AZ$657,"=3")</f>
        <v>0</v>
      </c>
      <c r="AF7" s="130">
        <f>countifs('Liceu final'!$G$5:$G$657,A7,'Liceu final'!$AZ$5:$AZ$657,"&gt;3")</f>
        <v>0</v>
      </c>
      <c r="AG7" s="130">
        <f>countifs('Liceu final'!$F$5:$F$657,"F",'Liceu final'!$G$5:$G$657,A7,'Liceu final'!$AZ$5:$AZ$657,"&gt;3")</f>
        <v>0</v>
      </c>
      <c r="AH7" s="130">
        <f>SUMIFS('Liceu final'!$BA$5:$BA$657,'Liceu final'!$G$5:$G$657,A7)</f>
        <v>641</v>
      </c>
      <c r="AI7" s="130">
        <f>SUMIFS('Liceu final'!$BA$5:$BA$657,'Liceu final'!$F$5:$F$657,"F",'Liceu final'!$G$5:$G$657,A7)</f>
        <v>560</v>
      </c>
      <c r="AJ7" s="21">
        <f t="shared" ref="AJ7:AK7" si="3">AH7-AL7</f>
        <v>632</v>
      </c>
      <c r="AK7" s="21">
        <f t="shared" si="3"/>
        <v>551</v>
      </c>
      <c r="AL7" s="130">
        <f>SUMIFS('Liceu final'!$BB$5:$BB$657,'Liceu final'!$G$5:$G$657,A7)</f>
        <v>9</v>
      </c>
      <c r="AM7" s="130">
        <f>SUMIFS('Liceu final'!$BB$5:$BB$657,'Liceu final'!$F$5:$F$657,"F",'Liceu final'!$G$5:$G$657,A7)</f>
        <v>9</v>
      </c>
      <c r="AN7" s="130">
        <f>countifs('Liceu final'!$G$5:$G$657,A7,'Liceu final'!$AW$5:$AW$657,"&lt;7")</f>
        <v>0</v>
      </c>
      <c r="AO7" s="130">
        <f>countifs('Liceu final'!$F$5:$F$657,"F",'Liceu final'!$G$5:$G$657,A7,'Liceu final'!$AW$5:$AW$657,"&lt;7")</f>
        <v>0</v>
      </c>
      <c r="AP7" s="130">
        <f>countifs('Liceu final'!$G$5:$G$657,A7,'Liceu final'!$AW$5:$AW$657,"&lt;8")-AN7</f>
        <v>0</v>
      </c>
      <c r="AQ7" s="130">
        <f>countifs('Liceu final'!$F$5:$F$657,"F",'Liceu final'!$G$5:$G$657,A7,'Liceu final'!$AW$5:$AW$657,"&lt;8")-AO7</f>
        <v>0</v>
      </c>
      <c r="AR7" s="130">
        <f>countifs('Liceu final'!$G$5:$G$657,A7,'Liceu final'!$AW$5:$AW$657,"&lt;9")-AN7-AP7</f>
        <v>0</v>
      </c>
      <c r="AS7" s="130">
        <f>countifs('Liceu final'!$F$5:$F$657,"F",'Liceu final'!$G$5:$G$657,A7,'Liceu final'!$AW$5:$AW$657,"&lt;9")-AO7-AQ7</f>
        <v>0</v>
      </c>
      <c r="AT7" s="130">
        <f>countifs('Liceu final'!$G$5:$G$657,A7,'Liceu final'!$AW$5:$AW$657,"&lt;10")-AN7-AP7-AR7</f>
        <v>0</v>
      </c>
      <c r="AU7" s="130">
        <f>countifs('Liceu final'!$F$5:$F$657,"F",'Liceu final'!$G$5:$G$657,A7,'Liceu final'!$AW$5:$AW$657,"&lt;10")-AO7-AQ7-AS7</f>
        <v>0</v>
      </c>
      <c r="AV7" s="130">
        <f>countifs('Liceu final'!$G$5:$G$657,A7,'Liceu final'!$AW$5:$AW$657,"=10")</f>
        <v>27</v>
      </c>
      <c r="AW7" s="130">
        <f>countifs('Liceu final'!$F$5:$F$657,"F",'Liceu final'!$G$5:$G$657,A7,'Liceu final'!$AW$5:$AW$657,"=10")</f>
        <v>23</v>
      </c>
      <c r="AX7" s="130">
        <f>countifs('Liceu final'!$G$5:$G$657,A7,'Liceu final'!$BJ$5:$BJ$657,"DA")</f>
        <v>0</v>
      </c>
      <c r="AY7" s="130">
        <f>countifs('Liceu final'!$F$5:$F$657,"F",'Liceu final'!$G$5:$G$657,A7,'Liceu final'!$BJ$5:$BJ$657,"DA")</f>
        <v>0</v>
      </c>
      <c r="AZ7" s="109"/>
    </row>
    <row r="8" ht="24.0" customHeight="1">
      <c r="A8" s="48" t="s">
        <v>679</v>
      </c>
      <c r="B8" s="130">
        <f>'SECRETARIAT SEM I'!B8</f>
        <v>27</v>
      </c>
      <c r="C8" s="130">
        <f>'SECRETARIAT SEM I'!C8</f>
        <v>16</v>
      </c>
      <c r="D8" s="131">
        <f>countifs('Liceu final'!$G$5:$G$657,A8,'Liceu final'!$BE$5:$BE$657,"DA")</f>
        <v>2</v>
      </c>
      <c r="E8" s="21">
        <f>countifs('Liceu final'!$F$5:$F$657,"F",'Liceu final'!$G$5:$G$657,A8,'Liceu final'!$BE$5:$BE$657,"DA")</f>
        <v>2</v>
      </c>
      <c r="F8" s="21">
        <f>countifs('Liceu final'!$G$5:$G$657,A8,'Liceu final'!$BF$5:$BF$657,"DA")</f>
        <v>0</v>
      </c>
      <c r="G8" s="21">
        <f>countifs('Liceu final'!$F$5:$F$657,"F",'Liceu final'!$G$5:$G$657,A8,'Liceu final'!$BF$5:$BF$657,"DA")</f>
        <v>0</v>
      </c>
      <c r="H8" s="21">
        <f>countifs('Liceu final'!$G$5:$G$657,A8,'Liceu final'!$BH$5:$BH$657,"DA")</f>
        <v>2</v>
      </c>
      <c r="I8" s="21">
        <f>countifs('Liceu final'!$F$5:$F$657,"F",'Liceu final'!$G$5:$G$657,A8,'Liceu final'!$BH$5:$BH$657,"DA")</f>
        <v>2</v>
      </c>
      <c r="J8" s="21">
        <f>countifs('Liceu final'!$G$5:$G$657,A8,'Liceu final'!$BI$5:$BI$657,"DA")</f>
        <v>28</v>
      </c>
      <c r="K8" s="21">
        <f>countifs('Liceu final'!$F$5:$F$657,"F",'Liceu final'!$G$5:$G$657,A8,'Liceu final'!$BI$5:$BI$657,"DA")</f>
        <v>18</v>
      </c>
      <c r="L8" s="21">
        <f>countifs('Liceu final'!$AZ$5:$AZ$657,"=0",'Liceu final'!$G$5:$G$657,A8,'Liceu final'!$BI$5:$BI$657,"DA",'Liceu final'!$BJ$5:$BJ$657,"NU")</f>
        <v>28</v>
      </c>
      <c r="M8" s="130">
        <f>countifs('Liceu final'!$AZ$5:$AZ$657,"=0",'Liceu final'!$G$5:$G$657,A8,'Liceu final'!$BI$5:$BI$657,"DA",'Liceu final'!$F$5:$F$657,"F",'Liceu final'!$BJ$5:$BJ$657,"NU")</f>
        <v>18</v>
      </c>
      <c r="N8" s="130">
        <f>countifs('Liceu final'!$G$5:$G$657,A8,'Liceu final'!$AX$5:$AX$657,"&lt;6")</f>
        <v>0</v>
      </c>
      <c r="O8" s="130">
        <f>countifs('Liceu final'!$F$5:$F$657,"F",'Liceu final'!$G$5:$G$657,A8,'Liceu final'!$AX$5:$AX$657,"&lt;6")</f>
        <v>0</v>
      </c>
      <c r="P8" s="130">
        <f>countifs('Liceu final'!$G$5:$G$657,A8,'Liceu final'!$AX$5:$AX$657,"&lt;7")-N8</f>
        <v>1</v>
      </c>
      <c r="Q8" s="130">
        <f>countifs('Liceu final'!$F$5:$F$657,"F",'Liceu final'!$G$5:$G$657,A8,'Liceu final'!$AX$5:$AX$657,"&lt;7")-O8</f>
        <v>0</v>
      </c>
      <c r="R8" s="132">
        <f>countifs('Liceu final'!$G$5:$G$657,A8,'Liceu final'!$AX$5:$AX$657,"&lt;8")-N8-P8</f>
        <v>0</v>
      </c>
      <c r="S8" s="130">
        <f>countifs('Liceu final'!$F$5:$F$657,"F",'Liceu final'!$G$5:$G$657,A8,'Liceu final'!$AX$5:$AX$657,"&lt;8")-O8-Q8</f>
        <v>0</v>
      </c>
      <c r="T8" s="132">
        <f>countifs('Liceu final'!$G$5:$G$657,A8,'Liceu final'!$AX$5:$AX$657,"&lt;9")-N8-P8-R8</f>
        <v>11</v>
      </c>
      <c r="U8" s="130">
        <f>countifs('Liceu final'!$F$5:$F$657,"F",'Liceu final'!$G$5:$G$657,A8,'Liceu final'!$AX$5:$AX$657,"&lt;9")-O8-Q8-S8</f>
        <v>4</v>
      </c>
      <c r="V8" s="132">
        <f>countifs('Liceu final'!$G$5:$G$657,A8,'Liceu final'!$AX$5:$AX$657,"&lt;=10")-N8-P8-R8-T8</f>
        <v>16</v>
      </c>
      <c r="W8" s="130">
        <f>countifs('Liceu final'!$F$5:$F$657,"F",'Liceu final'!$G$5:$G$657,A8,'Liceu final'!$AX$5:$AX$657,"&lt;=10")-O8-Q8-S8-U8</f>
        <v>14</v>
      </c>
      <c r="X8" s="130">
        <f>countifs('Liceu final'!$G$5:$G$657,A8,'Liceu final'!$AZ$5:$AZ$657,"&gt;0")</f>
        <v>0</v>
      </c>
      <c r="Y8" s="130">
        <f>countifs('Liceu final'!$F$5:$F$657,"F",'Liceu final'!$G$5:$G$657,A8,'Liceu final'!$AZ$5:$AZ$657,"&gt;0")</f>
        <v>0</v>
      </c>
      <c r="Z8" s="130">
        <f>countifs('Liceu final'!$G$5:$G$657,A8,'Liceu final'!$AZ$5:$AZ$657,"=1")</f>
        <v>0</v>
      </c>
      <c r="AA8" s="130">
        <f>countifs('Liceu final'!$F$5:$F$657,"F",'Liceu final'!$G$5:$G$657,A8,'Liceu final'!$AZ$5:$AZ$657,"=1")</f>
        <v>0</v>
      </c>
      <c r="AB8" s="130">
        <f>countifs('Liceu final'!$G$5:$G$657,A8,'Liceu final'!$AZ$5:$AZ$657,"=2")</f>
        <v>0</v>
      </c>
      <c r="AC8" s="130">
        <f>countifs('Liceu final'!$F$5:$F$657,"F",'Liceu final'!$G$5:$G$657,A8,'Liceu final'!$AZ$5:$AZ$657,"=2")</f>
        <v>0</v>
      </c>
      <c r="AD8" s="130">
        <f>countifs('Liceu final'!$G$5:$G$657,A8,'Liceu final'!$AZ$5:$AZ$657,"=3")</f>
        <v>0</v>
      </c>
      <c r="AE8" s="130">
        <f>countifs('Liceu final'!$F$5:$F$657,"F",'Liceu final'!$G$5:$G$657,A8,'Liceu final'!$AZ$5:$AZ$657,"=3")</f>
        <v>0</v>
      </c>
      <c r="AF8" s="130">
        <f>countifs('Liceu final'!$G$5:$G$657,A8,'Liceu final'!$AZ$5:$AZ$657,"&gt;3")</f>
        <v>0</v>
      </c>
      <c r="AG8" s="130">
        <f>countifs('Liceu final'!$F$5:$F$657,"F",'Liceu final'!$G$5:$G$657,A8,'Liceu final'!$AZ$5:$AZ$657,"&gt;3")</f>
        <v>0</v>
      </c>
      <c r="AH8" s="130">
        <f>SUMIFS('Liceu final'!$BA$5:$BA$657,'Liceu final'!$G$5:$G$657,A8)</f>
        <v>1200</v>
      </c>
      <c r="AI8" s="130">
        <f>SUMIFS('Liceu final'!$BA$5:$BA$657,'Liceu final'!$F$5:$F$657,"F",'Liceu final'!$G$5:$G$657,A8)</f>
        <v>843</v>
      </c>
      <c r="AJ8" s="21">
        <f t="shared" ref="AJ8:AK8" si="4">AH8-AL8</f>
        <v>1169</v>
      </c>
      <c r="AK8" s="21">
        <f t="shared" si="4"/>
        <v>822</v>
      </c>
      <c r="AL8" s="130">
        <f>SUMIFS('Liceu final'!$BB$5:$BB$657,'Liceu final'!$G$5:$G$657,A8)</f>
        <v>31</v>
      </c>
      <c r="AM8" s="130">
        <f>SUMIFS('Liceu final'!$BB$5:$BB$657,'Liceu final'!$F$5:$F$657,"F",'Liceu final'!$G$5:$G$657,A8)</f>
        <v>21</v>
      </c>
      <c r="AN8" s="130">
        <f>countifs('Liceu final'!$G$5:$G$657,A8,'Liceu final'!$AW$5:$AW$657,"&lt;7")</f>
        <v>0</v>
      </c>
      <c r="AO8" s="130">
        <f>countifs('Liceu final'!$F$5:$F$657,"F",'Liceu final'!$G$5:$G$657,A8,'Liceu final'!$AW$5:$AW$657,"&lt;7")</f>
        <v>0</v>
      </c>
      <c r="AP8" s="130">
        <f>countifs('Liceu final'!$G$5:$G$657,A8,'Liceu final'!$AW$5:$AW$657,"&lt;8")-AN8</f>
        <v>0</v>
      </c>
      <c r="AQ8" s="130">
        <f>countifs('Liceu final'!$F$5:$F$657,"F",'Liceu final'!$G$5:$G$657,A8,'Liceu final'!$AW$5:$AW$657,"&lt;8")-AO8</f>
        <v>0</v>
      </c>
      <c r="AR8" s="130">
        <f>countifs('Liceu final'!$G$5:$G$657,A8,'Liceu final'!$AW$5:$AW$657,"&lt;9")-AN8-AP8</f>
        <v>0</v>
      </c>
      <c r="AS8" s="130">
        <f>countifs('Liceu final'!$F$5:$F$657,"F",'Liceu final'!$G$5:$G$657,A8,'Liceu final'!$AW$5:$AW$657,"&lt;9")-AO8-AQ8</f>
        <v>0</v>
      </c>
      <c r="AT8" s="130">
        <f>countifs('Liceu final'!$G$5:$G$657,A8,'Liceu final'!$AW$5:$AW$657,"&lt;10")-AN8-AP8-AR8</f>
        <v>0</v>
      </c>
      <c r="AU8" s="130">
        <f>countifs('Liceu final'!$F$5:$F$657,"F",'Liceu final'!$G$5:$G$657,A8,'Liceu final'!$AW$5:$AW$657,"&lt;10")-AO8-AQ8-AS8</f>
        <v>0</v>
      </c>
      <c r="AV8" s="130">
        <f>countifs('Liceu final'!$G$5:$G$657,A8,'Liceu final'!$AW$5:$AW$657,"=10")</f>
        <v>27</v>
      </c>
      <c r="AW8" s="130">
        <f>countifs('Liceu final'!$F$5:$F$657,"F",'Liceu final'!$G$5:$G$657,A8,'Liceu final'!$AW$5:$AW$657,"=10")</f>
        <v>17</v>
      </c>
      <c r="AX8" s="130">
        <f>countifs('Liceu final'!$G$5:$G$657,A8,'Liceu final'!$BJ$5:$BJ$657,"DA")</f>
        <v>0</v>
      </c>
      <c r="AY8" s="130">
        <f>countifs('Liceu final'!$F$5:$F$657,"F",'Liceu final'!$G$5:$G$657,A8,'Liceu final'!$BJ$5:$BJ$657,"DA")</f>
        <v>0</v>
      </c>
      <c r="AZ8" s="109"/>
    </row>
    <row r="9" ht="24.0" customHeight="1">
      <c r="A9" s="48" t="s">
        <v>836</v>
      </c>
      <c r="B9" s="130">
        <f>'SECRETARIAT SEM I'!B9</f>
        <v>27</v>
      </c>
      <c r="C9" s="130">
        <f>'SECRETARIAT SEM I'!C9</f>
        <v>18</v>
      </c>
      <c r="D9" s="131">
        <f>countifs('Liceu final'!$G$5:$G$657,A9,'Liceu final'!$BE$5:$BE$657,"DA")</f>
        <v>0</v>
      </c>
      <c r="E9" s="21">
        <f>countifs('Liceu final'!$F$5:$F$657,"F",'Liceu final'!$G$5:$G$657,A9,'Liceu final'!$BE$5:$BE$657,"DA")</f>
        <v>0</v>
      </c>
      <c r="F9" s="21">
        <f>countifs('Liceu final'!$G$5:$G$657,A9,'Liceu final'!$BF$5:$BF$657,"DA")</f>
        <v>0</v>
      </c>
      <c r="G9" s="21">
        <f>countifs('Liceu final'!$F$5:$F$657,"F",'Liceu final'!$G$5:$G$657,A9,'Liceu final'!$BF$5:$BF$657,"DA")</f>
        <v>0</v>
      </c>
      <c r="H9" s="21">
        <f>countifs('Liceu final'!$G$5:$G$657,A9,'Liceu final'!$BH$5:$BH$657,"DA")</f>
        <v>1</v>
      </c>
      <c r="I9" s="21">
        <f>countifs('Liceu final'!$F$5:$F$657,"F",'Liceu final'!$G$5:$G$657,A9,'Liceu final'!$BH$5:$BH$657,"DA")</f>
        <v>1</v>
      </c>
      <c r="J9" s="21">
        <f>countifs('Liceu final'!$G$5:$G$657,A9,'Liceu final'!$BI$5:$BI$657,"DA")</f>
        <v>29</v>
      </c>
      <c r="K9" s="21">
        <f>countifs('Liceu final'!$F$5:$F$657,"F",'Liceu final'!$G$5:$G$657,A9,'Liceu final'!$BI$5:$BI$657,"DA")</f>
        <v>22</v>
      </c>
      <c r="L9" s="21">
        <f>countifs('Liceu final'!$AZ$5:$AZ$657,"=0",'Liceu final'!$G$5:$G$657,A9,'Liceu final'!$BI$5:$BI$657,"DA",'Liceu final'!$BJ$5:$BJ$657,"NU")</f>
        <v>29</v>
      </c>
      <c r="M9" s="130">
        <f>countifs('Liceu final'!$AZ$5:$AZ$657,"=0",'Liceu final'!$G$5:$G$657,A9,'Liceu final'!$BI$5:$BI$657,"DA",'Liceu final'!$F$5:$F$657,"F",'Liceu final'!$BJ$5:$BJ$657,"NU")</f>
        <v>22</v>
      </c>
      <c r="N9" s="130">
        <f>countifs('Liceu final'!$G$5:$G$657,A9,'Liceu final'!$AX$5:$AX$657,"&lt;6")</f>
        <v>0</v>
      </c>
      <c r="O9" s="130">
        <f>countifs('Liceu final'!$F$5:$F$657,"F",'Liceu final'!$G$5:$G$657,A9,'Liceu final'!$AX$5:$AX$657,"&lt;6")</f>
        <v>0</v>
      </c>
      <c r="P9" s="130">
        <f>countifs('Liceu final'!$G$5:$G$657,A9,'Liceu final'!$AX$5:$AX$657,"&lt;7")-N9</f>
        <v>0</v>
      </c>
      <c r="Q9" s="130">
        <f>countifs('Liceu final'!$F$5:$F$657,"F",'Liceu final'!$G$5:$G$657,A9,'Liceu final'!$AX$5:$AX$657,"&lt;7")-O9</f>
        <v>0</v>
      </c>
      <c r="R9" s="132">
        <f>countifs('Liceu final'!$G$5:$G$657,A9,'Liceu final'!$AX$5:$AX$657,"&lt;8")-N9-P9</f>
        <v>1</v>
      </c>
      <c r="S9" s="130">
        <f>countifs('Liceu final'!$F$5:$F$657,"F",'Liceu final'!$G$5:$G$657,A9,'Liceu final'!$AX$5:$AX$657,"&lt;8")-O9-Q9</f>
        <v>0</v>
      </c>
      <c r="T9" s="132">
        <f>countifs('Liceu final'!$G$5:$G$657,A9,'Liceu final'!$AX$5:$AX$657,"&lt;9")-N9-P9-R9</f>
        <v>13</v>
      </c>
      <c r="U9" s="130">
        <f>countifs('Liceu final'!$F$5:$F$657,"F",'Liceu final'!$G$5:$G$657,A9,'Liceu final'!$AX$5:$AX$657,"&lt;9")-O9-Q9-S9</f>
        <v>8</v>
      </c>
      <c r="V9" s="132">
        <f>countifs('Liceu final'!$G$5:$G$657,A9,'Liceu final'!$AX$5:$AX$657,"&lt;=10")-N9-P9-R9-T9</f>
        <v>15</v>
      </c>
      <c r="W9" s="130">
        <f>countifs('Liceu final'!$F$5:$F$657,"F",'Liceu final'!$G$5:$G$657,A9,'Liceu final'!$AX$5:$AX$657,"&lt;=10")-O9-Q9-S9-U9</f>
        <v>14</v>
      </c>
      <c r="X9" s="130">
        <f>countifs('Liceu final'!$G$5:$G$657,A9,'Liceu final'!$AZ$5:$AZ$657,"&gt;0")</f>
        <v>0</v>
      </c>
      <c r="Y9" s="130">
        <f>countifs('Liceu final'!$F$5:$F$657,"F",'Liceu final'!$G$5:$G$657,A9,'Liceu final'!$AZ$5:$AZ$657,"&gt;0")</f>
        <v>0</v>
      </c>
      <c r="Z9" s="130">
        <f>countifs('Liceu final'!$G$5:$G$657,A9,'Liceu final'!$AZ$5:$AZ$657,"=1")</f>
        <v>0</v>
      </c>
      <c r="AA9" s="130">
        <f>countifs('Liceu final'!$F$5:$F$657,"F",'Liceu final'!$G$5:$G$657,A9,'Liceu final'!$AZ$5:$AZ$657,"=1")</f>
        <v>0</v>
      </c>
      <c r="AB9" s="130">
        <f>countifs('Liceu final'!$G$5:$G$657,A9,'Liceu final'!$AZ$5:$AZ$657,"=2")</f>
        <v>0</v>
      </c>
      <c r="AC9" s="130">
        <f>countifs('Liceu final'!$F$5:$F$657,"F",'Liceu final'!$G$5:$G$657,A9,'Liceu final'!$AZ$5:$AZ$657,"=2")</f>
        <v>0</v>
      </c>
      <c r="AD9" s="130">
        <f>countifs('Liceu final'!$G$5:$G$657,A9,'Liceu final'!$AZ$5:$AZ$657,"=3")</f>
        <v>0</v>
      </c>
      <c r="AE9" s="130">
        <f>countifs('Liceu final'!$F$5:$F$657,"F",'Liceu final'!$G$5:$G$657,A9,'Liceu final'!$AZ$5:$AZ$657,"=3")</f>
        <v>0</v>
      </c>
      <c r="AF9" s="130">
        <f>countifs('Liceu final'!$G$5:$G$657,A9,'Liceu final'!$AZ$5:$AZ$657,"&gt;3")</f>
        <v>0</v>
      </c>
      <c r="AG9" s="130">
        <f>countifs('Liceu final'!$F$5:$F$657,"F",'Liceu final'!$G$5:$G$657,A9,'Liceu final'!$AZ$5:$AZ$657,"&gt;3")</f>
        <v>0</v>
      </c>
      <c r="AH9" s="130">
        <f>SUMIFS('Liceu final'!$BA$5:$BA$657,'Liceu final'!$G$5:$G$657,A9)</f>
        <v>1476</v>
      </c>
      <c r="AI9" s="130">
        <f>SUMIFS('Liceu final'!$BA$5:$BA$657,'Liceu final'!$F$5:$F$657,"F",'Liceu final'!$G$5:$G$657,A9)</f>
        <v>856</v>
      </c>
      <c r="AJ9" s="21">
        <f t="shared" ref="AJ9:AK9" si="5">AH9-AL9</f>
        <v>1253</v>
      </c>
      <c r="AK9" s="21">
        <f t="shared" si="5"/>
        <v>691</v>
      </c>
      <c r="AL9" s="130">
        <f>SUMIFS('Liceu final'!$BB$5:$BB$657,'Liceu final'!$G$5:$G$657,A9)</f>
        <v>223</v>
      </c>
      <c r="AM9" s="130">
        <f>SUMIFS('Liceu final'!$BB$5:$BB$657,'Liceu final'!$F$5:$F$657,"F",'Liceu final'!$G$5:$G$657,A9)</f>
        <v>165</v>
      </c>
      <c r="AN9" s="130">
        <f>countifs('Liceu final'!$G$5:$G$657,A9,'Liceu final'!$AW$5:$AW$657,"&lt;7")</f>
        <v>0</v>
      </c>
      <c r="AO9" s="130">
        <f>countifs('Liceu final'!$F$5:$F$657,"F",'Liceu final'!$G$5:$G$657,A9,'Liceu final'!$AW$5:$AW$657,"&lt;7")</f>
        <v>0</v>
      </c>
      <c r="AP9" s="130">
        <f>countifs('Liceu final'!$G$5:$G$657,A9,'Liceu final'!$AW$5:$AW$657,"&lt;8")-AN9</f>
        <v>0</v>
      </c>
      <c r="AQ9" s="130">
        <f>countifs('Liceu final'!$F$5:$F$657,"F",'Liceu final'!$G$5:$G$657,A9,'Liceu final'!$AW$5:$AW$657,"&lt;8")-AO9</f>
        <v>0</v>
      </c>
      <c r="AR9" s="130">
        <f>countifs('Liceu final'!$G$5:$G$657,A9,'Liceu final'!$AW$5:$AW$657,"&lt;9")-AN9-AP9</f>
        <v>0</v>
      </c>
      <c r="AS9" s="130">
        <f>countifs('Liceu final'!$F$5:$F$657,"F",'Liceu final'!$G$5:$G$657,A9,'Liceu final'!$AW$5:$AW$657,"&lt;9")-AO9-AQ9</f>
        <v>0</v>
      </c>
      <c r="AT9" s="130">
        <f>countifs('Liceu final'!$G$5:$G$657,A9,'Liceu final'!$AW$5:$AW$657,"&lt;10")-AN9-AP9-AR9</f>
        <v>0</v>
      </c>
      <c r="AU9" s="130">
        <f>countifs('Liceu final'!$F$5:$F$657,"F",'Liceu final'!$G$5:$G$657,A9,'Liceu final'!$AW$5:$AW$657,"&lt;10")-AO9-AQ9-AS9</f>
        <v>0</v>
      </c>
      <c r="AV9" s="130">
        <f>countifs('Liceu final'!$G$5:$G$657,A9,'Liceu final'!$AW$5:$AW$657,"=10")</f>
        <v>29</v>
      </c>
      <c r="AW9" s="130">
        <f>countifs('Liceu final'!$F$5:$F$657,"F",'Liceu final'!$G$5:$G$657,A9,'Liceu final'!$AW$5:$AW$657,"=10")</f>
        <v>22</v>
      </c>
      <c r="AX9" s="130">
        <f>countifs('Liceu final'!$G$5:$G$657,A9,'Liceu final'!$BJ$5:$BJ$657,"DA")</f>
        <v>0</v>
      </c>
      <c r="AY9" s="130">
        <f>countifs('Liceu final'!$F$5:$F$657,"F",'Liceu final'!$G$5:$G$657,A9,'Liceu final'!$BJ$5:$BJ$657,"DA")</f>
        <v>0</v>
      </c>
      <c r="AZ9" s="109"/>
    </row>
    <row r="10" ht="24.0" customHeight="1">
      <c r="A10" s="133" t="s">
        <v>2071</v>
      </c>
      <c r="B10" s="137">
        <f t="shared" ref="B10:AY10" si="6">sum(B5:B9)</f>
        <v>111</v>
      </c>
      <c r="C10" s="137">
        <f t="shared" si="6"/>
        <v>71</v>
      </c>
      <c r="D10" s="137">
        <f t="shared" si="6"/>
        <v>5</v>
      </c>
      <c r="E10" s="137">
        <f t="shared" si="6"/>
        <v>4</v>
      </c>
      <c r="F10" s="137">
        <f t="shared" si="6"/>
        <v>0</v>
      </c>
      <c r="G10" s="137">
        <f t="shared" si="6"/>
        <v>0</v>
      </c>
      <c r="H10" s="137">
        <f t="shared" si="6"/>
        <v>4</v>
      </c>
      <c r="I10" s="137">
        <f t="shared" si="6"/>
        <v>3</v>
      </c>
      <c r="J10" s="137">
        <f t="shared" si="6"/>
        <v>137</v>
      </c>
      <c r="K10" s="137">
        <f t="shared" si="6"/>
        <v>77</v>
      </c>
      <c r="L10" s="137">
        <f t="shared" si="6"/>
        <v>137</v>
      </c>
      <c r="M10" s="137">
        <f t="shared" si="6"/>
        <v>77</v>
      </c>
      <c r="N10" s="137">
        <f t="shared" si="6"/>
        <v>0</v>
      </c>
      <c r="O10" s="137">
        <f t="shared" si="6"/>
        <v>0</v>
      </c>
      <c r="P10" s="137">
        <f t="shared" si="6"/>
        <v>1</v>
      </c>
      <c r="Q10" s="137">
        <f t="shared" si="6"/>
        <v>0</v>
      </c>
      <c r="R10" s="137">
        <f t="shared" si="6"/>
        <v>5</v>
      </c>
      <c r="S10" s="137">
        <f t="shared" si="6"/>
        <v>1</v>
      </c>
      <c r="T10" s="137">
        <f t="shared" si="6"/>
        <v>60</v>
      </c>
      <c r="U10" s="137">
        <f t="shared" si="6"/>
        <v>24</v>
      </c>
      <c r="V10" s="137">
        <f t="shared" si="6"/>
        <v>71</v>
      </c>
      <c r="W10" s="137">
        <f t="shared" si="6"/>
        <v>52</v>
      </c>
      <c r="X10" s="137">
        <f t="shared" si="6"/>
        <v>0</v>
      </c>
      <c r="Y10" s="137">
        <f t="shared" si="6"/>
        <v>0</v>
      </c>
      <c r="Z10" s="137">
        <f t="shared" si="6"/>
        <v>0</v>
      </c>
      <c r="AA10" s="137">
        <f t="shared" si="6"/>
        <v>0</v>
      </c>
      <c r="AB10" s="137">
        <f t="shared" si="6"/>
        <v>0</v>
      </c>
      <c r="AC10" s="137">
        <f t="shared" si="6"/>
        <v>0</v>
      </c>
      <c r="AD10" s="137">
        <f t="shared" si="6"/>
        <v>0</v>
      </c>
      <c r="AE10" s="137">
        <f t="shared" si="6"/>
        <v>0</v>
      </c>
      <c r="AF10" s="137">
        <f t="shared" si="6"/>
        <v>0</v>
      </c>
      <c r="AG10" s="137">
        <f t="shared" si="6"/>
        <v>0</v>
      </c>
      <c r="AH10" s="137">
        <f t="shared" si="6"/>
        <v>5106</v>
      </c>
      <c r="AI10" s="137">
        <f t="shared" si="6"/>
        <v>2778</v>
      </c>
      <c r="AJ10" s="137">
        <f t="shared" si="6"/>
        <v>4774</v>
      </c>
      <c r="AK10" s="137">
        <f t="shared" si="6"/>
        <v>2567</v>
      </c>
      <c r="AL10" s="137">
        <f t="shared" si="6"/>
        <v>332</v>
      </c>
      <c r="AM10" s="137">
        <f t="shared" si="6"/>
        <v>211</v>
      </c>
      <c r="AN10" s="137">
        <f t="shared" si="6"/>
        <v>0</v>
      </c>
      <c r="AO10" s="137">
        <f t="shared" si="6"/>
        <v>0</v>
      </c>
      <c r="AP10" s="137">
        <f t="shared" si="6"/>
        <v>0</v>
      </c>
      <c r="AQ10" s="137">
        <f t="shared" si="6"/>
        <v>0</v>
      </c>
      <c r="AR10" s="137">
        <f t="shared" si="6"/>
        <v>0</v>
      </c>
      <c r="AS10" s="137">
        <f t="shared" si="6"/>
        <v>0</v>
      </c>
      <c r="AT10" s="137">
        <f t="shared" si="6"/>
        <v>0</v>
      </c>
      <c r="AU10" s="137">
        <f t="shared" si="6"/>
        <v>0</v>
      </c>
      <c r="AV10" s="137">
        <f t="shared" si="6"/>
        <v>136</v>
      </c>
      <c r="AW10" s="137">
        <f t="shared" si="6"/>
        <v>76</v>
      </c>
      <c r="AX10" s="137">
        <f t="shared" si="6"/>
        <v>0</v>
      </c>
      <c r="AY10" s="137">
        <f t="shared" si="6"/>
        <v>0</v>
      </c>
      <c r="AZ10" s="109"/>
    </row>
    <row r="11" ht="24.0" customHeight="1">
      <c r="A11" s="48" t="s">
        <v>995</v>
      </c>
      <c r="B11" s="130">
        <f>'SECRETARIAT SEM I'!B11</f>
        <v>29</v>
      </c>
      <c r="C11" s="130">
        <f>'SECRETARIAT SEM I'!C11</f>
        <v>5</v>
      </c>
      <c r="D11" s="131">
        <f>countifs('Liceu final'!$G$5:$G$657,A11,'Liceu final'!$BE$5:$BE$657,"DA")</f>
        <v>0</v>
      </c>
      <c r="E11" s="21">
        <f>countifs('Liceu final'!$F$5:$F$657,"F",'Liceu final'!$G$5:$G$657,A11,'Liceu final'!$BE$5:$BE$657,"DA")</f>
        <v>0</v>
      </c>
      <c r="F11" s="21">
        <f>countifs('Liceu final'!$G$5:$G$657,A11,'Liceu final'!$BF$5:$BF$657,"DA")</f>
        <v>0</v>
      </c>
      <c r="G11" s="21">
        <f>countifs('Liceu final'!$F$5:$F$657,"F",'Liceu final'!$G$5:$G$657,A11,'Liceu final'!$BF$5:$BF$657,"DA")</f>
        <v>0</v>
      </c>
      <c r="H11" s="21">
        <f>countifs('Liceu final'!$G$5:$G$657,A11,'Liceu final'!$BH$5:$BH$657,"DA")</f>
        <v>0</v>
      </c>
      <c r="I11" s="21">
        <f>countifs('Liceu final'!$F$5:$F$657,"F",'Liceu final'!$G$5:$G$657,A11,'Liceu final'!$BH$5:$BH$657,"DA")</f>
        <v>0</v>
      </c>
      <c r="J11" s="21">
        <f>countifs('Liceu final'!$G$5:$G$657,A11,'Liceu final'!$BI$5:$BI$657,"DA")</f>
        <v>32</v>
      </c>
      <c r="K11" s="21">
        <f>countifs('Liceu final'!$F$5:$F$657,"F",'Liceu final'!$G$5:$G$657,A11,'Liceu final'!$BI$5:$BI$657,"DA")</f>
        <v>9</v>
      </c>
      <c r="L11" s="21">
        <f>countifs('Liceu final'!$AZ$5:$AZ$657,"=0",'Liceu final'!$G$5:$G$657,A11,'Liceu final'!$BI$5:$BI$657,"DA",'Liceu final'!$BJ$5:$BJ$657,"NU")</f>
        <v>32</v>
      </c>
      <c r="M11" s="130">
        <f>countifs('Liceu final'!$AZ$5:$AZ$657,"=0",'Liceu final'!$G$5:$G$657,A11,'Liceu final'!$BI$5:$BI$657,"DA",'Liceu final'!$F$5:$F$657,"F",'Liceu final'!$BJ$5:$BJ$657,"NU")</f>
        <v>9</v>
      </c>
      <c r="N11" s="130">
        <f>countifs('Liceu final'!$G$5:$G$657,A11,'Liceu final'!$AX$5:$AX$657,"&lt;6")</f>
        <v>0</v>
      </c>
      <c r="O11" s="130">
        <f>countifs('Liceu final'!$F$5:$F$657,"F",'Liceu final'!$G$5:$G$657,A11,'Liceu final'!$AX$5:$AX$657,"&lt;6")</f>
        <v>0</v>
      </c>
      <c r="P11" s="130">
        <f>countifs('Liceu final'!$G$5:$G$657,A11,'Liceu final'!$AX$5:$AX$657,"&lt;7")-N11</f>
        <v>0</v>
      </c>
      <c r="Q11" s="130">
        <f>countifs('Liceu final'!$F$5:$F$657,"F",'Liceu final'!$G$5:$G$657,A11,'Liceu final'!$AX$5:$AX$657,"&lt;7")-O11</f>
        <v>0</v>
      </c>
      <c r="R11" s="132">
        <f>countifs('Liceu final'!$G$5:$G$657,A11,'Liceu final'!$AX$5:$AX$657,"&lt;8")-N11-P11</f>
        <v>2</v>
      </c>
      <c r="S11" s="130">
        <f>countifs('Liceu final'!$F$5:$F$657,"F",'Liceu final'!$G$5:$G$657,A11,'Liceu final'!$AX$5:$AX$657,"&lt;8")-O11-Q11</f>
        <v>1</v>
      </c>
      <c r="T11" s="132">
        <f>countifs('Liceu final'!$G$5:$G$657,A11,'Liceu final'!$AX$5:$AX$657,"&lt;9")-N11-P11-R11</f>
        <v>17</v>
      </c>
      <c r="U11" s="130">
        <f>countifs('Liceu final'!$F$5:$F$657,"F",'Liceu final'!$G$5:$G$657,A11,'Liceu final'!$AX$5:$AX$657,"&lt;9")-O11-Q11-S11</f>
        <v>3</v>
      </c>
      <c r="V11" s="132">
        <f>countifs('Liceu final'!$G$5:$G$657,A11,'Liceu final'!$AX$5:$AX$657,"&lt;=10")-N11-P11-R11-T11</f>
        <v>13</v>
      </c>
      <c r="W11" s="130">
        <f>countifs('Liceu final'!$F$5:$F$657,"F",'Liceu final'!$G$5:$G$657,A11,'Liceu final'!$AX$5:$AX$657,"&lt;=10")-O11-Q11-S11-U11</f>
        <v>5</v>
      </c>
      <c r="X11" s="130">
        <f>countifs('Liceu final'!$G$5:$G$657,A11,'Liceu final'!$AZ$5:$AZ$657,"&gt;0")</f>
        <v>0</v>
      </c>
      <c r="Y11" s="130">
        <f>countifs('Liceu final'!$F$5:$F$657,"F",'Liceu final'!$G$5:$G$657,A11,'Liceu final'!$AZ$5:$AZ$657,"&gt;0")</f>
        <v>0</v>
      </c>
      <c r="Z11" s="130">
        <f>countifs('Liceu final'!$G$5:$G$657,A11,'Liceu final'!$AZ$5:$AZ$657,"=1")</f>
        <v>0</v>
      </c>
      <c r="AA11" s="130">
        <f>countifs('Liceu final'!$F$5:$F$657,"F",'Liceu final'!$G$5:$G$657,A11,'Liceu final'!$AZ$5:$AZ$657,"=1")</f>
        <v>0</v>
      </c>
      <c r="AB11" s="130">
        <f>countifs('Liceu final'!$G$5:$G$657,A11,'Liceu final'!$AZ$5:$AZ$657,"=2")</f>
        <v>0</v>
      </c>
      <c r="AC11" s="130">
        <f>countifs('Liceu final'!$F$5:$F$657,"F",'Liceu final'!$G$5:$G$657,A11,'Liceu final'!$AZ$5:$AZ$657,"=2")</f>
        <v>0</v>
      </c>
      <c r="AD11" s="130">
        <f>countifs('Liceu final'!$G$5:$G$657,A11,'Liceu final'!$AZ$5:$AZ$657,"=3")</f>
        <v>0</v>
      </c>
      <c r="AE11" s="130">
        <f>countifs('Liceu final'!$F$5:$F$657,"F",'Liceu final'!$G$5:$G$657,A11,'Liceu final'!$AZ$5:$AZ$657,"=3")</f>
        <v>0</v>
      </c>
      <c r="AF11" s="130">
        <f>countifs('Liceu final'!$G$5:$G$657,A11,'Liceu final'!$AZ$5:$AZ$657,"&gt;3")</f>
        <v>0</v>
      </c>
      <c r="AG11" s="130">
        <f>countifs('Liceu final'!$F$5:$F$657,"F",'Liceu final'!$G$5:$G$657,A11,'Liceu final'!$AZ$5:$AZ$657,"&gt;3")</f>
        <v>0</v>
      </c>
      <c r="AH11" s="130">
        <f>SUMIFS('Liceu final'!$BA$5:$BA$657,'Liceu final'!$G$5:$G$657,A11)</f>
        <v>1829</v>
      </c>
      <c r="AI11" s="130">
        <f>SUMIFS('Liceu final'!$BA$5:$BA$657,'Liceu final'!$F$5:$F$657,"F",'Liceu final'!$G$5:$G$657,A11)</f>
        <v>594</v>
      </c>
      <c r="AJ11" s="21">
        <f t="shared" ref="AJ11:AK11" si="7">AH11-AL11</f>
        <v>1676</v>
      </c>
      <c r="AK11" s="21">
        <f t="shared" si="7"/>
        <v>560</v>
      </c>
      <c r="AL11" s="130">
        <f>SUMIFS('Liceu final'!$BB$5:$BB$657,'Liceu final'!$G$5:$G$657,A11)</f>
        <v>153</v>
      </c>
      <c r="AM11" s="130">
        <f>SUMIFS('Liceu final'!$BB$5:$BB$657,'Liceu final'!$F$5:$F$657,"F",'Liceu final'!$G$5:$G$657,A11)</f>
        <v>34</v>
      </c>
      <c r="AN11" s="130">
        <f>countifs('Liceu final'!$G$5:$G$657,A11,'Liceu final'!$AW$5:$AW$657,"&lt;7")</f>
        <v>0</v>
      </c>
      <c r="AO11" s="130">
        <f>countifs('Liceu final'!$F$5:$F$657,"F",'Liceu final'!$G$5:$G$657,A11,'Liceu final'!$AW$5:$AW$657,"&lt;7")</f>
        <v>0</v>
      </c>
      <c r="AP11" s="130">
        <f>countifs('Liceu final'!$G$5:$G$657,A11,'Liceu final'!$AW$5:$AW$657,"&lt;8")-AN11</f>
        <v>0</v>
      </c>
      <c r="AQ11" s="130">
        <f>countifs('Liceu final'!$F$5:$F$657,"F",'Liceu final'!$G$5:$G$657,A11,'Liceu final'!$AW$5:$AW$657,"&lt;8")-AO11</f>
        <v>0</v>
      </c>
      <c r="AR11" s="130">
        <f>countifs('Liceu final'!$G$5:$G$657,A11,'Liceu final'!$AW$5:$AW$657,"&lt;9")-AN11-AP11</f>
        <v>0</v>
      </c>
      <c r="AS11" s="130">
        <f>countifs('Liceu final'!$F$5:$F$657,"F",'Liceu final'!$G$5:$G$657,A11,'Liceu final'!$AW$5:$AW$657,"&lt;9")-AO11-AQ11</f>
        <v>0</v>
      </c>
      <c r="AT11" s="130">
        <f>countifs('Liceu final'!$G$5:$G$657,A11,'Liceu final'!$AW$5:$AW$657,"&lt;10")-AN11-AP11-AR11</f>
        <v>1</v>
      </c>
      <c r="AU11" s="130">
        <f>countifs('Liceu final'!$F$5:$F$657,"F",'Liceu final'!$G$5:$G$657,A11,'Liceu final'!$AW$5:$AW$657,"&lt;10")-AO11-AQ11-AS11</f>
        <v>1</v>
      </c>
      <c r="AV11" s="130">
        <f>countifs('Liceu final'!$G$5:$G$657,A11,'Liceu final'!$AW$5:$AW$657,"=10")</f>
        <v>31</v>
      </c>
      <c r="AW11" s="130">
        <f>countifs('Liceu final'!$F$5:$F$657,"F",'Liceu final'!$G$5:$G$657,A11,'Liceu final'!$AW$5:$AW$657,"=10")</f>
        <v>8</v>
      </c>
      <c r="AX11" s="130">
        <f>countifs('Liceu final'!$G$5:$G$657,A11,'Liceu final'!$BJ$5:$BJ$657,"DA")</f>
        <v>0</v>
      </c>
      <c r="AY11" s="130">
        <f>countifs('Liceu final'!$F$5:$F$657,"F",'Liceu final'!$G$5:$G$657,A11,'Liceu final'!$BJ$5:$BJ$657,"DA")</f>
        <v>0</v>
      </c>
      <c r="AZ11" s="109"/>
    </row>
    <row r="12" ht="24.0" customHeight="1">
      <c r="A12" s="48" t="s">
        <v>1136</v>
      </c>
      <c r="B12" s="130">
        <f>'SECRETARIAT SEM I'!B12</f>
        <v>29</v>
      </c>
      <c r="C12" s="130">
        <f>'SECRETARIAT SEM I'!C12</f>
        <v>11</v>
      </c>
      <c r="D12" s="131">
        <f>countifs('Liceu final'!$G$5:$G$657,A12,'Liceu final'!$BE$5:$BE$657,"DA")</f>
        <v>0</v>
      </c>
      <c r="E12" s="21">
        <f>countifs('Liceu final'!$F$5:$F$657,"F",'Liceu final'!$G$5:$G$657,A12,'Liceu final'!$BE$5:$BE$657,"DA")</f>
        <v>0</v>
      </c>
      <c r="F12" s="21">
        <f>countifs('Liceu final'!$G$5:$G$657,A12,'Liceu final'!$BF$5:$BF$657,"DA")</f>
        <v>0</v>
      </c>
      <c r="G12" s="21">
        <f>countifs('Liceu final'!$F$5:$F$657,"F",'Liceu final'!$G$5:$G$657,A12,'Liceu final'!$BF$5:$BF$657,"DA")</f>
        <v>0</v>
      </c>
      <c r="H12" s="21">
        <f>countifs('Liceu final'!$G$5:$G$657,A12,'Liceu final'!$BH$5:$BH$657,"DA")</f>
        <v>0</v>
      </c>
      <c r="I12" s="21">
        <f>countifs('Liceu final'!$F$5:$F$657,"F",'Liceu final'!$G$5:$G$657,A12,'Liceu final'!$BH$5:$BH$657,"DA")</f>
        <v>0</v>
      </c>
      <c r="J12" s="21">
        <f>countifs('Liceu final'!$G$5:$G$657,A12,'Liceu final'!$BI$5:$BI$657,"DA")</f>
        <v>31</v>
      </c>
      <c r="K12" s="21">
        <f>countifs('Liceu final'!$F$5:$F$657,"F",'Liceu final'!$G$5:$G$657,A12,'Liceu final'!$BI$5:$BI$657,"DA")</f>
        <v>13</v>
      </c>
      <c r="L12" s="21">
        <f>countifs('Liceu final'!$AZ$5:$AZ$657,"=0",'Liceu final'!$G$5:$G$657,A12,'Liceu final'!$BI$5:$BI$657,"DA",'Liceu final'!$BJ$5:$BJ$657,"NU")</f>
        <v>31</v>
      </c>
      <c r="M12" s="130">
        <f>countifs('Liceu final'!$AZ$5:$AZ$657,"=0",'Liceu final'!$G$5:$G$657,A12,'Liceu final'!$BI$5:$BI$657,"DA",'Liceu final'!$F$5:$F$657,"F",'Liceu final'!$BJ$5:$BJ$657,"NU")</f>
        <v>13</v>
      </c>
      <c r="N12" s="130">
        <f>countifs('Liceu final'!$G$5:$G$657,A12,'Liceu final'!$AX$5:$AX$657,"&lt;6")</f>
        <v>0</v>
      </c>
      <c r="O12" s="130">
        <f>countifs('Liceu final'!$F$5:$F$657,"F",'Liceu final'!$G$5:$G$657,A12,'Liceu final'!$AX$5:$AX$657,"&lt;6")</f>
        <v>0</v>
      </c>
      <c r="P12" s="130">
        <f>countifs('Liceu final'!$G$5:$G$657,A12,'Liceu final'!$AX$5:$AX$657,"&lt;7")-N12</f>
        <v>0</v>
      </c>
      <c r="Q12" s="130">
        <f>countifs('Liceu final'!$F$5:$F$657,"F",'Liceu final'!$G$5:$G$657,A12,'Liceu final'!$AX$5:$AX$657,"&lt;7")-O12</f>
        <v>0</v>
      </c>
      <c r="R12" s="132">
        <f>countifs('Liceu final'!$G$5:$G$657,A12,'Liceu final'!$AX$5:$AX$657,"&lt;8")-N12-P12</f>
        <v>2</v>
      </c>
      <c r="S12" s="130">
        <f>countifs('Liceu final'!$F$5:$F$657,"F",'Liceu final'!$G$5:$G$657,A12,'Liceu final'!$AX$5:$AX$657,"&lt;8")-O12-Q12</f>
        <v>0</v>
      </c>
      <c r="T12" s="132">
        <f>countifs('Liceu final'!$G$5:$G$657,A12,'Liceu final'!$AX$5:$AX$657,"&lt;9")-N12-P12-R12</f>
        <v>20</v>
      </c>
      <c r="U12" s="130">
        <f>countifs('Liceu final'!$F$5:$F$657,"F",'Liceu final'!$G$5:$G$657,A12,'Liceu final'!$AX$5:$AX$657,"&lt;9")-O12-Q12-S12</f>
        <v>7</v>
      </c>
      <c r="V12" s="132">
        <f>countifs('Liceu final'!$G$5:$G$657,A12,'Liceu final'!$AX$5:$AX$657,"&lt;=10")-N12-P12-R12-T12</f>
        <v>9</v>
      </c>
      <c r="W12" s="130">
        <f>countifs('Liceu final'!$F$5:$F$657,"F",'Liceu final'!$G$5:$G$657,A12,'Liceu final'!$AX$5:$AX$657,"&lt;=10")-O12-Q12-S12-U12</f>
        <v>6</v>
      </c>
      <c r="X12" s="130">
        <f>countifs('Liceu final'!$G$5:$G$657,A12,'Liceu final'!$AZ$5:$AZ$657,"&gt;0")</f>
        <v>0</v>
      </c>
      <c r="Y12" s="130">
        <f>countifs('Liceu final'!$F$5:$F$657,"F",'Liceu final'!$G$5:$G$657,A12,'Liceu final'!$AZ$5:$AZ$657,"&gt;0")</f>
        <v>0</v>
      </c>
      <c r="Z12" s="130">
        <f>countifs('Liceu final'!$G$5:$G$657,A12,'Liceu final'!$AZ$5:$AZ$657,"=1")</f>
        <v>0</v>
      </c>
      <c r="AA12" s="130">
        <f>countifs('Liceu final'!$F$5:$F$657,"F",'Liceu final'!$G$5:$G$657,A12,'Liceu final'!$AZ$5:$AZ$657,"=1")</f>
        <v>0</v>
      </c>
      <c r="AB12" s="130">
        <f>countifs('Liceu final'!$G$5:$G$657,A12,'Liceu final'!$AZ$5:$AZ$657,"=2")</f>
        <v>0</v>
      </c>
      <c r="AC12" s="130">
        <f>countifs('Liceu final'!$F$5:$F$657,"F",'Liceu final'!$G$5:$G$657,A12,'Liceu final'!$AZ$5:$AZ$657,"=2")</f>
        <v>0</v>
      </c>
      <c r="AD12" s="130">
        <f>countifs('Liceu final'!$G$5:$G$657,A12,'Liceu final'!$AZ$5:$AZ$657,"=3")</f>
        <v>0</v>
      </c>
      <c r="AE12" s="130">
        <f>countifs('Liceu final'!$F$5:$F$657,"F",'Liceu final'!$G$5:$G$657,A12,'Liceu final'!$AZ$5:$AZ$657,"=3")</f>
        <v>0</v>
      </c>
      <c r="AF12" s="130">
        <f>countifs('Liceu final'!$G$5:$G$657,A12,'Liceu final'!$AZ$5:$AZ$657,"&gt;3")</f>
        <v>0</v>
      </c>
      <c r="AG12" s="130">
        <f>countifs('Liceu final'!$F$5:$F$657,"F",'Liceu final'!$G$5:$G$657,A12,'Liceu final'!$AZ$5:$AZ$657,"&gt;3")</f>
        <v>0</v>
      </c>
      <c r="AH12" s="130">
        <f>SUMIFS('Liceu final'!$BA$5:$BA$657,'Liceu final'!$G$5:$G$657,A12)</f>
        <v>1251</v>
      </c>
      <c r="AI12" s="130">
        <f>SUMIFS('Liceu final'!$BA$5:$BA$657,'Liceu final'!$F$5:$F$657,"F",'Liceu final'!$G$5:$G$657,A12)</f>
        <v>491</v>
      </c>
      <c r="AJ12" s="21">
        <f t="shared" ref="AJ12:AK12" si="8">AH12-AL12</f>
        <v>1098</v>
      </c>
      <c r="AK12" s="21">
        <f t="shared" si="8"/>
        <v>476</v>
      </c>
      <c r="AL12" s="130">
        <f>SUMIFS('Liceu final'!$BB$5:$BB$657,'Liceu final'!$G$5:$G$657,A12)</f>
        <v>153</v>
      </c>
      <c r="AM12" s="130">
        <f>SUMIFS('Liceu final'!$BB$5:$BB$657,'Liceu final'!$F$5:$F$657,"F",'Liceu final'!$G$5:$G$657,A12)</f>
        <v>15</v>
      </c>
      <c r="AN12" s="130">
        <f>countifs('Liceu final'!$G$5:$G$657,A12,'Liceu final'!$AW$5:$AW$657,"&lt;7")</f>
        <v>0</v>
      </c>
      <c r="AO12" s="130">
        <f>countifs('Liceu final'!$F$5:$F$657,"F",'Liceu final'!$G$5:$G$657,A12,'Liceu final'!$AW$5:$AW$657,"&lt;7")</f>
        <v>0</v>
      </c>
      <c r="AP12" s="130">
        <f>countifs('Liceu final'!$G$5:$G$657,A12,'Liceu final'!$AW$5:$AW$657,"&lt;8")-AN12</f>
        <v>0</v>
      </c>
      <c r="AQ12" s="130">
        <f>countifs('Liceu final'!$F$5:$F$657,"F",'Liceu final'!$G$5:$G$657,A12,'Liceu final'!$AW$5:$AW$657,"&lt;8")-AO12</f>
        <v>0</v>
      </c>
      <c r="AR12" s="130">
        <f>countifs('Liceu final'!$G$5:$G$657,A12,'Liceu final'!$AW$5:$AW$657,"&lt;9")-AN12-AP12</f>
        <v>0</v>
      </c>
      <c r="AS12" s="130">
        <f>countifs('Liceu final'!$F$5:$F$657,"F",'Liceu final'!$G$5:$G$657,A12,'Liceu final'!$AW$5:$AW$657,"&lt;9")-AO12-AQ12</f>
        <v>0</v>
      </c>
      <c r="AT12" s="130">
        <f>countifs('Liceu final'!$G$5:$G$657,A12,'Liceu final'!$AW$5:$AW$657,"&lt;10")-AN12-AP12-AR12</f>
        <v>2</v>
      </c>
      <c r="AU12" s="130">
        <f>countifs('Liceu final'!$F$5:$F$657,"F",'Liceu final'!$G$5:$G$657,A12,'Liceu final'!$AW$5:$AW$657,"&lt;10")-AO12-AQ12-AS12</f>
        <v>0</v>
      </c>
      <c r="AV12" s="130">
        <f>countifs('Liceu final'!$G$5:$G$657,A12,'Liceu final'!$AW$5:$AW$657,"=10")</f>
        <v>29</v>
      </c>
      <c r="AW12" s="130">
        <f>countifs('Liceu final'!$F$5:$F$657,"F",'Liceu final'!$G$5:$G$657,A12,'Liceu final'!$AW$5:$AW$657,"=10")</f>
        <v>13</v>
      </c>
      <c r="AX12" s="130">
        <f>countifs('Liceu final'!$G$5:$G$657,A12,'Liceu final'!$BJ$5:$BJ$657,"DA")</f>
        <v>0</v>
      </c>
      <c r="AY12" s="130">
        <f>countifs('Liceu final'!$F$5:$F$657,"F",'Liceu final'!$G$5:$G$657,A12,'Liceu final'!$BJ$5:$BJ$657,"DA")</f>
        <v>0</v>
      </c>
      <c r="AZ12" s="109"/>
    </row>
    <row r="13" ht="24.0" customHeight="1">
      <c r="A13" s="48" t="s">
        <v>1216</v>
      </c>
      <c r="B13" s="130">
        <f>'SECRETARIAT SEM I'!B13</f>
        <v>32</v>
      </c>
      <c r="C13" s="130">
        <f>'SECRETARIAT SEM I'!C13</f>
        <v>26</v>
      </c>
      <c r="D13" s="131">
        <f>countifs('Liceu final'!$G$5:$G$657,A13,'Liceu final'!$BE$5:$BE$657,"DA")</f>
        <v>0</v>
      </c>
      <c r="E13" s="21">
        <f>countifs('Liceu final'!$F$5:$F$657,"F",'Liceu final'!$G$5:$G$657,A13,'Liceu final'!$BE$5:$BE$657,"DA")</f>
        <v>0</v>
      </c>
      <c r="F13" s="21">
        <f>countifs('Liceu final'!$G$5:$G$657,A13,'Liceu final'!$BF$5:$BF$657,"DA")</f>
        <v>0</v>
      </c>
      <c r="G13" s="21">
        <f>countifs('Liceu final'!$F$5:$F$657,"F",'Liceu final'!$G$5:$G$657,A13,'Liceu final'!$BF$5:$BF$657,"DA")</f>
        <v>0</v>
      </c>
      <c r="H13" s="21">
        <f>countifs('Liceu final'!$G$5:$G$657,A13,'Liceu final'!$BH$5:$BH$657,"DA")</f>
        <v>1</v>
      </c>
      <c r="I13" s="21">
        <f>countifs('Liceu final'!$F$5:$F$657,"F",'Liceu final'!$G$5:$G$657,A13,'Liceu final'!$BH$5:$BH$657,"DA")</f>
        <v>0</v>
      </c>
      <c r="J13" s="21">
        <f>countifs('Liceu final'!$G$5:$G$657,A13,'Liceu final'!$BI$5:$BI$657,"DA")</f>
        <v>31</v>
      </c>
      <c r="K13" s="21">
        <f>countifs('Liceu final'!$F$5:$F$657,"F",'Liceu final'!$G$5:$G$657,A13,'Liceu final'!$BI$5:$BI$657,"DA")</f>
        <v>18</v>
      </c>
      <c r="L13" s="21">
        <f>countifs('Liceu final'!$AZ$5:$AZ$657,"=0",'Liceu final'!$G$5:$G$657,A13,'Liceu final'!$BI$5:$BI$657,"DA",'Liceu final'!$BJ$5:$BJ$657,"NU")</f>
        <v>31</v>
      </c>
      <c r="M13" s="130">
        <f>countifs('Liceu final'!$AZ$5:$AZ$657,"=0",'Liceu final'!$G$5:$G$657,A13,'Liceu final'!$BI$5:$BI$657,"DA",'Liceu final'!$F$5:$F$657,"F",'Liceu final'!$BJ$5:$BJ$657,"NU")</f>
        <v>18</v>
      </c>
      <c r="N13" s="130">
        <f>countifs('Liceu final'!$G$5:$G$657,A13,'Liceu final'!$AX$5:$AX$657,"&lt;6")</f>
        <v>0</v>
      </c>
      <c r="O13" s="130">
        <f>countifs('Liceu final'!$F$5:$F$657,"F",'Liceu final'!$G$5:$G$657,A13,'Liceu final'!$AX$5:$AX$657,"&lt;6")</f>
        <v>0</v>
      </c>
      <c r="P13" s="130">
        <f>countifs('Liceu final'!$G$5:$G$657,A13,'Liceu final'!$AX$5:$AX$657,"&lt;7")-N13</f>
        <v>0</v>
      </c>
      <c r="Q13" s="130">
        <f>countifs('Liceu final'!$F$5:$F$657,"F",'Liceu final'!$G$5:$G$657,A13,'Liceu final'!$AX$5:$AX$657,"&lt;7")-O13</f>
        <v>0</v>
      </c>
      <c r="R13" s="132">
        <f>countifs('Liceu final'!$G$5:$G$657,A13,'Liceu final'!$AX$5:$AX$657,"&lt;8")-N13-P13</f>
        <v>2</v>
      </c>
      <c r="S13" s="130">
        <f>countifs('Liceu final'!$F$5:$F$657,"F",'Liceu final'!$G$5:$G$657,A13,'Liceu final'!$AX$5:$AX$657,"&lt;8")-O13-Q13</f>
        <v>0</v>
      </c>
      <c r="T13" s="132">
        <f>countifs('Liceu final'!$G$5:$G$657,A13,'Liceu final'!$AX$5:$AX$657,"&lt;9")-N13-P13-R13</f>
        <v>10</v>
      </c>
      <c r="U13" s="130">
        <f>countifs('Liceu final'!$F$5:$F$657,"F",'Liceu final'!$G$5:$G$657,A13,'Liceu final'!$AX$5:$AX$657,"&lt;9")-O13-Q13-S13</f>
        <v>5</v>
      </c>
      <c r="V13" s="132">
        <f>countifs('Liceu final'!$G$5:$G$657,A13,'Liceu final'!$AX$5:$AX$657,"&lt;=10")-N13-P13-R13-T13</f>
        <v>19</v>
      </c>
      <c r="W13" s="130">
        <f>countifs('Liceu final'!$F$5:$F$657,"F",'Liceu final'!$G$5:$G$657,A13,'Liceu final'!$AX$5:$AX$657,"&lt;=10")-O13-Q13-S13-U13</f>
        <v>13</v>
      </c>
      <c r="X13" s="130">
        <f>countifs('Liceu final'!$G$5:$G$657,A13,'Liceu final'!$AZ$5:$AZ$657,"&gt;0")</f>
        <v>0</v>
      </c>
      <c r="Y13" s="130">
        <f>countifs('Liceu final'!$F$5:$F$657,"F",'Liceu final'!$G$5:$G$657,A13,'Liceu final'!$AZ$5:$AZ$657,"&gt;0")</f>
        <v>0</v>
      </c>
      <c r="Z13" s="130">
        <f>countifs('Liceu final'!$G$5:$G$657,A13,'Liceu final'!$AZ$5:$AZ$657,"=1")</f>
        <v>0</v>
      </c>
      <c r="AA13" s="130">
        <f>countifs('Liceu final'!$F$5:$F$657,"F",'Liceu final'!$G$5:$G$657,A13,'Liceu final'!$AZ$5:$AZ$657,"=1")</f>
        <v>0</v>
      </c>
      <c r="AB13" s="130">
        <f>countifs('Liceu final'!$G$5:$G$657,A13,'Liceu final'!$AZ$5:$AZ$657,"=2")</f>
        <v>0</v>
      </c>
      <c r="AC13" s="130">
        <f>countifs('Liceu final'!$F$5:$F$657,"F",'Liceu final'!$G$5:$G$657,A13,'Liceu final'!$AZ$5:$AZ$657,"=2")</f>
        <v>0</v>
      </c>
      <c r="AD13" s="130">
        <f>countifs('Liceu final'!$G$5:$G$657,A13,'Liceu final'!$AZ$5:$AZ$657,"=3")</f>
        <v>0</v>
      </c>
      <c r="AE13" s="130">
        <f>countifs('Liceu final'!$F$5:$F$657,"F",'Liceu final'!$G$5:$G$657,A13,'Liceu final'!$AZ$5:$AZ$657,"=3")</f>
        <v>0</v>
      </c>
      <c r="AF13" s="130">
        <f>countifs('Liceu final'!$G$5:$G$657,A13,'Liceu final'!$AZ$5:$AZ$657,"&gt;3")</f>
        <v>0</v>
      </c>
      <c r="AG13" s="130">
        <f>countifs('Liceu final'!$F$5:$F$657,"F",'Liceu final'!$G$5:$G$657,A13,'Liceu final'!$AZ$5:$AZ$657,"&gt;3")</f>
        <v>0</v>
      </c>
      <c r="AH13" s="130">
        <f>SUMIFS('Liceu final'!$BA$5:$BA$657,'Liceu final'!$G$5:$G$657,A13)</f>
        <v>1299</v>
      </c>
      <c r="AI13" s="130">
        <f>SUMIFS('Liceu final'!$BA$5:$BA$657,'Liceu final'!$F$5:$F$657,"F",'Liceu final'!$G$5:$G$657,A13)</f>
        <v>815</v>
      </c>
      <c r="AJ13" s="21">
        <f t="shared" ref="AJ13:AK13" si="9">AH13-AL13</f>
        <v>1093</v>
      </c>
      <c r="AK13" s="21">
        <f t="shared" si="9"/>
        <v>707</v>
      </c>
      <c r="AL13" s="130">
        <f>SUMIFS('Liceu final'!$BB$5:$BB$657,'Liceu final'!$G$5:$G$657,A13)</f>
        <v>206</v>
      </c>
      <c r="AM13" s="130">
        <f>SUMIFS('Liceu final'!$BB$5:$BB$657,'Liceu final'!$F$5:$F$657,"F",'Liceu final'!$G$5:$G$657,A13)</f>
        <v>108</v>
      </c>
      <c r="AN13" s="130">
        <f>countifs('Liceu final'!$G$5:$G$657,A13,'Liceu final'!$AW$5:$AW$657,"&lt;7")</f>
        <v>0</v>
      </c>
      <c r="AO13" s="130">
        <f>countifs('Liceu final'!$F$5:$F$657,"F",'Liceu final'!$G$5:$G$657,A13,'Liceu final'!$AW$5:$AW$657,"&lt;7")</f>
        <v>0</v>
      </c>
      <c r="AP13" s="130">
        <f>countifs('Liceu final'!$G$5:$G$657,A13,'Liceu final'!$AW$5:$AW$657,"&lt;8")-AN13</f>
        <v>0</v>
      </c>
      <c r="AQ13" s="130">
        <f>countifs('Liceu final'!$F$5:$F$657,"F",'Liceu final'!$G$5:$G$657,A13,'Liceu final'!$AW$5:$AW$657,"&lt;8")-AO13</f>
        <v>0</v>
      </c>
      <c r="AR13" s="130">
        <f>countifs('Liceu final'!$G$5:$G$657,A13,'Liceu final'!$AW$5:$AW$657,"&lt;9")-AN13-AP13</f>
        <v>0</v>
      </c>
      <c r="AS13" s="130">
        <f>countifs('Liceu final'!$F$5:$F$657,"F",'Liceu final'!$G$5:$G$657,A13,'Liceu final'!$AW$5:$AW$657,"&lt;9")-AO13-AQ13</f>
        <v>0</v>
      </c>
      <c r="AT13" s="130">
        <f>countifs('Liceu final'!$G$5:$G$657,A13,'Liceu final'!$AW$5:$AW$657,"&lt;10")-AN13-AP13-AR13</f>
        <v>1</v>
      </c>
      <c r="AU13" s="130">
        <f>countifs('Liceu final'!$F$5:$F$657,"F",'Liceu final'!$G$5:$G$657,A13,'Liceu final'!$AW$5:$AW$657,"&lt;10")-AO13-AQ13-AS13</f>
        <v>1</v>
      </c>
      <c r="AV13" s="130">
        <f>countifs('Liceu final'!$G$5:$G$657,A13,'Liceu final'!$AW$5:$AW$657,"=10")</f>
        <v>30</v>
      </c>
      <c r="AW13" s="130">
        <f>countifs('Liceu final'!$F$5:$F$657,"F",'Liceu final'!$G$5:$G$657,A13,'Liceu final'!$AW$5:$AW$657,"=10")</f>
        <v>17</v>
      </c>
      <c r="AX13" s="130">
        <f>countifs('Liceu final'!$G$5:$G$657,A13,'Liceu final'!$BJ$5:$BJ$657,"DA")</f>
        <v>0</v>
      </c>
      <c r="AY13" s="130">
        <f>countifs('Liceu final'!$F$5:$F$657,"F",'Liceu final'!$G$5:$G$657,A13,'Liceu final'!$BJ$5:$BJ$657,"DA")</f>
        <v>0</v>
      </c>
      <c r="AZ13" s="109"/>
    </row>
    <row r="14" ht="24.0" customHeight="1">
      <c r="A14" s="48" t="s">
        <v>1284</v>
      </c>
      <c r="B14" s="130">
        <f>'SECRETARIAT SEM I'!B14</f>
        <v>31</v>
      </c>
      <c r="C14" s="130">
        <f>'SECRETARIAT SEM I'!C14</f>
        <v>20</v>
      </c>
      <c r="D14" s="131">
        <f>countifs('Liceu final'!$G$5:$G$657,A14,'Liceu final'!$BE$5:$BE$657,"DA")</f>
        <v>1</v>
      </c>
      <c r="E14" s="21">
        <f>countifs('Liceu final'!$F$5:$F$657,"F",'Liceu final'!$G$5:$G$657,A14,'Liceu final'!$BE$5:$BE$657,"DA")</f>
        <v>1</v>
      </c>
      <c r="F14" s="21">
        <f>countifs('Liceu final'!$G$5:$G$657,A14,'Liceu final'!$BF$5:$BF$657,"DA")</f>
        <v>0</v>
      </c>
      <c r="G14" s="21">
        <f>countifs('Liceu final'!$F$5:$F$657,"F",'Liceu final'!$G$5:$G$657,A14,'Liceu final'!$BF$5:$BF$657,"DA")</f>
        <v>0</v>
      </c>
      <c r="H14" s="21">
        <f>countifs('Liceu final'!$G$5:$G$657,A14,'Liceu final'!$BH$5:$BH$657,"DA")</f>
        <v>0</v>
      </c>
      <c r="I14" s="21">
        <f>countifs('Liceu final'!$F$5:$F$657,"F",'Liceu final'!$G$5:$G$657,A14,'Liceu final'!$BH$5:$BH$657,"DA")</f>
        <v>0</v>
      </c>
      <c r="J14" s="21">
        <f>countifs('Liceu final'!$G$5:$G$657,A14,'Liceu final'!$BI$5:$BI$657,"DA")</f>
        <v>31</v>
      </c>
      <c r="K14" s="21">
        <f>countifs('Liceu final'!$F$5:$F$657,"F",'Liceu final'!$G$5:$G$657,A14,'Liceu final'!$BI$5:$BI$657,"DA")</f>
        <v>26</v>
      </c>
      <c r="L14" s="21">
        <f>countifs('Liceu final'!$AZ$5:$AZ$657,"=0",'Liceu final'!$G$5:$G$657,A14,'Liceu final'!$BI$5:$BI$657,"DA",'Liceu final'!$BJ$5:$BJ$657,"NU")</f>
        <v>31</v>
      </c>
      <c r="M14" s="130">
        <f>countifs('Liceu final'!$AZ$5:$AZ$657,"=0",'Liceu final'!$G$5:$G$657,A14,'Liceu final'!$BI$5:$BI$657,"DA",'Liceu final'!$F$5:$F$657,"F",'Liceu final'!$BJ$5:$BJ$657,"NU")</f>
        <v>26</v>
      </c>
      <c r="N14" s="130">
        <f>countifs('Liceu final'!$G$5:$G$657,A14,'Liceu final'!$AX$5:$AX$657,"&lt;6")</f>
        <v>0</v>
      </c>
      <c r="O14" s="130">
        <f>countifs('Liceu final'!$F$5:$F$657,"F",'Liceu final'!$G$5:$G$657,A14,'Liceu final'!$AX$5:$AX$657,"&lt;6")</f>
        <v>0</v>
      </c>
      <c r="P14" s="130">
        <f>countifs('Liceu final'!$G$5:$G$657,A14,'Liceu final'!$AX$5:$AX$657,"&lt;7")-N14</f>
        <v>0</v>
      </c>
      <c r="Q14" s="130">
        <f>countifs('Liceu final'!$F$5:$F$657,"F",'Liceu final'!$G$5:$G$657,A14,'Liceu final'!$AX$5:$AX$657,"&lt;7")-O14</f>
        <v>0</v>
      </c>
      <c r="R14" s="132">
        <f>countifs('Liceu final'!$G$5:$G$657,A14,'Liceu final'!$AX$5:$AX$657,"&lt;8")-N14-P14</f>
        <v>0</v>
      </c>
      <c r="S14" s="130">
        <f>countifs('Liceu final'!$F$5:$F$657,"F",'Liceu final'!$G$5:$G$657,A14,'Liceu final'!$AX$5:$AX$657,"&lt;8")-O14-Q14</f>
        <v>0</v>
      </c>
      <c r="T14" s="132">
        <f>countifs('Liceu final'!$G$5:$G$657,A14,'Liceu final'!$AX$5:$AX$657,"&lt;9")-N14-P14-R14</f>
        <v>13</v>
      </c>
      <c r="U14" s="130">
        <f>countifs('Liceu final'!$F$5:$F$657,"F",'Liceu final'!$G$5:$G$657,A14,'Liceu final'!$AX$5:$AX$657,"&lt;9")-O14-Q14-S14</f>
        <v>9</v>
      </c>
      <c r="V14" s="132">
        <f>countifs('Liceu final'!$G$5:$G$657,A14,'Liceu final'!$AX$5:$AX$657,"&lt;=10")-N14-P14-R14-T14</f>
        <v>18</v>
      </c>
      <c r="W14" s="130">
        <f>countifs('Liceu final'!$F$5:$F$657,"F",'Liceu final'!$G$5:$G$657,A14,'Liceu final'!$AX$5:$AX$657,"&lt;=10")-O14-Q14-S14-U14</f>
        <v>17</v>
      </c>
      <c r="X14" s="130">
        <f>countifs('Liceu final'!$G$5:$G$657,A14,'Liceu final'!$AZ$5:$AZ$657,"&gt;0")</f>
        <v>0</v>
      </c>
      <c r="Y14" s="130">
        <f>countifs('Liceu final'!$F$5:$F$657,"F",'Liceu final'!$G$5:$G$657,A14,'Liceu final'!$AZ$5:$AZ$657,"&gt;0")</f>
        <v>0</v>
      </c>
      <c r="Z14" s="130">
        <f>countifs('Liceu final'!$G$5:$G$657,A14,'Liceu final'!$AZ$5:$AZ$657,"=1")</f>
        <v>0</v>
      </c>
      <c r="AA14" s="130">
        <f>countifs('Liceu final'!$F$5:$F$657,"F",'Liceu final'!$G$5:$G$657,A14,'Liceu final'!$AZ$5:$AZ$657,"=1")</f>
        <v>0</v>
      </c>
      <c r="AB14" s="130">
        <f>countifs('Liceu final'!$G$5:$G$657,A14,'Liceu final'!$AZ$5:$AZ$657,"=2")</f>
        <v>0</v>
      </c>
      <c r="AC14" s="130">
        <f>countifs('Liceu final'!$F$5:$F$657,"F",'Liceu final'!$G$5:$G$657,A14,'Liceu final'!$AZ$5:$AZ$657,"=2")</f>
        <v>0</v>
      </c>
      <c r="AD14" s="130">
        <f>countifs('Liceu final'!$G$5:$G$657,A14,'Liceu final'!$AZ$5:$AZ$657,"=3")</f>
        <v>0</v>
      </c>
      <c r="AE14" s="130">
        <f>countifs('Liceu final'!$F$5:$F$657,"F",'Liceu final'!$G$5:$G$657,A14,'Liceu final'!$AZ$5:$AZ$657,"=3")</f>
        <v>0</v>
      </c>
      <c r="AF14" s="130">
        <f>countifs('Liceu final'!$G$5:$G$657,A14,'Liceu final'!$AZ$5:$AZ$657,"&gt;3")</f>
        <v>0</v>
      </c>
      <c r="AG14" s="130">
        <f>countifs('Liceu final'!$F$5:$F$657,"F",'Liceu final'!$G$5:$G$657,A14,'Liceu final'!$AZ$5:$AZ$657,"&gt;3")</f>
        <v>0</v>
      </c>
      <c r="AH14" s="130">
        <f>SUMIFS('Liceu final'!$BA$5:$BA$657,'Liceu final'!$G$5:$G$657,A14)</f>
        <v>2184</v>
      </c>
      <c r="AI14" s="130">
        <f>SUMIFS('Liceu final'!$BA$5:$BA$657,'Liceu final'!$F$5:$F$657,"F",'Liceu final'!$G$5:$G$657,A14)</f>
        <v>1702</v>
      </c>
      <c r="AJ14" s="21">
        <f t="shared" ref="AJ14:AK14" si="10">AH14-AL14</f>
        <v>1889</v>
      </c>
      <c r="AK14" s="21">
        <f t="shared" si="10"/>
        <v>1463</v>
      </c>
      <c r="AL14" s="130">
        <f>SUMIFS('Liceu final'!$BB$5:$BB$657,'Liceu final'!$G$5:$G$657,A14)</f>
        <v>295</v>
      </c>
      <c r="AM14" s="130">
        <f>SUMIFS('Liceu final'!$BB$5:$BB$657,'Liceu final'!$F$5:$F$657,"F",'Liceu final'!$G$5:$G$657,A14)</f>
        <v>239</v>
      </c>
      <c r="AN14" s="130">
        <f>countifs('Liceu final'!$G$5:$G$657,A14,'Liceu final'!$AW$5:$AW$657,"&lt;7")</f>
        <v>0</v>
      </c>
      <c r="AO14" s="130">
        <f>countifs('Liceu final'!$F$5:$F$657,"F",'Liceu final'!$G$5:$G$657,A14,'Liceu final'!$AW$5:$AW$657,"&lt;7")</f>
        <v>0</v>
      </c>
      <c r="AP14" s="130">
        <f>countifs('Liceu final'!$G$5:$G$657,A14,'Liceu final'!$AW$5:$AW$657,"&lt;8")-AN14</f>
        <v>0</v>
      </c>
      <c r="AQ14" s="130">
        <f>countifs('Liceu final'!$F$5:$F$657,"F",'Liceu final'!$G$5:$G$657,A14,'Liceu final'!$AW$5:$AW$657,"&lt;8")-AO14</f>
        <v>0</v>
      </c>
      <c r="AR14" s="130">
        <f>countifs('Liceu final'!$G$5:$G$657,A14,'Liceu final'!$AW$5:$AW$657,"&lt;9")-AN14-AP14</f>
        <v>0</v>
      </c>
      <c r="AS14" s="130">
        <f>countifs('Liceu final'!$F$5:$F$657,"F",'Liceu final'!$G$5:$G$657,A14,'Liceu final'!$AW$5:$AW$657,"&lt;9")-AO14-AQ14</f>
        <v>0</v>
      </c>
      <c r="AT14" s="130">
        <f>countifs('Liceu final'!$G$5:$G$657,A14,'Liceu final'!$AW$5:$AW$657,"&lt;10")-AN14-AP14-AR14</f>
        <v>0</v>
      </c>
      <c r="AU14" s="130">
        <f>countifs('Liceu final'!$F$5:$F$657,"F",'Liceu final'!$G$5:$G$657,A14,'Liceu final'!$AW$5:$AW$657,"&lt;10")-AO14-AQ14-AS14</f>
        <v>0</v>
      </c>
      <c r="AV14" s="130">
        <f>countifs('Liceu final'!$G$5:$G$657,A14,'Liceu final'!$AW$5:$AW$657,"=10")</f>
        <v>31</v>
      </c>
      <c r="AW14" s="130">
        <f>countifs('Liceu final'!$F$5:$F$657,"F",'Liceu final'!$G$5:$G$657,A14,'Liceu final'!$AW$5:$AW$657,"=10")</f>
        <v>26</v>
      </c>
      <c r="AX14" s="130">
        <f>countifs('Liceu final'!$G$5:$G$657,A14,'Liceu final'!$BJ$5:$BJ$657,"DA")</f>
        <v>0</v>
      </c>
      <c r="AY14" s="130">
        <f>countifs('Liceu final'!$F$5:$F$657,"F",'Liceu final'!$G$5:$G$657,A14,'Liceu final'!$BJ$5:$BJ$657,"DA")</f>
        <v>0</v>
      </c>
      <c r="AZ14" s="109"/>
    </row>
    <row r="15" ht="24.0" customHeight="1">
      <c r="A15" s="48" t="s">
        <v>1343</v>
      </c>
      <c r="B15" s="130">
        <f>'SECRETARIAT SEM I'!B15</f>
        <v>30</v>
      </c>
      <c r="C15" s="130">
        <f>'SECRETARIAT SEM I'!C15</f>
        <v>24</v>
      </c>
      <c r="D15" s="131">
        <f>countifs('Liceu final'!$G$5:$G$657,A15,'Liceu final'!$BE$5:$BE$657,"DA")</f>
        <v>0</v>
      </c>
      <c r="E15" s="21">
        <f>countifs('Liceu final'!$F$5:$F$657,"F",'Liceu final'!$G$5:$G$657,A15,'Liceu final'!$BE$5:$BE$657,"DA")</f>
        <v>0</v>
      </c>
      <c r="F15" s="21">
        <f>countifs('Liceu final'!$G$5:$G$657,A15,'Liceu final'!$BF$5:$BF$657,"DA")</f>
        <v>0</v>
      </c>
      <c r="G15" s="21">
        <f>countifs('Liceu final'!$F$5:$F$657,"F",'Liceu final'!$G$5:$G$657,A15,'Liceu final'!$BF$5:$BF$657,"DA")</f>
        <v>0</v>
      </c>
      <c r="H15" s="21">
        <f>countifs('Liceu final'!$G$5:$G$657,A15,'Liceu final'!$BH$5:$BH$657,"DA")</f>
        <v>1</v>
      </c>
      <c r="I15" s="21">
        <f>countifs('Liceu final'!$F$5:$F$657,"F",'Liceu final'!$G$5:$G$657,A15,'Liceu final'!$BH$5:$BH$657,"DA")</f>
        <v>1</v>
      </c>
      <c r="J15" s="21">
        <f>countifs('Liceu final'!$G$5:$G$657,A15,'Liceu final'!$BI$5:$BI$657,"DA")</f>
        <v>32</v>
      </c>
      <c r="K15" s="21">
        <f>countifs('Liceu final'!$F$5:$F$657,"F",'Liceu final'!$G$5:$G$657,A15,'Liceu final'!$BI$5:$BI$657,"DA")</f>
        <v>23</v>
      </c>
      <c r="L15" s="21">
        <f>countifs('Liceu final'!$AZ$5:$AZ$657,"=0",'Liceu final'!$G$5:$G$657,A15,'Liceu final'!$BI$5:$BI$657,"DA",'Liceu final'!$BJ$5:$BJ$657,"NU")</f>
        <v>32</v>
      </c>
      <c r="M15" s="130">
        <f>countifs('Liceu final'!$AZ$5:$AZ$657,"=0",'Liceu final'!$G$5:$G$657,A15,'Liceu final'!$BI$5:$BI$657,"DA",'Liceu final'!$F$5:$F$657,"F",'Liceu final'!$BJ$5:$BJ$657,"NU")</f>
        <v>23</v>
      </c>
      <c r="N15" s="130">
        <f>countifs('Liceu final'!$G$5:$G$657,A15,'Liceu final'!$AX$5:$AX$657,"&lt;6")</f>
        <v>0</v>
      </c>
      <c r="O15" s="130">
        <f>countifs('Liceu final'!$F$5:$F$657,"F",'Liceu final'!$G$5:$G$657,A15,'Liceu final'!$AX$5:$AX$657,"&lt;6")</f>
        <v>0</v>
      </c>
      <c r="P15" s="130">
        <f>countifs('Liceu final'!$G$5:$G$657,A15,'Liceu final'!$AX$5:$AX$657,"&lt;7")-N15</f>
        <v>0</v>
      </c>
      <c r="Q15" s="130">
        <f>countifs('Liceu final'!$F$5:$F$657,"F",'Liceu final'!$G$5:$G$657,A15,'Liceu final'!$AX$5:$AX$657,"&lt;7")-O15</f>
        <v>0</v>
      </c>
      <c r="R15" s="132">
        <f>countifs('Liceu final'!$G$5:$G$657,A15,'Liceu final'!$AX$5:$AX$657,"&lt;8")-N15-P15</f>
        <v>0</v>
      </c>
      <c r="S15" s="130">
        <f>countifs('Liceu final'!$F$5:$F$657,"F",'Liceu final'!$G$5:$G$657,A15,'Liceu final'!$AX$5:$AX$657,"&lt;8")-O15-Q15</f>
        <v>0</v>
      </c>
      <c r="T15" s="132">
        <f>countifs('Liceu final'!$G$5:$G$657,A15,'Liceu final'!$AX$5:$AX$657,"&lt;9")-N15-P15-R15</f>
        <v>12</v>
      </c>
      <c r="U15" s="130">
        <f>countifs('Liceu final'!$F$5:$F$657,"F",'Liceu final'!$G$5:$G$657,A15,'Liceu final'!$AX$5:$AX$657,"&lt;9")-O15-Q15-S15</f>
        <v>6</v>
      </c>
      <c r="V15" s="132">
        <f>countifs('Liceu final'!$G$5:$G$657,A15,'Liceu final'!$AX$5:$AX$657,"&lt;=10")-N15-P15-R15-T15</f>
        <v>20</v>
      </c>
      <c r="W15" s="130">
        <f>countifs('Liceu final'!$F$5:$F$657,"F",'Liceu final'!$G$5:$G$657,A15,'Liceu final'!$AX$5:$AX$657,"&lt;=10")-O15-Q15-S15-U15</f>
        <v>17</v>
      </c>
      <c r="X15" s="130">
        <f>countifs('Liceu final'!$G$5:$G$657,A15,'Liceu final'!$AZ$5:$AZ$657,"&gt;0")</f>
        <v>0</v>
      </c>
      <c r="Y15" s="130">
        <f>countifs('Liceu final'!$F$5:$F$657,"F",'Liceu final'!$G$5:$G$657,A15,'Liceu final'!$AZ$5:$AZ$657,"&gt;0")</f>
        <v>0</v>
      </c>
      <c r="Z15" s="130">
        <f>countifs('Liceu final'!$G$5:$G$657,A15,'Liceu final'!$AZ$5:$AZ$657,"=1")</f>
        <v>0</v>
      </c>
      <c r="AA15" s="130">
        <f>countifs('Liceu final'!$F$5:$F$657,"F",'Liceu final'!$G$5:$G$657,A15,'Liceu final'!$AZ$5:$AZ$657,"=1")</f>
        <v>0</v>
      </c>
      <c r="AB15" s="130">
        <f>countifs('Liceu final'!$G$5:$G$657,A15,'Liceu final'!$AZ$5:$AZ$657,"=2")</f>
        <v>0</v>
      </c>
      <c r="AC15" s="130">
        <f>countifs('Liceu final'!$F$5:$F$657,"F",'Liceu final'!$G$5:$G$657,A15,'Liceu final'!$AZ$5:$AZ$657,"=2")</f>
        <v>0</v>
      </c>
      <c r="AD15" s="130">
        <f>countifs('Liceu final'!$G$5:$G$657,A15,'Liceu final'!$AZ$5:$AZ$657,"=3")</f>
        <v>0</v>
      </c>
      <c r="AE15" s="130">
        <f>countifs('Liceu final'!$F$5:$F$657,"F",'Liceu final'!$G$5:$G$657,A15,'Liceu final'!$AZ$5:$AZ$657,"=3")</f>
        <v>0</v>
      </c>
      <c r="AF15" s="130">
        <f>countifs('Liceu final'!$G$5:$G$657,A15,'Liceu final'!$AZ$5:$AZ$657,"&gt;3")</f>
        <v>0</v>
      </c>
      <c r="AG15" s="130">
        <f>countifs('Liceu final'!$F$5:$F$657,"F",'Liceu final'!$G$5:$G$657,A15,'Liceu final'!$AZ$5:$AZ$657,"&gt;3")</f>
        <v>0</v>
      </c>
      <c r="AH15" s="130">
        <f>SUMIFS('Liceu final'!$BA$5:$BA$657,'Liceu final'!$G$5:$G$657,A15)</f>
        <v>1509</v>
      </c>
      <c r="AI15" s="130">
        <f>SUMIFS('Liceu final'!$BA$5:$BA$657,'Liceu final'!$F$5:$F$657,"F",'Liceu final'!$G$5:$G$657,A15)</f>
        <v>1084</v>
      </c>
      <c r="AJ15" s="21">
        <f t="shared" ref="AJ15:AK15" si="11">AH15-AL15</f>
        <v>1423</v>
      </c>
      <c r="AK15" s="21">
        <f t="shared" si="11"/>
        <v>1032</v>
      </c>
      <c r="AL15" s="130">
        <f>SUMIFS('Liceu final'!$BB$5:$BB$657,'Liceu final'!$G$5:$G$657,A15)</f>
        <v>86</v>
      </c>
      <c r="AM15" s="130">
        <f>SUMIFS('Liceu final'!$BB$5:$BB$657,'Liceu final'!$F$5:$F$657,"F",'Liceu final'!$G$5:$G$657,A15)</f>
        <v>52</v>
      </c>
      <c r="AN15" s="130">
        <f>countifs('Liceu final'!$G$5:$G$657,A15,'Liceu final'!$AW$5:$AW$657,"&lt;7")</f>
        <v>0</v>
      </c>
      <c r="AO15" s="130">
        <f>countifs('Liceu final'!$F$5:$F$657,"F",'Liceu final'!$G$5:$G$657,A15,'Liceu final'!$AW$5:$AW$657,"&lt;7")</f>
        <v>0</v>
      </c>
      <c r="AP15" s="130">
        <f>countifs('Liceu final'!$G$5:$G$657,A15,'Liceu final'!$AW$5:$AW$657,"&lt;8")-AN15</f>
        <v>0</v>
      </c>
      <c r="AQ15" s="130">
        <f>countifs('Liceu final'!$F$5:$F$657,"F",'Liceu final'!$G$5:$G$657,A15,'Liceu final'!$AW$5:$AW$657,"&lt;8")-AO15</f>
        <v>0</v>
      </c>
      <c r="AR15" s="130">
        <f>countifs('Liceu final'!$G$5:$G$657,A15,'Liceu final'!$AW$5:$AW$657,"&lt;9")-AN15-AP15</f>
        <v>0</v>
      </c>
      <c r="AS15" s="130">
        <f>countifs('Liceu final'!$F$5:$F$657,"F",'Liceu final'!$G$5:$G$657,A15,'Liceu final'!$AW$5:$AW$657,"&lt;9")-AO15-AQ15</f>
        <v>0</v>
      </c>
      <c r="AT15" s="130">
        <f>countifs('Liceu final'!$G$5:$G$657,A15,'Liceu final'!$AW$5:$AW$657,"&lt;10")-AN15-AP15-AR15</f>
        <v>0</v>
      </c>
      <c r="AU15" s="130">
        <f>countifs('Liceu final'!$F$5:$F$657,"F",'Liceu final'!$G$5:$G$657,A15,'Liceu final'!$AW$5:$AW$657,"&lt;10")-AO15-AQ15-AS15</f>
        <v>0</v>
      </c>
      <c r="AV15" s="130">
        <f>countifs('Liceu final'!$G$5:$G$657,A15,'Liceu final'!$AW$5:$AW$657,"=10")</f>
        <v>32</v>
      </c>
      <c r="AW15" s="130">
        <f>countifs('Liceu final'!$F$5:$F$657,"F",'Liceu final'!$G$5:$G$657,A15,'Liceu final'!$AW$5:$AW$657,"=10")</f>
        <v>23</v>
      </c>
      <c r="AX15" s="130">
        <f>countifs('Liceu final'!$G$5:$G$657,A15,'Liceu final'!$BJ$5:$BJ$657,"DA")</f>
        <v>0</v>
      </c>
      <c r="AY15" s="130">
        <f>countifs('Liceu final'!$F$5:$F$657,"F",'Liceu final'!$G$5:$G$657,A15,'Liceu final'!$BJ$5:$BJ$657,"DA")</f>
        <v>0</v>
      </c>
      <c r="AZ15" s="109"/>
    </row>
    <row r="16" ht="24.0" customHeight="1">
      <c r="A16" s="133" t="s">
        <v>2071</v>
      </c>
      <c r="B16" s="142">
        <f t="shared" ref="B16:AY16" si="12">sum(B11:B15)</f>
        <v>151</v>
      </c>
      <c r="C16" s="142">
        <f t="shared" si="12"/>
        <v>86</v>
      </c>
      <c r="D16" s="142">
        <f t="shared" si="12"/>
        <v>1</v>
      </c>
      <c r="E16" s="142">
        <f t="shared" si="12"/>
        <v>1</v>
      </c>
      <c r="F16" s="142">
        <f t="shared" si="12"/>
        <v>0</v>
      </c>
      <c r="G16" s="142">
        <f t="shared" si="12"/>
        <v>0</v>
      </c>
      <c r="H16" s="142">
        <f t="shared" si="12"/>
        <v>2</v>
      </c>
      <c r="I16" s="142">
        <f t="shared" si="12"/>
        <v>1</v>
      </c>
      <c r="J16" s="142">
        <f t="shared" si="12"/>
        <v>157</v>
      </c>
      <c r="K16" s="142">
        <f t="shared" si="12"/>
        <v>89</v>
      </c>
      <c r="L16" s="142">
        <f t="shared" si="12"/>
        <v>157</v>
      </c>
      <c r="M16" s="142">
        <f t="shared" si="12"/>
        <v>89</v>
      </c>
      <c r="N16" s="142">
        <f t="shared" si="12"/>
        <v>0</v>
      </c>
      <c r="O16" s="142">
        <f t="shared" si="12"/>
        <v>0</v>
      </c>
      <c r="P16" s="142">
        <f t="shared" si="12"/>
        <v>0</v>
      </c>
      <c r="Q16" s="142">
        <f t="shared" si="12"/>
        <v>0</v>
      </c>
      <c r="R16" s="142">
        <f t="shared" si="12"/>
        <v>6</v>
      </c>
      <c r="S16" s="142">
        <f t="shared" si="12"/>
        <v>1</v>
      </c>
      <c r="T16" s="142">
        <f t="shared" si="12"/>
        <v>72</v>
      </c>
      <c r="U16" s="142">
        <f t="shared" si="12"/>
        <v>30</v>
      </c>
      <c r="V16" s="142">
        <f t="shared" si="12"/>
        <v>79</v>
      </c>
      <c r="W16" s="142">
        <f t="shared" si="12"/>
        <v>58</v>
      </c>
      <c r="X16" s="142">
        <f t="shared" si="12"/>
        <v>0</v>
      </c>
      <c r="Y16" s="142">
        <f t="shared" si="12"/>
        <v>0</v>
      </c>
      <c r="Z16" s="142">
        <f t="shared" si="12"/>
        <v>0</v>
      </c>
      <c r="AA16" s="142">
        <f t="shared" si="12"/>
        <v>0</v>
      </c>
      <c r="AB16" s="142">
        <f t="shared" si="12"/>
        <v>0</v>
      </c>
      <c r="AC16" s="142">
        <f t="shared" si="12"/>
        <v>0</v>
      </c>
      <c r="AD16" s="142">
        <f t="shared" si="12"/>
        <v>0</v>
      </c>
      <c r="AE16" s="142">
        <f t="shared" si="12"/>
        <v>0</v>
      </c>
      <c r="AF16" s="142">
        <f t="shared" si="12"/>
        <v>0</v>
      </c>
      <c r="AG16" s="142">
        <f t="shared" si="12"/>
        <v>0</v>
      </c>
      <c r="AH16" s="142">
        <f t="shared" si="12"/>
        <v>8072</v>
      </c>
      <c r="AI16" s="142">
        <f t="shared" si="12"/>
        <v>4686</v>
      </c>
      <c r="AJ16" s="142">
        <f t="shared" si="12"/>
        <v>7179</v>
      </c>
      <c r="AK16" s="142">
        <f t="shared" si="12"/>
        <v>4238</v>
      </c>
      <c r="AL16" s="142">
        <f t="shared" si="12"/>
        <v>893</v>
      </c>
      <c r="AM16" s="142">
        <f t="shared" si="12"/>
        <v>448</v>
      </c>
      <c r="AN16" s="142">
        <f t="shared" si="12"/>
        <v>0</v>
      </c>
      <c r="AO16" s="142">
        <f t="shared" si="12"/>
        <v>0</v>
      </c>
      <c r="AP16" s="142">
        <f t="shared" si="12"/>
        <v>0</v>
      </c>
      <c r="AQ16" s="142">
        <f t="shared" si="12"/>
        <v>0</v>
      </c>
      <c r="AR16" s="142">
        <f t="shared" si="12"/>
        <v>0</v>
      </c>
      <c r="AS16" s="142">
        <f t="shared" si="12"/>
        <v>0</v>
      </c>
      <c r="AT16" s="142">
        <f t="shared" si="12"/>
        <v>4</v>
      </c>
      <c r="AU16" s="142">
        <f t="shared" si="12"/>
        <v>2</v>
      </c>
      <c r="AV16" s="142">
        <f t="shared" si="12"/>
        <v>153</v>
      </c>
      <c r="AW16" s="142">
        <f t="shared" si="12"/>
        <v>87</v>
      </c>
      <c r="AX16" s="142">
        <f t="shared" si="12"/>
        <v>0</v>
      </c>
      <c r="AY16" s="142">
        <f t="shared" si="12"/>
        <v>0</v>
      </c>
      <c r="AZ16" s="109"/>
    </row>
    <row r="17" ht="24.0" customHeight="1">
      <c r="A17" s="48" t="s">
        <v>1410</v>
      </c>
      <c r="B17" s="130">
        <f>'SECRETARIAT SEM I'!B17</f>
        <v>0</v>
      </c>
      <c r="C17" s="130">
        <f>'SECRETARIAT SEM I'!C17</f>
        <v>0</v>
      </c>
      <c r="D17" s="131">
        <f>countifs('Liceu final'!$G$5:$G$657,A17,'Liceu final'!$BE$5:$BE$657,"DA")</f>
        <v>0</v>
      </c>
      <c r="E17" s="21">
        <f>countifs('Liceu final'!$F$5:$F$657,"F",'Liceu final'!$G$5:$G$657,A17,'Liceu final'!$BE$5:$BE$657,"DA")</f>
        <v>0</v>
      </c>
      <c r="F17" s="21">
        <f>countifs('Liceu final'!$G$5:$G$657,A17,'Liceu final'!$BF$5:$BF$657,"DA")</f>
        <v>0</v>
      </c>
      <c r="G17" s="21">
        <f>countifs('Liceu final'!$F$5:$F$657,"F",'Liceu final'!$G$5:$G$657,A17,'Liceu final'!$BF$5:$BF$657,"DA")</f>
        <v>0</v>
      </c>
      <c r="H17" s="21">
        <f>countifs('Liceu final'!$G$5:$G$657,A17,'Liceu final'!$BH$5:$BH$657,"DA")</f>
        <v>0</v>
      </c>
      <c r="I17" s="21">
        <f>countifs('Liceu final'!$F$5:$F$657,"F",'Liceu final'!$G$5:$G$657,A17,'Liceu final'!$BH$5:$BH$657,"DA")</f>
        <v>0</v>
      </c>
      <c r="J17" s="21">
        <f>countifs('Liceu final'!$G$5:$G$657,A17,'Liceu final'!$BI$5:$BI$657,"DA")</f>
        <v>34</v>
      </c>
      <c r="K17" s="21">
        <f>countifs('Liceu final'!$F$5:$F$657,"F",'Liceu final'!$G$5:$G$657,A17,'Liceu final'!$BI$5:$BI$657,"DA")</f>
        <v>14</v>
      </c>
      <c r="L17" s="21">
        <f>countifs('Liceu final'!$AZ$5:$AZ$657,"=0",'Liceu final'!$G$5:$G$657,A17,'Liceu final'!$BI$5:$BI$657,"DA",'Liceu final'!$BJ$5:$BJ$657,"NU")</f>
        <v>34</v>
      </c>
      <c r="M17" s="130">
        <f>countifs('Liceu final'!$AZ$5:$AZ$657,"=0",'Liceu final'!$G$5:$G$657,A17,'Liceu final'!$BI$5:$BI$657,"DA",'Liceu final'!$F$5:$F$657,"F",'Liceu final'!$BJ$5:$BJ$657,"NU")</f>
        <v>14</v>
      </c>
      <c r="N17" s="130">
        <f>countifs('Liceu final'!$G$5:$G$657,A17,'Liceu final'!$AX$5:$AX$657,"&lt;6")</f>
        <v>0</v>
      </c>
      <c r="O17" s="130">
        <f>countifs('Liceu final'!$F$5:$F$657,"F",'Liceu final'!$G$5:$G$657,A17,'Liceu final'!$AX$5:$AX$657,"&lt;6")</f>
        <v>0</v>
      </c>
      <c r="P17" s="130">
        <f>countifs('Liceu final'!$G$5:$G$657,A17,'Liceu final'!$AX$5:$AX$657,"&lt;7")-N17</f>
        <v>0</v>
      </c>
      <c r="Q17" s="130">
        <f>countifs('Liceu final'!$F$5:$F$657,"F",'Liceu final'!$G$5:$G$657,A17,'Liceu final'!$AX$5:$AX$657,"&lt;7")-O17</f>
        <v>0</v>
      </c>
      <c r="R17" s="132">
        <f>countifs('Liceu final'!$G$5:$G$657,A17,'Liceu final'!$AX$5:$AX$657,"&lt;8")-N17-P17</f>
        <v>1</v>
      </c>
      <c r="S17" s="130">
        <f>countifs('Liceu final'!$F$5:$F$657,"F",'Liceu final'!$G$5:$G$657,A17,'Liceu final'!$AX$5:$AX$657,"&lt;8")-O17-Q17</f>
        <v>0</v>
      </c>
      <c r="T17" s="132">
        <f>countifs('Liceu final'!$G$5:$G$657,A17,'Liceu final'!$AX$5:$AX$657,"&lt;9")-N17-P17-R17</f>
        <v>7</v>
      </c>
      <c r="U17" s="130">
        <f>countifs('Liceu final'!$F$5:$F$657,"F",'Liceu final'!$G$5:$G$657,A17,'Liceu final'!$AX$5:$AX$657,"&lt;9")-O17-Q17-S17</f>
        <v>2</v>
      </c>
      <c r="V17" s="132">
        <f>countifs('Liceu final'!$G$5:$G$657,A17,'Liceu final'!$AX$5:$AX$657,"&lt;=10")-N17-P17-R17-T17</f>
        <v>26</v>
      </c>
      <c r="W17" s="130">
        <f>countifs('Liceu final'!$F$5:$F$657,"F",'Liceu final'!$G$5:$G$657,A17,'Liceu final'!$AX$5:$AX$657,"&lt;=10")-O17-Q17-S17-U17</f>
        <v>12</v>
      </c>
      <c r="X17" s="130">
        <f>countifs('Liceu final'!$G$5:$G$657,A17,'Liceu final'!$AZ$5:$AZ$657,"&gt;0")</f>
        <v>0</v>
      </c>
      <c r="Y17" s="130">
        <f>countifs('Liceu final'!$F$5:$F$657,"F",'Liceu final'!$G$5:$G$657,A17,'Liceu final'!$AZ$5:$AZ$657,"&gt;0")</f>
        <v>0</v>
      </c>
      <c r="Z17" s="130">
        <f>countifs('Liceu final'!$G$5:$G$657,A17,'Liceu final'!$AZ$5:$AZ$657,"=1")</f>
        <v>0</v>
      </c>
      <c r="AA17" s="130">
        <f>countifs('Liceu final'!$F$5:$F$657,"F",'Liceu final'!$G$5:$G$657,A17,'Liceu final'!$AZ$5:$AZ$657,"=1")</f>
        <v>0</v>
      </c>
      <c r="AB17" s="130">
        <f>countifs('Liceu final'!$G$5:$G$657,A17,'Liceu final'!$AZ$5:$AZ$657,"=2")</f>
        <v>0</v>
      </c>
      <c r="AC17" s="130">
        <f>countifs('Liceu final'!$F$5:$F$657,"F",'Liceu final'!$G$5:$G$657,A17,'Liceu final'!$AZ$5:$AZ$657,"=2")</f>
        <v>0</v>
      </c>
      <c r="AD17" s="130">
        <f>countifs('Liceu final'!$G$5:$G$657,A17,'Liceu final'!$AZ$5:$AZ$657,"=3")</f>
        <v>0</v>
      </c>
      <c r="AE17" s="130">
        <f>countifs('Liceu final'!$F$5:$F$657,"F",'Liceu final'!$G$5:$G$657,A17,'Liceu final'!$AZ$5:$AZ$657,"=3")</f>
        <v>0</v>
      </c>
      <c r="AF17" s="130">
        <f>countifs('Liceu final'!$G$5:$G$657,A17,'Liceu final'!$AZ$5:$AZ$657,"&gt;3")</f>
        <v>0</v>
      </c>
      <c r="AG17" s="130">
        <f>countifs('Liceu final'!$F$5:$F$657,"F",'Liceu final'!$G$5:$G$657,A17,'Liceu final'!$AZ$5:$AZ$657,"&gt;3")</f>
        <v>0</v>
      </c>
      <c r="AH17" s="130">
        <f>SUMIFS('Liceu final'!$BA$5:$BA$657,'Liceu final'!$G$5:$G$657,A17)</f>
        <v>1041</v>
      </c>
      <c r="AI17" s="130">
        <f>SUMIFS('Liceu final'!$BA$5:$BA$657,'Liceu final'!$F$5:$F$657,"F",'Liceu final'!$G$5:$G$657,A17)</f>
        <v>487</v>
      </c>
      <c r="AJ17" s="21">
        <f t="shared" ref="AJ17:AK17" si="13">AH17-AL17</f>
        <v>803</v>
      </c>
      <c r="AK17" s="21">
        <f t="shared" si="13"/>
        <v>391</v>
      </c>
      <c r="AL17" s="130">
        <f>SUMIFS('Liceu final'!$BB$5:$BB$657,'Liceu final'!$G$5:$G$657,A17)</f>
        <v>238</v>
      </c>
      <c r="AM17" s="130">
        <f>SUMIFS('Liceu final'!$BB$5:$BB$657,'Liceu final'!$F$5:$F$657,"F",'Liceu final'!$G$5:$G$657,A17)</f>
        <v>96</v>
      </c>
      <c r="AN17" s="130">
        <f>countifs('Liceu final'!$G$5:$G$657,A17,'Liceu final'!$AW$5:$AW$657,"&lt;7")</f>
        <v>0</v>
      </c>
      <c r="AO17" s="130">
        <f>countifs('Liceu final'!$F$5:$F$657,"F",'Liceu final'!$G$5:$G$657,A17,'Liceu final'!$AW$5:$AW$657,"&lt;7")</f>
        <v>0</v>
      </c>
      <c r="AP17" s="130">
        <f>countifs('Liceu final'!$G$5:$G$657,A17,'Liceu final'!$AW$5:$AW$657,"&lt;8")-AN17</f>
        <v>0</v>
      </c>
      <c r="AQ17" s="130">
        <f>countifs('Liceu final'!$F$5:$F$657,"F",'Liceu final'!$G$5:$G$657,A17,'Liceu final'!$AW$5:$AW$657,"&lt;8")-AO17</f>
        <v>0</v>
      </c>
      <c r="AR17" s="130">
        <f>countifs('Liceu final'!$G$5:$G$657,A17,'Liceu final'!$AW$5:$AW$657,"&lt;9")-AN17-AP17</f>
        <v>0</v>
      </c>
      <c r="AS17" s="130">
        <f>countifs('Liceu final'!$F$5:$F$657,"F",'Liceu final'!$G$5:$G$657,A17,'Liceu final'!$AW$5:$AW$657,"&lt;9")-AO17-AQ17</f>
        <v>0</v>
      </c>
      <c r="AT17" s="130">
        <f>countifs('Liceu final'!$G$5:$G$657,A17,'Liceu final'!$AW$5:$AW$657,"&lt;10")-AN17-AP17-AR17</f>
        <v>0</v>
      </c>
      <c r="AU17" s="130">
        <f>countifs('Liceu final'!$F$5:$F$657,"F",'Liceu final'!$G$5:$G$657,A17,'Liceu final'!$AW$5:$AW$657,"&lt;10")-AO17-AQ17-AS17</f>
        <v>0</v>
      </c>
      <c r="AV17" s="130">
        <f>countifs('Liceu final'!$G$5:$G$657,A17,'Liceu final'!$AW$5:$AW$657,"=10")</f>
        <v>34</v>
      </c>
      <c r="AW17" s="130">
        <f>countifs('Liceu final'!$F$5:$F$657,"F",'Liceu final'!$G$5:$G$657,A17,'Liceu final'!$AW$5:$AW$657,"=10")</f>
        <v>14</v>
      </c>
      <c r="AX17" s="130">
        <f>countifs('Liceu final'!$G$5:$G$657,A17,'Liceu final'!$BJ$5:$BJ$657,"DA")</f>
        <v>0</v>
      </c>
      <c r="AY17" s="130">
        <f>countifs('Liceu final'!$F$5:$F$657,"F",'Liceu final'!$G$5:$G$657,A17,'Liceu final'!$BJ$5:$BJ$657,"DA")</f>
        <v>0</v>
      </c>
      <c r="AZ17" s="109"/>
    </row>
    <row r="18" ht="24.0" customHeight="1">
      <c r="A18" s="48" t="s">
        <v>1480</v>
      </c>
      <c r="B18" s="130">
        <f>'SECRETARIAT SEM I'!B18</f>
        <v>30</v>
      </c>
      <c r="C18" s="130">
        <f>'SECRETARIAT SEM I'!C18</f>
        <v>13</v>
      </c>
      <c r="D18" s="131">
        <f>countifs('Liceu final'!$G$5:$G$657,A18,'Liceu final'!$BE$5:$BE$657,"DA")</f>
        <v>0</v>
      </c>
      <c r="E18" s="21">
        <f>countifs('Liceu final'!$F$5:$F$657,"F",'Liceu final'!$G$5:$G$657,A18,'Liceu final'!$BE$5:$BE$657,"DA")</f>
        <v>0</v>
      </c>
      <c r="F18" s="21">
        <f>countifs('Liceu final'!$G$5:$G$657,A18,'Liceu final'!$BF$5:$BF$657,"DA")</f>
        <v>0</v>
      </c>
      <c r="G18" s="21">
        <f>countifs('Liceu final'!$F$5:$F$657,"F",'Liceu final'!$G$5:$G$657,A18,'Liceu final'!$BF$5:$BF$657,"DA")</f>
        <v>0</v>
      </c>
      <c r="H18" s="21">
        <f>countifs('Liceu final'!$G$5:$G$657,A18,'Liceu final'!$BH$5:$BH$657,"DA")</f>
        <v>0</v>
      </c>
      <c r="I18" s="21">
        <f>countifs('Liceu final'!$F$5:$F$657,"F",'Liceu final'!$G$5:$G$657,A18,'Liceu final'!$BH$5:$BH$657,"DA")</f>
        <v>0</v>
      </c>
      <c r="J18" s="21">
        <f>countifs('Liceu final'!$G$5:$G$657,A18,'Liceu final'!$BI$5:$BI$657,"DA")</f>
        <v>26</v>
      </c>
      <c r="K18" s="21">
        <f>countifs('Liceu final'!$F$5:$F$657,"F",'Liceu final'!$G$5:$G$657,A18,'Liceu final'!$BI$5:$BI$657,"DA")</f>
        <v>8</v>
      </c>
      <c r="L18" s="21">
        <f>countifs('Liceu final'!$AZ$5:$AZ$657,"=0",'Liceu final'!$G$5:$G$657,A18,'Liceu final'!$BI$5:$BI$657,"DA",'Liceu final'!$BJ$5:$BJ$657,"NU")</f>
        <v>26</v>
      </c>
      <c r="M18" s="130">
        <f>countifs('Liceu final'!$AZ$5:$AZ$657,"=0",'Liceu final'!$G$5:$G$657,A18,'Liceu final'!$BI$5:$BI$657,"DA",'Liceu final'!$F$5:$F$657,"F",'Liceu final'!$BJ$5:$BJ$657,"NU")</f>
        <v>8</v>
      </c>
      <c r="N18" s="130">
        <f>countifs('Liceu final'!$G$5:$G$657,A18,'Liceu final'!$AX$5:$AX$657,"&lt;6")</f>
        <v>0</v>
      </c>
      <c r="O18" s="130">
        <f>countifs('Liceu final'!$F$5:$F$657,"F",'Liceu final'!$G$5:$G$657,A18,'Liceu final'!$AX$5:$AX$657,"&lt;6")</f>
        <v>0</v>
      </c>
      <c r="P18" s="130">
        <f>countifs('Liceu final'!$G$5:$G$657,A18,'Liceu final'!$AX$5:$AX$657,"&lt;7")-N18</f>
        <v>4</v>
      </c>
      <c r="Q18" s="130">
        <f>countifs('Liceu final'!$F$5:$F$657,"F",'Liceu final'!$G$5:$G$657,A18,'Liceu final'!$AX$5:$AX$657,"&lt;7")-O18</f>
        <v>2</v>
      </c>
      <c r="R18" s="132">
        <f>countifs('Liceu final'!$G$5:$G$657,A18,'Liceu final'!$AX$5:$AX$657,"&lt;8")-N18-P18</f>
        <v>8</v>
      </c>
      <c r="S18" s="130">
        <f>countifs('Liceu final'!$F$5:$F$657,"F",'Liceu final'!$G$5:$G$657,A18,'Liceu final'!$AX$5:$AX$657,"&lt;8")-O18-Q18</f>
        <v>0</v>
      </c>
      <c r="T18" s="132">
        <f>countifs('Liceu final'!$G$5:$G$657,A18,'Liceu final'!$AX$5:$AX$657,"&lt;9")-N18-P18-R18</f>
        <v>7</v>
      </c>
      <c r="U18" s="130">
        <f>countifs('Liceu final'!$F$5:$F$657,"F",'Liceu final'!$G$5:$G$657,A18,'Liceu final'!$AX$5:$AX$657,"&lt;9")-O18-Q18-S18</f>
        <v>1</v>
      </c>
      <c r="V18" s="132">
        <f>countifs('Liceu final'!$G$5:$G$657,A18,'Liceu final'!$AX$5:$AX$657,"&lt;=10")-N18-P18-R18-T18</f>
        <v>7</v>
      </c>
      <c r="W18" s="130">
        <f>countifs('Liceu final'!$F$5:$F$657,"F",'Liceu final'!$G$5:$G$657,A18,'Liceu final'!$AX$5:$AX$657,"&lt;=10")-O18-Q18-S18-U18</f>
        <v>5</v>
      </c>
      <c r="X18" s="130">
        <f>countifs('Liceu final'!$G$5:$G$657,A18,'Liceu final'!$AZ$5:$AZ$657,"&gt;0")</f>
        <v>0</v>
      </c>
      <c r="Y18" s="130">
        <f>countifs('Liceu final'!$F$5:$F$657,"F",'Liceu final'!$G$5:$G$657,A18,'Liceu final'!$AZ$5:$AZ$657,"&gt;0")</f>
        <v>0</v>
      </c>
      <c r="Z18" s="130">
        <f>countifs('Liceu final'!$G$5:$G$657,A18,'Liceu final'!$AZ$5:$AZ$657,"=1")</f>
        <v>0</v>
      </c>
      <c r="AA18" s="130">
        <f>countifs('Liceu final'!$F$5:$F$657,"F",'Liceu final'!$G$5:$G$657,A18,'Liceu final'!$AZ$5:$AZ$657,"=1")</f>
        <v>0</v>
      </c>
      <c r="AB18" s="130">
        <f>countifs('Liceu final'!$G$5:$G$657,A18,'Liceu final'!$AZ$5:$AZ$657,"=2")</f>
        <v>0</v>
      </c>
      <c r="AC18" s="130">
        <f>countifs('Liceu final'!$F$5:$F$657,"F",'Liceu final'!$G$5:$G$657,A18,'Liceu final'!$AZ$5:$AZ$657,"=2")</f>
        <v>0</v>
      </c>
      <c r="AD18" s="130">
        <f>countifs('Liceu final'!$G$5:$G$657,A18,'Liceu final'!$AZ$5:$AZ$657,"=3")</f>
        <v>0</v>
      </c>
      <c r="AE18" s="130">
        <f>countifs('Liceu final'!$F$5:$F$657,"F",'Liceu final'!$G$5:$G$657,A18,'Liceu final'!$AZ$5:$AZ$657,"=3")</f>
        <v>0</v>
      </c>
      <c r="AF18" s="130">
        <f>countifs('Liceu final'!$G$5:$G$657,A18,'Liceu final'!$AZ$5:$AZ$657,"&gt;3")</f>
        <v>0</v>
      </c>
      <c r="AG18" s="130">
        <f>countifs('Liceu final'!$F$5:$F$657,"F",'Liceu final'!$G$5:$G$657,A18,'Liceu final'!$AZ$5:$AZ$657,"&gt;3")</f>
        <v>0</v>
      </c>
      <c r="AH18" s="130">
        <f>SUMIFS('Liceu final'!$BA$5:$BA$657,'Liceu final'!$G$5:$G$657,A18)</f>
        <v>1263</v>
      </c>
      <c r="AI18" s="130">
        <f>SUMIFS('Liceu final'!$BA$5:$BA$657,'Liceu final'!$F$5:$F$657,"F",'Liceu final'!$G$5:$G$657,A18)</f>
        <v>538</v>
      </c>
      <c r="AJ18" s="21">
        <f t="shared" ref="AJ18:AK18" si="14">AH18-AL18</f>
        <v>782</v>
      </c>
      <c r="AK18" s="21">
        <f t="shared" si="14"/>
        <v>339</v>
      </c>
      <c r="AL18" s="130">
        <f>SUMIFS('Liceu final'!$BB$5:$BB$657,'Liceu final'!$G$5:$G$657,A18)</f>
        <v>481</v>
      </c>
      <c r="AM18" s="130">
        <f>SUMIFS('Liceu final'!$BB$5:$BB$657,'Liceu final'!$F$5:$F$657,"F",'Liceu final'!$G$5:$G$657,A18)</f>
        <v>199</v>
      </c>
      <c r="AN18" s="130">
        <f>countifs('Liceu final'!$G$5:$G$657,A18,'Liceu final'!$AW$5:$AW$657,"&lt;7")</f>
        <v>0</v>
      </c>
      <c r="AO18" s="130">
        <f>countifs('Liceu final'!$F$5:$F$657,"F",'Liceu final'!$G$5:$G$657,A18,'Liceu final'!$AW$5:$AW$657,"&lt;7")</f>
        <v>0</v>
      </c>
      <c r="AP18" s="130">
        <f>countifs('Liceu final'!$G$5:$G$657,A18,'Liceu final'!$AW$5:$AW$657,"&lt;8")-AN18</f>
        <v>1</v>
      </c>
      <c r="AQ18" s="130">
        <f>countifs('Liceu final'!$F$5:$F$657,"F",'Liceu final'!$G$5:$G$657,A18,'Liceu final'!$AW$5:$AW$657,"&lt;8")-AO18</f>
        <v>1</v>
      </c>
      <c r="AR18" s="130">
        <f>countifs('Liceu final'!$G$5:$G$657,A18,'Liceu final'!$AW$5:$AW$657,"&lt;9")-AN18-AP18</f>
        <v>0</v>
      </c>
      <c r="AS18" s="130">
        <f>countifs('Liceu final'!$F$5:$F$657,"F",'Liceu final'!$G$5:$G$657,A18,'Liceu final'!$AW$5:$AW$657,"&lt;9")-AO18-AQ18</f>
        <v>0</v>
      </c>
      <c r="AT18" s="130">
        <f>countifs('Liceu final'!$G$5:$G$657,A18,'Liceu final'!$AW$5:$AW$657,"&lt;10")-AN18-AP18-AR18</f>
        <v>4</v>
      </c>
      <c r="AU18" s="130">
        <f>countifs('Liceu final'!$F$5:$F$657,"F",'Liceu final'!$G$5:$G$657,A18,'Liceu final'!$AW$5:$AW$657,"&lt;10")-AO18-AQ18-AS18</f>
        <v>2</v>
      </c>
      <c r="AV18" s="130">
        <f>countifs('Liceu final'!$G$5:$G$657,A18,'Liceu final'!$AW$5:$AW$657,"=10")</f>
        <v>21</v>
      </c>
      <c r="AW18" s="130">
        <f>countifs('Liceu final'!$F$5:$F$657,"F",'Liceu final'!$G$5:$G$657,A18,'Liceu final'!$AW$5:$AW$657,"=10")</f>
        <v>5</v>
      </c>
      <c r="AX18" s="130">
        <f>countifs('Liceu final'!$G$5:$G$657,A18,'Liceu final'!$BJ$5:$BJ$657,"DA")</f>
        <v>0</v>
      </c>
      <c r="AY18" s="130">
        <f>countifs('Liceu final'!$F$5:$F$657,"F",'Liceu final'!$G$5:$G$657,A18,'Liceu final'!$BJ$5:$BJ$657,"DA")</f>
        <v>0</v>
      </c>
      <c r="AZ18" s="109"/>
    </row>
    <row r="19" ht="24.0" customHeight="1">
      <c r="A19" s="48" t="s">
        <v>1520</v>
      </c>
      <c r="B19" s="130">
        <f>'SECRETARIAT SEM I'!B19</f>
        <v>31</v>
      </c>
      <c r="C19" s="130">
        <f>'SECRETARIAT SEM I'!C19</f>
        <v>18</v>
      </c>
      <c r="D19" s="131">
        <f>countifs('Liceu final'!$G$5:$G$657,A19,'Liceu final'!$BE$5:$BE$657,"DA")</f>
        <v>0</v>
      </c>
      <c r="E19" s="21">
        <f>countifs('Liceu final'!$F$5:$F$657,"F",'Liceu final'!$G$5:$G$657,A19,'Liceu final'!$BE$5:$BE$657,"DA")</f>
        <v>0</v>
      </c>
      <c r="F19" s="21">
        <f>countifs('Liceu final'!$G$5:$G$657,A19,'Liceu final'!$BF$5:$BF$657,"DA")</f>
        <v>0</v>
      </c>
      <c r="G19" s="21">
        <f>countifs('Liceu final'!$F$5:$F$657,"F",'Liceu final'!$G$5:$G$657,A19,'Liceu final'!$BF$5:$BF$657,"DA")</f>
        <v>0</v>
      </c>
      <c r="H19" s="21">
        <f>countifs('Liceu final'!$G$5:$G$657,A19,'Liceu final'!$BH$5:$BH$657,"DA")</f>
        <v>1</v>
      </c>
      <c r="I19" s="21">
        <f>countifs('Liceu final'!$F$5:$F$657,"F",'Liceu final'!$G$5:$G$657,A19,'Liceu final'!$BH$5:$BH$657,"DA")</f>
        <v>1</v>
      </c>
      <c r="J19" s="21">
        <f>countifs('Liceu final'!$G$5:$G$657,A19,'Liceu final'!$BI$5:$BI$657,"DA")</f>
        <v>27</v>
      </c>
      <c r="K19" s="21">
        <f>countifs('Liceu final'!$F$5:$F$657,"F",'Liceu final'!$G$5:$G$657,A19,'Liceu final'!$BI$5:$BI$657,"DA")</f>
        <v>16</v>
      </c>
      <c r="L19" s="21">
        <f>countifs('Liceu final'!$AZ$5:$AZ$657,"=0",'Liceu final'!$G$5:$G$657,A19,'Liceu final'!$BI$5:$BI$657,"DA",'Liceu final'!$BJ$5:$BJ$657,"NU")</f>
        <v>27</v>
      </c>
      <c r="M19" s="130">
        <f>countifs('Liceu final'!$AZ$5:$AZ$657,"=0",'Liceu final'!$G$5:$G$657,A19,'Liceu final'!$BI$5:$BI$657,"DA",'Liceu final'!$F$5:$F$657,"F",'Liceu final'!$BJ$5:$BJ$657,"NU")</f>
        <v>16</v>
      </c>
      <c r="N19" s="130">
        <f>countifs('Liceu final'!$G$5:$G$657,A19,'Liceu final'!$AX$5:$AX$657,"&lt;6")</f>
        <v>0</v>
      </c>
      <c r="O19" s="130">
        <f>countifs('Liceu final'!$F$5:$F$657,"F",'Liceu final'!$G$5:$G$657,A19,'Liceu final'!$AX$5:$AX$657,"&lt;6")</f>
        <v>0</v>
      </c>
      <c r="P19" s="130">
        <f>countifs('Liceu final'!$G$5:$G$657,A19,'Liceu final'!$AX$5:$AX$657,"&lt;7")-N19</f>
        <v>0</v>
      </c>
      <c r="Q19" s="130">
        <f>countifs('Liceu final'!$F$5:$F$657,"F",'Liceu final'!$G$5:$G$657,A19,'Liceu final'!$AX$5:$AX$657,"&lt;7")-O19</f>
        <v>0</v>
      </c>
      <c r="R19" s="132">
        <f>countifs('Liceu final'!$G$5:$G$657,A19,'Liceu final'!$AX$5:$AX$657,"&lt;8")-N19-P19</f>
        <v>1</v>
      </c>
      <c r="S19" s="130">
        <f>countifs('Liceu final'!$F$5:$F$657,"F",'Liceu final'!$G$5:$G$657,A19,'Liceu final'!$AX$5:$AX$657,"&lt;8")-O19-Q19</f>
        <v>0</v>
      </c>
      <c r="T19" s="132">
        <f>countifs('Liceu final'!$G$5:$G$657,A19,'Liceu final'!$AX$5:$AX$657,"&lt;9")-N19-P19-R19</f>
        <v>5</v>
      </c>
      <c r="U19" s="130">
        <f>countifs('Liceu final'!$F$5:$F$657,"F",'Liceu final'!$G$5:$G$657,A19,'Liceu final'!$AX$5:$AX$657,"&lt;9")-O19-Q19-S19</f>
        <v>3</v>
      </c>
      <c r="V19" s="132">
        <f>countifs('Liceu final'!$G$5:$G$657,A19,'Liceu final'!$AX$5:$AX$657,"&lt;=10")-N19-P19-R19-T19</f>
        <v>21</v>
      </c>
      <c r="W19" s="130">
        <f>countifs('Liceu final'!$F$5:$F$657,"F",'Liceu final'!$G$5:$G$657,A19,'Liceu final'!$AX$5:$AX$657,"&lt;=10")-O19-Q19-S19-U19</f>
        <v>13</v>
      </c>
      <c r="X19" s="130">
        <f>countifs('Liceu final'!$G$5:$G$657,A19,'Liceu final'!$AZ$5:$AZ$657,"&gt;0")</f>
        <v>0</v>
      </c>
      <c r="Y19" s="130">
        <f>countifs('Liceu final'!$F$5:$F$657,"F",'Liceu final'!$G$5:$G$657,A19,'Liceu final'!$AZ$5:$AZ$657,"&gt;0")</f>
        <v>0</v>
      </c>
      <c r="Z19" s="130">
        <f>countifs('Liceu final'!$G$5:$G$657,A19,'Liceu final'!$AZ$5:$AZ$657,"=1")</f>
        <v>0</v>
      </c>
      <c r="AA19" s="130">
        <f>countifs('Liceu final'!$F$5:$F$657,"F",'Liceu final'!$G$5:$G$657,A19,'Liceu final'!$AZ$5:$AZ$657,"=1")</f>
        <v>0</v>
      </c>
      <c r="AB19" s="130">
        <f>countifs('Liceu final'!$G$5:$G$657,A19,'Liceu final'!$AZ$5:$AZ$657,"=2")</f>
        <v>0</v>
      </c>
      <c r="AC19" s="130">
        <f>countifs('Liceu final'!$F$5:$F$657,"F",'Liceu final'!$G$5:$G$657,A19,'Liceu final'!$AZ$5:$AZ$657,"=2")</f>
        <v>0</v>
      </c>
      <c r="AD19" s="130">
        <f>countifs('Liceu final'!$G$5:$G$657,A19,'Liceu final'!$AZ$5:$AZ$657,"=3")</f>
        <v>0</v>
      </c>
      <c r="AE19" s="130">
        <f>countifs('Liceu final'!$F$5:$F$657,"F",'Liceu final'!$G$5:$G$657,A19,'Liceu final'!$AZ$5:$AZ$657,"=3")</f>
        <v>0</v>
      </c>
      <c r="AF19" s="130">
        <f>countifs('Liceu final'!$G$5:$G$657,A19,'Liceu final'!$AZ$5:$AZ$657,"&gt;3")</f>
        <v>0</v>
      </c>
      <c r="AG19" s="130">
        <f>countifs('Liceu final'!$F$5:$F$657,"F",'Liceu final'!$G$5:$G$657,A19,'Liceu final'!$AZ$5:$AZ$657,"&gt;3")</f>
        <v>0</v>
      </c>
      <c r="AH19" s="130">
        <f>SUMIFS('Liceu final'!$BA$5:$BA$657,'Liceu final'!$G$5:$G$657,A19)</f>
        <v>1326</v>
      </c>
      <c r="AI19" s="130">
        <f>SUMIFS('Liceu final'!$BA$5:$BA$657,'Liceu final'!$F$5:$F$657,"F",'Liceu final'!$G$5:$G$657,A19)</f>
        <v>737</v>
      </c>
      <c r="AJ19" s="21">
        <f t="shared" ref="AJ19:AK19" si="15">AH19-AL19</f>
        <v>1117</v>
      </c>
      <c r="AK19" s="21">
        <f t="shared" si="15"/>
        <v>612</v>
      </c>
      <c r="AL19" s="130">
        <f>SUMIFS('Liceu final'!$BB$5:$BB$657,'Liceu final'!$G$5:$G$657,A19)</f>
        <v>209</v>
      </c>
      <c r="AM19" s="130">
        <f>SUMIFS('Liceu final'!$BB$5:$BB$657,'Liceu final'!$F$5:$F$657,"F",'Liceu final'!$G$5:$G$657,A19)</f>
        <v>125</v>
      </c>
      <c r="AN19" s="130">
        <f>countifs('Liceu final'!$G$5:$G$657,A19,'Liceu final'!$AW$5:$AW$657,"&lt;7")</f>
        <v>0</v>
      </c>
      <c r="AO19" s="130">
        <f>countifs('Liceu final'!$F$5:$F$657,"F",'Liceu final'!$G$5:$G$657,A19,'Liceu final'!$AW$5:$AW$657,"&lt;7")</f>
        <v>0</v>
      </c>
      <c r="AP19" s="130">
        <f>countifs('Liceu final'!$G$5:$G$657,A19,'Liceu final'!$AW$5:$AW$657,"&lt;8")-AN19</f>
        <v>0</v>
      </c>
      <c r="AQ19" s="130">
        <f>countifs('Liceu final'!$F$5:$F$657,"F",'Liceu final'!$G$5:$G$657,A19,'Liceu final'!$AW$5:$AW$657,"&lt;8")-AO19</f>
        <v>0</v>
      </c>
      <c r="AR19" s="130">
        <f>countifs('Liceu final'!$G$5:$G$657,A19,'Liceu final'!$AW$5:$AW$657,"&lt;9")-AN19-AP19</f>
        <v>0</v>
      </c>
      <c r="AS19" s="130">
        <f>countifs('Liceu final'!$F$5:$F$657,"F",'Liceu final'!$G$5:$G$657,A19,'Liceu final'!$AW$5:$AW$657,"&lt;9")-AO19-AQ19</f>
        <v>0</v>
      </c>
      <c r="AT19" s="130">
        <f>countifs('Liceu final'!$G$5:$G$657,A19,'Liceu final'!$AW$5:$AW$657,"&lt;10")-AN19-AP19-AR19</f>
        <v>0</v>
      </c>
      <c r="AU19" s="130">
        <f>countifs('Liceu final'!$F$5:$F$657,"F",'Liceu final'!$G$5:$G$657,A19,'Liceu final'!$AW$5:$AW$657,"&lt;10")-AO19-AQ19-AS19</f>
        <v>0</v>
      </c>
      <c r="AV19" s="130">
        <f>countifs('Liceu final'!$G$5:$G$657,A19,'Liceu final'!$AW$5:$AW$657,"=10")</f>
        <v>27</v>
      </c>
      <c r="AW19" s="130">
        <f>countifs('Liceu final'!$F$5:$F$657,"F",'Liceu final'!$G$5:$G$657,A19,'Liceu final'!$AW$5:$AW$657,"=10")</f>
        <v>16</v>
      </c>
      <c r="AX19" s="130">
        <f>countifs('Liceu final'!$G$5:$G$657,A19,'Liceu final'!$BJ$5:$BJ$657,"DA")</f>
        <v>0</v>
      </c>
      <c r="AY19" s="130">
        <f>countifs('Liceu final'!$F$5:$F$657,"F",'Liceu final'!$G$5:$G$657,A19,'Liceu final'!$BJ$5:$BJ$657,"DA")</f>
        <v>0</v>
      </c>
      <c r="AZ19" s="109"/>
    </row>
    <row r="20" ht="24.0" customHeight="1">
      <c r="A20" s="48" t="s">
        <v>1547</v>
      </c>
      <c r="B20" s="130">
        <f>'SECRETARIAT SEM I'!B20</f>
        <v>30</v>
      </c>
      <c r="C20" s="130">
        <f>'SECRETARIAT SEM I'!C20</f>
        <v>25</v>
      </c>
      <c r="D20" s="131">
        <f>countifs('Liceu final'!$G$5:$G$657,A20,'Liceu final'!$BE$5:$BE$657,"DA")</f>
        <v>0</v>
      </c>
      <c r="E20" s="21">
        <f>countifs('Liceu final'!$F$5:$F$657,"F",'Liceu final'!$G$5:$G$657,A20,'Liceu final'!$BE$5:$BE$657,"DA")</f>
        <v>0</v>
      </c>
      <c r="F20" s="21">
        <f>countifs('Liceu final'!$G$5:$G$657,A20,'Liceu final'!$BF$5:$BF$657,"DA")</f>
        <v>0</v>
      </c>
      <c r="G20" s="21">
        <f>countifs('Liceu final'!$F$5:$F$657,"F",'Liceu final'!$G$5:$G$657,A20,'Liceu final'!$BF$5:$BF$657,"DA")</f>
        <v>0</v>
      </c>
      <c r="H20" s="21">
        <f>countifs('Liceu final'!$G$5:$G$657,A20,'Liceu final'!$BH$5:$BH$657,"DA")</f>
        <v>1</v>
      </c>
      <c r="I20" s="21">
        <f>countifs('Liceu final'!$F$5:$F$657,"F",'Liceu final'!$G$5:$G$657,A20,'Liceu final'!$BH$5:$BH$657,"DA")</f>
        <v>0</v>
      </c>
      <c r="J20" s="21">
        <f>countifs('Liceu final'!$G$5:$G$657,A20,'Liceu final'!$BI$5:$BI$657,"DA")</f>
        <v>32</v>
      </c>
      <c r="K20" s="21">
        <f>countifs('Liceu final'!$F$5:$F$657,"F",'Liceu final'!$G$5:$G$657,A20,'Liceu final'!$BI$5:$BI$657,"DA")</f>
        <v>21</v>
      </c>
      <c r="L20" s="21">
        <f>countifs('Liceu final'!$AZ$5:$AZ$657,"=0",'Liceu final'!$G$5:$G$657,A20,'Liceu final'!$BI$5:$BI$657,"DA",'Liceu final'!$BJ$5:$BJ$657,"NU")</f>
        <v>32</v>
      </c>
      <c r="M20" s="130">
        <f>countifs('Liceu final'!$AZ$5:$AZ$657,"=0",'Liceu final'!$G$5:$G$657,A20,'Liceu final'!$BI$5:$BI$657,"DA",'Liceu final'!$F$5:$F$657,"F",'Liceu final'!$BJ$5:$BJ$657,"NU")</f>
        <v>21</v>
      </c>
      <c r="N20" s="130">
        <f>countifs('Liceu final'!$G$5:$G$657,A20,'Liceu final'!$AX$5:$AX$657,"&lt;6")</f>
        <v>0</v>
      </c>
      <c r="O20" s="130">
        <f>countifs('Liceu final'!$F$5:$F$657,"F",'Liceu final'!$G$5:$G$657,A20,'Liceu final'!$AX$5:$AX$657,"&lt;6")</f>
        <v>0</v>
      </c>
      <c r="P20" s="130">
        <f>countifs('Liceu final'!$G$5:$G$657,A20,'Liceu final'!$AX$5:$AX$657,"&lt;7")-N20</f>
        <v>0</v>
      </c>
      <c r="Q20" s="130">
        <f>countifs('Liceu final'!$F$5:$F$657,"F",'Liceu final'!$G$5:$G$657,A20,'Liceu final'!$AX$5:$AX$657,"&lt;7")-O20</f>
        <v>0</v>
      </c>
      <c r="R20" s="132">
        <f>countifs('Liceu final'!$G$5:$G$657,A20,'Liceu final'!$AX$5:$AX$657,"&lt;8")-N20-P20</f>
        <v>1</v>
      </c>
      <c r="S20" s="130">
        <f>countifs('Liceu final'!$F$5:$F$657,"F",'Liceu final'!$G$5:$G$657,A20,'Liceu final'!$AX$5:$AX$657,"&lt;8")-O20-Q20</f>
        <v>0</v>
      </c>
      <c r="T20" s="132">
        <f>countifs('Liceu final'!$G$5:$G$657,A20,'Liceu final'!$AX$5:$AX$657,"&lt;9")-N20-P20-R20</f>
        <v>5</v>
      </c>
      <c r="U20" s="130">
        <f>countifs('Liceu final'!$F$5:$F$657,"F",'Liceu final'!$G$5:$G$657,A20,'Liceu final'!$AX$5:$AX$657,"&lt;9")-O20-Q20-S20</f>
        <v>1</v>
      </c>
      <c r="V20" s="132">
        <f>countifs('Liceu final'!$G$5:$G$657,A20,'Liceu final'!$AX$5:$AX$657,"&lt;=10")-N20-P20-R20-T20</f>
        <v>26</v>
      </c>
      <c r="W20" s="130">
        <f>countifs('Liceu final'!$F$5:$F$657,"F",'Liceu final'!$G$5:$G$657,A20,'Liceu final'!$AX$5:$AX$657,"&lt;=10")-O20-Q20-S20-U20</f>
        <v>20</v>
      </c>
      <c r="X20" s="130">
        <f>countifs('Liceu final'!$G$5:$G$657,A20,'Liceu final'!$AZ$5:$AZ$657,"&gt;0")</f>
        <v>0</v>
      </c>
      <c r="Y20" s="130">
        <f>countifs('Liceu final'!$F$5:$F$657,"F",'Liceu final'!$G$5:$G$657,A20,'Liceu final'!$AZ$5:$AZ$657,"&gt;0")</f>
        <v>0</v>
      </c>
      <c r="Z20" s="130">
        <f>countifs('Liceu final'!$G$5:$G$657,A20,'Liceu final'!$AZ$5:$AZ$657,"=1")</f>
        <v>0</v>
      </c>
      <c r="AA20" s="130">
        <f>countifs('Liceu final'!$F$5:$F$657,"F",'Liceu final'!$G$5:$G$657,A20,'Liceu final'!$AZ$5:$AZ$657,"=1")</f>
        <v>0</v>
      </c>
      <c r="AB20" s="130">
        <f>countifs('Liceu final'!$G$5:$G$657,A20,'Liceu final'!$AZ$5:$AZ$657,"=2")</f>
        <v>0</v>
      </c>
      <c r="AC20" s="130">
        <f>countifs('Liceu final'!$F$5:$F$657,"F",'Liceu final'!$G$5:$G$657,A20,'Liceu final'!$AZ$5:$AZ$657,"=2")</f>
        <v>0</v>
      </c>
      <c r="AD20" s="130">
        <f>countifs('Liceu final'!$G$5:$G$657,A20,'Liceu final'!$AZ$5:$AZ$657,"=3")</f>
        <v>0</v>
      </c>
      <c r="AE20" s="130">
        <f>countifs('Liceu final'!$F$5:$F$657,"F",'Liceu final'!$G$5:$G$657,A20,'Liceu final'!$AZ$5:$AZ$657,"=3")</f>
        <v>0</v>
      </c>
      <c r="AF20" s="130">
        <f>countifs('Liceu final'!$G$5:$G$657,A20,'Liceu final'!$AZ$5:$AZ$657,"&gt;3")</f>
        <v>0</v>
      </c>
      <c r="AG20" s="130">
        <f>countifs('Liceu final'!$F$5:$F$657,"F",'Liceu final'!$G$5:$G$657,A20,'Liceu final'!$AZ$5:$AZ$657,"&gt;3")</f>
        <v>0</v>
      </c>
      <c r="AH20" s="130">
        <f>SUMIFS('Liceu final'!$BA$5:$BA$657,'Liceu final'!$G$5:$G$657,A20)</f>
        <v>1781</v>
      </c>
      <c r="AI20" s="130">
        <f>SUMIFS('Liceu final'!$BA$5:$BA$657,'Liceu final'!$F$5:$F$657,"F",'Liceu final'!$G$5:$G$657,A20)</f>
        <v>1332</v>
      </c>
      <c r="AJ20" s="21">
        <f t="shared" ref="AJ20:AK20" si="16">AH20-AL20</f>
        <v>1627</v>
      </c>
      <c r="AK20" s="21">
        <f t="shared" si="16"/>
        <v>1241</v>
      </c>
      <c r="AL20" s="130">
        <f>SUMIFS('Liceu final'!$BB$5:$BB$657,'Liceu final'!$G$5:$G$657,A20)</f>
        <v>154</v>
      </c>
      <c r="AM20" s="130">
        <f>SUMIFS('Liceu final'!$BB$5:$BB$657,'Liceu final'!$F$5:$F$657,"F",'Liceu final'!$G$5:$G$657,A20)</f>
        <v>91</v>
      </c>
      <c r="AN20" s="130">
        <f>countifs('Liceu final'!$G$5:$G$657,A20,'Liceu final'!$AW$5:$AW$657,"&lt;7")</f>
        <v>0</v>
      </c>
      <c r="AO20" s="130">
        <f>countifs('Liceu final'!$F$5:$F$657,"F",'Liceu final'!$G$5:$G$657,A20,'Liceu final'!$AW$5:$AW$657,"&lt;7")</f>
        <v>0</v>
      </c>
      <c r="AP20" s="130">
        <f>countifs('Liceu final'!$G$5:$G$657,A20,'Liceu final'!$AW$5:$AW$657,"&lt;8")-AN20</f>
        <v>0</v>
      </c>
      <c r="AQ20" s="130">
        <f>countifs('Liceu final'!$F$5:$F$657,"F",'Liceu final'!$G$5:$G$657,A20,'Liceu final'!$AW$5:$AW$657,"&lt;8")-AO20</f>
        <v>0</v>
      </c>
      <c r="AR20" s="130">
        <f>countifs('Liceu final'!$G$5:$G$657,A20,'Liceu final'!$AW$5:$AW$657,"&lt;9")-AN20-AP20</f>
        <v>0</v>
      </c>
      <c r="AS20" s="130">
        <f>countifs('Liceu final'!$F$5:$F$657,"F",'Liceu final'!$G$5:$G$657,A20,'Liceu final'!$AW$5:$AW$657,"&lt;9")-AO20-AQ20</f>
        <v>0</v>
      </c>
      <c r="AT20" s="130">
        <f>countifs('Liceu final'!$G$5:$G$657,A20,'Liceu final'!$AW$5:$AW$657,"&lt;10")-AN20-AP20-AR20</f>
        <v>0</v>
      </c>
      <c r="AU20" s="130">
        <f>countifs('Liceu final'!$F$5:$F$657,"F",'Liceu final'!$G$5:$G$657,A20,'Liceu final'!$AW$5:$AW$657,"&lt;10")-AO20-AQ20-AS20</f>
        <v>0</v>
      </c>
      <c r="AV20" s="130">
        <f>countifs('Liceu final'!$G$5:$G$657,A20,'Liceu final'!$AW$5:$AW$657,"=10")</f>
        <v>32</v>
      </c>
      <c r="AW20" s="130">
        <f>countifs('Liceu final'!$F$5:$F$657,"F",'Liceu final'!$G$5:$G$657,A20,'Liceu final'!$AW$5:$AW$657,"=10")</f>
        <v>21</v>
      </c>
      <c r="AX20" s="130">
        <f>countifs('Liceu final'!$G$5:$G$657,A20,'Liceu final'!$BJ$5:$BJ$657,"DA")</f>
        <v>0</v>
      </c>
      <c r="AY20" s="130">
        <f>countifs('Liceu final'!$F$5:$F$657,"F",'Liceu final'!$G$5:$G$657,A20,'Liceu final'!$BJ$5:$BJ$657,"DA")</f>
        <v>0</v>
      </c>
      <c r="AZ20" s="109"/>
    </row>
    <row r="21" ht="24.0" customHeight="1">
      <c r="A21" s="48" t="s">
        <v>1577</v>
      </c>
      <c r="B21" s="130">
        <f>'SECRETARIAT SEM I'!B21</f>
        <v>32</v>
      </c>
      <c r="C21" s="130">
        <f>'SECRETARIAT SEM I'!C21</f>
        <v>22</v>
      </c>
      <c r="D21" s="131">
        <f>countifs('Liceu final'!$G$5:$G$657,A21,'Liceu final'!$BE$5:$BE$657,"DA")</f>
        <v>0</v>
      </c>
      <c r="E21" s="21">
        <f>countifs('Liceu final'!$F$5:$F$657,"F",'Liceu final'!$G$5:$G$657,A21,'Liceu final'!$BE$5:$BE$657,"DA")</f>
        <v>0</v>
      </c>
      <c r="F21" s="21">
        <f>countifs('Liceu final'!$G$5:$G$657,A21,'Liceu final'!$BF$5:$BF$657,"DA")</f>
        <v>0</v>
      </c>
      <c r="G21" s="21">
        <f>countifs('Liceu final'!$F$5:$F$657,"F",'Liceu final'!$G$5:$G$657,A21,'Liceu final'!$BF$5:$BF$657,"DA")</f>
        <v>0</v>
      </c>
      <c r="H21" s="21">
        <f>countifs('Liceu final'!$G$5:$G$657,A21,'Liceu final'!$BH$5:$BH$657,"DA")</f>
        <v>1</v>
      </c>
      <c r="I21" s="21">
        <f>countifs('Liceu final'!$F$5:$F$657,"F",'Liceu final'!$G$5:$G$657,A21,'Liceu final'!$BH$5:$BH$657,"DA")</f>
        <v>0</v>
      </c>
      <c r="J21" s="21">
        <f>countifs('Liceu final'!$G$5:$G$657,A21,'Liceu final'!$BI$5:$BI$657,"DA")</f>
        <v>33</v>
      </c>
      <c r="K21" s="21">
        <f>countifs('Liceu final'!$F$5:$F$657,"F",'Liceu final'!$G$5:$G$657,A21,'Liceu final'!$BI$5:$BI$657,"DA")</f>
        <v>21</v>
      </c>
      <c r="L21" s="21">
        <f>countifs('Liceu final'!$AZ$5:$AZ$657,"=0",'Liceu final'!$G$5:$G$657,A21,'Liceu final'!$BI$5:$BI$657,"DA",'Liceu final'!$BJ$5:$BJ$657,"NU")</f>
        <v>33</v>
      </c>
      <c r="M21" s="130">
        <f>countifs('Liceu final'!$AZ$5:$AZ$657,"=0",'Liceu final'!$G$5:$G$657,A21,'Liceu final'!$BI$5:$BI$657,"DA",'Liceu final'!$F$5:$F$657,"F",'Liceu final'!$BJ$5:$BJ$657,"NU")</f>
        <v>21</v>
      </c>
      <c r="N21" s="130">
        <f>countifs('Liceu final'!$G$5:$G$657,A21,'Liceu final'!$AX$5:$AX$657,"&lt;6")</f>
        <v>0</v>
      </c>
      <c r="O21" s="130">
        <f>countifs('Liceu final'!$F$5:$F$657,"F",'Liceu final'!$G$5:$G$657,A21,'Liceu final'!$AX$5:$AX$657,"&lt;6")</f>
        <v>0</v>
      </c>
      <c r="P21" s="130">
        <f>countifs('Liceu final'!$G$5:$G$657,A21,'Liceu final'!$AX$5:$AX$657,"&lt;7")-N21</f>
        <v>0</v>
      </c>
      <c r="Q21" s="130">
        <f>countifs('Liceu final'!$F$5:$F$657,"F",'Liceu final'!$G$5:$G$657,A21,'Liceu final'!$AX$5:$AX$657,"&lt;7")-O21</f>
        <v>0</v>
      </c>
      <c r="R21" s="132">
        <f>countifs('Liceu final'!$G$5:$G$657,A21,'Liceu final'!$AX$5:$AX$657,"&lt;8")-N21-P21</f>
        <v>0</v>
      </c>
      <c r="S21" s="130">
        <f>countifs('Liceu final'!$F$5:$F$657,"F",'Liceu final'!$G$5:$G$657,A21,'Liceu final'!$AX$5:$AX$657,"&lt;8")-O21-Q21</f>
        <v>0</v>
      </c>
      <c r="T21" s="132">
        <f>countifs('Liceu final'!$G$5:$G$657,A21,'Liceu final'!$AX$5:$AX$657,"&lt;9")-N21-P21-R21</f>
        <v>6</v>
      </c>
      <c r="U21" s="130">
        <f>countifs('Liceu final'!$F$5:$F$657,"F",'Liceu final'!$G$5:$G$657,A21,'Liceu final'!$AX$5:$AX$657,"&lt;9")-O21-Q21-S21</f>
        <v>3</v>
      </c>
      <c r="V21" s="132">
        <f>countifs('Liceu final'!$G$5:$G$657,A21,'Liceu final'!$AX$5:$AX$657,"&lt;=10")-N21-P21-R21-T21</f>
        <v>27</v>
      </c>
      <c r="W21" s="130">
        <f>countifs('Liceu final'!$F$5:$F$657,"F",'Liceu final'!$G$5:$G$657,A21,'Liceu final'!$AX$5:$AX$657,"&lt;=10")-O21-Q21-S21-U21</f>
        <v>18</v>
      </c>
      <c r="X21" s="130">
        <f>countifs('Liceu final'!$G$5:$G$657,A21,'Liceu final'!$AZ$5:$AZ$657,"&gt;0")</f>
        <v>0</v>
      </c>
      <c r="Y21" s="130">
        <f>countifs('Liceu final'!$F$5:$F$657,"F",'Liceu final'!$G$5:$G$657,A21,'Liceu final'!$AZ$5:$AZ$657,"&gt;0")</f>
        <v>0</v>
      </c>
      <c r="Z21" s="130">
        <f>countifs('Liceu final'!$G$5:$G$657,A21,'Liceu final'!$AZ$5:$AZ$657,"=1")</f>
        <v>0</v>
      </c>
      <c r="AA21" s="130">
        <f>countifs('Liceu final'!$F$5:$F$657,"F",'Liceu final'!$G$5:$G$657,A21,'Liceu final'!$AZ$5:$AZ$657,"=1")</f>
        <v>0</v>
      </c>
      <c r="AB21" s="130">
        <f>countifs('Liceu final'!$G$5:$G$657,A21,'Liceu final'!$AZ$5:$AZ$657,"=2")</f>
        <v>0</v>
      </c>
      <c r="AC21" s="130">
        <f>countifs('Liceu final'!$F$5:$F$657,"F",'Liceu final'!$G$5:$G$657,A21,'Liceu final'!$AZ$5:$AZ$657,"=2")</f>
        <v>0</v>
      </c>
      <c r="AD21" s="130">
        <f>countifs('Liceu final'!$G$5:$G$657,A21,'Liceu final'!$AZ$5:$AZ$657,"=3")</f>
        <v>0</v>
      </c>
      <c r="AE21" s="130">
        <f>countifs('Liceu final'!$F$5:$F$657,"F",'Liceu final'!$G$5:$G$657,A21,'Liceu final'!$AZ$5:$AZ$657,"=3")</f>
        <v>0</v>
      </c>
      <c r="AF21" s="130">
        <f>countifs('Liceu final'!$G$5:$G$657,A21,'Liceu final'!$AZ$5:$AZ$657,"&gt;3")</f>
        <v>0</v>
      </c>
      <c r="AG21" s="130">
        <f>countifs('Liceu final'!$F$5:$F$657,"F",'Liceu final'!$G$5:$G$657,A21,'Liceu final'!$AZ$5:$AZ$657,"&gt;3")</f>
        <v>0</v>
      </c>
      <c r="AH21" s="130">
        <f>SUMIFS('Liceu final'!$BA$5:$BA$657,'Liceu final'!$G$5:$G$657,A21)</f>
        <v>2510</v>
      </c>
      <c r="AI21" s="130">
        <f>SUMIFS('Liceu final'!$BA$5:$BA$657,'Liceu final'!$F$5:$F$657,"F",'Liceu final'!$G$5:$G$657,A21)</f>
        <v>1683</v>
      </c>
      <c r="AJ21" s="21">
        <f t="shared" ref="AJ21:AK21" si="17">AH21-AL21</f>
        <v>2362</v>
      </c>
      <c r="AK21" s="21">
        <f t="shared" si="17"/>
        <v>1572</v>
      </c>
      <c r="AL21" s="130">
        <f>SUMIFS('Liceu final'!$BB$5:$BB$657,'Liceu final'!$G$5:$G$657,A21)</f>
        <v>148</v>
      </c>
      <c r="AM21" s="130">
        <f>SUMIFS('Liceu final'!$BB$5:$BB$657,'Liceu final'!$F$5:$F$657,"F",'Liceu final'!$G$5:$G$657,A21)</f>
        <v>111</v>
      </c>
      <c r="AN21" s="130">
        <f>countifs('Liceu final'!$G$5:$G$657,A21,'Liceu final'!$AW$5:$AW$657,"&lt;7")</f>
        <v>0</v>
      </c>
      <c r="AO21" s="130">
        <f>countifs('Liceu final'!$F$5:$F$657,"F",'Liceu final'!$G$5:$G$657,A21,'Liceu final'!$AW$5:$AW$657,"&lt;7")</f>
        <v>0</v>
      </c>
      <c r="AP21" s="130">
        <f>countifs('Liceu final'!$G$5:$G$657,A21,'Liceu final'!$AW$5:$AW$657,"&lt;8")-AN21</f>
        <v>0</v>
      </c>
      <c r="AQ21" s="130">
        <f>countifs('Liceu final'!$F$5:$F$657,"F",'Liceu final'!$G$5:$G$657,A21,'Liceu final'!$AW$5:$AW$657,"&lt;8")-AO21</f>
        <v>0</v>
      </c>
      <c r="AR21" s="130">
        <f>countifs('Liceu final'!$G$5:$G$657,A21,'Liceu final'!$AW$5:$AW$657,"&lt;9")-AN21-AP21</f>
        <v>0</v>
      </c>
      <c r="AS21" s="130">
        <f>countifs('Liceu final'!$F$5:$F$657,"F",'Liceu final'!$G$5:$G$657,A21,'Liceu final'!$AW$5:$AW$657,"&lt;9")-AO21-AQ21</f>
        <v>0</v>
      </c>
      <c r="AT21" s="130">
        <f>countifs('Liceu final'!$G$5:$G$657,A21,'Liceu final'!$AW$5:$AW$657,"&lt;10")-AN21-AP21-AR21</f>
        <v>0</v>
      </c>
      <c r="AU21" s="130">
        <f>countifs('Liceu final'!$F$5:$F$657,"F",'Liceu final'!$G$5:$G$657,A21,'Liceu final'!$AW$5:$AW$657,"&lt;10")-AO21-AQ21-AS21</f>
        <v>0</v>
      </c>
      <c r="AV21" s="130">
        <f>countifs('Liceu final'!$G$5:$G$657,A21,'Liceu final'!$AW$5:$AW$657,"=10")</f>
        <v>33</v>
      </c>
      <c r="AW21" s="130">
        <f>countifs('Liceu final'!$F$5:$F$657,"F",'Liceu final'!$G$5:$G$657,A21,'Liceu final'!$AW$5:$AW$657,"=10")</f>
        <v>21</v>
      </c>
      <c r="AX21" s="130">
        <f>countifs('Liceu final'!$G$5:$G$657,A21,'Liceu final'!$BJ$5:$BJ$657,"DA")</f>
        <v>0</v>
      </c>
      <c r="AY21" s="130">
        <f>countifs('Liceu final'!$F$5:$F$657,"F",'Liceu final'!$G$5:$G$657,A21,'Liceu final'!$BJ$5:$BJ$657,"DA")</f>
        <v>0</v>
      </c>
      <c r="AZ21" s="109"/>
    </row>
    <row r="22" ht="24.0" customHeight="1">
      <c r="A22" s="133" t="s">
        <v>2071</v>
      </c>
      <c r="B22" s="142">
        <f t="shared" ref="B22:AY22" si="18">sum(B17:B21)</f>
        <v>123</v>
      </c>
      <c r="C22" s="142">
        <f t="shared" si="18"/>
        <v>78</v>
      </c>
      <c r="D22" s="142">
        <f t="shared" si="18"/>
        <v>0</v>
      </c>
      <c r="E22" s="142">
        <f t="shared" si="18"/>
        <v>0</v>
      </c>
      <c r="F22" s="142">
        <f t="shared" si="18"/>
        <v>0</v>
      </c>
      <c r="G22" s="142">
        <f t="shared" si="18"/>
        <v>0</v>
      </c>
      <c r="H22" s="142">
        <f t="shared" si="18"/>
        <v>3</v>
      </c>
      <c r="I22" s="142">
        <f t="shared" si="18"/>
        <v>1</v>
      </c>
      <c r="J22" s="142">
        <f t="shared" si="18"/>
        <v>152</v>
      </c>
      <c r="K22" s="142">
        <f t="shared" si="18"/>
        <v>80</v>
      </c>
      <c r="L22" s="142">
        <f t="shared" si="18"/>
        <v>152</v>
      </c>
      <c r="M22" s="142">
        <f t="shared" si="18"/>
        <v>80</v>
      </c>
      <c r="N22" s="142">
        <f t="shared" si="18"/>
        <v>0</v>
      </c>
      <c r="O22" s="142">
        <f t="shared" si="18"/>
        <v>0</v>
      </c>
      <c r="P22" s="142">
        <f t="shared" si="18"/>
        <v>4</v>
      </c>
      <c r="Q22" s="142">
        <f t="shared" si="18"/>
        <v>2</v>
      </c>
      <c r="R22" s="142">
        <f t="shared" si="18"/>
        <v>11</v>
      </c>
      <c r="S22" s="142">
        <f t="shared" si="18"/>
        <v>0</v>
      </c>
      <c r="T22" s="142">
        <f t="shared" si="18"/>
        <v>30</v>
      </c>
      <c r="U22" s="142">
        <f t="shared" si="18"/>
        <v>10</v>
      </c>
      <c r="V22" s="142">
        <f t="shared" si="18"/>
        <v>107</v>
      </c>
      <c r="W22" s="142">
        <f t="shared" si="18"/>
        <v>68</v>
      </c>
      <c r="X22" s="142">
        <f t="shared" si="18"/>
        <v>0</v>
      </c>
      <c r="Y22" s="142">
        <f t="shared" si="18"/>
        <v>0</v>
      </c>
      <c r="Z22" s="142">
        <f t="shared" si="18"/>
        <v>0</v>
      </c>
      <c r="AA22" s="142">
        <f t="shared" si="18"/>
        <v>0</v>
      </c>
      <c r="AB22" s="142">
        <f t="shared" si="18"/>
        <v>0</v>
      </c>
      <c r="AC22" s="142">
        <f t="shared" si="18"/>
        <v>0</v>
      </c>
      <c r="AD22" s="142">
        <f t="shared" si="18"/>
        <v>0</v>
      </c>
      <c r="AE22" s="142">
        <f t="shared" si="18"/>
        <v>0</v>
      </c>
      <c r="AF22" s="142">
        <f t="shared" si="18"/>
        <v>0</v>
      </c>
      <c r="AG22" s="142">
        <f t="shared" si="18"/>
        <v>0</v>
      </c>
      <c r="AH22" s="142">
        <f t="shared" si="18"/>
        <v>7921</v>
      </c>
      <c r="AI22" s="142">
        <f t="shared" si="18"/>
        <v>4777</v>
      </c>
      <c r="AJ22" s="142">
        <f t="shared" si="18"/>
        <v>6691</v>
      </c>
      <c r="AK22" s="142">
        <f t="shared" si="18"/>
        <v>4155</v>
      </c>
      <c r="AL22" s="142">
        <f t="shared" si="18"/>
        <v>1230</v>
      </c>
      <c r="AM22" s="142">
        <f t="shared" si="18"/>
        <v>622</v>
      </c>
      <c r="AN22" s="142">
        <f t="shared" si="18"/>
        <v>0</v>
      </c>
      <c r="AO22" s="142">
        <f t="shared" si="18"/>
        <v>0</v>
      </c>
      <c r="AP22" s="142">
        <f t="shared" si="18"/>
        <v>1</v>
      </c>
      <c r="AQ22" s="142">
        <f t="shared" si="18"/>
        <v>1</v>
      </c>
      <c r="AR22" s="142">
        <f t="shared" si="18"/>
        <v>0</v>
      </c>
      <c r="AS22" s="142">
        <f t="shared" si="18"/>
        <v>0</v>
      </c>
      <c r="AT22" s="142">
        <f t="shared" si="18"/>
        <v>4</v>
      </c>
      <c r="AU22" s="142">
        <f t="shared" si="18"/>
        <v>2</v>
      </c>
      <c r="AV22" s="142">
        <f t="shared" si="18"/>
        <v>147</v>
      </c>
      <c r="AW22" s="142">
        <f t="shared" si="18"/>
        <v>77</v>
      </c>
      <c r="AX22" s="142">
        <f t="shared" si="18"/>
        <v>0</v>
      </c>
      <c r="AY22" s="142">
        <f t="shared" si="18"/>
        <v>0</v>
      </c>
      <c r="AZ22" s="109"/>
    </row>
    <row r="23" ht="24.0" customHeight="1">
      <c r="A23" s="48" t="s">
        <v>1607</v>
      </c>
      <c r="B23" s="130">
        <f>'SECRETARIAT SEM I'!B23</f>
        <v>33</v>
      </c>
      <c r="C23" s="130">
        <f>'SECRETARIAT SEM I'!C23</f>
        <v>13</v>
      </c>
      <c r="D23" s="131">
        <f>countifs('Liceu final'!$G$5:$G$657,A23,'Liceu final'!$BE$5:$BE$657,"DA")</f>
        <v>0</v>
      </c>
      <c r="E23" s="21">
        <f>countifs('Liceu final'!$F$5:$F$657,"F",'Liceu final'!$G$5:$G$657,A23,'Liceu final'!$BE$5:$BE$657,"DA")</f>
        <v>0</v>
      </c>
      <c r="F23" s="21">
        <f>countifs('Liceu final'!$G$5:$G$657,A23,'Liceu final'!$BF$5:$BF$657,"DA")</f>
        <v>0</v>
      </c>
      <c r="G23" s="21">
        <f>countifs('Liceu final'!$F$5:$F$657,"F",'Liceu final'!$G$5:$G$657,A23,'Liceu final'!$BF$5:$BF$657,"DA")</f>
        <v>0</v>
      </c>
      <c r="H23" s="21">
        <f>countifs('Liceu final'!$G$5:$G$657,A23,'Liceu final'!$BH$5:$BH$657,"DA")</f>
        <v>0</v>
      </c>
      <c r="I23" s="21">
        <f>countifs('Liceu final'!$F$5:$F$657,"F",'Liceu final'!$G$5:$G$657,A23,'Liceu final'!$BH$5:$BH$657,"DA")</f>
        <v>0</v>
      </c>
      <c r="J23" s="21">
        <f>countifs('Liceu final'!$G$5:$G$657,A23,'Liceu final'!$BI$5:$BI$657,"DA")</f>
        <v>26</v>
      </c>
      <c r="K23" s="21">
        <f>countifs('Liceu final'!$F$5:$F$657,"F",'Liceu final'!$G$5:$G$657,A23,'Liceu final'!$BI$5:$BI$657,"DA")</f>
        <v>6</v>
      </c>
      <c r="L23" s="21">
        <f>countifs('Liceu final'!$AZ$5:$AZ$657,"=0",'Liceu final'!$G$5:$G$657,A23,'Liceu final'!$BI$5:$BI$657,"DA",'Liceu final'!$BJ$5:$BJ$657,"NU")</f>
        <v>26</v>
      </c>
      <c r="M23" s="130">
        <f>countifs('Liceu final'!$AZ$5:$AZ$657,"=0",'Liceu final'!$G$5:$G$657,A23,'Liceu final'!$BI$5:$BI$657,"DA",'Liceu final'!$F$5:$F$657,"F",'Liceu final'!$BJ$5:$BJ$657,"NU")</f>
        <v>6</v>
      </c>
      <c r="N23" s="130">
        <f>countifs('Liceu final'!$G$5:$G$657,A23,'Liceu final'!$AX$5:$AX$657,"&lt;6")</f>
        <v>0</v>
      </c>
      <c r="O23" s="130">
        <f>countifs('Liceu final'!$F$5:$F$657,"F",'Liceu final'!$G$5:$G$657,A23,'Liceu final'!$AX$5:$AX$657,"&lt;6")</f>
        <v>0</v>
      </c>
      <c r="P23" s="130">
        <f>countifs('Liceu final'!$G$5:$G$657,A23,'Liceu final'!$AX$5:$AX$657,"&lt;7")-N23</f>
        <v>0</v>
      </c>
      <c r="Q23" s="130">
        <f>countifs('Liceu final'!$F$5:$F$657,"F",'Liceu final'!$G$5:$G$657,A23,'Liceu final'!$AX$5:$AX$657,"&lt;7")-O23</f>
        <v>0</v>
      </c>
      <c r="R23" s="132">
        <f>countifs('Liceu final'!$G$5:$G$657,A23,'Liceu final'!$AX$5:$AX$657,"&lt;8")-N23-P23</f>
        <v>1</v>
      </c>
      <c r="S23" s="130">
        <f>countifs('Liceu final'!$F$5:$F$657,"F",'Liceu final'!$G$5:$G$657,A23,'Liceu final'!$AX$5:$AX$657,"&lt;8")-O23-Q23</f>
        <v>0</v>
      </c>
      <c r="T23" s="132">
        <f>countifs('Liceu final'!$G$5:$G$657,A23,'Liceu final'!$AX$5:$AX$657,"&lt;9")-N23-P23-R23</f>
        <v>14</v>
      </c>
      <c r="U23" s="130">
        <f>countifs('Liceu final'!$F$5:$F$657,"F",'Liceu final'!$G$5:$G$657,A23,'Liceu final'!$AX$5:$AX$657,"&lt;9")-O23-Q23-S23</f>
        <v>3</v>
      </c>
      <c r="V23" s="132">
        <f>countifs('Liceu final'!$G$5:$G$657,A23,'Liceu final'!$AX$5:$AX$657,"&lt;=10")-N23-P23-R23-T23</f>
        <v>11</v>
      </c>
      <c r="W23" s="130">
        <f>countifs('Liceu final'!$F$5:$F$657,"F",'Liceu final'!$G$5:$G$657,A23,'Liceu final'!$AX$5:$AX$657,"&lt;=10")-O23-Q23-S23-U23</f>
        <v>3</v>
      </c>
      <c r="X23" s="130">
        <f>countifs('Liceu final'!$G$5:$G$657,A23,'Liceu final'!$AZ$5:$AZ$657,"&gt;0")</f>
        <v>0</v>
      </c>
      <c r="Y23" s="130">
        <f>countifs('Liceu final'!$F$5:$F$657,"F",'Liceu final'!$G$5:$G$657,A23,'Liceu final'!$AZ$5:$AZ$657,"&gt;0")</f>
        <v>0</v>
      </c>
      <c r="Z23" s="130">
        <f>countifs('Liceu final'!$G$5:$G$657,A23,'Liceu final'!$AZ$5:$AZ$657,"=1")</f>
        <v>0</v>
      </c>
      <c r="AA23" s="130">
        <f>countifs('Liceu final'!$F$5:$F$657,"F",'Liceu final'!$G$5:$G$657,A23,'Liceu final'!$AZ$5:$AZ$657,"=1")</f>
        <v>0</v>
      </c>
      <c r="AB23" s="130">
        <f>countifs('Liceu final'!$G$5:$G$657,A23,'Liceu final'!$AZ$5:$AZ$657,"=2")</f>
        <v>0</v>
      </c>
      <c r="AC23" s="130">
        <f>countifs('Liceu final'!$F$5:$F$657,"F",'Liceu final'!$G$5:$G$657,A23,'Liceu final'!$AZ$5:$AZ$657,"=2")</f>
        <v>0</v>
      </c>
      <c r="AD23" s="130">
        <f>countifs('Liceu final'!$G$5:$G$657,A23,'Liceu final'!$AZ$5:$AZ$657,"=3")</f>
        <v>0</v>
      </c>
      <c r="AE23" s="130">
        <f>countifs('Liceu final'!$F$5:$F$657,"F",'Liceu final'!$G$5:$G$657,A23,'Liceu final'!$AZ$5:$AZ$657,"=3")</f>
        <v>0</v>
      </c>
      <c r="AF23" s="130">
        <f>countifs('Liceu final'!$G$5:$G$657,A23,'Liceu final'!$AZ$5:$AZ$657,"&gt;3")</f>
        <v>0</v>
      </c>
      <c r="AG23" s="130">
        <f>countifs('Liceu final'!$F$5:$F$657,"F",'Liceu final'!$G$5:$G$657,A23,'Liceu final'!$AZ$5:$AZ$657,"&gt;3")</f>
        <v>0</v>
      </c>
      <c r="AH23" s="130">
        <f>SUMIFS('Liceu final'!$BA$5:$BA$657,'Liceu final'!$G$5:$G$657,A23)</f>
        <v>952</v>
      </c>
      <c r="AI23" s="130">
        <f>SUMIFS('Liceu final'!$BA$5:$BA$657,'Liceu final'!$F$5:$F$657,"F",'Liceu final'!$G$5:$G$657,A23)</f>
        <v>261</v>
      </c>
      <c r="AJ23" s="21">
        <f t="shared" ref="AJ23:AK23" si="19">AH23-AL23</f>
        <v>773</v>
      </c>
      <c r="AK23" s="21">
        <f t="shared" si="19"/>
        <v>227</v>
      </c>
      <c r="AL23" s="130">
        <f>SUMIFS('Liceu final'!$BB$5:$BB$657,'Liceu final'!$G$5:$G$657,A23)</f>
        <v>179</v>
      </c>
      <c r="AM23" s="130">
        <f>SUMIFS('Liceu final'!$BB$5:$BB$657,'Liceu final'!$F$5:$F$657,"F",'Liceu final'!$G$5:$G$657,A23)</f>
        <v>34</v>
      </c>
      <c r="AN23" s="130">
        <f>countifs('Liceu final'!$G$5:$G$657,A23,'Liceu final'!$AW$5:$AW$657,"&lt;7")</f>
        <v>0</v>
      </c>
      <c r="AO23" s="130">
        <f>countifs('Liceu final'!$F$5:$F$657,"F",'Liceu final'!$G$5:$G$657,A23,'Liceu final'!$AW$5:$AW$657,"&lt;7")</f>
        <v>0</v>
      </c>
      <c r="AP23" s="130">
        <f>countifs('Liceu final'!$G$5:$G$657,A23,'Liceu final'!$AW$5:$AW$657,"&lt;8")-AN23</f>
        <v>0</v>
      </c>
      <c r="AQ23" s="130">
        <f>countifs('Liceu final'!$F$5:$F$657,"F",'Liceu final'!$G$5:$G$657,A23,'Liceu final'!$AW$5:$AW$657,"&lt;8")-AO23</f>
        <v>0</v>
      </c>
      <c r="AR23" s="130">
        <f>countifs('Liceu final'!$G$5:$G$657,A23,'Liceu final'!$AW$5:$AW$657,"&lt;9")-AN23-AP23</f>
        <v>0</v>
      </c>
      <c r="AS23" s="130">
        <f>countifs('Liceu final'!$F$5:$F$657,"F",'Liceu final'!$G$5:$G$657,A23,'Liceu final'!$AW$5:$AW$657,"&lt;9")-AO23-AQ23</f>
        <v>0</v>
      </c>
      <c r="AT23" s="130">
        <f>countifs('Liceu final'!$G$5:$G$657,A23,'Liceu final'!$AW$5:$AW$657,"&lt;10")-AN23-AP23-AR23</f>
        <v>0</v>
      </c>
      <c r="AU23" s="130">
        <f>countifs('Liceu final'!$F$5:$F$657,"F",'Liceu final'!$G$5:$G$657,A23,'Liceu final'!$AW$5:$AW$657,"&lt;10")-AO23-AQ23-AS23</f>
        <v>0</v>
      </c>
      <c r="AV23" s="130">
        <f>countifs('Liceu final'!$G$5:$G$657,A23,'Liceu final'!$AW$5:$AW$657,"=10")</f>
        <v>26</v>
      </c>
      <c r="AW23" s="130">
        <f>countifs('Liceu final'!$F$5:$F$657,"F",'Liceu final'!$G$5:$G$657,A23,'Liceu final'!$AW$5:$AW$657,"=10")</f>
        <v>6</v>
      </c>
      <c r="AX23" s="130">
        <f>countifs('Liceu final'!$G$5:$G$657,A23,'Liceu final'!$BJ$5:$BJ$657,"DA")</f>
        <v>0</v>
      </c>
      <c r="AY23" s="130">
        <f>countifs('Liceu final'!$F$5:$F$657,"F",'Liceu final'!$G$5:$G$657,A23,'Liceu final'!$BJ$5:$BJ$657,"DA")</f>
        <v>0</v>
      </c>
      <c r="AZ23" s="109"/>
    </row>
    <row r="24" ht="24.0" customHeight="1">
      <c r="A24" s="48" t="s">
        <v>1631</v>
      </c>
      <c r="B24" s="130">
        <f>'SECRETARIAT SEM I'!B24</f>
        <v>27</v>
      </c>
      <c r="C24" s="130">
        <f>'SECRETARIAT SEM I'!C24</f>
        <v>8</v>
      </c>
      <c r="D24" s="131">
        <f>countifs('Liceu final'!$G$5:$G$657,A24,'Liceu final'!$BE$5:$BE$657,"DA")</f>
        <v>0</v>
      </c>
      <c r="E24" s="21">
        <f>countifs('Liceu final'!$F$5:$F$657,"F",'Liceu final'!$G$5:$G$657,A24,'Liceu final'!$BE$5:$BE$657,"DA")</f>
        <v>0</v>
      </c>
      <c r="F24" s="21">
        <f>countifs('Liceu final'!$G$5:$G$657,A24,'Liceu final'!$BF$5:$BF$657,"DA")</f>
        <v>0</v>
      </c>
      <c r="G24" s="21">
        <f>countifs('Liceu final'!$F$5:$F$657,"F",'Liceu final'!$G$5:$G$657,A24,'Liceu final'!$BF$5:$BF$657,"DA")</f>
        <v>0</v>
      </c>
      <c r="H24" s="21">
        <f>countifs('Liceu final'!$G$5:$G$657,A24,'Liceu final'!$BH$5:$BH$657,"DA")</f>
        <v>0</v>
      </c>
      <c r="I24" s="21">
        <f>countifs('Liceu final'!$F$5:$F$657,"F",'Liceu final'!$G$5:$G$657,A24,'Liceu final'!$BH$5:$BH$657,"DA")</f>
        <v>0</v>
      </c>
      <c r="J24" s="21">
        <f>countifs('Liceu final'!$G$5:$G$657,A24,'Liceu final'!$BI$5:$BI$657,"DA")</f>
        <v>31</v>
      </c>
      <c r="K24" s="21">
        <f>countifs('Liceu final'!$F$5:$F$657,"F",'Liceu final'!$G$5:$G$657,A24,'Liceu final'!$BI$5:$BI$657,"DA")</f>
        <v>14</v>
      </c>
      <c r="L24" s="21">
        <f>countifs('Liceu final'!$AZ$5:$AZ$657,"=0",'Liceu final'!$G$5:$G$657,A24,'Liceu final'!$BI$5:$BI$657,"DA",'Liceu final'!$BJ$5:$BJ$657,"NU")</f>
        <v>31</v>
      </c>
      <c r="M24" s="130">
        <f>countifs('Liceu final'!$AZ$5:$AZ$657,"=0",'Liceu final'!$G$5:$G$657,A24,'Liceu final'!$BI$5:$BI$657,"DA",'Liceu final'!$F$5:$F$657,"F",'Liceu final'!$BJ$5:$BJ$657,"NU")</f>
        <v>14</v>
      </c>
      <c r="N24" s="130">
        <f>countifs('Liceu final'!$G$5:$G$657,A24,'Liceu final'!$AX$5:$AX$657,"&lt;6")</f>
        <v>0</v>
      </c>
      <c r="O24" s="130">
        <f>countifs('Liceu final'!$F$5:$F$657,"F",'Liceu final'!$G$5:$G$657,A24,'Liceu final'!$AX$5:$AX$657,"&lt;6")</f>
        <v>0</v>
      </c>
      <c r="P24" s="130">
        <f>countifs('Liceu final'!$G$5:$G$657,A24,'Liceu final'!$AX$5:$AX$657,"&lt;7")-N24</f>
        <v>0</v>
      </c>
      <c r="Q24" s="130">
        <f>countifs('Liceu final'!$F$5:$F$657,"F",'Liceu final'!$G$5:$G$657,A24,'Liceu final'!$AX$5:$AX$657,"&lt;7")-O24</f>
        <v>0</v>
      </c>
      <c r="R24" s="132">
        <f>countifs('Liceu final'!$G$5:$G$657,A24,'Liceu final'!$AX$5:$AX$657,"&lt;8")-N24-P24</f>
        <v>2</v>
      </c>
      <c r="S24" s="130">
        <f>countifs('Liceu final'!$F$5:$F$657,"F",'Liceu final'!$G$5:$G$657,A24,'Liceu final'!$AX$5:$AX$657,"&lt;8")-O24-Q24</f>
        <v>1</v>
      </c>
      <c r="T24" s="132">
        <f>countifs('Liceu final'!$G$5:$G$657,A24,'Liceu final'!$AX$5:$AX$657,"&lt;9")-N24-P24-R24</f>
        <v>18</v>
      </c>
      <c r="U24" s="130">
        <f>countifs('Liceu final'!$F$5:$F$657,"F",'Liceu final'!$G$5:$G$657,A24,'Liceu final'!$AX$5:$AX$657,"&lt;9")-O24-Q24-S24</f>
        <v>6</v>
      </c>
      <c r="V24" s="132">
        <f>countifs('Liceu final'!$G$5:$G$657,A24,'Liceu final'!$AX$5:$AX$657,"&lt;=10")-N24-P24-R24-T24</f>
        <v>11</v>
      </c>
      <c r="W24" s="130">
        <f>countifs('Liceu final'!$F$5:$F$657,"F",'Liceu final'!$G$5:$G$657,A24,'Liceu final'!$AX$5:$AX$657,"&lt;=10")-O24-Q24-S24-U24</f>
        <v>7</v>
      </c>
      <c r="X24" s="130">
        <f>countifs('Liceu final'!$G$5:$G$657,A24,'Liceu final'!$AZ$5:$AZ$657,"&gt;0")</f>
        <v>0</v>
      </c>
      <c r="Y24" s="130">
        <f>countifs('Liceu final'!$F$5:$F$657,"F",'Liceu final'!$G$5:$G$657,A24,'Liceu final'!$AZ$5:$AZ$657,"&gt;0")</f>
        <v>0</v>
      </c>
      <c r="Z24" s="130">
        <f>countifs('Liceu final'!$G$5:$G$657,A24,'Liceu final'!$AZ$5:$AZ$657,"=1")</f>
        <v>0</v>
      </c>
      <c r="AA24" s="130">
        <f>countifs('Liceu final'!$F$5:$F$657,"F",'Liceu final'!$G$5:$G$657,A24,'Liceu final'!$AZ$5:$AZ$657,"=1")</f>
        <v>0</v>
      </c>
      <c r="AB24" s="130">
        <f>countifs('Liceu final'!$G$5:$G$657,A24,'Liceu final'!$AZ$5:$AZ$657,"=2")</f>
        <v>0</v>
      </c>
      <c r="AC24" s="130">
        <f>countifs('Liceu final'!$F$5:$F$657,"F",'Liceu final'!$G$5:$G$657,A24,'Liceu final'!$AZ$5:$AZ$657,"=2")</f>
        <v>0</v>
      </c>
      <c r="AD24" s="130">
        <f>countifs('Liceu final'!$G$5:$G$657,A24,'Liceu final'!$AZ$5:$AZ$657,"=3")</f>
        <v>0</v>
      </c>
      <c r="AE24" s="130">
        <f>countifs('Liceu final'!$F$5:$F$657,"F",'Liceu final'!$G$5:$G$657,A24,'Liceu final'!$AZ$5:$AZ$657,"=3")</f>
        <v>0</v>
      </c>
      <c r="AF24" s="130">
        <f>countifs('Liceu final'!$G$5:$G$657,A24,'Liceu final'!$AZ$5:$AZ$657,"&gt;3")</f>
        <v>0</v>
      </c>
      <c r="AG24" s="130">
        <f>countifs('Liceu final'!$F$5:$F$657,"F",'Liceu final'!$G$5:$G$657,A24,'Liceu final'!$AZ$5:$AZ$657,"&gt;3")</f>
        <v>0</v>
      </c>
      <c r="AH24" s="130">
        <f>SUMIFS('Liceu final'!$BA$5:$BA$657,'Liceu final'!$G$5:$G$657,A24)</f>
        <v>1399</v>
      </c>
      <c r="AI24" s="130">
        <f>SUMIFS('Liceu final'!$BA$5:$BA$657,'Liceu final'!$F$5:$F$657,"F",'Liceu final'!$G$5:$G$657,A24)</f>
        <v>525</v>
      </c>
      <c r="AJ24" s="21">
        <f t="shared" ref="AJ24:AK24" si="20">AH24-AL24</f>
        <v>1080</v>
      </c>
      <c r="AK24" s="21">
        <f t="shared" si="20"/>
        <v>423</v>
      </c>
      <c r="AL24" s="130">
        <f>SUMIFS('Liceu final'!$BB$5:$BB$657,'Liceu final'!$G$5:$G$657,A24)</f>
        <v>319</v>
      </c>
      <c r="AM24" s="130">
        <f>SUMIFS('Liceu final'!$BB$5:$BB$657,'Liceu final'!$F$5:$F$657,"F",'Liceu final'!$G$5:$G$657,A24)</f>
        <v>102</v>
      </c>
      <c r="AN24" s="130">
        <f>countifs('Liceu final'!$G$5:$G$657,A24,'Liceu final'!$AW$5:$AW$657,"&lt;7")</f>
        <v>0</v>
      </c>
      <c r="AO24" s="130">
        <f>countifs('Liceu final'!$F$5:$F$657,"F",'Liceu final'!$G$5:$G$657,A24,'Liceu final'!$AW$5:$AW$657,"&lt;7")</f>
        <v>0</v>
      </c>
      <c r="AP24" s="130">
        <f>countifs('Liceu final'!$G$5:$G$657,A24,'Liceu final'!$AW$5:$AW$657,"&lt;8")-AN24</f>
        <v>0</v>
      </c>
      <c r="AQ24" s="130">
        <f>countifs('Liceu final'!$F$5:$F$657,"F",'Liceu final'!$G$5:$G$657,A24,'Liceu final'!$AW$5:$AW$657,"&lt;8")-AO24</f>
        <v>0</v>
      </c>
      <c r="AR24" s="130">
        <f>countifs('Liceu final'!$G$5:$G$657,A24,'Liceu final'!$AW$5:$AW$657,"&lt;9")-AN24-AP24</f>
        <v>0</v>
      </c>
      <c r="AS24" s="130">
        <f>countifs('Liceu final'!$F$5:$F$657,"F",'Liceu final'!$G$5:$G$657,A24,'Liceu final'!$AW$5:$AW$657,"&lt;9")-AO24-AQ24</f>
        <v>0</v>
      </c>
      <c r="AT24" s="130">
        <f>countifs('Liceu final'!$G$5:$G$657,A24,'Liceu final'!$AW$5:$AW$657,"&lt;10")-AN24-AP24-AR24</f>
        <v>0</v>
      </c>
      <c r="AU24" s="130">
        <f>countifs('Liceu final'!$F$5:$F$657,"F",'Liceu final'!$G$5:$G$657,A24,'Liceu final'!$AW$5:$AW$657,"&lt;10")-AO24-AQ24-AS24</f>
        <v>0</v>
      </c>
      <c r="AV24" s="130">
        <f>countifs('Liceu final'!$G$5:$G$657,A24,'Liceu final'!$AW$5:$AW$657,"=10")</f>
        <v>31</v>
      </c>
      <c r="AW24" s="130">
        <f>countifs('Liceu final'!$F$5:$F$657,"F",'Liceu final'!$G$5:$G$657,A24,'Liceu final'!$AW$5:$AW$657,"=10")</f>
        <v>14</v>
      </c>
      <c r="AX24" s="130">
        <f>countifs('Liceu final'!$G$5:$G$657,A24,'Liceu final'!$BJ$5:$BJ$657,"DA")</f>
        <v>0</v>
      </c>
      <c r="AY24" s="130">
        <f>countifs('Liceu final'!$F$5:$F$657,"F",'Liceu final'!$G$5:$G$657,A24,'Liceu final'!$BJ$5:$BJ$657,"DA")</f>
        <v>0</v>
      </c>
      <c r="AZ24" s="109"/>
    </row>
    <row r="25" ht="24.0" customHeight="1">
      <c r="A25" s="48" t="s">
        <v>1661</v>
      </c>
      <c r="B25" s="130">
        <f>'SECRETARIAT SEM I'!B25</f>
        <v>27</v>
      </c>
      <c r="C25" s="130">
        <f>'SECRETARIAT SEM I'!C25</f>
        <v>17</v>
      </c>
      <c r="D25" s="131">
        <f>countifs('Liceu final'!$G$5:$G$657,A25,'Liceu final'!$BE$5:$BE$657,"DA")</f>
        <v>0</v>
      </c>
      <c r="E25" s="21">
        <f>countifs('Liceu final'!$F$5:$F$657,"F",'Liceu final'!$G$5:$G$657,A25,'Liceu final'!$BE$5:$BE$657,"DA")</f>
        <v>0</v>
      </c>
      <c r="F25" s="21">
        <f>countifs('Liceu final'!$G$5:$G$657,A25,'Liceu final'!$BF$5:$BF$657,"DA")</f>
        <v>1</v>
      </c>
      <c r="G25" s="21">
        <f>countifs('Liceu final'!$F$5:$F$657,"F",'Liceu final'!$G$5:$G$657,A25,'Liceu final'!$BF$5:$BF$657,"DA")</f>
        <v>1</v>
      </c>
      <c r="H25" s="21">
        <f>countifs('Liceu final'!$G$5:$G$657,A25,'Liceu final'!$BH$5:$BH$657,"DA")</f>
        <v>0</v>
      </c>
      <c r="I25" s="21">
        <f>countifs('Liceu final'!$F$5:$F$657,"F",'Liceu final'!$G$5:$G$657,A25,'Liceu final'!$BH$5:$BH$657,"DA")</f>
        <v>0</v>
      </c>
      <c r="J25" s="21">
        <f>countifs('Liceu final'!$G$5:$G$657,A25,'Liceu final'!$BI$5:$BI$657,"DA")</f>
        <v>27</v>
      </c>
      <c r="K25" s="21">
        <f>countifs('Liceu final'!$F$5:$F$657,"F",'Liceu final'!$G$5:$G$657,A25,'Liceu final'!$BI$5:$BI$657,"DA")</f>
        <v>21</v>
      </c>
      <c r="L25" s="21">
        <f>countifs('Liceu final'!$AZ$5:$AZ$657,"=0",'Liceu final'!$G$5:$G$657,A25,'Liceu final'!$BI$5:$BI$657,"DA",'Liceu final'!$BJ$5:$BJ$657,"NU")</f>
        <v>27</v>
      </c>
      <c r="M25" s="130">
        <f>countifs('Liceu final'!$AZ$5:$AZ$657,"=0",'Liceu final'!$G$5:$G$657,A25,'Liceu final'!$BI$5:$BI$657,"DA",'Liceu final'!$F$5:$F$657,"F",'Liceu final'!$BJ$5:$BJ$657,"NU")</f>
        <v>21</v>
      </c>
      <c r="N25" s="130">
        <f>countifs('Liceu final'!$G$5:$G$657,A25,'Liceu final'!$AX$5:$AX$657,"&lt;6")</f>
        <v>0</v>
      </c>
      <c r="O25" s="130">
        <f>countifs('Liceu final'!$F$5:$F$657,"F",'Liceu final'!$G$5:$G$657,A25,'Liceu final'!$AX$5:$AX$657,"&lt;6")</f>
        <v>0</v>
      </c>
      <c r="P25" s="130">
        <f>countifs('Liceu final'!$G$5:$G$657,A25,'Liceu final'!$AX$5:$AX$657,"&lt;7")-N25</f>
        <v>0</v>
      </c>
      <c r="Q25" s="130">
        <f>countifs('Liceu final'!$F$5:$F$657,"F",'Liceu final'!$G$5:$G$657,A25,'Liceu final'!$AX$5:$AX$657,"&lt;7")-O25</f>
        <v>0</v>
      </c>
      <c r="R25" s="132">
        <f>countifs('Liceu final'!$G$5:$G$657,A25,'Liceu final'!$AX$5:$AX$657,"&lt;8")-N25-P25</f>
        <v>0</v>
      </c>
      <c r="S25" s="130">
        <f>countifs('Liceu final'!$F$5:$F$657,"F",'Liceu final'!$G$5:$G$657,A25,'Liceu final'!$AX$5:$AX$657,"&lt;8")-O25-Q25</f>
        <v>0</v>
      </c>
      <c r="T25" s="132">
        <f>countifs('Liceu final'!$G$5:$G$657,A25,'Liceu final'!$AX$5:$AX$657,"&lt;9")-N25-P25-R25</f>
        <v>12</v>
      </c>
      <c r="U25" s="130">
        <f>countifs('Liceu final'!$F$5:$F$657,"F",'Liceu final'!$G$5:$G$657,A25,'Liceu final'!$AX$5:$AX$657,"&lt;9")-O25-Q25-S25</f>
        <v>6</v>
      </c>
      <c r="V25" s="132">
        <f>countifs('Liceu final'!$G$5:$G$657,A25,'Liceu final'!$AX$5:$AX$657,"&lt;=10")-N25-P25-R25-T25</f>
        <v>16</v>
      </c>
      <c r="W25" s="130">
        <f>countifs('Liceu final'!$F$5:$F$657,"F",'Liceu final'!$G$5:$G$657,A25,'Liceu final'!$AX$5:$AX$657,"&lt;=10")-O25-Q25-S25-U25</f>
        <v>16</v>
      </c>
      <c r="X25" s="130">
        <f>countifs('Liceu final'!$G$5:$G$657,A25,'Liceu final'!$AZ$5:$AZ$657,"&gt;0")</f>
        <v>0</v>
      </c>
      <c r="Y25" s="130">
        <f>countifs('Liceu final'!$F$5:$F$657,"F",'Liceu final'!$G$5:$G$657,A25,'Liceu final'!$AZ$5:$AZ$657,"&gt;0")</f>
        <v>0</v>
      </c>
      <c r="Z25" s="130">
        <f>countifs('Liceu final'!$G$5:$G$657,A25,'Liceu final'!$AZ$5:$AZ$657,"=1")</f>
        <v>0</v>
      </c>
      <c r="AA25" s="130">
        <f>countifs('Liceu final'!$F$5:$F$657,"F",'Liceu final'!$G$5:$G$657,A25,'Liceu final'!$AZ$5:$AZ$657,"=1")</f>
        <v>0</v>
      </c>
      <c r="AB25" s="130">
        <f>countifs('Liceu final'!$G$5:$G$657,A25,'Liceu final'!$AZ$5:$AZ$657,"=2")</f>
        <v>0</v>
      </c>
      <c r="AC25" s="130">
        <f>countifs('Liceu final'!$F$5:$F$657,"F",'Liceu final'!$G$5:$G$657,A25,'Liceu final'!$AZ$5:$AZ$657,"=2")</f>
        <v>0</v>
      </c>
      <c r="AD25" s="130">
        <f>countifs('Liceu final'!$G$5:$G$657,A25,'Liceu final'!$AZ$5:$AZ$657,"=3")</f>
        <v>0</v>
      </c>
      <c r="AE25" s="130">
        <f>countifs('Liceu final'!$F$5:$F$657,"F",'Liceu final'!$G$5:$G$657,A25,'Liceu final'!$AZ$5:$AZ$657,"=3")</f>
        <v>0</v>
      </c>
      <c r="AF25" s="130">
        <f>countifs('Liceu final'!$G$5:$G$657,A25,'Liceu final'!$AZ$5:$AZ$657,"&gt;3")</f>
        <v>0</v>
      </c>
      <c r="AG25" s="130">
        <f>countifs('Liceu final'!$F$5:$F$657,"F",'Liceu final'!$G$5:$G$657,A25,'Liceu final'!$AZ$5:$AZ$657,"&gt;3")</f>
        <v>0</v>
      </c>
      <c r="AH25" s="130">
        <f>SUMIFS('Liceu final'!$BA$5:$BA$657,'Liceu final'!$G$5:$G$657,A25)</f>
        <v>1293</v>
      </c>
      <c r="AI25" s="130">
        <f>SUMIFS('Liceu final'!$BA$5:$BA$657,'Liceu final'!$F$5:$F$657,"F",'Liceu final'!$G$5:$G$657,A25)</f>
        <v>1062</v>
      </c>
      <c r="AJ25" s="21">
        <f t="shared" ref="AJ25:AK25" si="21">AH25-AL25</f>
        <v>1031</v>
      </c>
      <c r="AK25" s="21">
        <f t="shared" si="21"/>
        <v>859</v>
      </c>
      <c r="AL25" s="130">
        <f>SUMIFS('Liceu final'!$BB$5:$BB$657,'Liceu final'!$G$5:$G$657,A25)</f>
        <v>262</v>
      </c>
      <c r="AM25" s="130">
        <f>SUMIFS('Liceu final'!$BB$5:$BB$657,'Liceu final'!$F$5:$F$657,"F",'Liceu final'!$G$5:$G$657,A25)</f>
        <v>203</v>
      </c>
      <c r="AN25" s="130">
        <f>countifs('Liceu final'!$G$5:$G$657,A25,'Liceu final'!$AW$5:$AW$657,"&lt;7")</f>
        <v>0</v>
      </c>
      <c r="AO25" s="130">
        <f>countifs('Liceu final'!$F$5:$F$657,"F",'Liceu final'!$G$5:$G$657,A25,'Liceu final'!$AW$5:$AW$657,"&lt;7")</f>
        <v>0</v>
      </c>
      <c r="AP25" s="130">
        <f>countifs('Liceu final'!$G$5:$G$657,A25,'Liceu final'!$AW$5:$AW$657,"&lt;8")-AN25</f>
        <v>0</v>
      </c>
      <c r="AQ25" s="130">
        <f>countifs('Liceu final'!$F$5:$F$657,"F",'Liceu final'!$G$5:$G$657,A25,'Liceu final'!$AW$5:$AW$657,"&lt;8")-AO25</f>
        <v>0</v>
      </c>
      <c r="AR25" s="130">
        <f>countifs('Liceu final'!$G$5:$G$657,A25,'Liceu final'!$AW$5:$AW$657,"&lt;9")-AN25-AP25</f>
        <v>0</v>
      </c>
      <c r="AS25" s="130">
        <f>countifs('Liceu final'!$F$5:$F$657,"F",'Liceu final'!$G$5:$G$657,A25,'Liceu final'!$AW$5:$AW$657,"&lt;9")-AO25-AQ25</f>
        <v>0</v>
      </c>
      <c r="AT25" s="130">
        <f>countifs('Liceu final'!$G$5:$G$657,A25,'Liceu final'!$AW$5:$AW$657,"&lt;10")-AN25-AP25-AR25</f>
        <v>0</v>
      </c>
      <c r="AU25" s="130">
        <f>countifs('Liceu final'!$F$5:$F$657,"F",'Liceu final'!$G$5:$G$657,A25,'Liceu final'!$AW$5:$AW$657,"&lt;10")-AO25-AQ25-AS25</f>
        <v>0</v>
      </c>
      <c r="AV25" s="130">
        <f>countifs('Liceu final'!$G$5:$G$657,A25,'Liceu final'!$AW$5:$AW$657,"=10")</f>
        <v>28</v>
      </c>
      <c r="AW25" s="130">
        <f>countifs('Liceu final'!$F$5:$F$657,"F",'Liceu final'!$G$5:$G$657,A25,'Liceu final'!$AW$5:$AW$657,"=10")</f>
        <v>22</v>
      </c>
      <c r="AX25" s="130">
        <f>countifs('Liceu final'!$G$5:$G$657,A25,'Liceu final'!$BJ$5:$BJ$657,"DA")</f>
        <v>0</v>
      </c>
      <c r="AY25" s="130">
        <f>countifs('Liceu final'!$F$5:$F$657,"F",'Liceu final'!$G$5:$G$657,A25,'Liceu final'!$BJ$5:$BJ$657,"DA")</f>
        <v>0</v>
      </c>
      <c r="AZ25" s="109"/>
    </row>
    <row r="26" ht="24.0" customHeight="1">
      <c r="A26" s="48" t="s">
        <v>1690</v>
      </c>
      <c r="B26" s="130">
        <f>'SECRETARIAT SEM I'!B26</f>
        <v>35</v>
      </c>
      <c r="C26" s="130">
        <f>'SECRETARIAT SEM I'!C26</f>
        <v>21</v>
      </c>
      <c r="D26" s="131">
        <f>countifs('Liceu final'!$G$5:$G$657,A26,'Liceu final'!$BE$5:$BE$657,"DA")</f>
        <v>0</v>
      </c>
      <c r="E26" s="21">
        <f>countifs('Liceu final'!$F$5:$F$657,"F",'Liceu final'!$G$5:$G$657,A26,'Liceu final'!$BE$5:$BE$657,"DA")</f>
        <v>0</v>
      </c>
      <c r="F26" s="21">
        <f>countifs('Liceu final'!$G$5:$G$657,A26,'Liceu final'!$BF$5:$BF$657,"DA")</f>
        <v>0</v>
      </c>
      <c r="G26" s="21">
        <f>countifs('Liceu final'!$F$5:$F$657,"F",'Liceu final'!$G$5:$G$657,A26,'Liceu final'!$BF$5:$BF$657,"DA")</f>
        <v>0</v>
      </c>
      <c r="H26" s="21">
        <f>countifs('Liceu final'!$G$5:$G$657,A26,'Liceu final'!$BH$5:$BH$657,"DA")</f>
        <v>0</v>
      </c>
      <c r="I26" s="21">
        <f>countifs('Liceu final'!$F$5:$F$657,"F",'Liceu final'!$G$5:$G$657,A26,'Liceu final'!$BH$5:$BH$657,"DA")</f>
        <v>0</v>
      </c>
      <c r="J26" s="21">
        <f>countifs('Liceu final'!$G$5:$G$657,A26,'Liceu final'!$BI$5:$BI$657,"DA")</f>
        <v>32</v>
      </c>
      <c r="K26" s="21">
        <f>countifs('Liceu final'!$F$5:$F$657,"F",'Liceu final'!$G$5:$G$657,A26,'Liceu final'!$BI$5:$BI$657,"DA")</f>
        <v>16</v>
      </c>
      <c r="L26" s="21">
        <f>countifs('Liceu final'!$AZ$5:$AZ$657,"=0",'Liceu final'!$G$5:$G$657,A26,'Liceu final'!$BI$5:$BI$657,"DA",'Liceu final'!$BJ$5:$BJ$657,"NU")</f>
        <v>32</v>
      </c>
      <c r="M26" s="130">
        <f>countifs('Liceu final'!$AZ$5:$AZ$657,"=0",'Liceu final'!$G$5:$G$657,A26,'Liceu final'!$BI$5:$BI$657,"DA",'Liceu final'!$F$5:$F$657,"F",'Liceu final'!$BJ$5:$BJ$657,"NU")</f>
        <v>16</v>
      </c>
      <c r="N26" s="130">
        <f>countifs('Liceu final'!$G$5:$G$657,A26,'Liceu final'!$AX$5:$AX$657,"&lt;6")</f>
        <v>0</v>
      </c>
      <c r="O26" s="130">
        <f>countifs('Liceu final'!$F$5:$F$657,"F",'Liceu final'!$G$5:$G$657,A26,'Liceu final'!$AX$5:$AX$657,"&lt;6")</f>
        <v>0</v>
      </c>
      <c r="P26" s="130">
        <f>countifs('Liceu final'!$G$5:$G$657,A26,'Liceu final'!$AX$5:$AX$657,"&lt;7")-N26</f>
        <v>0</v>
      </c>
      <c r="Q26" s="130">
        <f>countifs('Liceu final'!$F$5:$F$657,"F",'Liceu final'!$G$5:$G$657,A26,'Liceu final'!$AX$5:$AX$657,"&lt;7")-O26</f>
        <v>0</v>
      </c>
      <c r="R26" s="132">
        <f>countifs('Liceu final'!$G$5:$G$657,A26,'Liceu final'!$AX$5:$AX$657,"&lt;8")-N26-P26</f>
        <v>1</v>
      </c>
      <c r="S26" s="130">
        <f>countifs('Liceu final'!$F$5:$F$657,"F",'Liceu final'!$G$5:$G$657,A26,'Liceu final'!$AX$5:$AX$657,"&lt;8")-O26-Q26</f>
        <v>0</v>
      </c>
      <c r="T26" s="132">
        <f>countifs('Liceu final'!$G$5:$G$657,A26,'Liceu final'!$AX$5:$AX$657,"&lt;9")-N26-P26-R26</f>
        <v>12</v>
      </c>
      <c r="U26" s="130">
        <f>countifs('Liceu final'!$F$5:$F$657,"F",'Liceu final'!$G$5:$G$657,A26,'Liceu final'!$AX$5:$AX$657,"&lt;9")-O26-Q26-S26</f>
        <v>5</v>
      </c>
      <c r="V26" s="132">
        <f>countifs('Liceu final'!$G$5:$G$657,A26,'Liceu final'!$AX$5:$AX$657,"&lt;=10")-N26-P26-R26-T26</f>
        <v>19</v>
      </c>
      <c r="W26" s="130">
        <f>countifs('Liceu final'!$F$5:$F$657,"F",'Liceu final'!$G$5:$G$657,A26,'Liceu final'!$AX$5:$AX$657,"&lt;=10")-O26-Q26-S26-U26</f>
        <v>11</v>
      </c>
      <c r="X26" s="130">
        <f>countifs('Liceu final'!$G$5:$G$657,A26,'Liceu final'!$AZ$5:$AZ$657,"&gt;0")</f>
        <v>0</v>
      </c>
      <c r="Y26" s="130">
        <f>countifs('Liceu final'!$F$5:$F$657,"F",'Liceu final'!$G$5:$G$657,A26,'Liceu final'!$AZ$5:$AZ$657,"&gt;0")</f>
        <v>0</v>
      </c>
      <c r="Z26" s="130">
        <f>countifs('Liceu final'!$G$5:$G$657,A26,'Liceu final'!$AZ$5:$AZ$657,"=1")</f>
        <v>0</v>
      </c>
      <c r="AA26" s="130">
        <f>countifs('Liceu final'!$F$5:$F$657,"F",'Liceu final'!$G$5:$G$657,A26,'Liceu final'!$AZ$5:$AZ$657,"=1")</f>
        <v>0</v>
      </c>
      <c r="AB26" s="130">
        <f>countifs('Liceu final'!$G$5:$G$657,A26,'Liceu final'!$AZ$5:$AZ$657,"=2")</f>
        <v>0</v>
      </c>
      <c r="AC26" s="130">
        <f>countifs('Liceu final'!$F$5:$F$657,"F",'Liceu final'!$G$5:$G$657,A26,'Liceu final'!$AZ$5:$AZ$657,"=2")</f>
        <v>0</v>
      </c>
      <c r="AD26" s="130">
        <f>countifs('Liceu final'!$G$5:$G$657,A26,'Liceu final'!$AZ$5:$AZ$657,"=3")</f>
        <v>0</v>
      </c>
      <c r="AE26" s="130">
        <f>countifs('Liceu final'!$F$5:$F$657,"F",'Liceu final'!$G$5:$G$657,A26,'Liceu final'!$AZ$5:$AZ$657,"=3")</f>
        <v>0</v>
      </c>
      <c r="AF26" s="130">
        <f>countifs('Liceu final'!$G$5:$G$657,A26,'Liceu final'!$AZ$5:$AZ$657,"&gt;3")</f>
        <v>0</v>
      </c>
      <c r="AG26" s="130">
        <f>countifs('Liceu final'!$F$5:$F$657,"F",'Liceu final'!$G$5:$G$657,A26,'Liceu final'!$AZ$5:$AZ$657,"&gt;3")</f>
        <v>0</v>
      </c>
      <c r="AH26" s="130">
        <f>SUMIFS('Liceu final'!$BA$5:$BA$657,'Liceu final'!$G$5:$G$657,A26)</f>
        <v>2615</v>
      </c>
      <c r="AI26" s="130">
        <f>SUMIFS('Liceu final'!$BA$5:$BA$657,'Liceu final'!$F$5:$F$657,"F",'Liceu final'!$G$5:$G$657,A26)</f>
        <v>1284</v>
      </c>
      <c r="AJ26" s="21">
        <f t="shared" ref="AJ26:AK26" si="22">AH26-AL26</f>
        <v>2246</v>
      </c>
      <c r="AK26" s="21">
        <f t="shared" si="22"/>
        <v>1109</v>
      </c>
      <c r="AL26" s="130">
        <f>SUMIFS('Liceu final'!$BB$5:$BB$657,'Liceu final'!$G$5:$G$657,A26)</f>
        <v>369</v>
      </c>
      <c r="AM26" s="130">
        <f>SUMIFS('Liceu final'!$BB$5:$BB$657,'Liceu final'!$F$5:$F$657,"F",'Liceu final'!$G$5:$G$657,A26)</f>
        <v>175</v>
      </c>
      <c r="AN26" s="130">
        <f>countifs('Liceu final'!$G$5:$G$657,A26,'Liceu final'!$AW$5:$AW$657,"&lt;7")</f>
        <v>0</v>
      </c>
      <c r="AO26" s="130">
        <f>countifs('Liceu final'!$F$5:$F$657,"F",'Liceu final'!$G$5:$G$657,A26,'Liceu final'!$AW$5:$AW$657,"&lt;7")</f>
        <v>0</v>
      </c>
      <c r="AP26" s="130">
        <f>countifs('Liceu final'!$G$5:$G$657,A26,'Liceu final'!$AW$5:$AW$657,"&lt;8")-AN26</f>
        <v>0</v>
      </c>
      <c r="AQ26" s="130">
        <f>countifs('Liceu final'!$F$5:$F$657,"F",'Liceu final'!$G$5:$G$657,A26,'Liceu final'!$AW$5:$AW$657,"&lt;8")-AO26</f>
        <v>0</v>
      </c>
      <c r="AR26" s="130">
        <f>countifs('Liceu final'!$G$5:$G$657,A26,'Liceu final'!$AW$5:$AW$657,"&lt;9")-AN26-AP26</f>
        <v>0</v>
      </c>
      <c r="AS26" s="130">
        <f>countifs('Liceu final'!$F$5:$F$657,"F",'Liceu final'!$G$5:$G$657,A26,'Liceu final'!$AW$5:$AW$657,"&lt;9")-AO26-AQ26</f>
        <v>0</v>
      </c>
      <c r="AT26" s="130">
        <f>countifs('Liceu final'!$G$5:$G$657,A26,'Liceu final'!$AW$5:$AW$657,"&lt;10")-AN26-AP26-AR26</f>
        <v>1</v>
      </c>
      <c r="AU26" s="130">
        <f>countifs('Liceu final'!$F$5:$F$657,"F",'Liceu final'!$G$5:$G$657,A26,'Liceu final'!$AW$5:$AW$657,"&lt;10")-AO26-AQ26-AS26</f>
        <v>1</v>
      </c>
      <c r="AV26" s="130">
        <f>countifs('Liceu final'!$G$5:$G$657,A26,'Liceu final'!$AW$5:$AW$657,"=10")</f>
        <v>31</v>
      </c>
      <c r="AW26" s="130">
        <f>countifs('Liceu final'!$F$5:$F$657,"F",'Liceu final'!$G$5:$G$657,A26,'Liceu final'!$AW$5:$AW$657,"=10")</f>
        <v>15</v>
      </c>
      <c r="AX26" s="130">
        <f>countifs('Liceu final'!$G$5:$G$657,A26,'Liceu final'!$BJ$5:$BJ$657,"DA")</f>
        <v>0</v>
      </c>
      <c r="AY26" s="130">
        <f>countifs('Liceu final'!$F$5:$F$657,"F",'Liceu final'!$G$5:$G$657,A26,'Liceu final'!$BJ$5:$BJ$657,"DA")</f>
        <v>0</v>
      </c>
      <c r="AZ26" s="109"/>
    </row>
    <row r="27" ht="24.0" customHeight="1">
      <c r="A27" s="48" t="s">
        <v>1722</v>
      </c>
      <c r="B27" s="130">
        <f>'SECRETARIAT SEM I'!B27</f>
        <v>34</v>
      </c>
      <c r="C27" s="130">
        <f>'SECRETARIAT SEM I'!C27</f>
        <v>21</v>
      </c>
      <c r="D27" s="131">
        <f>countifs('Liceu final'!$G$5:$G$657,A27,'Liceu final'!$BE$5:$BE$657,"DA")</f>
        <v>1</v>
      </c>
      <c r="E27" s="21">
        <f>countifs('Liceu final'!$F$5:$F$657,"F",'Liceu final'!$G$5:$G$657,A27,'Liceu final'!$BE$5:$BE$657,"DA")</f>
        <v>1</v>
      </c>
      <c r="F27" s="21">
        <f>countifs('Liceu final'!$G$5:$G$657,A27,'Liceu final'!$BF$5:$BF$657,"DA")</f>
        <v>0</v>
      </c>
      <c r="G27" s="21">
        <f>countifs('Liceu final'!$F$5:$F$657,"F",'Liceu final'!$G$5:$G$657,A27,'Liceu final'!$BF$5:$BF$657,"DA")</f>
        <v>0</v>
      </c>
      <c r="H27" s="21">
        <f>countifs('Liceu final'!$G$5:$G$657,A27,'Liceu final'!$BH$5:$BH$657,"DA")</f>
        <v>0</v>
      </c>
      <c r="I27" s="21">
        <f>countifs('Liceu final'!$F$5:$F$657,"F",'Liceu final'!$G$5:$G$657,A27,'Liceu final'!$BH$5:$BH$657,"DA")</f>
        <v>0</v>
      </c>
      <c r="J27" s="21">
        <f>countifs('Liceu final'!$G$5:$G$657,A27,'Liceu final'!$BI$5:$BI$657,"DA")</f>
        <v>25</v>
      </c>
      <c r="K27" s="21">
        <f>countifs('Liceu final'!$F$5:$F$657,"F",'Liceu final'!$G$5:$G$657,A27,'Liceu final'!$BI$5:$BI$657,"DA")</f>
        <v>15</v>
      </c>
      <c r="L27" s="21">
        <f>countifs('Liceu final'!$AZ$5:$AZ$657,"=0",'Liceu final'!$G$5:$G$657,A27,'Liceu final'!$BI$5:$BI$657,"DA",'Liceu final'!$BJ$5:$BJ$657,"NU")</f>
        <v>25</v>
      </c>
      <c r="M27" s="130">
        <f>countifs('Liceu final'!$AZ$5:$AZ$657,"=0",'Liceu final'!$G$5:$G$657,A27,'Liceu final'!$BI$5:$BI$657,"DA",'Liceu final'!$F$5:$F$657,"F",'Liceu final'!$BJ$5:$BJ$657,"NU")</f>
        <v>15</v>
      </c>
      <c r="N27" s="130">
        <f>countifs('Liceu final'!$G$5:$G$657,A27,'Liceu final'!$AX$5:$AX$657,"&lt;6")</f>
        <v>0</v>
      </c>
      <c r="O27" s="130">
        <f>countifs('Liceu final'!$F$5:$F$657,"F",'Liceu final'!$G$5:$G$657,A27,'Liceu final'!$AX$5:$AX$657,"&lt;6")</f>
        <v>0</v>
      </c>
      <c r="P27" s="130">
        <f>countifs('Liceu final'!$G$5:$G$657,A27,'Liceu final'!$AX$5:$AX$657,"&lt;7")-N27</f>
        <v>0</v>
      </c>
      <c r="Q27" s="130">
        <f>countifs('Liceu final'!$F$5:$F$657,"F",'Liceu final'!$G$5:$G$657,A27,'Liceu final'!$AX$5:$AX$657,"&lt;7")-O27</f>
        <v>0</v>
      </c>
      <c r="R27" s="132">
        <f>countifs('Liceu final'!$G$5:$G$657,A27,'Liceu final'!$AX$5:$AX$657,"&lt;8")-N27-P27</f>
        <v>0</v>
      </c>
      <c r="S27" s="130">
        <f>countifs('Liceu final'!$F$5:$F$657,"F",'Liceu final'!$G$5:$G$657,A27,'Liceu final'!$AX$5:$AX$657,"&lt;8")-O27-Q27</f>
        <v>0</v>
      </c>
      <c r="T27" s="132">
        <f>countifs('Liceu final'!$G$5:$G$657,A27,'Liceu final'!$AX$5:$AX$657,"&lt;9")-N27-P27-R27</f>
        <v>7</v>
      </c>
      <c r="U27" s="130">
        <f>countifs('Liceu final'!$F$5:$F$657,"F",'Liceu final'!$G$5:$G$657,A27,'Liceu final'!$AX$5:$AX$657,"&lt;9")-O27-Q27-S27</f>
        <v>4</v>
      </c>
      <c r="V27" s="132">
        <f>countifs('Liceu final'!$G$5:$G$657,A27,'Liceu final'!$AX$5:$AX$657,"&lt;=10")-N27-P27-R27-T27</f>
        <v>18</v>
      </c>
      <c r="W27" s="130">
        <f>countifs('Liceu final'!$F$5:$F$657,"F",'Liceu final'!$G$5:$G$657,A27,'Liceu final'!$AX$5:$AX$657,"&lt;=10")-O27-Q27-S27-U27</f>
        <v>11</v>
      </c>
      <c r="X27" s="130">
        <f>countifs('Liceu final'!$G$5:$G$657,A27,'Liceu final'!$AZ$5:$AZ$657,"&gt;0")</f>
        <v>0</v>
      </c>
      <c r="Y27" s="130">
        <f>countifs('Liceu final'!$F$5:$F$657,"F",'Liceu final'!$G$5:$G$657,A27,'Liceu final'!$AZ$5:$AZ$657,"&gt;0")</f>
        <v>0</v>
      </c>
      <c r="Z27" s="130">
        <f>countifs('Liceu final'!$G$5:$G$657,A27,'Liceu final'!$AZ$5:$AZ$657,"=1")</f>
        <v>0</v>
      </c>
      <c r="AA27" s="130">
        <f>countifs('Liceu final'!$F$5:$F$657,"F",'Liceu final'!$G$5:$G$657,A27,'Liceu final'!$AZ$5:$AZ$657,"=1")</f>
        <v>0</v>
      </c>
      <c r="AB27" s="130">
        <f>countifs('Liceu final'!$G$5:$G$657,A27,'Liceu final'!$AZ$5:$AZ$657,"=2")</f>
        <v>0</v>
      </c>
      <c r="AC27" s="130">
        <f>countifs('Liceu final'!$F$5:$F$657,"F",'Liceu final'!$G$5:$G$657,A27,'Liceu final'!$AZ$5:$AZ$657,"=2")</f>
        <v>0</v>
      </c>
      <c r="AD27" s="130">
        <f>countifs('Liceu final'!$G$5:$G$657,A27,'Liceu final'!$AZ$5:$AZ$657,"=3")</f>
        <v>0</v>
      </c>
      <c r="AE27" s="130">
        <f>countifs('Liceu final'!$F$5:$F$657,"F",'Liceu final'!$G$5:$G$657,A27,'Liceu final'!$AZ$5:$AZ$657,"=3")</f>
        <v>0</v>
      </c>
      <c r="AF27" s="130">
        <f>countifs('Liceu final'!$G$5:$G$657,A27,'Liceu final'!$AZ$5:$AZ$657,"&gt;3")</f>
        <v>0</v>
      </c>
      <c r="AG27" s="130">
        <f>countifs('Liceu final'!$F$5:$F$657,"F",'Liceu final'!$G$5:$G$657,A27,'Liceu final'!$AZ$5:$AZ$657,"&gt;3")</f>
        <v>0</v>
      </c>
      <c r="AH27" s="130">
        <f>SUMIFS('Liceu final'!$BA$5:$BA$657,'Liceu final'!$G$5:$G$657,A27)</f>
        <v>0</v>
      </c>
      <c r="AI27" s="130">
        <f>SUMIFS('Liceu final'!$BA$5:$BA$657,'Liceu final'!$F$5:$F$657,"F",'Liceu final'!$G$5:$G$657,A27)</f>
        <v>0</v>
      </c>
      <c r="AJ27" s="21">
        <f t="shared" ref="AJ27:AK27" si="23">AH27-AL27</f>
        <v>0</v>
      </c>
      <c r="AK27" s="21">
        <f t="shared" si="23"/>
        <v>0</v>
      </c>
      <c r="AL27" s="130">
        <f>SUMIFS('Liceu final'!$BB$5:$BB$657,'Liceu final'!$G$5:$G$657,A27)</f>
        <v>0</v>
      </c>
      <c r="AM27" s="130">
        <f>SUMIFS('Liceu final'!$BB$5:$BB$657,'Liceu final'!$F$5:$F$657,"F",'Liceu final'!$G$5:$G$657,A27)</f>
        <v>0</v>
      </c>
      <c r="AN27" s="130">
        <f>countifs('Liceu final'!$G$5:$G$657,A27,'Liceu final'!$AW$5:$AW$657,"&lt;7")</f>
        <v>0</v>
      </c>
      <c r="AO27" s="130">
        <f>countifs('Liceu final'!$F$5:$F$657,"F",'Liceu final'!$G$5:$G$657,A27,'Liceu final'!$AW$5:$AW$657,"&lt;7")</f>
        <v>0</v>
      </c>
      <c r="AP27" s="130">
        <f>countifs('Liceu final'!$G$5:$G$657,A27,'Liceu final'!$AW$5:$AW$657,"&lt;8")-AN27</f>
        <v>0</v>
      </c>
      <c r="AQ27" s="130">
        <f>countifs('Liceu final'!$F$5:$F$657,"F",'Liceu final'!$G$5:$G$657,A27,'Liceu final'!$AW$5:$AW$657,"&lt;8")-AO27</f>
        <v>0</v>
      </c>
      <c r="AR27" s="130">
        <f>countifs('Liceu final'!$G$5:$G$657,A27,'Liceu final'!$AW$5:$AW$657,"&lt;9")-AN27-AP27</f>
        <v>1</v>
      </c>
      <c r="AS27" s="130">
        <f>countifs('Liceu final'!$F$5:$F$657,"F",'Liceu final'!$G$5:$G$657,A27,'Liceu final'!$AW$5:$AW$657,"&lt;9")-AO27-AQ27</f>
        <v>1</v>
      </c>
      <c r="AT27" s="130">
        <f>countifs('Liceu final'!$G$5:$G$657,A27,'Liceu final'!$AW$5:$AW$657,"&lt;10")-AN27-AP27-AR27</f>
        <v>0</v>
      </c>
      <c r="AU27" s="130">
        <f>countifs('Liceu final'!$F$5:$F$657,"F",'Liceu final'!$G$5:$G$657,A27,'Liceu final'!$AW$5:$AW$657,"&lt;10")-AO27-AQ27-AS27</f>
        <v>0</v>
      </c>
      <c r="AV27" s="130">
        <f>countifs('Liceu final'!$G$5:$G$657,A27,'Liceu final'!$AW$5:$AW$657,"=10")</f>
        <v>24</v>
      </c>
      <c r="AW27" s="130">
        <f>countifs('Liceu final'!$F$5:$F$657,"F",'Liceu final'!$G$5:$G$657,A27,'Liceu final'!$AW$5:$AW$657,"=10")</f>
        <v>14</v>
      </c>
      <c r="AX27" s="130">
        <f>countifs('Liceu final'!$G$5:$G$657,A27,'Liceu final'!$BJ$5:$BJ$657,"DA")</f>
        <v>0</v>
      </c>
      <c r="AY27" s="130">
        <f>countifs('Liceu final'!$F$5:$F$657,"F",'Liceu final'!$G$5:$G$657,A27,'Liceu final'!$BJ$5:$BJ$657,"DA")</f>
        <v>0</v>
      </c>
      <c r="AZ27" s="109"/>
    </row>
    <row r="28" ht="24.0" customHeight="1">
      <c r="A28" s="133" t="s">
        <v>2071</v>
      </c>
      <c r="B28" s="138">
        <f t="shared" ref="B28:AY28" si="24">SUM(B23:B27)</f>
        <v>156</v>
      </c>
      <c r="C28" s="138">
        <f t="shared" si="24"/>
        <v>80</v>
      </c>
      <c r="D28" s="138">
        <f t="shared" si="24"/>
        <v>1</v>
      </c>
      <c r="E28" s="138">
        <f t="shared" si="24"/>
        <v>1</v>
      </c>
      <c r="F28" s="138">
        <f t="shared" si="24"/>
        <v>1</v>
      </c>
      <c r="G28" s="138">
        <f t="shared" si="24"/>
        <v>1</v>
      </c>
      <c r="H28" s="138">
        <f t="shared" si="24"/>
        <v>0</v>
      </c>
      <c r="I28" s="138">
        <f t="shared" si="24"/>
        <v>0</v>
      </c>
      <c r="J28" s="138">
        <f t="shared" si="24"/>
        <v>141</v>
      </c>
      <c r="K28" s="138">
        <f t="shared" si="24"/>
        <v>72</v>
      </c>
      <c r="L28" s="138">
        <f t="shared" si="24"/>
        <v>141</v>
      </c>
      <c r="M28" s="138">
        <f t="shared" si="24"/>
        <v>72</v>
      </c>
      <c r="N28" s="138">
        <f t="shared" si="24"/>
        <v>0</v>
      </c>
      <c r="O28" s="138">
        <f t="shared" si="24"/>
        <v>0</v>
      </c>
      <c r="P28" s="138">
        <f t="shared" si="24"/>
        <v>0</v>
      </c>
      <c r="Q28" s="138">
        <f t="shared" si="24"/>
        <v>0</v>
      </c>
      <c r="R28" s="138">
        <f t="shared" si="24"/>
        <v>4</v>
      </c>
      <c r="S28" s="138">
        <f t="shared" si="24"/>
        <v>1</v>
      </c>
      <c r="T28" s="138">
        <f t="shared" si="24"/>
        <v>63</v>
      </c>
      <c r="U28" s="138">
        <f t="shared" si="24"/>
        <v>24</v>
      </c>
      <c r="V28" s="138">
        <f t="shared" si="24"/>
        <v>75</v>
      </c>
      <c r="W28" s="138">
        <f t="shared" si="24"/>
        <v>48</v>
      </c>
      <c r="X28" s="138">
        <f t="shared" si="24"/>
        <v>0</v>
      </c>
      <c r="Y28" s="138">
        <f t="shared" si="24"/>
        <v>0</v>
      </c>
      <c r="Z28" s="138">
        <f t="shared" si="24"/>
        <v>0</v>
      </c>
      <c r="AA28" s="138">
        <f t="shared" si="24"/>
        <v>0</v>
      </c>
      <c r="AB28" s="138">
        <f t="shared" si="24"/>
        <v>0</v>
      </c>
      <c r="AC28" s="138">
        <f t="shared" si="24"/>
        <v>0</v>
      </c>
      <c r="AD28" s="138">
        <f t="shared" si="24"/>
        <v>0</v>
      </c>
      <c r="AE28" s="138">
        <f t="shared" si="24"/>
        <v>0</v>
      </c>
      <c r="AF28" s="138">
        <f t="shared" si="24"/>
        <v>0</v>
      </c>
      <c r="AG28" s="138">
        <f t="shared" si="24"/>
        <v>0</v>
      </c>
      <c r="AH28" s="138">
        <f t="shared" si="24"/>
        <v>6259</v>
      </c>
      <c r="AI28" s="138">
        <f t="shared" si="24"/>
        <v>3132</v>
      </c>
      <c r="AJ28" s="138">
        <f t="shared" si="24"/>
        <v>5130</v>
      </c>
      <c r="AK28" s="138">
        <f t="shared" si="24"/>
        <v>2618</v>
      </c>
      <c r="AL28" s="138">
        <f t="shared" si="24"/>
        <v>1129</v>
      </c>
      <c r="AM28" s="138">
        <f t="shared" si="24"/>
        <v>514</v>
      </c>
      <c r="AN28" s="138">
        <f t="shared" si="24"/>
        <v>0</v>
      </c>
      <c r="AO28" s="138">
        <f t="shared" si="24"/>
        <v>0</v>
      </c>
      <c r="AP28" s="138">
        <f t="shared" si="24"/>
        <v>0</v>
      </c>
      <c r="AQ28" s="138">
        <f t="shared" si="24"/>
        <v>0</v>
      </c>
      <c r="AR28" s="138">
        <f t="shared" si="24"/>
        <v>1</v>
      </c>
      <c r="AS28" s="138">
        <f t="shared" si="24"/>
        <v>1</v>
      </c>
      <c r="AT28" s="138">
        <f t="shared" si="24"/>
        <v>1</v>
      </c>
      <c r="AU28" s="138">
        <f t="shared" si="24"/>
        <v>1</v>
      </c>
      <c r="AV28" s="138">
        <f t="shared" si="24"/>
        <v>140</v>
      </c>
      <c r="AW28" s="138">
        <f t="shared" si="24"/>
        <v>71</v>
      </c>
      <c r="AX28" s="138">
        <f t="shared" si="24"/>
        <v>0</v>
      </c>
      <c r="AY28" s="138">
        <f t="shared" si="24"/>
        <v>0</v>
      </c>
      <c r="AZ28" s="143"/>
    </row>
    <row r="29" ht="24.0" customHeight="1">
      <c r="A29" s="139" t="s">
        <v>2096</v>
      </c>
      <c r="B29" s="140">
        <f t="shared" ref="B29:AY29" si="25">B10+B16+B22+B28</f>
        <v>541</v>
      </c>
      <c r="C29" s="140">
        <f t="shared" si="25"/>
        <v>315</v>
      </c>
      <c r="D29" s="140">
        <f t="shared" si="25"/>
        <v>7</v>
      </c>
      <c r="E29" s="140">
        <f t="shared" si="25"/>
        <v>6</v>
      </c>
      <c r="F29" s="140">
        <f t="shared" si="25"/>
        <v>1</v>
      </c>
      <c r="G29" s="140">
        <f t="shared" si="25"/>
        <v>1</v>
      </c>
      <c r="H29" s="140">
        <f t="shared" si="25"/>
        <v>9</v>
      </c>
      <c r="I29" s="140">
        <f t="shared" si="25"/>
        <v>5</v>
      </c>
      <c r="J29" s="140">
        <f t="shared" si="25"/>
        <v>587</v>
      </c>
      <c r="K29" s="140">
        <f t="shared" si="25"/>
        <v>318</v>
      </c>
      <c r="L29" s="140">
        <f t="shared" si="25"/>
        <v>587</v>
      </c>
      <c r="M29" s="140">
        <f t="shared" si="25"/>
        <v>318</v>
      </c>
      <c r="N29" s="140">
        <f t="shared" si="25"/>
        <v>0</v>
      </c>
      <c r="O29" s="140">
        <f t="shared" si="25"/>
        <v>0</v>
      </c>
      <c r="P29" s="140">
        <f t="shared" si="25"/>
        <v>5</v>
      </c>
      <c r="Q29" s="140">
        <f t="shared" si="25"/>
        <v>2</v>
      </c>
      <c r="R29" s="140">
        <f t="shared" si="25"/>
        <v>26</v>
      </c>
      <c r="S29" s="140">
        <f t="shared" si="25"/>
        <v>3</v>
      </c>
      <c r="T29" s="140">
        <f t="shared" si="25"/>
        <v>225</v>
      </c>
      <c r="U29" s="140">
        <f t="shared" si="25"/>
        <v>88</v>
      </c>
      <c r="V29" s="140">
        <f t="shared" si="25"/>
        <v>332</v>
      </c>
      <c r="W29" s="140">
        <f t="shared" si="25"/>
        <v>226</v>
      </c>
      <c r="X29" s="140">
        <f t="shared" si="25"/>
        <v>0</v>
      </c>
      <c r="Y29" s="140">
        <f t="shared" si="25"/>
        <v>0</v>
      </c>
      <c r="Z29" s="140">
        <f t="shared" si="25"/>
        <v>0</v>
      </c>
      <c r="AA29" s="140">
        <f t="shared" si="25"/>
        <v>0</v>
      </c>
      <c r="AB29" s="140">
        <f t="shared" si="25"/>
        <v>0</v>
      </c>
      <c r="AC29" s="140">
        <f t="shared" si="25"/>
        <v>0</v>
      </c>
      <c r="AD29" s="140">
        <f t="shared" si="25"/>
        <v>0</v>
      </c>
      <c r="AE29" s="140">
        <f t="shared" si="25"/>
        <v>0</v>
      </c>
      <c r="AF29" s="140">
        <f t="shared" si="25"/>
        <v>0</v>
      </c>
      <c r="AG29" s="140">
        <f t="shared" si="25"/>
        <v>0</v>
      </c>
      <c r="AH29" s="140">
        <f t="shared" si="25"/>
        <v>27358</v>
      </c>
      <c r="AI29" s="140">
        <f t="shared" si="25"/>
        <v>15373</v>
      </c>
      <c r="AJ29" s="140">
        <f t="shared" si="25"/>
        <v>23774</v>
      </c>
      <c r="AK29" s="140">
        <f t="shared" si="25"/>
        <v>13578</v>
      </c>
      <c r="AL29" s="140">
        <f t="shared" si="25"/>
        <v>3584</v>
      </c>
      <c r="AM29" s="140">
        <f t="shared" si="25"/>
        <v>1795</v>
      </c>
      <c r="AN29" s="140">
        <f t="shared" si="25"/>
        <v>0</v>
      </c>
      <c r="AO29" s="140">
        <f t="shared" si="25"/>
        <v>0</v>
      </c>
      <c r="AP29" s="140">
        <f t="shared" si="25"/>
        <v>1</v>
      </c>
      <c r="AQ29" s="140">
        <f t="shared" si="25"/>
        <v>1</v>
      </c>
      <c r="AR29" s="140">
        <f t="shared" si="25"/>
        <v>1</v>
      </c>
      <c r="AS29" s="140">
        <f t="shared" si="25"/>
        <v>1</v>
      </c>
      <c r="AT29" s="140">
        <f t="shared" si="25"/>
        <v>9</v>
      </c>
      <c r="AU29" s="140">
        <f t="shared" si="25"/>
        <v>5</v>
      </c>
      <c r="AV29" s="140">
        <f t="shared" si="25"/>
        <v>576</v>
      </c>
      <c r="AW29" s="140">
        <f t="shared" si="25"/>
        <v>311</v>
      </c>
      <c r="AX29" s="140">
        <f t="shared" si="25"/>
        <v>0</v>
      </c>
      <c r="AY29" s="140">
        <f t="shared" si="25"/>
        <v>0</v>
      </c>
      <c r="AZ29" s="144"/>
    </row>
    <row r="33" ht="30.0" customHeight="1">
      <c r="A33" s="48" t="s">
        <v>80</v>
      </c>
      <c r="B33" s="130">
        <f>'SECRETARIAT SEM I'!B33</f>
        <v>29</v>
      </c>
      <c r="C33" s="130">
        <f>'SECRETARIAT SEM I'!C33</f>
        <v>15</v>
      </c>
      <c r="D33" s="130">
        <f>countifs('Gimnaziu final'!$G$6:$G$421,A33,'Gimnaziu final'!$BF$6:$BF$421,"DA")</f>
        <v>0</v>
      </c>
      <c r="E33" s="130">
        <f>countifs('Gimnaziu final'!$F$6:$F$421,"F",'Gimnaziu final'!$G$6:$G$421,A33,'Gimnaziu final'!$BF$6:$BF$421,"DA")</f>
        <v>0</v>
      </c>
      <c r="F33" s="130">
        <f>countifs('Gimnaziu final'!$G$6:$G$421,A33,'Gimnaziu final'!$BG$6:$BG$421,"DA")</f>
        <v>0</v>
      </c>
      <c r="G33" s="130">
        <f>countifs('Gimnaziu final'!$F$6:$F$421,"F",'Gimnaziu final'!$G$6:$G$421,A33,'Gimnaziu final'!$BG$6:$BG$421,"DA")</f>
        <v>0</v>
      </c>
      <c r="H33" s="130">
        <f>countifs('Gimnaziu final'!$G$6:$G$421,A33,'Gimnaziu final'!$BI$6:$BI$421,"DA")</f>
        <v>2</v>
      </c>
      <c r="I33" s="130">
        <f>countifs('Gimnaziu final'!$F$6:$F$421,"F",'Gimnaziu final'!$G$6:$G$421,A33,'Gimnaziu final'!$BI$6:$BI$421,"DA")</f>
        <v>1</v>
      </c>
      <c r="J33" s="130">
        <f>countifs('Gimnaziu final'!$G$6:$G$421,A33,'Gimnaziu final'!$BJ$6:$BJ$421,"DA")</f>
        <v>21</v>
      </c>
      <c r="K33" s="130">
        <f>countifs('Gimnaziu final'!$F$6:$F$421,"F",'Gimnaziu final'!$G$6:$G$421,A33,'Gimnaziu final'!$BJ$6:$BJ$421,"DA")</f>
        <v>7</v>
      </c>
      <c r="L33" s="21">
        <f>countifs('Gimnaziu final'!$G$6:$G$421,A33,'Gimnaziu final'!$BA$6:$BA$421,"=0",'Gimnaziu final'!$BJ$6:$BJ$421,"DA",'Gimnaziu final'!$BK$6:$BK$421,"NU")</f>
        <v>21</v>
      </c>
      <c r="M33" s="130">
        <f>countifs('Gimnaziu final'!$G$6:$G$421,A33,'Gimnaziu final'!$BA$6:$BA$421,"=0",'Gimnaziu final'!$BJ$6:$BJ$421,"DA",'Gimnaziu final'!$F$6:$F$421,"F",'Gimnaziu final'!$BK$6:$BK$421,"NU")</f>
        <v>7</v>
      </c>
      <c r="N33" s="130">
        <f>countifs('Gimnaziu final'!$G$6:G$421,A33,'Gimnaziu final'!$AY$6:$AY$421,"&lt;6")</f>
        <v>0</v>
      </c>
      <c r="O33" s="130">
        <f>countifs('Gimnaziu final'!$F$6:F$421,"F",'Gimnaziu final'!$G$6:G$421,A33,'Gimnaziu final'!$AY$6:$AY$421,"&lt;6")</f>
        <v>0</v>
      </c>
      <c r="P33" s="130">
        <f>countifs('Gimnaziu final'!$G$6:G$421,A33,'Gimnaziu final'!$AY$6:$AY$421,"&lt;7")-N33</f>
        <v>0</v>
      </c>
      <c r="Q33" s="130">
        <f>countifs('Gimnaziu final'!$F$6:F$421,"F",'Gimnaziu final'!$G$6:G$421,A33,'Gimnaziu final'!$AY$6:$AY$421,"&lt;7")-O33</f>
        <v>0</v>
      </c>
      <c r="R33" s="130">
        <f>countifs('Gimnaziu final'!$G$6:G$421,A33,'Gimnaziu final'!$AY$6:$AY$421,"&lt;8")-N33-P33</f>
        <v>0</v>
      </c>
      <c r="S33" s="141">
        <f>countifs('Gimnaziu final'!$F$6:F$421,"F",'Gimnaziu final'!$G$6:G$421,A33,'Gimnaziu final'!$AY$6:$AY$421,"&lt;8")-O33-Q33</f>
        <v>0</v>
      </c>
      <c r="T33" s="130">
        <f>countifs('Gimnaziu final'!$G$6:G$421,A33,'Gimnaziu final'!$AY$6:$AY$421,"&lt;9")-N33-P33-R33</f>
        <v>8</v>
      </c>
      <c r="U33" s="141">
        <f>countifs('Gimnaziu final'!$F$6:F$421,"F",'Gimnaziu final'!$G$6:G$421,A33,'Gimnaziu final'!$AY$6:$AY$421,"&lt;9")-O33-Q33-S33</f>
        <v>3</v>
      </c>
      <c r="V33" s="130">
        <f>countifs('Gimnaziu final'!$G$6:G$421,A33,'Gimnaziu final'!$AY$6:$AY$421,"&lt;=10")-N33-P33-R33-T33</f>
        <v>13</v>
      </c>
      <c r="W33" s="141">
        <f>countifs('Gimnaziu final'!$F$6:F$421,"F",'Gimnaziu final'!$G$6:G$421,A33,'Gimnaziu final'!$AY$6:$AY$421,"&lt;=10")-O33-Q33-S33-U33</f>
        <v>4</v>
      </c>
      <c r="X33" s="130">
        <f>countifs('Gimnaziu final'!$G$6:$G$421,A33,'Gimnaziu final'!$BA$6:$BA$421,"&gt;0")</f>
        <v>0</v>
      </c>
      <c r="Y33" s="130">
        <f>countifs('Gimnaziu final'!$F$6:$F$421,"F",'Gimnaziu final'!$G$6:$G$421,A33,'Gimnaziu final'!$BA$6:$BA$421,"&gt;0")</f>
        <v>0</v>
      </c>
      <c r="Z33" s="130">
        <f>countifs('Gimnaziu final'!$G$6:$G$421,A33,'Gimnaziu final'!$BA$6:$BA$421,"=1")</f>
        <v>0</v>
      </c>
      <c r="AA33" s="130">
        <f>countifs('Gimnaziu final'!$F$6:$F$421,"F",'Gimnaziu final'!$G$6:$G$421,A33,'Gimnaziu final'!$BA$6:$BA$421,"=1")</f>
        <v>0</v>
      </c>
      <c r="AB33" s="130">
        <f>countifs('Gimnaziu final'!$G$6:$G$421,A33,'Gimnaziu final'!$BA$6:$BA$421,"=2")</f>
        <v>0</v>
      </c>
      <c r="AC33" s="130">
        <f>countifs('Gimnaziu final'!$F$6:$F$421,"F",'Gimnaziu final'!$G$6:$G$421,A33,'Gimnaziu final'!$BA$6:$BA$421,"=2")</f>
        <v>0</v>
      </c>
      <c r="AD33" s="130">
        <f>countifs('Gimnaziu final'!$G$6:$G$421,A33,'Gimnaziu final'!$BA$6:$BA$421,"=3")</f>
        <v>0</v>
      </c>
      <c r="AE33" s="130">
        <f>countifs('Gimnaziu final'!$F$6:$F$421,"F",'Gimnaziu final'!$G$6:$G$421,A33,'Gimnaziu final'!$BA$6:$BA$421,"=3")</f>
        <v>0</v>
      </c>
      <c r="AF33" s="130">
        <f>countifs('Gimnaziu final'!$G$6:$G$421,A33,'Gimnaziu final'!$BA$6:$BA$421,"&gt;3")</f>
        <v>0</v>
      </c>
      <c r="AG33" s="130">
        <f>countifs('Gimnaziu final'!$F$6:$F$421,"F",'Gimnaziu final'!$G$6:$G$421,A33,'Gimnaziu final'!$BA$6:$BA$421,"&gt;3")</f>
        <v>0</v>
      </c>
      <c r="AH33" s="130">
        <f>SUMIFS('Gimnaziu final'!$BB$6:$BB$421,'Gimnaziu final'!$G$6:$G$421,A33)</f>
        <v>222</v>
      </c>
      <c r="AI33" s="130">
        <f>SUMIFS('Gimnaziu final'!$BB$6:$BB$421,'Gimnaziu final'!$F$6:$F$421,"F",'Gimnaziu final'!$G$6:$G$421,A33)</f>
        <v>60</v>
      </c>
      <c r="AJ33" s="21">
        <f t="shared" ref="AJ33:AK33" si="26">AH33-AL33</f>
        <v>222</v>
      </c>
      <c r="AK33" s="21">
        <f t="shared" si="26"/>
        <v>60</v>
      </c>
      <c r="AL33" s="130">
        <f>SUMIFS('Gimnaziu final'!$BC$6:$BC$421,'Gimnaziu final'!$G$6:$G$421,A33)</f>
        <v>0</v>
      </c>
      <c r="AM33" s="130">
        <f>SUMIFS('Gimnaziu final'!$BC$6:$BC$421,'Gimnaziu final'!$F$6:$F$421,"F",'Gimnaziu final'!$G$6:$G$421,A33)</f>
        <v>0</v>
      </c>
      <c r="AN33" s="130">
        <f>countifs('Gimnaziu final'!$G$6:$G$421,A33,'Gimnaziu final'!$AX$6:$AX$421,"&lt;7")</f>
        <v>0</v>
      </c>
      <c r="AO33" s="130">
        <f>countifs('Gimnaziu final'!$F$6:$F$421,"F",'Gimnaziu final'!$G$6:$G$421,A33,'Gimnaziu final'!$AX$6:$AX$421,"&lt;7")</f>
        <v>0</v>
      </c>
      <c r="AP33" s="130">
        <f>countifs('Gimnaziu final'!$G$6:$G$421,A33,'Gimnaziu final'!$AX$6:$AX$421,"&lt;8")-AN33</f>
        <v>0</v>
      </c>
      <c r="AQ33" s="130">
        <f>countifs('Gimnaziu final'!$F$6:$F$421,"F",'Gimnaziu final'!$G$6:$G$421,A33,'Gimnaziu final'!$AX$6:$AX$421,"&lt;8")-AO33</f>
        <v>0</v>
      </c>
      <c r="AR33" s="130">
        <f>countifs('Gimnaziu final'!$G$6:$G$421,A33,'Gimnaziu final'!$AX$6:$AX$421,"&lt;9")-AN33-AP33</f>
        <v>0</v>
      </c>
      <c r="AS33" s="130">
        <f>countifs('Gimnaziu final'!$F$6:$F$421,"F",'Gimnaziu final'!$G$6:$G$421,A33,'Gimnaziu final'!$AX$6:$AX$421,"&lt;9")-AO33-AQ33</f>
        <v>0</v>
      </c>
      <c r="AT33" s="130">
        <f>countifs('Gimnaziu final'!$G$6:$G$421,A33,'Gimnaziu final'!$AX$6:$AX$421,"&lt;10")-AN33-AP33-AR33</f>
        <v>0</v>
      </c>
      <c r="AU33" s="130">
        <f>countifs('Gimnaziu final'!$F$6:$F$421,"F",'Gimnaziu final'!$G$6:$G$421,A33,'Gimnaziu final'!$AX$6:$AX$421,"&lt;10")-AO33-AQ33-AS33</f>
        <v>0</v>
      </c>
      <c r="AV33" s="130">
        <f>countifs('Gimnaziu final'!$G$6:$G$421,A33,'Gimnaziu final'!$AX$6:$AX$421,"=10")</f>
        <v>21</v>
      </c>
      <c r="AW33" s="130">
        <f>countifs('Gimnaziu final'!$F$6:$F$421,"F",'Gimnaziu final'!$G$6:$G$421,A33,'Gimnaziu final'!$AX$6:$AX$421,"=10")</f>
        <v>7</v>
      </c>
      <c r="AX33" s="130">
        <f>countifs('Gimnaziu final'!$G$6:$G$421,A33,'Gimnaziu final'!$BK$6:$BK$421,"DA")</f>
        <v>0</v>
      </c>
      <c r="AY33" s="130">
        <f>countifs('Gimnaziu final'!$F$6:$F$421,"F",'Gimnaziu final'!$G$6:$G$421,A33,'Gimnaziu final'!$BK$6:$BK$421,"DA")</f>
        <v>0</v>
      </c>
      <c r="AZ33" s="109"/>
    </row>
    <row r="34" ht="30.0" customHeight="1">
      <c r="A34" s="48" t="s">
        <v>279</v>
      </c>
      <c r="B34" s="130">
        <f>'SECRETARIAT SEM I'!B34</f>
        <v>29</v>
      </c>
      <c r="C34" s="130">
        <f>'SECRETARIAT SEM I'!C34</f>
        <v>17</v>
      </c>
      <c r="D34" s="130">
        <f>countifs('Gimnaziu final'!$G$6:$G$421,A34,'Gimnaziu final'!$BF$6:$BF$421,"DA")</f>
        <v>1</v>
      </c>
      <c r="E34" s="130">
        <f>countifs('Gimnaziu final'!$F$6:$F$421,"F",'Gimnaziu final'!$G$6:$G$421,A34,'Gimnaziu final'!$BF$6:$BF$421,"DA")</f>
        <v>0</v>
      </c>
      <c r="F34" s="130">
        <f>countifs('Gimnaziu final'!$G$6:$G$421,A34,'Gimnaziu final'!$BG$6:$BG$421,"DA")</f>
        <v>0</v>
      </c>
      <c r="G34" s="130">
        <f>countifs('Gimnaziu final'!$F$6:$F$421,"F",'Gimnaziu final'!$G$6:$G$421,A34,'Gimnaziu final'!$BG$6:$BG$421,"DA")</f>
        <v>0</v>
      </c>
      <c r="H34" s="130">
        <f>countifs('Gimnaziu final'!$G$6:$G$421,A34,'Gimnaziu final'!$BI$6:$BI$421,"DA")</f>
        <v>0</v>
      </c>
      <c r="I34" s="130">
        <f>countifs('Gimnaziu final'!$F$6:$F$421,"F",'Gimnaziu final'!$G$6:$G$421,A34,'Gimnaziu final'!$BI$6:$BI$421,"DA")</f>
        <v>0</v>
      </c>
      <c r="J34" s="130">
        <f>countifs('Gimnaziu final'!$G$6:$G$421,A34,'Gimnaziu final'!$BJ$6:$BJ$421,"DA")</f>
        <v>27</v>
      </c>
      <c r="K34" s="130">
        <f>countifs('Gimnaziu final'!$F$6:$F$421,"F",'Gimnaziu final'!$G$6:$G$421,A34,'Gimnaziu final'!$BJ$6:$BJ$421,"DA")</f>
        <v>14</v>
      </c>
      <c r="L34" s="21">
        <f>countifs('Gimnaziu final'!$G$6:$G$421,A34,'Gimnaziu final'!$BA$6:$BA$421,"=0",'Gimnaziu final'!$BJ$6:$BJ$421,"DA",'Gimnaziu final'!$BK$6:$BK$421,"NU")</f>
        <v>27</v>
      </c>
      <c r="M34" s="130">
        <f>countifs('Gimnaziu final'!$G$6:$G$421,A34,'Gimnaziu final'!$BA$6:$BA$421,"=0",'Gimnaziu final'!$BJ$6:$BJ$421,"DA",'Gimnaziu final'!$F$6:$F$421,"F",'Gimnaziu final'!$BK$6:$BK$421,"NU")</f>
        <v>14</v>
      </c>
      <c r="N34" s="130">
        <f>countifs('Gimnaziu final'!$G$6:G$421,A34,'Gimnaziu final'!$AY$6:$AY$421,"&lt;6")</f>
        <v>0</v>
      </c>
      <c r="O34" s="130">
        <f>countifs('Gimnaziu final'!$F$6:F$421,"F",'Gimnaziu final'!$G$6:G$421,A34,'Gimnaziu final'!$AY$6:$AY$421,"&lt;6")</f>
        <v>0</v>
      </c>
      <c r="P34" s="130">
        <f>countifs('Gimnaziu final'!$G$6:G$421,A34,'Gimnaziu final'!$AY$6:$AY$421,"&lt;7")-N34</f>
        <v>0</v>
      </c>
      <c r="Q34" s="130">
        <f>countifs('Gimnaziu final'!$F$6:F$421,"F",'Gimnaziu final'!$G$6:G$421,A34,'Gimnaziu final'!$AY$6:$AY$421,"&lt;7")-O34</f>
        <v>0</v>
      </c>
      <c r="R34" s="130">
        <f>countifs('Gimnaziu final'!$G$6:G$421,A34,'Gimnaziu final'!$AY$6:$AY$421,"&lt;8")-N34-P34</f>
        <v>0</v>
      </c>
      <c r="S34" s="141">
        <f>countifs('Gimnaziu final'!$F$6:F$421,"F",'Gimnaziu final'!$G$6:G$421,A34,'Gimnaziu final'!$AY$6:$AY$421,"&lt;8")-O34-Q34</f>
        <v>0</v>
      </c>
      <c r="T34" s="130">
        <f>countifs('Gimnaziu final'!$G$6:G$421,A34,'Gimnaziu final'!$AY$6:$AY$421,"&lt;9")-N34-P34-R34</f>
        <v>1</v>
      </c>
      <c r="U34" s="141">
        <f>countifs('Gimnaziu final'!$F$6:F$421,"F",'Gimnaziu final'!$G$6:G$421,A34,'Gimnaziu final'!$AY$6:$AY$421,"&lt;9")-O34-Q34-S34</f>
        <v>0</v>
      </c>
      <c r="V34" s="130">
        <f>countifs('Gimnaziu final'!$G$6:G$421,A34,'Gimnaziu final'!$AY$6:$AY$421,"&lt;=10")-N34-P34-R34-T34</f>
        <v>26</v>
      </c>
      <c r="W34" s="141">
        <f>countifs('Gimnaziu final'!$F$6:F$421,"F",'Gimnaziu final'!$G$6:G$421,A34,'Gimnaziu final'!$AY$6:$AY$421,"&lt;=10")-O34-Q34-S34-U34</f>
        <v>14</v>
      </c>
      <c r="X34" s="130">
        <f>countifs('Gimnaziu final'!$G$6:$G$421,A34,'Gimnaziu final'!$BA$6:$BA$421,"&gt;0")</f>
        <v>0</v>
      </c>
      <c r="Y34" s="130">
        <f>countifs('Gimnaziu final'!$F$6:$F$421,"F",'Gimnaziu final'!$G$6:$G$421,A34,'Gimnaziu final'!$BA$6:$BA$421,"&gt;0")</f>
        <v>0</v>
      </c>
      <c r="Z34" s="130">
        <f>countifs('Gimnaziu final'!$G$6:$G$421,A34,'Gimnaziu final'!$BA$6:$BA$421,"=1")</f>
        <v>0</v>
      </c>
      <c r="AA34" s="130">
        <f>countifs('Gimnaziu final'!$F$6:$F$421,"F",'Gimnaziu final'!$G$6:$G$421,A34,'Gimnaziu final'!$BA$6:$BA$421,"=1")</f>
        <v>0</v>
      </c>
      <c r="AB34" s="130">
        <f>countifs('Gimnaziu final'!$G$6:$G$421,A34,'Gimnaziu final'!$BA$6:$BA$421,"=2")</f>
        <v>0</v>
      </c>
      <c r="AC34" s="130">
        <f>countifs('Gimnaziu final'!$F$6:$F$421,"F",'Gimnaziu final'!$G$6:$G$421,A34,'Gimnaziu final'!$BA$6:$BA$421,"=2")</f>
        <v>0</v>
      </c>
      <c r="AD34" s="130">
        <f>countifs('Gimnaziu final'!$G$6:$G$421,A34,'Gimnaziu final'!$BA$6:$BA$421,"=3")</f>
        <v>0</v>
      </c>
      <c r="AE34" s="130">
        <f>countifs('Gimnaziu final'!$F$6:$F$421,"F",'Gimnaziu final'!$G$6:$G$421,A34,'Gimnaziu final'!$BA$6:$BA$421,"=3")</f>
        <v>0</v>
      </c>
      <c r="AF34" s="130">
        <f>countifs('Gimnaziu final'!$G$6:$G$421,A34,'Gimnaziu final'!$BA$6:$BA$421,"&gt;3")</f>
        <v>0</v>
      </c>
      <c r="AG34" s="130">
        <f>countifs('Gimnaziu final'!$F$6:$F$421,"F",'Gimnaziu final'!$G$6:$G$421,A34,'Gimnaziu final'!$BA$6:$BA$421,"&gt;3")</f>
        <v>0</v>
      </c>
      <c r="AH34" s="130">
        <f>SUMIFS('Gimnaziu final'!$BB$6:$BB$421,'Gimnaziu final'!$G$6:$G$421,A34)</f>
        <v>340</v>
      </c>
      <c r="AI34" s="130">
        <f>SUMIFS('Gimnaziu final'!$BB$6:$BB$421,'Gimnaziu final'!$F$6:$F$421,"F",'Gimnaziu final'!$G$6:$G$421,A34)</f>
        <v>137</v>
      </c>
      <c r="AJ34" s="21">
        <f t="shared" ref="AJ34:AK34" si="27">AH34-AL34</f>
        <v>324</v>
      </c>
      <c r="AK34" s="21">
        <f t="shared" si="27"/>
        <v>127</v>
      </c>
      <c r="AL34" s="130">
        <f>SUMIFS('Gimnaziu final'!$BC$6:$BC$421,'Gimnaziu final'!$G$6:$G$421,A34)</f>
        <v>16</v>
      </c>
      <c r="AM34" s="130">
        <f>SUMIFS('Gimnaziu final'!$BC$6:$BC$421,'Gimnaziu final'!$F$6:$F$421,"F",'Gimnaziu final'!$G$6:$G$421,A34)</f>
        <v>10</v>
      </c>
      <c r="AN34" s="130">
        <f>countifs('Gimnaziu final'!$G$6:$G$421,A34,'Gimnaziu final'!$AX$6:$AX$421,"&lt;7")</f>
        <v>0</v>
      </c>
      <c r="AO34" s="130">
        <f>countifs('Gimnaziu final'!$F$6:$F$421,"F",'Gimnaziu final'!$G$6:$G$421,A34,'Gimnaziu final'!$AX$6:$AX$421,"&lt;7")</f>
        <v>0</v>
      </c>
      <c r="AP34" s="130">
        <f>countifs('Gimnaziu final'!$G$6:$G$421,A34,'Gimnaziu final'!$AX$6:$AX$421,"&lt;8")-AN34</f>
        <v>0</v>
      </c>
      <c r="AQ34" s="130">
        <f>countifs('Gimnaziu final'!$F$6:$F$421,"F",'Gimnaziu final'!$G$6:$G$421,A34,'Gimnaziu final'!$AX$6:$AX$421,"&lt;8")-AO34</f>
        <v>0</v>
      </c>
      <c r="AR34" s="130">
        <f>countifs('Gimnaziu final'!$G$6:$G$421,A34,'Gimnaziu final'!$AX$6:$AX$421,"&lt;9")-AN34-AP34</f>
        <v>0</v>
      </c>
      <c r="AS34" s="130">
        <f>countifs('Gimnaziu final'!$F$6:$F$421,"F",'Gimnaziu final'!$G$6:$G$421,A34,'Gimnaziu final'!$AX$6:$AX$421,"&lt;9")-AO34-AQ34</f>
        <v>0</v>
      </c>
      <c r="AT34" s="130">
        <f>countifs('Gimnaziu final'!$G$6:$G$421,A34,'Gimnaziu final'!$AX$6:$AX$421,"&lt;10")-AN34-AP34-AR34</f>
        <v>0</v>
      </c>
      <c r="AU34" s="130">
        <f>countifs('Gimnaziu final'!$F$6:$F$421,"F",'Gimnaziu final'!$G$6:$G$421,A34,'Gimnaziu final'!$AX$6:$AX$421,"&lt;10")-AO34-AQ34-AS34</f>
        <v>0</v>
      </c>
      <c r="AV34" s="130">
        <f>countifs('Gimnaziu final'!$G$6:$G$421,A34,'Gimnaziu final'!$AX$6:$AX$421,"=10")</f>
        <v>27</v>
      </c>
      <c r="AW34" s="130">
        <f>countifs('Gimnaziu final'!$F$6:$F$421,"F",'Gimnaziu final'!$G$6:$G$421,A34,'Gimnaziu final'!$AX$6:$AX$421,"=10")</f>
        <v>14</v>
      </c>
      <c r="AX34" s="130">
        <f>countifs('Gimnaziu final'!$G$6:$G$421,A34,'Gimnaziu final'!$BK$6:$BK$421,"DA")</f>
        <v>0</v>
      </c>
      <c r="AY34" s="130">
        <f>countifs('Gimnaziu final'!$F$6:$F$421,"F",'Gimnaziu final'!$G$6:$G$421,A34,'Gimnaziu final'!$BK$6:$BK$421,"DA")</f>
        <v>0</v>
      </c>
      <c r="AZ34" s="109"/>
    </row>
    <row r="35" ht="30.0" customHeight="1">
      <c r="A35" s="48" t="s">
        <v>508</v>
      </c>
      <c r="B35" s="130">
        <f>'SECRETARIAT SEM I'!B35</f>
        <v>27</v>
      </c>
      <c r="C35" s="130">
        <f>'SECRETARIAT SEM I'!C35</f>
        <v>16</v>
      </c>
      <c r="D35" s="130">
        <f>countifs('Gimnaziu final'!$G$6:$G$421,A35,'Gimnaziu final'!$BF$6:$BF$421,"DA")</f>
        <v>0</v>
      </c>
      <c r="E35" s="130">
        <f>countifs('Gimnaziu final'!$F$6:$F$421,"F",'Gimnaziu final'!$G$6:$G$421,A35,'Gimnaziu final'!$BF$6:$BF$421,"DA")</f>
        <v>0</v>
      </c>
      <c r="F35" s="130">
        <f>countifs('Gimnaziu final'!$G$6:$G$421,A35,'Gimnaziu final'!$BG$6:$BG$421,"DA")</f>
        <v>0</v>
      </c>
      <c r="G35" s="130">
        <f>countifs('Gimnaziu final'!$F$6:$F$421,"F",'Gimnaziu final'!$G$6:$G$421,A35,'Gimnaziu final'!$BG$6:$BG$421,"DA")</f>
        <v>0</v>
      </c>
      <c r="H35" s="130">
        <f>countifs('Gimnaziu final'!$G$6:$G$421,A35,'Gimnaziu final'!$BI$6:$BI$421,"DA")</f>
        <v>2</v>
      </c>
      <c r="I35" s="130">
        <f>countifs('Gimnaziu final'!$F$6:$F$421,"F",'Gimnaziu final'!$G$6:$G$421,A35,'Gimnaziu final'!$BI$6:$BI$421,"DA")</f>
        <v>2</v>
      </c>
      <c r="J35" s="130">
        <f>countifs('Gimnaziu final'!$G$6:$G$421,A35,'Gimnaziu final'!$BJ$6:$BJ$421,"DA")</f>
        <v>25</v>
      </c>
      <c r="K35" s="130">
        <f>countifs('Gimnaziu final'!$F$6:$F$421,"F",'Gimnaziu final'!$G$6:$G$421,A35,'Gimnaziu final'!$BJ$6:$BJ$421,"DA")</f>
        <v>13</v>
      </c>
      <c r="L35" s="21">
        <f>countifs('Gimnaziu final'!$G$6:$G$421,A35,'Gimnaziu final'!$BA$6:$BA$421,"=0",'Gimnaziu final'!$BJ$6:$BJ$421,"DA",'Gimnaziu final'!$BK$6:$BK$421,"NU")</f>
        <v>25</v>
      </c>
      <c r="M35" s="130">
        <f>countifs('Gimnaziu final'!$G$6:$G$421,A35,'Gimnaziu final'!$BA$6:$BA$421,"=0",'Gimnaziu final'!$BJ$6:$BJ$421,"DA",'Gimnaziu final'!$F$6:$F$421,"F",'Gimnaziu final'!$BK$6:$BK$421,"NU")</f>
        <v>13</v>
      </c>
      <c r="N35" s="130">
        <f>countifs('Gimnaziu final'!$G$6:G$421,A35,'Gimnaziu final'!$AY$6:$AY$421,"&lt;6")</f>
        <v>0</v>
      </c>
      <c r="O35" s="130">
        <f>countifs('Gimnaziu final'!$F$6:F$421,"F",'Gimnaziu final'!$G$6:G$421,A35,'Gimnaziu final'!$AY$6:$AY$421,"&lt;6")</f>
        <v>0</v>
      </c>
      <c r="P35" s="130">
        <f>countifs('Gimnaziu final'!$G$6:G$421,A35,'Gimnaziu final'!$AY$6:$AY$421,"&lt;7")-N35</f>
        <v>0</v>
      </c>
      <c r="Q35" s="130">
        <f>countifs('Gimnaziu final'!$F$6:F$421,"F",'Gimnaziu final'!$G$6:G$421,A35,'Gimnaziu final'!$AY$6:$AY$421,"&lt;7")-O35</f>
        <v>0</v>
      </c>
      <c r="R35" s="130">
        <f>countifs('Gimnaziu final'!$G$6:G$421,A35,'Gimnaziu final'!$AY$6:$AY$421,"&lt;8")-N35-P35</f>
        <v>2</v>
      </c>
      <c r="S35" s="141">
        <f>countifs('Gimnaziu final'!$F$6:F$421,"F",'Gimnaziu final'!$G$6:G$421,A35,'Gimnaziu final'!$AY$6:$AY$421,"&lt;8")-O35-Q35</f>
        <v>0</v>
      </c>
      <c r="T35" s="130">
        <f>countifs('Gimnaziu final'!$G$6:G$421,A35,'Gimnaziu final'!$AY$6:$AY$421,"&lt;9")-N35-P35-R35</f>
        <v>10</v>
      </c>
      <c r="U35" s="141">
        <f>countifs('Gimnaziu final'!$F$6:F$421,"F",'Gimnaziu final'!$G$6:G$421,A35,'Gimnaziu final'!$AY$6:$AY$421,"&lt;9")-O35-Q35-S35</f>
        <v>4</v>
      </c>
      <c r="V35" s="130">
        <f>countifs('Gimnaziu final'!$G$6:G$421,A35,'Gimnaziu final'!$AY$6:$AY$421,"&lt;=10")-N35-P35-R35-T35</f>
        <v>13</v>
      </c>
      <c r="W35" s="141">
        <f>countifs('Gimnaziu final'!$F$6:F$421,"F",'Gimnaziu final'!$G$6:G$421,A35,'Gimnaziu final'!$AY$6:$AY$421,"&lt;=10")-O35-Q35-S35-U35</f>
        <v>9</v>
      </c>
      <c r="X35" s="130">
        <f>countifs('Gimnaziu final'!$G$6:$G$421,A35,'Gimnaziu final'!$BA$6:$BA$421,"&gt;0")</f>
        <v>0</v>
      </c>
      <c r="Y35" s="130">
        <f>countifs('Gimnaziu final'!$F$6:$F$421,"F",'Gimnaziu final'!$G$6:$G$421,A35,'Gimnaziu final'!$BA$6:$BA$421,"&gt;0")</f>
        <v>0</v>
      </c>
      <c r="Z35" s="130">
        <f>countifs('Gimnaziu final'!$G$6:$G$421,A35,'Gimnaziu final'!$BA$6:$BA$421,"=1")</f>
        <v>0</v>
      </c>
      <c r="AA35" s="130">
        <f>countifs('Gimnaziu final'!$F$6:$F$421,"F",'Gimnaziu final'!$G$6:$G$421,A35,'Gimnaziu final'!$BA$6:$BA$421,"=1")</f>
        <v>0</v>
      </c>
      <c r="AB35" s="130">
        <f>countifs('Gimnaziu final'!$G$6:$G$421,A35,'Gimnaziu final'!$BA$6:$BA$421,"=2")</f>
        <v>0</v>
      </c>
      <c r="AC35" s="130">
        <f>countifs('Gimnaziu final'!$F$6:$F$421,"F",'Gimnaziu final'!$G$6:$G$421,A35,'Gimnaziu final'!$BA$6:$BA$421,"=2")</f>
        <v>0</v>
      </c>
      <c r="AD35" s="130">
        <f>countifs('Gimnaziu final'!$G$6:$G$421,A35,'Gimnaziu final'!$BA$6:$BA$421,"=3")</f>
        <v>0</v>
      </c>
      <c r="AE35" s="130">
        <f>countifs('Gimnaziu final'!$F$6:$F$421,"F",'Gimnaziu final'!$G$6:$G$421,A35,'Gimnaziu final'!$BA$6:$BA$421,"=3")</f>
        <v>0</v>
      </c>
      <c r="AF35" s="130">
        <f>countifs('Gimnaziu final'!$G$6:$G$421,A35,'Gimnaziu final'!$BA$6:$BA$421,"&gt;3")</f>
        <v>0</v>
      </c>
      <c r="AG35" s="130">
        <f>countifs('Gimnaziu final'!$F$6:$F$421,"F",'Gimnaziu final'!$G$6:$G$421,A35,'Gimnaziu final'!$BA$6:$BA$421,"&gt;3")</f>
        <v>0</v>
      </c>
      <c r="AH35" s="130">
        <f>SUMIFS('Gimnaziu final'!$BB$6:$BB$421,'Gimnaziu final'!$G$6:$G$421,A35)</f>
        <v>266</v>
      </c>
      <c r="AI35" s="130">
        <f>SUMIFS('Gimnaziu final'!$BB$6:$BB$421,'Gimnaziu final'!$F$6:$F$421,"F",'Gimnaziu final'!$G$6:$G$421,A35)</f>
        <v>133</v>
      </c>
      <c r="AJ35" s="21">
        <f t="shared" ref="AJ35:AK35" si="28">AH35-AL35</f>
        <v>266</v>
      </c>
      <c r="AK35" s="21">
        <f t="shared" si="28"/>
        <v>133</v>
      </c>
      <c r="AL35" s="130">
        <f>SUMIFS('Gimnaziu final'!$BC$6:$BC$421,'Gimnaziu final'!$G$6:$G$421,A35)</f>
        <v>0</v>
      </c>
      <c r="AM35" s="130">
        <f>SUMIFS('Gimnaziu final'!$BC$6:$BC$421,'Gimnaziu final'!$F$6:$F$421,"F",'Gimnaziu final'!$G$6:$G$421,A35)</f>
        <v>0</v>
      </c>
      <c r="AN35" s="130">
        <f>countifs('Gimnaziu final'!$G$6:$G$421,A35,'Gimnaziu final'!$AX$6:$AX$421,"&lt;7")</f>
        <v>0</v>
      </c>
      <c r="AO35" s="130">
        <f>countifs('Gimnaziu final'!$F$6:$F$421,"F",'Gimnaziu final'!$G$6:$G$421,A35,'Gimnaziu final'!$AX$6:$AX$421,"&lt;7")</f>
        <v>0</v>
      </c>
      <c r="AP35" s="130">
        <f>countifs('Gimnaziu final'!$G$6:$G$421,A35,'Gimnaziu final'!$AX$6:$AX$421,"&lt;8")-AN35</f>
        <v>0</v>
      </c>
      <c r="AQ35" s="130">
        <f>countifs('Gimnaziu final'!$F$6:$F$421,"F",'Gimnaziu final'!$G$6:$G$421,A35,'Gimnaziu final'!$AX$6:$AX$421,"&lt;8")-AO35</f>
        <v>0</v>
      </c>
      <c r="AR35" s="130">
        <f>countifs('Gimnaziu final'!$G$6:$G$421,A35,'Gimnaziu final'!$AX$6:$AX$421,"&lt;9")-AN35-AP35</f>
        <v>0</v>
      </c>
      <c r="AS35" s="130">
        <f>countifs('Gimnaziu final'!$F$6:$F$421,"F",'Gimnaziu final'!$G$6:$G$421,A35,'Gimnaziu final'!$AX$6:$AX$421,"&lt;9")-AO35-AQ35</f>
        <v>0</v>
      </c>
      <c r="AT35" s="130">
        <f>countifs('Gimnaziu final'!$G$6:$G$421,A35,'Gimnaziu final'!$AX$6:$AX$421,"&lt;10")-AN35-AP35-AR35</f>
        <v>0</v>
      </c>
      <c r="AU35" s="130">
        <f>countifs('Gimnaziu final'!$F$6:$F$421,"F",'Gimnaziu final'!$G$6:$G$421,A35,'Gimnaziu final'!$AX$6:$AX$421,"&lt;10")-AO35-AQ35-AS35</f>
        <v>0</v>
      </c>
      <c r="AV35" s="130">
        <f>countifs('Gimnaziu final'!$G$6:$G$421,A35,'Gimnaziu final'!$AX$6:$AX$421,"=10")</f>
        <v>25</v>
      </c>
      <c r="AW35" s="130">
        <f>countifs('Gimnaziu final'!$F$6:$F$421,"F",'Gimnaziu final'!$G$6:$G$421,A35,'Gimnaziu final'!$AX$6:$AX$421,"=10")</f>
        <v>13</v>
      </c>
      <c r="AX35" s="130">
        <f>countifs('Gimnaziu final'!$G$6:$G$421,A35,'Gimnaziu final'!$BK$6:$BK$421,"DA")</f>
        <v>0</v>
      </c>
      <c r="AY35" s="130">
        <f>countifs('Gimnaziu final'!$F$6:$F$421,"F",'Gimnaziu final'!$G$6:$G$421,A35,'Gimnaziu final'!$BK$6:$BK$421,"DA")</f>
        <v>0</v>
      </c>
      <c r="AZ35" s="109"/>
    </row>
    <row r="36" ht="30.0" customHeight="1">
      <c r="A36" s="48" t="s">
        <v>712</v>
      </c>
      <c r="B36" s="130">
        <f>'SECRETARIAT SEM I'!B36</f>
        <v>0</v>
      </c>
      <c r="C36" s="130">
        <f>'SECRETARIAT SEM I'!C36</f>
        <v>0</v>
      </c>
      <c r="D36" s="130">
        <f>countifs('Gimnaziu final'!$G$6:$G$421,A36,'Gimnaziu final'!$BF$6:$BF$421,"DA")</f>
        <v>0</v>
      </c>
      <c r="E36" s="130">
        <f>countifs('Gimnaziu final'!$F$6:$F$421,"F",'Gimnaziu final'!$G$6:$G$421,A36,'Gimnaziu final'!$BF$6:$BF$421,"DA")</f>
        <v>0</v>
      </c>
      <c r="F36" s="130">
        <f>countifs('Gimnaziu final'!$G$6:$G$421,A36,'Gimnaziu final'!$BG$6:$BG$421,"DA")</f>
        <v>0</v>
      </c>
      <c r="G36" s="130">
        <f>countifs('Gimnaziu final'!$F$6:$F$421,"F",'Gimnaziu final'!$G$6:$G$421,A36,'Gimnaziu final'!$BG$6:$BG$421,"DA")</f>
        <v>0</v>
      </c>
      <c r="H36" s="130">
        <f>countifs('Gimnaziu final'!$G$6:$G$421,A36,'Gimnaziu final'!$BI$6:$BI$421,"DA")</f>
        <v>0</v>
      </c>
      <c r="I36" s="130">
        <f>countifs('Gimnaziu final'!$F$6:$F$421,"F",'Gimnaziu final'!$G$6:$G$421,A36,'Gimnaziu final'!$BI$6:$BI$421,"DA")</f>
        <v>0</v>
      </c>
      <c r="J36" s="130">
        <f>countifs('Gimnaziu final'!$G$6:$G$421,A36,'Gimnaziu final'!$BJ$6:$BJ$421,"DA")</f>
        <v>27</v>
      </c>
      <c r="K36" s="130">
        <f>countifs('Gimnaziu final'!$F$6:$F$421,"F",'Gimnaziu final'!$G$6:$G$421,A36,'Gimnaziu final'!$BJ$6:$BJ$421,"DA")</f>
        <v>11</v>
      </c>
      <c r="L36" s="21">
        <f>countifs('Gimnaziu final'!$G$6:$G$421,A36,'Gimnaziu final'!$BA$6:$BA$421,"=0",'Gimnaziu final'!$BJ$6:$BJ$421,"DA",'Gimnaziu final'!$BK$6:$BK$421,"NU")</f>
        <v>26</v>
      </c>
      <c r="M36" s="130">
        <f>countifs('Gimnaziu final'!$G$6:$G$421,A36,'Gimnaziu final'!$BA$6:$BA$421,"=0",'Gimnaziu final'!$BJ$6:$BJ$421,"DA",'Gimnaziu final'!$F$6:$F$421,"F",'Gimnaziu final'!$BK$6:$BK$421,"NU")</f>
        <v>10</v>
      </c>
      <c r="N36" s="130">
        <f>countifs('Gimnaziu final'!$G$6:G$421,A36,'Gimnaziu final'!$AY$6:$AY$421,"&lt;6")</f>
        <v>0</v>
      </c>
      <c r="O36" s="130">
        <f>countifs('Gimnaziu final'!$F$6:F$421,"F",'Gimnaziu final'!$G$6:G$421,A36,'Gimnaziu final'!$AY$6:$AY$421,"&lt;6")</f>
        <v>0</v>
      </c>
      <c r="P36" s="130">
        <f>countifs('Gimnaziu final'!$G$6:G$421,A36,'Gimnaziu final'!$AY$6:$AY$421,"&lt;7")-N36</f>
        <v>0</v>
      </c>
      <c r="Q36" s="130">
        <f>countifs('Gimnaziu final'!$F$6:F$421,"F",'Gimnaziu final'!$G$6:G$421,A36,'Gimnaziu final'!$AY$6:$AY$421,"&lt;7")-O36</f>
        <v>0</v>
      </c>
      <c r="R36" s="130">
        <f>countifs('Gimnaziu final'!$G$6:G$421,A36,'Gimnaziu final'!$AY$6:$AY$421,"&lt;8")-N36-P36</f>
        <v>3</v>
      </c>
      <c r="S36" s="141">
        <f>countifs('Gimnaziu final'!$F$6:F$421,"F",'Gimnaziu final'!$G$6:G$421,A36,'Gimnaziu final'!$AY$6:$AY$421,"&lt;8")-O36-Q36</f>
        <v>1</v>
      </c>
      <c r="T36" s="130">
        <f>countifs('Gimnaziu final'!$G$6:G$421,A36,'Gimnaziu final'!$AY$6:$AY$421,"&lt;9")-N36-P36-R36</f>
        <v>5</v>
      </c>
      <c r="U36" s="141">
        <f>countifs('Gimnaziu final'!$F$6:F$421,"F",'Gimnaziu final'!$G$6:G$421,A36,'Gimnaziu final'!$AY$6:$AY$421,"&lt;9")-O36-Q36-S36</f>
        <v>1</v>
      </c>
      <c r="V36" s="130">
        <f>countifs('Gimnaziu final'!$G$6:G$421,A36,'Gimnaziu final'!$AY$6:$AY$421,"&lt;=10")-N36-P36-R36-T36</f>
        <v>18</v>
      </c>
      <c r="W36" s="141">
        <f>countifs('Gimnaziu final'!$F$6:F$421,"F",'Gimnaziu final'!$G$6:G$421,A36,'Gimnaziu final'!$AY$6:$AY$421,"&lt;=10")-O36-Q36-S36-U36</f>
        <v>8</v>
      </c>
      <c r="X36" s="130">
        <f>countifs('Gimnaziu final'!$G$6:$G$421,A36,'Gimnaziu final'!$BA$6:$BA$421,"&gt;0")</f>
        <v>1</v>
      </c>
      <c r="Y36" s="130">
        <f>countifs('Gimnaziu final'!$F$6:$F$421,"F",'Gimnaziu final'!$G$6:$G$421,A36,'Gimnaziu final'!$BA$6:$BA$421,"&gt;0")</f>
        <v>1</v>
      </c>
      <c r="Z36" s="130">
        <f>countifs('Gimnaziu final'!$G$6:$G$421,A36,'Gimnaziu final'!$BA$6:$BA$421,"=1")</f>
        <v>0</v>
      </c>
      <c r="AA36" s="130">
        <f>countifs('Gimnaziu final'!$F$6:$F$421,"F",'Gimnaziu final'!$G$6:$G$421,A36,'Gimnaziu final'!$BA$6:$BA$421,"=1")</f>
        <v>0</v>
      </c>
      <c r="AB36" s="130">
        <f>countifs('Gimnaziu final'!$G$6:$G$421,A36,'Gimnaziu final'!$BA$6:$BA$421,"=2")</f>
        <v>0</v>
      </c>
      <c r="AC36" s="130">
        <f>countifs('Gimnaziu final'!$F$6:$F$421,"F",'Gimnaziu final'!$G$6:$G$421,A36,'Gimnaziu final'!$BA$6:$BA$421,"=2")</f>
        <v>0</v>
      </c>
      <c r="AD36" s="130">
        <f>countifs('Gimnaziu final'!$G$6:$G$421,A36,'Gimnaziu final'!$BA$6:$BA$421,"=3")</f>
        <v>0</v>
      </c>
      <c r="AE36" s="130">
        <f>countifs('Gimnaziu final'!$F$6:$F$421,"F",'Gimnaziu final'!$G$6:$G$421,A36,'Gimnaziu final'!$BA$6:$BA$421,"=3")</f>
        <v>0</v>
      </c>
      <c r="AF36" s="130">
        <f>countifs('Gimnaziu final'!$G$6:$G$421,A36,'Gimnaziu final'!$BA$6:$BA$421,"&gt;3")</f>
        <v>1</v>
      </c>
      <c r="AG36" s="130">
        <f>countifs('Gimnaziu final'!$F$6:$F$421,"F",'Gimnaziu final'!$G$6:$G$421,A36,'Gimnaziu final'!$BA$6:$BA$421,"&gt;3")</f>
        <v>1</v>
      </c>
      <c r="AH36" s="130">
        <f>SUMIFS('Gimnaziu final'!$BB$6:$BB$421,'Gimnaziu final'!$G$6:$G$421,A36)</f>
        <v>502</v>
      </c>
      <c r="AI36" s="130">
        <f>SUMIFS('Gimnaziu final'!$BB$6:$BB$421,'Gimnaziu final'!$F$6:$F$421,"F",'Gimnaziu final'!$G$6:$G$421,A36)</f>
        <v>291</v>
      </c>
      <c r="AJ36" s="21">
        <f t="shared" ref="AJ36:AK36" si="29">AH36-AL36</f>
        <v>492</v>
      </c>
      <c r="AK36" s="21">
        <f t="shared" si="29"/>
        <v>281</v>
      </c>
      <c r="AL36" s="130">
        <f>SUMIFS('Gimnaziu final'!$BC$6:$BC$421,'Gimnaziu final'!$G$6:$G$421,A36)</f>
        <v>10</v>
      </c>
      <c r="AM36" s="130">
        <f>SUMIFS('Gimnaziu final'!$BC$6:$BC$421,'Gimnaziu final'!$F$6:$F$421,"F",'Gimnaziu final'!$G$6:$G$421,A36)</f>
        <v>10</v>
      </c>
      <c r="AN36" s="130">
        <f>countifs('Gimnaziu final'!$G$6:$G$421,A36,'Gimnaziu final'!$AX$6:$AX$421,"&lt;7")</f>
        <v>0</v>
      </c>
      <c r="AO36" s="130">
        <f>countifs('Gimnaziu final'!$F$6:$F$421,"F",'Gimnaziu final'!$G$6:$G$421,A36,'Gimnaziu final'!$AX$6:$AX$421,"&lt;7")</f>
        <v>0</v>
      </c>
      <c r="AP36" s="130">
        <f>countifs('Gimnaziu final'!$G$6:$G$421,A36,'Gimnaziu final'!$AX$6:$AX$421,"&lt;8")-AN36</f>
        <v>0</v>
      </c>
      <c r="AQ36" s="130">
        <f>countifs('Gimnaziu final'!$F$6:$F$421,"F",'Gimnaziu final'!$G$6:$G$421,A36,'Gimnaziu final'!$AX$6:$AX$421,"&lt;8")-AO36</f>
        <v>0</v>
      </c>
      <c r="AR36" s="130">
        <f>countifs('Gimnaziu final'!$G$6:$G$421,A36,'Gimnaziu final'!$AX$6:$AX$421,"&lt;9")-AN36-AP36</f>
        <v>0</v>
      </c>
      <c r="AS36" s="130">
        <f>countifs('Gimnaziu final'!$F$6:$F$421,"F",'Gimnaziu final'!$G$6:$G$421,A36,'Gimnaziu final'!$AX$6:$AX$421,"&lt;9")-AO36-AQ36</f>
        <v>0</v>
      </c>
      <c r="AT36" s="130">
        <f>countifs('Gimnaziu final'!$G$6:$G$421,A36,'Gimnaziu final'!$AX$6:$AX$421,"&lt;10")-AN36-AP36-AR36</f>
        <v>0</v>
      </c>
      <c r="AU36" s="130">
        <f>countifs('Gimnaziu final'!$F$6:$F$421,"F",'Gimnaziu final'!$G$6:$G$421,A36,'Gimnaziu final'!$AX$6:$AX$421,"&lt;10")-AO36-AQ36-AS36</f>
        <v>0</v>
      </c>
      <c r="AV36" s="130">
        <f>countifs('Gimnaziu final'!$G$6:$G$421,A36,'Gimnaziu final'!$AX$6:$AX$421,"=10")</f>
        <v>27</v>
      </c>
      <c r="AW36" s="130">
        <f>countifs('Gimnaziu final'!$F$6:$F$421,"F",'Gimnaziu final'!$G$6:$G$421,A36,'Gimnaziu final'!$AX$6:$AX$421,"=10")</f>
        <v>11</v>
      </c>
      <c r="AX36" s="130">
        <f>countifs('Gimnaziu final'!$G$6:$G$421,A36,'Gimnaziu final'!$BK$6:$BK$421,"DA")</f>
        <v>0</v>
      </c>
      <c r="AY36" s="130">
        <f>countifs('Gimnaziu final'!$F$6:$F$421,"F",'Gimnaziu final'!$G$6:$G$421,A36,'Gimnaziu final'!$BK$6:$BK$421,"DA")</f>
        <v>0</v>
      </c>
      <c r="AZ36" s="109"/>
    </row>
    <row r="37" ht="30.0" customHeight="1">
      <c r="A37" s="133" t="s">
        <v>2071</v>
      </c>
      <c r="B37" s="134">
        <f t="shared" ref="B37:AY37" si="30">sum(B33:B36)</f>
        <v>85</v>
      </c>
      <c r="C37" s="134">
        <f t="shared" si="30"/>
        <v>48</v>
      </c>
      <c r="D37" s="134">
        <f t="shared" si="30"/>
        <v>1</v>
      </c>
      <c r="E37" s="134">
        <f t="shared" si="30"/>
        <v>0</v>
      </c>
      <c r="F37" s="134">
        <f t="shared" si="30"/>
        <v>0</v>
      </c>
      <c r="G37" s="134">
        <f t="shared" si="30"/>
        <v>0</v>
      </c>
      <c r="H37" s="134">
        <f t="shared" si="30"/>
        <v>4</v>
      </c>
      <c r="I37" s="134">
        <f t="shared" si="30"/>
        <v>3</v>
      </c>
      <c r="J37" s="134">
        <f t="shared" si="30"/>
        <v>100</v>
      </c>
      <c r="K37" s="134">
        <f t="shared" si="30"/>
        <v>45</v>
      </c>
      <c r="L37" s="134">
        <f t="shared" si="30"/>
        <v>99</v>
      </c>
      <c r="M37" s="134">
        <f t="shared" si="30"/>
        <v>44</v>
      </c>
      <c r="N37" s="134">
        <f t="shared" si="30"/>
        <v>0</v>
      </c>
      <c r="O37" s="134">
        <f t="shared" si="30"/>
        <v>0</v>
      </c>
      <c r="P37" s="134">
        <f t="shared" si="30"/>
        <v>0</v>
      </c>
      <c r="Q37" s="134">
        <f t="shared" si="30"/>
        <v>0</v>
      </c>
      <c r="R37" s="134">
        <f t="shared" si="30"/>
        <v>5</v>
      </c>
      <c r="S37" s="134">
        <f t="shared" si="30"/>
        <v>1</v>
      </c>
      <c r="T37" s="134">
        <f t="shared" si="30"/>
        <v>24</v>
      </c>
      <c r="U37" s="134">
        <f t="shared" si="30"/>
        <v>8</v>
      </c>
      <c r="V37" s="134">
        <f t="shared" si="30"/>
        <v>70</v>
      </c>
      <c r="W37" s="134">
        <f t="shared" si="30"/>
        <v>35</v>
      </c>
      <c r="X37" s="134">
        <f t="shared" si="30"/>
        <v>1</v>
      </c>
      <c r="Y37" s="134">
        <f t="shared" si="30"/>
        <v>1</v>
      </c>
      <c r="Z37" s="134">
        <f t="shared" si="30"/>
        <v>0</v>
      </c>
      <c r="AA37" s="134">
        <f t="shared" si="30"/>
        <v>0</v>
      </c>
      <c r="AB37" s="134">
        <f t="shared" si="30"/>
        <v>0</v>
      </c>
      <c r="AC37" s="134">
        <f t="shared" si="30"/>
        <v>0</v>
      </c>
      <c r="AD37" s="134">
        <f t="shared" si="30"/>
        <v>0</v>
      </c>
      <c r="AE37" s="134">
        <f t="shared" si="30"/>
        <v>0</v>
      </c>
      <c r="AF37" s="134">
        <f t="shared" si="30"/>
        <v>1</v>
      </c>
      <c r="AG37" s="134">
        <f t="shared" si="30"/>
        <v>1</v>
      </c>
      <c r="AH37" s="134">
        <f t="shared" si="30"/>
        <v>1330</v>
      </c>
      <c r="AI37" s="134">
        <f t="shared" si="30"/>
        <v>621</v>
      </c>
      <c r="AJ37" s="134">
        <f t="shared" si="30"/>
        <v>1304</v>
      </c>
      <c r="AK37" s="134">
        <f t="shared" si="30"/>
        <v>601</v>
      </c>
      <c r="AL37" s="134">
        <f t="shared" si="30"/>
        <v>26</v>
      </c>
      <c r="AM37" s="134">
        <f t="shared" si="30"/>
        <v>20</v>
      </c>
      <c r="AN37" s="134">
        <f t="shared" si="30"/>
        <v>0</v>
      </c>
      <c r="AO37" s="134">
        <f t="shared" si="30"/>
        <v>0</v>
      </c>
      <c r="AP37" s="134">
        <f t="shared" si="30"/>
        <v>0</v>
      </c>
      <c r="AQ37" s="134">
        <f t="shared" si="30"/>
        <v>0</v>
      </c>
      <c r="AR37" s="134">
        <f t="shared" si="30"/>
        <v>0</v>
      </c>
      <c r="AS37" s="134">
        <f t="shared" si="30"/>
        <v>0</v>
      </c>
      <c r="AT37" s="134">
        <f t="shared" si="30"/>
        <v>0</v>
      </c>
      <c r="AU37" s="134">
        <f t="shared" si="30"/>
        <v>0</v>
      </c>
      <c r="AV37" s="134">
        <f t="shared" si="30"/>
        <v>100</v>
      </c>
      <c r="AW37" s="134">
        <f t="shared" si="30"/>
        <v>45</v>
      </c>
      <c r="AX37" s="134">
        <f t="shared" si="30"/>
        <v>0</v>
      </c>
      <c r="AY37" s="134">
        <f t="shared" si="30"/>
        <v>0</v>
      </c>
      <c r="AZ37" s="145"/>
    </row>
    <row r="38" ht="30.0" customHeight="1">
      <c r="A38" s="48" t="s">
        <v>858</v>
      </c>
      <c r="B38" s="130">
        <f>'SECRETARIAT SEM I'!B38</f>
        <v>0</v>
      </c>
      <c r="C38" s="130">
        <f>'SECRETARIAT SEM I'!C38</f>
        <v>0</v>
      </c>
      <c r="D38" s="130">
        <f>countifs('Gimnaziu final'!$G$6:$G$421,A38,'Gimnaziu final'!$BF$6:$BF$421,"DA")</f>
        <v>0</v>
      </c>
      <c r="E38" s="130">
        <f>countifs('Gimnaziu final'!$F$6:$F$421,"F",'Gimnaziu final'!$G$6:$G$421,A38,'Gimnaziu final'!$BF$6:$BF$421,"DA")</f>
        <v>0</v>
      </c>
      <c r="F38" s="130">
        <f>countifs('Gimnaziu final'!$G$6:$G$421,A38,'Gimnaziu final'!$BG$6:$BG$421,"DA")</f>
        <v>0</v>
      </c>
      <c r="G38" s="130">
        <f>countifs('Gimnaziu final'!$F$6:$F$421,"F",'Gimnaziu final'!$G$6:$G$421,A38,'Gimnaziu final'!$BG$6:$BG$421,"DA")</f>
        <v>0</v>
      </c>
      <c r="H38" s="130">
        <f>countifs('Gimnaziu final'!$G$6:$G$421,A38,'Gimnaziu final'!$BI$6:$BI$421,"DA")</f>
        <v>1</v>
      </c>
      <c r="I38" s="130">
        <f>countifs('Gimnaziu final'!$F$6:$F$421,"F",'Gimnaziu final'!$G$6:$G$421,A38,'Gimnaziu final'!$BI$6:$BI$421,"DA")</f>
        <v>0</v>
      </c>
      <c r="J38" s="130">
        <f>countifs('Gimnaziu final'!$G$6:$G$421,A38,'Gimnaziu final'!$BJ$6:$BJ$421,"DA")</f>
        <v>16</v>
      </c>
      <c r="K38" s="130">
        <f>countifs('Gimnaziu final'!$F$6:$F$421,"F",'Gimnaziu final'!$G$6:$G$421,A38,'Gimnaziu final'!$BJ$6:$BJ$421,"DA")</f>
        <v>6</v>
      </c>
      <c r="L38" s="21">
        <f>countifs('Gimnaziu final'!$G$6:$G$421,A38,'Gimnaziu final'!$BA$6:$BA$421,"=0",'Gimnaziu final'!$BJ$6:$BJ$421,"DA",'Gimnaziu final'!$BK$6:$BK$421,"NU")</f>
        <v>16</v>
      </c>
      <c r="M38" s="130">
        <f>countifs('Gimnaziu final'!$G$6:$G$421,A38,'Gimnaziu final'!$BA$6:$BA$421,"=0",'Gimnaziu final'!$BJ$6:$BJ$421,"DA",'Gimnaziu final'!$F$6:$F$421,"F",'Gimnaziu final'!$BK$6:$BK$421,"NU")</f>
        <v>6</v>
      </c>
      <c r="N38" s="130">
        <f>countifs('Gimnaziu final'!$G$6:G$421,A38,'Gimnaziu final'!$AY$6:$AY$421,"&lt;6")</f>
        <v>0</v>
      </c>
      <c r="O38" s="130">
        <f>countifs('Gimnaziu final'!$F$6:F$421,"F",'Gimnaziu final'!$G$6:G$421,A38,'Gimnaziu final'!$AY$6:$AY$421,"&lt;6")</f>
        <v>0</v>
      </c>
      <c r="P38" s="130">
        <f>countifs('Gimnaziu final'!$G$6:G$421,A38,'Gimnaziu final'!$AY$6:$AY$421,"&lt;7")-N38</f>
        <v>0</v>
      </c>
      <c r="Q38" s="130">
        <f>countifs('Gimnaziu final'!$F$6:F$421,"F",'Gimnaziu final'!$G$6:G$421,A38,'Gimnaziu final'!$AY$6:$AY$421,"&lt;7")-O38</f>
        <v>0</v>
      </c>
      <c r="R38" s="130">
        <f>countifs('Gimnaziu final'!$G$6:G$421,A38,'Gimnaziu final'!$AY$6:$AY$421,"&lt;8")-N38-P38</f>
        <v>1</v>
      </c>
      <c r="S38" s="141">
        <f>countifs('Gimnaziu final'!$F$6:F$421,"F",'Gimnaziu final'!$G$6:G$421,A38,'Gimnaziu final'!$AY$6:$AY$421,"&lt;8")-O38-Q38</f>
        <v>1</v>
      </c>
      <c r="T38" s="130">
        <f>countifs('Gimnaziu final'!$G$6:G$421,A38,'Gimnaziu final'!$AY$6:$AY$421,"&lt;9")-N38-P38-R38</f>
        <v>7</v>
      </c>
      <c r="U38" s="141">
        <f>countifs('Gimnaziu final'!$F$6:F$421,"F",'Gimnaziu final'!$G$6:G$421,A38,'Gimnaziu final'!$AY$6:$AY$421,"&lt;9")-O38-Q38-S38</f>
        <v>2</v>
      </c>
      <c r="V38" s="130">
        <f>countifs('Gimnaziu final'!$G$6:G$421,A38,'Gimnaziu final'!$AY$6:$AY$421,"&lt;=10")-N38-P38-R38-T38</f>
        <v>8</v>
      </c>
      <c r="W38" s="141">
        <f>countifs('Gimnaziu final'!$F$6:F$421,"F",'Gimnaziu final'!$G$6:G$421,A38,'Gimnaziu final'!$AY$6:$AY$421,"&lt;=10")-O38-Q38-S38-U38</f>
        <v>3</v>
      </c>
      <c r="X38" s="130">
        <f>countifs('Gimnaziu final'!$G$6:$G$421,A38,'Gimnaziu final'!$BA$6:$BA$421,"&gt;0")</f>
        <v>0</v>
      </c>
      <c r="Y38" s="130">
        <f>countifs('Gimnaziu final'!$F$6:$F$421,"F",'Gimnaziu final'!$G$6:$G$421,A38,'Gimnaziu final'!$BA$6:$BA$421,"&gt;0")</f>
        <v>0</v>
      </c>
      <c r="Z38" s="130">
        <f>countifs('Gimnaziu final'!$G$6:$G$421,A38,'Gimnaziu final'!$BA$6:$BA$421,"=1")</f>
        <v>0</v>
      </c>
      <c r="AA38" s="130">
        <f>countifs('Gimnaziu final'!$F$6:$F$421,"F",'Gimnaziu final'!$G$6:$G$421,A38,'Gimnaziu final'!$BA$6:$BA$421,"=1")</f>
        <v>0</v>
      </c>
      <c r="AB38" s="130">
        <f>countifs('Gimnaziu final'!$G$6:$G$421,A38,'Gimnaziu final'!$BA$6:$BA$421,"=2")</f>
        <v>0</v>
      </c>
      <c r="AC38" s="130">
        <f>countifs('Gimnaziu final'!$F$6:$F$421,"F",'Gimnaziu final'!$G$6:$G$421,A38,'Gimnaziu final'!$BA$6:$BA$421,"=2")</f>
        <v>0</v>
      </c>
      <c r="AD38" s="130">
        <f>countifs('Gimnaziu final'!$G$6:$G$421,A38,'Gimnaziu final'!$BA$6:$BA$421,"=3")</f>
        <v>0</v>
      </c>
      <c r="AE38" s="130">
        <f>countifs('Gimnaziu final'!$F$6:$F$421,"F",'Gimnaziu final'!$G$6:$G$421,A38,'Gimnaziu final'!$BA$6:$BA$421,"=3")</f>
        <v>0</v>
      </c>
      <c r="AF38" s="130">
        <f>countifs('Gimnaziu final'!$G$6:$G$421,A38,'Gimnaziu final'!$BA$6:$BA$421,"&gt;3")</f>
        <v>0</v>
      </c>
      <c r="AG38" s="130">
        <f>countifs('Gimnaziu final'!$F$6:$F$421,"F",'Gimnaziu final'!$G$6:$G$421,A38,'Gimnaziu final'!$BA$6:$BA$421,"&gt;3")</f>
        <v>0</v>
      </c>
      <c r="AH38" s="130">
        <f>SUMIFS('Gimnaziu final'!$BB$6:$BB$421,'Gimnaziu final'!$G$6:$G$421,A38)</f>
        <v>390</v>
      </c>
      <c r="AI38" s="130">
        <f>SUMIFS('Gimnaziu final'!$BB$6:$BB$421,'Gimnaziu final'!$F$6:$F$421,"F",'Gimnaziu final'!$G$6:$G$421,A38)</f>
        <v>161</v>
      </c>
      <c r="AJ38" s="21">
        <f t="shared" ref="AJ38:AK38" si="31">AH38-AL38</f>
        <v>390</v>
      </c>
      <c r="AK38" s="21">
        <f t="shared" si="31"/>
        <v>161</v>
      </c>
      <c r="AL38" s="130">
        <f>SUMIFS('Gimnaziu final'!$BC$6:$BC$421,'Gimnaziu final'!$G$6:$G$421,A38)</f>
        <v>0</v>
      </c>
      <c r="AM38" s="130">
        <f>SUMIFS('Gimnaziu final'!$BC$6:$BC$421,'Gimnaziu final'!$F$6:$F$421,"F",'Gimnaziu final'!$G$6:$G$421,A38)</f>
        <v>0</v>
      </c>
      <c r="AN38" s="130">
        <f>countifs('Gimnaziu final'!$G$6:$G$421,A38,'Gimnaziu final'!$AX$6:$AX$421,"&lt;7")</f>
        <v>0</v>
      </c>
      <c r="AO38" s="130">
        <f>countifs('Gimnaziu final'!$F$6:$F$421,"F",'Gimnaziu final'!$G$6:$G$421,A38,'Gimnaziu final'!$AX$6:$AX$421,"&lt;7")</f>
        <v>0</v>
      </c>
      <c r="AP38" s="130">
        <f>countifs('Gimnaziu final'!$G$6:$G$421,A38,'Gimnaziu final'!$AX$6:$AX$421,"&lt;8")-AN38</f>
        <v>0</v>
      </c>
      <c r="AQ38" s="130">
        <f>countifs('Gimnaziu final'!$F$6:$F$421,"F",'Gimnaziu final'!$G$6:$G$421,A38,'Gimnaziu final'!$AX$6:$AX$421,"&lt;8")-AO38</f>
        <v>0</v>
      </c>
      <c r="AR38" s="130">
        <f>countifs('Gimnaziu final'!$G$6:$G$421,A38,'Gimnaziu final'!$AX$6:$AX$421,"&lt;9")-AN38-AP38</f>
        <v>0</v>
      </c>
      <c r="AS38" s="130">
        <f>countifs('Gimnaziu final'!$F$6:$F$421,"F",'Gimnaziu final'!$G$6:$G$421,A38,'Gimnaziu final'!$AX$6:$AX$421,"&lt;9")-AO38-AQ38</f>
        <v>0</v>
      </c>
      <c r="AT38" s="130">
        <f>countifs('Gimnaziu final'!$G$6:$G$421,A38,'Gimnaziu final'!$AX$6:$AX$421,"&lt;10")-AN38-AP38-AR38</f>
        <v>0</v>
      </c>
      <c r="AU38" s="130">
        <f>countifs('Gimnaziu final'!$F$6:$F$421,"F",'Gimnaziu final'!$G$6:$G$421,A38,'Gimnaziu final'!$AX$6:$AX$421,"&lt;10")-AO38-AQ38-AS38</f>
        <v>0</v>
      </c>
      <c r="AV38" s="130">
        <f>countifs('Gimnaziu final'!$G$6:$G$421,A38,'Gimnaziu final'!$AX$6:$AX$421,"=10")</f>
        <v>16</v>
      </c>
      <c r="AW38" s="130">
        <f>countifs('Gimnaziu final'!$F$6:$F$421,"F",'Gimnaziu final'!$G$6:$G$421,A38,'Gimnaziu final'!$AX$6:$AX$421,"=10")</f>
        <v>6</v>
      </c>
      <c r="AX38" s="130">
        <f>countifs('Gimnaziu final'!$G$6:$G$421,A38,'Gimnaziu final'!$BK$6:$BK$421,"DA")</f>
        <v>0</v>
      </c>
      <c r="AY38" s="130">
        <f>countifs('Gimnaziu final'!$F$6:$F$421,"F",'Gimnaziu final'!$G$6:$G$421,A38,'Gimnaziu final'!$BK$6:$BK$421,"DA")</f>
        <v>0</v>
      </c>
      <c r="AZ38" s="109"/>
    </row>
    <row r="39" ht="30.0" customHeight="1">
      <c r="A39" s="48" t="s">
        <v>937</v>
      </c>
      <c r="B39" s="130">
        <f>'SECRETARIAT SEM I'!B39</f>
        <v>27</v>
      </c>
      <c r="C39" s="130">
        <f>'SECRETARIAT SEM I'!C39</f>
        <v>14</v>
      </c>
      <c r="D39" s="130">
        <f>countifs('Gimnaziu final'!$G$6:$G$421,A39,'Gimnaziu final'!$BF$6:$BF$421,"DA")</f>
        <v>0</v>
      </c>
      <c r="E39" s="130">
        <f>countifs('Gimnaziu final'!$F$6:$F$421,"F",'Gimnaziu final'!$G$6:$G$421,A39,'Gimnaziu final'!$BF$6:$BF$421,"DA")</f>
        <v>0</v>
      </c>
      <c r="F39" s="130">
        <f>countifs('Gimnaziu final'!$G$6:$G$421,A39,'Gimnaziu final'!$BG$6:$BG$421,"DA")</f>
        <v>0</v>
      </c>
      <c r="G39" s="130">
        <f>countifs('Gimnaziu final'!$F$6:$F$421,"F",'Gimnaziu final'!$G$6:$G$421,A39,'Gimnaziu final'!$BG$6:$BG$421,"DA")</f>
        <v>0</v>
      </c>
      <c r="H39" s="130">
        <f>countifs('Gimnaziu final'!$G$6:$G$421,A39,'Gimnaziu final'!$BI$6:$BI$421,"DA")</f>
        <v>0</v>
      </c>
      <c r="I39" s="130">
        <f>countifs('Gimnaziu final'!$F$6:$F$421,"F",'Gimnaziu final'!$G$6:$G$421,A39,'Gimnaziu final'!$BI$6:$BI$421,"DA")</f>
        <v>0</v>
      </c>
      <c r="J39" s="130">
        <f>countifs('Gimnaziu final'!$G$6:$G$421,A39,'Gimnaziu final'!$BJ$6:$BJ$421,"DA")</f>
        <v>28</v>
      </c>
      <c r="K39" s="130">
        <f>countifs('Gimnaziu final'!$F$6:$F$421,"F",'Gimnaziu final'!$G$6:$G$421,A39,'Gimnaziu final'!$BJ$6:$BJ$421,"DA")</f>
        <v>12</v>
      </c>
      <c r="L39" s="21">
        <f>countifs('Gimnaziu final'!$G$6:$G$421,A39,'Gimnaziu final'!$BA$6:$BA$421,"=0",'Gimnaziu final'!$BJ$6:$BJ$421,"DA",'Gimnaziu final'!$BK$6:$BK$421,"NU")</f>
        <v>28</v>
      </c>
      <c r="M39" s="130">
        <f>countifs('Gimnaziu final'!$G$6:$G$421,A39,'Gimnaziu final'!$BA$6:$BA$421,"=0",'Gimnaziu final'!$BJ$6:$BJ$421,"DA",'Gimnaziu final'!$F$6:$F$421,"F",'Gimnaziu final'!$BK$6:$BK$421,"NU")</f>
        <v>12</v>
      </c>
      <c r="N39" s="130">
        <f>countifs('Gimnaziu final'!$G$6:G$421,A39,'Gimnaziu final'!$AY$6:$AY$421,"&lt;6")</f>
        <v>0</v>
      </c>
      <c r="O39" s="130">
        <f>countifs('Gimnaziu final'!$F$6:F$421,"F",'Gimnaziu final'!$G$6:G$421,A39,'Gimnaziu final'!$AY$6:$AY$421,"&lt;6")</f>
        <v>0</v>
      </c>
      <c r="P39" s="130">
        <f>countifs('Gimnaziu final'!$G$6:G$421,A39,'Gimnaziu final'!$AY$6:$AY$421,"&lt;7")-N39</f>
        <v>0</v>
      </c>
      <c r="Q39" s="130">
        <f>countifs('Gimnaziu final'!$F$6:F$421,"F",'Gimnaziu final'!$G$6:G$421,A39,'Gimnaziu final'!$AY$6:$AY$421,"&lt;7")-O39</f>
        <v>0</v>
      </c>
      <c r="R39" s="130">
        <f>countifs('Gimnaziu final'!$G$6:G$421,A39,'Gimnaziu final'!$AY$6:$AY$421,"&lt;8")-N39-P39</f>
        <v>0</v>
      </c>
      <c r="S39" s="141">
        <f>countifs('Gimnaziu final'!$F$6:F$421,"F",'Gimnaziu final'!$G$6:G$421,A39,'Gimnaziu final'!$AY$6:$AY$421,"&lt;8")-O39-Q39</f>
        <v>0</v>
      </c>
      <c r="T39" s="130">
        <f>countifs('Gimnaziu final'!$G$6:G$421,A39,'Gimnaziu final'!$AY$6:$AY$421,"&lt;9")-N39-P39-R39</f>
        <v>7</v>
      </c>
      <c r="U39" s="141">
        <f>countifs('Gimnaziu final'!$F$6:F$421,"F",'Gimnaziu final'!$G$6:G$421,A39,'Gimnaziu final'!$AY$6:$AY$421,"&lt;9")-O39-Q39-S39</f>
        <v>3</v>
      </c>
      <c r="V39" s="130">
        <f>countifs('Gimnaziu final'!$G$6:G$421,A39,'Gimnaziu final'!$AY$6:$AY$421,"&lt;=10")-N39-P39-R39-T39</f>
        <v>21</v>
      </c>
      <c r="W39" s="141">
        <f>countifs('Gimnaziu final'!$F$6:F$421,"F",'Gimnaziu final'!$G$6:G$421,A39,'Gimnaziu final'!$AY$6:$AY$421,"&lt;=10")-O39-Q39-S39-U39</f>
        <v>9</v>
      </c>
      <c r="X39" s="130">
        <f>countifs('Gimnaziu final'!$G$6:$G$421,A39,'Gimnaziu final'!$BA$6:$BA$421,"&gt;0")</f>
        <v>0</v>
      </c>
      <c r="Y39" s="130">
        <f>countifs('Gimnaziu final'!$F$6:$F$421,"F",'Gimnaziu final'!$G$6:$G$421,A39,'Gimnaziu final'!$BA$6:$BA$421,"&gt;0")</f>
        <v>0</v>
      </c>
      <c r="Z39" s="130">
        <f>countifs('Gimnaziu final'!$G$6:$G$421,A39,'Gimnaziu final'!$BA$6:$BA$421,"=1")</f>
        <v>0</v>
      </c>
      <c r="AA39" s="130">
        <f>countifs('Gimnaziu final'!$F$6:$F$421,"F",'Gimnaziu final'!$G$6:$G$421,A39,'Gimnaziu final'!$BA$6:$BA$421,"=1")</f>
        <v>0</v>
      </c>
      <c r="AB39" s="130">
        <f>countifs('Gimnaziu final'!$G$6:$G$421,A39,'Gimnaziu final'!$BA$6:$BA$421,"=2")</f>
        <v>0</v>
      </c>
      <c r="AC39" s="130">
        <f>countifs('Gimnaziu final'!$F$6:$F$421,"F",'Gimnaziu final'!$G$6:$G$421,A39,'Gimnaziu final'!$BA$6:$BA$421,"=2")</f>
        <v>0</v>
      </c>
      <c r="AD39" s="130">
        <f>countifs('Gimnaziu final'!$G$6:$G$421,A39,'Gimnaziu final'!$BA$6:$BA$421,"=3")</f>
        <v>0</v>
      </c>
      <c r="AE39" s="130">
        <f>countifs('Gimnaziu final'!$F$6:$F$421,"F",'Gimnaziu final'!$G$6:$G$421,A39,'Gimnaziu final'!$BA$6:$BA$421,"=3")</f>
        <v>0</v>
      </c>
      <c r="AF39" s="130">
        <f>countifs('Gimnaziu final'!$G$6:$G$421,A39,'Gimnaziu final'!$BA$6:$BA$421,"&gt;3")</f>
        <v>0</v>
      </c>
      <c r="AG39" s="130">
        <f>countifs('Gimnaziu final'!$F$6:$F$421,"F",'Gimnaziu final'!$G$6:$G$421,A39,'Gimnaziu final'!$BA$6:$BA$421,"&gt;3")</f>
        <v>0</v>
      </c>
      <c r="AH39" s="130">
        <f>SUMIFS('Gimnaziu final'!$BB$6:$BB$421,'Gimnaziu final'!$G$6:$G$421,A39)</f>
        <v>626</v>
      </c>
      <c r="AI39" s="130">
        <f>SUMIFS('Gimnaziu final'!$BB$6:$BB$421,'Gimnaziu final'!$F$6:$F$421,"F",'Gimnaziu final'!$G$6:$G$421,A39)</f>
        <v>297</v>
      </c>
      <c r="AJ39" s="21">
        <f t="shared" ref="AJ39:AK39" si="32">AH39-AL39</f>
        <v>626</v>
      </c>
      <c r="AK39" s="21">
        <f t="shared" si="32"/>
        <v>297</v>
      </c>
      <c r="AL39" s="130">
        <f>SUMIFS('Gimnaziu final'!$BC$6:$BC$421,'Gimnaziu final'!$G$6:$G$421,A39)</f>
        <v>0</v>
      </c>
      <c r="AM39" s="130">
        <f>SUMIFS('Gimnaziu final'!$BC$6:$BC$421,'Gimnaziu final'!$F$6:$F$421,"F",'Gimnaziu final'!$G$6:$G$421,A39)</f>
        <v>0</v>
      </c>
      <c r="AN39" s="130">
        <f>countifs('Gimnaziu final'!$G$6:$G$421,A39,'Gimnaziu final'!$AX$6:$AX$421,"&lt;7")</f>
        <v>0</v>
      </c>
      <c r="AO39" s="130">
        <f>countifs('Gimnaziu final'!$F$6:$F$421,"F",'Gimnaziu final'!$G$6:$G$421,A39,'Gimnaziu final'!$AX$6:$AX$421,"&lt;7")</f>
        <v>0</v>
      </c>
      <c r="AP39" s="130">
        <f>countifs('Gimnaziu final'!$G$6:$G$421,A39,'Gimnaziu final'!$AX$6:$AX$421,"&lt;8")-AN39</f>
        <v>0</v>
      </c>
      <c r="AQ39" s="130">
        <f>countifs('Gimnaziu final'!$F$6:$F$421,"F",'Gimnaziu final'!$G$6:$G$421,A39,'Gimnaziu final'!$AX$6:$AX$421,"&lt;8")-AO39</f>
        <v>0</v>
      </c>
      <c r="AR39" s="130">
        <f>countifs('Gimnaziu final'!$G$6:$G$421,A39,'Gimnaziu final'!$AX$6:$AX$421,"&lt;9")-AN39-AP39</f>
        <v>0</v>
      </c>
      <c r="AS39" s="130">
        <f>countifs('Gimnaziu final'!$F$6:$F$421,"F",'Gimnaziu final'!$G$6:$G$421,A39,'Gimnaziu final'!$AX$6:$AX$421,"&lt;9")-AO39-AQ39</f>
        <v>0</v>
      </c>
      <c r="AT39" s="130">
        <f>countifs('Gimnaziu final'!$G$6:$G$421,A39,'Gimnaziu final'!$AX$6:$AX$421,"&lt;10")-AN39-AP39-AR39</f>
        <v>0</v>
      </c>
      <c r="AU39" s="130">
        <f>countifs('Gimnaziu final'!$F$6:$F$421,"F",'Gimnaziu final'!$G$6:$G$421,A39,'Gimnaziu final'!$AX$6:$AX$421,"&lt;10")-AO39-AQ39-AS39</f>
        <v>0</v>
      </c>
      <c r="AV39" s="130">
        <f>countifs('Gimnaziu final'!$G$6:$G$421,A39,'Gimnaziu final'!$AX$6:$AX$421,"=10")</f>
        <v>28</v>
      </c>
      <c r="AW39" s="130">
        <f>countifs('Gimnaziu final'!$F$6:$F$421,"F",'Gimnaziu final'!$G$6:$G$421,A39,'Gimnaziu final'!$AX$6:$AX$421,"=10")</f>
        <v>12</v>
      </c>
      <c r="AX39" s="130">
        <f>countifs('Gimnaziu final'!$G$6:$G$421,A39,'Gimnaziu final'!$BK$6:$BK$421,"DA")</f>
        <v>0</v>
      </c>
      <c r="AY39" s="130">
        <f>countifs('Gimnaziu final'!$F$6:$F$421,"F",'Gimnaziu final'!$G$6:$G$421,A39,'Gimnaziu final'!$BK$6:$BK$421,"DA")</f>
        <v>0</v>
      </c>
      <c r="AZ39" s="109"/>
    </row>
    <row r="40" ht="30.0" customHeight="1">
      <c r="A40" s="48" t="s">
        <v>1078</v>
      </c>
      <c r="B40" s="130">
        <f>'SECRETARIAT SEM I'!B40</f>
        <v>0</v>
      </c>
      <c r="C40" s="130">
        <f>'SECRETARIAT SEM I'!C40</f>
        <v>0</v>
      </c>
      <c r="D40" s="130">
        <f>countifs('Gimnaziu final'!$G$6:$G$421,A40,'Gimnaziu final'!$BF$6:$BF$421,"DA")</f>
        <v>0</v>
      </c>
      <c r="E40" s="130">
        <f>countifs('Gimnaziu final'!$F$6:$F$421,"F",'Gimnaziu final'!$G$6:$G$421,A40,'Gimnaziu final'!$BF$6:$BF$421,"DA")</f>
        <v>0</v>
      </c>
      <c r="F40" s="130">
        <f>countifs('Gimnaziu final'!$G$6:$G$421,A40,'Gimnaziu final'!$BG$6:$BG$421,"DA")</f>
        <v>0</v>
      </c>
      <c r="G40" s="130">
        <f>countifs('Gimnaziu final'!$F$6:$F$421,"F",'Gimnaziu final'!$G$6:$G$421,A40,'Gimnaziu final'!$BG$6:$BG$421,"DA")</f>
        <v>0</v>
      </c>
      <c r="H40" s="130">
        <f>countifs('Gimnaziu final'!$G$6:$G$421,A40,'Gimnaziu final'!$BI$6:$BI$421,"DA")</f>
        <v>0</v>
      </c>
      <c r="I40" s="130">
        <f>countifs('Gimnaziu final'!$F$6:$F$421,"F",'Gimnaziu final'!$G$6:$G$421,A40,'Gimnaziu final'!$BI$6:$BI$421,"DA")</f>
        <v>0</v>
      </c>
      <c r="J40" s="130">
        <f>countifs('Gimnaziu final'!$G$6:$G$421,A40,'Gimnaziu final'!$BJ$6:$BJ$421,"DA")</f>
        <v>27</v>
      </c>
      <c r="K40" s="130">
        <f>countifs('Gimnaziu final'!$F$6:$F$421,"F",'Gimnaziu final'!$G$6:$G$421,A40,'Gimnaziu final'!$BJ$6:$BJ$421,"DA")</f>
        <v>14</v>
      </c>
      <c r="L40" s="21">
        <f>countifs('Gimnaziu final'!$G$6:$G$421,A40,'Gimnaziu final'!$BA$6:$BA$421,"=0",'Gimnaziu final'!$BJ$6:$BJ$421,"DA",'Gimnaziu final'!$BK$6:$BK$421,"NU")</f>
        <v>27</v>
      </c>
      <c r="M40" s="130">
        <f>countifs('Gimnaziu final'!$G$6:$G$421,A40,'Gimnaziu final'!$BA$6:$BA$421,"=0",'Gimnaziu final'!$BJ$6:$BJ$421,"DA",'Gimnaziu final'!$F$6:$F$421,"F",'Gimnaziu final'!$BK$6:$BK$421,"NU")</f>
        <v>14</v>
      </c>
      <c r="N40" s="130">
        <f>countifs('Gimnaziu final'!$G$6:G$421,A40,'Gimnaziu final'!$AY$6:$AY$421,"&lt;6")</f>
        <v>0</v>
      </c>
      <c r="O40" s="130">
        <f>countifs('Gimnaziu final'!$F$6:F$421,"F",'Gimnaziu final'!$G$6:G$421,A40,'Gimnaziu final'!$AY$6:$AY$421,"&lt;6")</f>
        <v>0</v>
      </c>
      <c r="P40" s="130">
        <f>countifs('Gimnaziu final'!$G$6:G$421,A40,'Gimnaziu final'!$AY$6:$AY$421,"&lt;7")-N40</f>
        <v>0</v>
      </c>
      <c r="Q40" s="130">
        <f>countifs('Gimnaziu final'!$F$6:F$421,"F",'Gimnaziu final'!$G$6:G$421,A40,'Gimnaziu final'!$AY$6:$AY$421,"&lt;7")-O40</f>
        <v>0</v>
      </c>
      <c r="R40" s="130">
        <f>countifs('Gimnaziu final'!$G$6:G$421,A40,'Gimnaziu final'!$AY$6:$AY$421,"&lt;8")-N40-P40</f>
        <v>4</v>
      </c>
      <c r="S40" s="141">
        <f>countifs('Gimnaziu final'!$F$6:F$421,"F",'Gimnaziu final'!$G$6:G$421,A40,'Gimnaziu final'!$AY$6:$AY$421,"&lt;8")-O40-Q40</f>
        <v>1</v>
      </c>
      <c r="T40" s="130">
        <f>countifs('Gimnaziu final'!$G$6:G$421,A40,'Gimnaziu final'!$AY$6:$AY$421,"&lt;9")-N40-P40-R40</f>
        <v>7</v>
      </c>
      <c r="U40" s="141">
        <f>countifs('Gimnaziu final'!$F$6:F$421,"F",'Gimnaziu final'!$G$6:G$421,A40,'Gimnaziu final'!$AY$6:$AY$421,"&lt;9")-O40-Q40-S40</f>
        <v>6</v>
      </c>
      <c r="V40" s="130">
        <f>countifs('Gimnaziu final'!$G$6:G$421,A40,'Gimnaziu final'!$AY$6:$AY$421,"&lt;=10")-N40-P40-R40-T40</f>
        <v>16</v>
      </c>
      <c r="W40" s="141">
        <f>countifs('Gimnaziu final'!$F$6:F$421,"F",'Gimnaziu final'!$G$6:G$421,A40,'Gimnaziu final'!$AY$6:$AY$421,"&lt;=10")-O40-Q40-S40-U40</f>
        <v>7</v>
      </c>
      <c r="X40" s="130">
        <f>countifs('Gimnaziu final'!$G$6:$G$421,A40,'Gimnaziu final'!$BA$6:$BA$421,"&gt;0")</f>
        <v>0</v>
      </c>
      <c r="Y40" s="130">
        <f>countifs('Gimnaziu final'!$F$6:$F$421,"F",'Gimnaziu final'!$G$6:$G$421,A40,'Gimnaziu final'!$BA$6:$BA$421,"&gt;0")</f>
        <v>0</v>
      </c>
      <c r="Z40" s="130">
        <f>countifs('Gimnaziu final'!$G$6:$G$421,A40,'Gimnaziu final'!$BA$6:$BA$421,"=1")</f>
        <v>0</v>
      </c>
      <c r="AA40" s="130">
        <f>countifs('Gimnaziu final'!$F$6:$F$421,"F",'Gimnaziu final'!$G$6:$G$421,A40,'Gimnaziu final'!$BA$6:$BA$421,"=1")</f>
        <v>0</v>
      </c>
      <c r="AB40" s="130">
        <f>countifs('Gimnaziu final'!$G$6:$G$421,A40,'Gimnaziu final'!$BA$6:$BA$421,"=2")</f>
        <v>0</v>
      </c>
      <c r="AC40" s="130">
        <f>countifs('Gimnaziu final'!$F$6:$F$421,"F",'Gimnaziu final'!$G$6:$G$421,A40,'Gimnaziu final'!$BA$6:$BA$421,"=2")</f>
        <v>0</v>
      </c>
      <c r="AD40" s="130">
        <f>countifs('Gimnaziu final'!$G$6:$G$421,A40,'Gimnaziu final'!$BA$6:$BA$421,"=3")</f>
        <v>0</v>
      </c>
      <c r="AE40" s="130">
        <f>countifs('Gimnaziu final'!$F$6:$F$421,"F",'Gimnaziu final'!$G$6:$G$421,A40,'Gimnaziu final'!$BA$6:$BA$421,"=3")</f>
        <v>0</v>
      </c>
      <c r="AF40" s="130">
        <f>countifs('Gimnaziu final'!$G$6:$G$421,A40,'Gimnaziu final'!$BA$6:$BA$421,"&gt;3")</f>
        <v>0</v>
      </c>
      <c r="AG40" s="130">
        <f>countifs('Gimnaziu final'!$F$6:$F$421,"F",'Gimnaziu final'!$G$6:$G$421,A40,'Gimnaziu final'!$BA$6:$BA$421,"&gt;3")</f>
        <v>0</v>
      </c>
      <c r="AH40" s="130">
        <f>SUMIFS('Gimnaziu final'!$BB$6:$BB$421,'Gimnaziu final'!$G$6:$G$421,A40)</f>
        <v>602</v>
      </c>
      <c r="AI40" s="130">
        <f>SUMIFS('Gimnaziu final'!$BB$6:$BB$421,'Gimnaziu final'!$F$6:$F$421,"F",'Gimnaziu final'!$G$6:$G$421,A40)</f>
        <v>304</v>
      </c>
      <c r="AJ40" s="21">
        <f t="shared" ref="AJ40:AK40" si="33">AH40-AL40</f>
        <v>584</v>
      </c>
      <c r="AK40" s="21">
        <f t="shared" si="33"/>
        <v>291</v>
      </c>
      <c r="AL40" s="130">
        <f>SUMIFS('Gimnaziu final'!$BC$6:$BC$421,'Gimnaziu final'!$G$6:$G$421,A40)</f>
        <v>18</v>
      </c>
      <c r="AM40" s="130">
        <f>SUMIFS('Gimnaziu final'!$BC$6:$BC$421,'Gimnaziu final'!$F$6:$F$421,"F",'Gimnaziu final'!$G$6:$G$421,A40)</f>
        <v>13</v>
      </c>
      <c r="AN40" s="130">
        <f>countifs('Gimnaziu final'!$G$6:$G$421,A40,'Gimnaziu final'!$AX$6:$AX$421,"&lt;7")</f>
        <v>0</v>
      </c>
      <c r="AO40" s="130">
        <f>countifs('Gimnaziu final'!$F$6:$F$421,"F",'Gimnaziu final'!$G$6:$G$421,A40,'Gimnaziu final'!$AX$6:$AX$421,"&lt;7")</f>
        <v>0</v>
      </c>
      <c r="AP40" s="130">
        <f>countifs('Gimnaziu final'!$G$6:$G$421,A40,'Gimnaziu final'!$AX$6:$AX$421,"&lt;8")-AN40</f>
        <v>0</v>
      </c>
      <c r="AQ40" s="130">
        <f>countifs('Gimnaziu final'!$F$6:$F$421,"F",'Gimnaziu final'!$G$6:$G$421,A40,'Gimnaziu final'!$AX$6:$AX$421,"&lt;8")-AO40</f>
        <v>0</v>
      </c>
      <c r="AR40" s="130">
        <f>countifs('Gimnaziu final'!$G$6:$G$421,A40,'Gimnaziu final'!$AX$6:$AX$421,"&lt;9")-AN40-AP40</f>
        <v>0</v>
      </c>
      <c r="AS40" s="130">
        <f>countifs('Gimnaziu final'!$F$6:$F$421,"F",'Gimnaziu final'!$G$6:$G$421,A40,'Gimnaziu final'!$AX$6:$AX$421,"&lt;9")-AO40-AQ40</f>
        <v>0</v>
      </c>
      <c r="AT40" s="130">
        <f>countifs('Gimnaziu final'!$G$6:$G$421,A40,'Gimnaziu final'!$AX$6:$AX$421,"&lt;10")-AN40-AP40-AR40</f>
        <v>0</v>
      </c>
      <c r="AU40" s="130">
        <f>countifs('Gimnaziu final'!$F$6:$F$421,"F",'Gimnaziu final'!$G$6:$G$421,A40,'Gimnaziu final'!$AX$6:$AX$421,"&lt;10")-AO40-AQ40-AS40</f>
        <v>0</v>
      </c>
      <c r="AV40" s="130">
        <f>countifs('Gimnaziu final'!$G$6:$G$421,A40,'Gimnaziu final'!$AX$6:$AX$421,"=10")</f>
        <v>27</v>
      </c>
      <c r="AW40" s="130">
        <f>countifs('Gimnaziu final'!$F$6:$F$421,"F",'Gimnaziu final'!$G$6:$G$421,A40,'Gimnaziu final'!$AX$6:$AX$421,"=10")</f>
        <v>14</v>
      </c>
      <c r="AX40" s="130">
        <f>countifs('Gimnaziu final'!$G$6:$G$421,A40,'Gimnaziu final'!$BK$6:$BK$421,"DA")</f>
        <v>0</v>
      </c>
      <c r="AY40" s="130">
        <f>countifs('Gimnaziu final'!$F$6:$F$421,"F",'Gimnaziu final'!$G$6:$G$421,A40,'Gimnaziu final'!$BK$6:$BK$421,"DA")</f>
        <v>0</v>
      </c>
      <c r="AZ40" s="109"/>
    </row>
    <row r="41" ht="30.0" customHeight="1">
      <c r="A41" s="133" t="s">
        <v>2071</v>
      </c>
      <c r="B41" s="142">
        <f t="shared" ref="B41:AY41" si="34">sum(B38:B40)</f>
        <v>27</v>
      </c>
      <c r="C41" s="142">
        <f t="shared" si="34"/>
        <v>14</v>
      </c>
      <c r="D41" s="142">
        <f t="shared" si="34"/>
        <v>0</v>
      </c>
      <c r="E41" s="142">
        <f t="shared" si="34"/>
        <v>0</v>
      </c>
      <c r="F41" s="142">
        <f t="shared" si="34"/>
        <v>0</v>
      </c>
      <c r="G41" s="142">
        <f t="shared" si="34"/>
        <v>0</v>
      </c>
      <c r="H41" s="142">
        <f t="shared" si="34"/>
        <v>1</v>
      </c>
      <c r="I41" s="142">
        <f t="shared" si="34"/>
        <v>0</v>
      </c>
      <c r="J41" s="142">
        <f t="shared" si="34"/>
        <v>71</v>
      </c>
      <c r="K41" s="142">
        <f t="shared" si="34"/>
        <v>32</v>
      </c>
      <c r="L41" s="142">
        <f t="shared" si="34"/>
        <v>71</v>
      </c>
      <c r="M41" s="142">
        <f t="shared" si="34"/>
        <v>32</v>
      </c>
      <c r="N41" s="142">
        <f t="shared" si="34"/>
        <v>0</v>
      </c>
      <c r="O41" s="142">
        <f t="shared" si="34"/>
        <v>0</v>
      </c>
      <c r="P41" s="142">
        <f t="shared" si="34"/>
        <v>0</v>
      </c>
      <c r="Q41" s="142">
        <f t="shared" si="34"/>
        <v>0</v>
      </c>
      <c r="R41" s="142">
        <f t="shared" si="34"/>
        <v>5</v>
      </c>
      <c r="S41" s="142">
        <f t="shared" si="34"/>
        <v>2</v>
      </c>
      <c r="T41" s="142">
        <f t="shared" si="34"/>
        <v>21</v>
      </c>
      <c r="U41" s="142">
        <f t="shared" si="34"/>
        <v>11</v>
      </c>
      <c r="V41" s="142">
        <f t="shared" si="34"/>
        <v>45</v>
      </c>
      <c r="W41" s="142">
        <f t="shared" si="34"/>
        <v>19</v>
      </c>
      <c r="X41" s="142">
        <f t="shared" si="34"/>
        <v>0</v>
      </c>
      <c r="Y41" s="142">
        <f t="shared" si="34"/>
        <v>0</v>
      </c>
      <c r="Z41" s="142">
        <f t="shared" si="34"/>
        <v>0</v>
      </c>
      <c r="AA41" s="142">
        <f t="shared" si="34"/>
        <v>0</v>
      </c>
      <c r="AB41" s="142">
        <f t="shared" si="34"/>
        <v>0</v>
      </c>
      <c r="AC41" s="142">
        <f t="shared" si="34"/>
        <v>0</v>
      </c>
      <c r="AD41" s="142">
        <f t="shared" si="34"/>
        <v>0</v>
      </c>
      <c r="AE41" s="142">
        <f t="shared" si="34"/>
        <v>0</v>
      </c>
      <c r="AF41" s="142">
        <f t="shared" si="34"/>
        <v>0</v>
      </c>
      <c r="AG41" s="142">
        <f t="shared" si="34"/>
        <v>0</v>
      </c>
      <c r="AH41" s="142">
        <f t="shared" si="34"/>
        <v>1618</v>
      </c>
      <c r="AI41" s="142">
        <f t="shared" si="34"/>
        <v>762</v>
      </c>
      <c r="AJ41" s="142">
        <f t="shared" si="34"/>
        <v>1600</v>
      </c>
      <c r="AK41" s="142">
        <f t="shared" si="34"/>
        <v>749</v>
      </c>
      <c r="AL41" s="142">
        <f t="shared" si="34"/>
        <v>18</v>
      </c>
      <c r="AM41" s="142">
        <f t="shared" si="34"/>
        <v>13</v>
      </c>
      <c r="AN41" s="142">
        <f t="shared" si="34"/>
        <v>0</v>
      </c>
      <c r="AO41" s="142">
        <f t="shared" si="34"/>
        <v>0</v>
      </c>
      <c r="AP41" s="142">
        <f t="shared" si="34"/>
        <v>0</v>
      </c>
      <c r="AQ41" s="142">
        <f t="shared" si="34"/>
        <v>0</v>
      </c>
      <c r="AR41" s="142">
        <f t="shared" si="34"/>
        <v>0</v>
      </c>
      <c r="AS41" s="142">
        <f t="shared" si="34"/>
        <v>0</v>
      </c>
      <c r="AT41" s="142">
        <f t="shared" si="34"/>
        <v>0</v>
      </c>
      <c r="AU41" s="142">
        <f t="shared" si="34"/>
        <v>0</v>
      </c>
      <c r="AV41" s="142">
        <f t="shared" si="34"/>
        <v>71</v>
      </c>
      <c r="AW41" s="142">
        <f t="shared" si="34"/>
        <v>32</v>
      </c>
      <c r="AX41" s="142">
        <f t="shared" si="34"/>
        <v>0</v>
      </c>
      <c r="AY41" s="142">
        <f t="shared" si="34"/>
        <v>0</v>
      </c>
      <c r="AZ41" s="145"/>
    </row>
    <row r="42" ht="30.0" customHeight="1">
      <c r="A42" s="48" t="s">
        <v>1182</v>
      </c>
      <c r="B42" s="130">
        <f>'SECRETARIAT SEM I'!B43</f>
        <v>5</v>
      </c>
      <c r="C42" s="130">
        <f>'SECRETARIAT SEM I'!C43</f>
        <v>2</v>
      </c>
      <c r="D42" s="130">
        <f>countifs('Gimnaziu final'!$G$6:$G$421,A42,'Gimnaziu final'!$BF$6:$BF$421,"DA")</f>
        <v>3</v>
      </c>
      <c r="E42" s="130">
        <f>countifs('Gimnaziu final'!$F$6:$F$421,"F",'Gimnaziu final'!$G$6:$G$421,A42,'Gimnaziu final'!$BF$6:$BF$421,"DA")</f>
        <v>3</v>
      </c>
      <c r="F42" s="130">
        <f>countifs('Gimnaziu final'!$G$6:$G$421,A42,'Gimnaziu final'!$BG$6:$BG$421,"DA")</f>
        <v>0</v>
      </c>
      <c r="G42" s="130">
        <f>countifs('Gimnaziu final'!$F$6:$F$421,"F",'Gimnaziu final'!$G$6:$G$421,A42,'Gimnaziu final'!$BG$6:$BG$421,"DA")</f>
        <v>0</v>
      </c>
      <c r="H42" s="130">
        <f>countifs('Gimnaziu final'!$G$6:$G$421,A42,'Gimnaziu final'!$BI$6:$BI$421,"DA")</f>
        <v>1</v>
      </c>
      <c r="I42" s="130">
        <f>countifs('Gimnaziu final'!$F$6:$F$421,"F",'Gimnaziu final'!$G$6:$G$421,A42,'Gimnaziu final'!$BI$6:$BI$421,"DA")</f>
        <v>1</v>
      </c>
      <c r="J42" s="130">
        <f>countifs('Gimnaziu final'!$G$6:$G$421,A42,'Gimnaziu final'!$BJ$6:$BJ$421,"DA")</f>
        <v>25</v>
      </c>
      <c r="K42" s="130">
        <f>countifs('Gimnaziu final'!$F$6:$F$421,"F",'Gimnaziu final'!$G$6:$G$421,A42,'Gimnaziu final'!$BJ$6:$BJ$421,"DA")</f>
        <v>11</v>
      </c>
      <c r="L42" s="21">
        <f>countifs('Gimnaziu final'!$G$6:$G$421,A42,'Gimnaziu final'!$BA$6:$BA$421,"=0",'Gimnaziu final'!$BJ$6:$BJ$421,"DA",'Gimnaziu final'!$BK$6:$BK$421,"NU")</f>
        <v>25</v>
      </c>
      <c r="M42" s="130">
        <f>countifs('Gimnaziu final'!$G$6:$G$421,A42,'Gimnaziu final'!$BA$6:$BA$421,"=0",'Gimnaziu final'!$BJ$6:$BJ$421,"DA",'Gimnaziu final'!$F$6:$F$421,"F",'Gimnaziu final'!$BK$6:$BK$421,"NU")</f>
        <v>11</v>
      </c>
      <c r="N42" s="130">
        <f>countifs('Gimnaziu final'!$G$6:G$421,A42,'Gimnaziu final'!$AY$6:$AY$421,"&lt;6")</f>
        <v>0</v>
      </c>
      <c r="O42" s="130">
        <f>countifs('Gimnaziu final'!$F$6:F$421,"F",'Gimnaziu final'!$G$6:G$421,A42,'Gimnaziu final'!$AY$6:$AY$421,"&lt;6")</f>
        <v>0</v>
      </c>
      <c r="P42" s="130">
        <f>countifs('Gimnaziu final'!$G$6:G$421,A42,'Gimnaziu final'!$AY$6:$AY$421,"&lt;7")-N42</f>
        <v>1</v>
      </c>
      <c r="Q42" s="130">
        <f>countifs('Gimnaziu final'!$F$6:F$421,"F",'Gimnaziu final'!$G$6:G$421,A42,'Gimnaziu final'!$AY$6:$AY$421,"&lt;7")-O42</f>
        <v>0</v>
      </c>
      <c r="R42" s="130">
        <f>countifs('Gimnaziu final'!$G$6:G$421,A42,'Gimnaziu final'!$AY$6:$AY$421,"&lt;8")-N42-P42</f>
        <v>10</v>
      </c>
      <c r="S42" s="141">
        <f>countifs('Gimnaziu final'!$F$6:F$421,"F",'Gimnaziu final'!$G$6:G$421,A42,'Gimnaziu final'!$AY$6:$AY$421,"&lt;8")-O42-Q42</f>
        <v>3</v>
      </c>
      <c r="T42" s="130">
        <f>countifs('Gimnaziu final'!$G$6:G$421,A42,'Gimnaziu final'!$AY$6:$AY$421,"&lt;9")-N42-P42-R42</f>
        <v>4</v>
      </c>
      <c r="U42" s="141">
        <f>countifs('Gimnaziu final'!$F$6:F$421,"F",'Gimnaziu final'!$G$6:G$421,A42,'Gimnaziu final'!$AY$6:$AY$421,"&lt;9")-O42-Q42-S42</f>
        <v>2</v>
      </c>
      <c r="V42" s="130">
        <f>countifs('Gimnaziu final'!$G$6:G$421,A42,'Gimnaziu final'!$AY$6:$AY$421,"&lt;=10")-N42-P42-R42-T42</f>
        <v>10</v>
      </c>
      <c r="W42" s="141">
        <f>countifs('Gimnaziu final'!$F$6:F$421,"F",'Gimnaziu final'!$G$6:G$421,A42,'Gimnaziu final'!$AY$6:$AY$421,"&lt;=10")-O42-Q42-S42-U42</f>
        <v>6</v>
      </c>
      <c r="X42" s="130">
        <f>countifs('Gimnaziu final'!$G$6:$G$421,A42,'Gimnaziu final'!$BA$6:$BA$421,"&gt;0")</f>
        <v>0</v>
      </c>
      <c r="Y42" s="130">
        <f>countifs('Gimnaziu final'!$F$6:$F$421,"F",'Gimnaziu final'!$G$6:$G$421,A42,'Gimnaziu final'!$BA$6:$BA$421,"&gt;0")</f>
        <v>0</v>
      </c>
      <c r="Z42" s="130">
        <f>countifs('Gimnaziu final'!$G$6:$G$421,A42,'Gimnaziu final'!$BA$6:$BA$421,"=1")</f>
        <v>0</v>
      </c>
      <c r="AA42" s="130">
        <f>countifs('Gimnaziu final'!$F$6:$F$421,"F",'Gimnaziu final'!$G$6:$G$421,A42,'Gimnaziu final'!$BA$6:$BA$421,"=1")</f>
        <v>0</v>
      </c>
      <c r="AB42" s="130">
        <f>countifs('Gimnaziu final'!$G$6:$G$421,A42,'Gimnaziu final'!$BA$6:$BA$421,"=2")</f>
        <v>0</v>
      </c>
      <c r="AC42" s="130">
        <f>countifs('Gimnaziu final'!$F$6:$F$421,"F",'Gimnaziu final'!$G$6:$G$421,A42,'Gimnaziu final'!$BA$6:$BA$421,"=2")</f>
        <v>0</v>
      </c>
      <c r="AD42" s="130">
        <f>countifs('Gimnaziu final'!$G$6:$G$421,A42,'Gimnaziu final'!$BA$6:$BA$421,"=3")</f>
        <v>0</v>
      </c>
      <c r="AE42" s="130">
        <f>countifs('Gimnaziu final'!$F$6:$F$421,"F",'Gimnaziu final'!$G$6:$G$421,A42,'Gimnaziu final'!$BA$6:$BA$421,"=3")</f>
        <v>0</v>
      </c>
      <c r="AF42" s="130">
        <f>countifs('Gimnaziu final'!$G$6:$G$421,A42,'Gimnaziu final'!$BA$6:$BA$421,"&gt;3")</f>
        <v>0</v>
      </c>
      <c r="AG42" s="130">
        <f>countifs('Gimnaziu final'!$F$6:$F$421,"F",'Gimnaziu final'!$G$6:$G$421,A42,'Gimnaziu final'!$BA$6:$BA$421,"&gt;3")</f>
        <v>0</v>
      </c>
      <c r="AH42" s="130">
        <f>SUMIFS('Gimnaziu final'!$BB$6:$BB$421,'Gimnaziu final'!$G$6:$G$421,A42)</f>
        <v>640</v>
      </c>
      <c r="AI42" s="130">
        <f>SUMIFS('Gimnaziu final'!$BB$6:$BB$421,'Gimnaziu final'!$F$6:$F$421,"F",'Gimnaziu final'!$G$6:$G$421,A42)</f>
        <v>157</v>
      </c>
      <c r="AJ42" s="21">
        <f t="shared" ref="AJ42:AK42" si="35">AH42-AL42</f>
        <v>592</v>
      </c>
      <c r="AK42" s="21">
        <f t="shared" si="35"/>
        <v>147</v>
      </c>
      <c r="AL42" s="130">
        <f>SUMIFS('Gimnaziu final'!$BC$6:$BC$421,'Gimnaziu final'!$G$6:$G$421,A42)</f>
        <v>48</v>
      </c>
      <c r="AM42" s="130">
        <f>SUMIFS('Gimnaziu final'!$BC$6:$BC$421,'Gimnaziu final'!$F$6:$F$421,"F",'Gimnaziu final'!$G$6:$G$421,A42)</f>
        <v>10</v>
      </c>
      <c r="AN42" s="130">
        <f>countifs('Gimnaziu final'!$G$6:$G$421,A42,'Gimnaziu final'!$AX$6:$AX$421,"&lt;7")</f>
        <v>0</v>
      </c>
      <c r="AO42" s="130">
        <f>countifs('Gimnaziu final'!$F$6:$F$421,"F",'Gimnaziu final'!$G$6:$G$421,A42,'Gimnaziu final'!$AX$6:$AX$421,"&lt;7")</f>
        <v>0</v>
      </c>
      <c r="AP42" s="130">
        <f>countifs('Gimnaziu final'!$G$6:$G$421,A42,'Gimnaziu final'!$AX$6:$AX$421,"&lt;8")-AN42</f>
        <v>0</v>
      </c>
      <c r="AQ42" s="130">
        <f>countifs('Gimnaziu final'!$F$6:$F$421,"F",'Gimnaziu final'!$G$6:$G$421,A42,'Gimnaziu final'!$AX$6:$AX$421,"&lt;8")-AO42</f>
        <v>0</v>
      </c>
      <c r="AR42" s="130">
        <f>countifs('Gimnaziu final'!$G$6:$G$421,A42,'Gimnaziu final'!$AX$6:$AX$421,"&lt;9")-AN42-AP42</f>
        <v>0</v>
      </c>
      <c r="AS42" s="130">
        <f>countifs('Gimnaziu final'!$F$6:$F$421,"F",'Gimnaziu final'!$G$6:$G$421,A42,'Gimnaziu final'!$AX$6:$AX$421,"&lt;9")-AO42-AQ42</f>
        <v>0</v>
      </c>
      <c r="AT42" s="130">
        <f>countifs('Gimnaziu final'!$G$6:$G$421,A42,'Gimnaziu final'!$AX$6:$AX$421,"&lt;10")-AN42-AP42-AR42</f>
        <v>0</v>
      </c>
      <c r="AU42" s="130">
        <f>countifs('Gimnaziu final'!$F$6:$F$421,"F",'Gimnaziu final'!$G$6:$G$421,A42,'Gimnaziu final'!$AX$6:$AX$421,"&lt;10")-AO42-AQ42-AS42</f>
        <v>0</v>
      </c>
      <c r="AV42" s="130">
        <f>countifs('Gimnaziu final'!$G$6:$G$421,A42,'Gimnaziu final'!$AX$6:$AX$421,"=10")</f>
        <v>25</v>
      </c>
      <c r="AW42" s="130">
        <f>countifs('Gimnaziu final'!$F$6:$F$421,"F",'Gimnaziu final'!$G$6:$G$421,A42,'Gimnaziu final'!$AX$6:$AX$421,"=10")</f>
        <v>11</v>
      </c>
      <c r="AX42" s="130">
        <f>countifs('Gimnaziu final'!$G$6:$G$421,A42,'Gimnaziu final'!$BK$6:$BK$421,"DA")</f>
        <v>0</v>
      </c>
      <c r="AY42" s="130">
        <f>countifs('Gimnaziu final'!$F$6:$F$421,"F",'Gimnaziu final'!$G$6:$G$421,A42,'Gimnaziu final'!$BK$6:$BK$421,"DA")</f>
        <v>0</v>
      </c>
      <c r="AZ42" s="109"/>
    </row>
    <row r="43" ht="30.0" customHeight="1">
      <c r="A43" s="48" t="s">
        <v>1237</v>
      </c>
      <c r="B43" s="130">
        <f>'SECRETARIAT SEM I'!B44</f>
        <v>29</v>
      </c>
      <c r="C43" s="130">
        <f>'SECRETARIAT SEM I'!C44</f>
        <v>12</v>
      </c>
      <c r="D43" s="130">
        <f>countifs('Gimnaziu final'!$G$6:$G$421,A43,'Gimnaziu final'!$BF$6:$BF$421,"DA")</f>
        <v>0</v>
      </c>
      <c r="E43" s="130">
        <f>countifs('Gimnaziu final'!$F$6:$F$421,"F",'Gimnaziu final'!$G$6:$G$421,A43,'Gimnaziu final'!$BF$6:$BF$421,"DA")</f>
        <v>0</v>
      </c>
      <c r="F43" s="130">
        <f>countifs('Gimnaziu final'!$G$6:$G$421,A43,'Gimnaziu final'!$BG$6:$BG$421,"DA")</f>
        <v>0</v>
      </c>
      <c r="G43" s="130">
        <f>countifs('Gimnaziu final'!$F$6:$F$421,"F",'Gimnaziu final'!$G$6:$G$421,A43,'Gimnaziu final'!$BG$6:$BG$421,"DA")</f>
        <v>0</v>
      </c>
      <c r="H43" s="130">
        <f>countifs('Gimnaziu final'!$G$6:$G$421,A43,'Gimnaziu final'!$BI$6:$BI$421,"DA")</f>
        <v>1</v>
      </c>
      <c r="I43" s="130">
        <f>countifs('Gimnaziu final'!$F$6:$F$421,"F",'Gimnaziu final'!$G$6:$G$421,A43,'Gimnaziu final'!$BI$6:$BI$421,"DA")</f>
        <v>0</v>
      </c>
      <c r="J43" s="130">
        <f>countifs('Gimnaziu final'!$G$6:$G$421,A43,'Gimnaziu final'!$BJ$6:$BJ$421,"DA")</f>
        <v>34</v>
      </c>
      <c r="K43" s="130">
        <f>countifs('Gimnaziu final'!$F$6:$F$421,"F",'Gimnaziu final'!$G$6:$G$421,A43,'Gimnaziu final'!$BJ$6:$BJ$421,"DA")</f>
        <v>15</v>
      </c>
      <c r="L43" s="21">
        <f>countifs('Gimnaziu final'!$G$6:$G$421,A43,'Gimnaziu final'!$BA$6:$BA$421,"=0",'Gimnaziu final'!$BJ$6:$BJ$421,"DA",'Gimnaziu final'!$BK$6:$BK$421,"NU")</f>
        <v>34</v>
      </c>
      <c r="M43" s="130">
        <f>countifs('Gimnaziu final'!$G$6:$G$421,A43,'Gimnaziu final'!$BA$6:$BA$421,"=0",'Gimnaziu final'!$BJ$6:$BJ$421,"DA",'Gimnaziu final'!$F$6:$F$421,"F",'Gimnaziu final'!$BK$6:$BK$421,"NU")</f>
        <v>15</v>
      </c>
      <c r="N43" s="130">
        <f>countifs('Gimnaziu final'!$G$6:G$421,A43,'Gimnaziu final'!$AY$6:$AY$421,"&lt;6")</f>
        <v>0</v>
      </c>
      <c r="O43" s="130">
        <f>countifs('Gimnaziu final'!$F$6:F$421,"F",'Gimnaziu final'!$G$6:G$421,A43,'Gimnaziu final'!$AY$6:$AY$421,"&lt;6")</f>
        <v>0</v>
      </c>
      <c r="P43" s="130">
        <f>countifs('Gimnaziu final'!$G$6:G$421,A43,'Gimnaziu final'!$AY$6:$AY$421,"&lt;7")-N43</f>
        <v>0</v>
      </c>
      <c r="Q43" s="130">
        <f>countifs('Gimnaziu final'!$F$6:F$421,"F",'Gimnaziu final'!$G$6:G$421,A43,'Gimnaziu final'!$AY$6:$AY$421,"&lt;7")-O43</f>
        <v>0</v>
      </c>
      <c r="R43" s="130">
        <f>countifs('Gimnaziu final'!$G$6:G$421,A43,'Gimnaziu final'!$AY$6:$AY$421,"&lt;8")-N43-P43</f>
        <v>5</v>
      </c>
      <c r="S43" s="141">
        <f>countifs('Gimnaziu final'!$F$6:F$421,"F",'Gimnaziu final'!$G$6:G$421,A43,'Gimnaziu final'!$AY$6:$AY$421,"&lt;8")-O43-Q43</f>
        <v>0</v>
      </c>
      <c r="T43" s="130">
        <f>countifs('Gimnaziu final'!$G$6:G$421,A43,'Gimnaziu final'!$AY$6:$AY$421,"&lt;9")-N43-P43-R43</f>
        <v>12</v>
      </c>
      <c r="U43" s="141">
        <f>countifs('Gimnaziu final'!$F$6:F$421,"F",'Gimnaziu final'!$G$6:G$421,A43,'Gimnaziu final'!$AY$6:$AY$421,"&lt;9")-O43-Q43-S43</f>
        <v>7</v>
      </c>
      <c r="V43" s="130">
        <f>countifs('Gimnaziu final'!$G$6:G$421,A43,'Gimnaziu final'!$AY$6:$AY$421,"&lt;=10")-N43-P43-R43-T43</f>
        <v>17</v>
      </c>
      <c r="W43" s="141">
        <f>countifs('Gimnaziu final'!$F$6:F$421,"F",'Gimnaziu final'!$G$6:G$421,A43,'Gimnaziu final'!$AY$6:$AY$421,"&lt;=10")-O43-Q43-S43-U43</f>
        <v>8</v>
      </c>
      <c r="X43" s="130">
        <f>countifs('Gimnaziu final'!$G$6:$G$421,A43,'Gimnaziu final'!$BA$6:$BA$421,"&gt;0")</f>
        <v>0</v>
      </c>
      <c r="Y43" s="130">
        <f>countifs('Gimnaziu final'!$F$6:$F$421,"F",'Gimnaziu final'!$G$6:$G$421,A43,'Gimnaziu final'!$BA$6:$BA$421,"&gt;0")</f>
        <v>0</v>
      </c>
      <c r="Z43" s="130">
        <f>countifs('Gimnaziu final'!$G$6:$G$421,A43,'Gimnaziu final'!$BA$6:$BA$421,"=1")</f>
        <v>0</v>
      </c>
      <c r="AA43" s="130">
        <f>countifs('Gimnaziu final'!$F$6:$F$421,"F",'Gimnaziu final'!$G$6:$G$421,A43,'Gimnaziu final'!$BA$6:$BA$421,"=1")</f>
        <v>0</v>
      </c>
      <c r="AB43" s="130">
        <f>countifs('Gimnaziu final'!$G$6:$G$421,A43,'Gimnaziu final'!$BA$6:$BA$421,"=2")</f>
        <v>0</v>
      </c>
      <c r="AC43" s="130">
        <f>countifs('Gimnaziu final'!$F$6:$F$421,"F",'Gimnaziu final'!$G$6:$G$421,A43,'Gimnaziu final'!$BA$6:$BA$421,"=2")</f>
        <v>0</v>
      </c>
      <c r="AD43" s="130">
        <f>countifs('Gimnaziu final'!$G$6:$G$421,A43,'Gimnaziu final'!$BA$6:$BA$421,"=3")</f>
        <v>0</v>
      </c>
      <c r="AE43" s="130">
        <f>countifs('Gimnaziu final'!$F$6:$F$421,"F",'Gimnaziu final'!$G$6:$G$421,A43,'Gimnaziu final'!$BA$6:$BA$421,"=3")</f>
        <v>0</v>
      </c>
      <c r="AF43" s="130">
        <f>countifs('Gimnaziu final'!$G$6:$G$421,A43,'Gimnaziu final'!$BA$6:$BA$421,"&gt;3")</f>
        <v>0</v>
      </c>
      <c r="AG43" s="130">
        <f>countifs('Gimnaziu final'!$F$6:$F$421,"F",'Gimnaziu final'!$G$6:$G$421,A43,'Gimnaziu final'!$BA$6:$BA$421,"&gt;3")</f>
        <v>0</v>
      </c>
      <c r="AH43" s="130">
        <f>SUMIFS('Gimnaziu final'!$BB$6:$BB$421,'Gimnaziu final'!$G$6:$G$421,A43)</f>
        <v>902</v>
      </c>
      <c r="AI43" s="130">
        <f>SUMIFS('Gimnaziu final'!$BB$6:$BB$421,'Gimnaziu final'!$F$6:$F$421,"F",'Gimnaziu final'!$G$6:$G$421,A43)</f>
        <v>470</v>
      </c>
      <c r="AJ43" s="21">
        <f t="shared" ref="AJ43:AK43" si="36">AH43-AL43</f>
        <v>892</v>
      </c>
      <c r="AK43" s="21">
        <f t="shared" si="36"/>
        <v>470</v>
      </c>
      <c r="AL43" s="130">
        <f>SUMIFS('Gimnaziu final'!$BC$6:$BC$421,'Gimnaziu final'!$G$6:$G$421,A43)</f>
        <v>10</v>
      </c>
      <c r="AM43" s="130">
        <f>SUMIFS('Gimnaziu final'!$BC$6:$BC$421,'Gimnaziu final'!$F$6:$F$421,"F",'Gimnaziu final'!$G$6:$G$421,A43)</f>
        <v>0</v>
      </c>
      <c r="AN43" s="130">
        <f>countifs('Gimnaziu final'!$G$6:$G$421,A43,'Gimnaziu final'!$AX$6:$AX$421,"&lt;7")</f>
        <v>0</v>
      </c>
      <c r="AO43" s="130">
        <f>countifs('Gimnaziu final'!$F$6:$F$421,"F",'Gimnaziu final'!$G$6:$G$421,A43,'Gimnaziu final'!$AX$6:$AX$421,"&lt;7")</f>
        <v>0</v>
      </c>
      <c r="AP43" s="130">
        <f>countifs('Gimnaziu final'!$G$6:$G$421,A43,'Gimnaziu final'!$AX$6:$AX$421,"&lt;8")-AN43</f>
        <v>0</v>
      </c>
      <c r="AQ43" s="130">
        <f>countifs('Gimnaziu final'!$F$6:$F$421,"F",'Gimnaziu final'!$G$6:$G$421,A43,'Gimnaziu final'!$AX$6:$AX$421,"&lt;8")-AO43</f>
        <v>0</v>
      </c>
      <c r="AR43" s="130">
        <f>countifs('Gimnaziu final'!$G$6:$G$421,A43,'Gimnaziu final'!$AX$6:$AX$421,"&lt;9")-AN43-AP43</f>
        <v>0</v>
      </c>
      <c r="AS43" s="130">
        <f>countifs('Gimnaziu final'!$F$6:$F$421,"F",'Gimnaziu final'!$G$6:$G$421,A43,'Gimnaziu final'!$AX$6:$AX$421,"&lt;9")-AO43-AQ43</f>
        <v>0</v>
      </c>
      <c r="AT43" s="130">
        <f>countifs('Gimnaziu final'!$G$6:$G$421,A43,'Gimnaziu final'!$AX$6:$AX$421,"&lt;10")-AN43-AP43-AR43</f>
        <v>1</v>
      </c>
      <c r="AU43" s="130">
        <f>countifs('Gimnaziu final'!$F$6:$F$421,"F",'Gimnaziu final'!$G$6:$G$421,A43,'Gimnaziu final'!$AX$6:$AX$421,"&lt;10")-AO43-AQ43-AS43</f>
        <v>0</v>
      </c>
      <c r="AV43" s="130">
        <f>countifs('Gimnaziu final'!$G$6:$G$421,A43,'Gimnaziu final'!$AX$6:$AX$421,"=10")</f>
        <v>33</v>
      </c>
      <c r="AW43" s="130">
        <f>countifs('Gimnaziu final'!$F$6:$F$421,"F",'Gimnaziu final'!$G$6:$G$421,A43,'Gimnaziu final'!$AX$6:$AX$421,"=10")</f>
        <v>15</v>
      </c>
      <c r="AX43" s="130">
        <f>countifs('Gimnaziu final'!$G$6:$G$421,A43,'Gimnaziu final'!$BK$6:$BK$421,"DA")</f>
        <v>0</v>
      </c>
      <c r="AY43" s="130">
        <f>countifs('Gimnaziu final'!$F$6:$F$421,"F",'Gimnaziu final'!$G$6:$G$421,A43,'Gimnaziu final'!$BK$6:$BK$421,"DA")</f>
        <v>0</v>
      </c>
      <c r="AZ43" s="109"/>
    </row>
    <row r="44" ht="30.0" customHeight="1">
      <c r="A44" s="48" t="s">
        <v>1302</v>
      </c>
      <c r="B44" s="130">
        <f>'SECRETARIAT SEM I'!B45</f>
        <v>27</v>
      </c>
      <c r="C44" s="130">
        <f>'SECRETARIAT SEM I'!C45</f>
        <v>14</v>
      </c>
      <c r="D44" s="130">
        <f>countifs('Gimnaziu final'!$G$6:$G$421,A44,'Gimnaziu final'!$BF$6:$BF$421,"DA")</f>
        <v>6</v>
      </c>
      <c r="E44" s="130">
        <f>countifs('Gimnaziu final'!$F$6:$F$421,"F",'Gimnaziu final'!$G$6:$G$421,A44,'Gimnaziu final'!$BF$6:$BF$421,"DA")</f>
        <v>0</v>
      </c>
      <c r="F44" s="130">
        <f>countifs('Gimnaziu final'!$G$6:$G$421,A44,'Gimnaziu final'!$BG$6:$BG$421,"DA")</f>
        <v>0</v>
      </c>
      <c r="G44" s="130">
        <f>countifs('Gimnaziu final'!$F$6:$F$421,"F",'Gimnaziu final'!$G$6:$G$421,A44,'Gimnaziu final'!$BG$6:$BG$421,"DA")</f>
        <v>0</v>
      </c>
      <c r="H44" s="130">
        <f>countifs('Gimnaziu final'!$G$6:$G$421,A44,'Gimnaziu final'!$BI$6:$BI$421,"DA")</f>
        <v>0</v>
      </c>
      <c r="I44" s="130">
        <f>countifs('Gimnaziu final'!$F$6:$F$421,"F",'Gimnaziu final'!$G$6:$G$421,A44,'Gimnaziu final'!$BI$6:$BI$421,"DA")</f>
        <v>0</v>
      </c>
      <c r="J44" s="130">
        <f>countifs('Gimnaziu final'!$G$6:$G$421,A44,'Gimnaziu final'!$BJ$6:$BJ$421,"DA")</f>
        <v>23</v>
      </c>
      <c r="K44" s="130">
        <f>countifs('Gimnaziu final'!$F$6:$F$421,"F",'Gimnaziu final'!$G$6:$G$421,A44,'Gimnaziu final'!$BJ$6:$BJ$421,"DA")</f>
        <v>17</v>
      </c>
      <c r="L44" s="21">
        <f>countifs('Gimnaziu final'!$G$6:$G$421,A44,'Gimnaziu final'!$BA$6:$BA$421,"=0",'Gimnaziu final'!$BJ$6:$BJ$421,"DA",'Gimnaziu final'!$BK$6:$BK$421,"NU")</f>
        <v>23</v>
      </c>
      <c r="M44" s="130">
        <f>countifs('Gimnaziu final'!$G$6:$G$421,A44,'Gimnaziu final'!$BA$6:$BA$421,"=0",'Gimnaziu final'!$BJ$6:$BJ$421,"DA",'Gimnaziu final'!$F$6:$F$421,"F",'Gimnaziu final'!$BK$6:$BK$421,"NU")</f>
        <v>17</v>
      </c>
      <c r="N44" s="130">
        <f>countifs('Gimnaziu final'!$G$6:G$421,A44,'Gimnaziu final'!$AY$6:$AY$421,"&lt;6")</f>
        <v>0</v>
      </c>
      <c r="O44" s="130">
        <f>countifs('Gimnaziu final'!$F$6:F$421,"F",'Gimnaziu final'!$G$6:G$421,A44,'Gimnaziu final'!$AY$6:$AY$421,"&lt;6")</f>
        <v>0</v>
      </c>
      <c r="P44" s="130">
        <f>countifs('Gimnaziu final'!$G$6:G$421,A44,'Gimnaziu final'!$AY$6:$AY$421,"&lt;7")-N44</f>
        <v>3</v>
      </c>
      <c r="Q44" s="130">
        <f>countifs('Gimnaziu final'!$F$6:F$421,"F",'Gimnaziu final'!$G$6:G$421,A44,'Gimnaziu final'!$AY$6:$AY$421,"&lt;7")-O44</f>
        <v>1</v>
      </c>
      <c r="R44" s="130">
        <f>countifs('Gimnaziu final'!$G$6:G$421,A44,'Gimnaziu final'!$AY$6:$AY$421,"&lt;8")-N44-P44</f>
        <v>5</v>
      </c>
      <c r="S44" s="141">
        <f>countifs('Gimnaziu final'!$F$6:F$421,"F",'Gimnaziu final'!$G$6:G$421,A44,'Gimnaziu final'!$AY$6:$AY$421,"&lt;8")-O44-Q44</f>
        <v>4</v>
      </c>
      <c r="T44" s="130">
        <f>countifs('Gimnaziu final'!$G$6:G$421,A44,'Gimnaziu final'!$AY$6:$AY$421,"&lt;9")-N44-P44-R44</f>
        <v>9</v>
      </c>
      <c r="U44" s="141">
        <f>countifs('Gimnaziu final'!$F$6:F$421,"F",'Gimnaziu final'!$G$6:G$421,A44,'Gimnaziu final'!$AY$6:$AY$421,"&lt;9")-O44-Q44-S44</f>
        <v>5</v>
      </c>
      <c r="V44" s="130">
        <f>countifs('Gimnaziu final'!$G$6:G$421,A44,'Gimnaziu final'!$AY$6:$AY$421,"&lt;=10")-N44-P44-R44-T44</f>
        <v>7</v>
      </c>
      <c r="W44" s="141">
        <f>countifs('Gimnaziu final'!$F$6:F$421,"F",'Gimnaziu final'!$G$6:G$421,A44,'Gimnaziu final'!$AY$6:$AY$421,"&lt;=10")-O44-Q44-S44-U44</f>
        <v>7</v>
      </c>
      <c r="X44" s="130">
        <f>countifs('Gimnaziu final'!$G$6:$G$421,A44,'Gimnaziu final'!$BA$6:$BA$421,"&gt;0")</f>
        <v>0</v>
      </c>
      <c r="Y44" s="130">
        <f>countifs('Gimnaziu final'!$F$6:$F$421,"F",'Gimnaziu final'!$G$6:$G$421,A44,'Gimnaziu final'!$BA$6:$BA$421,"&gt;0")</f>
        <v>0</v>
      </c>
      <c r="Z44" s="130">
        <f>countifs('Gimnaziu final'!$G$6:$G$421,A44,'Gimnaziu final'!$BA$6:$BA$421,"=1")</f>
        <v>0</v>
      </c>
      <c r="AA44" s="130">
        <f>countifs('Gimnaziu final'!$F$6:$F$421,"F",'Gimnaziu final'!$G$6:$G$421,A44,'Gimnaziu final'!$BA$6:$BA$421,"=1")</f>
        <v>0</v>
      </c>
      <c r="AB44" s="130">
        <f>countifs('Gimnaziu final'!$G$6:$G$421,A44,'Gimnaziu final'!$BA$6:$BA$421,"=2")</f>
        <v>0</v>
      </c>
      <c r="AC44" s="130">
        <f>countifs('Gimnaziu final'!$F$6:$F$421,"F",'Gimnaziu final'!$G$6:$G$421,A44,'Gimnaziu final'!$BA$6:$BA$421,"=2")</f>
        <v>0</v>
      </c>
      <c r="AD44" s="130">
        <f>countifs('Gimnaziu final'!$G$6:$G$421,A44,'Gimnaziu final'!$BA$6:$BA$421,"=3")</f>
        <v>0</v>
      </c>
      <c r="AE44" s="130">
        <f>countifs('Gimnaziu final'!$F$6:$F$421,"F",'Gimnaziu final'!$G$6:$G$421,A44,'Gimnaziu final'!$BA$6:$BA$421,"=3")</f>
        <v>0</v>
      </c>
      <c r="AF44" s="130">
        <f>countifs('Gimnaziu final'!$G$6:$G$421,A44,'Gimnaziu final'!$BA$6:$BA$421,"&gt;3")</f>
        <v>0</v>
      </c>
      <c r="AG44" s="130">
        <f>countifs('Gimnaziu final'!$F$6:$F$421,"F",'Gimnaziu final'!$G$6:$G$421,A44,'Gimnaziu final'!$BA$6:$BA$421,"&gt;3")</f>
        <v>0</v>
      </c>
      <c r="AH44" s="130">
        <f>SUMIFS('Gimnaziu final'!$BB$6:$BB$421,'Gimnaziu final'!$G$6:$G$421,A44)</f>
        <v>776</v>
      </c>
      <c r="AI44" s="130">
        <f>SUMIFS('Gimnaziu final'!$BB$6:$BB$421,'Gimnaziu final'!$F$6:$F$421,"F",'Gimnaziu final'!$G$6:$G$421,A44)</f>
        <v>514</v>
      </c>
      <c r="AJ44" s="21">
        <f t="shared" ref="AJ44:AK44" si="37">AH44-AL44</f>
        <v>574</v>
      </c>
      <c r="AK44" s="21">
        <f t="shared" si="37"/>
        <v>356</v>
      </c>
      <c r="AL44" s="130">
        <f>SUMIFS('Gimnaziu final'!$BC$6:$BC$421,'Gimnaziu final'!$G$6:$G$421,A44)</f>
        <v>202</v>
      </c>
      <c r="AM44" s="130">
        <f>SUMIFS('Gimnaziu final'!$BC$6:$BC$421,'Gimnaziu final'!$F$6:$F$421,"F",'Gimnaziu final'!$G$6:$G$421,A44)</f>
        <v>158</v>
      </c>
      <c r="AN44" s="130">
        <f>countifs('Gimnaziu final'!$G$6:$G$421,A44,'Gimnaziu final'!$AX$6:$AX$421,"&lt;7")</f>
        <v>0</v>
      </c>
      <c r="AO44" s="130">
        <f>countifs('Gimnaziu final'!$F$6:$F$421,"F",'Gimnaziu final'!$G$6:$G$421,A44,'Gimnaziu final'!$AX$6:$AX$421,"&lt;7")</f>
        <v>0</v>
      </c>
      <c r="AP44" s="130">
        <f>countifs('Gimnaziu final'!$G$6:$G$421,A44,'Gimnaziu final'!$AX$6:$AX$421,"&lt;8")-AN44</f>
        <v>1</v>
      </c>
      <c r="AQ44" s="130">
        <f>countifs('Gimnaziu final'!$F$6:$F$421,"F",'Gimnaziu final'!$G$6:$G$421,A44,'Gimnaziu final'!$AX$6:$AX$421,"&lt;8")-AO44</f>
        <v>1</v>
      </c>
      <c r="AR44" s="130">
        <f>countifs('Gimnaziu final'!$G$6:$G$421,A44,'Gimnaziu final'!$AX$6:$AX$421,"&lt;9")-AN44-AP44</f>
        <v>0</v>
      </c>
      <c r="AS44" s="130">
        <f>countifs('Gimnaziu final'!$F$6:$F$421,"F",'Gimnaziu final'!$G$6:$G$421,A44,'Gimnaziu final'!$AX$6:$AX$421,"&lt;9")-AO44-AQ44</f>
        <v>0</v>
      </c>
      <c r="AT44" s="130">
        <f>countifs('Gimnaziu final'!$G$6:$G$421,A44,'Gimnaziu final'!$AX$6:$AX$421,"&lt;10")-AN44-AP44-AR44</f>
        <v>4</v>
      </c>
      <c r="AU44" s="130">
        <f>countifs('Gimnaziu final'!$F$6:$F$421,"F",'Gimnaziu final'!$G$6:$G$421,A44,'Gimnaziu final'!$AX$6:$AX$421,"&lt;10")-AO44-AQ44-AS44</f>
        <v>3</v>
      </c>
      <c r="AV44" s="130">
        <f>countifs('Gimnaziu final'!$G$6:$G$421,A44,'Gimnaziu final'!$AX$6:$AX$421,"=10")</f>
        <v>19</v>
      </c>
      <c r="AW44" s="130">
        <f>countifs('Gimnaziu final'!$F$6:$F$421,"F",'Gimnaziu final'!$G$6:$G$421,A44,'Gimnaziu final'!$AX$6:$AX$421,"=10")</f>
        <v>13</v>
      </c>
      <c r="AX44" s="130">
        <f>countifs('Gimnaziu final'!$G$6:$G$421,A44,'Gimnaziu final'!$BK$6:$BK$421,"DA")</f>
        <v>0</v>
      </c>
      <c r="AY44" s="130">
        <f>countifs('Gimnaziu final'!$F$6:$F$421,"F",'Gimnaziu final'!$G$6:$G$421,A44,'Gimnaziu final'!$BK$6:$BK$421,"DA")</f>
        <v>0</v>
      </c>
      <c r="AZ44" s="109"/>
    </row>
    <row r="45" ht="30.0" customHeight="1">
      <c r="A45" s="133" t="s">
        <v>2071</v>
      </c>
      <c r="B45" s="142">
        <f t="shared" ref="B45:AY45" si="38">sum(B42:B44)</f>
        <v>61</v>
      </c>
      <c r="C45" s="142">
        <f t="shared" si="38"/>
        <v>28</v>
      </c>
      <c r="D45" s="142">
        <f t="shared" si="38"/>
        <v>9</v>
      </c>
      <c r="E45" s="142">
        <f t="shared" si="38"/>
        <v>3</v>
      </c>
      <c r="F45" s="142">
        <f t="shared" si="38"/>
        <v>0</v>
      </c>
      <c r="G45" s="142">
        <f t="shared" si="38"/>
        <v>0</v>
      </c>
      <c r="H45" s="142">
        <f t="shared" si="38"/>
        <v>2</v>
      </c>
      <c r="I45" s="142">
        <f t="shared" si="38"/>
        <v>1</v>
      </c>
      <c r="J45" s="142">
        <f t="shared" si="38"/>
        <v>82</v>
      </c>
      <c r="K45" s="142">
        <f t="shared" si="38"/>
        <v>43</v>
      </c>
      <c r="L45" s="142">
        <f t="shared" si="38"/>
        <v>82</v>
      </c>
      <c r="M45" s="142">
        <f t="shared" si="38"/>
        <v>43</v>
      </c>
      <c r="N45" s="142">
        <f t="shared" si="38"/>
        <v>0</v>
      </c>
      <c r="O45" s="142">
        <f t="shared" si="38"/>
        <v>0</v>
      </c>
      <c r="P45" s="142">
        <f t="shared" si="38"/>
        <v>4</v>
      </c>
      <c r="Q45" s="142">
        <f t="shared" si="38"/>
        <v>1</v>
      </c>
      <c r="R45" s="142">
        <f t="shared" si="38"/>
        <v>20</v>
      </c>
      <c r="S45" s="142">
        <f t="shared" si="38"/>
        <v>7</v>
      </c>
      <c r="T45" s="142">
        <f t="shared" si="38"/>
        <v>25</v>
      </c>
      <c r="U45" s="142">
        <f t="shared" si="38"/>
        <v>14</v>
      </c>
      <c r="V45" s="142">
        <f t="shared" si="38"/>
        <v>34</v>
      </c>
      <c r="W45" s="142">
        <f t="shared" si="38"/>
        <v>21</v>
      </c>
      <c r="X45" s="142">
        <f t="shared" si="38"/>
        <v>0</v>
      </c>
      <c r="Y45" s="142">
        <f t="shared" si="38"/>
        <v>0</v>
      </c>
      <c r="Z45" s="142">
        <f t="shared" si="38"/>
        <v>0</v>
      </c>
      <c r="AA45" s="142">
        <f t="shared" si="38"/>
        <v>0</v>
      </c>
      <c r="AB45" s="142">
        <f t="shared" si="38"/>
        <v>0</v>
      </c>
      <c r="AC45" s="142">
        <f t="shared" si="38"/>
        <v>0</v>
      </c>
      <c r="AD45" s="142">
        <f t="shared" si="38"/>
        <v>0</v>
      </c>
      <c r="AE45" s="142">
        <f t="shared" si="38"/>
        <v>0</v>
      </c>
      <c r="AF45" s="142">
        <f t="shared" si="38"/>
        <v>0</v>
      </c>
      <c r="AG45" s="142">
        <f t="shared" si="38"/>
        <v>0</v>
      </c>
      <c r="AH45" s="142">
        <f t="shared" si="38"/>
        <v>2318</v>
      </c>
      <c r="AI45" s="142">
        <f t="shared" si="38"/>
        <v>1141</v>
      </c>
      <c r="AJ45" s="142">
        <f t="shared" si="38"/>
        <v>2058</v>
      </c>
      <c r="AK45" s="142">
        <f t="shared" si="38"/>
        <v>973</v>
      </c>
      <c r="AL45" s="142">
        <f t="shared" si="38"/>
        <v>260</v>
      </c>
      <c r="AM45" s="142">
        <f t="shared" si="38"/>
        <v>168</v>
      </c>
      <c r="AN45" s="142">
        <f t="shared" si="38"/>
        <v>0</v>
      </c>
      <c r="AO45" s="142">
        <f t="shared" si="38"/>
        <v>0</v>
      </c>
      <c r="AP45" s="142">
        <f t="shared" si="38"/>
        <v>1</v>
      </c>
      <c r="AQ45" s="142">
        <f t="shared" si="38"/>
        <v>1</v>
      </c>
      <c r="AR45" s="142">
        <f t="shared" si="38"/>
        <v>0</v>
      </c>
      <c r="AS45" s="142">
        <f t="shared" si="38"/>
        <v>0</v>
      </c>
      <c r="AT45" s="142">
        <f t="shared" si="38"/>
        <v>5</v>
      </c>
      <c r="AU45" s="142">
        <f t="shared" si="38"/>
        <v>3</v>
      </c>
      <c r="AV45" s="142">
        <f t="shared" si="38"/>
        <v>77</v>
      </c>
      <c r="AW45" s="142">
        <f t="shared" si="38"/>
        <v>39</v>
      </c>
      <c r="AX45" s="142">
        <f t="shared" si="38"/>
        <v>0</v>
      </c>
      <c r="AY45" s="142">
        <f t="shared" si="38"/>
        <v>0</v>
      </c>
      <c r="AZ45" s="145"/>
    </row>
    <row r="46" ht="30.0" customHeight="1">
      <c r="A46" s="48" t="s">
        <v>1353</v>
      </c>
      <c r="B46" s="130">
        <f>'SECRETARIAT SEM I'!B47</f>
        <v>24</v>
      </c>
      <c r="C46" s="130">
        <f>'SECRETARIAT SEM I'!C47</f>
        <v>11</v>
      </c>
      <c r="D46" s="130">
        <f>countifs('Gimnaziu final'!$G$6:$G$421,A46,'Gimnaziu final'!$BF$6:$BF$421,"DA")</f>
        <v>1</v>
      </c>
      <c r="E46" s="130">
        <f>countifs('Gimnaziu final'!$F$6:$F$421,"F",'Gimnaziu final'!$G$6:$G$421,A46,'Gimnaziu final'!$BF$6:$BF$421,"DA")</f>
        <v>1</v>
      </c>
      <c r="F46" s="130">
        <f>countifs('Gimnaziu final'!$G$6:$G$421,A46,'Gimnaziu final'!$BG$6:$BG$421,"DA")</f>
        <v>0</v>
      </c>
      <c r="G46" s="130">
        <f>countifs('Gimnaziu final'!$F$6:$F$421,"F",'Gimnaziu final'!$G$6:$G$421,A46,'Gimnaziu final'!$BG$6:$BG$421,"DA")</f>
        <v>0</v>
      </c>
      <c r="H46" s="130">
        <f>countifs('Gimnaziu final'!$G$6:$G$421,A46,'Gimnaziu final'!$BI$6:$BI$421,"DA")</f>
        <v>0</v>
      </c>
      <c r="I46" s="130">
        <f>countifs('Gimnaziu final'!$F$6:$F$421,"F",'Gimnaziu final'!$G$6:$G$421,A46,'Gimnaziu final'!$BI$6:$BI$421,"DA")</f>
        <v>0</v>
      </c>
      <c r="J46" s="130">
        <f>countifs('Gimnaziu final'!$G$6:$G$421,A46,'Gimnaziu final'!$BJ$6:$BJ$421,"DA")</f>
        <v>27</v>
      </c>
      <c r="K46" s="130">
        <f>countifs('Gimnaziu final'!$F$6:$F$421,"F",'Gimnaziu final'!$G$6:$G$421,A46,'Gimnaziu final'!$BJ$6:$BJ$421,"DA")</f>
        <v>14</v>
      </c>
      <c r="L46" s="21">
        <f>countifs('Gimnaziu final'!$G$6:$G$421,A46,'Gimnaziu final'!$BA$6:$BA$421,"=0",'Gimnaziu final'!$BJ$6:$BJ$421,"DA",'Gimnaziu final'!$BK$6:$BK$421,"NU")</f>
        <v>27</v>
      </c>
      <c r="M46" s="130">
        <f>countifs('Gimnaziu final'!$G$6:$G$421,A46,'Gimnaziu final'!$BA$6:$BA$421,"=0",'Gimnaziu final'!$BJ$6:$BJ$421,"DA",'Gimnaziu final'!$F$6:$F$421,"F",'Gimnaziu final'!$BK$6:$BK$421,"NU")</f>
        <v>14</v>
      </c>
      <c r="N46" s="130">
        <f>countifs('Gimnaziu final'!$G$6:G$421,A46,'Gimnaziu final'!$AY$6:$AY$421,"&lt;6")</f>
        <v>0</v>
      </c>
      <c r="O46" s="130">
        <f>countifs('Gimnaziu final'!$F$6:F$421,"F",'Gimnaziu final'!$G$6:G$421,A46,'Gimnaziu final'!$AY$6:$AY$421,"&lt;6")</f>
        <v>0</v>
      </c>
      <c r="P46" s="130">
        <f>countifs('Gimnaziu final'!$G$6:G$421,A46,'Gimnaziu final'!$AY$6:$AY$421,"&lt;7")-N46</f>
        <v>0</v>
      </c>
      <c r="Q46" s="130">
        <f>countifs('Gimnaziu final'!$F$6:F$421,"F",'Gimnaziu final'!$G$6:G$421,A46,'Gimnaziu final'!$AY$6:$AY$421,"&lt;7")-O46</f>
        <v>0</v>
      </c>
      <c r="R46" s="130">
        <f>countifs('Gimnaziu final'!$G$6:G$421,A46,'Gimnaziu final'!$AY$6:$AY$421,"&lt;8")-N46-P46</f>
        <v>1</v>
      </c>
      <c r="S46" s="141">
        <f>countifs('Gimnaziu final'!$F$6:F$421,"F",'Gimnaziu final'!$G$6:G$421,A46,'Gimnaziu final'!$AY$6:$AY$421,"&lt;8")-O46-Q46</f>
        <v>0</v>
      </c>
      <c r="T46" s="130">
        <f>countifs('Gimnaziu final'!$G$6:G$421,A46,'Gimnaziu final'!$AY$6:$AY$421,"&lt;9")-N46-P46-R46</f>
        <v>4</v>
      </c>
      <c r="U46" s="141">
        <f>countifs('Gimnaziu final'!$F$6:F$421,"F",'Gimnaziu final'!$G$6:G$421,A46,'Gimnaziu final'!$AY$6:$AY$421,"&lt;9")-O46-Q46-S46</f>
        <v>1</v>
      </c>
      <c r="V46" s="130">
        <f>countifs('Gimnaziu final'!$G$6:G$421,A46,'Gimnaziu final'!$AY$6:$AY$421,"&lt;=10")-N46-P46-R46-T46</f>
        <v>22</v>
      </c>
      <c r="W46" s="141">
        <f>countifs('Gimnaziu final'!$F$6:F$421,"F",'Gimnaziu final'!$G$6:G$421,A46,'Gimnaziu final'!$AY$6:$AY$421,"&lt;=10")-O46-Q46-S46-U46</f>
        <v>13</v>
      </c>
      <c r="X46" s="130">
        <f>countifs('Gimnaziu final'!$G$6:$G$421,A46,'Gimnaziu final'!$BA$6:$BA$421,"&gt;0")</f>
        <v>0</v>
      </c>
      <c r="Y46" s="130">
        <f>countifs('Gimnaziu final'!$F$6:$F$421,"F",'Gimnaziu final'!$G$6:$G$421,A46,'Gimnaziu final'!$BA$6:$BA$421,"&gt;0")</f>
        <v>0</v>
      </c>
      <c r="Z46" s="130">
        <f>countifs('Gimnaziu final'!$G$6:$G$421,A46,'Gimnaziu final'!$BA$6:$BA$421,"=1")</f>
        <v>0</v>
      </c>
      <c r="AA46" s="130">
        <f>countifs('Gimnaziu final'!$F$6:$F$421,"F",'Gimnaziu final'!$G$6:$G$421,A46,'Gimnaziu final'!$BA$6:$BA$421,"=1")</f>
        <v>0</v>
      </c>
      <c r="AB46" s="130">
        <f>countifs('Gimnaziu final'!$G$6:$G$421,A46,'Gimnaziu final'!$BA$6:$BA$421,"=2")</f>
        <v>0</v>
      </c>
      <c r="AC46" s="130">
        <f>countifs('Gimnaziu final'!$F$6:$F$421,"F",'Gimnaziu final'!$G$6:$G$421,A46,'Gimnaziu final'!$BA$6:$BA$421,"=2")</f>
        <v>0</v>
      </c>
      <c r="AD46" s="130">
        <f>countifs('Gimnaziu final'!$G$6:$G$421,A46,'Gimnaziu final'!$BA$6:$BA$421,"=3")</f>
        <v>0</v>
      </c>
      <c r="AE46" s="130">
        <f>countifs('Gimnaziu final'!$F$6:$F$421,"F",'Gimnaziu final'!$G$6:$G$421,A46,'Gimnaziu final'!$BA$6:$BA$421,"=3")</f>
        <v>0</v>
      </c>
      <c r="AF46" s="130">
        <f>countifs('Gimnaziu final'!$G$6:$G$421,A46,'Gimnaziu final'!$BA$6:$BA$421,"&gt;3")</f>
        <v>0</v>
      </c>
      <c r="AG46" s="130">
        <f>countifs('Gimnaziu final'!$F$6:$F$421,"F",'Gimnaziu final'!$G$6:$G$421,A46,'Gimnaziu final'!$BA$6:$BA$421,"&gt;3")</f>
        <v>0</v>
      </c>
      <c r="AH46" s="130">
        <f>SUMIFS('Gimnaziu final'!$BB$6:$BB$421,'Gimnaziu final'!$G$6:$G$421,A46)</f>
        <v>687</v>
      </c>
      <c r="AI46" s="130">
        <f>SUMIFS('Gimnaziu final'!$BB$6:$BB$421,'Gimnaziu final'!$F$6:$F$421,"F",'Gimnaziu final'!$G$6:$G$421,A46)</f>
        <v>333</v>
      </c>
      <c r="AJ46" s="21">
        <f t="shared" ref="AJ46:AK46" si="39">AH46-AL46</f>
        <v>511</v>
      </c>
      <c r="AK46" s="21">
        <f t="shared" si="39"/>
        <v>236</v>
      </c>
      <c r="AL46" s="130">
        <f>SUMIFS('Gimnaziu final'!$BC$6:$BC$421,'Gimnaziu final'!$G$6:$G$421,A46)</f>
        <v>176</v>
      </c>
      <c r="AM46" s="130">
        <f>SUMIFS('Gimnaziu final'!$BC$6:$BC$421,'Gimnaziu final'!$F$6:$F$421,"F",'Gimnaziu final'!$G$6:$G$421,A46)</f>
        <v>97</v>
      </c>
      <c r="AN46" s="130">
        <f>countifs('Gimnaziu final'!$G$6:$G$421,A46,'Gimnaziu final'!$AX$6:$AX$421,"&lt;7")</f>
        <v>0</v>
      </c>
      <c r="AO46" s="130">
        <f>countifs('Gimnaziu final'!$F$6:$F$421,"F",'Gimnaziu final'!$G$6:$G$421,A46,'Gimnaziu final'!$AX$6:$AX$421,"&lt;7")</f>
        <v>0</v>
      </c>
      <c r="AP46" s="130">
        <f>countifs('Gimnaziu final'!$G$6:$G$421,A46,'Gimnaziu final'!$AX$6:$AX$421,"&lt;8")-AN46</f>
        <v>0</v>
      </c>
      <c r="AQ46" s="130">
        <f>countifs('Gimnaziu final'!$F$6:$F$421,"F",'Gimnaziu final'!$G$6:$G$421,A46,'Gimnaziu final'!$AX$6:$AX$421,"&lt;8")-AO46</f>
        <v>0</v>
      </c>
      <c r="AR46" s="130">
        <f>countifs('Gimnaziu final'!$G$6:$G$421,A46,'Gimnaziu final'!$AX$6:$AX$421,"&lt;9")-AN46-AP46</f>
        <v>0</v>
      </c>
      <c r="AS46" s="130">
        <f>countifs('Gimnaziu final'!$F$6:$F$421,"F",'Gimnaziu final'!$G$6:$G$421,A46,'Gimnaziu final'!$AX$6:$AX$421,"&lt;9")-AO46-AQ46</f>
        <v>0</v>
      </c>
      <c r="AT46" s="130">
        <f>countifs('Gimnaziu final'!$G$6:$G$421,A46,'Gimnaziu final'!$AX$6:$AX$421,"&lt;10")-AN46-AP46-AR46</f>
        <v>2</v>
      </c>
      <c r="AU46" s="130">
        <f>countifs('Gimnaziu final'!$F$6:$F$421,"F",'Gimnaziu final'!$G$6:$G$421,A46,'Gimnaziu final'!$AX$6:$AX$421,"&lt;10")-AO46-AQ46-AS46</f>
        <v>1</v>
      </c>
      <c r="AV46" s="130">
        <f>countifs('Gimnaziu final'!$G$6:$G$421,A46,'Gimnaziu final'!$AX$6:$AX$421,"=10")</f>
        <v>25</v>
      </c>
      <c r="AW46" s="130">
        <f>countifs('Gimnaziu final'!$F$6:$F$421,"F",'Gimnaziu final'!$G$6:$G$421,A46,'Gimnaziu final'!$AX$6:$AX$421,"=10")</f>
        <v>13</v>
      </c>
      <c r="AX46" s="130">
        <f>countifs('Gimnaziu final'!$G$6:$G$421,A46,'Gimnaziu final'!$BK$6:$BK$421,"DA")</f>
        <v>0</v>
      </c>
      <c r="AY46" s="130">
        <f>countifs('Gimnaziu final'!$F$6:$F$421,"F",'Gimnaziu final'!$G$6:$G$421,A46,'Gimnaziu final'!$BK$6:$BK$421,"DA")</f>
        <v>0</v>
      </c>
      <c r="AZ46" s="109"/>
    </row>
    <row r="47" ht="30.0" customHeight="1">
      <c r="A47" s="48" t="s">
        <v>1414</v>
      </c>
      <c r="B47" s="130">
        <f>'SECRETARIAT SEM I'!B48</f>
        <v>0</v>
      </c>
      <c r="C47" s="130">
        <f>'SECRETARIAT SEM I'!C48</f>
        <v>0</v>
      </c>
      <c r="D47" s="130">
        <f>countifs('Gimnaziu final'!$G$6:$G$421,A47,'Gimnaziu final'!$BF$6:$BF$421,"DA")</f>
        <v>0</v>
      </c>
      <c r="E47" s="130">
        <f>countifs('Gimnaziu final'!$F$6:$F$421,"F",'Gimnaziu final'!$G$6:$G$421,A47,'Gimnaziu final'!$BF$6:$BF$421,"DA")</f>
        <v>0</v>
      </c>
      <c r="F47" s="130">
        <f>countifs('Gimnaziu final'!$G$6:$G$421,A47,'Gimnaziu final'!$BG$6:$BG$421,"DA")</f>
        <v>0</v>
      </c>
      <c r="G47" s="130">
        <f>countifs('Gimnaziu final'!$F$6:$F$421,"F",'Gimnaziu final'!$G$6:$G$421,A47,'Gimnaziu final'!$BG$6:$BG$421,"DA")</f>
        <v>0</v>
      </c>
      <c r="H47" s="130">
        <f>countifs('Gimnaziu final'!$G$6:$G$421,A47,'Gimnaziu final'!$BI$6:$BI$421,"DA")</f>
        <v>0</v>
      </c>
      <c r="I47" s="130">
        <f>countifs('Gimnaziu final'!$F$6:$F$421,"F",'Gimnaziu final'!$G$6:$G$421,A47,'Gimnaziu final'!$BI$6:$BI$421,"DA")</f>
        <v>0</v>
      </c>
      <c r="J47" s="130">
        <f>countifs('Gimnaziu final'!$G$6:$G$421,A47,'Gimnaziu final'!$BJ$6:$BJ$421,"DA")</f>
        <v>27</v>
      </c>
      <c r="K47" s="130">
        <f>countifs('Gimnaziu final'!$F$6:$F$421,"F",'Gimnaziu final'!$G$6:$G$421,A47,'Gimnaziu final'!$BJ$6:$BJ$421,"DA")</f>
        <v>13</v>
      </c>
      <c r="L47" s="21">
        <f>countifs('Gimnaziu final'!$G$6:$G$421,A47,'Gimnaziu final'!$BA$6:$BA$421,"=0",'Gimnaziu final'!$BJ$6:$BJ$421,"DA",'Gimnaziu final'!$BK$6:$BK$421,"NU")</f>
        <v>27</v>
      </c>
      <c r="M47" s="130">
        <f>countifs('Gimnaziu final'!$G$6:$G$421,A47,'Gimnaziu final'!$BA$6:$BA$421,"=0",'Gimnaziu final'!$BJ$6:$BJ$421,"DA",'Gimnaziu final'!$F$6:$F$421,"F",'Gimnaziu final'!$BK$6:$BK$421,"NU")</f>
        <v>13</v>
      </c>
      <c r="N47" s="130">
        <f>countifs('Gimnaziu final'!$G$6:G$421,A47,'Gimnaziu final'!$AY$6:$AY$421,"&lt;6")</f>
        <v>0</v>
      </c>
      <c r="O47" s="130">
        <f>countifs('Gimnaziu final'!$F$6:F$421,"F",'Gimnaziu final'!$G$6:G$421,A47,'Gimnaziu final'!$AY$6:$AY$421,"&lt;6")</f>
        <v>0</v>
      </c>
      <c r="P47" s="130">
        <f>countifs('Gimnaziu final'!$G$6:G$421,A47,'Gimnaziu final'!$AY$6:$AY$421,"&lt;7")-N47</f>
        <v>0</v>
      </c>
      <c r="Q47" s="130">
        <f>countifs('Gimnaziu final'!$F$6:F$421,"F",'Gimnaziu final'!$G$6:G$421,A47,'Gimnaziu final'!$AY$6:$AY$421,"&lt;7")-O47</f>
        <v>0</v>
      </c>
      <c r="R47" s="130">
        <f>countifs('Gimnaziu final'!$G$6:G$421,A47,'Gimnaziu final'!$AY$6:$AY$421,"&lt;8")-N47-P47</f>
        <v>0</v>
      </c>
      <c r="S47" s="141">
        <f>countifs('Gimnaziu final'!$F$6:F$421,"F",'Gimnaziu final'!$G$6:G$421,A47,'Gimnaziu final'!$AY$6:$AY$421,"&lt;8")-O47-Q47</f>
        <v>0</v>
      </c>
      <c r="T47" s="130">
        <f>countifs('Gimnaziu final'!$G$6:G$421,A47,'Gimnaziu final'!$AY$6:$AY$421,"&lt;9")-N47-P47-R47</f>
        <v>6</v>
      </c>
      <c r="U47" s="141">
        <f>countifs('Gimnaziu final'!$F$6:F$421,"F",'Gimnaziu final'!$G$6:G$421,A47,'Gimnaziu final'!$AY$6:$AY$421,"&lt;9")-O47-Q47-S47</f>
        <v>0</v>
      </c>
      <c r="V47" s="130">
        <f>countifs('Gimnaziu final'!$G$6:G$421,A47,'Gimnaziu final'!$AY$6:$AY$421,"&lt;=10")-N47-P47-R47-T47</f>
        <v>21</v>
      </c>
      <c r="W47" s="141">
        <f>countifs('Gimnaziu final'!$F$6:F$421,"F",'Gimnaziu final'!$G$6:G$421,A47,'Gimnaziu final'!$AY$6:$AY$421,"&lt;=10")-O47-Q47-S47-U47</f>
        <v>13</v>
      </c>
      <c r="X47" s="130">
        <f>countifs('Gimnaziu final'!$G$6:$G$421,A47,'Gimnaziu final'!$BA$6:$BA$421,"&gt;0")</f>
        <v>0</v>
      </c>
      <c r="Y47" s="130">
        <f>countifs('Gimnaziu final'!$F$6:$F$421,"F",'Gimnaziu final'!$G$6:$G$421,A47,'Gimnaziu final'!$BA$6:$BA$421,"&gt;0")</f>
        <v>0</v>
      </c>
      <c r="Z47" s="130">
        <f>countifs('Gimnaziu final'!$G$6:$G$421,A47,'Gimnaziu final'!$BA$6:$BA$421,"=1")</f>
        <v>0</v>
      </c>
      <c r="AA47" s="130">
        <f>countifs('Gimnaziu final'!$F$6:$F$421,"F",'Gimnaziu final'!$G$6:$G$421,A47,'Gimnaziu final'!$BA$6:$BA$421,"=1")</f>
        <v>0</v>
      </c>
      <c r="AB47" s="130">
        <f>countifs('Gimnaziu final'!$G$6:$G$421,A47,'Gimnaziu final'!$BA$6:$BA$421,"=2")</f>
        <v>0</v>
      </c>
      <c r="AC47" s="130">
        <f>countifs('Gimnaziu final'!$F$6:$F$421,"F",'Gimnaziu final'!$G$6:$G$421,A47,'Gimnaziu final'!$BA$6:$BA$421,"=2")</f>
        <v>0</v>
      </c>
      <c r="AD47" s="130">
        <f>countifs('Gimnaziu final'!$G$6:$G$421,A47,'Gimnaziu final'!$BA$6:$BA$421,"=3")</f>
        <v>0</v>
      </c>
      <c r="AE47" s="130">
        <f>countifs('Gimnaziu final'!$F$6:$F$421,"F",'Gimnaziu final'!$G$6:$G$421,A47,'Gimnaziu final'!$BA$6:$BA$421,"=3")</f>
        <v>0</v>
      </c>
      <c r="AF47" s="130">
        <f>countifs('Gimnaziu final'!$G$6:$G$421,A47,'Gimnaziu final'!$BA$6:$BA$421,"&gt;3")</f>
        <v>0</v>
      </c>
      <c r="AG47" s="130">
        <f>countifs('Gimnaziu final'!$F$6:$F$421,"F",'Gimnaziu final'!$G$6:$G$421,A47,'Gimnaziu final'!$BA$6:$BA$421,"&gt;3")</f>
        <v>0</v>
      </c>
      <c r="AH47" s="130">
        <f>SUMIFS('Gimnaziu final'!$BB$6:$BB$421,'Gimnaziu final'!$G$6:$G$421,A47)</f>
        <v>837</v>
      </c>
      <c r="AI47" s="130">
        <f>SUMIFS('Gimnaziu final'!$BB$6:$BB$421,'Gimnaziu final'!$F$6:$F$421,"F",'Gimnaziu final'!$G$6:$G$421,A47)</f>
        <v>393</v>
      </c>
      <c r="AJ47" s="21">
        <f t="shared" ref="AJ47:AK47" si="40">AH47-AL47</f>
        <v>833</v>
      </c>
      <c r="AK47" s="21">
        <f t="shared" si="40"/>
        <v>393</v>
      </c>
      <c r="AL47" s="130">
        <f>SUMIFS('Gimnaziu final'!$BC$6:$BC$421,'Gimnaziu final'!$G$6:$G$421,A47)</f>
        <v>4</v>
      </c>
      <c r="AM47" s="130">
        <f>SUMIFS('Gimnaziu final'!$BC$6:$BC$421,'Gimnaziu final'!$F$6:$F$421,"F",'Gimnaziu final'!$G$6:$G$421,A47)</f>
        <v>0</v>
      </c>
      <c r="AN47" s="130">
        <f>countifs('Gimnaziu final'!$G$6:$G$421,A47,'Gimnaziu final'!$AX$6:$AX$421,"&lt;7")</f>
        <v>0</v>
      </c>
      <c r="AO47" s="130">
        <f>countifs('Gimnaziu final'!$F$6:$F$421,"F",'Gimnaziu final'!$G$6:$G$421,A47,'Gimnaziu final'!$AX$6:$AX$421,"&lt;7")</f>
        <v>0</v>
      </c>
      <c r="AP47" s="130">
        <f>countifs('Gimnaziu final'!$G$6:$G$421,A47,'Gimnaziu final'!$AX$6:$AX$421,"&lt;8")-AN47</f>
        <v>0</v>
      </c>
      <c r="AQ47" s="130">
        <f>countifs('Gimnaziu final'!$F$6:$F$421,"F",'Gimnaziu final'!$G$6:$G$421,A47,'Gimnaziu final'!$AX$6:$AX$421,"&lt;8")-AO47</f>
        <v>0</v>
      </c>
      <c r="AR47" s="130">
        <f>countifs('Gimnaziu final'!$G$6:$G$421,A47,'Gimnaziu final'!$AX$6:$AX$421,"&lt;9")-AN47-AP47</f>
        <v>0</v>
      </c>
      <c r="AS47" s="130">
        <f>countifs('Gimnaziu final'!$F$6:$F$421,"F",'Gimnaziu final'!$G$6:$G$421,A47,'Gimnaziu final'!$AX$6:$AX$421,"&lt;9")-AO47-AQ47</f>
        <v>0</v>
      </c>
      <c r="AT47" s="130">
        <f>countifs('Gimnaziu final'!$G$6:$G$421,A47,'Gimnaziu final'!$AX$6:$AX$421,"&lt;10")-AN47-AP47-AR47</f>
        <v>0</v>
      </c>
      <c r="AU47" s="130">
        <f>countifs('Gimnaziu final'!$F$6:$F$421,"F",'Gimnaziu final'!$G$6:$G$421,A47,'Gimnaziu final'!$AX$6:$AX$421,"&lt;10")-AO47-AQ47-AS47</f>
        <v>0</v>
      </c>
      <c r="AV47" s="130">
        <f>countifs('Gimnaziu final'!$G$6:$G$421,A47,'Gimnaziu final'!$AX$6:$AX$421,"=10")</f>
        <v>27</v>
      </c>
      <c r="AW47" s="130">
        <f>countifs('Gimnaziu final'!$F$6:$F$421,"F",'Gimnaziu final'!$G$6:$G$421,A47,'Gimnaziu final'!$AX$6:$AX$421,"=10")</f>
        <v>13</v>
      </c>
      <c r="AX47" s="130">
        <f>countifs('Gimnaziu final'!$G$6:$G$421,A47,'Gimnaziu final'!$BK$6:$BK$421,"DA")</f>
        <v>0</v>
      </c>
      <c r="AY47" s="130">
        <f>countifs('Gimnaziu final'!$F$6:$F$421,"F",'Gimnaziu final'!$G$6:$G$421,A47,'Gimnaziu final'!$BK$6:$BK$421,"DA")</f>
        <v>0</v>
      </c>
      <c r="AZ47" s="109"/>
    </row>
    <row r="48" ht="30.0" customHeight="1">
      <c r="A48" s="48" t="s">
        <v>1470</v>
      </c>
      <c r="B48" s="130">
        <f>'SECRETARIAT SEM I'!B49</f>
        <v>0</v>
      </c>
      <c r="C48" s="130">
        <f>'SECRETARIAT SEM I'!C49</f>
        <v>0</v>
      </c>
      <c r="D48" s="130">
        <f>countifs('Gimnaziu final'!$G$6:$G$421,A48,'Gimnaziu final'!$BF$6:$BF$421,"DA")</f>
        <v>0</v>
      </c>
      <c r="E48" s="130">
        <f>countifs('Gimnaziu final'!$F$6:$F$421,"F",'Gimnaziu final'!$G$6:$G$421,A48,'Gimnaziu final'!$BF$6:$BF$421,"DA")</f>
        <v>0</v>
      </c>
      <c r="F48" s="130">
        <f>countifs('Gimnaziu final'!$G$6:$G$421,A48,'Gimnaziu final'!$BG$6:$BG$421,"DA")</f>
        <v>0</v>
      </c>
      <c r="G48" s="130">
        <f>countifs('Gimnaziu final'!$F$6:$F$421,"F",'Gimnaziu final'!$G$6:$G$421,A48,'Gimnaziu final'!$BG$6:$BG$421,"DA")</f>
        <v>0</v>
      </c>
      <c r="H48" s="130">
        <f>countifs('Gimnaziu final'!$G$6:$G$421,A48,'Gimnaziu final'!$BI$6:$BI$421,"DA")</f>
        <v>1</v>
      </c>
      <c r="I48" s="130">
        <f>countifs('Gimnaziu final'!$F$6:$F$421,"F",'Gimnaziu final'!$G$6:$G$421,A48,'Gimnaziu final'!$BI$6:$BI$421,"DA")</f>
        <v>0</v>
      </c>
      <c r="J48" s="130">
        <f>countifs('Gimnaziu final'!$G$6:$G$421,A48,'Gimnaziu final'!$BJ$6:$BJ$421,"DA")</f>
        <v>24</v>
      </c>
      <c r="K48" s="130">
        <f>countifs('Gimnaziu final'!$F$6:$F$421,"F",'Gimnaziu final'!$G$6:$G$421,A48,'Gimnaziu final'!$BJ$6:$BJ$421,"DA")</f>
        <v>11</v>
      </c>
      <c r="L48" s="21">
        <f>countifs('Gimnaziu final'!$G$6:$G$421,A48,'Gimnaziu final'!$BA$6:$BA$421,"=0",'Gimnaziu final'!$BJ$6:$BJ$421,"DA",'Gimnaziu final'!$BK$6:$BK$421,"NU")</f>
        <v>24</v>
      </c>
      <c r="M48" s="130">
        <f>countifs('Gimnaziu final'!$G$6:$G$421,A48,'Gimnaziu final'!$BA$6:$BA$421,"=0",'Gimnaziu final'!$BJ$6:$BJ$421,"DA",'Gimnaziu final'!$F$6:$F$421,"F",'Gimnaziu final'!$BK$6:$BK$421,"NU")</f>
        <v>11</v>
      </c>
      <c r="N48" s="130">
        <f>countifs('Gimnaziu final'!$G$6:G$421,A48,'Gimnaziu final'!$AY$6:$AY$421,"&lt;6")</f>
        <v>0</v>
      </c>
      <c r="O48" s="130">
        <f>countifs('Gimnaziu final'!$F$6:F$421,"F",'Gimnaziu final'!$G$6:G$421,A48,'Gimnaziu final'!$AY$6:$AY$421,"&lt;6")</f>
        <v>0</v>
      </c>
      <c r="P48" s="130">
        <f>countifs('Gimnaziu final'!$G$6:G$421,A48,'Gimnaziu final'!$AY$6:$AY$421,"&lt;7")-N48</f>
        <v>0</v>
      </c>
      <c r="Q48" s="130">
        <f>countifs('Gimnaziu final'!$F$6:F$421,"F",'Gimnaziu final'!$G$6:G$421,A48,'Gimnaziu final'!$AY$6:$AY$421,"&lt;7")-O48</f>
        <v>0</v>
      </c>
      <c r="R48" s="130">
        <f>countifs('Gimnaziu final'!$G$6:G$421,A48,'Gimnaziu final'!$AY$6:$AY$421,"&lt;8")-N48-P48</f>
        <v>2</v>
      </c>
      <c r="S48" s="141">
        <f>countifs('Gimnaziu final'!$F$6:F$421,"F",'Gimnaziu final'!$G$6:G$421,A48,'Gimnaziu final'!$AY$6:$AY$421,"&lt;8")-O48-Q48</f>
        <v>0</v>
      </c>
      <c r="T48" s="130">
        <f>countifs('Gimnaziu final'!$G$6:G$421,A48,'Gimnaziu final'!$AY$6:$AY$421,"&lt;9")-N48-P48-R48</f>
        <v>11</v>
      </c>
      <c r="U48" s="141">
        <f>countifs('Gimnaziu final'!$F$6:F$421,"F",'Gimnaziu final'!$G$6:G$421,A48,'Gimnaziu final'!$AY$6:$AY$421,"&lt;9")-O48-Q48-S48</f>
        <v>6</v>
      </c>
      <c r="V48" s="130">
        <f>countifs('Gimnaziu final'!$G$6:G$421,A48,'Gimnaziu final'!$AY$6:$AY$421,"&lt;=10")-N48-P48-R48-T48</f>
        <v>11</v>
      </c>
      <c r="W48" s="141">
        <f>countifs('Gimnaziu final'!$F$6:F$421,"F",'Gimnaziu final'!$G$6:G$421,A48,'Gimnaziu final'!$AY$6:$AY$421,"&lt;=10")-O48-Q48-S48-U48</f>
        <v>5</v>
      </c>
      <c r="X48" s="130">
        <f>countifs('Gimnaziu final'!$G$6:$G$421,A48,'Gimnaziu final'!$BA$6:$BA$421,"&gt;0")</f>
        <v>0</v>
      </c>
      <c r="Y48" s="130">
        <f>countifs('Gimnaziu final'!$F$6:$F$421,"F",'Gimnaziu final'!$G$6:$G$421,A48,'Gimnaziu final'!$BA$6:$BA$421,"&gt;0")</f>
        <v>0</v>
      </c>
      <c r="Z48" s="130">
        <f>countifs('Gimnaziu final'!$G$6:$G$421,A48,'Gimnaziu final'!$BA$6:$BA$421,"=1")</f>
        <v>0</v>
      </c>
      <c r="AA48" s="130">
        <f>countifs('Gimnaziu final'!$F$6:$F$421,"F",'Gimnaziu final'!$G$6:$G$421,A48,'Gimnaziu final'!$BA$6:$BA$421,"=1")</f>
        <v>0</v>
      </c>
      <c r="AB48" s="130">
        <f>countifs('Gimnaziu final'!$G$6:$G$421,A48,'Gimnaziu final'!$BA$6:$BA$421,"=2")</f>
        <v>0</v>
      </c>
      <c r="AC48" s="130">
        <f>countifs('Gimnaziu final'!$F$6:$F$421,"F",'Gimnaziu final'!$G$6:$G$421,A48,'Gimnaziu final'!$BA$6:$BA$421,"=2")</f>
        <v>0</v>
      </c>
      <c r="AD48" s="130">
        <f>countifs('Gimnaziu final'!$G$6:$G$421,A48,'Gimnaziu final'!$BA$6:$BA$421,"=3")</f>
        <v>0</v>
      </c>
      <c r="AE48" s="130">
        <f>countifs('Gimnaziu final'!$F$6:$F$421,"F",'Gimnaziu final'!$G$6:$G$421,A48,'Gimnaziu final'!$BA$6:$BA$421,"=3")</f>
        <v>0</v>
      </c>
      <c r="AF48" s="130">
        <f>countifs('Gimnaziu final'!$G$6:$G$421,A48,'Gimnaziu final'!$BA$6:$BA$421,"&gt;3")</f>
        <v>0</v>
      </c>
      <c r="AG48" s="130">
        <f>countifs('Gimnaziu final'!$F$6:$F$421,"F",'Gimnaziu final'!$G$6:$G$421,A48,'Gimnaziu final'!$BA$6:$BA$421,"&gt;3")</f>
        <v>0</v>
      </c>
      <c r="AH48" s="130">
        <f>SUMIFS('Gimnaziu final'!$BB$6:$BB$421,'Gimnaziu final'!$G$6:$G$421,A48)</f>
        <v>670</v>
      </c>
      <c r="AI48" s="130">
        <f>SUMIFS('Gimnaziu final'!$BB$6:$BB$421,'Gimnaziu final'!$F$6:$F$421,"F",'Gimnaziu final'!$G$6:$G$421,A48)</f>
        <v>306</v>
      </c>
      <c r="AJ48" s="21">
        <f t="shared" ref="AJ48:AK48" si="41">AH48-AL48</f>
        <v>670</v>
      </c>
      <c r="AK48" s="21">
        <f t="shared" si="41"/>
        <v>306</v>
      </c>
      <c r="AL48" s="130">
        <f>SUMIFS('Gimnaziu final'!$BC$6:$BC$421,'Gimnaziu final'!$G$6:$G$421,A48)</f>
        <v>0</v>
      </c>
      <c r="AM48" s="130">
        <f>SUMIFS('Gimnaziu final'!$BC$6:$BC$421,'Gimnaziu final'!$F$6:$F$421,"F",'Gimnaziu final'!$G$6:$G$421,A48)</f>
        <v>0</v>
      </c>
      <c r="AN48" s="130">
        <f>countifs('Gimnaziu final'!$G$6:$G$421,A48,'Gimnaziu final'!$AX$6:$AX$421,"&lt;7")</f>
        <v>0</v>
      </c>
      <c r="AO48" s="130">
        <f>countifs('Gimnaziu final'!$F$6:$F$421,"F",'Gimnaziu final'!$G$6:$G$421,A48,'Gimnaziu final'!$AX$6:$AX$421,"&lt;7")</f>
        <v>0</v>
      </c>
      <c r="AP48" s="130">
        <f>countifs('Gimnaziu final'!$G$6:$G$421,A48,'Gimnaziu final'!$AX$6:$AX$421,"&lt;8")-AN48</f>
        <v>0</v>
      </c>
      <c r="AQ48" s="130">
        <f>countifs('Gimnaziu final'!$F$6:$F$421,"F",'Gimnaziu final'!$G$6:$G$421,A48,'Gimnaziu final'!$AX$6:$AX$421,"&lt;8")-AO48</f>
        <v>0</v>
      </c>
      <c r="AR48" s="130">
        <f>countifs('Gimnaziu final'!$G$6:$G$421,A48,'Gimnaziu final'!$AX$6:$AX$421,"&lt;9")-AN48-AP48</f>
        <v>0</v>
      </c>
      <c r="AS48" s="130">
        <f>countifs('Gimnaziu final'!$F$6:$F$421,"F",'Gimnaziu final'!$G$6:$G$421,A48,'Gimnaziu final'!$AX$6:$AX$421,"&lt;9")-AO48-AQ48</f>
        <v>0</v>
      </c>
      <c r="AT48" s="130">
        <f>countifs('Gimnaziu final'!$G$6:$G$421,A48,'Gimnaziu final'!$AX$6:$AX$421,"&lt;10")-AN48-AP48-AR48</f>
        <v>0</v>
      </c>
      <c r="AU48" s="130">
        <f>countifs('Gimnaziu final'!$F$6:$F$421,"F",'Gimnaziu final'!$G$6:$G$421,A48,'Gimnaziu final'!$AX$6:$AX$421,"&lt;10")-AO48-AQ48-AS48</f>
        <v>0</v>
      </c>
      <c r="AV48" s="130">
        <f>countifs('Gimnaziu final'!$G$6:$G$421,A48,'Gimnaziu final'!$AX$6:$AX$421,"=10")</f>
        <v>24</v>
      </c>
      <c r="AW48" s="130">
        <f>countifs('Gimnaziu final'!$F$6:$F$421,"F",'Gimnaziu final'!$G$6:$G$421,A48,'Gimnaziu final'!$AX$6:$AX$421,"=10")</f>
        <v>11</v>
      </c>
      <c r="AX48" s="130">
        <f>countifs('Gimnaziu final'!$G$6:$G$421,A48,'Gimnaziu final'!$BK$6:$BK$421,"DA")</f>
        <v>0</v>
      </c>
      <c r="AY48" s="130">
        <f>countifs('Gimnaziu final'!$F$6:$F$421,"F",'Gimnaziu final'!$G$6:$G$421,A48,'Gimnaziu final'!$BK$6:$BK$421,"DA")</f>
        <v>0</v>
      </c>
      <c r="AZ48" s="109"/>
    </row>
    <row r="49" ht="30.0" customHeight="1">
      <c r="A49" s="133" t="s">
        <v>2071</v>
      </c>
      <c r="B49" s="138">
        <f t="shared" ref="B49:AY49" si="42">sum(B46:B48)</f>
        <v>24</v>
      </c>
      <c r="C49" s="138">
        <f t="shared" si="42"/>
        <v>11</v>
      </c>
      <c r="D49" s="138">
        <f t="shared" si="42"/>
        <v>1</v>
      </c>
      <c r="E49" s="138">
        <f t="shared" si="42"/>
        <v>1</v>
      </c>
      <c r="F49" s="138">
        <f t="shared" si="42"/>
        <v>0</v>
      </c>
      <c r="G49" s="138">
        <f t="shared" si="42"/>
        <v>0</v>
      </c>
      <c r="H49" s="138">
        <f t="shared" si="42"/>
        <v>1</v>
      </c>
      <c r="I49" s="138">
        <f t="shared" si="42"/>
        <v>0</v>
      </c>
      <c r="J49" s="138">
        <f t="shared" si="42"/>
        <v>78</v>
      </c>
      <c r="K49" s="138">
        <f t="shared" si="42"/>
        <v>38</v>
      </c>
      <c r="L49" s="138">
        <f t="shared" si="42"/>
        <v>78</v>
      </c>
      <c r="M49" s="138">
        <f t="shared" si="42"/>
        <v>38</v>
      </c>
      <c r="N49" s="138">
        <f t="shared" si="42"/>
        <v>0</v>
      </c>
      <c r="O49" s="138">
        <f t="shared" si="42"/>
        <v>0</v>
      </c>
      <c r="P49" s="138">
        <f t="shared" si="42"/>
        <v>0</v>
      </c>
      <c r="Q49" s="138">
        <f t="shared" si="42"/>
        <v>0</v>
      </c>
      <c r="R49" s="138">
        <f t="shared" si="42"/>
        <v>3</v>
      </c>
      <c r="S49" s="138">
        <f t="shared" si="42"/>
        <v>0</v>
      </c>
      <c r="T49" s="138">
        <f t="shared" si="42"/>
        <v>21</v>
      </c>
      <c r="U49" s="138">
        <f t="shared" si="42"/>
        <v>7</v>
      </c>
      <c r="V49" s="138">
        <f t="shared" si="42"/>
        <v>54</v>
      </c>
      <c r="W49" s="138">
        <f t="shared" si="42"/>
        <v>31</v>
      </c>
      <c r="X49" s="138">
        <f t="shared" si="42"/>
        <v>0</v>
      </c>
      <c r="Y49" s="138">
        <f t="shared" si="42"/>
        <v>0</v>
      </c>
      <c r="Z49" s="138">
        <f t="shared" si="42"/>
        <v>0</v>
      </c>
      <c r="AA49" s="138">
        <f t="shared" si="42"/>
        <v>0</v>
      </c>
      <c r="AB49" s="138">
        <f t="shared" si="42"/>
        <v>0</v>
      </c>
      <c r="AC49" s="138">
        <f t="shared" si="42"/>
        <v>0</v>
      </c>
      <c r="AD49" s="138">
        <f t="shared" si="42"/>
        <v>0</v>
      </c>
      <c r="AE49" s="138">
        <f t="shared" si="42"/>
        <v>0</v>
      </c>
      <c r="AF49" s="138">
        <f t="shared" si="42"/>
        <v>0</v>
      </c>
      <c r="AG49" s="138">
        <f t="shared" si="42"/>
        <v>0</v>
      </c>
      <c r="AH49" s="138">
        <f t="shared" si="42"/>
        <v>2194</v>
      </c>
      <c r="AI49" s="138">
        <f t="shared" si="42"/>
        <v>1032</v>
      </c>
      <c r="AJ49" s="138">
        <f t="shared" si="42"/>
        <v>2014</v>
      </c>
      <c r="AK49" s="138">
        <f t="shared" si="42"/>
        <v>935</v>
      </c>
      <c r="AL49" s="138">
        <f t="shared" si="42"/>
        <v>180</v>
      </c>
      <c r="AM49" s="138">
        <f t="shared" si="42"/>
        <v>97</v>
      </c>
      <c r="AN49" s="138">
        <f t="shared" si="42"/>
        <v>0</v>
      </c>
      <c r="AO49" s="138">
        <f t="shared" si="42"/>
        <v>0</v>
      </c>
      <c r="AP49" s="138">
        <f t="shared" si="42"/>
        <v>0</v>
      </c>
      <c r="AQ49" s="138">
        <f t="shared" si="42"/>
        <v>0</v>
      </c>
      <c r="AR49" s="138">
        <f t="shared" si="42"/>
        <v>0</v>
      </c>
      <c r="AS49" s="138">
        <f t="shared" si="42"/>
        <v>0</v>
      </c>
      <c r="AT49" s="138">
        <f t="shared" si="42"/>
        <v>2</v>
      </c>
      <c r="AU49" s="138">
        <f t="shared" si="42"/>
        <v>1</v>
      </c>
      <c r="AV49" s="138">
        <f t="shared" si="42"/>
        <v>76</v>
      </c>
      <c r="AW49" s="138">
        <f t="shared" si="42"/>
        <v>37</v>
      </c>
      <c r="AX49" s="138">
        <f t="shared" si="42"/>
        <v>0</v>
      </c>
      <c r="AY49" s="138">
        <f t="shared" si="42"/>
        <v>0</v>
      </c>
      <c r="AZ49" s="143"/>
    </row>
    <row r="50">
      <c r="A50" s="139" t="s">
        <v>2096</v>
      </c>
      <c r="B50" s="146">
        <f t="shared" ref="B50:AY50" si="43">B37+B41+B45+B49</f>
        <v>197</v>
      </c>
      <c r="C50" s="146">
        <f t="shared" si="43"/>
        <v>101</v>
      </c>
      <c r="D50" s="146">
        <f t="shared" si="43"/>
        <v>11</v>
      </c>
      <c r="E50" s="146">
        <f t="shared" si="43"/>
        <v>4</v>
      </c>
      <c r="F50" s="146">
        <f t="shared" si="43"/>
        <v>0</v>
      </c>
      <c r="G50" s="146">
        <f t="shared" si="43"/>
        <v>0</v>
      </c>
      <c r="H50" s="146">
        <f t="shared" si="43"/>
        <v>8</v>
      </c>
      <c r="I50" s="146">
        <f t="shared" si="43"/>
        <v>4</v>
      </c>
      <c r="J50" s="146">
        <f t="shared" si="43"/>
        <v>331</v>
      </c>
      <c r="K50" s="146">
        <f t="shared" si="43"/>
        <v>158</v>
      </c>
      <c r="L50" s="146">
        <f t="shared" si="43"/>
        <v>330</v>
      </c>
      <c r="M50" s="146">
        <f t="shared" si="43"/>
        <v>157</v>
      </c>
      <c r="N50" s="146">
        <f t="shared" si="43"/>
        <v>0</v>
      </c>
      <c r="O50" s="146">
        <f t="shared" si="43"/>
        <v>0</v>
      </c>
      <c r="P50" s="146">
        <f t="shared" si="43"/>
        <v>4</v>
      </c>
      <c r="Q50" s="146">
        <f t="shared" si="43"/>
        <v>1</v>
      </c>
      <c r="R50" s="146">
        <f t="shared" si="43"/>
        <v>33</v>
      </c>
      <c r="S50" s="146">
        <f t="shared" si="43"/>
        <v>10</v>
      </c>
      <c r="T50" s="146">
        <f t="shared" si="43"/>
        <v>91</v>
      </c>
      <c r="U50" s="146">
        <f t="shared" si="43"/>
        <v>40</v>
      </c>
      <c r="V50" s="146">
        <f t="shared" si="43"/>
        <v>203</v>
      </c>
      <c r="W50" s="146">
        <f t="shared" si="43"/>
        <v>106</v>
      </c>
      <c r="X50" s="146">
        <f t="shared" si="43"/>
        <v>1</v>
      </c>
      <c r="Y50" s="146">
        <f t="shared" si="43"/>
        <v>1</v>
      </c>
      <c r="Z50" s="146">
        <f t="shared" si="43"/>
        <v>0</v>
      </c>
      <c r="AA50" s="146">
        <f t="shared" si="43"/>
        <v>0</v>
      </c>
      <c r="AB50" s="146">
        <f t="shared" si="43"/>
        <v>0</v>
      </c>
      <c r="AC50" s="146">
        <f t="shared" si="43"/>
        <v>0</v>
      </c>
      <c r="AD50" s="146">
        <f t="shared" si="43"/>
        <v>0</v>
      </c>
      <c r="AE50" s="146">
        <f t="shared" si="43"/>
        <v>0</v>
      </c>
      <c r="AF50" s="146">
        <f t="shared" si="43"/>
        <v>1</v>
      </c>
      <c r="AG50" s="146">
        <f t="shared" si="43"/>
        <v>1</v>
      </c>
      <c r="AH50" s="146">
        <f t="shared" si="43"/>
        <v>7460</v>
      </c>
      <c r="AI50" s="146">
        <f t="shared" si="43"/>
        <v>3556</v>
      </c>
      <c r="AJ50" s="146">
        <f t="shared" si="43"/>
        <v>6976</v>
      </c>
      <c r="AK50" s="146">
        <f t="shared" si="43"/>
        <v>3258</v>
      </c>
      <c r="AL50" s="146">
        <f t="shared" si="43"/>
        <v>484</v>
      </c>
      <c r="AM50" s="146">
        <f t="shared" si="43"/>
        <v>298</v>
      </c>
      <c r="AN50" s="146">
        <f t="shared" si="43"/>
        <v>0</v>
      </c>
      <c r="AO50" s="146">
        <f t="shared" si="43"/>
        <v>0</v>
      </c>
      <c r="AP50" s="146">
        <f t="shared" si="43"/>
        <v>1</v>
      </c>
      <c r="AQ50" s="146">
        <f t="shared" si="43"/>
        <v>1</v>
      </c>
      <c r="AR50" s="146">
        <f t="shared" si="43"/>
        <v>0</v>
      </c>
      <c r="AS50" s="146">
        <f t="shared" si="43"/>
        <v>0</v>
      </c>
      <c r="AT50" s="146">
        <f t="shared" si="43"/>
        <v>7</v>
      </c>
      <c r="AU50" s="146">
        <f t="shared" si="43"/>
        <v>4</v>
      </c>
      <c r="AV50" s="146">
        <f t="shared" si="43"/>
        <v>324</v>
      </c>
      <c r="AW50" s="146">
        <f t="shared" si="43"/>
        <v>153</v>
      </c>
      <c r="AX50" s="146">
        <f t="shared" si="43"/>
        <v>0</v>
      </c>
      <c r="AY50" s="146">
        <f t="shared" si="43"/>
        <v>0</v>
      </c>
      <c r="AZ50" s="146"/>
    </row>
    <row r="54">
      <c r="B54" s="123" t="s">
        <v>2007</v>
      </c>
      <c r="C54" s="123" t="s">
        <v>2008</v>
      </c>
      <c r="D54" s="123" t="s">
        <v>2009</v>
      </c>
      <c r="E54" s="124" t="s">
        <v>2010</v>
      </c>
      <c r="F54" s="125" t="s">
        <v>2011</v>
      </c>
      <c r="G54" s="123" t="s">
        <v>2010</v>
      </c>
      <c r="H54" s="123" t="s">
        <v>2013</v>
      </c>
      <c r="I54" s="123" t="s">
        <v>2010</v>
      </c>
      <c r="J54" s="123" t="s">
        <v>2014</v>
      </c>
      <c r="K54" s="123" t="s">
        <v>2008</v>
      </c>
      <c r="L54" s="123" t="s">
        <v>2015</v>
      </c>
      <c r="M54" s="123" t="s">
        <v>2008</v>
      </c>
      <c r="N54" s="151" t="s">
        <v>2107</v>
      </c>
      <c r="O54" s="123" t="s">
        <v>2008</v>
      </c>
      <c r="P54" s="151" t="s">
        <v>2108</v>
      </c>
      <c r="Q54" s="123" t="s">
        <v>2008</v>
      </c>
      <c r="R54" s="151" t="s">
        <v>2109</v>
      </c>
      <c r="S54" s="123" t="s">
        <v>2008</v>
      </c>
      <c r="T54" s="151" t="s">
        <v>2110</v>
      </c>
      <c r="U54" s="123" t="s">
        <v>2008</v>
      </c>
      <c r="V54" s="127">
        <v>43382.0</v>
      </c>
      <c r="W54" s="123" t="s">
        <v>2008</v>
      </c>
      <c r="X54" s="123" t="s">
        <v>2020</v>
      </c>
      <c r="Y54" s="123" t="s">
        <v>2008</v>
      </c>
      <c r="Z54" s="128" t="s">
        <v>2021</v>
      </c>
      <c r="AA54" s="123" t="s">
        <v>2008</v>
      </c>
      <c r="AB54" s="128" t="s">
        <v>2022</v>
      </c>
      <c r="AC54" s="123" t="s">
        <v>2008</v>
      </c>
      <c r="AD54" s="128" t="s">
        <v>2023</v>
      </c>
      <c r="AE54" s="123" t="s">
        <v>2008</v>
      </c>
      <c r="AF54" s="128" t="s">
        <v>2024</v>
      </c>
      <c r="AG54" s="123" t="s">
        <v>2008</v>
      </c>
      <c r="AH54" s="123" t="s">
        <v>2025</v>
      </c>
      <c r="AI54" s="123" t="s">
        <v>2008</v>
      </c>
      <c r="AJ54" s="123" t="s">
        <v>2026</v>
      </c>
      <c r="AK54" s="123" t="s">
        <v>2008</v>
      </c>
      <c r="AL54" s="123" t="s">
        <v>2027</v>
      </c>
      <c r="AM54" s="123" t="s">
        <v>2008</v>
      </c>
      <c r="AN54" s="129" t="s">
        <v>2028</v>
      </c>
      <c r="AO54" s="123" t="s">
        <v>2008</v>
      </c>
      <c r="AP54" s="126" t="s">
        <v>2018</v>
      </c>
      <c r="AQ54" s="123" t="s">
        <v>2008</v>
      </c>
      <c r="AR54" s="126" t="s">
        <v>2019</v>
      </c>
      <c r="AS54" s="123" t="s">
        <v>2008</v>
      </c>
      <c r="AT54" s="126" t="s">
        <v>1771</v>
      </c>
      <c r="AU54" s="123" t="s">
        <v>2008</v>
      </c>
      <c r="AV54" s="126">
        <v>10.0</v>
      </c>
      <c r="AW54" s="123" t="s">
        <v>2008</v>
      </c>
      <c r="AX54" s="123" t="s">
        <v>2029</v>
      </c>
      <c r="AY54" s="123" t="s">
        <v>2008</v>
      </c>
      <c r="AZ54" s="136"/>
    </row>
    <row r="55" ht="30.0" customHeight="1">
      <c r="A55" s="48" t="s">
        <v>950</v>
      </c>
      <c r="B55" s="130">
        <f>'SECRETARIAT SEM I'!B56</f>
        <v>0</v>
      </c>
      <c r="C55" s="130">
        <f>'SECRETARIAT SEM I'!C56</f>
        <v>0</v>
      </c>
      <c r="D55" s="130">
        <f>countifs('Primar final'!$G$6:$G$519,A55,'Primar final'!$AJ$6:$AJ$519,"DA")</f>
        <v>1</v>
      </c>
      <c r="E55" s="130">
        <f>countifs('Primar final'!$G$6:$G$519,A55,'Primar final'!$F$6:$F$519,"F",'Primar final'!$AJ$6:$AJ$519,"DA")</f>
        <v>0</v>
      </c>
      <c r="F55" s="130">
        <f>countifs('Primar final'!$G$6:$G$519,A55,'Primar final'!$AK$6:$AK$519,"DA")</f>
        <v>0</v>
      </c>
      <c r="G55" s="130">
        <f>countifs('Primar final'!$G$6:$G$519,A55,'Primar final'!$F$6:$F$519,"F",'Primar final'!$AK$6:$AK$519,"DA")</f>
        <v>0</v>
      </c>
      <c r="H55" s="130">
        <f>countifs('Primar final'!$G$6:$G$519,A55,'Primar final'!$AM$6:$AM$519,"DA")</f>
        <v>1</v>
      </c>
      <c r="I55" s="130">
        <f>countifs('Primar final'!$G$6:$G$519,A55,'Primar final'!$F$6:$F$519,"F",'Primar final'!$AM$6:$AM$519,"DA")</f>
        <v>1</v>
      </c>
      <c r="J55" s="130">
        <f>countifs('Primar final'!$G$6:$G$519,A55,'Primar final'!$AN$6:$AN$519,"DA")</f>
        <v>32</v>
      </c>
      <c r="K55" s="130">
        <f>countifs('Primar final'!$G$6:$G$519,A55,'Primar final'!$F$6:$F$519,"F",'Primar final'!$AN$6:$AN$519,"DA")</f>
        <v>16</v>
      </c>
      <c r="L55" s="21">
        <f>countifs('Primar final'!$G$6:$G$519,A55,'Primar final'!$AE$6:$AE$519,"=0",'Primar final'!$AN$6:$AN$519,"DA")</f>
        <v>32</v>
      </c>
      <c r="M55" s="130">
        <f>countifs('Primar final'!$G$6:$G$519,A55,'Primar final'!$AE$6:$AE$519,"=0",'Primar final'!$AN$6:$AN$519,"DA",'Primar final'!$F$6:$F$519,"F")</f>
        <v>16</v>
      </c>
      <c r="N55">
        <f>'SECRETARIAT SEM I'!H56</f>
        <v>0</v>
      </c>
      <c r="O55">
        <f>'SECRETARIAT SEM I'!I56</f>
        <v>0</v>
      </c>
      <c r="P55">
        <f>'SECRETARIAT SEM I'!D56</f>
        <v>0</v>
      </c>
      <c r="Q55">
        <f>'SECRETARIAT SEM I'!E56</f>
        <v>0</v>
      </c>
      <c r="R55">
        <f>'SECRETARIAT SEM II'!H55</f>
        <v>0</v>
      </c>
      <c r="S55">
        <f>'SECRETARIAT SEM II'!I55</f>
        <v>0</v>
      </c>
      <c r="T55">
        <f>'SECRETARIAT SEM II'!D55</f>
        <v>0</v>
      </c>
      <c r="U55">
        <f>'SECRETARIAT SEM II'!E55</f>
        <v>0</v>
      </c>
      <c r="V55">
        <f t="shared" ref="V55:V58" si="44">N55+R55</f>
        <v>0</v>
      </c>
      <c r="W55">
        <f t="shared" ref="W55:W58" si="45">P55+T55</f>
        <v>0</v>
      </c>
      <c r="X55" s="130">
        <f>COUNTIFS('Primar II'!$G$6:$G$519,A55,'Primar II'!$AE$6:$AE$519,"&gt;0")</f>
        <v>0</v>
      </c>
      <c r="Y55" s="130">
        <f>COUNTIFS('Primar II'!$G$6:$G$519,A55,'Primar II'!$F$6:$F$519,"F",'Primar II'!$AE$6:$AE$519,"&gt;0")</f>
        <v>0</v>
      </c>
      <c r="Z55" s="130">
        <f>COUNTIFS('Primar II'!$G$6:$G$519,A55,'Primar II'!$AE$6:$AE$519,"=1")</f>
        <v>0</v>
      </c>
      <c r="AA55" s="130">
        <f>COUNTIFS('Primar II'!$G$6:$G$519,A55,'Primar II'!$F$6:$F$519,"F",'Primar II'!$AE$6:$AE$519,"=1")</f>
        <v>0</v>
      </c>
      <c r="AB55" s="130">
        <f>COUNTIFS('Primar II'!$G$6:$G$519,A55,'Primar II'!$AE$6:$AE$519,"=2")</f>
        <v>0</v>
      </c>
      <c r="AC55" s="130">
        <f>COUNTIFS('Primar II'!$G$6:$G$519,A55,'Primar II'!$F$6:$F$519,"F",'Primar II'!$AE$6:$AE$519,"=2")</f>
        <v>0</v>
      </c>
      <c r="AD55" s="130">
        <f>COUNTIFS('Primar II'!$G$6:$G$519,A55,'Primar II'!$AE$6:$AE$519,"=3")</f>
        <v>0</v>
      </c>
      <c r="AE55" s="130">
        <f>COUNTIFS('Primar II'!$G$6:$G$519,A55,'Primar II'!$F$6:$F$519,"F",'Primar II'!$AE$6:$AE$519,"=3")</f>
        <v>0</v>
      </c>
      <c r="AF55" s="130">
        <f>COUNTIFS('Primar II'!$G$6:$G$519,A55,'Primar II'!$AE$6:$AE$519,"&gt;3")</f>
        <v>0</v>
      </c>
      <c r="AG55" s="130">
        <f>COUNTIFS('Primar II'!$G$6:$G$519,A55,'Primar II'!$F$6:$F$519,"F",'Primar II'!$AE$6:$AE$519,"&gt;3")</f>
        <v>0</v>
      </c>
      <c r="AH55" s="130">
        <f>sumifs('Primar II'!$AF$6:$AF$519,'Primar II'!$G$6:$G$519,A55)</f>
        <v>0</v>
      </c>
      <c r="AI55" s="130">
        <f>sumifs('Primar II'!$AF$6:$AF$519,'Primar II'!$G$6:$G$519,A55,'Primar II'!$F$6:$F$519,"F")</f>
        <v>0</v>
      </c>
      <c r="AJ55" s="130">
        <f>sumifs('Primar II'!$AH$6:$AH$519,'Primar II'!$G$6:$G$519,A55)</f>
        <v>0</v>
      </c>
      <c r="AK55" s="130">
        <f>sumifs('Primar II'!$AH$6:$AH$519,'Primar II'!$G$6:$G$519,A55,'Primar II'!$F$6:$F$519,"F")</f>
        <v>0</v>
      </c>
      <c r="AL55" s="130">
        <f>sumifs('Primar II'!$AG$6:$AG$519,'Primar II'!$G$6:$G$519,A55)</f>
        <v>0</v>
      </c>
      <c r="AM55" s="130">
        <f>sumifs('Primar II'!$AG$6:$AG$519,'Primar II'!$G$6:$G$519,A55,'Primar II'!$F$6:$F$519,"F")</f>
        <v>0</v>
      </c>
      <c r="AN55" s="130">
        <f>countifs('Primar II'!$G$6:$G$519,A55,'Primar II'!$AC$6:$AC$519,"I")</f>
        <v>0</v>
      </c>
      <c r="AO55" s="130">
        <f>countifs('Primar II'!$G$6:$G$519,A55,'Primar II'!$F$6:$F$519,"F",'Primar II'!$AC$6:$AC$519,"I")</f>
        <v>0</v>
      </c>
      <c r="AP55" s="130">
        <f>countifs('Primar II'!$G$6:$G$519,A55,'Primar II'!$AC$6:$AC$519,"S")</f>
        <v>0</v>
      </c>
      <c r="AQ55" s="130">
        <f>countifs('Primar II'!$G$6:$G$519,C55,'Primar II'!$F$6:$F$519,"F",'Primar II'!$AC$6:$AC$519,"S")</f>
        <v>0</v>
      </c>
      <c r="AR55" s="130">
        <f>countifs('Primar II'!$G$6:$G$519,A55,'Primar II'!$AC$6:$AC$519,"B")</f>
        <v>0</v>
      </c>
      <c r="AS55" s="130">
        <f>countifs('Primar II'!$G$6:$G$519,E55,'Primar II'!$F$6:$F$519,"F",'Primar II'!$AC$6:$AC$519,"B")</f>
        <v>0</v>
      </c>
      <c r="AT55" s="130">
        <f>countifs('Primar II'!$G$6:$G$519,A55,'Primar II'!$AC$6:$AC$519,"FB")</f>
        <v>0</v>
      </c>
      <c r="AU55" s="130">
        <f>countifs('Primar II'!$G$6:$G$519,G55,'Primar II'!$F$6:$F$519,"F",'Primar II'!$AC$6:$AC$519,"FB")</f>
        <v>0</v>
      </c>
      <c r="AV55" s="21"/>
      <c r="AW55" s="21"/>
      <c r="AX55" s="130">
        <f>countifs('Primar II'!$G$6:$G$519,A55,'Primar II'!$AO$6:$AO$519,"DA")</f>
        <v>0</v>
      </c>
      <c r="AY55" s="130">
        <f>countifs('Primar II'!$G$6:$G$519,A55,'Primar II'!$F$6:$F$519,"F",'Primar II'!$AO$6:$AO$519,"DA")</f>
        <v>0</v>
      </c>
      <c r="AZ55" s="109"/>
    </row>
    <row r="56" ht="30.0" customHeight="1">
      <c r="A56" s="48" t="s">
        <v>1005</v>
      </c>
      <c r="B56" s="130">
        <f>'SECRETARIAT SEM I'!B57</f>
        <v>0</v>
      </c>
      <c r="C56" s="130">
        <f>'SECRETARIAT SEM I'!C57</f>
        <v>0</v>
      </c>
      <c r="D56" s="130">
        <f>countifs('Primar final'!$G$6:$G$519,A56,'Primar final'!$AJ$6:$AJ$519,"DA")</f>
        <v>1</v>
      </c>
      <c r="E56" s="130">
        <f>countifs('Primar final'!$G$6:$G$519,A56,'Primar final'!$F$6:$F$519,"F",'Primar final'!$AJ$6:$AJ$519,"DA")</f>
        <v>1</v>
      </c>
      <c r="F56" s="130">
        <f>countifs('Primar final'!$G$6:$G$519,A56,'Primar final'!$AK$6:$AK$519,"DA")</f>
        <v>0</v>
      </c>
      <c r="G56" s="130">
        <f>countifs('Primar final'!$G$6:$G$519,A56,'Primar final'!$F$6:$F$519,"F",'Primar final'!$AK$6:$AK$519,"DA")</f>
        <v>0</v>
      </c>
      <c r="H56" s="130">
        <f>countifs('Primar final'!$G$6:$G$519,A56,'Primar final'!$AM$6:$AM$519,"DA")</f>
        <v>0</v>
      </c>
      <c r="I56" s="130">
        <f>countifs('Primar final'!$G$6:$G$519,A56,'Primar final'!$F$6:$F$519,"F",'Primar final'!$AM$6:$AM$519,"DA")</f>
        <v>0</v>
      </c>
      <c r="J56" s="130">
        <f>countifs('Primar final'!$G$6:$G$519,A56,'Primar final'!$AN$6:$AN$519,"DA")</f>
        <v>31</v>
      </c>
      <c r="K56" s="130">
        <f>countifs('Primar final'!$G$6:$G$519,A56,'Primar final'!$F$6:$F$519,"F",'Primar final'!$AN$6:$AN$519,"DA")</f>
        <v>16</v>
      </c>
      <c r="L56" s="21">
        <f>countifs('Primar final'!$G$6:$G$519,A56,'Primar final'!$AE$6:$AE$519,"=0",'Primar final'!$AN$6:$AN$519,"DA")</f>
        <v>31</v>
      </c>
      <c r="M56" s="130">
        <f>countifs('Primar final'!$G$6:$G$519,A56,'Primar final'!$AE$6:$AE$519,"=0",'Primar final'!$AN$6:$AN$519,"DA",'Primar final'!$F$6:$F$519,"F")</f>
        <v>16</v>
      </c>
      <c r="N56">
        <f>'SECRETARIAT SEM I'!H57</f>
        <v>0</v>
      </c>
      <c r="O56">
        <f>'SECRETARIAT SEM I'!I57</f>
        <v>0</v>
      </c>
      <c r="P56">
        <f>'SECRETARIAT SEM I'!D57</f>
        <v>0</v>
      </c>
      <c r="Q56">
        <f>'SECRETARIAT SEM I'!E57</f>
        <v>0</v>
      </c>
      <c r="R56">
        <f>'SECRETARIAT SEM II'!H56</f>
        <v>0</v>
      </c>
      <c r="S56">
        <f>'SECRETARIAT SEM II'!I56</f>
        <v>0</v>
      </c>
      <c r="T56">
        <f>'SECRETARIAT SEM II'!D56</f>
        <v>1</v>
      </c>
      <c r="U56">
        <f>'SECRETARIAT SEM II'!E56</f>
        <v>1</v>
      </c>
      <c r="V56">
        <f t="shared" si="44"/>
        <v>0</v>
      </c>
      <c r="W56">
        <f t="shared" si="45"/>
        <v>1</v>
      </c>
      <c r="X56" s="130">
        <f>COUNTIFS('Primar II'!$G$6:$G$519,A56,'Primar II'!$AE$6:$AE$519,"&gt;0")</f>
        <v>0</v>
      </c>
      <c r="Y56" s="130">
        <f>COUNTIFS('Primar II'!$G$6:$G$519,A56,'Primar II'!$F$6:$F$519,"F",'Primar II'!$AE$6:$AE$519,"&gt;0")</f>
        <v>0</v>
      </c>
      <c r="Z56" s="130">
        <f>COUNTIFS('Primar II'!$G$6:$G$519,A56,'Primar II'!$AE$6:$AE$519,"=1")</f>
        <v>0</v>
      </c>
      <c r="AA56" s="130">
        <f>COUNTIFS('Primar II'!$G$6:$G$519,A56,'Primar II'!$F$6:$F$519,"F",'Primar II'!$AE$6:$AE$519,"=1")</f>
        <v>0</v>
      </c>
      <c r="AB56" s="130">
        <f>COUNTIFS('Primar II'!$G$6:$G$519,A56,'Primar II'!$AE$6:$AE$519,"=2")</f>
        <v>0</v>
      </c>
      <c r="AC56" s="130">
        <f>COUNTIFS('Primar II'!$G$6:$G$519,A56,'Primar II'!$F$6:$F$519,"F",'Primar II'!$AE$6:$AE$519,"=2")</f>
        <v>0</v>
      </c>
      <c r="AD56" s="130">
        <f>COUNTIFS('Primar II'!$G$6:$G$519,A56,'Primar II'!$AE$6:$AE$519,"=3")</f>
        <v>0</v>
      </c>
      <c r="AE56" s="130">
        <f>COUNTIFS('Primar II'!$G$6:$G$519,A56,'Primar II'!$F$6:$F$519,"F",'Primar II'!$AE$6:$AE$519,"=3")</f>
        <v>0</v>
      </c>
      <c r="AF56" s="130">
        <f>COUNTIFS('Primar II'!$G$6:$G$519,A56,'Primar II'!$AE$6:$AE$519,"&gt;3")</f>
        <v>0</v>
      </c>
      <c r="AG56" s="130">
        <f>COUNTIFS('Primar II'!$G$6:$G$519,A56,'Primar II'!$F$6:$F$519,"F",'Primar II'!$AE$6:$AE$519,"&gt;3")</f>
        <v>0</v>
      </c>
      <c r="AH56" s="130">
        <f>sumifs('Primar II'!$AF$6:$AF$519,'Primar II'!$G$6:$G$519,A56)</f>
        <v>0</v>
      </c>
      <c r="AI56" s="130">
        <f>sumifs('Primar II'!$AF$6:$AF$519,'Primar II'!$G$6:$G$519,A56,'Primar II'!$F$6:$F$519,"F")</f>
        <v>0</v>
      </c>
      <c r="AJ56" s="130">
        <f>sumifs('Primar II'!$AH$6:$AH$519,'Primar II'!$G$6:$G$519,A56)</f>
        <v>0</v>
      </c>
      <c r="AK56" s="130">
        <f>sumifs('Primar II'!$AH$6:$AH$519,'Primar II'!$G$6:$G$519,A56,'Primar II'!$F$6:$F$519,"F")</f>
        <v>0</v>
      </c>
      <c r="AL56" s="130">
        <f>sumifs('Primar II'!$AG$6:$AG$519,'Primar II'!$G$6:$G$519,A56)</f>
        <v>0</v>
      </c>
      <c r="AM56" s="130">
        <f>sumifs('Primar II'!$AG$6:$AG$519,'Primar II'!$G$6:$G$519,A56,'Primar II'!$F$6:$F$519,"F")</f>
        <v>0</v>
      </c>
      <c r="AN56" s="130">
        <f>countifs('Primar II'!$G$6:$G$519,A56,'Primar II'!$AC$6:$AC$519,"I")</f>
        <v>0</v>
      </c>
      <c r="AO56" s="130">
        <f>countifs('Primar II'!$G$6:$G$519,A56,'Primar II'!$F$6:$F$519,"F",'Primar II'!$AC$6:$AC$519,"I")</f>
        <v>0</v>
      </c>
      <c r="AP56" s="130">
        <f>countifs('Primar II'!$G$6:$G$519,A56,'Primar II'!$AC$6:$AC$519,"S")</f>
        <v>0</v>
      </c>
      <c r="AQ56" s="130">
        <f>countifs('Primar II'!$G$6:$G$519,C56,'Primar II'!$F$6:$F$519,"F",'Primar II'!$AC$6:$AC$519,"S")</f>
        <v>0</v>
      </c>
      <c r="AR56" s="130">
        <f>countifs('Primar II'!$G$6:$G$519,A56,'Primar II'!$AC$6:$AC$519,"B")</f>
        <v>0</v>
      </c>
      <c r="AS56" s="130">
        <f>countifs('Primar II'!$G$6:$G$519,E56,'Primar II'!$F$6:$F$519,"F",'Primar II'!$AC$6:$AC$519,"B")</f>
        <v>0</v>
      </c>
      <c r="AT56" s="130">
        <f>countifs('Primar II'!$G$6:$G$519,A56,'Primar II'!$AC$6:$AC$519,"FB")</f>
        <v>0</v>
      </c>
      <c r="AU56" s="130">
        <f>countifs('Primar II'!$G$6:$G$519,G56,'Primar II'!$F$6:$F$519,"F",'Primar II'!$AC$6:$AC$519,"FB")</f>
        <v>0</v>
      </c>
      <c r="AV56" s="21"/>
      <c r="AW56" s="21"/>
      <c r="AX56" s="130">
        <f>countifs('Primar II'!$G$6:$G$519,A56,'Primar II'!$AO$6:$AO$519,"DA")</f>
        <v>0</v>
      </c>
      <c r="AY56" s="130">
        <f>countifs('Primar II'!$G$6:$G$519,A56,'Primar II'!$F$6:$F$519,"F",'Primar II'!$AO$6:$AO$519,"DA")</f>
        <v>0</v>
      </c>
      <c r="AZ56" s="109"/>
    </row>
    <row r="57" ht="30.0" customHeight="1">
      <c r="A57" s="48" t="s">
        <v>1056</v>
      </c>
      <c r="B57" s="130">
        <f>'SECRETARIAT SEM I'!B58</f>
        <v>26</v>
      </c>
      <c r="C57" s="130">
        <f>'SECRETARIAT SEM I'!C58</f>
        <v>11</v>
      </c>
      <c r="D57" s="130">
        <f>countifs('Primar final'!$G$6:$G$519,A57,'Primar final'!$AJ$6:$AJ$519,"DA")</f>
        <v>1</v>
      </c>
      <c r="E57" s="130">
        <f>countifs('Primar final'!$G$6:$G$519,A57,'Primar final'!$F$6:$F$519,"F",'Primar final'!$AJ$6:$AJ$519,"DA")</f>
        <v>0</v>
      </c>
      <c r="F57" s="130">
        <f>countifs('Primar final'!$G$6:$G$519,A57,'Primar final'!$AK$6:$AK$519,"DA")</f>
        <v>0</v>
      </c>
      <c r="G57" s="130">
        <f>countifs('Primar final'!$G$6:$G$519,A57,'Primar final'!$F$6:$F$519,"F",'Primar final'!$AK$6:$AK$519,"DA")</f>
        <v>0</v>
      </c>
      <c r="H57" s="130">
        <f>countifs('Primar final'!$G$6:$G$519,A57,'Primar final'!$AM$6:$AM$519,"DA")</f>
        <v>0</v>
      </c>
      <c r="I57" s="130">
        <f>countifs('Primar final'!$G$6:$G$519,A57,'Primar final'!$F$6:$F$519,"F",'Primar final'!$AM$6:$AM$519,"DA")</f>
        <v>0</v>
      </c>
      <c r="J57" s="130">
        <f>countifs('Primar final'!$G$6:$G$519,A57,'Primar final'!$AN$6:$AN$519,"DA")</f>
        <v>30</v>
      </c>
      <c r="K57" s="130">
        <f>countifs('Primar final'!$G$6:$G$519,A57,'Primar final'!$F$6:$F$519,"F",'Primar final'!$AN$6:$AN$519,"DA")</f>
        <v>8</v>
      </c>
      <c r="L57" s="21">
        <f>countifs('Primar final'!$G$6:$G$519,A57,'Primar final'!$AE$6:$AE$519,"=0",'Primar final'!$AN$6:$AN$519,"DA")</f>
        <v>30</v>
      </c>
      <c r="M57" s="130">
        <f>countifs('Primar final'!$G$6:$G$519,A57,'Primar final'!$AE$6:$AE$519,"=0",'Primar final'!$AN$6:$AN$519,"DA",'Primar final'!$F$6:$F$519,"F")</f>
        <v>8</v>
      </c>
      <c r="N57">
        <f>'SECRETARIAT SEM I'!H58</f>
        <v>0</v>
      </c>
      <c r="O57">
        <f>'SECRETARIAT SEM I'!I58</f>
        <v>0</v>
      </c>
      <c r="P57">
        <f>'SECRETARIAT SEM I'!D58</f>
        <v>0</v>
      </c>
      <c r="Q57">
        <f>'SECRETARIAT SEM I'!E58</f>
        <v>0</v>
      </c>
      <c r="R57">
        <f>'SECRETARIAT SEM II'!H57</f>
        <v>0</v>
      </c>
      <c r="S57">
        <f>'SECRETARIAT SEM II'!I57</f>
        <v>0</v>
      </c>
      <c r="T57">
        <f>'SECRETARIAT SEM II'!D57</f>
        <v>3</v>
      </c>
      <c r="U57">
        <f>'SECRETARIAT SEM II'!E57</f>
        <v>2</v>
      </c>
      <c r="V57">
        <f t="shared" si="44"/>
        <v>0</v>
      </c>
      <c r="W57">
        <f t="shared" si="45"/>
        <v>3</v>
      </c>
      <c r="X57" s="130">
        <f>COUNTIFS('Primar II'!$G$6:$G$519,A57,'Primar II'!$AE$6:$AE$519,"&gt;0")</f>
        <v>0</v>
      </c>
      <c r="Y57" s="130">
        <f>COUNTIFS('Primar II'!$G$6:$G$519,A57,'Primar II'!$F$6:$F$519,"F",'Primar II'!$AE$6:$AE$519,"&gt;0")</f>
        <v>0</v>
      </c>
      <c r="Z57" s="130">
        <f>COUNTIFS('Primar II'!$G$6:$G$519,A57,'Primar II'!$AE$6:$AE$519,"=1")</f>
        <v>0</v>
      </c>
      <c r="AA57" s="130">
        <f>COUNTIFS('Primar II'!$G$6:$G$519,A57,'Primar II'!$F$6:$F$519,"F",'Primar II'!$AE$6:$AE$519,"=1")</f>
        <v>0</v>
      </c>
      <c r="AB57" s="130">
        <f>COUNTIFS('Primar II'!$G$6:$G$519,A57,'Primar II'!$AE$6:$AE$519,"=2")</f>
        <v>0</v>
      </c>
      <c r="AC57" s="130">
        <f>COUNTIFS('Primar II'!$G$6:$G$519,A57,'Primar II'!$F$6:$F$519,"F",'Primar II'!$AE$6:$AE$519,"=2")</f>
        <v>0</v>
      </c>
      <c r="AD57" s="130">
        <f>COUNTIFS('Primar II'!$G$6:$G$519,A57,'Primar II'!$AE$6:$AE$519,"=3")</f>
        <v>0</v>
      </c>
      <c r="AE57" s="130">
        <f>COUNTIFS('Primar II'!$G$6:$G$519,A57,'Primar II'!$F$6:$F$519,"F",'Primar II'!$AE$6:$AE$519,"=3")</f>
        <v>0</v>
      </c>
      <c r="AF57" s="130">
        <f>COUNTIFS('Primar II'!$G$6:$G$519,A57,'Primar II'!$AE$6:$AE$519,"&gt;3")</f>
        <v>0</v>
      </c>
      <c r="AG57" s="130">
        <f>COUNTIFS('Primar II'!$G$6:$G$519,A57,'Primar II'!$F$6:$F$519,"F",'Primar II'!$AE$6:$AE$519,"&gt;3")</f>
        <v>0</v>
      </c>
      <c r="AH57" s="130">
        <f>sumifs('Primar II'!$AF$6:$AF$519,'Primar II'!$G$6:$G$519,A57)</f>
        <v>0</v>
      </c>
      <c r="AI57" s="130">
        <f>sumifs('Primar II'!$AF$6:$AF$519,'Primar II'!$G$6:$G$519,A57,'Primar II'!$F$6:$F$519,"F")</f>
        <v>0</v>
      </c>
      <c r="AJ57" s="130">
        <f>sumifs('Primar II'!$AH$6:$AH$519,'Primar II'!$G$6:$G$519,A57)</f>
        <v>0</v>
      </c>
      <c r="AK57" s="130">
        <f>sumifs('Primar II'!$AH$6:$AH$519,'Primar II'!$G$6:$G$519,A57,'Primar II'!$F$6:$F$519,"F")</f>
        <v>0</v>
      </c>
      <c r="AL57" s="130">
        <f>sumifs('Primar II'!$AG$6:$AG$519,'Primar II'!$G$6:$G$519,A57)</f>
        <v>0</v>
      </c>
      <c r="AM57" s="130">
        <f>sumifs('Primar II'!$AG$6:$AG$519,'Primar II'!$G$6:$G$519,A57,'Primar II'!$F$6:$F$519,"F")</f>
        <v>0</v>
      </c>
      <c r="AN57" s="130">
        <f>countifs('Primar II'!$G$6:$G$519,A57,'Primar II'!$AC$6:$AC$519,"I")</f>
        <v>0</v>
      </c>
      <c r="AO57" s="130">
        <f>countifs('Primar II'!$G$6:$G$519,A57,'Primar II'!$F$6:$F$519,"F",'Primar II'!$AC$6:$AC$519,"I")</f>
        <v>0</v>
      </c>
      <c r="AP57" s="130">
        <f>countifs('Primar II'!$G$6:$G$519,A57,'Primar II'!$AC$6:$AC$519,"S")</f>
        <v>0</v>
      </c>
      <c r="AQ57" s="130">
        <f>countifs('Primar II'!$G$6:$G$519,C57,'Primar II'!$F$6:$F$519,"F",'Primar II'!$AC$6:$AC$519,"S")</f>
        <v>0</v>
      </c>
      <c r="AR57" s="130">
        <f>countifs('Primar II'!$G$6:$G$519,A57,'Primar II'!$AC$6:$AC$519,"B")</f>
        <v>0</v>
      </c>
      <c r="AS57" s="130">
        <f>countifs('Primar II'!$G$6:$G$519,E57,'Primar II'!$F$6:$F$519,"F",'Primar II'!$AC$6:$AC$519,"B")</f>
        <v>0</v>
      </c>
      <c r="AT57" s="130">
        <f>countifs('Primar II'!$G$6:$G$519,A57,'Primar II'!$AC$6:$AC$519,"FB")</f>
        <v>31</v>
      </c>
      <c r="AU57" s="130">
        <f>countifs('Primar II'!$G$6:$G$519,G57,'Primar II'!$F$6:$F$519,"F",'Primar II'!$AC$6:$AC$519,"FB")</f>
        <v>0</v>
      </c>
      <c r="AV57" s="21"/>
      <c r="AW57" s="21"/>
      <c r="AX57" s="130">
        <f>countifs('Primar II'!$G$6:$G$519,A57,'Primar II'!$AO$6:$AO$519,"DA")</f>
        <v>0</v>
      </c>
      <c r="AY57" s="130">
        <f>countifs('Primar II'!$G$6:$G$519,A57,'Primar II'!$F$6:$F$519,"F",'Primar II'!$AO$6:$AO$519,"DA")</f>
        <v>0</v>
      </c>
      <c r="AZ57" s="109"/>
    </row>
    <row r="58" ht="30.0" customHeight="1">
      <c r="A58" s="48" t="s">
        <v>1108</v>
      </c>
      <c r="B58" s="130">
        <f>'SECRETARIAT SEM I'!B59</f>
        <v>0</v>
      </c>
      <c r="C58" s="130">
        <f>'SECRETARIAT SEM I'!C59</f>
        <v>0</v>
      </c>
      <c r="D58" s="130">
        <f>countifs('Primar final'!$G$6:$G$519,A58,'Primar final'!$AJ$6:$AJ$519,"DA")</f>
        <v>4</v>
      </c>
      <c r="E58" s="130">
        <f>countifs('Primar final'!$G$6:$G$519,A58,'Primar final'!$F$6:$F$519,"F",'Primar final'!$AJ$6:$AJ$519,"DA")</f>
        <v>2</v>
      </c>
      <c r="F58" s="130">
        <f>countifs('Primar final'!$G$6:$G$519,A58,'Primar final'!$AK$6:$AK$519,"DA")</f>
        <v>0</v>
      </c>
      <c r="G58" s="130">
        <f>countifs('Primar final'!$G$6:$G$519,A58,'Primar final'!$F$6:$F$519,"F",'Primar final'!$AK$6:$AK$519,"DA")</f>
        <v>0</v>
      </c>
      <c r="H58" s="130">
        <f>countifs('Primar final'!$G$6:$G$519,A58,'Primar final'!$AM$6:$AM$519,"DA")</f>
        <v>1</v>
      </c>
      <c r="I58" s="130">
        <f>countifs('Primar final'!$G$6:$G$519,A58,'Primar final'!$F$6:$F$519,"F",'Primar final'!$AM$6:$AM$519,"DA")</f>
        <v>0</v>
      </c>
      <c r="J58" s="130">
        <f>countifs('Primar final'!$G$6:$G$519,A58,'Primar final'!$AN$6:$AN$519,"DA")</f>
        <v>24</v>
      </c>
      <c r="K58" s="130">
        <f>countifs('Primar final'!$G$6:$G$519,A58,'Primar final'!$F$6:$F$519,"F",'Primar final'!$AN$6:$AN$519,"DA")</f>
        <v>12</v>
      </c>
      <c r="L58" s="21">
        <f>countifs('Primar final'!$G$6:$G$519,A58,'Primar final'!$AE$6:$AE$519,"=0",'Primar final'!$AN$6:$AN$519,"DA")</f>
        <v>24</v>
      </c>
      <c r="M58" s="130">
        <f>countifs('Primar final'!$G$6:$G$519,A58,'Primar final'!$AE$6:$AE$519,"=0",'Primar final'!$AN$6:$AN$519,"DA",'Primar final'!$F$6:$F$519,"F")</f>
        <v>12</v>
      </c>
      <c r="N58">
        <f>'SECRETARIAT SEM I'!H59</f>
        <v>0</v>
      </c>
      <c r="O58">
        <f>'SECRETARIAT SEM I'!I59</f>
        <v>0</v>
      </c>
      <c r="P58">
        <f>'SECRETARIAT SEM I'!D59</f>
        <v>0</v>
      </c>
      <c r="Q58">
        <f>'SECRETARIAT SEM I'!E59</f>
        <v>0</v>
      </c>
      <c r="R58">
        <f>'SECRETARIAT SEM II'!H58</f>
        <v>0</v>
      </c>
      <c r="S58">
        <f>'SECRETARIAT SEM II'!I58</f>
        <v>0</v>
      </c>
      <c r="T58">
        <f>'SECRETARIAT SEM II'!D58</f>
        <v>2</v>
      </c>
      <c r="U58">
        <f>'SECRETARIAT SEM II'!E58</f>
        <v>1</v>
      </c>
      <c r="V58">
        <f t="shared" si="44"/>
        <v>0</v>
      </c>
      <c r="W58">
        <f t="shared" si="45"/>
        <v>2</v>
      </c>
      <c r="X58" s="130">
        <f>COUNTIFS('Primar II'!$G$6:$G$519,A58,'Primar II'!$AE$6:$AE$519,"&gt;0")</f>
        <v>0</v>
      </c>
      <c r="Y58" s="130">
        <f>COUNTIFS('Primar II'!$G$6:$G$519,A58,'Primar II'!$F$6:$F$519,"F",'Primar II'!$AE$6:$AE$519,"&gt;0")</f>
        <v>0</v>
      </c>
      <c r="Z58" s="130">
        <f>COUNTIFS('Primar II'!$G$6:$G$519,A58,'Primar II'!$AE$6:$AE$519,"=1")</f>
        <v>0</v>
      </c>
      <c r="AA58" s="130">
        <f>COUNTIFS('Primar II'!$G$6:$G$519,A58,'Primar II'!$F$6:$F$519,"F",'Primar II'!$AE$6:$AE$519,"=1")</f>
        <v>0</v>
      </c>
      <c r="AB58" s="130">
        <f>COUNTIFS('Primar II'!$G$6:$G$519,A58,'Primar II'!$AE$6:$AE$519,"=2")</f>
        <v>0</v>
      </c>
      <c r="AC58" s="130">
        <f>COUNTIFS('Primar II'!$G$6:$G$519,A58,'Primar II'!$F$6:$F$519,"F",'Primar II'!$AE$6:$AE$519,"=2")</f>
        <v>0</v>
      </c>
      <c r="AD58" s="130">
        <f>COUNTIFS('Primar II'!$G$6:$G$519,A58,'Primar II'!$AE$6:$AE$519,"=3")</f>
        <v>0</v>
      </c>
      <c r="AE58" s="130">
        <f>COUNTIFS('Primar II'!$G$6:$G$519,A58,'Primar II'!$F$6:$F$519,"F",'Primar II'!$AE$6:$AE$519,"=3")</f>
        <v>0</v>
      </c>
      <c r="AF58" s="130">
        <f>COUNTIFS('Primar II'!$G$6:$G$519,A58,'Primar II'!$AE$6:$AE$519,"&gt;3")</f>
        <v>0</v>
      </c>
      <c r="AG58" s="130">
        <f>COUNTIFS('Primar II'!$G$6:$G$519,A58,'Primar II'!$F$6:$F$519,"F",'Primar II'!$AE$6:$AE$519,"&gt;3")</f>
        <v>0</v>
      </c>
      <c r="AH58" s="130">
        <f>sumifs('Primar II'!$AF$6:$AF$519,'Primar II'!$G$6:$G$519,A58)</f>
        <v>0</v>
      </c>
      <c r="AI58" s="130">
        <f>sumifs('Primar II'!$AF$6:$AF$519,'Primar II'!$G$6:$G$519,A58,'Primar II'!$F$6:$F$519,"F")</f>
        <v>0</v>
      </c>
      <c r="AJ58" s="130">
        <f>sumifs('Primar II'!$AH$6:$AH$519,'Primar II'!$G$6:$G$519,A58)</f>
        <v>0</v>
      </c>
      <c r="AK58" s="130">
        <f>sumifs('Primar II'!$AH$6:$AH$519,'Primar II'!$G$6:$G$519,A58,'Primar II'!$F$6:$F$519,"F")</f>
        <v>0</v>
      </c>
      <c r="AL58" s="130">
        <f>sumifs('Primar II'!$AG$6:$AG$519,'Primar II'!$G$6:$G$519,A58)</f>
        <v>0</v>
      </c>
      <c r="AM58" s="130">
        <f>sumifs('Primar II'!$AG$6:$AG$519,'Primar II'!$G$6:$G$519,A58,'Primar II'!$F$6:$F$519,"F")</f>
        <v>0</v>
      </c>
      <c r="AN58" s="130">
        <f>countifs('Primar II'!$G$6:$G$519,A58,'Primar II'!$AC$6:$AC$519,"I")</f>
        <v>0</v>
      </c>
      <c r="AO58" s="130">
        <f>countifs('Primar II'!$G$6:$G$519,A58,'Primar II'!$F$6:$F$519,"F",'Primar II'!$AC$6:$AC$519,"I")</f>
        <v>0</v>
      </c>
      <c r="AP58" s="130">
        <f>countifs('Primar II'!$G$6:$G$519,A58,'Primar II'!$AC$6:$AC$519,"S")</f>
        <v>0</v>
      </c>
      <c r="AQ58" s="130">
        <f>countifs('Primar II'!$G$6:$G$519,C58,'Primar II'!$F$6:$F$519,"F",'Primar II'!$AC$6:$AC$519,"S")</f>
        <v>0</v>
      </c>
      <c r="AR58" s="130">
        <f>countifs('Primar II'!$G$6:$G$519,A58,'Primar II'!$AC$6:$AC$519,"B")</f>
        <v>0</v>
      </c>
      <c r="AS58" s="130">
        <f>countifs('Primar II'!$G$6:$G$519,E58,'Primar II'!$F$6:$F$519,"F",'Primar II'!$AC$6:$AC$519,"B")</f>
        <v>0</v>
      </c>
      <c r="AT58" s="130">
        <f>countifs('Primar II'!$G$6:$G$519,A58,'Primar II'!$AC$6:$AC$519,"FB")</f>
        <v>0</v>
      </c>
      <c r="AU58" s="130">
        <f>countifs('Primar II'!$G$6:$G$519,G58,'Primar II'!$F$6:$F$519,"F",'Primar II'!$AC$6:$AC$519,"FB")</f>
        <v>0</v>
      </c>
      <c r="AV58" s="21"/>
      <c r="AW58" s="21"/>
      <c r="AX58" s="130">
        <f>countifs('Primar II'!$G$6:$G$519,A58,'Primar II'!$AO$6:$AO$519,"DA")</f>
        <v>0</v>
      </c>
      <c r="AY58" s="130">
        <f>countifs('Primar II'!$G$6:$G$519,A58,'Primar II'!$F$6:$F$519,"F",'Primar II'!$AO$6:$AO$519,"DA")</f>
        <v>0</v>
      </c>
      <c r="AZ58" s="109"/>
    </row>
    <row r="59" ht="24.0" customHeight="1">
      <c r="A59" s="133" t="s">
        <v>2097</v>
      </c>
      <c r="B59" s="134">
        <f t="shared" ref="B59:X59" si="46">SUM(B55:B58)</f>
        <v>26</v>
      </c>
      <c r="C59" s="134">
        <f t="shared" si="46"/>
        <v>11</v>
      </c>
      <c r="D59" s="134">
        <f t="shared" si="46"/>
        <v>7</v>
      </c>
      <c r="E59" s="134">
        <f t="shared" si="46"/>
        <v>3</v>
      </c>
      <c r="F59" s="134">
        <f t="shared" si="46"/>
        <v>0</v>
      </c>
      <c r="G59" s="134">
        <f t="shared" si="46"/>
        <v>0</v>
      </c>
      <c r="H59" s="134">
        <f t="shared" si="46"/>
        <v>2</v>
      </c>
      <c r="I59" s="134">
        <f t="shared" si="46"/>
        <v>1</v>
      </c>
      <c r="J59" s="134">
        <f t="shared" si="46"/>
        <v>117</v>
      </c>
      <c r="K59" s="134">
        <f t="shared" si="46"/>
        <v>52</v>
      </c>
      <c r="L59" s="134">
        <f t="shared" si="46"/>
        <v>117</v>
      </c>
      <c r="M59" s="134">
        <f t="shared" si="46"/>
        <v>52</v>
      </c>
      <c r="N59" s="134">
        <f t="shared" si="46"/>
        <v>0</v>
      </c>
      <c r="O59" s="134">
        <f t="shared" si="46"/>
        <v>0</v>
      </c>
      <c r="P59" s="134">
        <f t="shared" si="46"/>
        <v>0</v>
      </c>
      <c r="Q59" s="134">
        <f t="shared" si="46"/>
        <v>0</v>
      </c>
      <c r="R59" s="134">
        <f t="shared" si="46"/>
        <v>0</v>
      </c>
      <c r="S59" s="134">
        <f t="shared" si="46"/>
        <v>0</v>
      </c>
      <c r="T59" s="134">
        <f t="shared" si="46"/>
        <v>6</v>
      </c>
      <c r="U59" s="134">
        <f t="shared" si="46"/>
        <v>4</v>
      </c>
      <c r="V59" s="134">
        <f t="shared" si="46"/>
        <v>0</v>
      </c>
      <c r="W59" s="134">
        <f t="shared" si="46"/>
        <v>6</v>
      </c>
      <c r="X59" s="134">
        <f t="shared" si="46"/>
        <v>0</v>
      </c>
      <c r="Y59" s="134">
        <f t="shared" ref="Y59:AY59" si="47">sum(Y55:Y58)</f>
        <v>0</v>
      </c>
      <c r="Z59" s="134">
        <f t="shared" si="47"/>
        <v>0</v>
      </c>
      <c r="AA59" s="134">
        <f t="shared" si="47"/>
        <v>0</v>
      </c>
      <c r="AB59" s="134">
        <f t="shared" si="47"/>
        <v>0</v>
      </c>
      <c r="AC59" s="134">
        <f t="shared" si="47"/>
        <v>0</v>
      </c>
      <c r="AD59" s="134">
        <f t="shared" si="47"/>
        <v>0</v>
      </c>
      <c r="AE59" s="134">
        <f t="shared" si="47"/>
        <v>0</v>
      </c>
      <c r="AF59" s="134">
        <f t="shared" si="47"/>
        <v>0</v>
      </c>
      <c r="AG59" s="134">
        <f t="shared" si="47"/>
        <v>0</v>
      </c>
      <c r="AH59" s="134">
        <f t="shared" si="47"/>
        <v>0</v>
      </c>
      <c r="AI59" s="134">
        <f t="shared" si="47"/>
        <v>0</v>
      </c>
      <c r="AJ59" s="134">
        <f t="shared" si="47"/>
        <v>0</v>
      </c>
      <c r="AK59" s="134">
        <f t="shared" si="47"/>
        <v>0</v>
      </c>
      <c r="AL59" s="134">
        <f t="shared" si="47"/>
        <v>0</v>
      </c>
      <c r="AM59" s="134">
        <f t="shared" si="47"/>
        <v>0</v>
      </c>
      <c r="AN59" s="134">
        <f t="shared" si="47"/>
        <v>0</v>
      </c>
      <c r="AO59" s="134">
        <f t="shared" si="47"/>
        <v>0</v>
      </c>
      <c r="AP59" s="134">
        <f t="shared" si="47"/>
        <v>0</v>
      </c>
      <c r="AQ59" s="134">
        <f t="shared" si="47"/>
        <v>0</v>
      </c>
      <c r="AR59" s="134">
        <f t="shared" si="47"/>
        <v>0</v>
      </c>
      <c r="AS59" s="134">
        <f t="shared" si="47"/>
        <v>0</v>
      </c>
      <c r="AT59" s="134">
        <f t="shared" si="47"/>
        <v>31</v>
      </c>
      <c r="AU59" s="134">
        <f t="shared" si="47"/>
        <v>0</v>
      </c>
      <c r="AV59" s="134">
        <f t="shared" si="47"/>
        <v>0</v>
      </c>
      <c r="AW59" s="134">
        <f t="shared" si="47"/>
        <v>0</v>
      </c>
      <c r="AX59" s="134">
        <f t="shared" si="47"/>
        <v>0</v>
      </c>
      <c r="AY59" s="134">
        <f t="shared" si="47"/>
        <v>0</v>
      </c>
      <c r="AZ59" s="145"/>
    </row>
    <row r="60" ht="24.0" customHeight="1">
      <c r="A60" s="48" t="s">
        <v>82</v>
      </c>
      <c r="B60" s="130">
        <f>'SECRETARIAT SEM I'!B61</f>
        <v>32</v>
      </c>
      <c r="C60" s="130">
        <f>'SECRETARIAT SEM I'!C61</f>
        <v>16</v>
      </c>
      <c r="D60" s="130">
        <f>countifs('Primar final'!$G$6:$G$519,A60,'Primar final'!$AJ$6:$AJ$519,"DA")</f>
        <v>0</v>
      </c>
      <c r="E60" s="130">
        <f>countifs('Primar final'!$G$6:$G$519,A60,'Primar final'!$F$6:$F$519,"F",'Primar final'!$AJ$6:$AJ$519,"DA")</f>
        <v>0</v>
      </c>
      <c r="F60" s="130">
        <f>countifs('Primar final'!$G$6:$G$519,A60,'Primar final'!$AK$6:$AK$519,"DA")</f>
        <v>0</v>
      </c>
      <c r="G60" s="130">
        <f>countifs('Primar final'!$G$6:$G$519,A60,'Primar final'!$F$6:$F$519,"F",'Primar final'!$AK$6:$AK$519,"DA")</f>
        <v>0</v>
      </c>
      <c r="H60" s="130">
        <f>countifs('Primar final'!$G$6:$G$519,A60,'Primar final'!$AM$6:$AM$519,"DA")</f>
        <v>0</v>
      </c>
      <c r="I60" s="130">
        <f>countifs('Primar final'!$G$6:$G$519,A60,'Primar final'!$F$6:$F$519,"F",'Primar final'!$AM$6:$AM$519,"DA")</f>
        <v>0</v>
      </c>
      <c r="J60" s="130">
        <f>countifs('Primar final'!$G$6:$G$519,A60,'Primar final'!$AN$6:$AN$519,"DA")</f>
        <v>34</v>
      </c>
      <c r="K60" s="130">
        <f>countifs('Primar final'!$G$6:$G$519,A60,'Primar final'!$F$6:$F$519,"F",'Primar final'!$AN$6:$AN$519,"DA")</f>
        <v>17</v>
      </c>
      <c r="L60" s="21">
        <f>countifs('Primar final'!$G$6:$G$519,A60,'Primar final'!$AE$6:$AE$519,"=0",'Primar final'!$AN$6:$AN$519,"DA")</f>
        <v>34</v>
      </c>
      <c r="M60" s="130">
        <f>countifs('Primar final'!$G$6:$G$519,A60,'Primar final'!$AE$6:$AE$519,"=0",'Primar final'!$AN$6:$AN$519,"DA",'Primar final'!$F$6:$F$519,"F")</f>
        <v>17</v>
      </c>
      <c r="N60">
        <f>'SECRETARIAT SEM I'!H61</f>
        <v>0</v>
      </c>
      <c r="O60">
        <f>'SECRETARIAT SEM I'!I61</f>
        <v>0</v>
      </c>
      <c r="P60">
        <f>'SECRETARIAT SEM I'!D61</f>
        <v>0</v>
      </c>
      <c r="Q60">
        <f>'SECRETARIAT SEM I'!E61</f>
        <v>0</v>
      </c>
      <c r="R60">
        <f>'SECRETARIAT SEM II'!H60</f>
        <v>0</v>
      </c>
      <c r="S60">
        <f>'SECRETARIAT SEM II'!I60</f>
        <v>0</v>
      </c>
      <c r="T60">
        <f>'SECRETARIAT SEM II'!D60</f>
        <v>0</v>
      </c>
      <c r="U60">
        <f>'SECRETARIAT SEM II'!E60</f>
        <v>0</v>
      </c>
      <c r="V60">
        <f t="shared" ref="V60:V62" si="48">N60+R60</f>
        <v>0</v>
      </c>
      <c r="W60">
        <f t="shared" ref="W60:W62" si="49">P60+T60</f>
        <v>0</v>
      </c>
      <c r="X60" s="130">
        <f>COUNTIFS('Primar II'!$G$6:$G$519,A60,'Primar II'!$AE$6:$AE$519,"&gt;0")</f>
        <v>0</v>
      </c>
      <c r="Y60" s="130">
        <f>COUNTIFS('Primar II'!$G$6:$G$519,A60,'Primar II'!$F$6:$F$519,"F",'Primar II'!$AE$6:$AE$519,"&gt;0")</f>
        <v>0</v>
      </c>
      <c r="Z60" s="130">
        <f>COUNTIFS('Primar II'!$G$6:$G$519,A60,'Primar II'!$AE$6:$AE$519,"=1")</f>
        <v>0</v>
      </c>
      <c r="AA60" s="130">
        <f>COUNTIFS('Primar II'!$G$6:$G$519,A60,'Primar II'!$F$6:$F$519,"F",'Primar II'!$AE$6:$AE$519,"=1")</f>
        <v>0</v>
      </c>
      <c r="AB60" s="130">
        <f>COUNTIFS('Primar II'!$G$6:$G$519,A60,'Primar II'!$AE$6:$AE$519,"=2")</f>
        <v>0</v>
      </c>
      <c r="AC60" s="130">
        <f>COUNTIFS('Primar II'!$G$6:$G$519,A60,'Primar II'!$F$6:$F$519,"F",'Primar II'!$AE$6:$AE$519,"=2")</f>
        <v>0</v>
      </c>
      <c r="AD60" s="130">
        <f>COUNTIFS('Primar II'!$G$6:$G$519,A60,'Primar II'!$AE$6:$AE$519,"=3")</f>
        <v>0</v>
      </c>
      <c r="AE60" s="130">
        <f>COUNTIFS('Primar II'!$G$6:$G$519,A60,'Primar II'!$F$6:$F$519,"F",'Primar II'!$AE$6:$AE$519,"=3")</f>
        <v>0</v>
      </c>
      <c r="AF60" s="130">
        <f>COUNTIFS('Primar II'!$G$6:$G$519,A60,'Primar II'!$AE$6:$AE$519,"&gt;3")</f>
        <v>0</v>
      </c>
      <c r="AG60" s="130">
        <f>COUNTIFS('Primar II'!$G$6:$G$519,A60,'Primar II'!$F$6:$F$519,"F",'Primar II'!$AE$6:$AE$519,"&gt;3")</f>
        <v>0</v>
      </c>
      <c r="AH60" s="130">
        <f>sumifs('Primar II'!$AF$6:$AF$519,'Primar II'!$G$6:$G$519,A60)</f>
        <v>12</v>
      </c>
      <c r="AI60" s="130">
        <f>sumifs('Primar II'!$AF$6:$AF$519,'Primar II'!$G$6:$G$519,A60,'Primar II'!$F$6:$F$519,"F")</f>
        <v>4</v>
      </c>
      <c r="AJ60" s="130">
        <f>sumifs('Primar II'!$AH$6:$AH$519,'Primar II'!$G$6:$G$519,A60)</f>
        <v>12</v>
      </c>
      <c r="AK60" s="130">
        <f>sumifs('Primar II'!$AH$6:$AH$519,'Primar II'!$G$6:$G$519,A60,'Primar II'!$F$6:$F$519,"F")</f>
        <v>4</v>
      </c>
      <c r="AL60" s="130">
        <f>sumifs('Primar II'!$AG$6:$AG$519,'Primar II'!$G$6:$G$519,A60)</f>
        <v>0</v>
      </c>
      <c r="AM60" s="130">
        <f>sumifs('Primar II'!$AG$6:$AG$519,'Primar II'!$G$6:$G$519,A60,'Primar II'!$F$6:$F$519,"F")</f>
        <v>0</v>
      </c>
      <c r="AN60" s="130">
        <f>countifs('Primar II'!$G$6:$G$519,A60,'Primar II'!$AC$6:$AC$519,"I")</f>
        <v>0</v>
      </c>
      <c r="AO60" s="130">
        <f>countifs('Primar II'!$G$6:$G$519,A60,'Primar II'!$F$6:$F$519,"F",'Primar II'!$AC$6:$AC$519,"I")</f>
        <v>0</v>
      </c>
      <c r="AP60" s="130">
        <f>countifs('Primar II'!$G$6:$G$519,A60,'Primar II'!$AC$6:$AC$519,"S")</f>
        <v>0</v>
      </c>
      <c r="AQ60" s="130">
        <f>countifs('Primar II'!$G$6:$G$519,C60,'Primar II'!$F$6:$F$519,"F",'Primar II'!$AC$6:$AC$519,"S")</f>
        <v>0</v>
      </c>
      <c r="AR60" s="130">
        <f>countifs('Primar II'!$G$6:$G$519,A60,'Primar II'!$AC$6:$AC$519,"B")</f>
        <v>0</v>
      </c>
      <c r="AS60" s="130">
        <f>countifs('Primar II'!$G$6:$G$519,E60,'Primar II'!$F$6:$F$519,"F",'Primar II'!$AC$6:$AC$519,"B")</f>
        <v>0</v>
      </c>
      <c r="AT60" s="130">
        <f>countifs('Primar II'!$G$6:$G$519,A60,'Primar II'!$AC$6:$AC$519,"FB")</f>
        <v>34</v>
      </c>
      <c r="AU60" s="130">
        <f>countifs('Primar II'!$G$6:$G$519,G60,'Primar II'!$F$6:$F$519,"F",'Primar II'!$AC$6:$AC$519,"FB")</f>
        <v>0</v>
      </c>
      <c r="AV60" s="21"/>
      <c r="AW60" s="21"/>
      <c r="AX60" s="130">
        <f>countifs('Primar II'!$G$6:$G$519,A60,'Primar II'!$AO$6:$AO$519,"DA")</f>
        <v>0</v>
      </c>
      <c r="AY60" s="130">
        <f>countifs('Primar II'!$G$6:$G$519,A60,'Primar II'!$F$6:$F$519,"F",'Primar II'!$AO$6:$AO$519,"DA")</f>
        <v>0</v>
      </c>
      <c r="AZ60" s="109"/>
    </row>
    <row r="61" ht="24.0" customHeight="1">
      <c r="A61" s="48" t="s">
        <v>218</v>
      </c>
      <c r="B61" s="130">
        <f>'SECRETARIAT SEM I'!B62</f>
        <v>32</v>
      </c>
      <c r="C61" s="130">
        <f>'SECRETARIAT SEM I'!C62</f>
        <v>17</v>
      </c>
      <c r="D61" s="130">
        <f>countifs('Primar final'!$G$6:$G$519,A61,'Primar final'!$AJ$6:$AJ$519,"DA")</f>
        <v>3</v>
      </c>
      <c r="E61" s="130">
        <f>countifs('Primar final'!$G$6:$G$519,A61,'Primar final'!$F$6:$F$519,"F",'Primar final'!$AJ$6:$AJ$519,"DA")</f>
        <v>2</v>
      </c>
      <c r="F61" s="130">
        <f>countifs('Primar final'!$G$6:$G$519,A61,'Primar final'!$AK$6:$AK$519,"DA")</f>
        <v>0</v>
      </c>
      <c r="G61" s="130">
        <f>countifs('Primar final'!$G$6:$G$519,A61,'Primar final'!$F$6:$F$519,"F",'Primar final'!$AK$6:$AK$519,"DA")</f>
        <v>0</v>
      </c>
      <c r="H61" s="130">
        <f>countifs('Primar final'!$G$6:$G$519,A61,'Primar final'!$AM$6:$AM$519,"DA")</f>
        <v>2</v>
      </c>
      <c r="I61" s="130">
        <f>countifs('Primar final'!$G$6:$G$519,A61,'Primar final'!$F$6:$F$519,"F",'Primar final'!$AM$6:$AM$519,"DA")</f>
        <v>2</v>
      </c>
      <c r="J61" s="130">
        <f>countifs('Primar final'!$G$6:$G$519,A61,'Primar final'!$AN$6:$AN$519,"DA")</f>
        <v>30</v>
      </c>
      <c r="K61" s="130">
        <f>countifs('Primar final'!$G$6:$G$519,A61,'Primar final'!$F$6:$F$519,"F",'Primar final'!$AN$6:$AN$519,"DA")</f>
        <v>19</v>
      </c>
      <c r="L61" s="21">
        <f>countifs('Primar final'!$G$6:$G$519,A61,'Primar final'!$AE$6:$AE$519,"=0",'Primar final'!$AN$6:$AN$519,"DA")</f>
        <v>30</v>
      </c>
      <c r="M61" s="130">
        <f>countifs('Primar final'!$G$6:$G$519,A61,'Primar final'!$AE$6:$AE$519,"=0",'Primar final'!$AN$6:$AN$519,"DA",'Primar final'!$F$6:$F$519,"F")</f>
        <v>19</v>
      </c>
      <c r="N61">
        <f>'SECRETARIAT SEM I'!H62</f>
        <v>0</v>
      </c>
      <c r="O61">
        <f>'SECRETARIAT SEM I'!I62</f>
        <v>0</v>
      </c>
      <c r="P61">
        <f>'SECRETARIAT SEM I'!D62</f>
        <v>0</v>
      </c>
      <c r="Q61">
        <f>'SECRETARIAT SEM I'!E62</f>
        <v>0</v>
      </c>
      <c r="R61">
        <f>'SECRETARIAT SEM II'!H61</f>
        <v>0</v>
      </c>
      <c r="S61">
        <f>'SECRETARIAT SEM II'!I61</f>
        <v>0</v>
      </c>
      <c r="T61">
        <f>'SECRETARIAT SEM II'!D61</f>
        <v>3</v>
      </c>
      <c r="U61">
        <f>'SECRETARIAT SEM II'!E61</f>
        <v>2</v>
      </c>
      <c r="V61">
        <f t="shared" si="48"/>
        <v>0</v>
      </c>
      <c r="W61">
        <f t="shared" si="49"/>
        <v>3</v>
      </c>
      <c r="X61" s="130">
        <f>COUNTIFS('Primar II'!$G$6:$G$519,A61,'Primar II'!$AE$6:$AE$519,"&gt;0")</f>
        <v>0</v>
      </c>
      <c r="Y61" s="130">
        <f>COUNTIFS('Primar II'!$G$6:$G$519,A61,'Primar II'!$F$6:$F$519,"F",'Primar II'!$AE$6:$AE$519,"&gt;0")</f>
        <v>0</v>
      </c>
      <c r="Z61" s="130">
        <f>COUNTIFS('Primar II'!$G$6:$G$519,A61,'Primar II'!$AE$6:$AE$519,"=1")</f>
        <v>0</v>
      </c>
      <c r="AA61" s="130">
        <f>COUNTIFS('Primar II'!$G$6:$G$519,A61,'Primar II'!$F$6:$F$519,"F",'Primar II'!$AE$6:$AE$519,"=1")</f>
        <v>0</v>
      </c>
      <c r="AB61" s="130">
        <f>COUNTIFS('Primar II'!$G$6:$G$519,A61,'Primar II'!$AE$6:$AE$519,"=2")</f>
        <v>0</v>
      </c>
      <c r="AC61" s="130">
        <f>COUNTIFS('Primar II'!$G$6:$G$519,A61,'Primar II'!$F$6:$F$519,"F",'Primar II'!$AE$6:$AE$519,"=2")</f>
        <v>0</v>
      </c>
      <c r="AD61" s="130">
        <f>COUNTIFS('Primar II'!$G$6:$G$519,A61,'Primar II'!$AE$6:$AE$519,"=3")</f>
        <v>0</v>
      </c>
      <c r="AE61" s="130">
        <f>COUNTIFS('Primar II'!$G$6:$G$519,A61,'Primar II'!$F$6:$F$519,"F",'Primar II'!$AE$6:$AE$519,"=3")</f>
        <v>0</v>
      </c>
      <c r="AF61" s="130">
        <f>COUNTIFS('Primar II'!$G$6:$G$519,A61,'Primar II'!$AE$6:$AE$519,"&gt;3")</f>
        <v>0</v>
      </c>
      <c r="AG61" s="130">
        <f>COUNTIFS('Primar II'!$G$6:$G$519,A61,'Primar II'!$F$6:$F$519,"F",'Primar II'!$AE$6:$AE$519,"&gt;3")</f>
        <v>0</v>
      </c>
      <c r="AH61" s="130">
        <f>sumifs('Primar II'!$AF$6:$AF$519,'Primar II'!$G$6:$G$519,A61)</f>
        <v>0</v>
      </c>
      <c r="AI61" s="130">
        <f>sumifs('Primar II'!$AF$6:$AF$519,'Primar II'!$G$6:$G$519,A61,'Primar II'!$F$6:$F$519,"F")</f>
        <v>0</v>
      </c>
      <c r="AJ61" s="130">
        <f>sumifs('Primar II'!$AH$6:$AH$519,'Primar II'!$G$6:$G$519,A61)</f>
        <v>0</v>
      </c>
      <c r="AK61" s="130">
        <f>sumifs('Primar II'!$AH$6:$AH$519,'Primar II'!$G$6:$G$519,A61,'Primar II'!$F$6:$F$519,"F")</f>
        <v>0</v>
      </c>
      <c r="AL61" s="130">
        <f>sumifs('Primar II'!$AG$6:$AG$519,'Primar II'!$G$6:$G$519,A61)</f>
        <v>0</v>
      </c>
      <c r="AM61" s="130">
        <f>sumifs('Primar II'!$AG$6:$AG$519,'Primar II'!$G$6:$G$519,A61,'Primar II'!$F$6:$F$519,"F")</f>
        <v>0</v>
      </c>
      <c r="AN61" s="130">
        <f>countifs('Primar II'!$G$6:$G$519,A61,'Primar II'!$AC$6:$AC$519,"I")</f>
        <v>0</v>
      </c>
      <c r="AO61" s="130">
        <f>countifs('Primar II'!$G$6:$G$519,A61,'Primar II'!$F$6:$F$519,"F",'Primar II'!$AC$6:$AC$519,"I")</f>
        <v>0</v>
      </c>
      <c r="AP61" s="130">
        <f>countifs('Primar II'!$G$6:$G$519,A61,'Primar II'!$AC$6:$AC$519,"S")</f>
        <v>0</v>
      </c>
      <c r="AQ61" s="130">
        <f>countifs('Primar II'!$G$6:$G$519,C61,'Primar II'!$F$6:$F$519,"F",'Primar II'!$AC$6:$AC$519,"S")</f>
        <v>0</v>
      </c>
      <c r="AR61" s="130">
        <f>countifs('Primar II'!$G$6:$G$519,A61,'Primar II'!$AC$6:$AC$519,"B")</f>
        <v>0</v>
      </c>
      <c r="AS61" s="130">
        <f>countifs('Primar II'!$G$6:$G$519,E61,'Primar II'!$F$6:$F$519,"F",'Primar II'!$AC$6:$AC$519,"B")</f>
        <v>0</v>
      </c>
      <c r="AT61" s="130">
        <f>countifs('Primar II'!$G$6:$G$519,A61,'Primar II'!$AC$6:$AC$519,"FB")</f>
        <v>30</v>
      </c>
      <c r="AU61" s="130">
        <f>countifs('Primar II'!$G$6:$G$519,G61,'Primar II'!$F$6:$F$519,"F",'Primar II'!$AC$6:$AC$519,"FB")</f>
        <v>0</v>
      </c>
      <c r="AV61" s="21"/>
      <c r="AW61" s="21"/>
      <c r="AX61" s="130">
        <f>countifs('Primar II'!$G$6:$G$519,A61,'Primar II'!$AO$6:$AO$519,"DA")</f>
        <v>0</v>
      </c>
      <c r="AY61" s="130">
        <f>countifs('Primar II'!$G$6:$G$519,A61,'Primar II'!$F$6:$F$519,"F",'Primar II'!$AO$6:$AO$519,"DA")</f>
        <v>0</v>
      </c>
      <c r="AZ61" s="109"/>
    </row>
    <row r="62" ht="24.0" customHeight="1">
      <c r="A62" s="48" t="s">
        <v>318</v>
      </c>
      <c r="B62" s="130">
        <f>'SECRETARIAT SEM I'!B63</f>
        <v>0</v>
      </c>
      <c r="C62" s="130">
        <f>'SECRETARIAT SEM I'!C63</f>
        <v>0</v>
      </c>
      <c r="D62" s="130">
        <f>countifs('Primar final'!$G$6:$G$519,A62,'Primar final'!$AJ$6:$AJ$519,"DA")</f>
        <v>0</v>
      </c>
      <c r="E62" s="130">
        <f>countifs('Primar final'!$G$6:$G$519,A62,'Primar final'!$F$6:$F$519,"F",'Primar final'!$AJ$6:$AJ$519,"DA")</f>
        <v>0</v>
      </c>
      <c r="F62" s="130">
        <f>countifs('Primar final'!$G$6:$G$519,A62,'Primar final'!$AK$6:$AK$519,"DA")</f>
        <v>0</v>
      </c>
      <c r="G62" s="130">
        <f>countifs('Primar final'!$G$6:$G$519,A62,'Primar final'!$F$6:$F$519,"F",'Primar final'!$AK$6:$AK$519,"DA")</f>
        <v>0</v>
      </c>
      <c r="H62" s="130">
        <f>countifs('Primar final'!$G$6:$G$519,A62,'Primar final'!$AM$6:$AM$519,"DA")</f>
        <v>1</v>
      </c>
      <c r="I62" s="130">
        <f>countifs('Primar final'!$G$6:$G$519,A62,'Primar final'!$F$6:$F$519,"F",'Primar final'!$AM$6:$AM$519,"DA")</f>
        <v>0</v>
      </c>
      <c r="J62" s="130">
        <f>countifs('Primar final'!$G$6:$G$519,A62,'Primar final'!$AN$6:$AN$519,"DA")</f>
        <v>31</v>
      </c>
      <c r="K62" s="130">
        <f>countifs('Primar final'!$G$6:$G$519,A62,'Primar final'!$F$6:$F$519,"F",'Primar final'!$AN$6:$AN$519,"DA")</f>
        <v>17</v>
      </c>
      <c r="L62" s="21">
        <f>countifs('Primar final'!$G$6:$G$519,A62,'Primar final'!$AE$6:$AE$519,"=0",'Primar final'!$AN$6:$AN$519,"DA")</f>
        <v>31</v>
      </c>
      <c r="M62" s="130">
        <f>countifs('Primar final'!$G$6:$G$519,A62,'Primar final'!$AE$6:$AE$519,"=0",'Primar final'!$AN$6:$AN$519,"DA",'Primar final'!$F$6:$F$519,"F")</f>
        <v>17</v>
      </c>
      <c r="N62">
        <f>'SECRETARIAT SEM I'!H63</f>
        <v>0</v>
      </c>
      <c r="O62">
        <f>'SECRETARIAT SEM I'!I63</f>
        <v>0</v>
      </c>
      <c r="P62">
        <f>'SECRETARIAT SEM I'!D63</f>
        <v>0</v>
      </c>
      <c r="Q62">
        <f>'SECRETARIAT SEM I'!E63</f>
        <v>0</v>
      </c>
      <c r="R62">
        <f>'SECRETARIAT SEM II'!H62</f>
        <v>0</v>
      </c>
      <c r="S62">
        <f>'SECRETARIAT SEM II'!I62</f>
        <v>0</v>
      </c>
      <c r="T62">
        <f>'SECRETARIAT SEM II'!D62</f>
        <v>0</v>
      </c>
      <c r="U62">
        <f>'SECRETARIAT SEM II'!E62</f>
        <v>0</v>
      </c>
      <c r="V62">
        <f t="shared" si="48"/>
        <v>0</v>
      </c>
      <c r="W62">
        <f t="shared" si="49"/>
        <v>0</v>
      </c>
      <c r="X62" s="130">
        <f>COUNTIFS('Primar II'!$G$6:$G$519,A62,'Primar II'!$AE$6:$AE$519,"&gt;0")</f>
        <v>0</v>
      </c>
      <c r="Y62" s="130">
        <f>COUNTIFS('Primar II'!$G$6:$G$519,A62,'Primar II'!$F$6:$F$519,"F",'Primar II'!$AE$6:$AE$519,"&gt;0")</f>
        <v>0</v>
      </c>
      <c r="Z62" s="130">
        <f>COUNTIFS('Primar II'!$G$6:$G$519,A62,'Primar II'!$AE$6:$AE$519,"=1")</f>
        <v>0</v>
      </c>
      <c r="AA62" s="130">
        <f>COUNTIFS('Primar II'!$G$6:$G$519,A62,'Primar II'!$F$6:$F$519,"F",'Primar II'!$AE$6:$AE$519,"=1")</f>
        <v>0</v>
      </c>
      <c r="AB62" s="130">
        <f>COUNTIFS('Primar II'!$G$6:$G$519,A62,'Primar II'!$AE$6:$AE$519,"=2")</f>
        <v>0</v>
      </c>
      <c r="AC62" s="130">
        <f>COUNTIFS('Primar II'!$G$6:$G$519,A62,'Primar II'!$F$6:$F$519,"F",'Primar II'!$AE$6:$AE$519,"=2")</f>
        <v>0</v>
      </c>
      <c r="AD62" s="130">
        <f>COUNTIFS('Primar II'!$G$6:$G$519,A62,'Primar II'!$AE$6:$AE$519,"=3")</f>
        <v>0</v>
      </c>
      <c r="AE62" s="130">
        <f>COUNTIFS('Primar II'!$G$6:$G$519,A62,'Primar II'!$F$6:$F$519,"F",'Primar II'!$AE$6:$AE$519,"=3")</f>
        <v>0</v>
      </c>
      <c r="AF62" s="130">
        <f>COUNTIFS('Primar II'!$G$6:$G$519,A62,'Primar II'!$AE$6:$AE$519,"&gt;3")</f>
        <v>0</v>
      </c>
      <c r="AG62" s="130">
        <f>COUNTIFS('Primar II'!$G$6:$G$519,A62,'Primar II'!$F$6:$F$519,"F",'Primar II'!$AE$6:$AE$519,"&gt;3")</f>
        <v>0</v>
      </c>
      <c r="AH62" s="130">
        <f>sumifs('Primar II'!$AF$6:$AF$519,'Primar II'!$G$6:$G$519,A62)</f>
        <v>6</v>
      </c>
      <c r="AI62" s="130">
        <f>sumifs('Primar II'!$AF$6:$AF$519,'Primar II'!$G$6:$G$519,A62,'Primar II'!$F$6:$F$519,"F")</f>
        <v>6</v>
      </c>
      <c r="AJ62" s="130">
        <f>sumifs('Primar II'!$AH$6:$AH$519,'Primar II'!$G$6:$G$519,A62)</f>
        <v>6</v>
      </c>
      <c r="AK62" s="130">
        <f>sumifs('Primar II'!$AH$6:$AH$519,'Primar II'!$G$6:$G$519,A62,'Primar II'!$F$6:$F$519,"F")</f>
        <v>6</v>
      </c>
      <c r="AL62" s="130">
        <f>sumifs('Primar II'!$AG$6:$AG$519,'Primar II'!$G$6:$G$519,A62)</f>
        <v>0</v>
      </c>
      <c r="AM62" s="130">
        <f>sumifs('Primar II'!$AG$6:$AG$519,'Primar II'!$G$6:$G$519,A62,'Primar II'!$F$6:$F$519,"F")</f>
        <v>0</v>
      </c>
      <c r="AN62" s="130">
        <f>countifs('Primar II'!$G$6:$G$519,A62,'Primar II'!$AC$6:$AC$519,"I")</f>
        <v>0</v>
      </c>
      <c r="AO62" s="130">
        <f>countifs('Primar II'!$G$6:$G$519,A62,'Primar II'!$F$6:$F$519,"F",'Primar II'!$AC$6:$AC$519,"I")</f>
        <v>0</v>
      </c>
      <c r="AP62" s="130">
        <f>countifs('Primar II'!$G$6:$G$519,A62,'Primar II'!$AC$6:$AC$519,"S")</f>
        <v>0</v>
      </c>
      <c r="AQ62" s="130">
        <f>countifs('Primar II'!$G$6:$G$519,C62,'Primar II'!$F$6:$F$519,"F",'Primar II'!$AC$6:$AC$519,"S")</f>
        <v>0</v>
      </c>
      <c r="AR62" s="130">
        <f>countifs('Primar II'!$G$6:$G$519,A62,'Primar II'!$AC$6:$AC$519,"B")</f>
        <v>0</v>
      </c>
      <c r="AS62" s="130">
        <f>countifs('Primar II'!$G$6:$G$519,E62,'Primar II'!$F$6:$F$519,"F",'Primar II'!$AC$6:$AC$519,"B")</f>
        <v>0</v>
      </c>
      <c r="AT62" s="130">
        <f>countifs('Primar II'!$G$6:$G$519,A62,'Primar II'!$AC$6:$AC$519,"FB")</f>
        <v>31</v>
      </c>
      <c r="AU62" s="130">
        <f>countifs('Primar II'!$G$6:$G$519,G62,'Primar II'!$F$6:$F$519,"F",'Primar II'!$AC$6:$AC$519,"FB")</f>
        <v>0</v>
      </c>
      <c r="AV62" s="21"/>
      <c r="AW62" s="21"/>
      <c r="AX62" s="130">
        <f>countifs('Primar II'!$G$6:$G$519,A62,'Primar II'!$AO$6:$AO$519,"DA")</f>
        <v>0</v>
      </c>
      <c r="AY62" s="130">
        <f>countifs('Primar II'!$G$6:$G$519,A62,'Primar II'!$F$6:$F$519,"F",'Primar II'!$AO$6:$AO$519,"DA")</f>
        <v>0</v>
      </c>
      <c r="AZ62" s="109"/>
    </row>
    <row r="63" ht="24.0" customHeight="1">
      <c r="A63" s="133" t="s">
        <v>2071</v>
      </c>
      <c r="B63" s="134">
        <f t="shared" ref="B63:X63" si="50">SUM(B60:B62)</f>
        <v>64</v>
      </c>
      <c r="C63" s="134">
        <f t="shared" si="50"/>
        <v>33</v>
      </c>
      <c r="D63" s="134">
        <f t="shared" si="50"/>
        <v>3</v>
      </c>
      <c r="E63" s="134">
        <f t="shared" si="50"/>
        <v>2</v>
      </c>
      <c r="F63" s="134">
        <f t="shared" si="50"/>
        <v>0</v>
      </c>
      <c r="G63" s="134">
        <f t="shared" si="50"/>
        <v>0</v>
      </c>
      <c r="H63" s="134">
        <f t="shared" si="50"/>
        <v>3</v>
      </c>
      <c r="I63" s="134">
        <f t="shared" si="50"/>
        <v>2</v>
      </c>
      <c r="J63" s="134">
        <f t="shared" si="50"/>
        <v>95</v>
      </c>
      <c r="K63" s="134">
        <f t="shared" si="50"/>
        <v>53</v>
      </c>
      <c r="L63" s="134">
        <f t="shared" si="50"/>
        <v>95</v>
      </c>
      <c r="M63" s="134">
        <f t="shared" si="50"/>
        <v>53</v>
      </c>
      <c r="N63" s="134">
        <f t="shared" si="50"/>
        <v>0</v>
      </c>
      <c r="O63" s="134">
        <f t="shared" si="50"/>
        <v>0</v>
      </c>
      <c r="P63" s="134">
        <f t="shared" si="50"/>
        <v>0</v>
      </c>
      <c r="Q63" s="134">
        <f t="shared" si="50"/>
        <v>0</v>
      </c>
      <c r="R63" s="134">
        <f t="shared" si="50"/>
        <v>0</v>
      </c>
      <c r="S63" s="134">
        <f t="shared" si="50"/>
        <v>0</v>
      </c>
      <c r="T63" s="134">
        <f t="shared" si="50"/>
        <v>3</v>
      </c>
      <c r="U63" s="134">
        <f t="shared" si="50"/>
        <v>2</v>
      </c>
      <c r="V63" s="134">
        <f t="shared" si="50"/>
        <v>0</v>
      </c>
      <c r="W63" s="134">
        <f t="shared" si="50"/>
        <v>3</v>
      </c>
      <c r="X63" s="134">
        <f t="shared" si="50"/>
        <v>0</v>
      </c>
      <c r="Y63" s="134">
        <f t="shared" ref="Y63:AY63" si="51">sum(Y60:Y62)</f>
        <v>0</v>
      </c>
      <c r="Z63" s="134">
        <f t="shared" si="51"/>
        <v>0</v>
      </c>
      <c r="AA63" s="134">
        <f t="shared" si="51"/>
        <v>0</v>
      </c>
      <c r="AB63" s="134">
        <f t="shared" si="51"/>
        <v>0</v>
      </c>
      <c r="AC63" s="134">
        <f t="shared" si="51"/>
        <v>0</v>
      </c>
      <c r="AD63" s="134">
        <f t="shared" si="51"/>
        <v>0</v>
      </c>
      <c r="AE63" s="134">
        <f t="shared" si="51"/>
        <v>0</v>
      </c>
      <c r="AF63" s="134">
        <f t="shared" si="51"/>
        <v>0</v>
      </c>
      <c r="AG63" s="134">
        <f t="shared" si="51"/>
        <v>0</v>
      </c>
      <c r="AH63" s="134">
        <f t="shared" si="51"/>
        <v>18</v>
      </c>
      <c r="AI63" s="134">
        <f t="shared" si="51"/>
        <v>10</v>
      </c>
      <c r="AJ63" s="134">
        <f t="shared" si="51"/>
        <v>18</v>
      </c>
      <c r="AK63" s="134">
        <f t="shared" si="51"/>
        <v>10</v>
      </c>
      <c r="AL63" s="134">
        <f t="shared" si="51"/>
        <v>0</v>
      </c>
      <c r="AM63" s="134">
        <f t="shared" si="51"/>
        <v>0</v>
      </c>
      <c r="AN63" s="134">
        <f t="shared" si="51"/>
        <v>0</v>
      </c>
      <c r="AO63" s="134">
        <f t="shared" si="51"/>
        <v>0</v>
      </c>
      <c r="AP63" s="134">
        <f t="shared" si="51"/>
        <v>0</v>
      </c>
      <c r="AQ63" s="134">
        <f t="shared" si="51"/>
        <v>0</v>
      </c>
      <c r="AR63" s="134">
        <f t="shared" si="51"/>
        <v>0</v>
      </c>
      <c r="AS63" s="134">
        <f t="shared" si="51"/>
        <v>0</v>
      </c>
      <c r="AT63" s="134">
        <f t="shared" si="51"/>
        <v>95</v>
      </c>
      <c r="AU63" s="134">
        <f t="shared" si="51"/>
        <v>0</v>
      </c>
      <c r="AV63" s="134">
        <f t="shared" si="51"/>
        <v>0</v>
      </c>
      <c r="AW63" s="134">
        <f t="shared" si="51"/>
        <v>0</v>
      </c>
      <c r="AX63" s="134">
        <f t="shared" si="51"/>
        <v>0</v>
      </c>
      <c r="AY63" s="134">
        <f t="shared" si="51"/>
        <v>0</v>
      </c>
      <c r="AZ63" s="145"/>
    </row>
    <row r="64" ht="24.0" customHeight="1">
      <c r="A64" s="48" t="s">
        <v>396</v>
      </c>
      <c r="B64" s="130">
        <f>'SECRETARIAT SEM I'!B66</f>
        <v>0</v>
      </c>
      <c r="C64" s="130">
        <f>'SECRETARIAT SEM I'!C66</f>
        <v>0</v>
      </c>
      <c r="D64" s="130">
        <f>countifs('Primar final'!$G$6:$G$519,A64,'Primar final'!$AJ$6:$AJ$519,"DA")</f>
        <v>2</v>
      </c>
      <c r="E64" s="130">
        <f>countifs('Primar final'!$G$6:$G$519,A64,'Primar final'!$F$6:$F$519,"F",'Primar final'!$AJ$6:$AJ$519,"DA")</f>
        <v>2</v>
      </c>
      <c r="F64" s="130">
        <f>countifs('Primar final'!$G$6:$G$519,A64,'Primar final'!$AK$6:$AK$519,"DA")</f>
        <v>0</v>
      </c>
      <c r="G64" s="130">
        <f>countifs('Primar final'!$G$6:$G$519,A64,'Primar final'!$F$6:$F$519,"F",'Primar final'!$AK$6:$AK$519,"DA")</f>
        <v>0</v>
      </c>
      <c r="H64" s="130">
        <f>countifs('Primar final'!$G$6:$G$519,A64,'Primar final'!$AM$6:$AM$519,"DA")</f>
        <v>2</v>
      </c>
      <c r="I64" s="130">
        <f>countifs('Primar final'!$G$6:$G$519,A64,'Primar final'!$F$6:$F$519,"F",'Primar final'!$AM$6:$AM$519,"DA")</f>
        <v>0</v>
      </c>
      <c r="J64" s="130">
        <f>countifs('Primar final'!$G$6:$G$519,A64,'Primar final'!$AN$6:$AN$519,"DA")</f>
        <v>26</v>
      </c>
      <c r="K64" s="130">
        <f>countifs('Primar final'!$G$6:$G$519,A64,'Primar final'!$F$6:$F$519,"F",'Primar final'!$AN$6:$AN$519,"DA")</f>
        <v>11</v>
      </c>
      <c r="L64" s="21">
        <f>countifs('Primar final'!$G$6:$G$519,A64,'Primar final'!$AE$6:$AE$519,"=0",'Primar final'!$AN$6:$AN$519,"DA")</f>
        <v>26</v>
      </c>
      <c r="M64" s="130">
        <f>countifs('Primar final'!$G$6:$G$519,A64,'Primar final'!$AE$6:$AE$519,"=0",'Primar final'!$AN$6:$AN$519,"DA",'Primar final'!$F$6:$F$519,"F")</f>
        <v>11</v>
      </c>
      <c r="N64">
        <f>'SECRETARIAT SEM I'!H66</f>
        <v>0</v>
      </c>
      <c r="O64">
        <f>'SECRETARIAT SEM I'!I66</f>
        <v>0</v>
      </c>
      <c r="P64">
        <f>'SECRETARIAT SEM I'!D66</f>
        <v>0</v>
      </c>
      <c r="Q64">
        <f>'SECRETARIAT SEM I'!E66</f>
        <v>0</v>
      </c>
      <c r="R64">
        <f>'SECRETARIAT SEM II'!H64</f>
        <v>0</v>
      </c>
      <c r="S64">
        <f>'SECRETARIAT SEM II'!I64</f>
        <v>0</v>
      </c>
      <c r="T64">
        <f>'SECRETARIAT SEM II'!D64</f>
        <v>0</v>
      </c>
      <c r="U64">
        <f>'SECRETARIAT SEM II'!E64</f>
        <v>0</v>
      </c>
      <c r="V64">
        <f t="shared" ref="V64:V66" si="52">N64+R64</f>
        <v>0</v>
      </c>
      <c r="W64">
        <f t="shared" ref="W64:W66" si="53">P64+T64</f>
        <v>0</v>
      </c>
      <c r="X64" s="130">
        <f>COUNTIFS('Primar II'!$G$6:$G$519,A64,'Primar II'!$AE$6:$AE$519,"&gt;0")</f>
        <v>0</v>
      </c>
      <c r="Y64" s="130">
        <f>COUNTIFS('Primar II'!$G$6:$G$519,A64,'Primar II'!$F$6:$F$519,"F",'Primar II'!$AE$6:$AE$519,"&gt;0")</f>
        <v>0</v>
      </c>
      <c r="Z64" s="130">
        <f>COUNTIFS('Primar II'!$G$6:$G$519,A64,'Primar II'!$AE$6:$AE$519,"=1")</f>
        <v>0</v>
      </c>
      <c r="AA64" s="130">
        <f>COUNTIFS('Primar II'!$G$6:$G$519,A64,'Primar II'!$F$6:$F$519,"F",'Primar II'!$AE$6:$AE$519,"=1")</f>
        <v>0</v>
      </c>
      <c r="AB64" s="130">
        <f>COUNTIFS('Primar II'!$G$6:$G$519,A64,'Primar II'!$AE$6:$AE$519,"=2")</f>
        <v>0</v>
      </c>
      <c r="AC64" s="130">
        <f>COUNTIFS('Primar II'!$G$6:$G$519,A64,'Primar II'!$F$6:$F$519,"F",'Primar II'!$AE$6:$AE$519,"=2")</f>
        <v>0</v>
      </c>
      <c r="AD64" s="130">
        <f>COUNTIFS('Primar II'!$G$6:$G$519,A64,'Primar II'!$AE$6:$AE$519,"=3")</f>
        <v>0</v>
      </c>
      <c r="AE64" s="130">
        <f>COUNTIFS('Primar II'!$G$6:$G$519,A64,'Primar II'!$F$6:$F$519,"F",'Primar II'!$AE$6:$AE$519,"=3")</f>
        <v>0</v>
      </c>
      <c r="AF64" s="130">
        <f>COUNTIFS('Primar II'!$G$6:$G$519,A64,'Primar II'!$AE$6:$AE$519,"&gt;3")</f>
        <v>0</v>
      </c>
      <c r="AG64" s="130">
        <f>COUNTIFS('Primar II'!$G$6:$G$519,A64,'Primar II'!$F$6:$F$519,"F",'Primar II'!$AE$6:$AE$519,"&gt;3")</f>
        <v>0</v>
      </c>
      <c r="AH64" s="130">
        <f>sumifs('Primar II'!$AF$6:$AF$519,'Primar II'!$G$6:$G$519,A64)</f>
        <v>93</v>
      </c>
      <c r="AI64" s="130">
        <f>sumifs('Primar II'!$AF$6:$AF$519,'Primar II'!$G$6:$G$519,A64,'Primar II'!$F$6:$F$519,"F")</f>
        <v>7</v>
      </c>
      <c r="AJ64" s="130">
        <f>sumifs('Primar II'!$AH$6:$AH$519,'Primar II'!$G$6:$G$519,A64)</f>
        <v>47</v>
      </c>
      <c r="AK64" s="130">
        <f>sumifs('Primar II'!$AH$6:$AH$519,'Primar II'!$G$6:$G$519,A64,'Primar II'!$F$6:$F$519,"F")</f>
        <v>7</v>
      </c>
      <c r="AL64" s="130">
        <f>sumifs('Primar II'!$AG$6:$AG$519,'Primar II'!$G$6:$G$519,A64)</f>
        <v>46</v>
      </c>
      <c r="AM64" s="130">
        <f>sumifs('Primar II'!$AG$6:$AG$519,'Primar II'!$G$6:$G$519,A64,'Primar II'!$F$6:$F$519,"F")</f>
        <v>0</v>
      </c>
      <c r="AN64" s="130">
        <f>countifs('Primar II'!$G$6:$G$519,A64,'Primar II'!$AC$6:$AC$519,"I")</f>
        <v>0</v>
      </c>
      <c r="AO64" s="130">
        <f>countifs('Primar II'!$G$6:$G$519,A64,'Primar II'!$F$6:$F$519,"F",'Primar II'!$AC$6:$AC$519,"I")</f>
        <v>0</v>
      </c>
      <c r="AP64" s="130">
        <f>countifs('Primar II'!$G$6:$G$519,A64,'Primar II'!$AC$6:$AC$519,"S")</f>
        <v>0</v>
      </c>
      <c r="AQ64" s="130">
        <f>countifs('Primar II'!$G$6:$G$519,C64,'Primar II'!$F$6:$F$519,"F",'Primar II'!$AC$6:$AC$519,"S")</f>
        <v>0</v>
      </c>
      <c r="AR64" s="130">
        <f>countifs('Primar II'!$G$6:$G$519,A64,'Primar II'!$AC$6:$AC$519,"B")</f>
        <v>0</v>
      </c>
      <c r="AS64" s="130">
        <f>countifs('Primar II'!$G$6:$G$519,E64,'Primar II'!$F$6:$F$519,"F",'Primar II'!$AC$6:$AC$519,"B")</f>
        <v>0</v>
      </c>
      <c r="AT64" s="130">
        <f>countifs('Primar II'!$G$6:$G$519,A64,'Primar II'!$AC$6:$AC$519,"FB")</f>
        <v>26</v>
      </c>
      <c r="AU64" s="130">
        <f>countifs('Primar II'!$G$6:$G$519,G64,'Primar II'!$F$6:$F$519,"F",'Primar II'!$AC$6:$AC$519,"FB")</f>
        <v>0</v>
      </c>
      <c r="AV64" s="21"/>
      <c r="AW64" s="21"/>
      <c r="AX64" s="130">
        <f>countifs('Primar II'!$G$6:$G$519,A64,'Primar II'!$AO$6:$AO$519,"DA")</f>
        <v>0</v>
      </c>
      <c r="AY64" s="130">
        <f>countifs('Primar II'!$G$6:$G$519,A64,'Primar II'!$F$6:$F$519,"F",'Primar II'!$AO$6:$AO$519,"DA")</f>
        <v>0</v>
      </c>
      <c r="AZ64" s="109"/>
    </row>
    <row r="65" ht="24.0" customHeight="1">
      <c r="A65" s="48" t="s">
        <v>466</v>
      </c>
      <c r="B65" s="130">
        <f>'SECRETARIAT SEM I'!B67</f>
        <v>0</v>
      </c>
      <c r="C65" s="130">
        <f>'SECRETARIAT SEM I'!C67</f>
        <v>0</v>
      </c>
      <c r="D65" s="130">
        <f>countifs('Primar final'!$G$6:$G$519,A65,'Primar final'!$AJ$6:$AJ$519,"DA")</f>
        <v>0</v>
      </c>
      <c r="E65" s="130">
        <f>countifs('Primar final'!$G$6:$G$519,A65,'Primar final'!$F$6:$F$519,"F",'Primar final'!$AJ$6:$AJ$519,"DA")</f>
        <v>0</v>
      </c>
      <c r="F65" s="130">
        <f>countifs('Primar final'!$G$6:$G$519,A65,'Primar final'!$AK$6:$AK$519,"DA")</f>
        <v>0</v>
      </c>
      <c r="G65" s="130">
        <f>countifs('Primar final'!$G$6:$G$519,A65,'Primar final'!$F$6:$F$519,"F",'Primar final'!$AK$6:$AK$519,"DA")</f>
        <v>0</v>
      </c>
      <c r="H65" s="130">
        <f>countifs('Primar final'!$G$6:$G$519,A65,'Primar final'!$AM$6:$AM$519,"DA")</f>
        <v>0</v>
      </c>
      <c r="I65" s="130">
        <f>countifs('Primar final'!$G$6:$G$519,A65,'Primar final'!$F$6:$F$519,"F",'Primar final'!$AM$6:$AM$519,"DA")</f>
        <v>0</v>
      </c>
      <c r="J65" s="130">
        <f>countifs('Primar final'!$G$6:$G$519,A65,'Primar final'!$AN$6:$AN$519,"DA")</f>
        <v>30</v>
      </c>
      <c r="K65" s="130">
        <f>countifs('Primar final'!$G$6:$G$519,A65,'Primar final'!$F$6:$F$519,"F",'Primar final'!$AN$6:$AN$519,"DA")</f>
        <v>19</v>
      </c>
      <c r="L65" s="21">
        <f>countifs('Primar final'!$G$6:$G$519,A65,'Primar final'!$AE$6:$AE$519,"=0",'Primar final'!$AN$6:$AN$519,"DA")</f>
        <v>30</v>
      </c>
      <c r="M65" s="130">
        <f>countifs('Primar final'!$G$6:$G$519,A65,'Primar final'!$AE$6:$AE$519,"=0",'Primar final'!$AN$6:$AN$519,"DA",'Primar final'!$F$6:$F$519,"F")</f>
        <v>19</v>
      </c>
      <c r="N65">
        <f>'SECRETARIAT SEM I'!H67</f>
        <v>0</v>
      </c>
      <c r="O65">
        <f>'SECRETARIAT SEM I'!I67</f>
        <v>0</v>
      </c>
      <c r="P65">
        <f>'SECRETARIAT SEM I'!D67</f>
        <v>0</v>
      </c>
      <c r="Q65">
        <f>'SECRETARIAT SEM I'!E67</f>
        <v>0</v>
      </c>
      <c r="R65">
        <f>'SECRETARIAT SEM II'!H65</f>
        <v>0</v>
      </c>
      <c r="S65">
        <f>'SECRETARIAT SEM II'!I65</f>
        <v>0</v>
      </c>
      <c r="T65">
        <f>'SECRETARIAT SEM II'!D65</f>
        <v>0</v>
      </c>
      <c r="U65">
        <f>'SECRETARIAT SEM II'!E65</f>
        <v>0</v>
      </c>
      <c r="V65">
        <f t="shared" si="52"/>
        <v>0</v>
      </c>
      <c r="W65">
        <f t="shared" si="53"/>
        <v>0</v>
      </c>
      <c r="X65" s="130">
        <f>COUNTIFS('Primar II'!$G$6:$G$519,A65,'Primar II'!$AE$6:$AE$519,"&gt;0")</f>
        <v>0</v>
      </c>
      <c r="Y65" s="130">
        <f>COUNTIFS('Primar II'!$G$6:$G$519,A65,'Primar II'!$F$6:$F$519,"F",'Primar II'!$AE$6:$AE$519,"&gt;0")</f>
        <v>0</v>
      </c>
      <c r="Z65" s="130">
        <f>COUNTIFS('Primar II'!$G$6:$G$519,A65,'Primar II'!$AE$6:$AE$519,"=1")</f>
        <v>0</v>
      </c>
      <c r="AA65" s="130">
        <f>COUNTIFS('Primar II'!$G$6:$G$519,A65,'Primar II'!$F$6:$F$519,"F",'Primar II'!$AE$6:$AE$519,"=1")</f>
        <v>0</v>
      </c>
      <c r="AB65" s="130">
        <f>COUNTIFS('Primar II'!$G$6:$G$519,A65,'Primar II'!$AE$6:$AE$519,"=2")</f>
        <v>0</v>
      </c>
      <c r="AC65" s="130">
        <f>COUNTIFS('Primar II'!$G$6:$G$519,A65,'Primar II'!$F$6:$F$519,"F",'Primar II'!$AE$6:$AE$519,"=2")</f>
        <v>0</v>
      </c>
      <c r="AD65" s="130">
        <f>COUNTIFS('Primar II'!$G$6:$G$519,A65,'Primar II'!$AE$6:$AE$519,"=3")</f>
        <v>0</v>
      </c>
      <c r="AE65" s="130">
        <f>COUNTIFS('Primar II'!$G$6:$G$519,A65,'Primar II'!$F$6:$F$519,"F",'Primar II'!$AE$6:$AE$519,"=3")</f>
        <v>0</v>
      </c>
      <c r="AF65" s="130">
        <f>COUNTIFS('Primar II'!$G$6:$G$519,A65,'Primar II'!$AE$6:$AE$519,"&gt;3")</f>
        <v>0</v>
      </c>
      <c r="AG65" s="130">
        <f>COUNTIFS('Primar II'!$G$6:$G$519,A65,'Primar II'!$F$6:$F$519,"F",'Primar II'!$AE$6:$AE$519,"&gt;3")</f>
        <v>0</v>
      </c>
      <c r="AH65" s="130">
        <f>sumifs('Primar II'!$AF$6:$AF$519,'Primar II'!$G$6:$G$519,A65)</f>
        <v>364</v>
      </c>
      <c r="AI65" s="130">
        <f>sumifs('Primar II'!$AF$6:$AF$519,'Primar II'!$G$6:$G$519,A65,'Primar II'!$F$6:$F$519,"F")</f>
        <v>225</v>
      </c>
      <c r="AJ65" s="130">
        <f>sumifs('Primar II'!$AH$6:$AH$519,'Primar II'!$G$6:$G$519,A65)</f>
        <v>364</v>
      </c>
      <c r="AK65" s="130">
        <f>sumifs('Primar II'!$AH$6:$AH$519,'Primar II'!$G$6:$G$519,A65,'Primar II'!$F$6:$F$519,"F")</f>
        <v>225</v>
      </c>
      <c r="AL65" s="130">
        <f>sumifs('Primar II'!$AG$6:$AG$519,'Primar II'!$G$6:$G$519,A65)</f>
        <v>0</v>
      </c>
      <c r="AM65" s="130">
        <f>sumifs('Primar II'!$AG$6:$AG$519,'Primar II'!$G$6:$G$519,A65,'Primar II'!$F$6:$F$519,"F")</f>
        <v>0</v>
      </c>
      <c r="AN65" s="130">
        <f>countifs('Primar II'!$G$6:$G$519,A65,'Primar II'!$AC$6:$AC$519,"I")</f>
        <v>0</v>
      </c>
      <c r="AO65" s="130">
        <f>countifs('Primar II'!$G$6:$G$519,A65,'Primar II'!$F$6:$F$519,"F",'Primar II'!$AC$6:$AC$519,"I")</f>
        <v>0</v>
      </c>
      <c r="AP65" s="130">
        <f>countifs('Primar II'!$G$6:$G$519,A65,'Primar II'!$AC$6:$AC$519,"S")</f>
        <v>0</v>
      </c>
      <c r="AQ65" s="130">
        <f>countifs('Primar II'!$G$6:$G$519,C65,'Primar II'!$F$6:$F$519,"F",'Primar II'!$AC$6:$AC$519,"S")</f>
        <v>0</v>
      </c>
      <c r="AR65" s="130">
        <f>countifs('Primar II'!$G$6:$G$519,A65,'Primar II'!$AC$6:$AC$519,"B")</f>
        <v>0</v>
      </c>
      <c r="AS65" s="130">
        <f>countifs('Primar II'!$G$6:$G$519,E65,'Primar II'!$F$6:$F$519,"F",'Primar II'!$AC$6:$AC$519,"B")</f>
        <v>0</v>
      </c>
      <c r="AT65" s="130">
        <f>countifs('Primar II'!$G$6:$G$519,A65,'Primar II'!$AC$6:$AC$519,"FB")</f>
        <v>30</v>
      </c>
      <c r="AU65" s="130">
        <f>countifs('Primar II'!$G$6:$G$519,G65,'Primar II'!$F$6:$F$519,"F",'Primar II'!$AC$6:$AC$519,"FB")</f>
        <v>0</v>
      </c>
      <c r="AV65" s="21"/>
      <c r="AW65" s="21"/>
      <c r="AX65" s="130">
        <f>countifs('Primar II'!$G$6:$G$519,A65,'Primar II'!$AO$6:$AO$519,"DA")</f>
        <v>0</v>
      </c>
      <c r="AY65" s="130">
        <f>countifs('Primar II'!$G$6:$G$519,A65,'Primar II'!$F$6:$F$519,"F",'Primar II'!$AO$6:$AO$519,"DA")</f>
        <v>0</v>
      </c>
      <c r="AZ65" s="109"/>
    </row>
    <row r="66" ht="24.0" customHeight="1">
      <c r="A66" s="48" t="s">
        <v>529</v>
      </c>
      <c r="B66" s="130">
        <f>'SECRETARIAT SEM I'!B68</f>
        <v>32</v>
      </c>
      <c r="C66" s="130">
        <f>'SECRETARIAT SEM I'!C68</f>
        <v>18</v>
      </c>
      <c r="D66" s="130">
        <f>countifs('Primar final'!$G$6:$G$519,A66,'Primar final'!$AJ$6:$AJ$519,"DA")</f>
        <v>1</v>
      </c>
      <c r="E66" s="130">
        <f>countifs('Primar final'!$G$6:$G$519,A66,'Primar final'!$F$6:$F$519,"F",'Primar final'!$AJ$6:$AJ$519,"DA")</f>
        <v>0</v>
      </c>
      <c r="F66" s="130">
        <f>countifs('Primar final'!$G$6:$G$519,A66,'Primar final'!$AK$6:$AK$519,"DA")</f>
        <v>0</v>
      </c>
      <c r="G66" s="130">
        <f>countifs('Primar final'!$G$6:$G$519,A66,'Primar final'!$F$6:$F$519,"F",'Primar final'!$AK$6:$AK$519,"DA")</f>
        <v>0</v>
      </c>
      <c r="H66" s="130">
        <f>countifs('Primar final'!$G$6:$G$519,A66,'Primar final'!$AM$6:$AM$519,"DA")</f>
        <v>1</v>
      </c>
      <c r="I66" s="130">
        <f>countifs('Primar final'!$G$6:$G$519,A66,'Primar final'!$F$6:$F$519,"F",'Primar final'!$AM$6:$AM$519,"DA")</f>
        <v>0</v>
      </c>
      <c r="J66" s="130">
        <f>countifs('Primar final'!$G$6:$G$519,A66,'Primar final'!$AN$6:$AN$519,"DA")</f>
        <v>27</v>
      </c>
      <c r="K66" s="130">
        <f>countifs('Primar final'!$G$6:$G$519,A66,'Primar final'!$F$6:$F$519,"F",'Primar final'!$AN$6:$AN$519,"DA")</f>
        <v>10</v>
      </c>
      <c r="L66" s="21">
        <f>countifs('Primar final'!$G$6:$G$519,A66,'Primar final'!$AE$6:$AE$519,"=0",'Primar final'!$AN$6:$AN$519,"DA")</f>
        <v>27</v>
      </c>
      <c r="M66" s="130">
        <f>countifs('Primar final'!$G$6:$G$519,A66,'Primar final'!$AE$6:$AE$519,"=0",'Primar final'!$AN$6:$AN$519,"DA",'Primar final'!$F$6:$F$519,"F")</f>
        <v>10</v>
      </c>
      <c r="N66">
        <f>'SECRETARIAT SEM I'!H68</f>
        <v>0</v>
      </c>
      <c r="O66">
        <f>'SECRETARIAT SEM I'!I68</f>
        <v>0</v>
      </c>
      <c r="P66">
        <f>'SECRETARIAT SEM I'!D68</f>
        <v>0</v>
      </c>
      <c r="Q66">
        <f>'SECRETARIAT SEM I'!E68</f>
        <v>0</v>
      </c>
      <c r="R66">
        <f>'SECRETARIAT SEM II'!H66</f>
        <v>0</v>
      </c>
      <c r="S66">
        <f>'SECRETARIAT SEM II'!I66</f>
        <v>0</v>
      </c>
      <c r="T66">
        <f>'SECRETARIAT SEM II'!D66</f>
        <v>0</v>
      </c>
      <c r="U66">
        <f>'SECRETARIAT SEM II'!E66</f>
        <v>0</v>
      </c>
      <c r="V66">
        <f t="shared" si="52"/>
        <v>0</v>
      </c>
      <c r="W66">
        <f t="shared" si="53"/>
        <v>0</v>
      </c>
      <c r="X66" s="130">
        <f>COUNTIFS('Primar II'!$G$6:$G$519,A66,'Primar II'!$AE$6:$AE$519,"&gt;0")</f>
        <v>0</v>
      </c>
      <c r="Y66" s="130">
        <f>COUNTIFS('Primar II'!$G$6:$G$519,A66,'Primar II'!$F$6:$F$519,"F",'Primar II'!$AE$6:$AE$519,"&gt;0")</f>
        <v>0</v>
      </c>
      <c r="Z66" s="130">
        <f>COUNTIFS('Primar II'!$G$6:$G$519,A66,'Primar II'!$AE$6:$AE$519,"=1")</f>
        <v>0</v>
      </c>
      <c r="AA66" s="130">
        <f>COUNTIFS('Primar II'!$G$6:$G$519,A66,'Primar II'!$F$6:$F$519,"F",'Primar II'!$AE$6:$AE$519,"=1")</f>
        <v>0</v>
      </c>
      <c r="AB66" s="130">
        <f>COUNTIFS('Primar II'!$G$6:$G$519,A66,'Primar II'!$AE$6:$AE$519,"=2")</f>
        <v>0</v>
      </c>
      <c r="AC66" s="130">
        <f>COUNTIFS('Primar II'!$G$6:$G$519,A66,'Primar II'!$F$6:$F$519,"F",'Primar II'!$AE$6:$AE$519,"=2")</f>
        <v>0</v>
      </c>
      <c r="AD66" s="130">
        <f>COUNTIFS('Primar II'!$G$6:$G$519,A66,'Primar II'!$AE$6:$AE$519,"=3")</f>
        <v>0</v>
      </c>
      <c r="AE66" s="130">
        <f>COUNTIFS('Primar II'!$G$6:$G$519,A66,'Primar II'!$F$6:$F$519,"F",'Primar II'!$AE$6:$AE$519,"=3")</f>
        <v>0</v>
      </c>
      <c r="AF66" s="130">
        <f>COUNTIFS('Primar II'!$G$6:$G$519,A66,'Primar II'!$AE$6:$AE$519,"&gt;3")</f>
        <v>0</v>
      </c>
      <c r="AG66" s="130">
        <f>COUNTIFS('Primar II'!$G$6:$G$519,A66,'Primar II'!$F$6:$F$519,"F",'Primar II'!$AE$6:$AE$519,"&gt;3")</f>
        <v>0</v>
      </c>
      <c r="AH66" s="130">
        <f>sumifs('Primar II'!$AF$6:$AF$519,'Primar II'!$G$6:$G$519,A66)</f>
        <v>105</v>
      </c>
      <c r="AI66" s="130">
        <f>sumifs('Primar II'!$AF$6:$AF$519,'Primar II'!$G$6:$G$519,A66,'Primar II'!$F$6:$F$519,"F")</f>
        <v>26</v>
      </c>
      <c r="AJ66" s="130">
        <f>sumifs('Primar II'!$AH$6:$AH$519,'Primar II'!$G$6:$G$519,A66)</f>
        <v>105</v>
      </c>
      <c r="AK66" s="130">
        <f>sumifs('Primar II'!$AH$6:$AH$519,'Primar II'!$G$6:$G$519,A66,'Primar II'!$F$6:$F$519,"F")</f>
        <v>26</v>
      </c>
      <c r="AL66" s="130">
        <f>sumifs('Primar II'!$AG$6:$AG$519,'Primar II'!$G$6:$G$519,A66)</f>
        <v>0</v>
      </c>
      <c r="AM66" s="130">
        <f>sumifs('Primar II'!$AG$6:$AG$519,'Primar II'!$G$6:$G$519,A66,'Primar II'!$F$6:$F$519,"F")</f>
        <v>0</v>
      </c>
      <c r="AN66" s="130">
        <f>countifs('Primar II'!$G$6:$G$519,A66,'Primar II'!$AC$6:$AC$519,"I")</f>
        <v>0</v>
      </c>
      <c r="AO66" s="130">
        <f>countifs('Primar II'!$G$6:$G$519,A66,'Primar II'!$F$6:$F$519,"F",'Primar II'!$AC$6:$AC$519,"I")</f>
        <v>0</v>
      </c>
      <c r="AP66" s="130">
        <f>countifs('Primar II'!$G$6:$G$519,A66,'Primar II'!$AC$6:$AC$519,"S")</f>
        <v>0</v>
      </c>
      <c r="AQ66" s="130">
        <f>countifs('Primar II'!$G$6:$G$519,C66,'Primar II'!$F$6:$F$519,"F",'Primar II'!$AC$6:$AC$519,"S")</f>
        <v>0</v>
      </c>
      <c r="AR66" s="130">
        <f>countifs('Primar II'!$G$6:$G$519,A66,'Primar II'!$AC$6:$AC$519,"B")</f>
        <v>0</v>
      </c>
      <c r="AS66" s="130">
        <f>countifs('Primar II'!$G$6:$G$519,E66,'Primar II'!$F$6:$F$519,"F",'Primar II'!$AC$6:$AC$519,"B")</f>
        <v>0</v>
      </c>
      <c r="AT66" s="130">
        <f>countifs('Primar II'!$G$6:$G$519,A66,'Primar II'!$AC$6:$AC$519,"FB")</f>
        <v>27</v>
      </c>
      <c r="AU66" s="130">
        <f>countifs('Primar II'!$G$6:$G$519,G66,'Primar II'!$F$6:$F$519,"F",'Primar II'!$AC$6:$AC$519,"FB")</f>
        <v>0</v>
      </c>
      <c r="AV66" s="21"/>
      <c r="AW66" s="21"/>
      <c r="AX66" s="130">
        <f>countifs('Primar II'!$G$6:$G$519,A66,'Primar II'!$AO$6:$AO$519,"DA")</f>
        <v>0</v>
      </c>
      <c r="AY66" s="130">
        <f>countifs('Primar II'!$G$6:$G$519,A66,'Primar II'!$F$6:$F$519,"F",'Primar II'!$AO$6:$AO$519,"DA")</f>
        <v>0</v>
      </c>
      <c r="AZ66" s="109"/>
    </row>
    <row r="67" ht="24.0" customHeight="1">
      <c r="A67" s="133" t="s">
        <v>2071</v>
      </c>
      <c r="B67" s="134">
        <f t="shared" ref="B67:X67" si="54">SUM(B64:B66)</f>
        <v>32</v>
      </c>
      <c r="C67" s="134">
        <f t="shared" si="54"/>
        <v>18</v>
      </c>
      <c r="D67" s="134">
        <f t="shared" si="54"/>
        <v>3</v>
      </c>
      <c r="E67" s="134">
        <f t="shared" si="54"/>
        <v>2</v>
      </c>
      <c r="F67" s="134">
        <f t="shared" si="54"/>
        <v>0</v>
      </c>
      <c r="G67" s="134">
        <f t="shared" si="54"/>
        <v>0</v>
      </c>
      <c r="H67" s="134">
        <f t="shared" si="54"/>
        <v>3</v>
      </c>
      <c r="I67" s="134">
        <f t="shared" si="54"/>
        <v>0</v>
      </c>
      <c r="J67" s="134">
        <f t="shared" si="54"/>
        <v>83</v>
      </c>
      <c r="K67" s="134">
        <f t="shared" si="54"/>
        <v>40</v>
      </c>
      <c r="L67" s="134">
        <f t="shared" si="54"/>
        <v>83</v>
      </c>
      <c r="M67" s="134">
        <f t="shared" si="54"/>
        <v>40</v>
      </c>
      <c r="N67" s="134">
        <f t="shared" si="54"/>
        <v>0</v>
      </c>
      <c r="O67" s="134">
        <f t="shared" si="54"/>
        <v>0</v>
      </c>
      <c r="P67" s="134">
        <f t="shared" si="54"/>
        <v>0</v>
      </c>
      <c r="Q67" s="134">
        <f t="shared" si="54"/>
        <v>0</v>
      </c>
      <c r="R67" s="134">
        <f t="shared" si="54"/>
        <v>0</v>
      </c>
      <c r="S67" s="134">
        <f t="shared" si="54"/>
        <v>0</v>
      </c>
      <c r="T67" s="134">
        <f t="shared" si="54"/>
        <v>0</v>
      </c>
      <c r="U67" s="134">
        <f t="shared" si="54"/>
        <v>0</v>
      </c>
      <c r="V67" s="134">
        <f t="shared" si="54"/>
        <v>0</v>
      </c>
      <c r="W67" s="134">
        <f t="shared" si="54"/>
        <v>0</v>
      </c>
      <c r="X67" s="134">
        <f t="shared" si="54"/>
        <v>0</v>
      </c>
      <c r="Y67" s="134">
        <f t="shared" ref="Y67:AY67" si="55">sum(Y64:Y66)</f>
        <v>0</v>
      </c>
      <c r="Z67" s="134">
        <f t="shared" si="55"/>
        <v>0</v>
      </c>
      <c r="AA67" s="134">
        <f t="shared" si="55"/>
        <v>0</v>
      </c>
      <c r="AB67" s="134">
        <f t="shared" si="55"/>
        <v>0</v>
      </c>
      <c r="AC67" s="134">
        <f t="shared" si="55"/>
        <v>0</v>
      </c>
      <c r="AD67" s="134">
        <f t="shared" si="55"/>
        <v>0</v>
      </c>
      <c r="AE67" s="134">
        <f t="shared" si="55"/>
        <v>0</v>
      </c>
      <c r="AF67" s="134">
        <f t="shared" si="55"/>
        <v>0</v>
      </c>
      <c r="AG67" s="134">
        <f t="shared" si="55"/>
        <v>0</v>
      </c>
      <c r="AH67" s="134">
        <f t="shared" si="55"/>
        <v>562</v>
      </c>
      <c r="AI67" s="134">
        <f t="shared" si="55"/>
        <v>258</v>
      </c>
      <c r="AJ67" s="134">
        <f t="shared" si="55"/>
        <v>516</v>
      </c>
      <c r="AK67" s="134">
        <f t="shared" si="55"/>
        <v>258</v>
      </c>
      <c r="AL67" s="134">
        <f t="shared" si="55"/>
        <v>46</v>
      </c>
      <c r="AM67" s="134">
        <f t="shared" si="55"/>
        <v>0</v>
      </c>
      <c r="AN67" s="134">
        <f t="shared" si="55"/>
        <v>0</v>
      </c>
      <c r="AO67" s="134">
        <f t="shared" si="55"/>
        <v>0</v>
      </c>
      <c r="AP67" s="134">
        <f t="shared" si="55"/>
        <v>0</v>
      </c>
      <c r="AQ67" s="134">
        <f t="shared" si="55"/>
        <v>0</v>
      </c>
      <c r="AR67" s="134">
        <f t="shared" si="55"/>
        <v>0</v>
      </c>
      <c r="AS67" s="134">
        <f t="shared" si="55"/>
        <v>0</v>
      </c>
      <c r="AT67" s="134">
        <f t="shared" si="55"/>
        <v>83</v>
      </c>
      <c r="AU67" s="134">
        <f t="shared" si="55"/>
        <v>0</v>
      </c>
      <c r="AV67" s="134">
        <f t="shared" si="55"/>
        <v>0</v>
      </c>
      <c r="AW67" s="134">
        <f t="shared" si="55"/>
        <v>0</v>
      </c>
      <c r="AX67" s="134">
        <f t="shared" si="55"/>
        <v>0</v>
      </c>
      <c r="AY67" s="134">
        <f t="shared" si="55"/>
        <v>0</v>
      </c>
      <c r="AZ67" s="145"/>
    </row>
    <row r="68" ht="24.0" customHeight="1">
      <c r="A68" s="48" t="s">
        <v>594</v>
      </c>
      <c r="B68" s="130">
        <f>'SECRETARIAT SEM I'!B70</f>
        <v>0</v>
      </c>
      <c r="C68" s="130">
        <f>'SECRETARIAT SEM I'!C70</f>
        <v>0</v>
      </c>
      <c r="D68" s="130">
        <f>countifs('Primar final'!$G$6:$G$519,A68,'Primar final'!$AJ$6:$AJ$519,"DA")</f>
        <v>0</v>
      </c>
      <c r="E68" s="130">
        <f>countifs('Primar final'!$G$6:$G$519,A68,'Primar final'!$F$6:$F$519,"F",'Primar final'!$AJ$6:$AJ$519,"DA")</f>
        <v>0</v>
      </c>
      <c r="F68" s="130">
        <f>countifs('Primar final'!$G$6:$G$519,A68,'Primar final'!$AK$6:$AK$519,"DA")</f>
        <v>0</v>
      </c>
      <c r="G68" s="130">
        <f>countifs('Primar final'!$G$6:$G$519,A68,'Primar final'!$F$6:$F$519,"F",'Primar final'!$AK$6:$AK$519,"DA")</f>
        <v>0</v>
      </c>
      <c r="H68" s="130">
        <f>countifs('Primar final'!$G$6:$G$519,A68,'Primar final'!$AM$6:$AM$519,"DA")</f>
        <v>1</v>
      </c>
      <c r="I68" s="130">
        <f>countifs('Primar final'!$G$6:$G$519,A68,'Primar final'!$F$6:$F$519,"F",'Primar final'!$AM$6:$AM$519,"DA")</f>
        <v>0</v>
      </c>
      <c r="J68" s="130">
        <f>countifs('Primar final'!$G$6:$G$519,A68,'Primar final'!$AN$6:$AN$519,"DA")</f>
        <v>33</v>
      </c>
      <c r="K68" s="130">
        <f>countifs('Primar final'!$G$6:$G$519,A68,'Primar final'!$F$6:$F$519,"F",'Primar final'!$AN$6:$AN$519,"DA")</f>
        <v>13</v>
      </c>
      <c r="L68" s="21">
        <f>countifs('Primar final'!$G$6:$G$519,A68,'Primar final'!$AE$6:$AE$519,"=0",'Primar final'!$AN$6:$AN$519,"DA")</f>
        <v>33</v>
      </c>
      <c r="M68" s="130">
        <f>countifs('Primar final'!$G$6:$G$519,A68,'Primar final'!$AE$6:$AE$519,"=0",'Primar final'!$AN$6:$AN$519,"DA",'Primar final'!$F$6:$F$519,"F")</f>
        <v>13</v>
      </c>
      <c r="N68">
        <f>'SECRETARIAT SEM I'!H70</f>
        <v>0</v>
      </c>
      <c r="O68">
        <f>'SECRETARIAT SEM I'!I70</f>
        <v>0</v>
      </c>
      <c r="P68">
        <f>'SECRETARIAT SEM I'!D70</f>
        <v>0</v>
      </c>
      <c r="Q68">
        <f>'SECRETARIAT SEM I'!E70</f>
        <v>0</v>
      </c>
      <c r="R68">
        <f>'SECRETARIAT SEM II'!H68</f>
        <v>0</v>
      </c>
      <c r="S68">
        <f>'SECRETARIAT SEM II'!I68</f>
        <v>0</v>
      </c>
      <c r="T68">
        <f>'SECRETARIAT SEM II'!D68</f>
        <v>0</v>
      </c>
      <c r="U68">
        <f>'SECRETARIAT SEM II'!E68</f>
        <v>0</v>
      </c>
      <c r="V68">
        <f t="shared" ref="V68:V70" si="56">N68+R68</f>
        <v>0</v>
      </c>
      <c r="W68">
        <f t="shared" ref="W68:W70" si="57">P68+T68</f>
        <v>0</v>
      </c>
      <c r="X68" s="130">
        <f>COUNTIFS('Primar II'!$G$6:$G$519,A68,'Primar II'!$AE$6:$AE$519,"&gt;0")</f>
        <v>0</v>
      </c>
      <c r="Y68" s="130">
        <f>COUNTIFS('Primar II'!$G$6:$G$519,A68,'Primar II'!$F$6:$F$519,"F",'Primar II'!$AE$6:$AE$519,"&gt;0")</f>
        <v>0</v>
      </c>
      <c r="Z68" s="130">
        <f>COUNTIFS('Primar II'!$G$6:$G$519,A68,'Primar II'!$AE$6:$AE$519,"=1")</f>
        <v>0</v>
      </c>
      <c r="AA68" s="130">
        <f>COUNTIFS('Primar II'!$G$6:$G$519,A68,'Primar II'!$F$6:$F$519,"F",'Primar II'!$AE$6:$AE$519,"=1")</f>
        <v>0</v>
      </c>
      <c r="AB68" s="130">
        <f>COUNTIFS('Primar II'!$G$6:$G$519,A68,'Primar II'!$AE$6:$AE$519,"=2")</f>
        <v>0</v>
      </c>
      <c r="AC68" s="130">
        <f>COUNTIFS('Primar II'!$G$6:$G$519,A68,'Primar II'!$F$6:$F$519,"F",'Primar II'!$AE$6:$AE$519,"=2")</f>
        <v>0</v>
      </c>
      <c r="AD68" s="130">
        <f>COUNTIFS('Primar II'!$G$6:$G$519,A68,'Primar II'!$AE$6:$AE$519,"=3")</f>
        <v>0</v>
      </c>
      <c r="AE68" s="130">
        <f>COUNTIFS('Primar II'!$G$6:$G$519,A68,'Primar II'!$F$6:$F$519,"F",'Primar II'!$AE$6:$AE$519,"=3")</f>
        <v>0</v>
      </c>
      <c r="AF68" s="130">
        <f>COUNTIFS('Primar II'!$G$6:$G$519,A68,'Primar II'!$AE$6:$AE$519,"&gt;3")</f>
        <v>0</v>
      </c>
      <c r="AG68" s="130">
        <f>COUNTIFS('Primar II'!$G$6:$G$519,A68,'Primar II'!$F$6:$F$519,"F",'Primar II'!$AE$6:$AE$519,"&gt;3")</f>
        <v>0</v>
      </c>
      <c r="AH68" s="130">
        <f>sumifs('Primar II'!$AF$6:$AF$519,'Primar II'!$G$6:$G$519,A68)</f>
        <v>0</v>
      </c>
      <c r="AI68" s="130">
        <f>sumifs('Primar II'!$AF$6:$AF$519,'Primar II'!$G$6:$G$519,A68,'Primar II'!$F$6:$F$519,"F")</f>
        <v>0</v>
      </c>
      <c r="AJ68" s="130">
        <f>sumifs('Primar II'!$AH$6:$AH$519,'Primar II'!$G$6:$G$519,A68)</f>
        <v>0</v>
      </c>
      <c r="AK68" s="130">
        <f>sumifs('Primar II'!$AH$6:$AH$519,'Primar II'!$G$6:$G$519,A68,'Primar II'!$F$6:$F$519,"F")</f>
        <v>0</v>
      </c>
      <c r="AL68" s="130">
        <f>sumifs('Primar II'!$AG$6:$AG$519,'Primar II'!$G$6:$G$519,A68)</f>
        <v>0</v>
      </c>
      <c r="AM68" s="130">
        <f>sumifs('Primar II'!$AG$6:$AG$519,'Primar II'!$G$6:$G$519,A68,'Primar II'!$F$6:$F$519,"F")</f>
        <v>0</v>
      </c>
      <c r="AN68" s="130">
        <f>countifs('Primar II'!$G$6:$G$519,A68,'Primar II'!$AC$6:$AC$519,"I")</f>
        <v>0</v>
      </c>
      <c r="AO68" s="130">
        <f>countifs('Primar II'!$G$6:$G$519,A68,'Primar II'!$F$6:$F$519,"F",'Primar II'!$AC$6:$AC$519,"I")</f>
        <v>0</v>
      </c>
      <c r="AP68" s="130">
        <f>countifs('Primar II'!$G$6:$G$519,A68,'Primar II'!$AC$6:$AC$519,"S")</f>
        <v>0</v>
      </c>
      <c r="AQ68" s="130">
        <f>countifs('Primar II'!$G$6:$G$519,C68,'Primar II'!$F$6:$F$519,"F",'Primar II'!$AC$6:$AC$519,"S")</f>
        <v>0</v>
      </c>
      <c r="AR68" s="130">
        <f>countifs('Primar II'!$G$6:$G$519,A68,'Primar II'!$AC$6:$AC$519,"B")</f>
        <v>1</v>
      </c>
      <c r="AS68" s="130">
        <f>countifs('Primar II'!$G$6:$G$519,E68,'Primar II'!$F$6:$F$519,"F",'Primar II'!$AC$6:$AC$519,"B")</f>
        <v>0</v>
      </c>
      <c r="AT68" s="130">
        <f>countifs('Primar II'!$G$6:$G$519,A68,'Primar II'!$AC$6:$AC$519,"FB")</f>
        <v>32</v>
      </c>
      <c r="AU68" s="130">
        <f>countifs('Primar II'!$G$6:$G$519,G68,'Primar II'!$F$6:$F$519,"F",'Primar II'!$AC$6:$AC$519,"FB")</f>
        <v>0</v>
      </c>
      <c r="AV68" s="21"/>
      <c r="AW68" s="21"/>
      <c r="AX68" s="130">
        <f>countifs('Primar II'!$G$6:$G$519,A68,'Primar II'!$AO$6:$AO$519,"DA")</f>
        <v>0</v>
      </c>
      <c r="AY68" s="130">
        <f>countifs('Primar II'!$G$6:$G$519,A68,'Primar II'!$F$6:$F$519,"F",'Primar II'!$AO$6:$AO$519,"DA")</f>
        <v>0</v>
      </c>
      <c r="AZ68" s="109"/>
    </row>
    <row r="69" ht="24.0" customHeight="1">
      <c r="A69" s="48" t="s">
        <v>669</v>
      </c>
      <c r="B69" s="130">
        <f>'SECRETARIAT SEM I'!B71</f>
        <v>0</v>
      </c>
      <c r="C69" s="130">
        <f>'SECRETARIAT SEM I'!C71</f>
        <v>0</v>
      </c>
      <c r="D69" s="130">
        <f>countifs('Primar final'!$G$6:$G$519,A69,'Primar final'!$AJ$6:$AJ$519,"DA")</f>
        <v>0</v>
      </c>
      <c r="E69" s="130">
        <f>countifs('Primar final'!$G$6:$G$519,A69,'Primar final'!$F$6:$F$519,"F",'Primar final'!$AJ$6:$AJ$519,"DA")</f>
        <v>0</v>
      </c>
      <c r="F69" s="130">
        <f>countifs('Primar final'!$G$6:$G$519,A69,'Primar final'!$AK$6:$AK$519,"DA")</f>
        <v>0</v>
      </c>
      <c r="G69" s="130">
        <f>countifs('Primar final'!$G$6:$G$519,A69,'Primar final'!$F$6:$F$519,"F",'Primar final'!$AK$6:$AK$519,"DA")</f>
        <v>0</v>
      </c>
      <c r="H69" s="130">
        <f>countifs('Primar final'!$G$6:$G$519,A69,'Primar final'!$AM$6:$AM$519,"DA")</f>
        <v>0</v>
      </c>
      <c r="I69" s="130">
        <f>countifs('Primar final'!$G$6:$G$519,A69,'Primar final'!$F$6:$F$519,"F",'Primar final'!$AM$6:$AM$519,"DA")</f>
        <v>0</v>
      </c>
      <c r="J69" s="130">
        <f>countifs('Primar final'!$G$6:$G$519,A69,'Primar final'!$AN$6:$AN$519,"DA")</f>
        <v>33</v>
      </c>
      <c r="K69" s="130">
        <f>countifs('Primar final'!$G$6:$G$519,A69,'Primar final'!$F$6:$F$519,"F",'Primar final'!$AN$6:$AN$519,"DA")</f>
        <v>14</v>
      </c>
      <c r="L69" s="21">
        <f>countifs('Primar final'!$G$6:$G$519,A69,'Primar final'!$AE$6:$AE$519,"=0",'Primar final'!$AN$6:$AN$519,"DA")</f>
        <v>33</v>
      </c>
      <c r="M69" s="130">
        <f>countifs('Primar final'!$G$6:$G$519,A69,'Primar final'!$AE$6:$AE$519,"=0",'Primar final'!$AN$6:$AN$519,"DA",'Primar final'!$F$6:$F$519,"F")</f>
        <v>14</v>
      </c>
      <c r="N69">
        <f>'SECRETARIAT SEM I'!H71</f>
        <v>0</v>
      </c>
      <c r="O69">
        <f>'SECRETARIAT SEM I'!I71</f>
        <v>0</v>
      </c>
      <c r="P69">
        <f>'SECRETARIAT SEM I'!D71</f>
        <v>0</v>
      </c>
      <c r="Q69">
        <f>'SECRETARIAT SEM I'!E71</f>
        <v>0</v>
      </c>
      <c r="R69">
        <f>'SECRETARIAT SEM II'!H69</f>
        <v>0</v>
      </c>
      <c r="S69">
        <f>'SECRETARIAT SEM II'!I69</f>
        <v>0</v>
      </c>
      <c r="T69">
        <f>'SECRETARIAT SEM II'!D69</f>
        <v>0</v>
      </c>
      <c r="U69">
        <f>'SECRETARIAT SEM II'!E69</f>
        <v>0</v>
      </c>
      <c r="V69">
        <f t="shared" si="56"/>
        <v>0</v>
      </c>
      <c r="W69">
        <f t="shared" si="57"/>
        <v>0</v>
      </c>
      <c r="X69" s="130">
        <f>COUNTIFS('Primar II'!$G$6:$G$519,A69,'Primar II'!$AE$6:$AE$519,"&gt;0")</f>
        <v>0</v>
      </c>
      <c r="Y69" s="130">
        <f>COUNTIFS('Primar II'!$G$6:$G$519,A69,'Primar II'!$F$6:$F$519,"F",'Primar II'!$AE$6:$AE$519,"&gt;0")</f>
        <v>0</v>
      </c>
      <c r="Z69" s="130">
        <f>COUNTIFS('Primar II'!$G$6:$G$519,A69,'Primar II'!$AE$6:$AE$519,"=1")</f>
        <v>0</v>
      </c>
      <c r="AA69" s="130">
        <f>COUNTIFS('Primar II'!$G$6:$G$519,A69,'Primar II'!$F$6:$F$519,"F",'Primar II'!$AE$6:$AE$519,"=1")</f>
        <v>0</v>
      </c>
      <c r="AB69" s="130">
        <f>COUNTIFS('Primar II'!$G$6:$G$519,A69,'Primar II'!$AE$6:$AE$519,"=2")</f>
        <v>0</v>
      </c>
      <c r="AC69" s="130">
        <f>COUNTIFS('Primar II'!$G$6:$G$519,A69,'Primar II'!$F$6:$F$519,"F",'Primar II'!$AE$6:$AE$519,"=2")</f>
        <v>0</v>
      </c>
      <c r="AD69" s="130">
        <f>COUNTIFS('Primar II'!$G$6:$G$519,A69,'Primar II'!$AE$6:$AE$519,"=3")</f>
        <v>0</v>
      </c>
      <c r="AE69" s="130">
        <f>COUNTIFS('Primar II'!$G$6:$G$519,A69,'Primar II'!$F$6:$F$519,"F",'Primar II'!$AE$6:$AE$519,"=3")</f>
        <v>0</v>
      </c>
      <c r="AF69" s="130">
        <f>COUNTIFS('Primar II'!$G$6:$G$519,A69,'Primar II'!$AE$6:$AE$519,"&gt;3")</f>
        <v>0</v>
      </c>
      <c r="AG69" s="130">
        <f>COUNTIFS('Primar II'!$G$6:$G$519,A69,'Primar II'!$F$6:$F$519,"F",'Primar II'!$AE$6:$AE$519,"&gt;3")</f>
        <v>0</v>
      </c>
      <c r="AH69" s="130">
        <f>sumifs('Primar II'!$AF$6:$AF$519,'Primar II'!$G$6:$G$519,A69)</f>
        <v>0</v>
      </c>
      <c r="AI69" s="130">
        <f>sumifs('Primar II'!$AF$6:$AF$519,'Primar II'!$G$6:$G$519,A69,'Primar II'!$F$6:$F$519,"F")</f>
        <v>0</v>
      </c>
      <c r="AJ69" s="130">
        <f>sumifs('Primar II'!$AH$6:$AH$519,'Primar II'!$G$6:$G$519,A69)</f>
        <v>0</v>
      </c>
      <c r="AK69" s="130">
        <f>sumifs('Primar II'!$AH$6:$AH$519,'Primar II'!$G$6:$G$519,A69,'Primar II'!$F$6:$F$519,"F")</f>
        <v>0</v>
      </c>
      <c r="AL69" s="130">
        <f>sumifs('Primar II'!$AG$6:$AG$519,'Primar II'!$G$6:$G$519,A69)</f>
        <v>0</v>
      </c>
      <c r="AM69" s="130">
        <f>sumifs('Primar II'!$AG$6:$AG$519,'Primar II'!$G$6:$G$519,A69,'Primar II'!$F$6:$F$519,"F")</f>
        <v>0</v>
      </c>
      <c r="AN69" s="130">
        <f>countifs('Primar II'!$G$6:$G$519,A69,'Primar II'!$AC$6:$AC$519,"I")</f>
        <v>0</v>
      </c>
      <c r="AO69" s="130">
        <f>countifs('Primar II'!$G$6:$G$519,A69,'Primar II'!$F$6:$F$519,"F",'Primar II'!$AC$6:$AC$519,"I")</f>
        <v>0</v>
      </c>
      <c r="AP69" s="130">
        <f>countifs('Primar II'!$G$6:$G$519,A69,'Primar II'!$AC$6:$AC$519,"S")</f>
        <v>0</v>
      </c>
      <c r="AQ69" s="130">
        <f>countifs('Primar II'!$G$6:$G$519,C69,'Primar II'!$F$6:$F$519,"F",'Primar II'!$AC$6:$AC$519,"S")</f>
        <v>0</v>
      </c>
      <c r="AR69" s="130">
        <f>countifs('Primar II'!$G$6:$G$519,A69,'Primar II'!$AC$6:$AC$519,"B")</f>
        <v>0</v>
      </c>
      <c r="AS69" s="130">
        <f>countifs('Primar II'!$G$6:$G$519,E69,'Primar II'!$F$6:$F$519,"F",'Primar II'!$AC$6:$AC$519,"B")</f>
        <v>0</v>
      </c>
      <c r="AT69" s="130">
        <f>countifs('Primar II'!$G$6:$G$519,A69,'Primar II'!$AC$6:$AC$519,"FB")</f>
        <v>33</v>
      </c>
      <c r="AU69" s="130">
        <f>countifs('Primar II'!$G$6:$G$519,G69,'Primar II'!$F$6:$F$519,"F",'Primar II'!$AC$6:$AC$519,"FB")</f>
        <v>0</v>
      </c>
      <c r="AV69" s="21"/>
      <c r="AW69" s="21"/>
      <c r="AX69" s="130">
        <f>countifs('Primar II'!$G$6:$G$519,A69,'Primar II'!$AO$6:$AO$519,"DA")</f>
        <v>0</v>
      </c>
      <c r="AY69" s="130">
        <f>countifs('Primar II'!$G$6:$G$519,A69,'Primar II'!$F$6:$F$519,"F",'Primar II'!$AO$6:$AO$519,"DA")</f>
        <v>0</v>
      </c>
      <c r="AZ69" s="109"/>
    </row>
    <row r="70" ht="24.0" customHeight="1">
      <c r="A70" s="48" t="s">
        <v>729</v>
      </c>
      <c r="B70" s="130">
        <f>'SECRETARIAT SEM I'!B72</f>
        <v>28</v>
      </c>
      <c r="C70" s="130">
        <f>'SECRETARIAT SEM I'!C72</f>
        <v>11</v>
      </c>
      <c r="D70" s="130">
        <f>countifs('Primar final'!$G$6:$G$519,A70,'Primar final'!$AJ$6:$AJ$519,"DA")</f>
        <v>0</v>
      </c>
      <c r="E70" s="130">
        <f>countifs('Primar final'!$G$6:$G$519,A70,'Primar final'!$F$6:$F$519,"F",'Primar final'!$AJ$6:$AJ$519,"DA")</f>
        <v>0</v>
      </c>
      <c r="F70" s="130">
        <f>countifs('Primar final'!$G$6:$G$519,A70,'Primar final'!$AK$6:$AK$519,"DA")</f>
        <v>0</v>
      </c>
      <c r="G70" s="130">
        <f>countifs('Primar final'!$G$6:$G$519,A70,'Primar final'!$F$6:$F$519,"F",'Primar final'!$AK$6:$AK$519,"DA")</f>
        <v>0</v>
      </c>
      <c r="H70" s="130">
        <f>countifs('Primar final'!$G$6:$G$519,A70,'Primar final'!$AM$6:$AM$519,"DA")</f>
        <v>0</v>
      </c>
      <c r="I70" s="130">
        <f>countifs('Primar final'!$G$6:$G$519,A70,'Primar final'!$F$6:$F$519,"F",'Primar final'!$AM$6:$AM$519,"DA")</f>
        <v>0</v>
      </c>
      <c r="J70" s="130">
        <f>countifs('Primar final'!$G$6:$G$519,A70,'Primar final'!$AN$6:$AN$519,"DA")</f>
        <v>36</v>
      </c>
      <c r="K70" s="130">
        <f>countifs('Primar final'!$G$6:$G$519,A70,'Primar final'!$F$6:$F$519,"F",'Primar final'!$AN$6:$AN$519,"DA")</f>
        <v>17</v>
      </c>
      <c r="L70" s="21">
        <f>countifs('Primar final'!$G$6:$G$519,A70,'Primar final'!$AE$6:$AE$519,"=0",'Primar final'!$AN$6:$AN$519,"DA")</f>
        <v>36</v>
      </c>
      <c r="M70" s="130">
        <f>countifs('Primar final'!$G$6:$G$519,A70,'Primar final'!$AE$6:$AE$519,"=0",'Primar final'!$AN$6:$AN$519,"DA",'Primar final'!$F$6:$F$519,"F")</f>
        <v>17</v>
      </c>
      <c r="N70">
        <f>'SECRETARIAT SEM I'!H72</f>
        <v>0</v>
      </c>
      <c r="O70">
        <f>'SECRETARIAT SEM I'!I72</f>
        <v>0</v>
      </c>
      <c r="P70">
        <f>'SECRETARIAT SEM I'!D72</f>
        <v>0</v>
      </c>
      <c r="Q70">
        <f>'SECRETARIAT SEM I'!E72</f>
        <v>0</v>
      </c>
      <c r="R70">
        <f>'SECRETARIAT SEM II'!H70</f>
        <v>0</v>
      </c>
      <c r="S70">
        <f>'SECRETARIAT SEM II'!I70</f>
        <v>0</v>
      </c>
      <c r="T70">
        <f>'SECRETARIAT SEM II'!D70</f>
        <v>0</v>
      </c>
      <c r="U70">
        <f>'SECRETARIAT SEM II'!E70</f>
        <v>0</v>
      </c>
      <c r="V70">
        <f t="shared" si="56"/>
        <v>0</v>
      </c>
      <c r="W70">
        <f t="shared" si="57"/>
        <v>0</v>
      </c>
      <c r="X70" s="130">
        <f>COUNTIFS('Primar II'!$G$6:$G$519,A70,'Primar II'!$AE$6:$AE$519,"&gt;0")</f>
        <v>0</v>
      </c>
      <c r="Y70" s="130">
        <f>COUNTIFS('Primar II'!$G$6:$G$519,A70,'Primar II'!$F$6:$F$519,"F",'Primar II'!$AE$6:$AE$519,"&gt;0")</f>
        <v>0</v>
      </c>
      <c r="Z70" s="130">
        <f>COUNTIFS('Primar II'!$G$6:$G$519,A70,'Primar II'!$AE$6:$AE$519,"=1")</f>
        <v>0</v>
      </c>
      <c r="AA70" s="130">
        <f>COUNTIFS('Primar II'!$G$6:$G$519,A70,'Primar II'!$F$6:$F$519,"F",'Primar II'!$AE$6:$AE$519,"=1")</f>
        <v>0</v>
      </c>
      <c r="AB70" s="130">
        <f>COUNTIFS('Primar II'!$G$6:$G$519,A70,'Primar II'!$AE$6:$AE$519,"=2")</f>
        <v>0</v>
      </c>
      <c r="AC70" s="130">
        <f>COUNTIFS('Primar II'!$G$6:$G$519,A70,'Primar II'!$F$6:$F$519,"F",'Primar II'!$AE$6:$AE$519,"=2")</f>
        <v>0</v>
      </c>
      <c r="AD70" s="130">
        <f>COUNTIFS('Primar II'!$G$6:$G$519,A70,'Primar II'!$AE$6:$AE$519,"=3")</f>
        <v>0</v>
      </c>
      <c r="AE70" s="130">
        <f>COUNTIFS('Primar II'!$G$6:$G$519,A70,'Primar II'!$F$6:$F$519,"F",'Primar II'!$AE$6:$AE$519,"=3")</f>
        <v>0</v>
      </c>
      <c r="AF70" s="130">
        <f>COUNTIFS('Primar II'!$G$6:$G$519,A70,'Primar II'!$AE$6:$AE$519,"&gt;3")</f>
        <v>0</v>
      </c>
      <c r="AG70" s="130">
        <f>COUNTIFS('Primar II'!$G$6:$G$519,A70,'Primar II'!$F$6:$F$519,"F",'Primar II'!$AE$6:$AE$519,"&gt;3")</f>
        <v>0</v>
      </c>
      <c r="AH70" s="130">
        <f>sumifs('Primar II'!$AF$6:$AF$519,'Primar II'!$G$6:$G$519,A70)</f>
        <v>514</v>
      </c>
      <c r="AI70" s="130">
        <f>sumifs('Primar II'!$AF$6:$AF$519,'Primar II'!$G$6:$G$519,A70,'Primar II'!$F$6:$F$519,"F")</f>
        <v>121</v>
      </c>
      <c r="AJ70" s="130">
        <f>sumifs('Primar II'!$AH$6:$AH$519,'Primar II'!$G$6:$G$519,A70)</f>
        <v>514</v>
      </c>
      <c r="AK70" s="130">
        <f>sumifs('Primar II'!$AH$6:$AH$519,'Primar II'!$G$6:$G$519,A70,'Primar II'!$F$6:$F$519,"F")</f>
        <v>121</v>
      </c>
      <c r="AL70" s="130">
        <f>sumifs('Primar II'!$AG$6:$AG$519,'Primar II'!$G$6:$G$519,A70)</f>
        <v>0</v>
      </c>
      <c r="AM70" s="130">
        <f>sumifs('Primar II'!$AG$6:$AG$519,'Primar II'!$G$6:$G$519,A70,'Primar II'!$F$6:$F$519,"F")</f>
        <v>0</v>
      </c>
      <c r="AN70" s="130">
        <f>countifs('Primar II'!$G$6:$G$519,A70,'Primar II'!$AC$6:$AC$519,"I")</f>
        <v>0</v>
      </c>
      <c r="AO70" s="130">
        <f>countifs('Primar II'!$G$6:$G$519,A70,'Primar II'!$F$6:$F$519,"F",'Primar II'!$AC$6:$AC$519,"I")</f>
        <v>0</v>
      </c>
      <c r="AP70" s="130">
        <f>countifs('Primar II'!$G$6:$G$519,A70,'Primar II'!$AC$6:$AC$519,"S")</f>
        <v>0</v>
      </c>
      <c r="AQ70" s="130">
        <f>countifs('Primar II'!$G$6:$G$519,C70,'Primar II'!$F$6:$F$519,"F",'Primar II'!$AC$6:$AC$519,"S")</f>
        <v>0</v>
      </c>
      <c r="AR70" s="130">
        <f>countifs('Primar II'!$G$6:$G$519,A70,'Primar II'!$AC$6:$AC$519,"B")</f>
        <v>0</v>
      </c>
      <c r="AS70" s="130">
        <f>countifs('Primar II'!$G$6:$G$519,E70,'Primar II'!$F$6:$F$519,"F",'Primar II'!$AC$6:$AC$519,"B")</f>
        <v>0</v>
      </c>
      <c r="AT70" s="130">
        <f>countifs('Primar II'!$G$6:$G$519,A70,'Primar II'!$AC$6:$AC$519,"FB")</f>
        <v>36</v>
      </c>
      <c r="AU70" s="130">
        <f>countifs('Primar II'!$G$6:$G$519,G70,'Primar II'!$F$6:$F$519,"F",'Primar II'!$AC$6:$AC$519,"FB")</f>
        <v>0</v>
      </c>
      <c r="AV70" s="21"/>
      <c r="AW70" s="21"/>
      <c r="AX70" s="130">
        <f>countifs('Primar II'!$G$6:$G$519,A70,'Primar II'!$AO$6:$AO$519,"DA")</f>
        <v>0</v>
      </c>
      <c r="AY70" s="130">
        <f>countifs('Primar II'!$G$6:$G$519,A70,'Primar II'!$F$6:$F$519,"F",'Primar II'!$AO$6:$AO$519,"DA")</f>
        <v>0</v>
      </c>
      <c r="AZ70" s="109"/>
    </row>
    <row r="71" ht="24.0" customHeight="1">
      <c r="A71" s="133" t="s">
        <v>2071</v>
      </c>
      <c r="B71" s="134">
        <f t="shared" ref="B71:X71" si="58">SUM(B68:B70)</f>
        <v>28</v>
      </c>
      <c r="C71" s="134">
        <f t="shared" si="58"/>
        <v>11</v>
      </c>
      <c r="D71" s="134">
        <f t="shared" si="58"/>
        <v>0</v>
      </c>
      <c r="E71" s="134">
        <f t="shared" si="58"/>
        <v>0</v>
      </c>
      <c r="F71" s="134">
        <f t="shared" si="58"/>
        <v>0</v>
      </c>
      <c r="G71" s="134">
        <f t="shared" si="58"/>
        <v>0</v>
      </c>
      <c r="H71" s="134">
        <f t="shared" si="58"/>
        <v>1</v>
      </c>
      <c r="I71" s="134">
        <f t="shared" si="58"/>
        <v>0</v>
      </c>
      <c r="J71" s="134">
        <f t="shared" si="58"/>
        <v>102</v>
      </c>
      <c r="K71" s="134">
        <f t="shared" si="58"/>
        <v>44</v>
      </c>
      <c r="L71" s="134">
        <f t="shared" si="58"/>
        <v>102</v>
      </c>
      <c r="M71" s="134">
        <f t="shared" si="58"/>
        <v>44</v>
      </c>
      <c r="N71" s="134">
        <f t="shared" si="58"/>
        <v>0</v>
      </c>
      <c r="O71" s="134">
        <f t="shared" si="58"/>
        <v>0</v>
      </c>
      <c r="P71" s="134">
        <f t="shared" si="58"/>
        <v>0</v>
      </c>
      <c r="Q71" s="134">
        <f t="shared" si="58"/>
        <v>0</v>
      </c>
      <c r="R71" s="134">
        <f t="shared" si="58"/>
        <v>0</v>
      </c>
      <c r="S71" s="134">
        <f t="shared" si="58"/>
        <v>0</v>
      </c>
      <c r="T71" s="134">
        <f t="shared" si="58"/>
        <v>0</v>
      </c>
      <c r="U71" s="134">
        <f t="shared" si="58"/>
        <v>0</v>
      </c>
      <c r="V71" s="134">
        <f t="shared" si="58"/>
        <v>0</v>
      </c>
      <c r="W71" s="134">
        <f t="shared" si="58"/>
        <v>0</v>
      </c>
      <c r="X71" s="134">
        <f t="shared" si="58"/>
        <v>0</v>
      </c>
      <c r="Y71" s="134">
        <f t="shared" ref="Y71:AY71" si="59">sum(Y68:Y70)</f>
        <v>0</v>
      </c>
      <c r="Z71" s="134">
        <f t="shared" si="59"/>
        <v>0</v>
      </c>
      <c r="AA71" s="134">
        <f t="shared" si="59"/>
        <v>0</v>
      </c>
      <c r="AB71" s="134">
        <f t="shared" si="59"/>
        <v>0</v>
      </c>
      <c r="AC71" s="134">
        <f t="shared" si="59"/>
        <v>0</v>
      </c>
      <c r="AD71" s="134">
        <f t="shared" si="59"/>
        <v>0</v>
      </c>
      <c r="AE71" s="134">
        <f t="shared" si="59"/>
        <v>0</v>
      </c>
      <c r="AF71" s="134">
        <f t="shared" si="59"/>
        <v>0</v>
      </c>
      <c r="AG71" s="134">
        <f t="shared" si="59"/>
        <v>0</v>
      </c>
      <c r="AH71" s="134">
        <f t="shared" si="59"/>
        <v>514</v>
      </c>
      <c r="AI71" s="134">
        <f t="shared" si="59"/>
        <v>121</v>
      </c>
      <c r="AJ71" s="134">
        <f t="shared" si="59"/>
        <v>514</v>
      </c>
      <c r="AK71" s="134">
        <f t="shared" si="59"/>
        <v>121</v>
      </c>
      <c r="AL71" s="134">
        <f t="shared" si="59"/>
        <v>0</v>
      </c>
      <c r="AM71" s="134">
        <f t="shared" si="59"/>
        <v>0</v>
      </c>
      <c r="AN71" s="134">
        <f t="shared" si="59"/>
        <v>0</v>
      </c>
      <c r="AO71" s="134">
        <f t="shared" si="59"/>
        <v>0</v>
      </c>
      <c r="AP71" s="134">
        <f t="shared" si="59"/>
        <v>0</v>
      </c>
      <c r="AQ71" s="134">
        <f t="shared" si="59"/>
        <v>0</v>
      </c>
      <c r="AR71" s="134">
        <f t="shared" si="59"/>
        <v>1</v>
      </c>
      <c r="AS71" s="134">
        <f t="shared" si="59"/>
        <v>0</v>
      </c>
      <c r="AT71" s="134">
        <f t="shared" si="59"/>
        <v>101</v>
      </c>
      <c r="AU71" s="134">
        <f t="shared" si="59"/>
        <v>0</v>
      </c>
      <c r="AV71" s="134">
        <f t="shared" si="59"/>
        <v>0</v>
      </c>
      <c r="AW71" s="134">
        <f t="shared" si="59"/>
        <v>0</v>
      </c>
      <c r="AX71" s="134">
        <f t="shared" si="59"/>
        <v>0</v>
      </c>
      <c r="AY71" s="134">
        <f t="shared" si="59"/>
        <v>0</v>
      </c>
      <c r="AZ71" s="145"/>
    </row>
    <row r="72" ht="24.0" customHeight="1">
      <c r="A72" s="48" t="s">
        <v>795</v>
      </c>
      <c r="B72" s="130">
        <f>'SECRETARIAT SEM I'!B74</f>
        <v>31</v>
      </c>
      <c r="C72" s="130">
        <f>'SECRETARIAT SEM I'!C74</f>
        <v>12</v>
      </c>
      <c r="D72" s="130">
        <f>countifs('Primar final'!$G$6:$G$519,A72,'Primar final'!$AJ$6:$AJ$519,"DA")</f>
        <v>5</v>
      </c>
      <c r="E72" s="130">
        <f>countifs('Primar final'!$G$6:$G$519,A72,'Primar final'!$F$6:$F$519,"F",'Primar final'!$AJ$6:$AJ$519,"DA")</f>
        <v>3</v>
      </c>
      <c r="F72" s="130">
        <f>countifs('Primar final'!$G$6:$G$519,A72,'Primar final'!$AK$6:$AK$519,"DA")</f>
        <v>0</v>
      </c>
      <c r="G72" s="130">
        <f>countifs('Primar final'!$G$6:$G$519,A72,'Primar final'!$F$6:$F$519,"F",'Primar final'!$AK$6:$AK$519,"DA")</f>
        <v>0</v>
      </c>
      <c r="H72" s="130">
        <f>countifs('Primar final'!$G$6:$G$519,A72,'Primar final'!$AM$6:$AM$519,"DA")</f>
        <v>1</v>
      </c>
      <c r="I72" s="130">
        <f>countifs('Primar final'!$G$6:$G$519,A72,'Primar final'!$F$6:$F$519,"F",'Primar final'!$AM$6:$AM$519,"DA")</f>
        <v>0</v>
      </c>
      <c r="J72" s="130">
        <f>countifs('Primar final'!$G$6:$G$519,A72,'Primar final'!$AN$6:$AN$519,"DA")</f>
        <v>27</v>
      </c>
      <c r="K72" s="130">
        <f>countifs('Primar final'!$G$6:$G$519,A72,'Primar final'!$F$6:$F$519,"F",'Primar final'!$AN$6:$AN$519,"DA")</f>
        <v>13</v>
      </c>
      <c r="L72" s="21">
        <f>countifs('Primar final'!$G$6:$G$519,A72,'Primar final'!$AE$6:$AE$519,"=0",'Primar final'!$AN$6:$AN$519,"DA")</f>
        <v>27</v>
      </c>
      <c r="M72" s="130">
        <f>countifs('Primar final'!$G$6:$G$519,A72,'Primar final'!$AE$6:$AE$519,"=0",'Primar final'!$AN$6:$AN$519,"DA",'Primar final'!$F$6:$F$519,"F")</f>
        <v>13</v>
      </c>
      <c r="N72">
        <f>'SECRETARIAT SEM I'!H74</f>
        <v>0</v>
      </c>
      <c r="O72">
        <f>'SECRETARIAT SEM I'!I74</f>
        <v>0</v>
      </c>
      <c r="P72">
        <f>'SECRETARIAT SEM I'!D74</f>
        <v>0</v>
      </c>
      <c r="Q72">
        <f>'SECRETARIAT SEM I'!E74</f>
        <v>0</v>
      </c>
      <c r="R72">
        <f>'SECRETARIAT SEM II'!H72</f>
        <v>0</v>
      </c>
      <c r="S72">
        <f>'SECRETARIAT SEM II'!I72</f>
        <v>0</v>
      </c>
      <c r="T72">
        <f>'SECRETARIAT SEM II'!D72</f>
        <v>0</v>
      </c>
      <c r="U72">
        <f>'SECRETARIAT SEM II'!E72</f>
        <v>0</v>
      </c>
      <c r="V72">
        <f t="shared" ref="V72:V74" si="60">N72+R72</f>
        <v>0</v>
      </c>
      <c r="W72">
        <f t="shared" ref="W72:W74" si="61">P72+T72</f>
        <v>0</v>
      </c>
      <c r="X72" s="130">
        <f>COUNTIFS('Primar II'!$G$6:$G$519,A72,'Primar II'!$AE$6:$AE$519,"&gt;0")</f>
        <v>0</v>
      </c>
      <c r="Y72" s="130">
        <f>COUNTIFS('Primar II'!$G$6:$G$519,A72,'Primar II'!$F$6:$F$519,"F",'Primar II'!$AE$6:$AE$519,"&gt;0")</f>
        <v>0</v>
      </c>
      <c r="Z72" s="130">
        <f>COUNTIFS('Primar II'!$G$6:$G$519,A72,'Primar II'!$AE$6:$AE$519,"=1")</f>
        <v>0</v>
      </c>
      <c r="AA72" s="130">
        <f>COUNTIFS('Primar II'!$G$6:$G$519,A72,'Primar II'!$F$6:$F$519,"F",'Primar II'!$AE$6:$AE$519,"=1")</f>
        <v>0</v>
      </c>
      <c r="AB72" s="130">
        <f>COUNTIFS('Primar II'!$G$6:$G$519,A72,'Primar II'!$AE$6:$AE$519,"=2")</f>
        <v>0</v>
      </c>
      <c r="AC72" s="130">
        <f>COUNTIFS('Primar II'!$G$6:$G$519,A72,'Primar II'!$F$6:$F$519,"F",'Primar II'!$AE$6:$AE$519,"=2")</f>
        <v>0</v>
      </c>
      <c r="AD72" s="130">
        <f>COUNTIFS('Primar II'!$G$6:$G$519,A72,'Primar II'!$AE$6:$AE$519,"=3")</f>
        <v>0</v>
      </c>
      <c r="AE72" s="130">
        <f>COUNTIFS('Primar II'!$G$6:$G$519,A72,'Primar II'!$F$6:$F$519,"F",'Primar II'!$AE$6:$AE$519,"=3")</f>
        <v>0</v>
      </c>
      <c r="AF72" s="130">
        <f>COUNTIFS('Primar II'!$G$6:$G$519,A72,'Primar II'!$AE$6:$AE$519,"&gt;3")</f>
        <v>0</v>
      </c>
      <c r="AG72" s="130">
        <f>COUNTIFS('Primar II'!$G$6:$G$519,A72,'Primar II'!$F$6:$F$519,"F",'Primar II'!$AE$6:$AE$519,"&gt;3")</f>
        <v>0</v>
      </c>
      <c r="AH72" s="130">
        <f>sumifs('Primar II'!$AF$6:$AF$519,'Primar II'!$G$6:$G$519,A72)</f>
        <v>51</v>
      </c>
      <c r="AI72" s="130">
        <f>sumifs('Primar II'!$AF$6:$AF$519,'Primar II'!$G$6:$G$519,A72,'Primar II'!$F$6:$F$519,"F")</f>
        <v>9</v>
      </c>
      <c r="AJ72" s="130">
        <f>sumifs('Primar II'!$AH$6:$AH$519,'Primar II'!$G$6:$G$519,A72)</f>
        <v>51</v>
      </c>
      <c r="AK72" s="130">
        <f>sumifs('Primar II'!$AH$6:$AH$519,'Primar II'!$G$6:$G$519,A72,'Primar II'!$F$6:$F$519,"F")</f>
        <v>9</v>
      </c>
      <c r="AL72" s="130">
        <f>sumifs('Primar II'!$AG$6:$AG$519,'Primar II'!$G$6:$G$519,A72)</f>
        <v>0</v>
      </c>
      <c r="AM72" s="130">
        <f>sumifs('Primar II'!$AG$6:$AG$519,'Primar II'!$G$6:$G$519,A72,'Primar II'!$F$6:$F$519,"F")</f>
        <v>0</v>
      </c>
      <c r="AN72" s="130">
        <f>countifs('Primar II'!$G$6:$G$519,A72,'Primar II'!$AC$6:$AC$519,"I")</f>
        <v>0</v>
      </c>
      <c r="AO72" s="130">
        <f>countifs('Primar II'!$G$6:$G$519,A72,'Primar II'!$F$6:$F$519,"F",'Primar II'!$AC$6:$AC$519,"I")</f>
        <v>0</v>
      </c>
      <c r="AP72" s="130">
        <f>countifs('Primar II'!$G$6:$G$519,A72,'Primar II'!$AC$6:$AC$519,"S")</f>
        <v>0</v>
      </c>
      <c r="AQ72" s="130">
        <f>countifs('Primar II'!$G$6:$G$519,C72,'Primar II'!$F$6:$F$519,"F",'Primar II'!$AC$6:$AC$519,"S")</f>
        <v>0</v>
      </c>
      <c r="AR72" s="130">
        <f>countifs('Primar II'!$G$6:$G$519,A72,'Primar II'!$AC$6:$AC$519,"B")</f>
        <v>0</v>
      </c>
      <c r="AS72" s="130">
        <f>countifs('Primar II'!$G$6:$G$519,E72,'Primar II'!$F$6:$F$519,"F",'Primar II'!$AC$6:$AC$519,"B")</f>
        <v>0</v>
      </c>
      <c r="AT72" s="130">
        <f>countifs('Primar II'!$G$6:$G$519,A72,'Primar II'!$AC$6:$AC$519,"FB")</f>
        <v>27</v>
      </c>
      <c r="AU72" s="130">
        <f>countifs('Primar II'!$G$6:$G$519,G72,'Primar II'!$F$6:$F$519,"F",'Primar II'!$AC$6:$AC$519,"FB")</f>
        <v>0</v>
      </c>
      <c r="AV72" s="21"/>
      <c r="AW72" s="21"/>
      <c r="AX72" s="130">
        <f>countifs('Primar II'!$G$6:$G$519,A72,'Primar II'!$AO$6:$AO$519,"DA")</f>
        <v>0</v>
      </c>
      <c r="AY72" s="130">
        <f>countifs('Primar II'!$G$6:$G$519,A72,'Primar II'!$F$6:$F$519,"F",'Primar II'!$AO$6:$AO$519,"DA")</f>
        <v>0</v>
      </c>
      <c r="AZ72" s="109"/>
    </row>
    <row r="73" ht="24.0" customHeight="1">
      <c r="A73" s="48" t="s">
        <v>851</v>
      </c>
      <c r="B73" s="130">
        <f>'SECRETARIAT SEM I'!B75</f>
        <v>33</v>
      </c>
      <c r="C73" s="130">
        <f>'SECRETARIAT SEM I'!C75</f>
        <v>15</v>
      </c>
      <c r="D73" s="130">
        <f>countifs('Primar final'!$G$6:$G$519,A73,'Primar final'!$AJ$6:$AJ$519,"DA")</f>
        <v>0</v>
      </c>
      <c r="E73" s="130">
        <f>countifs('Primar final'!$G$6:$G$519,A73,'Primar final'!$F$6:$F$519,"F",'Primar final'!$AJ$6:$AJ$519,"DA")</f>
        <v>0</v>
      </c>
      <c r="F73" s="130">
        <f>countifs('Primar final'!$G$6:$G$519,A73,'Primar final'!$AK$6:$AK$519,"DA")</f>
        <v>0</v>
      </c>
      <c r="G73" s="130">
        <f>countifs('Primar final'!$G$6:$G$519,A73,'Primar final'!$F$6:$F$519,"F",'Primar final'!$AK$6:$AK$519,"DA")</f>
        <v>0</v>
      </c>
      <c r="H73" s="130">
        <f>countifs('Primar final'!$G$6:$G$519,A73,'Primar final'!$AM$6:$AM$519,"DA")</f>
        <v>0</v>
      </c>
      <c r="I73" s="130">
        <f>countifs('Primar final'!$G$6:$G$519,A73,'Primar final'!$F$6:$F$519,"F",'Primar final'!$AM$6:$AM$519,"DA")</f>
        <v>0</v>
      </c>
      <c r="J73" s="130">
        <f>countifs('Primar final'!$G$6:$G$519,A73,'Primar final'!$AN$6:$AN$519,"DA")</f>
        <v>30</v>
      </c>
      <c r="K73" s="130">
        <f>countifs('Primar final'!$G$6:$G$519,A73,'Primar final'!$F$6:$F$519,"F",'Primar final'!$AN$6:$AN$519,"DA")</f>
        <v>18</v>
      </c>
      <c r="L73" s="21">
        <f>countifs('Primar final'!$G$6:$G$519,A73,'Primar final'!$AE$6:$AE$519,"=0",'Primar final'!$AN$6:$AN$519,"DA")</f>
        <v>30</v>
      </c>
      <c r="M73" s="130">
        <f>countifs('Primar final'!$G$6:$G$519,A73,'Primar final'!$AE$6:$AE$519,"=0",'Primar final'!$AN$6:$AN$519,"DA",'Primar final'!$F$6:$F$519,"F")</f>
        <v>18</v>
      </c>
      <c r="N73">
        <f>'SECRETARIAT SEM I'!H75</f>
        <v>0</v>
      </c>
      <c r="O73">
        <f>'SECRETARIAT SEM I'!I75</f>
        <v>0</v>
      </c>
      <c r="P73">
        <f>'SECRETARIAT SEM I'!D75</f>
        <v>0</v>
      </c>
      <c r="Q73">
        <f>'SECRETARIAT SEM I'!E75</f>
        <v>0</v>
      </c>
      <c r="R73">
        <f>'SECRETARIAT SEM II'!H73</f>
        <v>0</v>
      </c>
      <c r="S73">
        <f>'SECRETARIAT SEM II'!I73</f>
        <v>0</v>
      </c>
      <c r="T73">
        <f>'SECRETARIAT SEM II'!D73</f>
        <v>0</v>
      </c>
      <c r="U73">
        <f>'SECRETARIAT SEM II'!E73</f>
        <v>0</v>
      </c>
      <c r="V73">
        <f t="shared" si="60"/>
        <v>0</v>
      </c>
      <c r="W73">
        <f t="shared" si="61"/>
        <v>0</v>
      </c>
      <c r="X73" s="130">
        <f>COUNTIFS('Primar II'!$G$6:$G$519,A73,'Primar II'!$AE$6:$AE$519,"&gt;0")</f>
        <v>0</v>
      </c>
      <c r="Y73" s="130">
        <f>COUNTIFS('Primar II'!$G$6:$G$519,A73,'Primar II'!$F$6:$F$519,"F",'Primar II'!$AE$6:$AE$519,"&gt;0")</f>
        <v>0</v>
      </c>
      <c r="Z73" s="130">
        <f>COUNTIFS('Primar II'!$G$6:$G$519,A73,'Primar II'!$AE$6:$AE$519,"=1")</f>
        <v>0</v>
      </c>
      <c r="AA73" s="130">
        <f>COUNTIFS('Primar II'!$G$6:$G$519,A73,'Primar II'!$F$6:$F$519,"F",'Primar II'!$AE$6:$AE$519,"=1")</f>
        <v>0</v>
      </c>
      <c r="AB73" s="130">
        <f>COUNTIFS('Primar II'!$G$6:$G$519,A73,'Primar II'!$AE$6:$AE$519,"=2")</f>
        <v>0</v>
      </c>
      <c r="AC73" s="130">
        <f>COUNTIFS('Primar II'!$G$6:$G$519,A73,'Primar II'!$F$6:$F$519,"F",'Primar II'!$AE$6:$AE$519,"=2")</f>
        <v>0</v>
      </c>
      <c r="AD73" s="130">
        <f>COUNTIFS('Primar II'!$G$6:$G$519,A73,'Primar II'!$AE$6:$AE$519,"=3")</f>
        <v>0</v>
      </c>
      <c r="AE73" s="130">
        <f>COUNTIFS('Primar II'!$G$6:$G$519,A73,'Primar II'!$F$6:$F$519,"F",'Primar II'!$AE$6:$AE$519,"=3")</f>
        <v>0</v>
      </c>
      <c r="AF73" s="130">
        <f>COUNTIFS('Primar II'!$G$6:$G$519,A73,'Primar II'!$AE$6:$AE$519,"&gt;3")</f>
        <v>0</v>
      </c>
      <c r="AG73" s="130">
        <f>COUNTIFS('Primar II'!$G$6:$G$519,A73,'Primar II'!$F$6:$F$519,"F",'Primar II'!$AE$6:$AE$519,"&gt;3")</f>
        <v>0</v>
      </c>
      <c r="AH73" s="130">
        <f>sumifs('Primar II'!$AF$6:$AF$519,'Primar II'!$G$6:$G$519,A73)</f>
        <v>0</v>
      </c>
      <c r="AI73" s="130">
        <f>sumifs('Primar II'!$AF$6:$AF$519,'Primar II'!$G$6:$G$519,A73,'Primar II'!$F$6:$F$519,"F")</f>
        <v>0</v>
      </c>
      <c r="AJ73" s="130">
        <f>sumifs('Primar II'!$AH$6:$AH$519,'Primar II'!$G$6:$G$519,A73)</f>
        <v>0</v>
      </c>
      <c r="AK73" s="130">
        <f>sumifs('Primar II'!$AH$6:$AH$519,'Primar II'!$G$6:$G$519,A73,'Primar II'!$F$6:$F$519,"F")</f>
        <v>0</v>
      </c>
      <c r="AL73" s="130">
        <f>sumifs('Primar II'!$AG$6:$AG$519,'Primar II'!$G$6:$G$519,A73)</f>
        <v>0</v>
      </c>
      <c r="AM73" s="130">
        <f>sumifs('Primar II'!$AG$6:$AG$519,'Primar II'!$G$6:$G$519,A73,'Primar II'!$F$6:$F$519,"F")</f>
        <v>0</v>
      </c>
      <c r="AN73" s="130">
        <f>countifs('Primar II'!$G$6:$G$519,A73,'Primar II'!$AC$6:$AC$519,"I")</f>
        <v>0</v>
      </c>
      <c r="AO73" s="130">
        <f>countifs('Primar II'!$G$6:$G$519,A73,'Primar II'!$F$6:$F$519,"F",'Primar II'!$AC$6:$AC$519,"I")</f>
        <v>0</v>
      </c>
      <c r="AP73" s="130">
        <f>countifs('Primar II'!$G$6:$G$519,A73,'Primar II'!$AC$6:$AC$519,"S")</f>
        <v>0</v>
      </c>
      <c r="AQ73" s="130">
        <f>countifs('Primar II'!$G$6:$G$519,C73,'Primar II'!$F$6:$F$519,"F",'Primar II'!$AC$6:$AC$519,"S")</f>
        <v>0</v>
      </c>
      <c r="AR73" s="130">
        <f>countifs('Primar II'!$G$6:$G$519,A73,'Primar II'!$AC$6:$AC$519,"B")</f>
        <v>0</v>
      </c>
      <c r="AS73" s="130">
        <f>countifs('Primar II'!$G$6:$G$519,E73,'Primar II'!$F$6:$F$519,"F",'Primar II'!$AC$6:$AC$519,"B")</f>
        <v>0</v>
      </c>
      <c r="AT73" s="130">
        <f>countifs('Primar II'!$G$6:$G$519,A73,'Primar II'!$AC$6:$AC$519,"FB")</f>
        <v>30</v>
      </c>
      <c r="AU73" s="130">
        <f>countifs('Primar II'!$G$6:$G$519,G73,'Primar II'!$F$6:$F$519,"F",'Primar II'!$AC$6:$AC$519,"FB")</f>
        <v>0</v>
      </c>
      <c r="AV73" s="21"/>
      <c r="AW73" s="21"/>
      <c r="AX73" s="130">
        <f>countifs('Primar II'!$G$6:$G$519,A73,'Primar II'!$AO$6:$AO$519,"DA")</f>
        <v>0</v>
      </c>
      <c r="AY73" s="130">
        <f>countifs('Primar II'!$G$6:$G$519,A73,'Primar II'!$F$6:$F$519,"F",'Primar II'!$AO$6:$AO$519,"DA")</f>
        <v>0</v>
      </c>
      <c r="AZ73" s="109"/>
    </row>
    <row r="74" ht="24.0" customHeight="1">
      <c r="A74" s="48" t="s">
        <v>904</v>
      </c>
      <c r="B74" s="130">
        <f>'SECRETARIAT SEM I'!B76</f>
        <v>36</v>
      </c>
      <c r="C74" s="130">
        <f>'SECRETARIAT SEM I'!C76</f>
        <v>17</v>
      </c>
      <c r="D74" s="130">
        <f>countifs('Primar final'!$G$6:$G$519,A74,'Primar final'!$AJ$6:$AJ$519,"DA")</f>
        <v>2</v>
      </c>
      <c r="E74" s="130">
        <f>countifs('Primar final'!$G$6:$G$519,A74,'Primar final'!$F$6:$F$519,"F",'Primar final'!$AJ$6:$AJ$519,"DA")</f>
        <v>1</v>
      </c>
      <c r="F74" s="130">
        <f>countifs('Primar final'!$G$6:$G$519,A74,'Primar final'!$AK$6:$AK$519,"DA")</f>
        <v>0</v>
      </c>
      <c r="G74" s="130">
        <f>countifs('Primar final'!$G$6:$G$519,A74,'Primar final'!$F$6:$F$519,"F",'Primar final'!$AK$6:$AK$519,"DA")</f>
        <v>0</v>
      </c>
      <c r="H74" s="130">
        <f>countifs('Primar final'!$G$6:$G$519,A74,'Primar final'!$AM$6:$AM$519,"DA")</f>
        <v>0</v>
      </c>
      <c r="I74" s="130">
        <f>countifs('Primar final'!$G$6:$G$519,A74,'Primar final'!$F$6:$F$519,"F",'Primar final'!$AM$6:$AM$519,"DA")</f>
        <v>0</v>
      </c>
      <c r="J74" s="130">
        <f>countifs('Primar final'!$G$6:$G$519,A74,'Primar final'!$AN$6:$AN$519,"DA")</f>
        <v>23</v>
      </c>
      <c r="K74" s="130">
        <f>countifs('Primar final'!$G$6:$G$519,A74,'Primar final'!$F$6:$F$519,"F",'Primar final'!$AN$6:$AN$519,"DA")</f>
        <v>7</v>
      </c>
      <c r="L74" s="21">
        <f>countifs('Primar final'!$G$6:$G$519,A74,'Primar final'!$AE$6:$AE$519,"=0",'Primar final'!$AN$6:$AN$519,"DA")</f>
        <v>23</v>
      </c>
      <c r="M74" s="130">
        <f>countifs('Primar final'!$G$6:$G$519,A74,'Primar final'!$AE$6:$AE$519,"=0",'Primar final'!$AN$6:$AN$519,"DA",'Primar final'!$F$6:$F$519,"F")</f>
        <v>7</v>
      </c>
      <c r="N74">
        <f>'SECRETARIAT SEM I'!H76</f>
        <v>0</v>
      </c>
      <c r="O74">
        <f>'SECRETARIAT SEM I'!I76</f>
        <v>0</v>
      </c>
      <c r="P74">
        <f>'SECRETARIAT SEM I'!D76</f>
        <v>0</v>
      </c>
      <c r="Q74">
        <f>'SECRETARIAT SEM I'!E76</f>
        <v>0</v>
      </c>
      <c r="R74">
        <f>'SECRETARIAT SEM II'!H74</f>
        <v>0</v>
      </c>
      <c r="S74">
        <f>'SECRETARIAT SEM II'!I74</f>
        <v>0</v>
      </c>
      <c r="T74">
        <f>'SECRETARIAT SEM II'!D74</f>
        <v>1</v>
      </c>
      <c r="U74">
        <f>'SECRETARIAT SEM II'!E74</f>
        <v>1</v>
      </c>
      <c r="V74">
        <f t="shared" si="60"/>
        <v>0</v>
      </c>
      <c r="W74">
        <f t="shared" si="61"/>
        <v>1</v>
      </c>
      <c r="X74" s="130">
        <f>COUNTIFS('Primar II'!$G$6:$G$519,A74,'Primar II'!$AE$6:$AE$519,"&gt;0")</f>
        <v>0</v>
      </c>
      <c r="Y74" s="130">
        <f>COUNTIFS('Primar II'!$G$6:$G$519,A74,'Primar II'!$F$6:$F$519,"F",'Primar II'!$AE$6:$AE$519,"&gt;0")</f>
        <v>0</v>
      </c>
      <c r="Z74" s="130">
        <f>COUNTIFS('Primar II'!$G$6:$G$519,A74,'Primar II'!$AE$6:$AE$519,"=1")</f>
        <v>0</v>
      </c>
      <c r="AA74" s="130">
        <f>COUNTIFS('Primar II'!$G$6:$G$519,A74,'Primar II'!$F$6:$F$519,"F",'Primar II'!$AE$6:$AE$519,"=1")</f>
        <v>0</v>
      </c>
      <c r="AB74" s="130">
        <f>COUNTIFS('Primar II'!$G$6:$G$519,A74,'Primar II'!$AE$6:$AE$519,"=2")</f>
        <v>0</v>
      </c>
      <c r="AC74" s="130">
        <f>COUNTIFS('Primar II'!$G$6:$G$519,A74,'Primar II'!$F$6:$F$519,"F",'Primar II'!$AE$6:$AE$519,"=2")</f>
        <v>0</v>
      </c>
      <c r="AD74" s="130">
        <f>COUNTIFS('Primar II'!$G$6:$G$519,A74,'Primar II'!$AE$6:$AE$519,"=3")</f>
        <v>0</v>
      </c>
      <c r="AE74" s="130">
        <f>COUNTIFS('Primar II'!$G$6:$G$519,A74,'Primar II'!$F$6:$F$519,"F",'Primar II'!$AE$6:$AE$519,"=3")</f>
        <v>0</v>
      </c>
      <c r="AF74" s="130">
        <f>COUNTIFS('Primar II'!$G$6:$G$519,A74,'Primar II'!$AE$6:$AE$519,"&gt;3")</f>
        <v>0</v>
      </c>
      <c r="AG74" s="130">
        <f>COUNTIFS('Primar II'!$G$6:$G$519,A74,'Primar II'!$F$6:$F$519,"F",'Primar II'!$AE$6:$AE$519,"&gt;3")</f>
        <v>0</v>
      </c>
      <c r="AH74" s="130">
        <f>sumifs('Primar II'!$AF$6:$AF$519,'Primar II'!$G$6:$G$519,A74)</f>
        <v>0</v>
      </c>
      <c r="AI74" s="130">
        <f>sumifs('Primar II'!$AF$6:$AF$519,'Primar II'!$G$6:$G$519,A74,'Primar II'!$F$6:$F$519,"F")</f>
        <v>0</v>
      </c>
      <c r="AJ74" s="130">
        <f>sumifs('Primar II'!$AH$6:$AH$519,'Primar II'!$G$6:$G$519,A74)</f>
        <v>0</v>
      </c>
      <c r="AK74" s="130">
        <f>sumifs('Primar II'!$AH$6:$AH$519,'Primar II'!$G$6:$G$519,A74,'Primar II'!$F$6:$F$519,"F")</f>
        <v>0</v>
      </c>
      <c r="AL74" s="130">
        <f>sumifs('Primar II'!$AG$6:$AG$519,'Primar II'!$G$6:$G$519,A74)</f>
        <v>0</v>
      </c>
      <c r="AM74" s="130">
        <f>sumifs('Primar II'!$AG$6:$AG$519,'Primar II'!$G$6:$G$519,A74,'Primar II'!$F$6:$F$519,"F")</f>
        <v>0</v>
      </c>
      <c r="AN74" s="130">
        <f>countifs('Primar II'!$G$6:$G$519,A74,'Primar II'!$AC$6:$AC$519,"I")</f>
        <v>0</v>
      </c>
      <c r="AO74" s="130">
        <f>countifs('Primar II'!$G$6:$G$519,A74,'Primar II'!$F$6:$F$519,"F",'Primar II'!$AC$6:$AC$519,"I")</f>
        <v>0</v>
      </c>
      <c r="AP74" s="130">
        <f>countifs('Primar II'!$G$6:$G$519,A74,'Primar II'!$AC$6:$AC$519,"S")</f>
        <v>0</v>
      </c>
      <c r="AQ74" s="130">
        <f>countifs('Primar II'!$G$6:$G$519,C74,'Primar II'!$F$6:$F$519,"F",'Primar II'!$AC$6:$AC$519,"S")</f>
        <v>0</v>
      </c>
      <c r="AR74" s="130">
        <f>countifs('Primar II'!$G$6:$G$519,A74,'Primar II'!$AC$6:$AC$519,"B")</f>
        <v>0</v>
      </c>
      <c r="AS74" s="130">
        <f>countifs('Primar II'!$G$6:$G$519,E74,'Primar II'!$F$6:$F$519,"F",'Primar II'!$AC$6:$AC$519,"B")</f>
        <v>0</v>
      </c>
      <c r="AT74" s="130">
        <f>countifs('Primar II'!$G$6:$G$519,A74,'Primar II'!$AC$6:$AC$519,"FB")</f>
        <v>23</v>
      </c>
      <c r="AU74" s="130">
        <f>countifs('Primar II'!$G$6:$G$519,G74,'Primar II'!$F$6:$F$519,"F",'Primar II'!$AC$6:$AC$519,"FB")</f>
        <v>0</v>
      </c>
      <c r="AV74" s="21"/>
      <c r="AW74" s="21"/>
      <c r="AX74" s="130">
        <f>countifs('Primar II'!$G$6:$G$519,A74,'Primar II'!$AO$6:$AO$519,"DA")</f>
        <v>0</v>
      </c>
      <c r="AY74" s="130">
        <f>countifs('Primar II'!$G$6:$G$519,A74,'Primar II'!$F$6:$F$519,"F",'Primar II'!$AO$6:$AO$519,"DA")</f>
        <v>0</v>
      </c>
      <c r="AZ74" s="109"/>
    </row>
    <row r="75" ht="24.0" customHeight="1">
      <c r="A75" s="133" t="s">
        <v>2071</v>
      </c>
      <c r="B75" s="134">
        <f t="shared" ref="B75:AY75" si="62">sum(B72:B74)</f>
        <v>100</v>
      </c>
      <c r="C75" s="134">
        <f t="shared" si="62"/>
        <v>44</v>
      </c>
      <c r="D75" s="134">
        <f t="shared" si="62"/>
        <v>7</v>
      </c>
      <c r="E75" s="134">
        <f t="shared" si="62"/>
        <v>4</v>
      </c>
      <c r="F75" s="134">
        <f t="shared" si="62"/>
        <v>0</v>
      </c>
      <c r="G75" s="134">
        <f t="shared" si="62"/>
        <v>0</v>
      </c>
      <c r="H75" s="134">
        <f t="shared" si="62"/>
        <v>1</v>
      </c>
      <c r="I75" s="134">
        <f t="shared" si="62"/>
        <v>0</v>
      </c>
      <c r="J75" s="134">
        <f t="shared" si="62"/>
        <v>80</v>
      </c>
      <c r="K75" s="134">
        <f t="shared" si="62"/>
        <v>38</v>
      </c>
      <c r="L75" s="134">
        <f t="shared" si="62"/>
        <v>80</v>
      </c>
      <c r="M75" s="134">
        <f t="shared" si="62"/>
        <v>38</v>
      </c>
      <c r="N75" s="134">
        <f t="shared" si="62"/>
        <v>0</v>
      </c>
      <c r="O75" s="134">
        <f t="shared" si="62"/>
        <v>0</v>
      </c>
      <c r="P75" s="134">
        <f t="shared" si="62"/>
        <v>0</v>
      </c>
      <c r="Q75" s="134">
        <f t="shared" si="62"/>
        <v>0</v>
      </c>
      <c r="R75" s="134">
        <f t="shared" si="62"/>
        <v>0</v>
      </c>
      <c r="S75" s="134">
        <f t="shared" si="62"/>
        <v>0</v>
      </c>
      <c r="T75" s="134">
        <f t="shared" si="62"/>
        <v>1</v>
      </c>
      <c r="U75" s="134">
        <f t="shared" si="62"/>
        <v>1</v>
      </c>
      <c r="V75" s="134">
        <f t="shared" si="62"/>
        <v>0</v>
      </c>
      <c r="W75" s="134">
        <f t="shared" si="62"/>
        <v>1</v>
      </c>
      <c r="X75" s="134">
        <f t="shared" si="62"/>
        <v>0</v>
      </c>
      <c r="Y75" s="134">
        <f t="shared" si="62"/>
        <v>0</v>
      </c>
      <c r="Z75" s="134">
        <f t="shared" si="62"/>
        <v>0</v>
      </c>
      <c r="AA75" s="134">
        <f t="shared" si="62"/>
        <v>0</v>
      </c>
      <c r="AB75" s="134">
        <f t="shared" si="62"/>
        <v>0</v>
      </c>
      <c r="AC75" s="134">
        <f t="shared" si="62"/>
        <v>0</v>
      </c>
      <c r="AD75" s="134">
        <f t="shared" si="62"/>
        <v>0</v>
      </c>
      <c r="AE75" s="134">
        <f t="shared" si="62"/>
        <v>0</v>
      </c>
      <c r="AF75" s="134">
        <f t="shared" si="62"/>
        <v>0</v>
      </c>
      <c r="AG75" s="134">
        <f t="shared" si="62"/>
        <v>0</v>
      </c>
      <c r="AH75" s="134">
        <f t="shared" si="62"/>
        <v>51</v>
      </c>
      <c r="AI75" s="134">
        <f t="shared" si="62"/>
        <v>9</v>
      </c>
      <c r="AJ75" s="134">
        <f t="shared" si="62"/>
        <v>51</v>
      </c>
      <c r="AK75" s="134">
        <f t="shared" si="62"/>
        <v>9</v>
      </c>
      <c r="AL75" s="134">
        <f t="shared" si="62"/>
        <v>0</v>
      </c>
      <c r="AM75" s="134">
        <f t="shared" si="62"/>
        <v>0</v>
      </c>
      <c r="AN75" s="134">
        <f t="shared" si="62"/>
        <v>0</v>
      </c>
      <c r="AO75" s="134">
        <f t="shared" si="62"/>
        <v>0</v>
      </c>
      <c r="AP75" s="134">
        <f t="shared" si="62"/>
        <v>0</v>
      </c>
      <c r="AQ75" s="134">
        <f t="shared" si="62"/>
        <v>0</v>
      </c>
      <c r="AR75" s="134">
        <f t="shared" si="62"/>
        <v>0</v>
      </c>
      <c r="AS75" s="134">
        <f t="shared" si="62"/>
        <v>0</v>
      </c>
      <c r="AT75" s="134">
        <f t="shared" si="62"/>
        <v>80</v>
      </c>
      <c r="AU75" s="134">
        <f t="shared" si="62"/>
        <v>0</v>
      </c>
      <c r="AV75" s="134">
        <f t="shared" si="62"/>
        <v>0</v>
      </c>
      <c r="AW75" s="134">
        <f t="shared" si="62"/>
        <v>0</v>
      </c>
      <c r="AX75" s="134">
        <f t="shared" si="62"/>
        <v>0</v>
      </c>
      <c r="AY75" s="134">
        <f t="shared" si="62"/>
        <v>0</v>
      </c>
      <c r="AZ75" s="145"/>
    </row>
    <row r="76" ht="24.0" customHeight="1">
      <c r="A76" s="139" t="s">
        <v>2096</v>
      </c>
      <c r="B76" s="147">
        <f t="shared" ref="B76:AY76" si="63">B75+B71+B67+B63+B59</f>
        <v>250</v>
      </c>
      <c r="C76" s="147">
        <f t="shared" si="63"/>
        <v>117</v>
      </c>
      <c r="D76" s="147">
        <f t="shared" si="63"/>
        <v>20</v>
      </c>
      <c r="E76" s="147">
        <f t="shared" si="63"/>
        <v>11</v>
      </c>
      <c r="F76" s="147">
        <f t="shared" si="63"/>
        <v>0</v>
      </c>
      <c r="G76" s="147">
        <f t="shared" si="63"/>
        <v>0</v>
      </c>
      <c r="H76" s="147">
        <f t="shared" si="63"/>
        <v>10</v>
      </c>
      <c r="I76" s="147">
        <f t="shared" si="63"/>
        <v>3</v>
      </c>
      <c r="J76" s="147">
        <f t="shared" si="63"/>
        <v>477</v>
      </c>
      <c r="K76" s="147">
        <f t="shared" si="63"/>
        <v>227</v>
      </c>
      <c r="L76" s="147">
        <f t="shared" si="63"/>
        <v>477</v>
      </c>
      <c r="M76" s="147">
        <f t="shared" si="63"/>
        <v>227</v>
      </c>
      <c r="N76" s="147">
        <f t="shared" si="63"/>
        <v>0</v>
      </c>
      <c r="O76" s="147">
        <f t="shared" si="63"/>
        <v>0</v>
      </c>
      <c r="P76" s="147">
        <f t="shared" si="63"/>
        <v>0</v>
      </c>
      <c r="Q76" s="147">
        <f t="shared" si="63"/>
        <v>0</v>
      </c>
      <c r="R76" s="147">
        <f t="shared" si="63"/>
        <v>0</v>
      </c>
      <c r="S76" s="147">
        <f t="shared" si="63"/>
        <v>0</v>
      </c>
      <c r="T76" s="147">
        <f t="shared" si="63"/>
        <v>10</v>
      </c>
      <c r="U76" s="147">
        <f t="shared" si="63"/>
        <v>7</v>
      </c>
      <c r="V76" s="147">
        <f t="shared" si="63"/>
        <v>0</v>
      </c>
      <c r="W76" s="147">
        <f t="shared" si="63"/>
        <v>10</v>
      </c>
      <c r="X76" s="147">
        <f t="shared" si="63"/>
        <v>0</v>
      </c>
      <c r="Y76" s="147">
        <f t="shared" si="63"/>
        <v>0</v>
      </c>
      <c r="Z76" s="147">
        <f t="shared" si="63"/>
        <v>0</v>
      </c>
      <c r="AA76" s="147">
        <f t="shared" si="63"/>
        <v>0</v>
      </c>
      <c r="AB76" s="147">
        <f t="shared" si="63"/>
        <v>0</v>
      </c>
      <c r="AC76" s="147">
        <f t="shared" si="63"/>
        <v>0</v>
      </c>
      <c r="AD76" s="147">
        <f t="shared" si="63"/>
        <v>0</v>
      </c>
      <c r="AE76" s="147">
        <f t="shared" si="63"/>
        <v>0</v>
      </c>
      <c r="AF76" s="147">
        <f t="shared" si="63"/>
        <v>0</v>
      </c>
      <c r="AG76" s="147">
        <f t="shared" si="63"/>
        <v>0</v>
      </c>
      <c r="AH76" s="147">
        <f t="shared" si="63"/>
        <v>1145</v>
      </c>
      <c r="AI76" s="147">
        <f t="shared" si="63"/>
        <v>398</v>
      </c>
      <c r="AJ76" s="147">
        <f t="shared" si="63"/>
        <v>1099</v>
      </c>
      <c r="AK76" s="147">
        <f t="shared" si="63"/>
        <v>398</v>
      </c>
      <c r="AL76" s="147">
        <f t="shared" si="63"/>
        <v>46</v>
      </c>
      <c r="AM76" s="147">
        <f t="shared" si="63"/>
        <v>0</v>
      </c>
      <c r="AN76" s="147">
        <f t="shared" si="63"/>
        <v>0</v>
      </c>
      <c r="AO76" s="147">
        <f t="shared" si="63"/>
        <v>0</v>
      </c>
      <c r="AP76" s="147">
        <f t="shared" si="63"/>
        <v>0</v>
      </c>
      <c r="AQ76" s="147">
        <f t="shared" si="63"/>
        <v>0</v>
      </c>
      <c r="AR76" s="147">
        <f t="shared" si="63"/>
        <v>1</v>
      </c>
      <c r="AS76" s="147">
        <f t="shared" si="63"/>
        <v>0</v>
      </c>
      <c r="AT76" s="147">
        <f t="shared" si="63"/>
        <v>390</v>
      </c>
      <c r="AU76" s="147">
        <f t="shared" si="63"/>
        <v>0</v>
      </c>
      <c r="AV76" s="147">
        <f t="shared" si="63"/>
        <v>0</v>
      </c>
      <c r="AW76" s="147">
        <f t="shared" si="63"/>
        <v>0</v>
      </c>
      <c r="AX76" s="147">
        <f t="shared" si="63"/>
        <v>0</v>
      </c>
      <c r="AY76" s="147">
        <f t="shared" si="63"/>
        <v>0</v>
      </c>
      <c r="AZ76" s="146"/>
    </row>
    <row r="77" ht="24.0" customHeight="1"/>
    <row r="78" ht="24.0" customHeight="1"/>
    <row r="81">
      <c r="A81" s="148" t="s">
        <v>2098</v>
      </c>
      <c r="B81" s="149">
        <f t="shared" ref="B81:AY81" si="64">B76+B50+B29</f>
        <v>988</v>
      </c>
      <c r="C81" s="149">
        <f t="shared" si="64"/>
        <v>533</v>
      </c>
      <c r="D81" s="149">
        <f t="shared" si="64"/>
        <v>38</v>
      </c>
      <c r="E81" s="149">
        <f t="shared" si="64"/>
        <v>21</v>
      </c>
      <c r="F81" s="149">
        <f t="shared" si="64"/>
        <v>1</v>
      </c>
      <c r="G81" s="149">
        <f t="shared" si="64"/>
        <v>1</v>
      </c>
      <c r="H81" s="149">
        <f t="shared" si="64"/>
        <v>27</v>
      </c>
      <c r="I81" s="149">
        <f t="shared" si="64"/>
        <v>12</v>
      </c>
      <c r="J81" s="149">
        <f t="shared" si="64"/>
        <v>1395</v>
      </c>
      <c r="K81" s="149">
        <f t="shared" si="64"/>
        <v>703</v>
      </c>
      <c r="L81" s="149">
        <f t="shared" si="64"/>
        <v>1394</v>
      </c>
      <c r="M81" s="149">
        <f t="shared" si="64"/>
        <v>702</v>
      </c>
      <c r="N81" s="149">
        <f t="shared" si="64"/>
        <v>0</v>
      </c>
      <c r="O81" s="149">
        <f t="shared" si="64"/>
        <v>0</v>
      </c>
      <c r="P81" s="149">
        <f t="shared" si="64"/>
        <v>9</v>
      </c>
      <c r="Q81" s="149">
        <f t="shared" si="64"/>
        <v>3</v>
      </c>
      <c r="R81" s="149">
        <f t="shared" si="64"/>
        <v>59</v>
      </c>
      <c r="S81" s="149">
        <f t="shared" si="64"/>
        <v>13</v>
      </c>
      <c r="T81" s="149">
        <f t="shared" si="64"/>
        <v>326</v>
      </c>
      <c r="U81" s="149">
        <f t="shared" si="64"/>
        <v>135</v>
      </c>
      <c r="V81" s="149">
        <f t="shared" si="64"/>
        <v>535</v>
      </c>
      <c r="W81" s="149">
        <f t="shared" si="64"/>
        <v>342</v>
      </c>
      <c r="X81" s="149">
        <f t="shared" si="64"/>
        <v>1</v>
      </c>
      <c r="Y81" s="149">
        <f t="shared" si="64"/>
        <v>1</v>
      </c>
      <c r="Z81" s="149">
        <f t="shared" si="64"/>
        <v>0</v>
      </c>
      <c r="AA81" s="149">
        <f t="shared" si="64"/>
        <v>0</v>
      </c>
      <c r="AB81" s="149">
        <f t="shared" si="64"/>
        <v>0</v>
      </c>
      <c r="AC81" s="149">
        <f t="shared" si="64"/>
        <v>0</v>
      </c>
      <c r="AD81" s="149">
        <f t="shared" si="64"/>
        <v>0</v>
      </c>
      <c r="AE81" s="149">
        <f t="shared" si="64"/>
        <v>0</v>
      </c>
      <c r="AF81" s="149">
        <f t="shared" si="64"/>
        <v>1</v>
      </c>
      <c r="AG81" s="149">
        <f t="shared" si="64"/>
        <v>1</v>
      </c>
      <c r="AH81" s="149">
        <f t="shared" si="64"/>
        <v>35963</v>
      </c>
      <c r="AI81" s="149">
        <f t="shared" si="64"/>
        <v>19327</v>
      </c>
      <c r="AJ81" s="149">
        <f t="shared" si="64"/>
        <v>31849</v>
      </c>
      <c r="AK81" s="149">
        <f t="shared" si="64"/>
        <v>17234</v>
      </c>
      <c r="AL81" s="149">
        <f t="shared" si="64"/>
        <v>4114</v>
      </c>
      <c r="AM81" s="149">
        <f t="shared" si="64"/>
        <v>2093</v>
      </c>
      <c r="AN81" s="149">
        <f t="shared" si="64"/>
        <v>0</v>
      </c>
      <c r="AO81" s="149">
        <f t="shared" si="64"/>
        <v>0</v>
      </c>
      <c r="AP81" s="149">
        <f t="shared" si="64"/>
        <v>2</v>
      </c>
      <c r="AQ81" s="149">
        <f t="shared" si="64"/>
        <v>2</v>
      </c>
      <c r="AR81" s="149">
        <f t="shared" si="64"/>
        <v>2</v>
      </c>
      <c r="AS81" s="149">
        <f t="shared" si="64"/>
        <v>1</v>
      </c>
      <c r="AT81" s="149">
        <f t="shared" si="64"/>
        <v>406</v>
      </c>
      <c r="AU81" s="149">
        <f t="shared" si="64"/>
        <v>9</v>
      </c>
      <c r="AV81" s="149">
        <f t="shared" si="64"/>
        <v>900</v>
      </c>
      <c r="AW81" s="149">
        <f t="shared" si="64"/>
        <v>464</v>
      </c>
      <c r="AX81" s="149">
        <f t="shared" si="64"/>
        <v>0</v>
      </c>
      <c r="AY81" s="149">
        <f t="shared" si="64"/>
        <v>0</v>
      </c>
      <c r="AZ81" s="149"/>
    </row>
  </sheetData>
  <printOptions gridLines="1" horizontalCentered="1"/>
  <pageMargins bottom="0.75" footer="0.0" header="0.0" left="0.7" right="0.7" top="0.75"/>
  <pageSetup fitToHeight="0" paperSize="8" cellComments="atEnd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1.0"/>
    <col customWidth="1" min="2" max="2" width="5.29"/>
    <col customWidth="1" min="8" max="8" width="20.14"/>
    <col customWidth="1" min="9" max="9" width="6.57"/>
    <col customWidth="1" min="10" max="10" width="7.71"/>
    <col customWidth="1" min="11" max="11" width="9.43"/>
    <col customWidth="1" min="12" max="12" width="9.71"/>
    <col customWidth="1" min="13" max="14" width="8.29"/>
    <col customWidth="1" min="15" max="15" width="10.43"/>
    <col customWidth="1" min="16" max="16" width="18.14"/>
  </cols>
  <sheetData>
    <row r="1">
      <c r="A1" s="106" t="s">
        <v>2099</v>
      </c>
      <c r="G1" s="106" t="s">
        <v>1750</v>
      </c>
      <c r="P1" s="106"/>
    </row>
    <row r="2">
      <c r="F2" s="2" t="s">
        <v>2100</v>
      </c>
    </row>
    <row r="3">
      <c r="F3" s="11" t="s">
        <v>80</v>
      </c>
      <c r="L3" s="2"/>
      <c r="P3" s="2" t="s">
        <v>2100</v>
      </c>
    </row>
    <row r="4">
      <c r="F4" s="11" t="s">
        <v>279</v>
      </c>
      <c r="L4" s="2"/>
      <c r="P4" s="17" t="s">
        <v>82</v>
      </c>
    </row>
    <row r="5">
      <c r="A5" s="5" t="s">
        <v>1751</v>
      </c>
      <c r="B5" s="5" t="s">
        <v>6</v>
      </c>
      <c r="C5" s="5" t="s">
        <v>1752</v>
      </c>
      <c r="F5" s="11" t="s">
        <v>508</v>
      </c>
      <c r="G5" s="5" t="s">
        <v>1751</v>
      </c>
      <c r="H5" s="5" t="s">
        <v>1751</v>
      </c>
      <c r="I5" s="5" t="s">
        <v>6</v>
      </c>
      <c r="J5" s="5" t="s">
        <v>1752</v>
      </c>
      <c r="L5" s="2"/>
      <c r="P5" s="17" t="s">
        <v>218</v>
      </c>
    </row>
    <row r="6">
      <c r="A6" s="2" t="s">
        <v>508</v>
      </c>
      <c r="B6" s="2" t="s">
        <v>79</v>
      </c>
      <c r="C6" s="107">
        <f>countifs('Liceu I'!$F$5:$F$565,B6,'Liceu I'!$G$5:$G$565,$A$6,'Liceu I'!$BE$5:$BE$565,"DA")</f>
        <v>0</v>
      </c>
      <c r="F6" s="11" t="s">
        <v>712</v>
      </c>
      <c r="G6" s="2" t="s">
        <v>508</v>
      </c>
      <c r="H6" s="2" t="s">
        <v>529</v>
      </c>
      <c r="I6" s="2" t="s">
        <v>79</v>
      </c>
      <c r="J6" s="2">
        <v>22.0</v>
      </c>
      <c r="K6" s="2"/>
      <c r="L6" s="2"/>
      <c r="P6" s="17" t="s">
        <v>318</v>
      </c>
    </row>
    <row r="7">
      <c r="B7" s="2" t="s">
        <v>96</v>
      </c>
      <c r="C7" s="107">
        <f>countifs('Liceu I'!$F$5:$F$565,B7,'Liceu I'!$G$5:$G$565,$A$6,'Liceu I'!$BE$5:$BE$565,"DA")</f>
        <v>0</v>
      </c>
      <c r="F7" s="11" t="s">
        <v>858</v>
      </c>
      <c r="I7" s="2" t="s">
        <v>96</v>
      </c>
      <c r="J7" s="2">
        <v>6.0</v>
      </c>
      <c r="L7" s="2"/>
      <c r="P7" s="17" t="s">
        <v>1990</v>
      </c>
    </row>
    <row r="8">
      <c r="C8" s="108">
        <f>SUM(C6:C7)</f>
        <v>0</v>
      </c>
      <c r="F8" s="11" t="s">
        <v>937</v>
      </c>
      <c r="J8" s="5">
        <v>28.0</v>
      </c>
      <c r="L8" s="2"/>
      <c r="P8" s="17" t="s">
        <v>396</v>
      </c>
    </row>
    <row r="9">
      <c r="A9" s="5" t="s">
        <v>1755</v>
      </c>
      <c r="F9" s="11" t="s">
        <v>1078</v>
      </c>
      <c r="G9" s="5" t="s">
        <v>1755</v>
      </c>
      <c r="H9" s="5" t="s">
        <v>1757</v>
      </c>
      <c r="I9" s="2" t="s">
        <v>70</v>
      </c>
      <c r="L9" s="2"/>
      <c r="P9" s="17" t="s">
        <v>466</v>
      </c>
    </row>
    <row r="10">
      <c r="A10" s="2" t="s">
        <v>1760</v>
      </c>
      <c r="B10" s="2" t="s">
        <v>79</v>
      </c>
      <c r="C10">
        <f>countifs('Liceu I'!$F$5:$F$565,B10,'Liceu I'!G5:G565,$A$6,'Liceu I'!$AY$5:$AY$565,"&lt;6")</f>
        <v>0</v>
      </c>
      <c r="F10" s="11" t="s">
        <v>1182</v>
      </c>
      <c r="G10" s="2"/>
      <c r="H10" s="2" t="s">
        <v>70</v>
      </c>
      <c r="I10" s="2" t="s">
        <v>79</v>
      </c>
      <c r="J10">
        <f>SUMIFS('Primar II'!$AP$6:$AP$489,'Primar II'!$G$6:$G$489,$H$6,'Primar II'!$F$6:$F$489,I10)</f>
        <v>0</v>
      </c>
      <c r="L10" s="2"/>
      <c r="P10" s="17" t="s">
        <v>529</v>
      </c>
    </row>
    <row r="11">
      <c r="B11" s="2" t="s">
        <v>96</v>
      </c>
      <c r="C11">
        <f>countifs('Liceu I'!$F$5:$F$565,B11,'Liceu I'!$G$5:$G$565,$A$6,'Liceu I'!$AY$5:$AY$565,"&lt;6")</f>
        <v>0</v>
      </c>
      <c r="F11" s="11" t="s">
        <v>1237</v>
      </c>
      <c r="I11" s="2" t="s">
        <v>96</v>
      </c>
      <c r="J11">
        <f>SUMIFS('Primar II'!$AP$6:$AP$489,'Primar II'!$G$6:$G$489,$H$6,'Primar II'!$F$6:$F$489,I11)</f>
        <v>0</v>
      </c>
      <c r="L11" s="2"/>
      <c r="P11" s="17" t="s">
        <v>2101</v>
      </c>
    </row>
    <row r="12">
      <c r="A12" s="2" t="s">
        <v>1765</v>
      </c>
      <c r="B12" s="2" t="s">
        <v>79</v>
      </c>
      <c r="C12">
        <f>countifs('Liceu I'!$F$5:$F$565,B12,'Liceu I'!$G$5:$G$565,$A$6,'Liceu I'!$AY$5:$AY$565,"&lt;7")-C10</f>
        <v>0</v>
      </c>
      <c r="F12" s="11" t="s">
        <v>1302</v>
      </c>
      <c r="G12" s="2"/>
      <c r="H12" s="2" t="s">
        <v>71</v>
      </c>
      <c r="I12" s="2" t="s">
        <v>79</v>
      </c>
      <c r="J12" s="109">
        <f>SUMIFS('Primar II'!$AQ$6:$AQ$489,'Primar II'!$G$6:$G$489,$H$6,'Primar II'!$F$6:$F$489,I12)</f>
        <v>3</v>
      </c>
      <c r="L12" s="2"/>
      <c r="P12" s="17" t="s">
        <v>594</v>
      </c>
    </row>
    <row r="13">
      <c r="B13" s="2" t="s">
        <v>96</v>
      </c>
      <c r="C13">
        <f>countifs('Liceu I'!$F$5:$F$565,B13,'Liceu I'!$G$5:$G$565,$A$6,'Liceu I'!$AY$5:$AY$565,"&lt;7")-C11</f>
        <v>0</v>
      </c>
      <c r="F13" s="11" t="s">
        <v>1353</v>
      </c>
      <c r="I13" s="2" t="s">
        <v>96</v>
      </c>
      <c r="J13" s="109">
        <f>SUMIFS('Primar II'!$AQ$6:$AQ$489,'Primar II'!$G$6:$G$489,$H$6,'Primar II'!$F$6:$F$489,I13)</f>
        <v>0</v>
      </c>
      <c r="L13" s="2"/>
      <c r="P13" s="17" t="s">
        <v>669</v>
      </c>
    </row>
    <row r="14">
      <c r="A14" s="2" t="s">
        <v>1766</v>
      </c>
      <c r="B14" s="2" t="s">
        <v>79</v>
      </c>
      <c r="C14">
        <f>countifs('Liceu I'!$F$5:$F$565,B14,'Liceu I'!$G$5:$G$565,$A$6,'Liceu I'!$AY$5:$AY$565,"&lt;8")-C10-C12</f>
        <v>0</v>
      </c>
      <c r="F14" s="11" t="s">
        <v>1414</v>
      </c>
      <c r="G14" s="2"/>
      <c r="H14" s="2" t="s">
        <v>72</v>
      </c>
      <c r="I14" s="2" t="s">
        <v>79</v>
      </c>
      <c r="J14" s="150">
        <v>10.0</v>
      </c>
      <c r="L14" s="2"/>
      <c r="P14" s="17" t="s">
        <v>729</v>
      </c>
    </row>
    <row r="15">
      <c r="B15" s="2" t="s">
        <v>96</v>
      </c>
      <c r="C15">
        <f>countifs('Liceu I'!$F$5:$F$565,B15,'Liceu I'!$G$5:$G$565,$A$6,'Liceu I'!$AY$5:$AY$565,"&lt;8")-C11-C13</f>
        <v>0</v>
      </c>
      <c r="F15" s="11" t="s">
        <v>1470</v>
      </c>
      <c r="I15" s="2" t="s">
        <v>96</v>
      </c>
      <c r="J15" s="109">
        <f>SUMIFS('Primar II'!$AR$6:$AR$489,'Primar II'!$G$6:$G$489,$H$6,'Primar II'!$F$6:$F$489,I15)</f>
        <v>3</v>
      </c>
      <c r="L15" s="2"/>
      <c r="P15" s="17" t="s">
        <v>2102</v>
      </c>
    </row>
    <row r="16">
      <c r="A16" s="2" t="s">
        <v>1769</v>
      </c>
      <c r="B16" s="2" t="s">
        <v>79</v>
      </c>
      <c r="C16">
        <f>countifs('Liceu I'!$F$5:$F$565,B16,'Liceu I'!$G$5:$G$565,$A$6,'Liceu I'!$AY$5:$AY$565,"&lt;9")-C14-C12-C10</f>
        <v>0</v>
      </c>
      <c r="F16" s="11" t="s">
        <v>89</v>
      </c>
      <c r="G16" s="2"/>
      <c r="H16" s="2" t="s">
        <v>73</v>
      </c>
      <c r="I16" s="2" t="s">
        <v>79</v>
      </c>
      <c r="J16" s="150"/>
      <c r="L16" s="2"/>
      <c r="P16" s="17" t="s">
        <v>795</v>
      </c>
    </row>
    <row r="17">
      <c r="B17" s="2" t="s">
        <v>96</v>
      </c>
      <c r="C17">
        <f>countifs('Liceu I'!$F$5:$F$565,B17,'Liceu I'!$G$5:$G$565,$A$6,'Liceu I'!$AY$5:$AY$565,"&lt;9")-C15-C13-C11</f>
        <v>0</v>
      </c>
      <c r="F17" s="11" t="s">
        <v>312</v>
      </c>
      <c r="I17" s="2" t="s">
        <v>96</v>
      </c>
      <c r="J17" s="150">
        <v>4.0</v>
      </c>
      <c r="L17" s="2"/>
      <c r="P17" s="17" t="s">
        <v>851</v>
      </c>
    </row>
    <row r="18">
      <c r="A18" s="2" t="s">
        <v>1773</v>
      </c>
      <c r="B18" s="2" t="s">
        <v>79</v>
      </c>
      <c r="C18">
        <f>countifs('Liceu I'!$F$5:$F$565,B18,'Liceu I'!$G$5:$G$565,$A$6,'Liceu I'!$AY$5:$AY$565,"&lt;=10")-C16-C14-C12-C10</f>
        <v>0</v>
      </c>
      <c r="F18" s="11" t="s">
        <v>513</v>
      </c>
      <c r="G18" s="2"/>
      <c r="J18" s="108">
        <f>SUM(J10:J17)</f>
        <v>20</v>
      </c>
      <c r="L18" s="2"/>
      <c r="P18" s="17" t="s">
        <v>904</v>
      </c>
    </row>
    <row r="19">
      <c r="B19" s="2" t="s">
        <v>96</v>
      </c>
      <c r="C19">
        <f>countifs('Liceu I'!$F$5:$F$565,B19,'Liceu I'!$G$5:$G$565,$A$6,'Liceu I'!$AY$5:$AY$565,"&lt;=10")-C17-C15-C13-C11</f>
        <v>0</v>
      </c>
      <c r="F19" s="11" t="s">
        <v>679</v>
      </c>
      <c r="L19" s="2"/>
      <c r="P19" s="17" t="s">
        <v>2103</v>
      </c>
    </row>
    <row r="20">
      <c r="C20">
        <f>SUM(C10:C19)</f>
        <v>0</v>
      </c>
      <c r="F20" s="11" t="s">
        <v>836</v>
      </c>
      <c r="L20" s="2"/>
      <c r="P20" s="17" t="s">
        <v>950</v>
      </c>
    </row>
    <row r="21">
      <c r="A21" s="5" t="s">
        <v>1807</v>
      </c>
      <c r="F21" s="11" t="s">
        <v>995</v>
      </c>
      <c r="G21" s="5" t="s">
        <v>1807</v>
      </c>
      <c r="L21" s="2"/>
      <c r="P21" s="17" t="s">
        <v>1005</v>
      </c>
    </row>
    <row r="22">
      <c r="F22" s="11" t="s">
        <v>1136</v>
      </c>
      <c r="L22" s="2"/>
      <c r="P22" s="17" t="s">
        <v>1056</v>
      </c>
    </row>
    <row r="23">
      <c r="F23" s="11"/>
      <c r="L23" s="2"/>
      <c r="P23" s="17" t="s">
        <v>1108</v>
      </c>
    </row>
    <row r="24">
      <c r="F24" s="11" t="s">
        <v>1216</v>
      </c>
    </row>
    <row r="25">
      <c r="A25" s="5" t="s">
        <v>1775</v>
      </c>
      <c r="B25" s="2" t="s">
        <v>79</v>
      </c>
      <c r="C25" s="109">
        <f>countifs('Liceu II'!$F$5:$F$590,B25,'Liceu II'!$G$5:$G$590,$A$6,'Liceu II'!$BA$5:$BA$590,"&gt;0")</f>
        <v>0</v>
      </c>
      <c r="F25" s="11" t="s">
        <v>1284</v>
      </c>
      <c r="G25" s="5" t="s">
        <v>1775</v>
      </c>
      <c r="H25" s="5" t="s">
        <v>1775</v>
      </c>
      <c r="I25" s="2" t="s">
        <v>79</v>
      </c>
      <c r="J25">
        <f>COUNTIFS('Primar II'!$G$6:$G$489,$H$6,'Primar II'!$F$6:$F$489,I25,'Primar II'!$AE$6:$AE$489,"&gt;0")</f>
        <v>0</v>
      </c>
    </row>
    <row r="26">
      <c r="B26" s="2" t="s">
        <v>96</v>
      </c>
      <c r="C26" s="109">
        <f>countifs('Liceu II'!$F$5:$F$590,B26,'Liceu II'!$G$5:$G$590,$A$6,'Liceu II'!$BA$5:$BA$590,"&gt;0")</f>
        <v>0</v>
      </c>
      <c r="F26" s="11" t="s">
        <v>1343</v>
      </c>
      <c r="I26" s="2" t="s">
        <v>96</v>
      </c>
      <c r="J26">
        <f>COUNTIFS('Primar II'!$G$6:$G$489,$H$6,'Primar II'!$F$6:$F$489,I26,'Primar II'!$AE$6:$AE$489,"&gt;0")</f>
        <v>0</v>
      </c>
    </row>
    <row r="27">
      <c r="A27" s="5" t="s">
        <v>1776</v>
      </c>
      <c r="C27" s="108">
        <f>SUM(C25:C26)</f>
        <v>0</v>
      </c>
      <c r="F27" s="11" t="s">
        <v>1410</v>
      </c>
      <c r="G27" s="5" t="s">
        <v>1776</v>
      </c>
      <c r="H27" s="5" t="s">
        <v>1776</v>
      </c>
      <c r="J27">
        <f>SUM(J25:J26)</f>
        <v>0</v>
      </c>
    </row>
    <row r="28">
      <c r="A28" s="5" t="s">
        <v>1778</v>
      </c>
      <c r="C28">
        <f>C82-C27-C85</f>
        <v>0</v>
      </c>
      <c r="F28" s="11" t="s">
        <v>1480</v>
      </c>
      <c r="G28" s="5" t="s">
        <v>1778</v>
      </c>
      <c r="H28" s="5" t="s">
        <v>1778</v>
      </c>
      <c r="J28" s="2">
        <f>J82-J27</f>
        <v>27</v>
      </c>
    </row>
    <row r="29">
      <c r="A29" s="2"/>
      <c r="F29" s="11" t="s">
        <v>1520</v>
      </c>
      <c r="G29" s="2"/>
    </row>
    <row r="30">
      <c r="A30" s="2"/>
      <c r="F30" s="11" t="s">
        <v>1547</v>
      </c>
      <c r="G30" s="2"/>
    </row>
    <row r="31">
      <c r="A31" s="5" t="s">
        <v>1779</v>
      </c>
      <c r="F31" s="11" t="s">
        <v>1577</v>
      </c>
      <c r="G31" s="5" t="s">
        <v>1779</v>
      </c>
      <c r="H31" s="5" t="s">
        <v>1779</v>
      </c>
    </row>
    <row r="32">
      <c r="A32" s="2" t="s">
        <v>1781</v>
      </c>
      <c r="B32" s="2" t="s">
        <v>79</v>
      </c>
      <c r="C32" s="109">
        <f>countifs('Liceu II'!$F$5:$F$590,B32,'Liceu II'!$G$5:$G$590,$A$6,'Liceu II'!$BA$5:$BA$590,"=1")</f>
        <v>0</v>
      </c>
      <c r="F32" s="11" t="s">
        <v>1607</v>
      </c>
      <c r="G32" s="2" t="s">
        <v>2104</v>
      </c>
      <c r="H32" s="2" t="s">
        <v>1781</v>
      </c>
      <c r="I32" s="2" t="s">
        <v>79</v>
      </c>
      <c r="J32">
        <f>COUNTIFS('Primar II'!$G$6:$G$489,$H$6,'Primar II'!$F$6:$F$489,I32,'Primar II'!$AE$6:$AE$489,"1")</f>
        <v>0</v>
      </c>
    </row>
    <row r="33">
      <c r="A33" s="2"/>
      <c r="B33" s="2" t="s">
        <v>96</v>
      </c>
      <c r="C33" s="109">
        <f>countifs('Liceu II'!$F$5:$F$590,B33,'Liceu II'!$G$5:$G$590,$A$6,'Liceu II'!$BA$5:$BA$590,"=1")</f>
        <v>0</v>
      </c>
      <c r="F33" s="11" t="s">
        <v>1631</v>
      </c>
      <c r="G33" s="2"/>
      <c r="H33" s="2"/>
      <c r="I33" s="2" t="s">
        <v>96</v>
      </c>
      <c r="J33">
        <f>COUNTIFS('Primar II'!$G$6:$G$489,$H$6,'Primar II'!$F$6:$F$489,I33,'Primar II'!$AE$6:$AE$489,"1")</f>
        <v>0</v>
      </c>
    </row>
    <row r="34">
      <c r="A34" s="2" t="s">
        <v>1782</v>
      </c>
      <c r="B34" s="2" t="s">
        <v>79</v>
      </c>
      <c r="C34" s="109">
        <f>countifs('Liceu II'!$F$5:$F$590,B34,'Liceu II'!$G$5:$G$590,$A$6,'Liceu II'!$BA$5:$BA$590,"=2")</f>
        <v>0</v>
      </c>
      <c r="F34" s="11" t="s">
        <v>1661</v>
      </c>
      <c r="G34" s="2" t="s">
        <v>1784</v>
      </c>
      <c r="H34" s="2" t="s">
        <v>1782</v>
      </c>
      <c r="I34" s="2" t="s">
        <v>79</v>
      </c>
      <c r="J34">
        <f>COUNTIFS('Primar II'!$G$6:$G$489,$H$6,'Primar II'!$F$6:$F$489,I34,'Primar II'!$AE$6:$AE$489,"2")</f>
        <v>0</v>
      </c>
    </row>
    <row r="35">
      <c r="A35" s="2"/>
      <c r="B35" s="2" t="s">
        <v>96</v>
      </c>
      <c r="C35" s="109">
        <f>countifs('Liceu II'!$F$5:$F$590,B35,'Liceu II'!$G$5:$G$590,$A$6,'Liceu II'!$BA$5:$BA$590,"=2")</f>
        <v>0</v>
      </c>
      <c r="F35" s="11" t="s">
        <v>1690</v>
      </c>
      <c r="G35" s="2"/>
      <c r="H35" s="2"/>
      <c r="I35" s="2" t="s">
        <v>96</v>
      </c>
      <c r="J35">
        <f>COUNTIFS('Primar II'!$G$6:$G$489,$H$6,'Primar II'!$F$6:$F$489,I35,'Primar II'!$AE$6:$AE$489,"2")</f>
        <v>0</v>
      </c>
    </row>
    <row r="36">
      <c r="A36" s="2" t="s">
        <v>1784</v>
      </c>
      <c r="B36" s="2" t="s">
        <v>79</v>
      </c>
      <c r="C36" s="109">
        <f>countifs('Liceu II'!$F$5:$F$590,B36,'Liceu II'!$G$5:$G$590,$A$6,'Liceu II'!$BA$5:$BA$590,"=3")</f>
        <v>0</v>
      </c>
      <c r="F36" s="11" t="s">
        <v>1722</v>
      </c>
      <c r="G36" s="2" t="s">
        <v>2105</v>
      </c>
      <c r="H36" s="2" t="s">
        <v>1784</v>
      </c>
      <c r="I36" s="2" t="s">
        <v>79</v>
      </c>
      <c r="J36">
        <f>COUNTIFS('Primar II'!$G$6:$G$489,$H$6,'Primar II'!$F$6:$F$489,I36,'Primar II'!$AE$6:$AE$489,"3")</f>
        <v>0</v>
      </c>
    </row>
    <row r="37">
      <c r="A37" s="2"/>
      <c r="B37" s="2" t="s">
        <v>96</v>
      </c>
      <c r="C37" s="109">
        <f>countifs('Liceu II'!$F$5:$F$590,B37,'Liceu II'!$G$5:$G$590,$A$6,'Liceu II'!$BA$5:$BA$590,"=3")</f>
        <v>0</v>
      </c>
      <c r="G37" s="2"/>
      <c r="H37" s="2"/>
      <c r="I37" s="2" t="s">
        <v>96</v>
      </c>
      <c r="J37">
        <f>COUNTIFS('Primar II'!$G$6:$G$489,$H$6,'Primar II'!$F$6:$F$489,I37,'Primar II'!$AE$6:$AE$489,"3")</f>
        <v>0</v>
      </c>
    </row>
    <row r="38">
      <c r="A38" s="2" t="s">
        <v>1786</v>
      </c>
      <c r="B38" s="2" t="s">
        <v>79</v>
      </c>
      <c r="C38" s="109">
        <f>countifs('Liceu II'!$F$5:$F$590,B38,'Liceu II'!$G$5:$G$590,$A$6,'Liceu II'!$BA$5:$BA$590,"&gt;3")</f>
        <v>0</v>
      </c>
      <c r="F38" s="11"/>
      <c r="G38" s="2" t="s">
        <v>1786</v>
      </c>
      <c r="H38" s="2" t="s">
        <v>1786</v>
      </c>
      <c r="I38" s="2" t="s">
        <v>79</v>
      </c>
      <c r="J38">
        <f>COUNTIFS('Primar II'!$G$6:$G$489,$H$6,'Primar II'!$F$6:$F$489,I38,'Primar II'!$AE$6:$AE$489,"&gt;3")</f>
        <v>0</v>
      </c>
    </row>
    <row r="39">
      <c r="B39" s="2" t="s">
        <v>96</v>
      </c>
      <c r="C39" s="109">
        <f>countifs('Liceu II'!$F$5:$F$590,B39,'Liceu II'!$G$5:$G$590,$A$6,'Liceu II'!$BA$5:$BA$590,"&gt;3")</f>
        <v>0</v>
      </c>
      <c r="I39" s="2" t="s">
        <v>96</v>
      </c>
      <c r="J39">
        <f>COUNTIFS('Primar II'!$G$6:$G$489,$H$6,'Primar II'!$F$6:$F$489,I39,'Primar II'!$AE$6:$AE$489,"&gt;3")</f>
        <v>0</v>
      </c>
    </row>
    <row r="41">
      <c r="A41" s="5" t="s">
        <v>1788</v>
      </c>
      <c r="C41" s="5" t="s">
        <v>1789</v>
      </c>
      <c r="G41" s="5" t="s">
        <v>1788</v>
      </c>
      <c r="H41" s="5" t="s">
        <v>1788</v>
      </c>
      <c r="J41" s="5" t="s">
        <v>1789</v>
      </c>
    </row>
    <row r="42">
      <c r="B42" s="2" t="s">
        <v>79</v>
      </c>
      <c r="C42">
        <f>SUMIFS('Liceu I'!$BB$5:$BB$565,'Liceu I'!$F$5:$F$565,B42,'Liceu I'!$G$5:$G$565,$A$6)</f>
        <v>0</v>
      </c>
      <c r="I42" s="2" t="s">
        <v>79</v>
      </c>
      <c r="J42">
        <f>sumifs('Primar II'!$AF$6:$AF$489,'Primar II'!$G$6:$G$489,$H$6,'Primar II'!$F$6:$F$489,I42)</f>
        <v>79</v>
      </c>
    </row>
    <row r="43">
      <c r="B43" s="2" t="s">
        <v>96</v>
      </c>
      <c r="C43">
        <f>SUMIFS('Liceu I'!$BB$5:$BB$565,'Liceu I'!$F$5:$F$565,B43,'Liceu I'!$G$5:$G$565,$A$6)</f>
        <v>0</v>
      </c>
      <c r="I43" s="2" t="s">
        <v>96</v>
      </c>
      <c r="J43">
        <f>sumifs('Primar II'!$AF$6:$AF$489,'Primar II'!$G$6:$G$489,$H$6,'Primar II'!$F$6:$F$489,I43)</f>
        <v>26</v>
      </c>
    </row>
    <row r="44">
      <c r="C44" s="108">
        <f>C42+C43</f>
        <v>0</v>
      </c>
      <c r="J44" s="5">
        <f>sum(J42:J43)</f>
        <v>105</v>
      </c>
    </row>
    <row r="45">
      <c r="C45" s="5" t="s">
        <v>1791</v>
      </c>
      <c r="J45" s="5" t="s">
        <v>1791</v>
      </c>
    </row>
    <row r="46">
      <c r="B46" s="2" t="s">
        <v>79</v>
      </c>
      <c r="C46" s="109">
        <f>SUMIFS('Liceu I'!$BC$5:$BC$565,'Liceu I'!$F$5:$F$565,B46,'Liceu I'!$G$5:$G$565,$A$6)</f>
        <v>0</v>
      </c>
      <c r="I46" s="2" t="s">
        <v>79</v>
      </c>
      <c r="J46" s="109">
        <f>sumifs('Primar II'!$AG$6:$AG$489,'Primar II'!$G$6:$G$489,$H$6,'Primar II'!$F$6:$F$489,I46)</f>
        <v>0</v>
      </c>
    </row>
    <row r="47">
      <c r="B47" s="2" t="s">
        <v>96</v>
      </c>
      <c r="C47" s="109">
        <f>SUMIFS('Liceu I'!$BC$5:$BC$565,'Liceu I'!$F$5:$F$565,B47,'Liceu I'!$G$5:$G$565,$A$6)</f>
        <v>0</v>
      </c>
      <c r="I47" s="2" t="s">
        <v>96</v>
      </c>
      <c r="J47" s="109">
        <f>sumifs('Primar II'!$AG$6:$AG$489,'Primar II'!$G$6:$G$489,$H$6,'Primar II'!$F$6:$F$489,I47)</f>
        <v>0</v>
      </c>
    </row>
    <row r="48">
      <c r="C48" s="108">
        <f>SUM(C46:C47)</f>
        <v>0</v>
      </c>
      <c r="J48" s="108">
        <f>sum(J46:J47)</f>
        <v>0</v>
      </c>
    </row>
    <row r="49">
      <c r="C49" s="5" t="s">
        <v>1792</v>
      </c>
      <c r="J49" s="5" t="s">
        <v>1792</v>
      </c>
    </row>
    <row r="50">
      <c r="B50" s="2" t="s">
        <v>79</v>
      </c>
      <c r="C50" s="109">
        <f t="shared" ref="C50:C51" si="1">C42-C46</f>
        <v>0</v>
      </c>
      <c r="I50" s="2" t="s">
        <v>79</v>
      </c>
      <c r="J50" s="109">
        <f>sumifs('Primar II'!$AH$6:$AH$489,'Primar II'!$G$6:$G$489,$H$6,'Primar II'!$F$6:$F$489,I50)</f>
        <v>79</v>
      </c>
    </row>
    <row r="51">
      <c r="B51" s="2" t="s">
        <v>96</v>
      </c>
      <c r="C51" s="109">
        <f t="shared" si="1"/>
        <v>0</v>
      </c>
      <c r="I51" s="2" t="s">
        <v>96</v>
      </c>
      <c r="J51" s="109">
        <f>sumifs('Primar II'!$AH$6:$AH$489,'Primar II'!$G$6:$G$489,$H$6,'Primar II'!$F$6:$F$489,I51)</f>
        <v>26</v>
      </c>
    </row>
    <row r="52">
      <c r="C52" s="108">
        <f>C50+C51</f>
        <v>0</v>
      </c>
      <c r="J52" s="108">
        <f>sum(J50:J51)</f>
        <v>105</v>
      </c>
    </row>
    <row r="53">
      <c r="A53" s="5" t="s">
        <v>1756</v>
      </c>
      <c r="G53" s="5" t="s">
        <v>1756</v>
      </c>
      <c r="H53" s="5" t="s">
        <v>1758</v>
      </c>
      <c r="L53" s="2" t="s">
        <v>2106</v>
      </c>
    </row>
    <row r="54">
      <c r="A54" s="2" t="s">
        <v>1761</v>
      </c>
      <c r="B54" s="2" t="s">
        <v>79</v>
      </c>
      <c r="C54" s="109">
        <f>countifs('Liceu I'!$F$5:$F$565,B54,'Liceu I'!$G$5:$G$565,$A$6,'Liceu I'!$AX$5:$AX$565,"&lt;7")</f>
        <v>0</v>
      </c>
      <c r="G54" s="2" t="s">
        <v>1762</v>
      </c>
      <c r="H54" s="2" t="s">
        <v>70</v>
      </c>
      <c r="I54" s="2" t="s">
        <v>79</v>
      </c>
      <c r="J54">
        <f>countifs('Primar II'!$G$6:$G$483,$H$6,'Primar II'!$F$6:$F$483,I54,'Primar II'!$AC$6:$AC$483,"I")</f>
        <v>0</v>
      </c>
    </row>
    <row r="55">
      <c r="B55" s="2" t="s">
        <v>96</v>
      </c>
      <c r="C55" s="109">
        <f>countifs('Liceu I'!$F$5:$F$565,B55,'Liceu I'!$G$5:$G$565,$A$6,'Liceu I'!$AX$5:$AX$565,"&lt;7")</f>
        <v>0</v>
      </c>
      <c r="I55" s="2" t="s">
        <v>96</v>
      </c>
      <c r="J55">
        <f>countifs('Primar II'!$G$6:$G$483,$H$6,'Primar II'!$F$6:$F$483,I55,'Primar II'!$AC$6:$AC$483,"I")</f>
        <v>0</v>
      </c>
    </row>
    <row r="56">
      <c r="A56" s="2" t="s">
        <v>1766</v>
      </c>
      <c r="B56" s="2" t="s">
        <v>79</v>
      </c>
      <c r="C56" s="109">
        <f>countifs('Liceu I'!$F$5:$F$565,B56,'Liceu I'!$G$5:$G$565,$A$6,'Liceu I'!$AX$5:$AX$565,"&lt;8")-C54</f>
        <v>0</v>
      </c>
      <c r="G56" s="2" t="s">
        <v>1767</v>
      </c>
      <c r="H56" s="2" t="s">
        <v>71</v>
      </c>
      <c r="I56" s="2" t="s">
        <v>79</v>
      </c>
      <c r="J56">
        <f>countifs('Primar II'!$G$6:$G$483,$H$6,'Primar II'!$F$6:$F$483,I56,'Primar II'!$AC$6:$AC$483,"S")</f>
        <v>0</v>
      </c>
    </row>
    <row r="57">
      <c r="B57" s="2" t="s">
        <v>96</v>
      </c>
      <c r="C57" s="109">
        <f>countifs('Liceu I'!$F$5:$F$565,B57,'Liceu I'!$G$5:$G$565,$A$6,'Liceu I'!$AX$5:$AX$565,"&lt;8")-C55</f>
        <v>0</v>
      </c>
      <c r="I57" s="2" t="s">
        <v>96</v>
      </c>
      <c r="J57">
        <f>countifs('Primar II'!$G$6:$G$483,$H$6,'Primar II'!$F$6:$F$483,I57,'Primar II'!$AC$6:$AC$483,"S")</f>
        <v>0</v>
      </c>
    </row>
    <row r="58">
      <c r="A58" s="2" t="s">
        <v>1769</v>
      </c>
      <c r="B58" s="2" t="s">
        <v>79</v>
      </c>
      <c r="C58" s="109">
        <f>countifs('Liceu I'!$F$5:$F$565,B58,'Liceu I'!$G$5:$G$565,$A$6,'Liceu I'!$AX$5:$AX$565,"&lt;9")-C56-C54</f>
        <v>0</v>
      </c>
      <c r="G58" s="2" t="s">
        <v>1770</v>
      </c>
      <c r="H58" s="2" t="s">
        <v>72</v>
      </c>
      <c r="I58" s="2" t="s">
        <v>79</v>
      </c>
      <c r="J58">
        <f>countifs('Primar II'!$G$6:$G$483,$H$6,'Primar II'!$F$6:$F$483,I58,'Primar II'!$AC$6:$AC$483,"B")</f>
        <v>0</v>
      </c>
    </row>
    <row r="59">
      <c r="B59" s="2" t="s">
        <v>96</v>
      </c>
      <c r="C59" s="109">
        <f>countifs('Liceu I'!$F$5:$F$565,B59,'Liceu I'!$G$5:$G$565,$A$6,'Liceu I'!$AX$5:$AX$565,"&lt;9")-C57-C55</f>
        <v>0</v>
      </c>
      <c r="I59" s="2" t="s">
        <v>96</v>
      </c>
      <c r="J59">
        <f>countifs('Primar II'!$G$6:$G$483,$H$6,'Primar II'!$F$6:$F$483,I59,'Primar II'!$AC$6:$AC$483,"B")</f>
        <v>0</v>
      </c>
    </row>
    <row r="60">
      <c r="A60" s="2" t="s">
        <v>1771</v>
      </c>
      <c r="B60" s="2" t="s">
        <v>79</v>
      </c>
      <c r="C60" s="109">
        <f>countifs('Liceu I'!$F$5:$F$565,B60,'Liceu I'!$G$5:$G$565,$A$6,'Liceu I'!$AX$5:$AX$565,"&lt;10")-C54-C56-C58</f>
        <v>0</v>
      </c>
      <c r="G60" s="2" t="s">
        <v>1772</v>
      </c>
      <c r="H60" s="2" t="s">
        <v>73</v>
      </c>
      <c r="I60" s="2" t="s">
        <v>79</v>
      </c>
      <c r="J60">
        <f>countifs('Primar II'!$G$6:$G$483,$H$6,'Primar II'!$F$6:$F$483,I60,'Primar II'!$AC$6:$AC$483,"FB")</f>
        <v>17</v>
      </c>
    </row>
    <row r="61">
      <c r="B61" s="2" t="s">
        <v>96</v>
      </c>
      <c r="C61" s="109">
        <f>countifs('Liceu I'!$F$5:$F$565,B61,'Liceu I'!$G$5:$G$565,$A$6,'Liceu I'!$AX$5:$AX$565,"&lt;10")-C59-C57-C55</f>
        <v>0</v>
      </c>
      <c r="I61" s="2" t="s">
        <v>96</v>
      </c>
      <c r="J61">
        <f>countifs('Primar II'!$G$6:$G$483,$H$6,'Primar II'!$F$6:$F$483,I61,'Primar II'!$AC$6:$AC$483,"FB")</f>
        <v>10</v>
      </c>
    </row>
    <row r="62">
      <c r="A62" s="110">
        <v>10.0</v>
      </c>
      <c r="B62" s="2" t="s">
        <v>79</v>
      </c>
      <c r="C62" s="109">
        <f>countifs('Liceu I'!$F$5:$F$565,B62,'Liceu I'!$G$5:$G$565,$A$6,'Liceu I'!$AX$5:$AX$565,"=10")</f>
        <v>0</v>
      </c>
      <c r="G62" s="110"/>
    </row>
    <row r="63">
      <c r="B63" s="2" t="s">
        <v>96</v>
      </c>
      <c r="C63" s="109">
        <f>countifs('Liceu I'!$F$5:$F$565,B63,'Liceu I'!$G$5:$G$565,$A$6,'Liceu I'!$AX$5:$AX$565,"=10")</f>
        <v>0</v>
      </c>
    </row>
    <row r="65">
      <c r="A65" s="5" t="s">
        <v>1774</v>
      </c>
      <c r="B65" s="2" t="s">
        <v>79</v>
      </c>
      <c r="C65" s="107">
        <f>countifs('Liceu I'!$F$5:$F$565,B65,'Liceu I'!$G$5:$G$565,$A$6,'Liceu I'!$BE$5:$BE$565,"DA")</f>
        <v>0</v>
      </c>
      <c r="G65" s="5" t="s">
        <v>1774</v>
      </c>
      <c r="H65" s="5" t="s">
        <v>1774</v>
      </c>
      <c r="I65" s="2" t="s">
        <v>79</v>
      </c>
      <c r="J65" s="111">
        <f>countifs('Primar II'!$G$6:$G$483,$H$6,'Primar II'!$F$6:$F$483,I65,'Primar II'!$AI$6:$AI$483,"DA")</f>
        <v>17</v>
      </c>
    </row>
    <row r="66">
      <c r="B66" s="2" t="s">
        <v>96</v>
      </c>
      <c r="C66" s="107">
        <f>countifs('Liceu II'!$F$5:$F$590,B66,'Liceu II'!$G$5:$G$590,$A$6,'Liceu II'!$BE$5:$BE$590,"DA")</f>
        <v>0</v>
      </c>
      <c r="I66" s="2" t="s">
        <v>96</v>
      </c>
      <c r="J66" s="111">
        <f>countifs('Primar II'!$G$6:$G$483,$H$6,'Primar II'!$F$6:$F$483,I66,'Primar II'!$AI$6:$AI$483,"DA")</f>
        <v>10</v>
      </c>
    </row>
    <row r="67">
      <c r="C67" s="108">
        <f>SUM(C65:C66)</f>
        <v>0</v>
      </c>
      <c r="J67">
        <f>SUM(J65:J66)</f>
        <v>27</v>
      </c>
    </row>
    <row r="68">
      <c r="A68" s="5" t="s">
        <v>1777</v>
      </c>
      <c r="B68" s="2" t="s">
        <v>79</v>
      </c>
      <c r="C68" s="107">
        <f>countifs('Liceu II'!$F$5:$F$590,B68,'Liceu II'!$G$5:$G$590,$A$6,'Liceu II'!$BF$5:$BF$590,"DA")</f>
        <v>0</v>
      </c>
      <c r="G68" s="5" t="s">
        <v>1777</v>
      </c>
      <c r="H68" s="5" t="s">
        <v>1777</v>
      </c>
      <c r="I68" s="2" t="s">
        <v>79</v>
      </c>
      <c r="J68" s="111" t="str">
        <f>countifs('Primar II'!$G$6:$G$483,$H$6,'Primar II'!$F$6:$F$483,I68,'Primar II'!$AJ$6:$AJ$481,"DA")</f>
        <v>#VALUE!</v>
      </c>
    </row>
    <row r="69">
      <c r="B69" s="2" t="s">
        <v>96</v>
      </c>
      <c r="C69" s="107">
        <f>countifs('Liceu II'!$F$5:$F$590,B69,'Liceu II'!$G$5:$G$590,$A$6,'Liceu II'!$BF$5:$BF$590,"DA")</f>
        <v>0</v>
      </c>
      <c r="I69" s="2" t="s">
        <v>96</v>
      </c>
      <c r="J69" s="111" t="str">
        <f>countifs('Primar II'!$G$6:$G$483,$H$6,'Primar II'!$F$6:$F$483,I69,'Primar II'!$AJ$6:$AJ$481,"DA")</f>
        <v>#VALUE!</v>
      </c>
    </row>
    <row r="70">
      <c r="C70" s="108">
        <f>SUM(C68:C69)</f>
        <v>0</v>
      </c>
    </row>
    <row r="71">
      <c r="A71" s="5" t="s">
        <v>1780</v>
      </c>
      <c r="B71" s="2" t="s">
        <v>79</v>
      </c>
      <c r="C71" s="107">
        <f>countifs('Liceu II'!$F$5:$F$590,B71,'Liceu II'!$G$5:$G$590,$A$6,'Liceu II'!$BG$5:$BG$590,"DA")</f>
        <v>0</v>
      </c>
      <c r="G71" s="5" t="s">
        <v>1780</v>
      </c>
      <c r="H71" s="5" t="s">
        <v>1780</v>
      </c>
      <c r="I71" s="2" t="s">
        <v>79</v>
      </c>
      <c r="J71" s="109">
        <f>countifs('Primar II'!$G$6:$G$483,$H$6,'Primar II'!$F$6:$F$483,I71,'Primar II'!$AK$6:$AK$483,"DA")</f>
        <v>0</v>
      </c>
    </row>
    <row r="72">
      <c r="B72" s="2" t="s">
        <v>96</v>
      </c>
      <c r="C72" s="107">
        <f>countifs('Liceu II'!$F$5:$F$590,B72,'Liceu II'!$G$5:$G$590,$A$6,'Liceu II'!$BG$5:$BG$590,"DA")</f>
        <v>0</v>
      </c>
      <c r="I72" s="2" t="s">
        <v>96</v>
      </c>
      <c r="J72" s="109">
        <f>countifs('Primar II'!$G$6:$G$483,$H$6,'Primar II'!$F$6:$F$483,I72,'Primar II'!$AK$6:$AK$483,"DA")</f>
        <v>0</v>
      </c>
    </row>
    <row r="73">
      <c r="C73" s="108">
        <f>SUM(C71:C72)</f>
        <v>0</v>
      </c>
    </row>
    <row r="74">
      <c r="A74" s="5" t="s">
        <v>1783</v>
      </c>
      <c r="B74" s="2" t="s">
        <v>79</v>
      </c>
      <c r="C74" s="107">
        <f>countifs('Liceu II'!$F$5:$F$590,B74,'Liceu II'!$G$5:$G$590,$A$6,'Liceu II'!$BH$5:$BH$590,"DA")</f>
        <v>0</v>
      </c>
      <c r="G74" s="5" t="s">
        <v>1783</v>
      </c>
      <c r="H74" s="5" t="s">
        <v>1783</v>
      </c>
      <c r="I74" s="2" t="s">
        <v>79</v>
      </c>
      <c r="J74" s="109">
        <f>countifs('Primar II'!$G$6:$G$483,$H$6,'Primar II'!$F$6:$F$483,I74,'Primar II'!$AL$6:$AL$483,"DA")</f>
        <v>0</v>
      </c>
    </row>
    <row r="75">
      <c r="B75" s="2" t="s">
        <v>96</v>
      </c>
      <c r="C75" s="107">
        <f>countifs('Liceu II'!$F$5:$F$590,B75,'Liceu II'!$G$5:$G$590,$A$6,'Liceu II'!$BH$5:$BH$590,"DA")</f>
        <v>0</v>
      </c>
      <c r="I75" s="2" t="s">
        <v>96</v>
      </c>
      <c r="J75" s="109">
        <f>countifs('Primar II'!$G$6:$G$483,$H$6,'Primar II'!$F$6:$F$483,I75,'Primar II'!$AL$6:$AL$483,"DA")</f>
        <v>0</v>
      </c>
    </row>
    <row r="76">
      <c r="C76" s="108">
        <f>SUM(C74:C75)</f>
        <v>0</v>
      </c>
    </row>
    <row r="77">
      <c r="A77" s="5" t="s">
        <v>1785</v>
      </c>
      <c r="B77" s="2" t="s">
        <v>79</v>
      </c>
      <c r="C77" s="107">
        <f>countifs('Liceu II'!$F$5:$F$590,B77,'Liceu II'!$G$5:$G$590,$A$6,'Liceu II'!$BI$5:$BI$590,"DA")</f>
        <v>0</v>
      </c>
      <c r="G77" s="5" t="s">
        <v>1785</v>
      </c>
      <c r="H77" s="5" t="s">
        <v>1785</v>
      </c>
      <c r="I77" s="2" t="s">
        <v>79</v>
      </c>
      <c r="J77" s="112">
        <f>countifs('Primar II'!$G$6:$G$483,$H$6,'Primar II'!$F$6:$F$483,I77,'Primar II'!$AM$6:$AM$483,"DA")</f>
        <v>0</v>
      </c>
    </row>
    <row r="78">
      <c r="B78" s="2" t="s">
        <v>96</v>
      </c>
      <c r="C78" s="107">
        <f>countifs('Liceu II'!$F$5:$F$590,B78,'Liceu II'!$G$5:$G$590,$A$6,'Liceu II'!$BI$5:$BI$590,"DA")</f>
        <v>0</v>
      </c>
      <c r="I78" s="2" t="s">
        <v>96</v>
      </c>
      <c r="J78" s="112">
        <f>countifs('Primar II'!$G$6:$G$483,$H$6,'Primar II'!$F$6:$F$483,I78,'Primar II'!$AM$6:$AM$483,"DA")</f>
        <v>0</v>
      </c>
    </row>
    <row r="79">
      <c r="C79" s="108">
        <f>SUM(C77:C78)</f>
        <v>0</v>
      </c>
    </row>
    <row r="80">
      <c r="A80" s="5" t="s">
        <v>1787</v>
      </c>
      <c r="B80" s="2" t="s">
        <v>79</v>
      </c>
      <c r="C80" s="107">
        <f>countifs('Liceu II'!$F$5:$F$590,B80,'Liceu II'!$G$5:$G$590,$A$6,'Liceu II'!$BJ$5:$BJ$590,"DA")</f>
        <v>0</v>
      </c>
      <c r="G80" s="5" t="s">
        <v>1787</v>
      </c>
      <c r="H80" s="5" t="s">
        <v>1787</v>
      </c>
      <c r="I80" s="2" t="s">
        <v>79</v>
      </c>
      <c r="J80" s="112">
        <f>countifs('Primar II'!$G$6:$G$483,$H$6,'Primar II'!$F$6:$F$483,I80,'Primar II'!$AN$6:$AN$483,"DA")</f>
        <v>17</v>
      </c>
    </row>
    <row r="81">
      <c r="B81" s="2" t="s">
        <v>96</v>
      </c>
      <c r="C81" s="107">
        <f>countifs('Liceu II'!$F$5:$F$590,B81,'Liceu II'!$G$5:$G$590,$A$6,'Liceu II'!$BJ$5:$BJ$590,"DA")</f>
        <v>0</v>
      </c>
      <c r="I81" s="2" t="s">
        <v>96</v>
      </c>
      <c r="J81" s="112">
        <f>countifs('Primar II'!$G$6:$G$483,$H$6,'Primar II'!$F$6:$F$483,I81,'Primar II'!$AN$6:$AN$483,"DA")</f>
        <v>10</v>
      </c>
    </row>
    <row r="82">
      <c r="C82" s="108">
        <f>SUM(C80:C81)</f>
        <v>0</v>
      </c>
      <c r="J82" s="108">
        <f>SUM(J80:J81)</f>
        <v>27</v>
      </c>
    </row>
    <row r="83">
      <c r="A83" s="5" t="s">
        <v>1790</v>
      </c>
      <c r="B83" s="2" t="s">
        <v>79</v>
      </c>
      <c r="C83" s="107">
        <f>countifs('Liceu II'!$F$5:$F$590,B83,'Liceu II'!$G$5:$G$590,$A$6,'Liceu II'!$BK$5:$BK$590,"DA")</f>
        <v>0</v>
      </c>
      <c r="G83" s="5" t="s">
        <v>1790</v>
      </c>
      <c r="H83" s="5" t="s">
        <v>1790</v>
      </c>
      <c r="I83" s="2" t="s">
        <v>79</v>
      </c>
      <c r="J83" s="109">
        <f>countifs('Primar II'!$G$6:$G$483,$H$6,'Primar II'!$F$6:$F$483,I83,'Primar II'!$AO$6:$AO$483,"DA")</f>
        <v>0</v>
      </c>
    </row>
    <row r="84">
      <c r="B84" s="2" t="s">
        <v>96</v>
      </c>
      <c r="C84" s="107">
        <f>countifs('Liceu II'!$F$5:$F$590,B84,'Liceu II'!$G$5:$G$590,$A$6,'Liceu II'!$BK$5:$BK$590,"DA")</f>
        <v>0</v>
      </c>
      <c r="I84" s="2" t="s">
        <v>96</v>
      </c>
      <c r="J84" s="109">
        <f>countifs('Primar II'!$G$6:$G$483,$H$6,'Primar II'!$F$6:$F$483,I84,'Primar II'!$AO$6:$AO$483,"DA")</f>
        <v>0</v>
      </c>
    </row>
    <row r="85">
      <c r="C85" s="108">
        <f>SUM(C83:C84)</f>
        <v>0</v>
      </c>
    </row>
  </sheetData>
  <mergeCells count="3">
    <mergeCell ref="A1:F1"/>
    <mergeCell ref="G1:L1"/>
    <mergeCell ref="I9:J9"/>
  </mergeCells>
  <dataValidations>
    <dataValidation type="list" allowBlank="1" sqref="A6 G6">
      <formula1>Statistica!$F$3:$F$36</formula1>
    </dataValidation>
    <dataValidation type="list" allowBlank="1" showErrorMessage="1" sqref="H6">
      <formula1>Statistica!$P$4:$P$23</formula1>
    </dataValidation>
  </dataValidations>
  <printOptions gridLines="1" horizontalCentered="1"/>
  <pageMargins bottom="0.75" footer="0.0" header="0.0" left="0.7" right="0.7" top="0.75"/>
  <pageSetup paperSize="9" cellComments="atEnd" orientation="portrait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0"/>
    <col customWidth="1" min="2" max="2" width="20.29"/>
    <col customWidth="1" min="7" max="7" width="4.86"/>
    <col customWidth="1" min="8" max="8" width="14.86"/>
  </cols>
  <sheetData>
    <row r="5">
      <c r="A5" s="11" t="s">
        <v>1</v>
      </c>
      <c r="B5" s="11" t="s">
        <v>2</v>
      </c>
      <c r="C5" s="11" t="s">
        <v>2111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2112</v>
      </c>
      <c r="I5" s="11" t="s">
        <v>2113</v>
      </c>
      <c r="J5" s="11" t="s">
        <v>2114</v>
      </c>
      <c r="K5" s="11" t="s">
        <v>2115</v>
      </c>
      <c r="L5" s="11" t="s">
        <v>2116</v>
      </c>
      <c r="M5" s="11" t="s">
        <v>2117</v>
      </c>
      <c r="N5" s="11" t="s">
        <v>2118</v>
      </c>
      <c r="O5" s="11" t="s">
        <v>2119</v>
      </c>
      <c r="P5" s="11" t="s">
        <v>8</v>
      </c>
    </row>
    <row r="6" hidden="1">
      <c r="A6" s="11">
        <v>1.0</v>
      </c>
      <c r="B6" s="11" t="s">
        <v>1180</v>
      </c>
      <c r="C6" s="11" t="s">
        <v>2120</v>
      </c>
      <c r="D6" s="11" t="s">
        <v>607</v>
      </c>
      <c r="E6" s="11" t="s">
        <v>1181</v>
      </c>
      <c r="F6" s="21"/>
      <c r="G6" s="11" t="s">
        <v>96</v>
      </c>
      <c r="H6" s="152">
        <v>38488.0</v>
      </c>
      <c r="I6" s="11" t="s">
        <v>2121</v>
      </c>
      <c r="J6" s="11" t="s">
        <v>2122</v>
      </c>
      <c r="K6" s="11" t="s">
        <v>2122</v>
      </c>
      <c r="L6" s="11" t="s">
        <v>2123</v>
      </c>
      <c r="M6" s="11" t="s">
        <v>2124</v>
      </c>
      <c r="N6" s="11" t="s">
        <v>858</v>
      </c>
      <c r="O6" s="11" t="s">
        <v>2125</v>
      </c>
      <c r="P6" s="11" t="s">
        <v>81</v>
      </c>
    </row>
    <row r="7" hidden="1">
      <c r="A7" s="11">
        <v>2.0</v>
      </c>
      <c r="B7" s="11" t="s">
        <v>593</v>
      </c>
      <c r="C7" s="11" t="s">
        <v>2126</v>
      </c>
      <c r="D7" s="11" t="s">
        <v>252</v>
      </c>
      <c r="E7" s="11" t="s">
        <v>112</v>
      </c>
      <c r="F7" s="11" t="s">
        <v>110</v>
      </c>
      <c r="G7" s="11" t="s">
        <v>96</v>
      </c>
      <c r="H7" s="152">
        <v>39961.0</v>
      </c>
      <c r="I7" s="11" t="s">
        <v>2121</v>
      </c>
      <c r="J7" s="11" t="s">
        <v>2122</v>
      </c>
      <c r="K7" s="11" t="s">
        <v>2122</v>
      </c>
      <c r="L7" s="11" t="s">
        <v>2123</v>
      </c>
      <c r="M7" s="11" t="s">
        <v>2124</v>
      </c>
      <c r="N7" s="11" t="s">
        <v>396</v>
      </c>
      <c r="O7" s="11" t="s">
        <v>2127</v>
      </c>
      <c r="P7" s="11" t="s">
        <v>83</v>
      </c>
    </row>
    <row r="8" hidden="1">
      <c r="A8" s="11">
        <v>3.0</v>
      </c>
      <c r="B8" s="11" t="s">
        <v>527</v>
      </c>
      <c r="C8" s="11" t="s">
        <v>2128</v>
      </c>
      <c r="D8" s="11" t="s">
        <v>528</v>
      </c>
      <c r="E8" s="11" t="s">
        <v>266</v>
      </c>
      <c r="F8" s="21"/>
      <c r="G8" s="11" t="s">
        <v>96</v>
      </c>
      <c r="H8" s="152">
        <v>40354.0</v>
      </c>
      <c r="I8" s="11" t="s">
        <v>2121</v>
      </c>
      <c r="J8" s="11" t="s">
        <v>2122</v>
      </c>
      <c r="K8" s="11" t="s">
        <v>2122</v>
      </c>
      <c r="L8" s="11" t="s">
        <v>2123</v>
      </c>
      <c r="M8" s="11" t="s">
        <v>2124</v>
      </c>
      <c r="N8" s="11" t="s">
        <v>1768</v>
      </c>
      <c r="O8" s="11" t="s">
        <v>2129</v>
      </c>
      <c r="P8" s="11" t="s">
        <v>83</v>
      </c>
    </row>
    <row r="9" hidden="1">
      <c r="A9" s="11">
        <v>4.0</v>
      </c>
      <c r="B9" s="11" t="s">
        <v>1076</v>
      </c>
      <c r="C9" s="11" t="s">
        <v>71</v>
      </c>
      <c r="D9" s="11" t="s">
        <v>1077</v>
      </c>
      <c r="E9" s="21"/>
      <c r="F9" s="21"/>
      <c r="G9" s="11" t="s">
        <v>96</v>
      </c>
      <c r="H9" s="152">
        <v>38880.0</v>
      </c>
      <c r="I9" s="11" t="s">
        <v>2130</v>
      </c>
      <c r="J9" s="11" t="s">
        <v>2122</v>
      </c>
      <c r="K9" s="11" t="s">
        <v>2122</v>
      </c>
      <c r="L9" s="11" t="s">
        <v>2123</v>
      </c>
      <c r="M9" s="11" t="s">
        <v>2124</v>
      </c>
      <c r="N9" s="11" t="s">
        <v>508</v>
      </c>
      <c r="O9" s="11" t="s">
        <v>2131</v>
      </c>
      <c r="P9" s="11" t="s">
        <v>81</v>
      </c>
    </row>
    <row r="10" hidden="1">
      <c r="A10" s="11">
        <v>5.0</v>
      </c>
      <c r="B10" s="11" t="s">
        <v>2132</v>
      </c>
      <c r="C10" s="11" t="s">
        <v>2133</v>
      </c>
      <c r="D10" s="11" t="s">
        <v>338</v>
      </c>
      <c r="E10" s="11" t="s">
        <v>491</v>
      </c>
      <c r="F10" s="21"/>
      <c r="G10" s="11" t="s">
        <v>79</v>
      </c>
      <c r="H10" s="153">
        <v>36483.0</v>
      </c>
      <c r="I10" s="11" t="s">
        <v>2121</v>
      </c>
      <c r="J10" s="11" t="s">
        <v>2122</v>
      </c>
      <c r="K10" s="11" t="s">
        <v>2122</v>
      </c>
      <c r="L10" s="11" t="s">
        <v>2123</v>
      </c>
      <c r="M10" s="11" t="s">
        <v>2124</v>
      </c>
      <c r="N10" s="11" t="s">
        <v>1661</v>
      </c>
      <c r="O10" s="11" t="s">
        <v>2134</v>
      </c>
      <c r="P10" s="11" t="s">
        <v>90</v>
      </c>
    </row>
    <row r="11" hidden="1">
      <c r="A11" s="11">
        <v>6.0</v>
      </c>
      <c r="B11" s="11" t="s">
        <v>1479</v>
      </c>
      <c r="C11" s="11" t="s">
        <v>2135</v>
      </c>
      <c r="D11" s="11" t="s">
        <v>107</v>
      </c>
      <c r="E11" s="21"/>
      <c r="F11" s="21"/>
      <c r="G11" s="11" t="s">
        <v>79</v>
      </c>
      <c r="H11" s="152">
        <v>36950.0</v>
      </c>
      <c r="I11" s="11" t="s">
        <v>2121</v>
      </c>
      <c r="J11" s="11" t="s">
        <v>2122</v>
      </c>
      <c r="K11" s="11" t="s">
        <v>2122</v>
      </c>
      <c r="L11" s="11" t="s">
        <v>2123</v>
      </c>
      <c r="M11" s="11" t="s">
        <v>2124</v>
      </c>
      <c r="N11" s="11" t="s">
        <v>1136</v>
      </c>
      <c r="O11" s="11" t="s">
        <v>2136</v>
      </c>
      <c r="P11" s="11" t="s">
        <v>90</v>
      </c>
    </row>
    <row r="12" hidden="1">
      <c r="A12" s="11">
        <v>7.0</v>
      </c>
      <c r="B12" s="11" t="s">
        <v>1628</v>
      </c>
      <c r="C12" s="11" t="s">
        <v>2137</v>
      </c>
      <c r="D12" s="11" t="s">
        <v>1629</v>
      </c>
      <c r="E12" s="11" t="s">
        <v>1630</v>
      </c>
      <c r="F12" s="21"/>
      <c r="G12" s="11" t="s">
        <v>79</v>
      </c>
      <c r="H12" s="152">
        <v>36713.0</v>
      </c>
      <c r="I12" s="11" t="s">
        <v>2138</v>
      </c>
      <c r="J12" s="11" t="s">
        <v>2122</v>
      </c>
      <c r="K12" s="11" t="s">
        <v>2122</v>
      </c>
      <c r="L12" s="11" t="s">
        <v>2123</v>
      </c>
      <c r="M12" s="11" t="s">
        <v>2124</v>
      </c>
      <c r="N12" s="11" t="s">
        <v>1480</v>
      </c>
      <c r="O12" s="11" t="s">
        <v>2139</v>
      </c>
      <c r="P12" s="11" t="s">
        <v>90</v>
      </c>
    </row>
    <row r="13" hidden="1">
      <c r="A13" s="11">
        <v>8.0</v>
      </c>
      <c r="B13" s="11" t="s">
        <v>2140</v>
      </c>
      <c r="C13" s="11" t="s">
        <v>70</v>
      </c>
      <c r="D13" s="11" t="s">
        <v>617</v>
      </c>
      <c r="E13" s="11" t="s">
        <v>1591</v>
      </c>
      <c r="F13" s="21"/>
      <c r="G13" s="11" t="s">
        <v>96</v>
      </c>
      <c r="H13" s="152">
        <v>36412.0</v>
      </c>
      <c r="I13" s="11" t="s">
        <v>2121</v>
      </c>
      <c r="J13" s="11" t="s">
        <v>2122</v>
      </c>
      <c r="K13" s="11" t="s">
        <v>2122</v>
      </c>
      <c r="L13" s="11" t="s">
        <v>2123</v>
      </c>
      <c r="M13" s="11" t="s">
        <v>2124</v>
      </c>
      <c r="N13" s="11" t="s">
        <v>1607</v>
      </c>
      <c r="O13" s="11" t="s">
        <v>2134</v>
      </c>
      <c r="P13" s="11" t="s">
        <v>90</v>
      </c>
    </row>
    <row r="14" hidden="1">
      <c r="A14" s="11">
        <v>9.0</v>
      </c>
      <c r="B14" s="11" t="s">
        <v>794</v>
      </c>
      <c r="C14" s="11" t="s">
        <v>70</v>
      </c>
      <c r="D14" s="11" t="s">
        <v>78</v>
      </c>
      <c r="E14" s="21"/>
      <c r="F14" s="21"/>
      <c r="G14" s="11" t="s">
        <v>79</v>
      </c>
      <c r="H14" s="152">
        <v>39492.0</v>
      </c>
      <c r="I14" s="11" t="s">
        <v>2138</v>
      </c>
      <c r="J14" s="11" t="s">
        <v>2122</v>
      </c>
      <c r="K14" s="11" t="s">
        <v>2122</v>
      </c>
      <c r="L14" s="11" t="s">
        <v>2123</v>
      </c>
      <c r="M14" s="11" t="s">
        <v>2124</v>
      </c>
      <c r="N14" s="11" t="s">
        <v>594</v>
      </c>
      <c r="O14" s="11" t="s">
        <v>2141</v>
      </c>
      <c r="P14" s="11" t="s">
        <v>83</v>
      </c>
    </row>
    <row r="15" hidden="1">
      <c r="A15" s="11">
        <v>10.0</v>
      </c>
      <c r="B15" s="11" t="s">
        <v>794</v>
      </c>
      <c r="C15" s="11" t="s">
        <v>70</v>
      </c>
      <c r="D15" s="11" t="s">
        <v>77</v>
      </c>
      <c r="E15" s="21"/>
      <c r="F15" s="21"/>
      <c r="G15" s="11" t="s">
        <v>79</v>
      </c>
      <c r="H15" s="152">
        <v>39492.0</v>
      </c>
      <c r="I15" s="11" t="s">
        <v>2138</v>
      </c>
      <c r="J15" s="11" t="s">
        <v>2122</v>
      </c>
      <c r="K15" s="11" t="s">
        <v>2122</v>
      </c>
      <c r="L15" s="11" t="s">
        <v>2123</v>
      </c>
      <c r="M15" s="11" t="s">
        <v>2124</v>
      </c>
      <c r="N15" s="11" t="s">
        <v>594</v>
      </c>
      <c r="O15" s="11" t="s">
        <v>2141</v>
      </c>
      <c r="P15" s="11" t="s">
        <v>83</v>
      </c>
    </row>
    <row r="16" hidden="1">
      <c r="A16" s="11">
        <v>11.0</v>
      </c>
      <c r="B16" s="11" t="s">
        <v>794</v>
      </c>
      <c r="C16" s="11" t="s">
        <v>70</v>
      </c>
      <c r="D16" s="11" t="s">
        <v>1082</v>
      </c>
      <c r="E16" s="11" t="s">
        <v>110</v>
      </c>
      <c r="F16" s="21"/>
      <c r="G16" s="11" t="s">
        <v>96</v>
      </c>
      <c r="H16" s="152">
        <v>38800.0</v>
      </c>
      <c r="I16" s="11" t="s">
        <v>2138</v>
      </c>
      <c r="J16" s="11" t="s">
        <v>2122</v>
      </c>
      <c r="K16" s="11" t="s">
        <v>2122</v>
      </c>
      <c r="L16" s="11" t="s">
        <v>2123</v>
      </c>
      <c r="M16" s="11" t="s">
        <v>2124</v>
      </c>
      <c r="N16" s="11" t="s">
        <v>508</v>
      </c>
      <c r="O16" s="11" t="s">
        <v>2131</v>
      </c>
      <c r="P16" s="11" t="s">
        <v>81</v>
      </c>
    </row>
    <row r="17" hidden="1">
      <c r="A17" s="11">
        <v>12.0</v>
      </c>
      <c r="B17" s="11" t="s">
        <v>857</v>
      </c>
      <c r="C17" s="11" t="s">
        <v>2142</v>
      </c>
      <c r="D17" s="11" t="s">
        <v>338</v>
      </c>
      <c r="E17" s="21"/>
      <c r="F17" s="21"/>
      <c r="G17" s="11" t="s">
        <v>79</v>
      </c>
      <c r="H17" s="152">
        <v>38968.0</v>
      </c>
      <c r="I17" s="11" t="s">
        <v>2143</v>
      </c>
      <c r="J17" s="11" t="s">
        <v>2122</v>
      </c>
      <c r="K17" s="11" t="s">
        <v>2122</v>
      </c>
      <c r="L17" s="11" t="s">
        <v>2123</v>
      </c>
      <c r="M17" s="11" t="s">
        <v>2124</v>
      </c>
      <c r="N17" s="11" t="s">
        <v>80</v>
      </c>
      <c r="O17" s="11" t="s">
        <v>2131</v>
      </c>
      <c r="P17" s="11" t="s">
        <v>81</v>
      </c>
    </row>
    <row r="18" hidden="1">
      <c r="A18" s="11">
        <v>13.0</v>
      </c>
      <c r="B18" s="11" t="s">
        <v>464</v>
      </c>
      <c r="C18" s="11" t="s">
        <v>2144</v>
      </c>
      <c r="D18" s="11" t="s">
        <v>1265</v>
      </c>
      <c r="E18" s="11" t="s">
        <v>77</v>
      </c>
      <c r="F18" s="21"/>
      <c r="G18" s="11" t="s">
        <v>79</v>
      </c>
      <c r="H18" s="153">
        <v>39046.0</v>
      </c>
      <c r="I18" s="11" t="s">
        <v>2145</v>
      </c>
      <c r="J18" s="11" t="s">
        <v>2122</v>
      </c>
      <c r="K18" s="11" t="s">
        <v>2122</v>
      </c>
      <c r="L18" s="11" t="s">
        <v>2123</v>
      </c>
      <c r="M18" s="11" t="s">
        <v>2124</v>
      </c>
      <c r="N18" s="11" t="s">
        <v>279</v>
      </c>
      <c r="O18" s="11" t="s">
        <v>2131</v>
      </c>
      <c r="P18" s="11" t="s">
        <v>81</v>
      </c>
    </row>
    <row r="19" hidden="1">
      <c r="A19" s="11">
        <v>14.0</v>
      </c>
      <c r="B19" s="11" t="s">
        <v>464</v>
      </c>
      <c r="C19" s="11" t="s">
        <v>2146</v>
      </c>
      <c r="D19" s="11" t="s">
        <v>112</v>
      </c>
      <c r="E19" s="21"/>
      <c r="F19" s="21"/>
      <c r="G19" s="11" t="s">
        <v>96</v>
      </c>
      <c r="H19" s="152">
        <v>39526.0</v>
      </c>
      <c r="I19" s="11" t="s">
        <v>2138</v>
      </c>
      <c r="J19" s="11" t="s">
        <v>2122</v>
      </c>
      <c r="K19" s="11" t="s">
        <v>2122</v>
      </c>
      <c r="L19" s="11" t="s">
        <v>2123</v>
      </c>
      <c r="M19" s="11" t="s">
        <v>2124</v>
      </c>
      <c r="N19" s="11" t="s">
        <v>594</v>
      </c>
      <c r="O19" s="11" t="s">
        <v>2141</v>
      </c>
      <c r="P19" s="11" t="s">
        <v>83</v>
      </c>
    </row>
    <row r="20" hidden="1">
      <c r="A20" s="11">
        <v>15.0</v>
      </c>
      <c r="B20" s="11" t="s">
        <v>464</v>
      </c>
      <c r="C20" s="11" t="s">
        <v>2147</v>
      </c>
      <c r="D20" s="11" t="s">
        <v>465</v>
      </c>
      <c r="E20" s="21"/>
      <c r="F20" s="21"/>
      <c r="G20" s="11" t="s">
        <v>96</v>
      </c>
      <c r="H20" s="152">
        <v>40427.0</v>
      </c>
      <c r="I20" s="11" t="s">
        <v>2121</v>
      </c>
      <c r="J20" s="11" t="s">
        <v>2122</v>
      </c>
      <c r="K20" s="11" t="s">
        <v>2122</v>
      </c>
      <c r="L20" s="11" t="s">
        <v>2123</v>
      </c>
      <c r="M20" s="11" t="s">
        <v>2124</v>
      </c>
      <c r="N20" s="11" t="s">
        <v>1764</v>
      </c>
      <c r="O20" s="11" t="s">
        <v>2129</v>
      </c>
      <c r="P20" s="11" t="s">
        <v>83</v>
      </c>
    </row>
    <row r="21">
      <c r="A21" s="11">
        <v>16.0</v>
      </c>
      <c r="B21" s="11" t="s">
        <v>1606</v>
      </c>
      <c r="C21" s="11" t="s">
        <v>2148</v>
      </c>
      <c r="D21" s="11" t="s">
        <v>115</v>
      </c>
      <c r="E21" s="11" t="s">
        <v>78</v>
      </c>
      <c r="F21" s="21"/>
      <c r="G21" s="11" t="s">
        <v>79</v>
      </c>
      <c r="H21" s="152">
        <v>36683.0</v>
      </c>
      <c r="I21" s="11" t="s">
        <v>2138</v>
      </c>
      <c r="J21" s="11" t="s">
        <v>2122</v>
      </c>
      <c r="K21" s="11" t="s">
        <v>2122</v>
      </c>
      <c r="L21" s="11" t="s">
        <v>2123</v>
      </c>
      <c r="M21" s="11" t="s">
        <v>2124</v>
      </c>
      <c r="N21" s="11" t="s">
        <v>1410</v>
      </c>
      <c r="O21" s="11" t="s">
        <v>2139</v>
      </c>
      <c r="P21" s="11" t="s">
        <v>90</v>
      </c>
    </row>
    <row r="22" hidden="1">
      <c r="A22" s="11">
        <v>17.0</v>
      </c>
      <c r="B22" s="11" t="s">
        <v>1879</v>
      </c>
      <c r="C22" s="11" t="s">
        <v>96</v>
      </c>
      <c r="D22" s="11" t="s">
        <v>2149</v>
      </c>
      <c r="E22" s="21"/>
      <c r="F22" s="21"/>
      <c r="G22" s="11" t="s">
        <v>79</v>
      </c>
      <c r="H22" s="153">
        <v>37911.0</v>
      </c>
      <c r="I22" s="11" t="s">
        <v>2138</v>
      </c>
      <c r="J22" s="11" t="s">
        <v>2122</v>
      </c>
      <c r="K22" s="11" t="s">
        <v>2122</v>
      </c>
      <c r="L22" s="11" t="s">
        <v>2123</v>
      </c>
      <c r="M22" s="11" t="s">
        <v>2124</v>
      </c>
      <c r="N22" s="11" t="s">
        <v>1353</v>
      </c>
      <c r="O22" s="11" t="s">
        <v>2150</v>
      </c>
      <c r="P22" s="11" t="s">
        <v>81</v>
      </c>
    </row>
    <row r="23" hidden="1">
      <c r="A23" s="11">
        <v>18.0</v>
      </c>
      <c r="B23" s="11" t="s">
        <v>467</v>
      </c>
      <c r="C23" s="11" t="s">
        <v>2151</v>
      </c>
      <c r="D23" s="11" t="s">
        <v>505</v>
      </c>
      <c r="E23" s="21"/>
      <c r="F23" s="21"/>
      <c r="G23" s="11" t="s">
        <v>79</v>
      </c>
      <c r="H23" s="153">
        <v>39446.0</v>
      </c>
      <c r="I23" s="11" t="s">
        <v>2145</v>
      </c>
      <c r="J23" s="11" t="s">
        <v>2122</v>
      </c>
      <c r="K23" s="11" t="s">
        <v>2122</v>
      </c>
      <c r="L23" s="11" t="s">
        <v>2123</v>
      </c>
      <c r="M23" s="11" t="s">
        <v>2124</v>
      </c>
      <c r="N23" s="11" t="s">
        <v>851</v>
      </c>
      <c r="O23" s="11" t="s">
        <v>2152</v>
      </c>
      <c r="P23" s="11" t="s">
        <v>83</v>
      </c>
    </row>
    <row r="24" hidden="1">
      <c r="A24" s="11">
        <v>19.0</v>
      </c>
      <c r="B24" s="11" t="s">
        <v>467</v>
      </c>
      <c r="C24" s="11" t="s">
        <v>2151</v>
      </c>
      <c r="D24" s="11" t="s">
        <v>468</v>
      </c>
      <c r="E24" s="21"/>
      <c r="F24" s="21"/>
      <c r="G24" s="11" t="s">
        <v>96</v>
      </c>
      <c r="H24" s="152">
        <v>40386.0</v>
      </c>
      <c r="I24" s="11" t="s">
        <v>2145</v>
      </c>
      <c r="J24" s="11" t="s">
        <v>2122</v>
      </c>
      <c r="K24" s="11" t="s">
        <v>2122</v>
      </c>
      <c r="L24" s="11" t="s">
        <v>2123</v>
      </c>
      <c r="M24" s="11" t="s">
        <v>2124</v>
      </c>
      <c r="N24" s="11" t="s">
        <v>1764</v>
      </c>
      <c r="O24" s="11" t="s">
        <v>2129</v>
      </c>
      <c r="P24" s="11" t="s">
        <v>83</v>
      </c>
    </row>
    <row r="25">
      <c r="A25" s="11">
        <v>20.0</v>
      </c>
      <c r="B25" s="11" t="s">
        <v>1608</v>
      </c>
      <c r="C25" s="11" t="s">
        <v>2153</v>
      </c>
      <c r="D25" s="11" t="s">
        <v>107</v>
      </c>
      <c r="E25" s="21"/>
      <c r="F25" s="21"/>
      <c r="G25" s="11" t="s">
        <v>79</v>
      </c>
      <c r="H25" s="152">
        <v>36912.0</v>
      </c>
      <c r="I25" s="11" t="s">
        <v>2121</v>
      </c>
      <c r="J25" s="11" t="s">
        <v>2122</v>
      </c>
      <c r="K25" s="11" t="s">
        <v>2154</v>
      </c>
      <c r="L25" s="11" t="s">
        <v>2123</v>
      </c>
      <c r="M25" s="11" t="s">
        <v>2124</v>
      </c>
      <c r="N25" s="11" t="s">
        <v>1410</v>
      </c>
      <c r="O25" s="11" t="s">
        <v>2139</v>
      </c>
      <c r="P25" s="11" t="s">
        <v>90</v>
      </c>
    </row>
    <row r="26" hidden="1">
      <c r="A26" s="11">
        <v>21.0</v>
      </c>
      <c r="B26" s="11" t="s">
        <v>678</v>
      </c>
      <c r="C26" s="11" t="s">
        <v>70</v>
      </c>
      <c r="D26" s="11" t="s">
        <v>78</v>
      </c>
      <c r="E26" s="21"/>
      <c r="F26" s="21"/>
      <c r="G26" s="11" t="s">
        <v>79</v>
      </c>
      <c r="H26" s="152">
        <v>38069.0</v>
      </c>
      <c r="I26" s="11" t="s">
        <v>2138</v>
      </c>
      <c r="J26" s="11" t="s">
        <v>2122</v>
      </c>
      <c r="K26" s="11" t="s">
        <v>2122</v>
      </c>
      <c r="L26" s="11" t="s">
        <v>2123</v>
      </c>
      <c r="M26" s="11" t="s">
        <v>2124</v>
      </c>
      <c r="N26" s="11" t="s">
        <v>1353</v>
      </c>
      <c r="O26" s="11" t="s">
        <v>2150</v>
      </c>
      <c r="P26" s="11" t="s">
        <v>81</v>
      </c>
    </row>
    <row r="27" hidden="1">
      <c r="A27" s="11">
        <v>22.0</v>
      </c>
      <c r="B27" s="11" t="s">
        <v>208</v>
      </c>
      <c r="C27" s="11" t="s">
        <v>2153</v>
      </c>
      <c r="D27" s="11" t="s">
        <v>200</v>
      </c>
      <c r="E27" s="11" t="s">
        <v>470</v>
      </c>
      <c r="F27" s="21"/>
      <c r="G27" s="11" t="s">
        <v>96</v>
      </c>
      <c r="H27" s="152">
        <v>40434.0</v>
      </c>
      <c r="I27" s="11" t="s">
        <v>2138</v>
      </c>
      <c r="J27" s="11" t="s">
        <v>2122</v>
      </c>
      <c r="K27" s="11" t="s">
        <v>2122</v>
      </c>
      <c r="L27" s="11" t="s">
        <v>2123</v>
      </c>
      <c r="M27" s="11" t="s">
        <v>2124</v>
      </c>
      <c r="N27" s="11" t="s">
        <v>1764</v>
      </c>
      <c r="O27" s="11" t="s">
        <v>2129</v>
      </c>
      <c r="P27" s="11" t="s">
        <v>83</v>
      </c>
    </row>
    <row r="28" hidden="1">
      <c r="A28" s="11">
        <v>23.0</v>
      </c>
      <c r="B28" s="11" t="s">
        <v>278</v>
      </c>
      <c r="C28" s="11" t="s">
        <v>70</v>
      </c>
      <c r="D28" s="11" t="s">
        <v>126</v>
      </c>
      <c r="E28" s="11" t="s">
        <v>172</v>
      </c>
      <c r="F28" s="21"/>
      <c r="G28" s="11" t="s">
        <v>79</v>
      </c>
      <c r="H28" s="152">
        <v>39192.0</v>
      </c>
      <c r="I28" s="11" t="s">
        <v>2138</v>
      </c>
      <c r="J28" s="11" t="s">
        <v>2122</v>
      </c>
      <c r="K28" s="11" t="s">
        <v>2122</v>
      </c>
      <c r="L28" s="11" t="s">
        <v>2123</v>
      </c>
      <c r="M28" s="11" t="s">
        <v>2124</v>
      </c>
      <c r="N28" s="11" t="s">
        <v>795</v>
      </c>
      <c r="O28" s="11" t="s">
        <v>2152</v>
      </c>
      <c r="P28" s="11" t="s">
        <v>83</v>
      </c>
    </row>
    <row r="29" hidden="1">
      <c r="A29" s="11">
        <v>24.0</v>
      </c>
      <c r="B29" s="11" t="s">
        <v>278</v>
      </c>
      <c r="C29" s="11" t="s">
        <v>70</v>
      </c>
      <c r="D29" s="11" t="s">
        <v>317</v>
      </c>
      <c r="E29" s="11" t="s">
        <v>763</v>
      </c>
      <c r="F29" s="21"/>
      <c r="G29" s="11" t="s">
        <v>96</v>
      </c>
      <c r="H29" s="152">
        <v>40798.0</v>
      </c>
      <c r="I29" s="11" t="s">
        <v>2121</v>
      </c>
      <c r="J29" s="11" t="s">
        <v>2122</v>
      </c>
      <c r="K29" s="11" t="s">
        <v>2122</v>
      </c>
      <c r="L29" s="11" t="s">
        <v>2123</v>
      </c>
      <c r="M29" s="11" t="s">
        <v>2124</v>
      </c>
      <c r="N29" s="11" t="s">
        <v>1056</v>
      </c>
      <c r="O29" s="11" t="s">
        <v>2155</v>
      </c>
      <c r="P29" s="11" t="s">
        <v>83</v>
      </c>
    </row>
    <row r="30" hidden="1">
      <c r="A30" s="11">
        <v>25.0</v>
      </c>
      <c r="B30" s="11" t="s">
        <v>667</v>
      </c>
      <c r="C30" s="11" t="s">
        <v>2156</v>
      </c>
      <c r="D30" s="11" t="s">
        <v>107</v>
      </c>
      <c r="E30" s="11" t="s">
        <v>338</v>
      </c>
      <c r="F30" s="21"/>
      <c r="G30" s="11" t="s">
        <v>79</v>
      </c>
      <c r="H30" s="152">
        <v>40065.0</v>
      </c>
      <c r="I30" s="11" t="s">
        <v>2121</v>
      </c>
      <c r="J30" s="11" t="s">
        <v>2122</v>
      </c>
      <c r="K30" s="11" t="s">
        <v>2122</v>
      </c>
      <c r="L30" s="11" t="s">
        <v>2123</v>
      </c>
      <c r="M30" s="11" t="s">
        <v>2124</v>
      </c>
      <c r="N30" s="11" t="s">
        <v>466</v>
      </c>
      <c r="O30" s="11" t="s">
        <v>2127</v>
      </c>
      <c r="P30" s="11" t="s">
        <v>83</v>
      </c>
    </row>
    <row r="31" hidden="1">
      <c r="A31" s="11">
        <v>26.0</v>
      </c>
      <c r="B31" s="11" t="s">
        <v>667</v>
      </c>
      <c r="C31" s="11" t="s">
        <v>2157</v>
      </c>
      <c r="D31" s="11" t="s">
        <v>412</v>
      </c>
      <c r="E31" s="11" t="s">
        <v>2158</v>
      </c>
      <c r="F31" s="21"/>
      <c r="G31" s="11" t="s">
        <v>96</v>
      </c>
      <c r="H31" s="152">
        <v>37666.0</v>
      </c>
      <c r="I31" s="11" t="s">
        <v>2121</v>
      </c>
      <c r="J31" s="11" t="s">
        <v>2122</v>
      </c>
      <c r="K31" s="11" t="s">
        <v>2122</v>
      </c>
      <c r="L31" s="11" t="s">
        <v>2123</v>
      </c>
      <c r="M31" s="11" t="s">
        <v>2124</v>
      </c>
      <c r="N31" s="11" t="s">
        <v>1414</v>
      </c>
      <c r="O31" s="11" t="s">
        <v>2150</v>
      </c>
      <c r="P31" s="11" t="s">
        <v>81</v>
      </c>
    </row>
    <row r="32" hidden="1">
      <c r="A32" s="11">
        <v>27.0</v>
      </c>
      <c r="B32" s="11" t="s">
        <v>77</v>
      </c>
      <c r="C32" s="11" t="s">
        <v>2159</v>
      </c>
      <c r="D32" s="11" t="s">
        <v>78</v>
      </c>
      <c r="E32" s="21"/>
      <c r="F32" s="21"/>
      <c r="G32" s="11" t="s">
        <v>79</v>
      </c>
      <c r="H32" s="152">
        <v>40668.0</v>
      </c>
      <c r="I32" s="11" t="s">
        <v>2145</v>
      </c>
      <c r="J32" s="11" t="s">
        <v>2122</v>
      </c>
      <c r="K32" s="11" t="s">
        <v>2122</v>
      </c>
      <c r="L32" s="11" t="s">
        <v>2123</v>
      </c>
      <c r="M32" s="11" t="s">
        <v>2124</v>
      </c>
      <c r="N32" s="11" t="s">
        <v>950</v>
      </c>
      <c r="O32" s="11" t="s">
        <v>2155</v>
      </c>
      <c r="P32" s="11" t="s">
        <v>83</v>
      </c>
    </row>
    <row r="33" hidden="1">
      <c r="A33" s="11">
        <v>28.0</v>
      </c>
      <c r="B33" s="11" t="s">
        <v>77</v>
      </c>
      <c r="C33" s="11" t="s">
        <v>92</v>
      </c>
      <c r="D33" s="11" t="s">
        <v>395</v>
      </c>
      <c r="E33" s="11" t="s">
        <v>355</v>
      </c>
      <c r="F33" s="21"/>
      <c r="G33" s="11" t="s">
        <v>96</v>
      </c>
      <c r="H33" s="152">
        <v>40155.0</v>
      </c>
      <c r="I33" s="11" t="s">
        <v>2121</v>
      </c>
      <c r="J33" s="11" t="s">
        <v>2122</v>
      </c>
      <c r="K33" s="11" t="s">
        <v>2122</v>
      </c>
      <c r="L33" s="11" t="s">
        <v>2123</v>
      </c>
      <c r="M33" s="11" t="s">
        <v>2124</v>
      </c>
      <c r="N33" s="11" t="s">
        <v>1763</v>
      </c>
      <c r="O33" s="11" t="s">
        <v>2129</v>
      </c>
      <c r="P33" s="11" t="s">
        <v>83</v>
      </c>
    </row>
    <row r="34" hidden="1">
      <c r="A34" s="11">
        <v>29.0</v>
      </c>
      <c r="B34" s="11" t="s">
        <v>398</v>
      </c>
      <c r="C34" s="11" t="s">
        <v>2160</v>
      </c>
      <c r="D34" s="11" t="s">
        <v>314</v>
      </c>
      <c r="E34" s="21"/>
      <c r="F34" s="21"/>
      <c r="G34" s="11" t="s">
        <v>96</v>
      </c>
      <c r="H34" s="152">
        <v>40248.0</v>
      </c>
      <c r="I34" s="11" t="s">
        <v>2121</v>
      </c>
      <c r="J34" s="11" t="s">
        <v>2122</v>
      </c>
      <c r="K34" s="11" t="s">
        <v>2122</v>
      </c>
      <c r="L34" s="11" t="s">
        <v>2123</v>
      </c>
      <c r="M34" s="11" t="s">
        <v>2124</v>
      </c>
      <c r="N34" s="11" t="s">
        <v>1763</v>
      </c>
      <c r="O34" s="11" t="s">
        <v>2129</v>
      </c>
      <c r="P34" s="11" t="s">
        <v>83</v>
      </c>
    </row>
    <row r="35" hidden="1">
      <c r="A35" s="11">
        <v>30.0</v>
      </c>
      <c r="B35" s="11" t="s">
        <v>1086</v>
      </c>
      <c r="C35" s="11" t="s">
        <v>79</v>
      </c>
      <c r="D35" s="11" t="s">
        <v>102</v>
      </c>
      <c r="E35" s="11" t="s">
        <v>259</v>
      </c>
      <c r="F35" s="21"/>
      <c r="G35" s="11" t="s">
        <v>96</v>
      </c>
      <c r="H35" s="152">
        <v>38983.0</v>
      </c>
      <c r="I35" s="11" t="s">
        <v>2138</v>
      </c>
      <c r="J35" s="11" t="s">
        <v>2122</v>
      </c>
      <c r="K35" s="11" t="s">
        <v>2122</v>
      </c>
      <c r="L35" s="11" t="s">
        <v>2123</v>
      </c>
      <c r="M35" s="11" t="s">
        <v>2124</v>
      </c>
      <c r="N35" s="11" t="s">
        <v>508</v>
      </c>
      <c r="O35" s="11" t="s">
        <v>2131</v>
      </c>
      <c r="P35" s="11" t="s">
        <v>81</v>
      </c>
    </row>
    <row r="36" hidden="1">
      <c r="A36" s="11">
        <v>31.0</v>
      </c>
      <c r="B36" s="11" t="s">
        <v>2161</v>
      </c>
      <c r="C36" s="11" t="s">
        <v>79</v>
      </c>
      <c r="D36" s="11" t="s">
        <v>143</v>
      </c>
      <c r="E36" s="11" t="s">
        <v>77</v>
      </c>
      <c r="F36" s="21"/>
      <c r="G36" s="11" t="s">
        <v>79</v>
      </c>
      <c r="H36" s="152">
        <v>37630.0</v>
      </c>
      <c r="I36" s="11" t="s">
        <v>2138</v>
      </c>
      <c r="J36" s="11" t="s">
        <v>2122</v>
      </c>
      <c r="K36" s="11" t="s">
        <v>2122</v>
      </c>
      <c r="L36" s="11" t="s">
        <v>2123</v>
      </c>
      <c r="M36" s="11" t="s">
        <v>2124</v>
      </c>
      <c r="N36" s="11" t="s">
        <v>1414</v>
      </c>
      <c r="O36" s="11" t="s">
        <v>2150</v>
      </c>
      <c r="P36" s="11" t="s">
        <v>81</v>
      </c>
    </row>
    <row r="37" hidden="1">
      <c r="A37" s="11">
        <v>32.0</v>
      </c>
      <c r="B37" s="11" t="s">
        <v>2162</v>
      </c>
      <c r="C37" s="11" t="s">
        <v>2163</v>
      </c>
      <c r="D37" s="11" t="s">
        <v>172</v>
      </c>
      <c r="E37" s="11" t="s">
        <v>119</v>
      </c>
      <c r="F37" s="21"/>
      <c r="G37" s="11" t="s">
        <v>79</v>
      </c>
      <c r="H37" s="152">
        <v>36228.0</v>
      </c>
      <c r="I37" s="11" t="s">
        <v>2121</v>
      </c>
      <c r="J37" s="11" t="s">
        <v>2122</v>
      </c>
      <c r="K37" s="11" t="s">
        <v>2122</v>
      </c>
      <c r="L37" s="11" t="s">
        <v>2123</v>
      </c>
      <c r="M37" s="11" t="s">
        <v>2124</v>
      </c>
      <c r="N37" s="11" t="s">
        <v>1607</v>
      </c>
      <c r="O37" s="11" t="s">
        <v>2134</v>
      </c>
      <c r="P37" s="11" t="s">
        <v>90</v>
      </c>
    </row>
    <row r="38" hidden="1">
      <c r="A38" s="11">
        <v>33.0</v>
      </c>
      <c r="B38" s="11" t="s">
        <v>1468</v>
      </c>
      <c r="C38" s="11" t="s">
        <v>2153</v>
      </c>
      <c r="D38" s="11" t="s">
        <v>1469</v>
      </c>
      <c r="E38" s="21"/>
      <c r="F38" s="21"/>
      <c r="G38" s="11" t="s">
        <v>96</v>
      </c>
      <c r="H38" s="152">
        <v>38234.0</v>
      </c>
      <c r="I38" s="11" t="s">
        <v>2138</v>
      </c>
      <c r="J38" s="11" t="s">
        <v>2122</v>
      </c>
      <c r="K38" s="11" t="s">
        <v>2122</v>
      </c>
      <c r="L38" s="11" t="s">
        <v>2123</v>
      </c>
      <c r="M38" s="11" t="s">
        <v>2124</v>
      </c>
      <c r="N38" s="11" t="s">
        <v>1302</v>
      </c>
      <c r="O38" s="11" t="s">
        <v>2164</v>
      </c>
      <c r="P38" s="11" t="s">
        <v>81</v>
      </c>
    </row>
    <row r="39" hidden="1">
      <c r="A39" s="11">
        <v>34.0</v>
      </c>
      <c r="B39" s="11" t="s">
        <v>1413</v>
      </c>
      <c r="C39" s="11" t="s">
        <v>70</v>
      </c>
      <c r="D39" s="11" t="s">
        <v>115</v>
      </c>
      <c r="E39" s="21"/>
      <c r="F39" s="21"/>
      <c r="G39" s="11" t="s">
        <v>79</v>
      </c>
      <c r="H39" s="153">
        <v>38287.0</v>
      </c>
      <c r="I39" s="11" t="s">
        <v>2138</v>
      </c>
      <c r="J39" s="11" t="s">
        <v>2122</v>
      </c>
      <c r="K39" s="11" t="s">
        <v>2122</v>
      </c>
      <c r="L39" s="11" t="s">
        <v>2123</v>
      </c>
      <c r="M39" s="11" t="s">
        <v>2124</v>
      </c>
      <c r="N39" s="11" t="s">
        <v>1237</v>
      </c>
      <c r="O39" s="11" t="s">
        <v>2164</v>
      </c>
      <c r="P39" s="11" t="s">
        <v>81</v>
      </c>
    </row>
    <row r="40" hidden="1">
      <c r="A40" s="11">
        <v>35.0</v>
      </c>
      <c r="B40" s="11" t="s">
        <v>595</v>
      </c>
      <c r="C40" s="11" t="s">
        <v>2135</v>
      </c>
      <c r="D40" s="11" t="s">
        <v>132</v>
      </c>
      <c r="E40" s="11" t="s">
        <v>596</v>
      </c>
      <c r="F40" s="21"/>
      <c r="G40" s="11" t="s">
        <v>79</v>
      </c>
      <c r="H40" s="152">
        <v>40048.0</v>
      </c>
      <c r="I40" s="11" t="s">
        <v>2130</v>
      </c>
      <c r="J40" s="11" t="s">
        <v>2122</v>
      </c>
      <c r="K40" s="11" t="s">
        <v>2122</v>
      </c>
      <c r="L40" s="11" t="s">
        <v>2123</v>
      </c>
      <c r="M40" s="11" t="s">
        <v>2124</v>
      </c>
      <c r="N40" s="11" t="s">
        <v>396</v>
      </c>
      <c r="O40" s="11" t="s">
        <v>2127</v>
      </c>
      <c r="P40" s="11" t="s">
        <v>83</v>
      </c>
    </row>
    <row r="41" hidden="1">
      <c r="A41" s="11">
        <v>36.0</v>
      </c>
      <c r="B41" s="11" t="s">
        <v>367</v>
      </c>
      <c r="C41" s="11" t="s">
        <v>2165</v>
      </c>
      <c r="D41" s="11" t="s">
        <v>2166</v>
      </c>
      <c r="E41" s="11" t="s">
        <v>266</v>
      </c>
      <c r="F41" s="21"/>
      <c r="G41" s="11" t="s">
        <v>96</v>
      </c>
      <c r="H41" s="152">
        <v>38781.0</v>
      </c>
      <c r="I41" s="11" t="s">
        <v>2121</v>
      </c>
      <c r="J41" s="11" t="s">
        <v>2122</v>
      </c>
      <c r="K41" s="11" t="s">
        <v>2122</v>
      </c>
      <c r="L41" s="11" t="s">
        <v>2123</v>
      </c>
      <c r="M41" s="11" t="s">
        <v>2124</v>
      </c>
      <c r="N41" s="11" t="s">
        <v>858</v>
      </c>
      <c r="O41" s="11" t="s">
        <v>2125</v>
      </c>
      <c r="P41" s="11" t="s">
        <v>81</v>
      </c>
    </row>
    <row r="42" hidden="1">
      <c r="A42" s="11">
        <v>37.0</v>
      </c>
      <c r="B42" s="11" t="s">
        <v>1352</v>
      </c>
      <c r="C42" s="11" t="s">
        <v>2167</v>
      </c>
      <c r="D42" s="11" t="s">
        <v>113</v>
      </c>
      <c r="E42" s="21"/>
      <c r="F42" s="21"/>
      <c r="G42" s="11" t="s">
        <v>96</v>
      </c>
      <c r="H42" s="153">
        <v>38304.0</v>
      </c>
      <c r="I42" s="11" t="s">
        <v>2121</v>
      </c>
      <c r="J42" s="11" t="s">
        <v>2122</v>
      </c>
      <c r="K42" s="11" t="s">
        <v>2122</v>
      </c>
      <c r="L42" s="11" t="s">
        <v>2123</v>
      </c>
      <c r="M42" s="11" t="s">
        <v>2124</v>
      </c>
      <c r="N42" s="11" t="s">
        <v>1182</v>
      </c>
      <c r="O42" s="11" t="s">
        <v>2164</v>
      </c>
      <c r="P42" s="11" t="s">
        <v>81</v>
      </c>
    </row>
    <row r="43" hidden="1">
      <c r="A43" s="11">
        <v>38.0</v>
      </c>
      <c r="B43" s="11" t="s">
        <v>514</v>
      </c>
      <c r="C43" s="11" t="s">
        <v>2142</v>
      </c>
      <c r="D43" s="11" t="s">
        <v>214</v>
      </c>
      <c r="E43" s="11" t="s">
        <v>263</v>
      </c>
      <c r="F43" s="21"/>
      <c r="G43" s="11" t="s">
        <v>79</v>
      </c>
      <c r="H43" s="152">
        <v>38126.0</v>
      </c>
      <c r="I43" s="11" t="s">
        <v>2138</v>
      </c>
      <c r="J43" s="11" t="s">
        <v>2122</v>
      </c>
      <c r="K43" s="11" t="s">
        <v>2122</v>
      </c>
      <c r="L43" s="11" t="s">
        <v>2123</v>
      </c>
      <c r="M43" s="11" t="s">
        <v>2124</v>
      </c>
      <c r="N43" s="11" t="s">
        <v>1470</v>
      </c>
      <c r="O43" s="11" t="s">
        <v>2150</v>
      </c>
      <c r="P43" s="11" t="s">
        <v>81</v>
      </c>
    </row>
    <row r="44" hidden="1">
      <c r="A44" s="11">
        <v>39.0</v>
      </c>
      <c r="B44" s="11" t="s">
        <v>514</v>
      </c>
      <c r="C44" s="11" t="s">
        <v>96</v>
      </c>
      <c r="D44" s="11" t="s">
        <v>118</v>
      </c>
      <c r="E44" s="11" t="s">
        <v>515</v>
      </c>
      <c r="F44" s="21"/>
      <c r="G44" s="11" t="s">
        <v>79</v>
      </c>
      <c r="H44" s="152">
        <v>39351.0</v>
      </c>
      <c r="I44" s="11" t="s">
        <v>2138</v>
      </c>
      <c r="J44" s="11" t="s">
        <v>2122</v>
      </c>
      <c r="K44" s="11" t="s">
        <v>2122</v>
      </c>
      <c r="L44" s="11" t="s">
        <v>2123</v>
      </c>
      <c r="M44" s="11" t="s">
        <v>2124</v>
      </c>
      <c r="N44" s="11" t="s">
        <v>851</v>
      </c>
      <c r="O44" s="11" t="s">
        <v>2152</v>
      </c>
      <c r="P44" s="11" t="s">
        <v>83</v>
      </c>
    </row>
    <row r="45" hidden="1">
      <c r="A45" s="11">
        <v>40.0</v>
      </c>
      <c r="B45" s="11" t="s">
        <v>1632</v>
      </c>
      <c r="C45" s="11" t="s">
        <v>2142</v>
      </c>
      <c r="D45" s="11" t="s">
        <v>173</v>
      </c>
      <c r="E45" s="11" t="s">
        <v>125</v>
      </c>
      <c r="F45" s="21"/>
      <c r="G45" s="11" t="s">
        <v>79</v>
      </c>
      <c r="H45" s="152">
        <v>36637.0</v>
      </c>
      <c r="I45" s="11" t="s">
        <v>2121</v>
      </c>
      <c r="J45" s="11" t="s">
        <v>2122</v>
      </c>
      <c r="K45" s="11" t="s">
        <v>2122</v>
      </c>
      <c r="L45" s="11" t="s">
        <v>2123</v>
      </c>
      <c r="M45" s="11" t="s">
        <v>2124</v>
      </c>
      <c r="N45" s="11" t="s">
        <v>1480</v>
      </c>
      <c r="O45" s="11" t="s">
        <v>2139</v>
      </c>
      <c r="P45" s="11" t="s">
        <v>90</v>
      </c>
    </row>
    <row r="46" hidden="1">
      <c r="A46" s="11">
        <v>41.0</v>
      </c>
      <c r="B46" s="11" t="s">
        <v>93</v>
      </c>
      <c r="C46" s="11" t="s">
        <v>2135</v>
      </c>
      <c r="D46" s="11" t="s">
        <v>611</v>
      </c>
      <c r="E46" s="11" t="s">
        <v>125</v>
      </c>
      <c r="F46" s="21"/>
      <c r="G46" s="11" t="s">
        <v>79</v>
      </c>
      <c r="H46" s="152">
        <v>37080.0</v>
      </c>
      <c r="I46" s="11" t="s">
        <v>2168</v>
      </c>
      <c r="J46" s="11" t="s">
        <v>2122</v>
      </c>
      <c r="K46" s="11" t="s">
        <v>2122</v>
      </c>
      <c r="L46" s="11" t="s">
        <v>2123</v>
      </c>
      <c r="M46" s="11" t="s">
        <v>2124</v>
      </c>
      <c r="N46" s="11" t="s">
        <v>1343</v>
      </c>
      <c r="O46" s="11" t="s">
        <v>2136</v>
      </c>
      <c r="P46" s="11" t="s">
        <v>90</v>
      </c>
    </row>
    <row r="47" hidden="1">
      <c r="A47" s="11">
        <v>42.0</v>
      </c>
      <c r="B47" s="11" t="s">
        <v>93</v>
      </c>
      <c r="C47" s="11" t="s">
        <v>2148</v>
      </c>
      <c r="D47" s="11" t="s">
        <v>213</v>
      </c>
      <c r="E47" s="11" t="s">
        <v>145</v>
      </c>
      <c r="F47" s="21"/>
      <c r="G47" s="11" t="s">
        <v>79</v>
      </c>
      <c r="H47" s="152">
        <v>38873.0</v>
      </c>
      <c r="I47" s="11" t="s">
        <v>2138</v>
      </c>
      <c r="J47" s="11" t="s">
        <v>2122</v>
      </c>
      <c r="K47" s="11" t="s">
        <v>2122</v>
      </c>
      <c r="L47" s="11" t="s">
        <v>2123</v>
      </c>
      <c r="M47" s="11" t="s">
        <v>2124</v>
      </c>
      <c r="N47" s="11" t="s">
        <v>508</v>
      </c>
      <c r="O47" s="11" t="s">
        <v>2131</v>
      </c>
      <c r="P47" s="11" t="s">
        <v>81</v>
      </c>
    </row>
    <row r="48" hidden="1">
      <c r="A48" s="11">
        <v>43.0</v>
      </c>
      <c r="B48" s="11" t="s">
        <v>93</v>
      </c>
      <c r="C48" s="11" t="s">
        <v>2156</v>
      </c>
      <c r="D48" s="11" t="s">
        <v>494</v>
      </c>
      <c r="E48" s="11" t="s">
        <v>172</v>
      </c>
      <c r="F48" s="21"/>
      <c r="G48" s="11" t="s">
        <v>79</v>
      </c>
      <c r="H48" s="153">
        <v>39077.0</v>
      </c>
      <c r="I48" s="11" t="s">
        <v>2138</v>
      </c>
      <c r="J48" s="11" t="s">
        <v>2122</v>
      </c>
      <c r="K48" s="11" t="s">
        <v>2122</v>
      </c>
      <c r="L48" s="11" t="s">
        <v>2123</v>
      </c>
      <c r="M48" s="11" t="s">
        <v>2124</v>
      </c>
      <c r="N48" s="11" t="s">
        <v>279</v>
      </c>
      <c r="O48" s="11" t="s">
        <v>2131</v>
      </c>
      <c r="P48" s="11" t="s">
        <v>81</v>
      </c>
    </row>
    <row r="49" hidden="1">
      <c r="A49" s="11">
        <v>44.0</v>
      </c>
      <c r="B49" s="11" t="s">
        <v>93</v>
      </c>
      <c r="C49" s="11" t="s">
        <v>2156</v>
      </c>
      <c r="D49" s="11" t="s">
        <v>636</v>
      </c>
      <c r="E49" s="11" t="s">
        <v>1416</v>
      </c>
      <c r="F49" s="21"/>
      <c r="G49" s="11" t="s">
        <v>96</v>
      </c>
      <c r="H49" s="152">
        <v>38218.0</v>
      </c>
      <c r="I49" s="11" t="s">
        <v>2138</v>
      </c>
      <c r="J49" s="11" t="s">
        <v>2122</v>
      </c>
      <c r="K49" s="11" t="s">
        <v>2122</v>
      </c>
      <c r="L49" s="11" t="s">
        <v>2123</v>
      </c>
      <c r="M49" s="11" t="s">
        <v>2124</v>
      </c>
      <c r="N49" s="11" t="s">
        <v>1237</v>
      </c>
      <c r="O49" s="11" t="s">
        <v>2164</v>
      </c>
      <c r="P49" s="11" t="s">
        <v>81</v>
      </c>
    </row>
    <row r="50" hidden="1">
      <c r="A50" s="11">
        <v>45.0</v>
      </c>
      <c r="B50" s="11" t="s">
        <v>93</v>
      </c>
      <c r="C50" s="11" t="s">
        <v>79</v>
      </c>
      <c r="D50" s="11" t="s">
        <v>275</v>
      </c>
      <c r="E50" s="21"/>
      <c r="F50" s="21"/>
      <c r="G50" s="11" t="s">
        <v>96</v>
      </c>
      <c r="H50" s="153">
        <v>40470.0</v>
      </c>
      <c r="I50" s="11" t="s">
        <v>2138</v>
      </c>
      <c r="J50" s="11" t="s">
        <v>2122</v>
      </c>
      <c r="K50" s="11" t="s">
        <v>2122</v>
      </c>
      <c r="L50" s="11" t="s">
        <v>2123</v>
      </c>
      <c r="M50" s="11" t="s">
        <v>2124</v>
      </c>
      <c r="N50" s="11" t="s">
        <v>1005</v>
      </c>
      <c r="O50" s="11" t="s">
        <v>2155</v>
      </c>
      <c r="P50" s="11" t="s">
        <v>83</v>
      </c>
    </row>
    <row r="51" hidden="1">
      <c r="A51" s="11">
        <v>46.0</v>
      </c>
      <c r="B51" s="11" t="s">
        <v>1519</v>
      </c>
      <c r="C51" s="11" t="s">
        <v>2169</v>
      </c>
      <c r="D51" s="11" t="s">
        <v>78</v>
      </c>
      <c r="E51" s="11" t="s">
        <v>206</v>
      </c>
      <c r="F51" s="21"/>
      <c r="G51" s="11" t="s">
        <v>79</v>
      </c>
      <c r="H51" s="152">
        <v>36994.0</v>
      </c>
      <c r="I51" s="11" t="s">
        <v>2145</v>
      </c>
      <c r="J51" s="11" t="s">
        <v>2122</v>
      </c>
      <c r="K51" s="11" t="s">
        <v>2122</v>
      </c>
      <c r="L51" s="11" t="s">
        <v>2123</v>
      </c>
      <c r="M51" s="11" t="s">
        <v>2124</v>
      </c>
      <c r="N51" s="11" t="s">
        <v>1216</v>
      </c>
      <c r="O51" s="11" t="s">
        <v>2136</v>
      </c>
      <c r="P51" s="11" t="s">
        <v>90</v>
      </c>
    </row>
    <row r="52" hidden="1">
      <c r="A52" s="11">
        <v>47.0</v>
      </c>
      <c r="B52" s="11" t="s">
        <v>2000</v>
      </c>
      <c r="C52" s="11" t="s">
        <v>2170</v>
      </c>
      <c r="D52" s="11" t="s">
        <v>259</v>
      </c>
      <c r="E52" s="21"/>
      <c r="F52" s="21"/>
      <c r="G52" s="11" t="s">
        <v>96</v>
      </c>
      <c r="H52" s="152">
        <v>36719.0</v>
      </c>
      <c r="I52" s="11" t="s">
        <v>2121</v>
      </c>
      <c r="J52" s="11" t="s">
        <v>2122</v>
      </c>
      <c r="K52" s="11" t="s">
        <v>2122</v>
      </c>
      <c r="L52" s="11" t="s">
        <v>2123</v>
      </c>
      <c r="M52" s="11" t="s">
        <v>2124</v>
      </c>
      <c r="N52" s="11" t="s">
        <v>1722</v>
      </c>
      <c r="O52" s="11" t="s">
        <v>2134</v>
      </c>
      <c r="P52" s="11" t="s">
        <v>90</v>
      </c>
    </row>
    <row r="53" hidden="1">
      <c r="A53" s="11">
        <v>48.0</v>
      </c>
      <c r="B53" s="11" t="s">
        <v>692</v>
      </c>
      <c r="C53" s="11" t="s">
        <v>96</v>
      </c>
      <c r="D53" s="11" t="s">
        <v>99</v>
      </c>
      <c r="E53" s="21"/>
      <c r="F53" s="21"/>
      <c r="G53" s="11" t="s">
        <v>96</v>
      </c>
      <c r="H53" s="152">
        <v>36777.0</v>
      </c>
      <c r="I53" s="11" t="s">
        <v>2130</v>
      </c>
      <c r="J53" s="11" t="s">
        <v>2122</v>
      </c>
      <c r="K53" s="11" t="s">
        <v>2122</v>
      </c>
      <c r="L53" s="11" t="s">
        <v>2123</v>
      </c>
      <c r="M53" s="11" t="s">
        <v>2124</v>
      </c>
      <c r="N53" s="11" t="s">
        <v>1547</v>
      </c>
      <c r="O53" s="11" t="s">
        <v>2139</v>
      </c>
      <c r="P53" s="11" t="s">
        <v>90</v>
      </c>
    </row>
    <row r="54" hidden="1">
      <c r="A54" s="11">
        <v>49.0</v>
      </c>
      <c r="B54" s="11" t="s">
        <v>692</v>
      </c>
      <c r="C54" s="11" t="s">
        <v>96</v>
      </c>
      <c r="D54" s="11" t="s">
        <v>252</v>
      </c>
      <c r="E54" s="11" t="s">
        <v>110</v>
      </c>
      <c r="F54" s="21"/>
      <c r="G54" s="11" t="s">
        <v>96</v>
      </c>
      <c r="H54" s="152">
        <v>37472.0</v>
      </c>
      <c r="I54" s="11" t="s">
        <v>2121</v>
      </c>
      <c r="J54" s="11" t="s">
        <v>2122</v>
      </c>
      <c r="K54" s="11" t="s">
        <v>2122</v>
      </c>
      <c r="L54" s="11" t="s">
        <v>2123</v>
      </c>
      <c r="M54" s="11" t="s">
        <v>2124</v>
      </c>
      <c r="N54" s="11" t="s">
        <v>836</v>
      </c>
      <c r="O54" s="11" t="s">
        <v>2171</v>
      </c>
      <c r="P54" s="11" t="s">
        <v>90</v>
      </c>
    </row>
    <row r="55" hidden="1">
      <c r="A55" s="11">
        <v>50.0</v>
      </c>
      <c r="B55" s="11" t="s">
        <v>692</v>
      </c>
      <c r="C55" s="11" t="s">
        <v>2153</v>
      </c>
      <c r="D55" s="11" t="s">
        <v>345</v>
      </c>
      <c r="E55" s="11" t="s">
        <v>355</v>
      </c>
      <c r="F55" s="21"/>
      <c r="G55" s="11" t="s">
        <v>96</v>
      </c>
      <c r="H55" s="152">
        <v>37843.0</v>
      </c>
      <c r="I55" s="11" t="s">
        <v>2138</v>
      </c>
      <c r="J55" s="11" t="s">
        <v>2122</v>
      </c>
      <c r="K55" s="11" t="s">
        <v>2122</v>
      </c>
      <c r="L55" s="11" t="s">
        <v>2123</v>
      </c>
      <c r="M55" s="11" t="s">
        <v>2124</v>
      </c>
      <c r="N55" s="11" t="s">
        <v>1353</v>
      </c>
      <c r="O55" s="11" t="s">
        <v>2150</v>
      </c>
      <c r="P55" s="11" t="s">
        <v>81</v>
      </c>
    </row>
    <row r="56" hidden="1">
      <c r="A56" s="11">
        <v>51.0</v>
      </c>
      <c r="B56" s="11" t="s">
        <v>1184</v>
      </c>
      <c r="C56" s="11" t="s">
        <v>2144</v>
      </c>
      <c r="D56" s="11" t="s">
        <v>1185</v>
      </c>
      <c r="E56" s="11" t="s">
        <v>110</v>
      </c>
      <c r="F56" s="21"/>
      <c r="G56" s="11" t="s">
        <v>96</v>
      </c>
      <c r="H56" s="152">
        <v>38745.0</v>
      </c>
      <c r="I56" s="11" t="s">
        <v>2121</v>
      </c>
      <c r="J56" s="11" t="s">
        <v>2122</v>
      </c>
      <c r="K56" s="11" t="s">
        <v>2122</v>
      </c>
      <c r="L56" s="11" t="s">
        <v>2123</v>
      </c>
      <c r="M56" s="11" t="s">
        <v>2124</v>
      </c>
      <c r="N56" s="11" t="s">
        <v>858</v>
      </c>
      <c r="O56" s="11" t="s">
        <v>2125</v>
      </c>
      <c r="P56" s="11" t="s">
        <v>81</v>
      </c>
    </row>
    <row r="57" hidden="1">
      <c r="A57" s="11">
        <v>52.0</v>
      </c>
      <c r="B57" s="11" t="s">
        <v>471</v>
      </c>
      <c r="C57" s="11" t="s">
        <v>79</v>
      </c>
      <c r="D57" s="11" t="s">
        <v>511</v>
      </c>
      <c r="E57" s="11" t="s">
        <v>110</v>
      </c>
      <c r="F57" s="21"/>
      <c r="G57" s="11" t="s">
        <v>96</v>
      </c>
      <c r="H57" s="152">
        <v>39129.0</v>
      </c>
      <c r="I57" s="11" t="s">
        <v>2138</v>
      </c>
      <c r="J57" s="11" t="s">
        <v>2122</v>
      </c>
      <c r="K57" s="11" t="s">
        <v>2122</v>
      </c>
      <c r="L57" s="11" t="s">
        <v>2123</v>
      </c>
      <c r="M57" s="11" t="s">
        <v>2124</v>
      </c>
      <c r="N57" s="11" t="s">
        <v>795</v>
      </c>
      <c r="O57" s="11" t="s">
        <v>2152</v>
      </c>
      <c r="P57" s="11" t="s">
        <v>83</v>
      </c>
    </row>
    <row r="58" hidden="1">
      <c r="A58" s="11">
        <v>53.0</v>
      </c>
      <c r="B58" s="11" t="s">
        <v>471</v>
      </c>
      <c r="C58" s="11" t="s">
        <v>2172</v>
      </c>
      <c r="D58" s="11" t="s">
        <v>244</v>
      </c>
      <c r="E58" s="11" t="s">
        <v>266</v>
      </c>
      <c r="F58" s="21"/>
      <c r="G58" s="11" t="s">
        <v>96</v>
      </c>
      <c r="H58" s="152">
        <v>40150.0</v>
      </c>
      <c r="I58" s="11" t="s">
        <v>2138</v>
      </c>
      <c r="J58" s="11" t="s">
        <v>2122</v>
      </c>
      <c r="K58" s="11" t="s">
        <v>2122</v>
      </c>
      <c r="L58" s="11" t="s">
        <v>2123</v>
      </c>
      <c r="M58" s="11" t="s">
        <v>2124</v>
      </c>
      <c r="N58" s="11" t="s">
        <v>1764</v>
      </c>
      <c r="O58" s="11" t="s">
        <v>2129</v>
      </c>
      <c r="P58" s="11" t="s">
        <v>83</v>
      </c>
    </row>
    <row r="59" hidden="1">
      <c r="A59" s="11">
        <v>54.0</v>
      </c>
      <c r="B59" s="11" t="s">
        <v>993</v>
      </c>
      <c r="C59" s="11" t="s">
        <v>70</v>
      </c>
      <c r="D59" s="11" t="s">
        <v>240</v>
      </c>
      <c r="E59" s="11" t="s">
        <v>994</v>
      </c>
      <c r="F59" s="21"/>
      <c r="G59" s="11" t="s">
        <v>96</v>
      </c>
      <c r="H59" s="152">
        <v>37476.0</v>
      </c>
      <c r="I59" s="11" t="s">
        <v>2121</v>
      </c>
      <c r="J59" s="11" t="s">
        <v>2122</v>
      </c>
      <c r="K59" s="11" t="s">
        <v>2122</v>
      </c>
      <c r="L59" s="11" t="s">
        <v>2123</v>
      </c>
      <c r="M59" s="11" t="s">
        <v>2124</v>
      </c>
      <c r="N59" s="11" t="s">
        <v>89</v>
      </c>
      <c r="O59" s="11" t="s">
        <v>2171</v>
      </c>
      <c r="P59" s="11" t="s">
        <v>90</v>
      </c>
    </row>
    <row r="60" hidden="1">
      <c r="A60" s="11">
        <v>55.0</v>
      </c>
      <c r="B60" s="11" t="s">
        <v>472</v>
      </c>
      <c r="C60" s="11" t="s">
        <v>2135</v>
      </c>
      <c r="D60" s="11" t="s">
        <v>314</v>
      </c>
      <c r="E60" s="21"/>
      <c r="F60" s="21"/>
      <c r="G60" s="11" t="s">
        <v>96</v>
      </c>
      <c r="H60" s="152">
        <v>40340.0</v>
      </c>
      <c r="I60" s="11" t="s">
        <v>2121</v>
      </c>
      <c r="J60" s="11" t="s">
        <v>2122</v>
      </c>
      <c r="K60" s="11" t="s">
        <v>2122</v>
      </c>
      <c r="L60" s="11" t="s">
        <v>2123</v>
      </c>
      <c r="M60" s="11" t="s">
        <v>2124</v>
      </c>
      <c r="N60" s="11" t="s">
        <v>1764</v>
      </c>
      <c r="O60" s="11" t="s">
        <v>2129</v>
      </c>
      <c r="P60" s="11" t="s">
        <v>83</v>
      </c>
    </row>
    <row r="61" hidden="1">
      <c r="A61" s="11">
        <v>56.0</v>
      </c>
      <c r="B61" s="11" t="s">
        <v>1345</v>
      </c>
      <c r="C61" s="11" t="s">
        <v>79</v>
      </c>
      <c r="D61" s="11" t="s">
        <v>923</v>
      </c>
      <c r="E61" s="11" t="s">
        <v>338</v>
      </c>
      <c r="F61" s="21"/>
      <c r="G61" s="11" t="s">
        <v>79</v>
      </c>
      <c r="H61" s="152">
        <v>37037.0</v>
      </c>
      <c r="I61" s="11" t="s">
        <v>2138</v>
      </c>
      <c r="J61" s="11" t="s">
        <v>2122</v>
      </c>
      <c r="K61" s="11" t="s">
        <v>2122</v>
      </c>
      <c r="L61" s="11" t="s">
        <v>2123</v>
      </c>
      <c r="M61" s="11" t="s">
        <v>2124</v>
      </c>
      <c r="N61" s="11" t="s">
        <v>1480</v>
      </c>
      <c r="O61" s="11" t="s">
        <v>2139</v>
      </c>
      <c r="P61" s="11" t="s">
        <v>90</v>
      </c>
    </row>
    <row r="62" hidden="1">
      <c r="A62" s="11">
        <v>57.0</v>
      </c>
      <c r="B62" s="11" t="s">
        <v>1345</v>
      </c>
      <c r="C62" s="11" t="s">
        <v>2156</v>
      </c>
      <c r="D62" s="11" t="s">
        <v>577</v>
      </c>
      <c r="E62" s="11" t="s">
        <v>78</v>
      </c>
      <c r="F62" s="21"/>
      <c r="G62" s="11" t="s">
        <v>79</v>
      </c>
      <c r="H62" s="152">
        <v>37532.0</v>
      </c>
      <c r="I62" s="11" t="s">
        <v>2173</v>
      </c>
      <c r="J62" s="11" t="s">
        <v>2122</v>
      </c>
      <c r="K62" s="11" t="s">
        <v>2122</v>
      </c>
      <c r="L62" s="11" t="s">
        <v>2123</v>
      </c>
      <c r="M62" s="11" t="s">
        <v>2124</v>
      </c>
      <c r="N62" s="11" t="s">
        <v>513</v>
      </c>
      <c r="O62" s="11" t="s">
        <v>2171</v>
      </c>
      <c r="P62" s="11" t="s">
        <v>90</v>
      </c>
    </row>
    <row r="63" hidden="1">
      <c r="A63" s="11">
        <v>58.0</v>
      </c>
      <c r="B63" s="11" t="s">
        <v>1345</v>
      </c>
      <c r="C63" s="11" t="s">
        <v>70</v>
      </c>
      <c r="D63" s="11" t="s">
        <v>570</v>
      </c>
      <c r="E63" s="11" t="s">
        <v>525</v>
      </c>
      <c r="F63" s="21"/>
      <c r="G63" s="11" t="s">
        <v>96</v>
      </c>
      <c r="H63" s="152">
        <v>36692.0</v>
      </c>
      <c r="I63" s="11" t="s">
        <v>2121</v>
      </c>
      <c r="J63" s="11" t="s">
        <v>2122</v>
      </c>
      <c r="K63" s="11" t="s">
        <v>2122</v>
      </c>
      <c r="L63" s="11" t="s">
        <v>2123</v>
      </c>
      <c r="M63" s="11" t="s">
        <v>2124</v>
      </c>
      <c r="N63" s="11" t="s">
        <v>1577</v>
      </c>
      <c r="O63" s="11" t="s">
        <v>2139</v>
      </c>
      <c r="P63" s="11" t="s">
        <v>90</v>
      </c>
    </row>
    <row r="64" hidden="1">
      <c r="A64" s="11">
        <v>59.0</v>
      </c>
      <c r="B64" s="11" t="s">
        <v>1347</v>
      </c>
      <c r="C64" s="11" t="s">
        <v>2174</v>
      </c>
      <c r="D64" s="11" t="s">
        <v>774</v>
      </c>
      <c r="E64" s="11" t="s">
        <v>1348</v>
      </c>
      <c r="F64" s="21"/>
      <c r="G64" s="11" t="s">
        <v>96</v>
      </c>
      <c r="H64" s="152">
        <v>37429.0</v>
      </c>
      <c r="I64" s="11" t="s">
        <v>2138</v>
      </c>
      <c r="J64" s="11" t="s">
        <v>2122</v>
      </c>
      <c r="K64" s="11" t="s">
        <v>2122</v>
      </c>
      <c r="L64" s="11" t="s">
        <v>2123</v>
      </c>
      <c r="M64" s="11" t="s">
        <v>2124</v>
      </c>
      <c r="N64" s="11" t="s">
        <v>836</v>
      </c>
      <c r="O64" s="11" t="s">
        <v>2171</v>
      </c>
      <c r="P64" s="11" t="s">
        <v>90</v>
      </c>
    </row>
    <row r="65" hidden="1">
      <c r="A65" s="11">
        <v>60.0</v>
      </c>
      <c r="B65" s="11" t="s">
        <v>1659</v>
      </c>
      <c r="C65" s="11" t="s">
        <v>2144</v>
      </c>
      <c r="D65" s="11" t="s">
        <v>1660</v>
      </c>
      <c r="E65" s="11" t="s">
        <v>224</v>
      </c>
      <c r="F65" s="21"/>
      <c r="G65" s="11" t="s">
        <v>96</v>
      </c>
      <c r="H65" s="152">
        <v>36768.0</v>
      </c>
      <c r="I65" s="11" t="s">
        <v>2121</v>
      </c>
      <c r="J65" s="11" t="s">
        <v>2122</v>
      </c>
      <c r="K65" s="11" t="s">
        <v>2122</v>
      </c>
      <c r="L65" s="11" t="s">
        <v>2123</v>
      </c>
      <c r="M65" s="11" t="s">
        <v>2124</v>
      </c>
      <c r="N65" s="11" t="s">
        <v>1520</v>
      </c>
      <c r="O65" s="11" t="s">
        <v>2139</v>
      </c>
      <c r="P65" s="11" t="s">
        <v>90</v>
      </c>
    </row>
    <row r="66" hidden="1">
      <c r="A66" s="11">
        <v>61.0</v>
      </c>
      <c r="B66" s="11" t="s">
        <v>941</v>
      </c>
      <c r="C66" s="11" t="s">
        <v>70</v>
      </c>
      <c r="D66" s="11" t="s">
        <v>528</v>
      </c>
      <c r="E66" s="11" t="s">
        <v>662</v>
      </c>
      <c r="F66" s="21"/>
      <c r="G66" s="11" t="s">
        <v>96</v>
      </c>
      <c r="H66" s="152">
        <v>37035.0</v>
      </c>
      <c r="I66" s="11" t="s">
        <v>2138</v>
      </c>
      <c r="J66" s="11" t="s">
        <v>2122</v>
      </c>
      <c r="K66" s="11" t="s">
        <v>2122</v>
      </c>
      <c r="L66" s="11" t="s">
        <v>2123</v>
      </c>
      <c r="M66" s="11" t="s">
        <v>2124</v>
      </c>
      <c r="N66" s="11" t="s">
        <v>995</v>
      </c>
      <c r="O66" s="11" t="s">
        <v>2136</v>
      </c>
      <c r="P66" s="11" t="s">
        <v>90</v>
      </c>
    </row>
    <row r="67" hidden="1">
      <c r="A67" s="11">
        <v>62.0</v>
      </c>
      <c r="B67" s="11" t="s">
        <v>941</v>
      </c>
      <c r="C67" s="11" t="s">
        <v>2144</v>
      </c>
      <c r="D67" s="11" t="s">
        <v>1677</v>
      </c>
      <c r="E67" s="21"/>
      <c r="F67" s="21"/>
      <c r="G67" s="11" t="s">
        <v>96</v>
      </c>
      <c r="H67" s="152">
        <v>37417.0</v>
      </c>
      <c r="I67" s="11" t="s">
        <v>2138</v>
      </c>
      <c r="J67" s="11" t="s">
        <v>2122</v>
      </c>
      <c r="K67" s="11" t="s">
        <v>2122</v>
      </c>
      <c r="L67" s="11" t="s">
        <v>2123</v>
      </c>
      <c r="M67" s="11" t="s">
        <v>2124</v>
      </c>
      <c r="N67" s="11" t="s">
        <v>513</v>
      </c>
      <c r="O67" s="11" t="s">
        <v>2171</v>
      </c>
      <c r="P67" s="11" t="s">
        <v>90</v>
      </c>
    </row>
    <row r="68" hidden="1">
      <c r="A68" s="11">
        <v>63.0</v>
      </c>
      <c r="B68" s="11" t="s">
        <v>941</v>
      </c>
      <c r="C68" s="11" t="s">
        <v>70</v>
      </c>
      <c r="D68" s="11" t="s">
        <v>942</v>
      </c>
      <c r="E68" s="11" t="s">
        <v>254</v>
      </c>
      <c r="F68" s="21"/>
      <c r="G68" s="11" t="s">
        <v>96</v>
      </c>
      <c r="H68" s="152">
        <v>38928.0</v>
      </c>
      <c r="I68" s="11" t="s">
        <v>2138</v>
      </c>
      <c r="J68" s="11" t="s">
        <v>2122</v>
      </c>
      <c r="K68" s="11" t="s">
        <v>2122</v>
      </c>
      <c r="L68" s="11" t="s">
        <v>2123</v>
      </c>
      <c r="M68" s="11" t="s">
        <v>2124</v>
      </c>
      <c r="N68" s="11" t="s">
        <v>508</v>
      </c>
      <c r="O68" s="11" t="s">
        <v>2131</v>
      </c>
      <c r="P68" s="11" t="s">
        <v>81</v>
      </c>
    </row>
    <row r="69" hidden="1">
      <c r="A69" s="11">
        <v>64.0</v>
      </c>
      <c r="B69" s="11" t="s">
        <v>1418</v>
      </c>
      <c r="C69" s="11" t="s">
        <v>2142</v>
      </c>
      <c r="D69" s="11" t="s">
        <v>149</v>
      </c>
      <c r="E69" s="11" t="s">
        <v>78</v>
      </c>
      <c r="F69" s="21"/>
      <c r="G69" s="11" t="s">
        <v>79</v>
      </c>
      <c r="H69" s="152">
        <v>38062.0</v>
      </c>
      <c r="I69" s="11" t="s">
        <v>2138</v>
      </c>
      <c r="J69" s="11" t="s">
        <v>2122</v>
      </c>
      <c r="K69" s="11" t="s">
        <v>2122</v>
      </c>
      <c r="L69" s="11" t="s">
        <v>2123</v>
      </c>
      <c r="M69" s="11" t="s">
        <v>2124</v>
      </c>
      <c r="N69" s="11" t="s">
        <v>1237</v>
      </c>
      <c r="O69" s="11" t="s">
        <v>2164</v>
      </c>
      <c r="P69" s="11" t="s">
        <v>81</v>
      </c>
    </row>
    <row r="70" hidden="1">
      <c r="A70" s="11">
        <v>65.0</v>
      </c>
      <c r="B70" s="11" t="s">
        <v>1288</v>
      </c>
      <c r="C70" s="11" t="s">
        <v>96</v>
      </c>
      <c r="D70" s="11" t="s">
        <v>266</v>
      </c>
      <c r="E70" s="11" t="s">
        <v>412</v>
      </c>
      <c r="F70" s="21"/>
      <c r="G70" s="11" t="s">
        <v>96</v>
      </c>
      <c r="H70" s="152">
        <v>37523.0</v>
      </c>
      <c r="I70" s="11" t="s">
        <v>2175</v>
      </c>
      <c r="J70" s="11" t="s">
        <v>2122</v>
      </c>
      <c r="K70" s="11" t="s">
        <v>2122</v>
      </c>
      <c r="L70" s="11" t="s">
        <v>2123</v>
      </c>
      <c r="M70" s="11" t="s">
        <v>2124</v>
      </c>
      <c r="N70" s="11" t="s">
        <v>679</v>
      </c>
      <c r="O70" s="11" t="s">
        <v>2171</v>
      </c>
      <c r="P70" s="11" t="s">
        <v>90</v>
      </c>
    </row>
    <row r="71" hidden="1">
      <c r="A71" s="11">
        <v>66.0</v>
      </c>
      <c r="B71" s="11" t="s">
        <v>2176</v>
      </c>
      <c r="C71" s="11" t="s">
        <v>2142</v>
      </c>
      <c r="D71" s="11" t="s">
        <v>78</v>
      </c>
      <c r="E71" s="11" t="s">
        <v>185</v>
      </c>
      <c r="F71" s="21"/>
      <c r="G71" s="11" t="s">
        <v>79</v>
      </c>
      <c r="H71" s="152">
        <v>39218.0</v>
      </c>
      <c r="I71" s="11" t="s">
        <v>2130</v>
      </c>
      <c r="J71" s="11" t="s">
        <v>2122</v>
      </c>
      <c r="K71" s="11" t="s">
        <v>2122</v>
      </c>
      <c r="L71" s="11" t="s">
        <v>2123</v>
      </c>
      <c r="M71" s="11" t="s">
        <v>2124</v>
      </c>
      <c r="N71" s="11" t="s">
        <v>795</v>
      </c>
      <c r="O71" s="11" t="s">
        <v>2152</v>
      </c>
      <c r="P71" s="11" t="s">
        <v>83</v>
      </c>
    </row>
    <row r="72" hidden="1">
      <c r="A72" s="11">
        <v>67.0</v>
      </c>
      <c r="B72" s="11" t="s">
        <v>216</v>
      </c>
      <c r="C72" s="11" t="s">
        <v>2177</v>
      </c>
      <c r="D72" s="11" t="s">
        <v>217</v>
      </c>
      <c r="E72" s="11" t="s">
        <v>2178</v>
      </c>
      <c r="F72" s="21"/>
      <c r="G72" s="11" t="s">
        <v>96</v>
      </c>
      <c r="H72" s="152">
        <v>40769.0</v>
      </c>
      <c r="I72" s="11" t="s">
        <v>2121</v>
      </c>
      <c r="J72" s="11" t="s">
        <v>2122</v>
      </c>
      <c r="K72" s="11" t="s">
        <v>2122</v>
      </c>
      <c r="L72" s="11" t="s">
        <v>2123</v>
      </c>
      <c r="M72" s="11" t="s">
        <v>2124</v>
      </c>
      <c r="N72" s="11" t="s">
        <v>1005</v>
      </c>
      <c r="O72" s="11" t="s">
        <v>2155</v>
      </c>
      <c r="P72" s="11" t="s">
        <v>83</v>
      </c>
    </row>
    <row r="73" hidden="1">
      <c r="A73" s="11">
        <v>68.0</v>
      </c>
      <c r="B73" s="11" t="s">
        <v>1412</v>
      </c>
      <c r="C73" s="11" t="s">
        <v>2137</v>
      </c>
      <c r="D73" s="11" t="s">
        <v>173</v>
      </c>
      <c r="E73" s="11" t="s">
        <v>77</v>
      </c>
      <c r="F73" s="21"/>
      <c r="G73" s="11" t="s">
        <v>79</v>
      </c>
      <c r="H73" s="152">
        <v>36959.0</v>
      </c>
      <c r="I73" s="11" t="s">
        <v>2121</v>
      </c>
      <c r="J73" s="11" t="s">
        <v>2122</v>
      </c>
      <c r="K73" s="11" t="s">
        <v>2122</v>
      </c>
      <c r="L73" s="11" t="s">
        <v>2123</v>
      </c>
      <c r="M73" s="11" t="s">
        <v>2124</v>
      </c>
      <c r="N73" s="11" t="s">
        <v>995</v>
      </c>
      <c r="O73" s="11" t="s">
        <v>2136</v>
      </c>
      <c r="P73" s="11" t="s">
        <v>90</v>
      </c>
    </row>
    <row r="74" hidden="1">
      <c r="A74" s="11">
        <v>69.0</v>
      </c>
      <c r="B74" s="11" t="s">
        <v>1898</v>
      </c>
      <c r="C74" s="11" t="s">
        <v>2177</v>
      </c>
      <c r="D74" s="11" t="s">
        <v>2179</v>
      </c>
      <c r="E74" s="11" t="s">
        <v>404</v>
      </c>
      <c r="F74" s="21"/>
      <c r="G74" s="11" t="s">
        <v>96</v>
      </c>
      <c r="H74" s="153">
        <v>37953.0</v>
      </c>
      <c r="I74" s="11" t="s">
        <v>2121</v>
      </c>
      <c r="J74" s="11" t="s">
        <v>2122</v>
      </c>
      <c r="K74" s="11" t="s">
        <v>2122</v>
      </c>
      <c r="L74" s="11" t="s">
        <v>2123</v>
      </c>
      <c r="M74" s="11" t="s">
        <v>2124</v>
      </c>
      <c r="N74" s="11" t="s">
        <v>1470</v>
      </c>
      <c r="O74" s="11" t="s">
        <v>2150</v>
      </c>
      <c r="P74" s="11" t="s">
        <v>81</v>
      </c>
    </row>
    <row r="75" hidden="1">
      <c r="A75" s="11">
        <v>70.0</v>
      </c>
      <c r="B75" s="11" t="s">
        <v>849</v>
      </c>
      <c r="C75" s="11" t="s">
        <v>2142</v>
      </c>
      <c r="D75" s="11" t="s">
        <v>850</v>
      </c>
      <c r="E75" s="11" t="s">
        <v>104</v>
      </c>
      <c r="F75" s="11" t="s">
        <v>173</v>
      </c>
      <c r="G75" s="11" t="s">
        <v>79</v>
      </c>
      <c r="H75" s="152">
        <v>39729.0</v>
      </c>
      <c r="I75" s="11" t="s">
        <v>2138</v>
      </c>
      <c r="J75" s="11" t="s">
        <v>2122</v>
      </c>
      <c r="K75" s="11" t="s">
        <v>2122</v>
      </c>
      <c r="L75" s="11" t="s">
        <v>2123</v>
      </c>
      <c r="M75" s="11" t="s">
        <v>2124</v>
      </c>
      <c r="N75" s="11" t="s">
        <v>669</v>
      </c>
      <c r="O75" s="11" t="s">
        <v>2141</v>
      </c>
      <c r="P75" s="11" t="s">
        <v>83</v>
      </c>
    </row>
    <row r="76" hidden="1">
      <c r="A76" s="11">
        <v>71.0</v>
      </c>
      <c r="B76" s="11" t="s">
        <v>1664</v>
      </c>
      <c r="C76" s="11" t="s">
        <v>2167</v>
      </c>
      <c r="D76" s="11" t="s">
        <v>259</v>
      </c>
      <c r="E76" s="11" t="s">
        <v>446</v>
      </c>
      <c r="F76" s="21"/>
      <c r="G76" s="11" t="s">
        <v>96</v>
      </c>
      <c r="H76" s="152">
        <v>36618.0</v>
      </c>
      <c r="I76" s="11" t="s">
        <v>2121</v>
      </c>
      <c r="J76" s="11" t="s">
        <v>2122</v>
      </c>
      <c r="K76" s="11" t="s">
        <v>2122</v>
      </c>
      <c r="L76" s="11" t="s">
        <v>2123</v>
      </c>
      <c r="M76" s="11" t="s">
        <v>2124</v>
      </c>
      <c r="N76" s="11" t="s">
        <v>1520</v>
      </c>
      <c r="O76" s="11" t="s">
        <v>2139</v>
      </c>
      <c r="P76" s="11" t="s">
        <v>90</v>
      </c>
    </row>
    <row r="77" hidden="1">
      <c r="A77" s="11">
        <v>72.0</v>
      </c>
      <c r="B77" s="11" t="s">
        <v>531</v>
      </c>
      <c r="C77" s="11" t="s">
        <v>2142</v>
      </c>
      <c r="D77" s="11" t="s">
        <v>110</v>
      </c>
      <c r="E77" s="11" t="s">
        <v>532</v>
      </c>
      <c r="F77" s="21"/>
      <c r="G77" s="11" t="s">
        <v>96</v>
      </c>
      <c r="H77" s="152">
        <v>40442.0</v>
      </c>
      <c r="I77" s="11" t="s">
        <v>2121</v>
      </c>
      <c r="J77" s="11" t="s">
        <v>2122</v>
      </c>
      <c r="K77" s="11" t="s">
        <v>2122</v>
      </c>
      <c r="L77" s="11" t="s">
        <v>2123</v>
      </c>
      <c r="M77" s="11" t="s">
        <v>2124</v>
      </c>
      <c r="N77" s="11" t="s">
        <v>1768</v>
      </c>
      <c r="O77" s="11" t="s">
        <v>2129</v>
      </c>
      <c r="P77" s="11" t="s">
        <v>83</v>
      </c>
    </row>
    <row r="78" hidden="1">
      <c r="A78" s="11">
        <v>73.0</v>
      </c>
      <c r="B78" s="11" t="s">
        <v>1057</v>
      </c>
      <c r="C78" s="11" t="s">
        <v>2177</v>
      </c>
      <c r="D78" s="11" t="s">
        <v>236</v>
      </c>
      <c r="E78" s="11" t="s">
        <v>110</v>
      </c>
      <c r="F78" s="21"/>
      <c r="G78" s="11" t="s">
        <v>96</v>
      </c>
      <c r="H78" s="152">
        <v>37846.0</v>
      </c>
      <c r="I78" s="11" t="s">
        <v>2121</v>
      </c>
      <c r="J78" s="11" t="s">
        <v>2122</v>
      </c>
      <c r="K78" s="11" t="s">
        <v>2122</v>
      </c>
      <c r="L78" s="11" t="s">
        <v>2123</v>
      </c>
      <c r="M78" s="11" t="s">
        <v>2124</v>
      </c>
      <c r="N78" s="11" t="s">
        <v>1470</v>
      </c>
      <c r="O78" s="11" t="s">
        <v>2150</v>
      </c>
      <c r="P78" s="11" t="s">
        <v>81</v>
      </c>
    </row>
    <row r="79">
      <c r="A79" s="11">
        <v>74.0</v>
      </c>
      <c r="B79" s="11" t="s">
        <v>97</v>
      </c>
      <c r="C79" s="11" t="s">
        <v>2180</v>
      </c>
      <c r="D79" s="11" t="s">
        <v>296</v>
      </c>
      <c r="E79" s="11" t="s">
        <v>214</v>
      </c>
      <c r="F79" s="21"/>
      <c r="G79" s="11" t="s">
        <v>79</v>
      </c>
      <c r="H79" s="152">
        <v>36935.0</v>
      </c>
      <c r="I79" s="11" t="s">
        <v>2121</v>
      </c>
      <c r="J79" s="11" t="s">
        <v>2122</v>
      </c>
      <c r="K79" s="11" t="s">
        <v>2122</v>
      </c>
      <c r="L79" s="11" t="s">
        <v>2123</v>
      </c>
      <c r="M79" s="11" t="s">
        <v>2124</v>
      </c>
      <c r="N79" s="11" t="s">
        <v>1410</v>
      </c>
      <c r="O79" s="11" t="s">
        <v>2139</v>
      </c>
      <c r="P79" s="11" t="s">
        <v>90</v>
      </c>
    </row>
    <row r="80" hidden="1">
      <c r="A80" s="11">
        <v>75.0</v>
      </c>
      <c r="B80" s="11" t="s">
        <v>97</v>
      </c>
      <c r="C80" s="11" t="s">
        <v>2181</v>
      </c>
      <c r="D80" s="11" t="s">
        <v>2182</v>
      </c>
      <c r="E80" s="21"/>
      <c r="F80" s="21"/>
      <c r="G80" s="11" t="s">
        <v>79</v>
      </c>
      <c r="H80" s="152">
        <v>39610.0</v>
      </c>
      <c r="I80" s="11" t="s">
        <v>2138</v>
      </c>
      <c r="J80" s="11" t="s">
        <v>2122</v>
      </c>
      <c r="K80" s="11" t="s">
        <v>2122</v>
      </c>
      <c r="L80" s="11" t="s">
        <v>2123</v>
      </c>
      <c r="M80" s="11" t="s">
        <v>2124</v>
      </c>
      <c r="N80" s="11" t="s">
        <v>529</v>
      </c>
      <c r="O80" s="11" t="s">
        <v>2127</v>
      </c>
      <c r="P80" s="11" t="s">
        <v>83</v>
      </c>
    </row>
    <row r="81" hidden="1">
      <c r="A81" s="11">
        <v>76.0</v>
      </c>
      <c r="B81" s="11" t="s">
        <v>533</v>
      </c>
      <c r="C81" s="11" t="s">
        <v>2153</v>
      </c>
      <c r="D81" s="11" t="s">
        <v>534</v>
      </c>
      <c r="E81" s="11" t="s">
        <v>535</v>
      </c>
      <c r="F81" s="21"/>
      <c r="G81" s="11" t="s">
        <v>79</v>
      </c>
      <c r="H81" s="152">
        <v>40030.0</v>
      </c>
      <c r="I81" s="11" t="s">
        <v>2121</v>
      </c>
      <c r="J81" s="11" t="s">
        <v>2122</v>
      </c>
      <c r="K81" s="11" t="s">
        <v>2122</v>
      </c>
      <c r="L81" s="11" t="s">
        <v>2123</v>
      </c>
      <c r="M81" s="11" t="s">
        <v>2124</v>
      </c>
      <c r="N81" s="11" t="s">
        <v>1768</v>
      </c>
      <c r="O81" s="11" t="s">
        <v>2129</v>
      </c>
      <c r="P81" s="11" t="s">
        <v>83</v>
      </c>
    </row>
    <row r="82" hidden="1">
      <c r="A82" s="11">
        <v>77.0</v>
      </c>
      <c r="B82" s="11" t="s">
        <v>948</v>
      </c>
      <c r="C82" s="11" t="s">
        <v>96</v>
      </c>
      <c r="D82" s="11" t="s">
        <v>314</v>
      </c>
      <c r="E82" s="11" t="s">
        <v>110</v>
      </c>
      <c r="F82" s="21"/>
      <c r="G82" s="11" t="s">
        <v>96</v>
      </c>
      <c r="H82" s="152">
        <v>38967.0</v>
      </c>
      <c r="I82" s="11" t="s">
        <v>2183</v>
      </c>
      <c r="J82" s="11" t="s">
        <v>2122</v>
      </c>
      <c r="K82" s="11" t="s">
        <v>2122</v>
      </c>
      <c r="L82" s="11" t="s">
        <v>2123</v>
      </c>
      <c r="M82" s="11" t="s">
        <v>2124</v>
      </c>
      <c r="N82" s="11" t="s">
        <v>279</v>
      </c>
      <c r="O82" s="11" t="s">
        <v>2131</v>
      </c>
      <c r="P82" s="11" t="s">
        <v>81</v>
      </c>
    </row>
    <row r="83" hidden="1">
      <c r="A83" s="11">
        <v>78.0</v>
      </c>
      <c r="B83" s="11" t="s">
        <v>2184</v>
      </c>
      <c r="C83" s="11" t="s">
        <v>2148</v>
      </c>
      <c r="D83" s="11" t="s">
        <v>252</v>
      </c>
      <c r="E83" s="11" t="s">
        <v>151</v>
      </c>
      <c r="F83" s="21"/>
      <c r="G83" s="11" t="s">
        <v>96</v>
      </c>
      <c r="H83" s="152">
        <v>36600.0</v>
      </c>
      <c r="I83" s="11" t="s">
        <v>2121</v>
      </c>
      <c r="J83" s="11" t="s">
        <v>2122</v>
      </c>
      <c r="K83" s="11" t="s">
        <v>2122</v>
      </c>
      <c r="L83" s="11" t="s">
        <v>2123</v>
      </c>
      <c r="M83" s="11" t="s">
        <v>2124</v>
      </c>
      <c r="N83" s="11" t="s">
        <v>1577</v>
      </c>
      <c r="O83" s="11" t="s">
        <v>2139</v>
      </c>
      <c r="P83" s="11" t="s">
        <v>90</v>
      </c>
    </row>
    <row r="84" hidden="1">
      <c r="A84" s="11">
        <v>79.0</v>
      </c>
      <c r="B84" s="11" t="s">
        <v>1665</v>
      </c>
      <c r="C84" s="11" t="s">
        <v>2185</v>
      </c>
      <c r="D84" s="11" t="s">
        <v>244</v>
      </c>
      <c r="E84" s="21"/>
      <c r="F84" s="21"/>
      <c r="G84" s="11" t="s">
        <v>96</v>
      </c>
      <c r="H84" s="152">
        <v>36665.0</v>
      </c>
      <c r="I84" s="11" t="s">
        <v>2121</v>
      </c>
      <c r="J84" s="11" t="s">
        <v>2122</v>
      </c>
      <c r="K84" s="11" t="s">
        <v>2122</v>
      </c>
      <c r="L84" s="11" t="s">
        <v>2123</v>
      </c>
      <c r="M84" s="11" t="s">
        <v>2124</v>
      </c>
      <c r="N84" s="11" t="s">
        <v>1690</v>
      </c>
      <c r="O84" s="11" t="s">
        <v>2134</v>
      </c>
      <c r="P84" s="11" t="s">
        <v>90</v>
      </c>
    </row>
    <row r="85" hidden="1">
      <c r="A85" s="11">
        <v>80.0</v>
      </c>
      <c r="B85" s="11" t="s">
        <v>1665</v>
      </c>
      <c r="C85" s="11" t="s">
        <v>2186</v>
      </c>
      <c r="D85" s="11" t="s">
        <v>259</v>
      </c>
      <c r="E85" s="11" t="s">
        <v>140</v>
      </c>
      <c r="F85" s="21"/>
      <c r="G85" s="11" t="s">
        <v>96</v>
      </c>
      <c r="H85" s="152">
        <v>36940.0</v>
      </c>
      <c r="I85" s="11" t="s">
        <v>2121</v>
      </c>
      <c r="J85" s="11" t="s">
        <v>2122</v>
      </c>
      <c r="K85" s="11" t="s">
        <v>2122</v>
      </c>
      <c r="L85" s="11" t="s">
        <v>2123</v>
      </c>
      <c r="M85" s="11" t="s">
        <v>2124</v>
      </c>
      <c r="N85" s="11" t="s">
        <v>1520</v>
      </c>
      <c r="O85" s="11" t="s">
        <v>2139</v>
      </c>
      <c r="P85" s="11" t="s">
        <v>90</v>
      </c>
    </row>
    <row r="86" hidden="1">
      <c r="A86" s="11">
        <v>81.0</v>
      </c>
      <c r="B86" s="11" t="s">
        <v>601</v>
      </c>
      <c r="C86" s="11" t="s">
        <v>2137</v>
      </c>
      <c r="D86" s="11" t="s">
        <v>112</v>
      </c>
      <c r="E86" s="11" t="s">
        <v>446</v>
      </c>
      <c r="F86" s="21"/>
      <c r="G86" s="11" t="s">
        <v>96</v>
      </c>
      <c r="H86" s="152">
        <v>40028.0</v>
      </c>
      <c r="I86" s="11" t="s">
        <v>2138</v>
      </c>
      <c r="J86" s="11" t="s">
        <v>2122</v>
      </c>
      <c r="K86" s="11" t="s">
        <v>2122</v>
      </c>
      <c r="L86" s="11" t="s">
        <v>2123</v>
      </c>
      <c r="M86" s="11" t="s">
        <v>2124</v>
      </c>
      <c r="N86" s="11" t="s">
        <v>396</v>
      </c>
      <c r="O86" s="11" t="s">
        <v>2127</v>
      </c>
      <c r="P86" s="11" t="s">
        <v>83</v>
      </c>
    </row>
    <row r="87" hidden="1">
      <c r="A87" s="11">
        <v>82.0</v>
      </c>
      <c r="B87" s="11" t="s">
        <v>2187</v>
      </c>
      <c r="C87" s="11" t="s">
        <v>2137</v>
      </c>
      <c r="D87" s="11" t="s">
        <v>1248</v>
      </c>
      <c r="E87" s="11" t="s">
        <v>110</v>
      </c>
      <c r="F87" s="21"/>
      <c r="G87" s="11" t="s">
        <v>96</v>
      </c>
      <c r="H87" s="152">
        <v>36548.0</v>
      </c>
      <c r="I87" s="11" t="s">
        <v>2188</v>
      </c>
      <c r="J87" s="11" t="s">
        <v>2122</v>
      </c>
      <c r="K87" s="11" t="s">
        <v>2122</v>
      </c>
      <c r="L87" s="11" t="s">
        <v>2123</v>
      </c>
      <c r="M87" s="11" t="s">
        <v>2124</v>
      </c>
      <c r="N87" s="11" t="s">
        <v>1690</v>
      </c>
      <c r="O87" s="11" t="s">
        <v>2134</v>
      </c>
      <c r="P87" s="11" t="s">
        <v>90</v>
      </c>
    </row>
    <row r="88" hidden="1">
      <c r="A88" s="11">
        <v>83.0</v>
      </c>
      <c r="B88" s="11" t="s">
        <v>1099</v>
      </c>
      <c r="C88" s="11" t="s">
        <v>2137</v>
      </c>
      <c r="D88" s="11" t="s">
        <v>145</v>
      </c>
      <c r="E88" s="11" t="s">
        <v>456</v>
      </c>
      <c r="F88" s="21"/>
      <c r="G88" s="11" t="s">
        <v>79</v>
      </c>
      <c r="H88" s="152">
        <v>38969.0</v>
      </c>
      <c r="I88" s="11" t="s">
        <v>2138</v>
      </c>
      <c r="J88" s="11" t="s">
        <v>2122</v>
      </c>
      <c r="K88" s="11" t="s">
        <v>2122</v>
      </c>
      <c r="L88" s="11" t="s">
        <v>2123</v>
      </c>
      <c r="M88" s="11" t="s">
        <v>2124</v>
      </c>
      <c r="N88" s="11" t="s">
        <v>508</v>
      </c>
      <c r="O88" s="11" t="s">
        <v>2131</v>
      </c>
      <c r="P88" s="11" t="s">
        <v>81</v>
      </c>
    </row>
    <row r="89" hidden="1">
      <c r="A89" s="11">
        <v>84.0</v>
      </c>
      <c r="B89" s="11" t="s">
        <v>100</v>
      </c>
      <c r="C89" s="11" t="s">
        <v>2137</v>
      </c>
      <c r="D89" s="11" t="s">
        <v>101</v>
      </c>
      <c r="E89" s="21"/>
      <c r="F89" s="21"/>
      <c r="G89" s="11" t="s">
        <v>96</v>
      </c>
      <c r="H89" s="152">
        <v>40947.0</v>
      </c>
      <c r="I89" s="11" t="s">
        <v>2121</v>
      </c>
      <c r="J89" s="11" t="s">
        <v>2122</v>
      </c>
      <c r="K89" s="11" t="s">
        <v>2122</v>
      </c>
      <c r="L89" s="11" t="s">
        <v>2123</v>
      </c>
      <c r="M89" s="11" t="s">
        <v>2124</v>
      </c>
      <c r="N89" s="11" t="s">
        <v>950</v>
      </c>
      <c r="O89" s="11" t="s">
        <v>2155</v>
      </c>
      <c r="P89" s="11" t="s">
        <v>83</v>
      </c>
    </row>
    <row r="90" hidden="1">
      <c r="A90" s="11">
        <v>85.0</v>
      </c>
      <c r="B90" s="11" t="s">
        <v>1059</v>
      </c>
      <c r="C90" s="11" t="s">
        <v>2142</v>
      </c>
      <c r="D90" s="11" t="s">
        <v>143</v>
      </c>
      <c r="E90" s="11" t="s">
        <v>270</v>
      </c>
      <c r="F90" s="21"/>
      <c r="G90" s="11" t="s">
        <v>79</v>
      </c>
      <c r="H90" s="153">
        <v>38668.0</v>
      </c>
      <c r="I90" s="11" t="s">
        <v>2138</v>
      </c>
      <c r="J90" s="11" t="s">
        <v>2122</v>
      </c>
      <c r="K90" s="11" t="s">
        <v>2122</v>
      </c>
      <c r="L90" s="11" t="s">
        <v>2123</v>
      </c>
      <c r="M90" s="11" t="s">
        <v>2124</v>
      </c>
      <c r="N90" s="11" t="s">
        <v>858</v>
      </c>
      <c r="O90" s="11" t="s">
        <v>2125</v>
      </c>
      <c r="P90" s="11" t="s">
        <v>81</v>
      </c>
    </row>
    <row r="91" hidden="1">
      <c r="A91" s="11">
        <v>86.0</v>
      </c>
      <c r="B91" s="11" t="s">
        <v>1290</v>
      </c>
      <c r="C91" s="11" t="s">
        <v>2156</v>
      </c>
      <c r="D91" s="11" t="s">
        <v>345</v>
      </c>
      <c r="E91" s="21"/>
      <c r="F91" s="21"/>
      <c r="G91" s="11" t="s">
        <v>96</v>
      </c>
      <c r="H91" s="152">
        <v>37294.0</v>
      </c>
      <c r="I91" s="11" t="s">
        <v>2121</v>
      </c>
      <c r="J91" s="11" t="s">
        <v>2122</v>
      </c>
      <c r="K91" s="11" t="s">
        <v>2122</v>
      </c>
      <c r="L91" s="11" t="s">
        <v>2123</v>
      </c>
      <c r="M91" s="11" t="s">
        <v>2124</v>
      </c>
      <c r="N91" s="11" t="s">
        <v>679</v>
      </c>
      <c r="O91" s="11" t="s">
        <v>2171</v>
      </c>
      <c r="P91" s="11" t="s">
        <v>90</v>
      </c>
    </row>
    <row r="92" hidden="1">
      <c r="A92" s="11">
        <v>87.0</v>
      </c>
      <c r="B92" s="11" t="s">
        <v>2189</v>
      </c>
      <c r="C92" s="11" t="s">
        <v>2148</v>
      </c>
      <c r="D92" s="11" t="s">
        <v>767</v>
      </c>
      <c r="E92" s="11" t="s">
        <v>110</v>
      </c>
      <c r="F92" s="21"/>
      <c r="G92" s="11" t="s">
        <v>96</v>
      </c>
      <c r="H92" s="152">
        <v>40639.0</v>
      </c>
      <c r="I92" s="11" t="s">
        <v>2190</v>
      </c>
      <c r="J92" s="11" t="s">
        <v>2122</v>
      </c>
      <c r="K92" s="11" t="s">
        <v>2122</v>
      </c>
      <c r="L92" s="11" t="s">
        <v>2123</v>
      </c>
      <c r="M92" s="11" t="s">
        <v>2124</v>
      </c>
      <c r="N92" s="11" t="s">
        <v>1056</v>
      </c>
      <c r="O92" s="11" t="s">
        <v>2155</v>
      </c>
      <c r="P92" s="11" t="s">
        <v>83</v>
      </c>
    </row>
    <row r="93" hidden="1">
      <c r="A93" s="11">
        <v>88.0</v>
      </c>
      <c r="B93" s="11" t="s">
        <v>732</v>
      </c>
      <c r="C93" s="11" t="s">
        <v>2148</v>
      </c>
      <c r="D93" s="11" t="s">
        <v>185</v>
      </c>
      <c r="E93" s="11" t="s">
        <v>733</v>
      </c>
      <c r="F93" s="21"/>
      <c r="G93" s="11" t="s">
        <v>79</v>
      </c>
      <c r="H93" s="152">
        <v>39819.0</v>
      </c>
      <c r="I93" s="11" t="s">
        <v>2121</v>
      </c>
      <c r="J93" s="11" t="s">
        <v>2122</v>
      </c>
      <c r="K93" s="11" t="s">
        <v>2122</v>
      </c>
      <c r="L93" s="11" t="s">
        <v>2123</v>
      </c>
      <c r="M93" s="11" t="s">
        <v>2124</v>
      </c>
      <c r="N93" s="11" t="s">
        <v>529</v>
      </c>
      <c r="O93" s="11" t="s">
        <v>2127</v>
      </c>
      <c r="P93" s="11" t="s">
        <v>83</v>
      </c>
    </row>
    <row r="94" hidden="1">
      <c r="A94" s="11">
        <v>89.0</v>
      </c>
      <c r="B94" s="11" t="s">
        <v>2191</v>
      </c>
      <c r="C94" s="11" t="s">
        <v>2142</v>
      </c>
      <c r="D94" s="11" t="s">
        <v>662</v>
      </c>
      <c r="E94" s="11" t="s">
        <v>1716</v>
      </c>
      <c r="F94" s="21"/>
      <c r="G94" s="11" t="s">
        <v>96</v>
      </c>
      <c r="H94" s="152">
        <v>37261.0</v>
      </c>
      <c r="I94" s="11" t="s">
        <v>2138</v>
      </c>
      <c r="J94" s="11" t="s">
        <v>2122</v>
      </c>
      <c r="K94" s="11" t="s">
        <v>2122</v>
      </c>
      <c r="L94" s="11" t="s">
        <v>2123</v>
      </c>
      <c r="M94" s="11" t="s">
        <v>2124</v>
      </c>
      <c r="N94" s="11" t="s">
        <v>513</v>
      </c>
      <c r="O94" s="11" t="s">
        <v>2171</v>
      </c>
      <c r="P94" s="11" t="s">
        <v>90</v>
      </c>
    </row>
    <row r="95" hidden="1">
      <c r="A95" s="11">
        <v>90.0</v>
      </c>
      <c r="B95" s="11" t="s">
        <v>473</v>
      </c>
      <c r="C95" s="11" t="s">
        <v>2192</v>
      </c>
      <c r="D95" s="11" t="s">
        <v>474</v>
      </c>
      <c r="E95" s="11" t="s">
        <v>316</v>
      </c>
      <c r="F95" s="21"/>
      <c r="G95" s="11" t="s">
        <v>96</v>
      </c>
      <c r="H95" s="153">
        <v>40142.0</v>
      </c>
      <c r="I95" s="11" t="s">
        <v>2138</v>
      </c>
      <c r="J95" s="11" t="s">
        <v>2122</v>
      </c>
      <c r="K95" s="11" t="s">
        <v>2122</v>
      </c>
      <c r="L95" s="11" t="s">
        <v>2123</v>
      </c>
      <c r="M95" s="11" t="s">
        <v>2124</v>
      </c>
      <c r="N95" s="11" t="s">
        <v>1764</v>
      </c>
      <c r="O95" s="11" t="s">
        <v>2129</v>
      </c>
      <c r="P95" s="11" t="s">
        <v>83</v>
      </c>
    </row>
    <row r="96" hidden="1">
      <c r="A96" s="11">
        <v>91.0</v>
      </c>
      <c r="B96" s="11" t="s">
        <v>1609</v>
      </c>
      <c r="C96" s="11" t="s">
        <v>2156</v>
      </c>
      <c r="D96" s="11" t="s">
        <v>77</v>
      </c>
      <c r="E96" s="11" t="s">
        <v>521</v>
      </c>
      <c r="F96" s="21"/>
      <c r="G96" s="11" t="s">
        <v>79</v>
      </c>
      <c r="H96" s="152">
        <v>37848.0</v>
      </c>
      <c r="I96" s="11" t="s">
        <v>2138</v>
      </c>
      <c r="J96" s="11" t="s">
        <v>2122</v>
      </c>
      <c r="K96" s="11" t="s">
        <v>2122</v>
      </c>
      <c r="L96" s="11" t="s">
        <v>2123</v>
      </c>
      <c r="M96" s="11" t="s">
        <v>2124</v>
      </c>
      <c r="N96" s="11" t="s">
        <v>1414</v>
      </c>
      <c r="O96" s="11" t="s">
        <v>2150</v>
      </c>
      <c r="P96" s="11" t="s">
        <v>81</v>
      </c>
    </row>
    <row r="97">
      <c r="A97" s="11">
        <v>92.0</v>
      </c>
      <c r="B97" s="11" t="s">
        <v>1609</v>
      </c>
      <c r="C97" s="11" t="s">
        <v>2167</v>
      </c>
      <c r="D97" s="11" t="s">
        <v>404</v>
      </c>
      <c r="E97" s="11" t="s">
        <v>591</v>
      </c>
      <c r="F97" s="21"/>
      <c r="G97" s="11" t="s">
        <v>96</v>
      </c>
      <c r="H97" s="152">
        <v>36607.0</v>
      </c>
      <c r="I97" s="11" t="s">
        <v>2121</v>
      </c>
      <c r="J97" s="11" t="s">
        <v>2122</v>
      </c>
      <c r="K97" s="11" t="s">
        <v>2122</v>
      </c>
      <c r="L97" s="11" t="s">
        <v>2123</v>
      </c>
      <c r="M97" s="11" t="s">
        <v>2124</v>
      </c>
      <c r="N97" s="11" t="s">
        <v>1410</v>
      </c>
      <c r="O97" s="11" t="s">
        <v>2139</v>
      </c>
      <c r="P97" s="11" t="s">
        <v>90</v>
      </c>
    </row>
    <row r="98" hidden="1">
      <c r="A98" s="11">
        <v>93.0</v>
      </c>
      <c r="B98" s="11" t="s">
        <v>2193</v>
      </c>
      <c r="C98" s="11" t="s">
        <v>2194</v>
      </c>
      <c r="D98" s="11" t="s">
        <v>491</v>
      </c>
      <c r="E98" s="11" t="s">
        <v>335</v>
      </c>
      <c r="F98" s="21"/>
      <c r="G98" s="11" t="s">
        <v>79</v>
      </c>
      <c r="H98" s="152">
        <v>39167.0</v>
      </c>
      <c r="I98" s="11" t="s">
        <v>2195</v>
      </c>
      <c r="J98" s="11" t="s">
        <v>2122</v>
      </c>
      <c r="K98" s="11" t="s">
        <v>2122</v>
      </c>
      <c r="L98" s="11" t="s">
        <v>2123</v>
      </c>
      <c r="M98" s="11" t="s">
        <v>2124</v>
      </c>
      <c r="N98" s="11" t="s">
        <v>851</v>
      </c>
      <c r="O98" s="11" t="s">
        <v>2152</v>
      </c>
      <c r="P98" s="11" t="s">
        <v>83</v>
      </c>
    </row>
    <row r="99" hidden="1">
      <c r="A99" s="11">
        <v>94.0</v>
      </c>
      <c r="B99" s="11" t="s">
        <v>2193</v>
      </c>
      <c r="C99" s="11" t="s">
        <v>2194</v>
      </c>
      <c r="D99" s="11" t="s">
        <v>110</v>
      </c>
      <c r="E99" s="21"/>
      <c r="F99" s="21"/>
      <c r="G99" s="11" t="s">
        <v>96</v>
      </c>
      <c r="H99" s="152">
        <v>39877.0</v>
      </c>
      <c r="I99" s="11" t="s">
        <v>2196</v>
      </c>
      <c r="J99" s="11" t="s">
        <v>2122</v>
      </c>
      <c r="K99" s="11" t="s">
        <v>2122</v>
      </c>
      <c r="L99" s="11" t="s">
        <v>2123</v>
      </c>
      <c r="M99" s="11" t="s">
        <v>2124</v>
      </c>
      <c r="N99" s="11" t="s">
        <v>396</v>
      </c>
      <c r="O99" s="11" t="s">
        <v>2127</v>
      </c>
      <c r="P99" s="11" t="s">
        <v>83</v>
      </c>
    </row>
    <row r="100" hidden="1">
      <c r="A100" s="11">
        <v>95.0</v>
      </c>
      <c r="B100" s="11" t="s">
        <v>1186</v>
      </c>
      <c r="C100" s="11" t="s">
        <v>2197</v>
      </c>
      <c r="D100" s="11" t="s">
        <v>213</v>
      </c>
      <c r="E100" s="11" t="s">
        <v>214</v>
      </c>
      <c r="F100" s="21"/>
      <c r="G100" s="11" t="s">
        <v>79</v>
      </c>
      <c r="H100" s="153">
        <v>36518.0</v>
      </c>
      <c r="I100" s="11" t="s">
        <v>2121</v>
      </c>
      <c r="J100" s="11" t="s">
        <v>2122</v>
      </c>
      <c r="K100" s="11" t="s">
        <v>2122</v>
      </c>
      <c r="L100" s="11" t="s">
        <v>2123</v>
      </c>
      <c r="M100" s="11" t="s">
        <v>2124</v>
      </c>
      <c r="N100" s="11" t="s">
        <v>1722</v>
      </c>
      <c r="O100" s="11" t="s">
        <v>2134</v>
      </c>
      <c r="P100" s="11" t="s">
        <v>90</v>
      </c>
    </row>
    <row r="101" hidden="1">
      <c r="A101" s="11">
        <v>96.0</v>
      </c>
      <c r="B101" s="11" t="s">
        <v>1186</v>
      </c>
      <c r="C101" s="11" t="s">
        <v>2197</v>
      </c>
      <c r="D101" s="11" t="s">
        <v>185</v>
      </c>
      <c r="E101" s="11" t="s">
        <v>161</v>
      </c>
      <c r="F101" s="21"/>
      <c r="G101" s="11" t="s">
        <v>79</v>
      </c>
      <c r="H101" s="152">
        <v>38825.0</v>
      </c>
      <c r="I101" s="11" t="s">
        <v>2121</v>
      </c>
      <c r="J101" s="11" t="s">
        <v>2122</v>
      </c>
      <c r="K101" s="11" t="s">
        <v>2122</v>
      </c>
      <c r="L101" s="11" t="s">
        <v>2123</v>
      </c>
      <c r="M101" s="11" t="s">
        <v>2124</v>
      </c>
      <c r="N101" s="11" t="s">
        <v>858</v>
      </c>
      <c r="O101" s="11" t="s">
        <v>2125</v>
      </c>
      <c r="P101" s="11" t="s">
        <v>81</v>
      </c>
    </row>
    <row r="102" hidden="1">
      <c r="A102" s="11">
        <v>97.0</v>
      </c>
      <c r="B102" s="11" t="s">
        <v>1286</v>
      </c>
      <c r="C102" s="11" t="s">
        <v>2198</v>
      </c>
      <c r="D102" s="11" t="s">
        <v>395</v>
      </c>
      <c r="E102" s="11" t="s">
        <v>516</v>
      </c>
      <c r="F102" s="21"/>
      <c r="G102" s="11" t="s">
        <v>96</v>
      </c>
      <c r="H102" s="153">
        <v>37587.0</v>
      </c>
      <c r="I102" s="11" t="s">
        <v>2138</v>
      </c>
      <c r="J102" s="11" t="s">
        <v>2122</v>
      </c>
      <c r="K102" s="11" t="s">
        <v>2122</v>
      </c>
      <c r="L102" s="11" t="s">
        <v>2123</v>
      </c>
      <c r="M102" s="11" t="s">
        <v>2124</v>
      </c>
      <c r="N102" s="11" t="s">
        <v>679</v>
      </c>
      <c r="O102" s="11" t="s">
        <v>2171</v>
      </c>
      <c r="P102" s="11" t="s">
        <v>90</v>
      </c>
    </row>
    <row r="103" hidden="1">
      <c r="A103" s="11">
        <v>98.0</v>
      </c>
      <c r="B103" s="11" t="s">
        <v>1481</v>
      </c>
      <c r="C103" s="11" t="s">
        <v>2199</v>
      </c>
      <c r="D103" s="11" t="s">
        <v>1482</v>
      </c>
      <c r="E103" s="11" t="s">
        <v>145</v>
      </c>
      <c r="F103" s="21"/>
      <c r="G103" s="11" t="s">
        <v>79</v>
      </c>
      <c r="H103" s="152">
        <v>36992.0</v>
      </c>
      <c r="I103" s="11" t="s">
        <v>2121</v>
      </c>
      <c r="J103" s="11" t="s">
        <v>2122</v>
      </c>
      <c r="K103" s="11" t="s">
        <v>2122</v>
      </c>
      <c r="L103" s="11" t="s">
        <v>2123</v>
      </c>
      <c r="M103" s="11" t="s">
        <v>2124</v>
      </c>
      <c r="N103" s="11" t="s">
        <v>1136</v>
      </c>
      <c r="O103" s="11" t="s">
        <v>2136</v>
      </c>
      <c r="P103" s="11" t="s">
        <v>90</v>
      </c>
    </row>
    <row r="104" hidden="1">
      <c r="A104" s="11">
        <v>99.0</v>
      </c>
      <c r="B104" s="11" t="s">
        <v>475</v>
      </c>
      <c r="C104" s="11" t="s">
        <v>70</v>
      </c>
      <c r="D104" s="11" t="s">
        <v>76</v>
      </c>
      <c r="E104" s="11" t="s">
        <v>87</v>
      </c>
      <c r="F104" s="21"/>
      <c r="G104" s="11" t="s">
        <v>79</v>
      </c>
      <c r="H104" s="152">
        <v>40247.0</v>
      </c>
      <c r="I104" s="11" t="s">
        <v>2121</v>
      </c>
      <c r="J104" s="11" t="s">
        <v>2122</v>
      </c>
      <c r="K104" s="11" t="s">
        <v>2122</v>
      </c>
      <c r="L104" s="11" t="s">
        <v>2123</v>
      </c>
      <c r="M104" s="11" t="s">
        <v>2124</v>
      </c>
      <c r="N104" s="11" t="s">
        <v>1764</v>
      </c>
      <c r="O104" s="11" t="s">
        <v>2129</v>
      </c>
      <c r="P104" s="11" t="s">
        <v>83</v>
      </c>
    </row>
    <row r="105" hidden="1">
      <c r="A105" s="11">
        <v>100.0</v>
      </c>
      <c r="B105" s="11" t="s">
        <v>1662</v>
      </c>
      <c r="C105" s="11" t="s">
        <v>2144</v>
      </c>
      <c r="D105" s="11" t="s">
        <v>1663</v>
      </c>
      <c r="E105" s="11" t="s">
        <v>98</v>
      </c>
      <c r="F105" s="21"/>
      <c r="G105" s="11" t="s">
        <v>96</v>
      </c>
      <c r="H105" s="152">
        <v>36649.0</v>
      </c>
      <c r="I105" s="11" t="s">
        <v>2121</v>
      </c>
      <c r="J105" s="11" t="s">
        <v>2122</v>
      </c>
      <c r="K105" s="11" t="s">
        <v>2122</v>
      </c>
      <c r="L105" s="11" t="s">
        <v>2123</v>
      </c>
      <c r="M105" s="11" t="s">
        <v>2124</v>
      </c>
      <c r="N105" s="11" t="s">
        <v>1520</v>
      </c>
      <c r="O105" s="11" t="s">
        <v>2139</v>
      </c>
      <c r="P105" s="11" t="s">
        <v>90</v>
      </c>
    </row>
    <row r="106" hidden="1">
      <c r="A106" s="11">
        <v>101.0</v>
      </c>
      <c r="B106" s="11" t="s">
        <v>600</v>
      </c>
      <c r="C106" s="11" t="s">
        <v>71</v>
      </c>
      <c r="D106" s="11" t="s">
        <v>145</v>
      </c>
      <c r="E106" s="11" t="s">
        <v>327</v>
      </c>
      <c r="F106" s="21"/>
      <c r="G106" s="11" t="s">
        <v>79</v>
      </c>
      <c r="H106" s="153">
        <v>39752.0</v>
      </c>
      <c r="I106" s="11" t="s">
        <v>2121</v>
      </c>
      <c r="J106" s="11" t="s">
        <v>2122</v>
      </c>
      <c r="K106" s="11" t="s">
        <v>2122</v>
      </c>
      <c r="L106" s="11" t="s">
        <v>2123</v>
      </c>
      <c r="M106" s="11" t="s">
        <v>2124</v>
      </c>
      <c r="N106" s="11" t="s">
        <v>396</v>
      </c>
      <c r="O106" s="11" t="s">
        <v>2127</v>
      </c>
      <c r="P106" s="11" t="s">
        <v>83</v>
      </c>
    </row>
    <row r="107" hidden="1">
      <c r="A107" s="11">
        <v>102.0</v>
      </c>
      <c r="B107" s="11" t="s">
        <v>1724</v>
      </c>
      <c r="C107" s="11" t="s">
        <v>71</v>
      </c>
      <c r="D107" s="11" t="s">
        <v>577</v>
      </c>
      <c r="E107" s="11" t="s">
        <v>153</v>
      </c>
      <c r="F107" s="21"/>
      <c r="G107" s="11" t="s">
        <v>79</v>
      </c>
      <c r="H107" s="152">
        <v>36764.0</v>
      </c>
      <c r="I107" s="11" t="s">
        <v>2121</v>
      </c>
      <c r="J107" s="11" t="s">
        <v>2122</v>
      </c>
      <c r="K107" s="11" t="s">
        <v>2122</v>
      </c>
      <c r="L107" s="11" t="s">
        <v>2123</v>
      </c>
      <c r="M107" s="11" t="s">
        <v>2124</v>
      </c>
      <c r="N107" s="11" t="s">
        <v>1577</v>
      </c>
      <c r="O107" s="11" t="s">
        <v>2139</v>
      </c>
      <c r="P107" s="11" t="s">
        <v>90</v>
      </c>
    </row>
    <row r="108" hidden="1">
      <c r="A108" s="11">
        <v>103.0</v>
      </c>
      <c r="B108" s="11" t="s">
        <v>1105</v>
      </c>
      <c r="C108" s="11" t="s">
        <v>2142</v>
      </c>
      <c r="D108" s="11" t="s">
        <v>335</v>
      </c>
      <c r="E108" s="11" t="s">
        <v>118</v>
      </c>
      <c r="F108" s="21"/>
      <c r="G108" s="11" t="s">
        <v>79</v>
      </c>
      <c r="H108" s="152">
        <v>38790.0</v>
      </c>
      <c r="I108" s="11" t="s">
        <v>2138</v>
      </c>
      <c r="J108" s="11" t="s">
        <v>2122</v>
      </c>
      <c r="K108" s="11" t="s">
        <v>2122</v>
      </c>
      <c r="L108" s="11" t="s">
        <v>2123</v>
      </c>
      <c r="M108" s="11" t="s">
        <v>2124</v>
      </c>
      <c r="N108" s="11" t="s">
        <v>508</v>
      </c>
      <c r="O108" s="11" t="s">
        <v>2131</v>
      </c>
      <c r="P108" s="11" t="s">
        <v>81</v>
      </c>
    </row>
    <row r="109" hidden="1">
      <c r="A109" s="11">
        <v>104.0</v>
      </c>
      <c r="B109" s="11" t="s">
        <v>1349</v>
      </c>
      <c r="C109" s="11" t="s">
        <v>2177</v>
      </c>
      <c r="D109" s="11" t="s">
        <v>237</v>
      </c>
      <c r="E109" s="11" t="s">
        <v>274</v>
      </c>
      <c r="F109" s="21"/>
      <c r="G109" s="11" t="s">
        <v>79</v>
      </c>
      <c r="H109" s="153">
        <v>38637.0</v>
      </c>
      <c r="I109" s="11" t="s">
        <v>2130</v>
      </c>
      <c r="J109" s="11" t="s">
        <v>2122</v>
      </c>
      <c r="K109" s="11" t="s">
        <v>2122</v>
      </c>
      <c r="L109" s="11" t="s">
        <v>2123</v>
      </c>
      <c r="M109" s="11" t="s">
        <v>2124</v>
      </c>
      <c r="N109" s="11" t="s">
        <v>858</v>
      </c>
      <c r="O109" s="11" t="s">
        <v>2125</v>
      </c>
      <c r="P109" s="11" t="s">
        <v>81</v>
      </c>
    </row>
    <row r="110" hidden="1">
      <c r="A110" s="11">
        <v>105.0</v>
      </c>
      <c r="B110" s="11" t="s">
        <v>1483</v>
      </c>
      <c r="C110" s="11" t="s">
        <v>2144</v>
      </c>
      <c r="D110" s="11" t="s">
        <v>77</v>
      </c>
      <c r="E110" s="11" t="s">
        <v>558</v>
      </c>
      <c r="F110" s="21"/>
      <c r="G110" s="11" t="s">
        <v>79</v>
      </c>
      <c r="H110" s="152">
        <v>36919.0</v>
      </c>
      <c r="I110" s="11" t="s">
        <v>2121</v>
      </c>
      <c r="J110" s="11" t="s">
        <v>2122</v>
      </c>
      <c r="K110" s="11" t="s">
        <v>2122</v>
      </c>
      <c r="L110" s="11" t="s">
        <v>2123</v>
      </c>
      <c r="M110" s="11" t="s">
        <v>2124</v>
      </c>
      <c r="N110" s="11" t="s">
        <v>1136</v>
      </c>
      <c r="O110" s="11" t="s">
        <v>2136</v>
      </c>
      <c r="P110" s="11" t="s">
        <v>90</v>
      </c>
    </row>
    <row r="111" hidden="1">
      <c r="A111" s="11">
        <v>106.0</v>
      </c>
      <c r="B111" s="11" t="s">
        <v>321</v>
      </c>
      <c r="C111" s="11" t="s">
        <v>2142</v>
      </c>
      <c r="D111" s="11" t="s">
        <v>115</v>
      </c>
      <c r="E111" s="11" t="s">
        <v>76</v>
      </c>
      <c r="F111" s="21"/>
      <c r="G111" s="11" t="s">
        <v>79</v>
      </c>
      <c r="H111" s="153">
        <v>39736.0</v>
      </c>
      <c r="I111" s="11" t="s">
        <v>2138</v>
      </c>
      <c r="J111" s="11" t="s">
        <v>2122</v>
      </c>
      <c r="K111" s="11" t="s">
        <v>2122</v>
      </c>
      <c r="L111" s="11" t="s">
        <v>2123</v>
      </c>
      <c r="M111" s="11" t="s">
        <v>2124</v>
      </c>
      <c r="N111" s="11" t="s">
        <v>594</v>
      </c>
      <c r="O111" s="11" t="s">
        <v>2141</v>
      </c>
      <c r="P111" s="11" t="s">
        <v>83</v>
      </c>
    </row>
    <row r="112" hidden="1">
      <c r="A112" s="11">
        <v>107.0</v>
      </c>
      <c r="B112" s="11" t="s">
        <v>321</v>
      </c>
      <c r="C112" s="11" t="s">
        <v>2142</v>
      </c>
      <c r="D112" s="11" t="s">
        <v>322</v>
      </c>
      <c r="E112" s="11" t="s">
        <v>157</v>
      </c>
      <c r="F112" s="21"/>
      <c r="G112" s="11" t="s">
        <v>79</v>
      </c>
      <c r="H112" s="152">
        <v>40700.0</v>
      </c>
      <c r="I112" s="11" t="s">
        <v>2138</v>
      </c>
      <c r="J112" s="11" t="s">
        <v>2122</v>
      </c>
      <c r="K112" s="11" t="s">
        <v>2122</v>
      </c>
      <c r="L112" s="11" t="s">
        <v>2123</v>
      </c>
      <c r="M112" s="11" t="s">
        <v>2124</v>
      </c>
      <c r="N112" s="11" t="s">
        <v>1056</v>
      </c>
      <c r="O112" s="11" t="s">
        <v>2155</v>
      </c>
      <c r="P112" s="11" t="s">
        <v>83</v>
      </c>
    </row>
    <row r="113" hidden="1">
      <c r="A113" s="11">
        <v>108.0</v>
      </c>
      <c r="B113" s="11" t="s">
        <v>321</v>
      </c>
      <c r="C113" s="11" t="s">
        <v>2142</v>
      </c>
      <c r="D113" s="11" t="s">
        <v>1419</v>
      </c>
      <c r="E113" s="11" t="s">
        <v>564</v>
      </c>
      <c r="F113" s="21"/>
      <c r="G113" s="11" t="s">
        <v>96</v>
      </c>
      <c r="H113" s="153">
        <v>38331.0</v>
      </c>
      <c r="I113" s="11" t="s">
        <v>2138</v>
      </c>
      <c r="J113" s="11" t="s">
        <v>2122</v>
      </c>
      <c r="K113" s="11" t="s">
        <v>2122</v>
      </c>
      <c r="L113" s="11" t="s">
        <v>2123</v>
      </c>
      <c r="M113" s="11" t="s">
        <v>2124</v>
      </c>
      <c r="N113" s="11" t="s">
        <v>1237</v>
      </c>
      <c r="O113" s="11" t="s">
        <v>2164</v>
      </c>
      <c r="P113" s="11" t="s">
        <v>81</v>
      </c>
    </row>
    <row r="114" hidden="1">
      <c r="A114" s="11">
        <v>109.0</v>
      </c>
      <c r="B114" s="11" t="s">
        <v>321</v>
      </c>
      <c r="C114" s="11" t="s">
        <v>2142</v>
      </c>
      <c r="D114" s="11" t="s">
        <v>570</v>
      </c>
      <c r="E114" s="11" t="s">
        <v>110</v>
      </c>
      <c r="F114" s="21"/>
      <c r="G114" s="11" t="s">
        <v>96</v>
      </c>
      <c r="H114" s="153">
        <v>39762.0</v>
      </c>
      <c r="I114" s="11" t="s">
        <v>2138</v>
      </c>
      <c r="J114" s="11" t="s">
        <v>2122</v>
      </c>
      <c r="K114" s="11" t="s">
        <v>2122</v>
      </c>
      <c r="L114" s="11" t="s">
        <v>2123</v>
      </c>
      <c r="M114" s="11" t="s">
        <v>2124</v>
      </c>
      <c r="N114" s="11" t="s">
        <v>594</v>
      </c>
      <c r="O114" s="11" t="s">
        <v>2141</v>
      </c>
      <c r="P114" s="11" t="s">
        <v>83</v>
      </c>
    </row>
    <row r="115" hidden="1">
      <c r="A115" s="11">
        <v>110.0</v>
      </c>
      <c r="B115" s="11" t="s">
        <v>321</v>
      </c>
      <c r="C115" s="11" t="s">
        <v>2200</v>
      </c>
      <c r="D115" s="11" t="s">
        <v>476</v>
      </c>
      <c r="E115" s="11" t="s">
        <v>94</v>
      </c>
      <c r="F115" s="21"/>
      <c r="G115" s="11" t="s">
        <v>96</v>
      </c>
      <c r="H115" s="152">
        <v>40213.0</v>
      </c>
      <c r="I115" s="11" t="s">
        <v>2121</v>
      </c>
      <c r="J115" s="11" t="s">
        <v>2122</v>
      </c>
      <c r="K115" s="11" t="s">
        <v>2122</v>
      </c>
      <c r="L115" s="11" t="s">
        <v>2123</v>
      </c>
      <c r="M115" s="11" t="s">
        <v>2124</v>
      </c>
      <c r="N115" s="11" t="s">
        <v>1764</v>
      </c>
      <c r="O115" s="11" t="s">
        <v>2129</v>
      </c>
      <c r="P115" s="11" t="s">
        <v>83</v>
      </c>
    </row>
    <row r="116" hidden="1">
      <c r="A116" s="11">
        <v>111.0</v>
      </c>
      <c r="B116" s="11" t="s">
        <v>854</v>
      </c>
      <c r="C116" s="11" t="s">
        <v>79</v>
      </c>
      <c r="D116" s="11" t="s">
        <v>94</v>
      </c>
      <c r="E116" s="11" t="s">
        <v>266</v>
      </c>
      <c r="F116" s="21"/>
      <c r="G116" s="11" t="s">
        <v>96</v>
      </c>
      <c r="H116" s="152">
        <v>39390.0</v>
      </c>
      <c r="I116" s="11" t="s">
        <v>2138</v>
      </c>
      <c r="J116" s="11" t="s">
        <v>2122</v>
      </c>
      <c r="K116" s="11" t="s">
        <v>2122</v>
      </c>
      <c r="L116" s="11" t="s">
        <v>2123</v>
      </c>
      <c r="M116" s="11" t="s">
        <v>2124</v>
      </c>
      <c r="N116" s="11" t="s">
        <v>669</v>
      </c>
      <c r="O116" s="11" t="s">
        <v>2141</v>
      </c>
      <c r="P116" s="11" t="s">
        <v>83</v>
      </c>
    </row>
    <row r="117" hidden="1">
      <c r="A117" s="11">
        <v>112.0</v>
      </c>
      <c r="B117" s="11" t="s">
        <v>1421</v>
      </c>
      <c r="C117" s="11" t="s">
        <v>2144</v>
      </c>
      <c r="D117" s="11" t="s">
        <v>1422</v>
      </c>
      <c r="E117" s="11" t="s">
        <v>962</v>
      </c>
      <c r="F117" s="11" t="s">
        <v>1423</v>
      </c>
      <c r="G117" s="11" t="s">
        <v>96</v>
      </c>
      <c r="H117" s="152">
        <v>38131.0</v>
      </c>
      <c r="I117" s="11" t="s">
        <v>2138</v>
      </c>
      <c r="J117" s="11" t="s">
        <v>2122</v>
      </c>
      <c r="K117" s="11" t="s">
        <v>2122</v>
      </c>
      <c r="L117" s="11" t="s">
        <v>2123</v>
      </c>
      <c r="M117" s="11" t="s">
        <v>2124</v>
      </c>
      <c r="N117" s="11" t="s">
        <v>1237</v>
      </c>
      <c r="O117" s="11" t="s">
        <v>2164</v>
      </c>
      <c r="P117" s="11" t="s">
        <v>81</v>
      </c>
    </row>
    <row r="118" hidden="1">
      <c r="A118" s="11">
        <v>113.0</v>
      </c>
      <c r="B118" s="11" t="s">
        <v>2201</v>
      </c>
      <c r="C118" s="11" t="s">
        <v>2142</v>
      </c>
      <c r="D118" s="11" t="s">
        <v>1556</v>
      </c>
      <c r="E118" s="21"/>
      <c r="F118" s="21"/>
      <c r="G118" s="11" t="s">
        <v>96</v>
      </c>
      <c r="H118" s="153">
        <v>37946.0</v>
      </c>
      <c r="I118" s="11" t="s">
        <v>2121</v>
      </c>
      <c r="J118" s="11" t="s">
        <v>2122</v>
      </c>
      <c r="K118" s="11" t="s">
        <v>2122</v>
      </c>
      <c r="L118" s="11" t="s">
        <v>2123</v>
      </c>
      <c r="M118" s="11" t="s">
        <v>2124</v>
      </c>
      <c r="N118" s="11" t="s">
        <v>1470</v>
      </c>
      <c r="O118" s="11" t="s">
        <v>2150</v>
      </c>
      <c r="P118" s="11" t="s">
        <v>81</v>
      </c>
    </row>
    <row r="119" hidden="1">
      <c r="A119" s="11">
        <v>114.0</v>
      </c>
      <c r="B119" s="11" t="s">
        <v>399</v>
      </c>
      <c r="C119" s="11" t="s">
        <v>70</v>
      </c>
      <c r="D119" s="11" t="s">
        <v>145</v>
      </c>
      <c r="E119" s="11" t="s">
        <v>214</v>
      </c>
      <c r="F119" s="21"/>
      <c r="G119" s="11" t="s">
        <v>79</v>
      </c>
      <c r="H119" s="152">
        <v>39487.0</v>
      </c>
      <c r="I119" s="11" t="s">
        <v>2145</v>
      </c>
      <c r="J119" s="11" t="s">
        <v>2122</v>
      </c>
      <c r="K119" s="11" t="s">
        <v>2122</v>
      </c>
      <c r="L119" s="11" t="s">
        <v>2123</v>
      </c>
      <c r="M119" s="11" t="s">
        <v>2124</v>
      </c>
      <c r="N119" s="11" t="s">
        <v>594</v>
      </c>
      <c r="O119" s="11" t="s">
        <v>2141</v>
      </c>
      <c r="P119" s="11" t="s">
        <v>83</v>
      </c>
    </row>
    <row r="120" hidden="1">
      <c r="A120" s="11">
        <v>115.0</v>
      </c>
      <c r="B120" s="11" t="s">
        <v>399</v>
      </c>
      <c r="C120" s="11" t="s">
        <v>2167</v>
      </c>
      <c r="D120" s="11" t="s">
        <v>120</v>
      </c>
      <c r="E120" s="11" t="s">
        <v>266</v>
      </c>
      <c r="F120" s="21"/>
      <c r="G120" s="11" t="s">
        <v>96</v>
      </c>
      <c r="H120" s="152">
        <v>40553.0</v>
      </c>
      <c r="I120" s="11" t="s">
        <v>2138</v>
      </c>
      <c r="J120" s="11" t="s">
        <v>2122</v>
      </c>
      <c r="K120" s="11" t="s">
        <v>2122</v>
      </c>
      <c r="L120" s="11" t="s">
        <v>2123</v>
      </c>
      <c r="M120" s="11" t="s">
        <v>2124</v>
      </c>
      <c r="N120" s="11" t="s">
        <v>1763</v>
      </c>
      <c r="O120" s="11" t="s">
        <v>2129</v>
      </c>
      <c r="P120" s="11" t="s">
        <v>83</v>
      </c>
    </row>
    <row r="121" hidden="1">
      <c r="A121" s="11">
        <v>116.0</v>
      </c>
      <c r="B121" s="11" t="s">
        <v>2202</v>
      </c>
      <c r="C121" s="11" t="s">
        <v>2142</v>
      </c>
      <c r="D121" s="11" t="s">
        <v>528</v>
      </c>
      <c r="E121" s="11" t="s">
        <v>110</v>
      </c>
      <c r="F121" s="21"/>
      <c r="G121" s="11" t="s">
        <v>96</v>
      </c>
      <c r="H121" s="152">
        <v>41652.0</v>
      </c>
      <c r="I121" s="11" t="s">
        <v>2121</v>
      </c>
      <c r="J121" s="11" t="s">
        <v>2122</v>
      </c>
      <c r="K121" s="11" t="s">
        <v>2122</v>
      </c>
      <c r="L121" s="11" t="s">
        <v>2123</v>
      </c>
      <c r="M121" s="11" t="s">
        <v>2124</v>
      </c>
      <c r="N121" s="11" t="s">
        <v>2203</v>
      </c>
      <c r="O121" s="11" t="s">
        <v>2204</v>
      </c>
      <c r="P121" s="11" t="s">
        <v>2205</v>
      </c>
    </row>
    <row r="122" hidden="1">
      <c r="A122" s="11">
        <v>117.0</v>
      </c>
      <c r="B122" s="11" t="s">
        <v>1000</v>
      </c>
      <c r="C122" s="11" t="s">
        <v>79</v>
      </c>
      <c r="D122" s="11" t="s">
        <v>134</v>
      </c>
      <c r="E122" s="11" t="s">
        <v>265</v>
      </c>
      <c r="F122" s="21"/>
      <c r="G122" s="11" t="s">
        <v>96</v>
      </c>
      <c r="H122" s="153">
        <v>37540.0</v>
      </c>
      <c r="I122" s="11" t="s">
        <v>2121</v>
      </c>
      <c r="J122" s="11" t="s">
        <v>2122</v>
      </c>
      <c r="K122" s="11" t="s">
        <v>2122</v>
      </c>
      <c r="L122" s="11" t="s">
        <v>2123</v>
      </c>
      <c r="M122" s="11" t="s">
        <v>2124</v>
      </c>
      <c r="N122" s="11" t="s">
        <v>89</v>
      </c>
      <c r="O122" s="11" t="s">
        <v>2171</v>
      </c>
      <c r="P122" s="11" t="s">
        <v>90</v>
      </c>
    </row>
    <row r="123" hidden="1">
      <c r="A123" s="11">
        <v>118.0</v>
      </c>
      <c r="B123" s="11" t="s">
        <v>1008</v>
      </c>
      <c r="C123" s="11" t="s">
        <v>2144</v>
      </c>
      <c r="D123" s="11" t="s">
        <v>101</v>
      </c>
      <c r="E123" s="11" t="s">
        <v>465</v>
      </c>
      <c r="F123" s="21"/>
      <c r="G123" s="11" t="s">
        <v>96</v>
      </c>
      <c r="H123" s="153">
        <v>38713.0</v>
      </c>
      <c r="I123" s="11" t="s">
        <v>2138</v>
      </c>
      <c r="J123" s="11" t="s">
        <v>2122</v>
      </c>
      <c r="K123" s="11" t="s">
        <v>2122</v>
      </c>
      <c r="L123" s="11" t="s">
        <v>2123</v>
      </c>
      <c r="M123" s="11" t="s">
        <v>2124</v>
      </c>
      <c r="N123" s="11" t="s">
        <v>1078</v>
      </c>
      <c r="O123" s="11" t="s">
        <v>2125</v>
      </c>
      <c r="P123" s="11" t="s">
        <v>81</v>
      </c>
    </row>
    <row r="124" hidden="1">
      <c r="A124" s="11">
        <v>119.0</v>
      </c>
      <c r="B124" s="11" t="s">
        <v>282</v>
      </c>
      <c r="C124" s="11" t="s">
        <v>2137</v>
      </c>
      <c r="D124" s="11" t="s">
        <v>215</v>
      </c>
      <c r="E124" s="21"/>
      <c r="F124" s="21"/>
      <c r="G124" s="11" t="s">
        <v>79</v>
      </c>
      <c r="H124" s="152">
        <v>39900.0</v>
      </c>
      <c r="I124" s="11" t="s">
        <v>2130</v>
      </c>
      <c r="J124" s="11" t="s">
        <v>2122</v>
      </c>
      <c r="K124" s="11" t="s">
        <v>2206</v>
      </c>
      <c r="L124" s="11" t="s">
        <v>2123</v>
      </c>
      <c r="M124" s="11" t="s">
        <v>2124</v>
      </c>
      <c r="N124" s="11" t="s">
        <v>396</v>
      </c>
      <c r="O124" s="11" t="s">
        <v>2127</v>
      </c>
      <c r="P124" s="11" t="s">
        <v>83</v>
      </c>
    </row>
    <row r="125" hidden="1">
      <c r="A125" s="11">
        <v>120.0</v>
      </c>
      <c r="B125" s="11" t="s">
        <v>282</v>
      </c>
      <c r="C125" s="11" t="s">
        <v>2137</v>
      </c>
      <c r="D125" s="11" t="s">
        <v>283</v>
      </c>
      <c r="E125" s="21"/>
      <c r="F125" s="21"/>
      <c r="G125" s="11" t="s">
        <v>96</v>
      </c>
      <c r="H125" s="152">
        <v>39139.0</v>
      </c>
      <c r="I125" s="11" t="s">
        <v>2130</v>
      </c>
      <c r="J125" s="11" t="s">
        <v>2122</v>
      </c>
      <c r="K125" s="11" t="s">
        <v>2122</v>
      </c>
      <c r="L125" s="11" t="s">
        <v>2123</v>
      </c>
      <c r="M125" s="11" t="s">
        <v>2124</v>
      </c>
      <c r="N125" s="11" t="s">
        <v>795</v>
      </c>
      <c r="O125" s="11" t="s">
        <v>2152</v>
      </c>
      <c r="P125" s="11" t="s">
        <v>83</v>
      </c>
    </row>
    <row r="126" hidden="1">
      <c r="A126" s="11">
        <v>121.0</v>
      </c>
      <c r="B126" s="11" t="s">
        <v>282</v>
      </c>
      <c r="C126" s="11" t="s">
        <v>2137</v>
      </c>
      <c r="D126" s="11" t="s">
        <v>402</v>
      </c>
      <c r="E126" s="21"/>
      <c r="F126" s="21"/>
      <c r="G126" s="11" t="s">
        <v>96</v>
      </c>
      <c r="H126" s="153">
        <v>40470.0</v>
      </c>
      <c r="I126" s="11" t="s">
        <v>2130</v>
      </c>
      <c r="J126" s="11" t="s">
        <v>2122</v>
      </c>
      <c r="K126" s="11" t="s">
        <v>2206</v>
      </c>
      <c r="L126" s="11" t="s">
        <v>2123</v>
      </c>
      <c r="M126" s="11" t="s">
        <v>2124</v>
      </c>
      <c r="N126" s="11" t="s">
        <v>1763</v>
      </c>
      <c r="O126" s="11" t="s">
        <v>2129</v>
      </c>
      <c r="P126" s="11" t="s">
        <v>83</v>
      </c>
    </row>
    <row r="127" hidden="1">
      <c r="A127" s="11">
        <v>122.0</v>
      </c>
      <c r="B127" s="11" t="s">
        <v>1546</v>
      </c>
      <c r="C127" s="11" t="s">
        <v>70</v>
      </c>
      <c r="D127" s="11" t="s">
        <v>193</v>
      </c>
      <c r="E127" s="21"/>
      <c r="F127" s="21"/>
      <c r="G127" s="11" t="s">
        <v>96</v>
      </c>
      <c r="H127" s="152">
        <v>36941.0</v>
      </c>
      <c r="I127" s="11" t="s">
        <v>2121</v>
      </c>
      <c r="J127" s="11" t="s">
        <v>2122</v>
      </c>
      <c r="K127" s="11" t="s">
        <v>2122</v>
      </c>
      <c r="L127" s="11" t="s">
        <v>2123</v>
      </c>
      <c r="M127" s="11" t="s">
        <v>2124</v>
      </c>
      <c r="N127" s="11" t="s">
        <v>1284</v>
      </c>
      <c r="O127" s="11" t="s">
        <v>2136</v>
      </c>
      <c r="P127" s="11" t="s">
        <v>90</v>
      </c>
    </row>
    <row r="128" hidden="1">
      <c r="A128" s="11">
        <v>123.0</v>
      </c>
      <c r="B128" s="11" t="s">
        <v>221</v>
      </c>
      <c r="C128" s="11" t="s">
        <v>70</v>
      </c>
      <c r="D128" s="11" t="s">
        <v>76</v>
      </c>
      <c r="E128" s="11" t="s">
        <v>130</v>
      </c>
      <c r="F128" s="21"/>
      <c r="G128" s="11" t="s">
        <v>79</v>
      </c>
      <c r="H128" s="153">
        <v>40465.0</v>
      </c>
      <c r="I128" s="11" t="s">
        <v>2121</v>
      </c>
      <c r="J128" s="11" t="s">
        <v>2122</v>
      </c>
      <c r="K128" s="11" t="s">
        <v>2122</v>
      </c>
      <c r="L128" s="11" t="s">
        <v>2123</v>
      </c>
      <c r="M128" s="11" t="s">
        <v>2124</v>
      </c>
      <c r="N128" s="11" t="s">
        <v>1005</v>
      </c>
      <c r="O128" s="11" t="s">
        <v>2155</v>
      </c>
      <c r="P128" s="11" t="s">
        <v>83</v>
      </c>
    </row>
    <row r="129" hidden="1">
      <c r="A129" s="11">
        <v>124.0</v>
      </c>
      <c r="B129" s="11" t="s">
        <v>536</v>
      </c>
      <c r="C129" s="11" t="s">
        <v>70</v>
      </c>
      <c r="D129" s="11" t="s">
        <v>203</v>
      </c>
      <c r="E129" s="11" t="s">
        <v>192</v>
      </c>
      <c r="F129" s="21"/>
      <c r="G129" s="11" t="s">
        <v>96</v>
      </c>
      <c r="H129" s="152">
        <v>40365.0</v>
      </c>
      <c r="I129" s="11" t="s">
        <v>2121</v>
      </c>
      <c r="J129" s="11" t="s">
        <v>2122</v>
      </c>
      <c r="K129" s="11" t="s">
        <v>2122</v>
      </c>
      <c r="L129" s="11" t="s">
        <v>2123</v>
      </c>
      <c r="M129" s="11" t="s">
        <v>2124</v>
      </c>
      <c r="N129" s="11" t="s">
        <v>1768</v>
      </c>
      <c r="O129" s="11" t="s">
        <v>2129</v>
      </c>
      <c r="P129" s="11" t="s">
        <v>83</v>
      </c>
    </row>
    <row r="130" hidden="1">
      <c r="A130" s="11">
        <v>125.0</v>
      </c>
      <c r="B130" s="11" t="s">
        <v>117</v>
      </c>
      <c r="C130" s="11" t="s">
        <v>2142</v>
      </c>
      <c r="D130" s="11" t="s">
        <v>118</v>
      </c>
      <c r="E130" s="11" t="s">
        <v>119</v>
      </c>
      <c r="F130" s="21"/>
      <c r="G130" s="11" t="s">
        <v>79</v>
      </c>
      <c r="H130" s="152">
        <v>37730.0</v>
      </c>
      <c r="I130" s="11" t="s">
        <v>2138</v>
      </c>
      <c r="J130" s="11" t="s">
        <v>2122</v>
      </c>
      <c r="K130" s="11" t="s">
        <v>2122</v>
      </c>
      <c r="L130" s="11" t="s">
        <v>2123</v>
      </c>
      <c r="M130" s="11" t="s">
        <v>2124</v>
      </c>
      <c r="N130" s="11" t="s">
        <v>1414</v>
      </c>
      <c r="O130" s="11" t="s">
        <v>2150</v>
      </c>
      <c r="P130" s="11" t="s">
        <v>81</v>
      </c>
    </row>
    <row r="131" hidden="1">
      <c r="A131" s="11">
        <v>126.0</v>
      </c>
      <c r="B131" s="11" t="s">
        <v>710</v>
      </c>
      <c r="C131" s="11" t="s">
        <v>2142</v>
      </c>
      <c r="D131" s="11" t="s">
        <v>78</v>
      </c>
      <c r="E131" s="11" t="s">
        <v>214</v>
      </c>
      <c r="F131" s="21"/>
      <c r="G131" s="11" t="s">
        <v>79</v>
      </c>
      <c r="H131" s="153">
        <v>38649.0</v>
      </c>
      <c r="I131" s="11" t="s">
        <v>2138</v>
      </c>
      <c r="J131" s="11" t="s">
        <v>2122</v>
      </c>
      <c r="K131" s="11" t="s">
        <v>2122</v>
      </c>
      <c r="L131" s="11" t="s">
        <v>2123</v>
      </c>
      <c r="M131" s="11" t="s">
        <v>2124</v>
      </c>
      <c r="N131" s="11" t="s">
        <v>1078</v>
      </c>
      <c r="O131" s="11" t="s">
        <v>2125</v>
      </c>
      <c r="P131" s="11" t="s">
        <v>81</v>
      </c>
    </row>
    <row r="132" hidden="1">
      <c r="A132" s="11">
        <v>127.0</v>
      </c>
      <c r="B132" s="11" t="s">
        <v>710</v>
      </c>
      <c r="C132" s="11" t="s">
        <v>2142</v>
      </c>
      <c r="D132" s="11" t="s">
        <v>213</v>
      </c>
      <c r="E132" s="11" t="s">
        <v>711</v>
      </c>
      <c r="F132" s="21"/>
      <c r="G132" s="11" t="s">
        <v>79</v>
      </c>
      <c r="H132" s="152">
        <v>39270.0</v>
      </c>
      <c r="I132" s="11" t="s">
        <v>2138</v>
      </c>
      <c r="J132" s="11" t="s">
        <v>2122</v>
      </c>
      <c r="K132" s="11" t="s">
        <v>2122</v>
      </c>
      <c r="L132" s="11" t="s">
        <v>2123</v>
      </c>
      <c r="M132" s="11" t="s">
        <v>2124</v>
      </c>
      <c r="N132" s="11" t="s">
        <v>904</v>
      </c>
      <c r="O132" s="11" t="s">
        <v>2152</v>
      </c>
      <c r="P132" s="11" t="s">
        <v>83</v>
      </c>
    </row>
    <row r="133" hidden="1">
      <c r="A133" s="11">
        <v>128.0</v>
      </c>
      <c r="B133" s="11" t="s">
        <v>479</v>
      </c>
      <c r="C133" s="11" t="s">
        <v>2207</v>
      </c>
      <c r="D133" s="11" t="s">
        <v>480</v>
      </c>
      <c r="E133" s="11" t="s">
        <v>107</v>
      </c>
      <c r="F133" s="21"/>
      <c r="G133" s="11" t="s">
        <v>79</v>
      </c>
      <c r="H133" s="152">
        <v>40126.0</v>
      </c>
      <c r="I133" s="11" t="s">
        <v>2138</v>
      </c>
      <c r="J133" s="11" t="s">
        <v>2122</v>
      </c>
      <c r="K133" s="11" t="s">
        <v>2154</v>
      </c>
      <c r="L133" s="11" t="s">
        <v>2123</v>
      </c>
      <c r="M133" s="11" t="s">
        <v>2124</v>
      </c>
      <c r="N133" s="11" t="s">
        <v>1764</v>
      </c>
      <c r="O133" s="11" t="s">
        <v>2129</v>
      </c>
      <c r="P133" s="11" t="s">
        <v>83</v>
      </c>
    </row>
    <row r="134" hidden="1">
      <c r="A134" s="11">
        <v>129.0</v>
      </c>
      <c r="B134" s="11" t="s">
        <v>1355</v>
      </c>
      <c r="C134" s="11" t="s">
        <v>2142</v>
      </c>
      <c r="D134" s="11" t="s">
        <v>145</v>
      </c>
      <c r="E134" s="11" t="s">
        <v>119</v>
      </c>
      <c r="F134" s="21"/>
      <c r="G134" s="11" t="s">
        <v>79</v>
      </c>
      <c r="H134" s="152">
        <v>38157.0</v>
      </c>
      <c r="I134" s="11" t="s">
        <v>2138</v>
      </c>
      <c r="J134" s="11" t="s">
        <v>2122</v>
      </c>
      <c r="K134" s="11" t="s">
        <v>2122</v>
      </c>
      <c r="L134" s="11" t="s">
        <v>2123</v>
      </c>
      <c r="M134" s="11" t="s">
        <v>2124</v>
      </c>
      <c r="N134" s="11" t="s">
        <v>1182</v>
      </c>
      <c r="O134" s="11" t="s">
        <v>2164</v>
      </c>
      <c r="P134" s="11" t="s">
        <v>81</v>
      </c>
    </row>
    <row r="135" hidden="1">
      <c r="A135" s="11">
        <v>130.0</v>
      </c>
      <c r="B135" s="11" t="s">
        <v>1521</v>
      </c>
      <c r="C135" s="11" t="s">
        <v>70</v>
      </c>
      <c r="D135" s="11" t="s">
        <v>816</v>
      </c>
      <c r="E135" s="11" t="s">
        <v>1522</v>
      </c>
      <c r="F135" s="21"/>
      <c r="G135" s="11" t="s">
        <v>96</v>
      </c>
      <c r="H135" s="152">
        <v>37003.0</v>
      </c>
      <c r="I135" s="11" t="s">
        <v>2130</v>
      </c>
      <c r="J135" s="11" t="s">
        <v>2122</v>
      </c>
      <c r="K135" s="11" t="s">
        <v>2122</v>
      </c>
      <c r="L135" s="11" t="s">
        <v>2123</v>
      </c>
      <c r="M135" s="11" t="s">
        <v>2124</v>
      </c>
      <c r="N135" s="11" t="s">
        <v>1216</v>
      </c>
      <c r="O135" s="11" t="s">
        <v>2136</v>
      </c>
      <c r="P135" s="11" t="s">
        <v>90</v>
      </c>
    </row>
    <row r="136">
      <c r="A136" s="11">
        <v>131.0</v>
      </c>
      <c r="B136" s="11" t="s">
        <v>1610</v>
      </c>
      <c r="C136" s="11" t="s">
        <v>71</v>
      </c>
      <c r="D136" s="11" t="s">
        <v>707</v>
      </c>
      <c r="E136" s="21"/>
      <c r="F136" s="21"/>
      <c r="G136" s="11" t="s">
        <v>79</v>
      </c>
      <c r="H136" s="152">
        <v>36665.0</v>
      </c>
      <c r="I136" s="11" t="s">
        <v>2188</v>
      </c>
      <c r="J136" s="11" t="s">
        <v>2122</v>
      </c>
      <c r="K136" s="11" t="s">
        <v>2122</v>
      </c>
      <c r="L136" s="11" t="s">
        <v>2123</v>
      </c>
      <c r="M136" s="11" t="s">
        <v>2124</v>
      </c>
      <c r="N136" s="11" t="s">
        <v>1410</v>
      </c>
      <c r="O136" s="11" t="s">
        <v>2139</v>
      </c>
      <c r="P136" s="11" t="s">
        <v>90</v>
      </c>
    </row>
    <row r="137" hidden="1">
      <c r="A137" s="11">
        <v>132.0</v>
      </c>
      <c r="B137" s="11" t="s">
        <v>1691</v>
      </c>
      <c r="C137" s="11" t="s">
        <v>2126</v>
      </c>
      <c r="D137" s="11" t="s">
        <v>287</v>
      </c>
      <c r="E137" s="21"/>
      <c r="F137" s="21"/>
      <c r="G137" s="11" t="s">
        <v>96</v>
      </c>
      <c r="H137" s="153">
        <v>36158.0</v>
      </c>
      <c r="I137" s="11" t="s">
        <v>2121</v>
      </c>
      <c r="J137" s="11" t="s">
        <v>2122</v>
      </c>
      <c r="K137" s="11" t="s">
        <v>2208</v>
      </c>
      <c r="L137" s="11" t="s">
        <v>2123</v>
      </c>
      <c r="M137" s="11" t="s">
        <v>2124</v>
      </c>
      <c r="N137" s="11" t="s">
        <v>1547</v>
      </c>
      <c r="O137" s="11" t="s">
        <v>2139</v>
      </c>
      <c r="P137" s="11" t="s">
        <v>90</v>
      </c>
    </row>
    <row r="138" hidden="1">
      <c r="A138" s="11">
        <v>133.0</v>
      </c>
      <c r="B138" s="11" t="s">
        <v>1215</v>
      </c>
      <c r="C138" s="11" t="s">
        <v>2144</v>
      </c>
      <c r="D138" s="11" t="s">
        <v>252</v>
      </c>
      <c r="E138" s="11" t="s">
        <v>224</v>
      </c>
      <c r="F138" s="21"/>
      <c r="G138" s="11" t="s">
        <v>96</v>
      </c>
      <c r="H138" s="152">
        <v>37622.0</v>
      </c>
      <c r="I138" s="11" t="s">
        <v>2121</v>
      </c>
      <c r="J138" s="11" t="s">
        <v>2122</v>
      </c>
      <c r="K138" s="11" t="s">
        <v>2122</v>
      </c>
      <c r="L138" s="11" t="s">
        <v>2123</v>
      </c>
      <c r="M138" s="11" t="s">
        <v>2124</v>
      </c>
      <c r="N138" s="11" t="s">
        <v>513</v>
      </c>
      <c r="O138" s="11" t="s">
        <v>2171</v>
      </c>
      <c r="P138" s="11" t="s">
        <v>90</v>
      </c>
    </row>
    <row r="139" hidden="1">
      <c r="A139" s="11">
        <v>134.0</v>
      </c>
      <c r="B139" s="11" t="s">
        <v>671</v>
      </c>
      <c r="C139" s="11" t="s">
        <v>2137</v>
      </c>
      <c r="D139" s="11" t="s">
        <v>115</v>
      </c>
      <c r="E139" s="21"/>
      <c r="F139" s="21"/>
      <c r="G139" s="11" t="s">
        <v>79</v>
      </c>
      <c r="H139" s="152">
        <v>40042.0</v>
      </c>
      <c r="I139" s="11" t="s">
        <v>2121</v>
      </c>
      <c r="J139" s="11" t="s">
        <v>2122</v>
      </c>
      <c r="K139" s="11" t="s">
        <v>2122</v>
      </c>
      <c r="L139" s="11" t="s">
        <v>2123</v>
      </c>
      <c r="M139" s="11" t="s">
        <v>2124</v>
      </c>
      <c r="N139" s="11" t="s">
        <v>466</v>
      </c>
      <c r="O139" s="11" t="s">
        <v>2127</v>
      </c>
      <c r="P139" s="11" t="s">
        <v>83</v>
      </c>
    </row>
    <row r="140" hidden="1">
      <c r="A140" s="11">
        <v>135.0</v>
      </c>
      <c r="B140" s="11" t="s">
        <v>2209</v>
      </c>
      <c r="C140" s="11" t="s">
        <v>2159</v>
      </c>
      <c r="D140" s="11" t="s">
        <v>427</v>
      </c>
      <c r="E140" s="11" t="s">
        <v>353</v>
      </c>
      <c r="F140" s="21"/>
      <c r="G140" s="11" t="s">
        <v>79</v>
      </c>
      <c r="H140" s="152">
        <v>36313.0</v>
      </c>
      <c r="I140" s="11" t="s">
        <v>2130</v>
      </c>
      <c r="J140" s="11" t="s">
        <v>2122</v>
      </c>
      <c r="K140" s="11" t="s">
        <v>2122</v>
      </c>
      <c r="L140" s="11" t="s">
        <v>2123</v>
      </c>
      <c r="M140" s="11" t="s">
        <v>2124</v>
      </c>
      <c r="N140" s="11" t="s">
        <v>1661</v>
      </c>
      <c r="O140" s="11" t="s">
        <v>2134</v>
      </c>
      <c r="P140" s="11" t="s">
        <v>90</v>
      </c>
    </row>
    <row r="141" hidden="1">
      <c r="A141" s="11">
        <v>136.0</v>
      </c>
      <c r="B141" s="11" t="s">
        <v>903</v>
      </c>
      <c r="C141" s="11" t="s">
        <v>70</v>
      </c>
      <c r="D141" s="11" t="s">
        <v>355</v>
      </c>
      <c r="E141" s="11" t="s">
        <v>110</v>
      </c>
      <c r="F141" s="21"/>
      <c r="G141" s="11" t="s">
        <v>96</v>
      </c>
      <c r="H141" s="152">
        <v>39504.0</v>
      </c>
      <c r="I141" s="11" t="s">
        <v>2138</v>
      </c>
      <c r="J141" s="11" t="s">
        <v>2122</v>
      </c>
      <c r="K141" s="11" t="s">
        <v>2122</v>
      </c>
      <c r="L141" s="11" t="s">
        <v>2123</v>
      </c>
      <c r="M141" s="11" t="s">
        <v>2124</v>
      </c>
      <c r="N141" s="11" t="s">
        <v>729</v>
      </c>
      <c r="O141" s="11" t="s">
        <v>2141</v>
      </c>
      <c r="P141" s="11" t="s">
        <v>83</v>
      </c>
    </row>
    <row r="142" hidden="1">
      <c r="A142" s="11">
        <v>137.0</v>
      </c>
      <c r="B142" s="11" t="s">
        <v>2210</v>
      </c>
      <c r="C142" s="11" t="s">
        <v>2211</v>
      </c>
      <c r="D142" s="11" t="s">
        <v>782</v>
      </c>
      <c r="E142" s="11" t="s">
        <v>77</v>
      </c>
      <c r="F142" s="21"/>
      <c r="G142" s="11" t="s">
        <v>79</v>
      </c>
      <c r="H142" s="152">
        <v>36225.0</v>
      </c>
      <c r="I142" s="11" t="s">
        <v>2121</v>
      </c>
      <c r="J142" s="11" t="s">
        <v>2122</v>
      </c>
      <c r="K142" s="11" t="s">
        <v>2122</v>
      </c>
      <c r="L142" s="11" t="s">
        <v>2123</v>
      </c>
      <c r="M142" s="11" t="s">
        <v>2124</v>
      </c>
      <c r="N142" s="11" t="s">
        <v>1631</v>
      </c>
      <c r="O142" s="11" t="s">
        <v>2134</v>
      </c>
      <c r="P142" s="11" t="s">
        <v>90</v>
      </c>
    </row>
    <row r="143" hidden="1">
      <c r="A143" s="11">
        <v>138.0</v>
      </c>
      <c r="B143" s="11" t="s">
        <v>2212</v>
      </c>
      <c r="C143" s="11" t="s">
        <v>2142</v>
      </c>
      <c r="D143" s="11" t="s">
        <v>251</v>
      </c>
      <c r="E143" s="11" t="s">
        <v>110</v>
      </c>
      <c r="F143" s="21"/>
      <c r="G143" s="11" t="s">
        <v>96</v>
      </c>
      <c r="H143" s="152">
        <v>41071.0</v>
      </c>
      <c r="I143" s="11" t="s">
        <v>2121</v>
      </c>
      <c r="J143" s="11" t="s">
        <v>2122</v>
      </c>
      <c r="K143" s="11" t="s">
        <v>2122</v>
      </c>
      <c r="L143" s="11" t="s">
        <v>2123</v>
      </c>
      <c r="M143" s="11" t="s">
        <v>2124</v>
      </c>
      <c r="N143" s="11" t="s">
        <v>1753</v>
      </c>
      <c r="O143" s="11" t="s">
        <v>2213</v>
      </c>
      <c r="P143" s="11" t="s">
        <v>2205</v>
      </c>
    </row>
    <row r="144" hidden="1">
      <c r="A144" s="11">
        <v>139.0</v>
      </c>
      <c r="B144" s="11" t="s">
        <v>863</v>
      </c>
      <c r="C144" s="11" t="s">
        <v>2142</v>
      </c>
      <c r="D144" s="11" t="s">
        <v>540</v>
      </c>
      <c r="E144" s="11" t="s">
        <v>78</v>
      </c>
      <c r="F144" s="21"/>
      <c r="G144" s="11" t="s">
        <v>79</v>
      </c>
      <c r="H144" s="153">
        <v>39064.0</v>
      </c>
      <c r="I144" s="11" t="s">
        <v>2145</v>
      </c>
      <c r="J144" s="11" t="s">
        <v>2122</v>
      </c>
      <c r="K144" s="11" t="s">
        <v>2122</v>
      </c>
      <c r="L144" s="11" t="s">
        <v>2123</v>
      </c>
      <c r="M144" s="11" t="s">
        <v>2124</v>
      </c>
      <c r="N144" s="11" t="s">
        <v>80</v>
      </c>
      <c r="O144" s="11" t="s">
        <v>2131</v>
      </c>
      <c r="P144" s="11" t="s">
        <v>81</v>
      </c>
    </row>
    <row r="145" hidden="1">
      <c r="A145" s="11">
        <v>140.0</v>
      </c>
      <c r="B145" s="11" t="s">
        <v>403</v>
      </c>
      <c r="C145" s="11" t="s">
        <v>2144</v>
      </c>
      <c r="D145" s="11" t="s">
        <v>185</v>
      </c>
      <c r="E145" s="11" t="s">
        <v>596</v>
      </c>
      <c r="F145" s="21"/>
      <c r="G145" s="11" t="s">
        <v>79</v>
      </c>
      <c r="H145" s="152">
        <v>39087.0</v>
      </c>
      <c r="I145" s="11" t="s">
        <v>2138</v>
      </c>
      <c r="J145" s="11" t="s">
        <v>2122</v>
      </c>
      <c r="K145" s="11" t="s">
        <v>2122</v>
      </c>
      <c r="L145" s="11" t="s">
        <v>2123</v>
      </c>
      <c r="M145" s="11" t="s">
        <v>2124</v>
      </c>
      <c r="N145" s="11" t="s">
        <v>904</v>
      </c>
      <c r="O145" s="11" t="s">
        <v>2152</v>
      </c>
      <c r="P145" s="11" t="s">
        <v>83</v>
      </c>
    </row>
    <row r="146" hidden="1">
      <c r="A146" s="11">
        <v>141.0</v>
      </c>
      <c r="B146" s="11" t="s">
        <v>1415</v>
      </c>
      <c r="C146" s="11" t="s">
        <v>2135</v>
      </c>
      <c r="D146" s="11" t="s">
        <v>395</v>
      </c>
      <c r="E146" s="21"/>
      <c r="F146" s="21"/>
      <c r="G146" s="11" t="s">
        <v>96</v>
      </c>
      <c r="H146" s="152">
        <v>37020.0</v>
      </c>
      <c r="I146" s="11" t="s">
        <v>2130</v>
      </c>
      <c r="J146" s="11" t="s">
        <v>2122</v>
      </c>
      <c r="K146" s="11" t="s">
        <v>2122</v>
      </c>
      <c r="L146" s="11" t="s">
        <v>2123</v>
      </c>
      <c r="M146" s="11" t="s">
        <v>2124</v>
      </c>
      <c r="N146" s="11" t="s">
        <v>995</v>
      </c>
      <c r="O146" s="11" t="s">
        <v>2136</v>
      </c>
      <c r="P146" s="11" t="s">
        <v>90</v>
      </c>
    </row>
    <row r="147" hidden="1">
      <c r="A147" s="11">
        <v>142.0</v>
      </c>
      <c r="B147" s="11" t="s">
        <v>222</v>
      </c>
      <c r="C147" s="11" t="s">
        <v>2135</v>
      </c>
      <c r="D147" s="11" t="s">
        <v>200</v>
      </c>
      <c r="E147" s="11" t="s">
        <v>224</v>
      </c>
      <c r="F147" s="21"/>
      <c r="G147" s="11" t="s">
        <v>96</v>
      </c>
      <c r="H147" s="152">
        <v>40801.0</v>
      </c>
      <c r="I147" s="11" t="s">
        <v>2121</v>
      </c>
      <c r="J147" s="11" t="s">
        <v>2122</v>
      </c>
      <c r="K147" s="11" t="s">
        <v>2122</v>
      </c>
      <c r="L147" s="11" t="s">
        <v>2123</v>
      </c>
      <c r="M147" s="11" t="s">
        <v>2124</v>
      </c>
      <c r="N147" s="11" t="s">
        <v>1005</v>
      </c>
      <c r="O147" s="11" t="s">
        <v>2155</v>
      </c>
      <c r="P147" s="11" t="s">
        <v>83</v>
      </c>
    </row>
    <row r="148" hidden="1">
      <c r="A148" s="11">
        <v>143.0</v>
      </c>
      <c r="B148" s="11" t="s">
        <v>124</v>
      </c>
      <c r="C148" s="11" t="s">
        <v>70</v>
      </c>
      <c r="D148" s="11" t="s">
        <v>125</v>
      </c>
      <c r="E148" s="21"/>
      <c r="F148" s="21"/>
      <c r="G148" s="11" t="s">
        <v>79</v>
      </c>
      <c r="H148" s="153">
        <v>37952.0</v>
      </c>
      <c r="I148" s="11" t="s">
        <v>2138</v>
      </c>
      <c r="J148" s="11" t="s">
        <v>2122</v>
      </c>
      <c r="K148" s="11" t="s">
        <v>2122</v>
      </c>
      <c r="L148" s="11" t="s">
        <v>2123</v>
      </c>
      <c r="M148" s="11" t="s">
        <v>2124</v>
      </c>
      <c r="N148" s="11" t="s">
        <v>1353</v>
      </c>
      <c r="O148" s="11" t="s">
        <v>2150</v>
      </c>
      <c r="P148" s="11" t="s">
        <v>81</v>
      </c>
    </row>
    <row r="149" hidden="1">
      <c r="A149" s="11">
        <v>144.0</v>
      </c>
      <c r="B149" s="11" t="s">
        <v>124</v>
      </c>
      <c r="C149" s="11" t="s">
        <v>2142</v>
      </c>
      <c r="D149" s="11" t="s">
        <v>842</v>
      </c>
      <c r="E149" s="11" t="s">
        <v>113</v>
      </c>
      <c r="F149" s="21"/>
      <c r="G149" s="11" t="s">
        <v>96</v>
      </c>
      <c r="H149" s="152">
        <v>38037.0</v>
      </c>
      <c r="I149" s="11" t="s">
        <v>2138</v>
      </c>
      <c r="J149" s="11" t="s">
        <v>2122</v>
      </c>
      <c r="K149" s="11" t="s">
        <v>2122</v>
      </c>
      <c r="L149" s="11" t="s">
        <v>2123</v>
      </c>
      <c r="M149" s="11" t="s">
        <v>2124</v>
      </c>
      <c r="N149" s="11" t="s">
        <v>1414</v>
      </c>
      <c r="O149" s="11" t="s">
        <v>2150</v>
      </c>
      <c r="P149" s="11" t="s">
        <v>81</v>
      </c>
    </row>
    <row r="150" hidden="1">
      <c r="A150" s="11">
        <v>145.0</v>
      </c>
      <c r="B150" s="11" t="s">
        <v>855</v>
      </c>
      <c r="C150" s="11" t="s">
        <v>2214</v>
      </c>
      <c r="D150" s="11" t="s">
        <v>355</v>
      </c>
      <c r="E150" s="11" t="s">
        <v>252</v>
      </c>
      <c r="F150" s="21"/>
      <c r="G150" s="11" t="s">
        <v>96</v>
      </c>
      <c r="H150" s="153">
        <v>36455.0</v>
      </c>
      <c r="I150" s="11" t="s">
        <v>2121</v>
      </c>
      <c r="J150" s="11" t="s">
        <v>2122</v>
      </c>
      <c r="K150" s="11" t="s">
        <v>2122</v>
      </c>
      <c r="L150" s="11" t="s">
        <v>2123</v>
      </c>
      <c r="M150" s="11" t="s">
        <v>2124</v>
      </c>
      <c r="N150" s="11" t="s">
        <v>1547</v>
      </c>
      <c r="O150" s="11" t="s">
        <v>2139</v>
      </c>
      <c r="P150" s="11" t="s">
        <v>90</v>
      </c>
    </row>
    <row r="151" hidden="1">
      <c r="A151" s="11">
        <v>146.0</v>
      </c>
      <c r="B151" s="11" t="s">
        <v>855</v>
      </c>
      <c r="C151" s="11" t="s">
        <v>2144</v>
      </c>
      <c r="D151" s="11" t="s">
        <v>115</v>
      </c>
      <c r="E151" s="11" t="s">
        <v>78</v>
      </c>
      <c r="F151" s="21"/>
      <c r="G151" s="11" t="s">
        <v>79</v>
      </c>
      <c r="H151" s="152">
        <v>39543.0</v>
      </c>
      <c r="I151" s="11" t="s">
        <v>2138</v>
      </c>
      <c r="J151" s="11" t="s">
        <v>2122</v>
      </c>
      <c r="K151" s="11" t="s">
        <v>2122</v>
      </c>
      <c r="L151" s="11" t="s">
        <v>2123</v>
      </c>
      <c r="M151" s="11" t="s">
        <v>2124</v>
      </c>
      <c r="N151" s="11" t="s">
        <v>669</v>
      </c>
      <c r="O151" s="11" t="s">
        <v>2141</v>
      </c>
      <c r="P151" s="11" t="s">
        <v>83</v>
      </c>
    </row>
    <row r="152" hidden="1">
      <c r="A152" s="11">
        <v>147.0</v>
      </c>
      <c r="B152" s="11" t="s">
        <v>329</v>
      </c>
      <c r="C152" s="11" t="s">
        <v>2137</v>
      </c>
      <c r="D152" s="11" t="s">
        <v>87</v>
      </c>
      <c r="E152" s="11" t="s">
        <v>78</v>
      </c>
      <c r="F152" s="21"/>
      <c r="G152" s="11" t="s">
        <v>79</v>
      </c>
      <c r="H152" s="152">
        <v>37788.0</v>
      </c>
      <c r="I152" s="11" t="s">
        <v>2138</v>
      </c>
      <c r="J152" s="11" t="s">
        <v>2122</v>
      </c>
      <c r="K152" s="11" t="s">
        <v>2122</v>
      </c>
      <c r="L152" s="11" t="s">
        <v>2123</v>
      </c>
      <c r="M152" s="11" t="s">
        <v>2124</v>
      </c>
      <c r="N152" s="11" t="s">
        <v>1353</v>
      </c>
      <c r="O152" s="11" t="s">
        <v>2150</v>
      </c>
      <c r="P152" s="11" t="s">
        <v>81</v>
      </c>
    </row>
    <row r="153" hidden="1">
      <c r="A153" s="11">
        <v>148.0</v>
      </c>
      <c r="B153" s="11" t="s">
        <v>2215</v>
      </c>
      <c r="C153" s="11" t="s">
        <v>2216</v>
      </c>
      <c r="D153" s="11" t="s">
        <v>2217</v>
      </c>
      <c r="E153" s="11" t="s">
        <v>314</v>
      </c>
      <c r="F153" s="11" t="s">
        <v>2218</v>
      </c>
      <c r="G153" s="11" t="s">
        <v>96</v>
      </c>
      <c r="H153" s="152">
        <v>36579.0</v>
      </c>
      <c r="I153" s="11" t="s">
        <v>2121</v>
      </c>
      <c r="J153" s="11" t="s">
        <v>2122</v>
      </c>
      <c r="K153" s="11" t="s">
        <v>2122</v>
      </c>
      <c r="L153" s="11" t="s">
        <v>2123</v>
      </c>
      <c r="M153" s="11" t="s">
        <v>2124</v>
      </c>
      <c r="N153" s="11" t="s">
        <v>1690</v>
      </c>
      <c r="O153" s="11" t="s">
        <v>2134</v>
      </c>
      <c r="P153" s="11" t="s">
        <v>90</v>
      </c>
    </row>
    <row r="154" hidden="1">
      <c r="A154" s="11">
        <v>149.0</v>
      </c>
      <c r="B154" s="11" t="s">
        <v>1417</v>
      </c>
      <c r="C154" s="11" t="s">
        <v>72</v>
      </c>
      <c r="D154" s="11" t="s">
        <v>1044</v>
      </c>
      <c r="E154" s="11" t="s">
        <v>525</v>
      </c>
      <c r="F154" s="21"/>
      <c r="G154" s="11" t="s">
        <v>96</v>
      </c>
      <c r="H154" s="152">
        <v>37328.0</v>
      </c>
      <c r="I154" s="11" t="s">
        <v>2121</v>
      </c>
      <c r="J154" s="11" t="s">
        <v>2122</v>
      </c>
      <c r="K154" s="11" t="s">
        <v>2122</v>
      </c>
      <c r="L154" s="11" t="s">
        <v>2123</v>
      </c>
      <c r="M154" s="11" t="s">
        <v>2124</v>
      </c>
      <c r="N154" s="11" t="s">
        <v>995</v>
      </c>
      <c r="O154" s="11" t="s">
        <v>2136</v>
      </c>
      <c r="P154" s="11" t="s">
        <v>90</v>
      </c>
    </row>
    <row r="155" hidden="1">
      <c r="A155" s="11">
        <v>150.0</v>
      </c>
      <c r="B155" s="11" t="s">
        <v>1305</v>
      </c>
      <c r="C155" s="11" t="s">
        <v>70</v>
      </c>
      <c r="D155" s="11" t="s">
        <v>1306</v>
      </c>
      <c r="E155" s="11" t="s">
        <v>515</v>
      </c>
      <c r="F155" s="21"/>
      <c r="G155" s="11" t="s">
        <v>79</v>
      </c>
      <c r="H155" s="152">
        <v>38555.0</v>
      </c>
      <c r="I155" s="11" t="s">
        <v>2138</v>
      </c>
      <c r="J155" s="11" t="s">
        <v>2122</v>
      </c>
      <c r="K155" s="11" t="s">
        <v>2122</v>
      </c>
      <c r="L155" s="11" t="s">
        <v>2123</v>
      </c>
      <c r="M155" s="11" t="s">
        <v>2124</v>
      </c>
      <c r="N155" s="11" t="s">
        <v>1078</v>
      </c>
      <c r="O155" s="11" t="s">
        <v>2125</v>
      </c>
      <c r="P155" s="11" t="s">
        <v>81</v>
      </c>
    </row>
    <row r="156" hidden="1">
      <c r="A156" s="11">
        <v>151.0</v>
      </c>
      <c r="B156" s="11" t="s">
        <v>2005</v>
      </c>
      <c r="C156" s="11" t="s">
        <v>2219</v>
      </c>
      <c r="D156" s="11" t="s">
        <v>335</v>
      </c>
      <c r="E156" s="21"/>
      <c r="F156" s="21"/>
      <c r="G156" s="11" t="s">
        <v>79</v>
      </c>
      <c r="H156" s="152">
        <v>40003.0</v>
      </c>
      <c r="I156" s="11" t="s">
        <v>2121</v>
      </c>
      <c r="J156" s="11" t="s">
        <v>2122</v>
      </c>
      <c r="K156" s="11" t="s">
        <v>2122</v>
      </c>
      <c r="L156" s="11" t="s">
        <v>2123</v>
      </c>
      <c r="M156" s="11" t="s">
        <v>2124</v>
      </c>
      <c r="N156" s="11" t="s">
        <v>466</v>
      </c>
      <c r="O156" s="11" t="s">
        <v>2127</v>
      </c>
      <c r="P156" s="11" t="s">
        <v>83</v>
      </c>
    </row>
    <row r="157" hidden="1">
      <c r="A157" s="11">
        <v>152.0</v>
      </c>
      <c r="B157" s="11" t="s">
        <v>1358</v>
      </c>
      <c r="C157" s="11" t="s">
        <v>2137</v>
      </c>
      <c r="D157" s="11" t="s">
        <v>456</v>
      </c>
      <c r="E157" s="11" t="s">
        <v>338</v>
      </c>
      <c r="F157" s="11" t="s">
        <v>1692</v>
      </c>
      <c r="G157" s="11" t="s">
        <v>79</v>
      </c>
      <c r="H157" s="152">
        <v>36791.0</v>
      </c>
      <c r="I157" s="11" t="s">
        <v>2138</v>
      </c>
      <c r="J157" s="11" t="s">
        <v>2122</v>
      </c>
      <c r="K157" s="11" t="s">
        <v>2122</v>
      </c>
      <c r="L157" s="11" t="s">
        <v>2123</v>
      </c>
      <c r="M157" s="11" t="s">
        <v>2124</v>
      </c>
      <c r="N157" s="11" t="s">
        <v>1547</v>
      </c>
      <c r="O157" s="11" t="s">
        <v>2139</v>
      </c>
      <c r="P157" s="11" t="s">
        <v>90</v>
      </c>
    </row>
    <row r="158" hidden="1">
      <c r="A158" s="11">
        <v>153.0</v>
      </c>
      <c r="B158" s="11" t="s">
        <v>1358</v>
      </c>
      <c r="C158" s="11" t="s">
        <v>2144</v>
      </c>
      <c r="D158" s="11" t="s">
        <v>538</v>
      </c>
      <c r="E158" s="11" t="s">
        <v>110</v>
      </c>
      <c r="F158" s="21"/>
      <c r="G158" s="11" t="s">
        <v>96</v>
      </c>
      <c r="H158" s="153">
        <v>38681.0</v>
      </c>
      <c r="I158" s="11" t="s">
        <v>2130</v>
      </c>
      <c r="J158" s="11" t="s">
        <v>2122</v>
      </c>
      <c r="K158" s="11" t="s">
        <v>2122</v>
      </c>
      <c r="L158" s="11" t="s">
        <v>2123</v>
      </c>
      <c r="M158" s="11" t="s">
        <v>2124</v>
      </c>
      <c r="N158" s="11" t="s">
        <v>1182</v>
      </c>
      <c r="O158" s="11" t="s">
        <v>2164</v>
      </c>
      <c r="P158" s="11" t="s">
        <v>81</v>
      </c>
    </row>
    <row r="159" hidden="1">
      <c r="A159" s="11">
        <v>154.0</v>
      </c>
      <c r="B159" s="11" t="s">
        <v>517</v>
      </c>
      <c r="C159" s="11" t="s">
        <v>2220</v>
      </c>
      <c r="D159" s="11" t="s">
        <v>157</v>
      </c>
      <c r="E159" s="21"/>
      <c r="F159" s="21"/>
      <c r="G159" s="11" t="s">
        <v>79</v>
      </c>
      <c r="H159" s="153">
        <v>37217.0</v>
      </c>
      <c r="I159" s="11" t="s">
        <v>2121</v>
      </c>
      <c r="J159" s="11" t="s">
        <v>2122</v>
      </c>
      <c r="K159" s="11" t="s">
        <v>2122</v>
      </c>
      <c r="L159" s="11" t="s">
        <v>2123</v>
      </c>
      <c r="M159" s="11" t="s">
        <v>2124</v>
      </c>
      <c r="N159" s="11" t="s">
        <v>1216</v>
      </c>
      <c r="O159" s="11" t="s">
        <v>2136</v>
      </c>
      <c r="P159" s="11" t="s">
        <v>90</v>
      </c>
    </row>
    <row r="160" hidden="1">
      <c r="A160" s="11">
        <v>155.0</v>
      </c>
      <c r="B160" s="11" t="s">
        <v>517</v>
      </c>
      <c r="C160" s="11" t="s">
        <v>2142</v>
      </c>
      <c r="D160" s="11" t="s">
        <v>102</v>
      </c>
      <c r="E160" s="21"/>
      <c r="F160" s="21"/>
      <c r="G160" s="11" t="s">
        <v>96</v>
      </c>
      <c r="H160" s="152">
        <v>38075.0</v>
      </c>
      <c r="I160" s="11" t="s">
        <v>2138</v>
      </c>
      <c r="J160" s="11" t="s">
        <v>2122</v>
      </c>
      <c r="K160" s="11" t="s">
        <v>2122</v>
      </c>
      <c r="L160" s="11" t="s">
        <v>2123</v>
      </c>
      <c r="M160" s="11" t="s">
        <v>2124</v>
      </c>
      <c r="N160" s="11" t="s">
        <v>1414</v>
      </c>
      <c r="O160" s="11" t="s">
        <v>2150</v>
      </c>
      <c r="P160" s="11" t="s">
        <v>81</v>
      </c>
    </row>
    <row r="161" hidden="1">
      <c r="A161" s="11">
        <v>156.0</v>
      </c>
      <c r="B161" s="11" t="s">
        <v>2221</v>
      </c>
      <c r="C161" s="11" t="s">
        <v>71</v>
      </c>
      <c r="D161" s="11" t="s">
        <v>102</v>
      </c>
      <c r="E161" s="21"/>
      <c r="F161" s="21"/>
      <c r="G161" s="11" t="s">
        <v>96</v>
      </c>
      <c r="H161" s="153">
        <v>40496.0</v>
      </c>
      <c r="I161" s="11" t="s">
        <v>2138</v>
      </c>
      <c r="J161" s="11" t="s">
        <v>2122</v>
      </c>
      <c r="K161" s="11" t="s">
        <v>2122</v>
      </c>
      <c r="L161" s="11" t="s">
        <v>2123</v>
      </c>
      <c r="M161" s="11" t="s">
        <v>2124</v>
      </c>
      <c r="N161" s="11" t="s">
        <v>1005</v>
      </c>
      <c r="O161" s="11" t="s">
        <v>2155</v>
      </c>
      <c r="P161" s="11" t="s">
        <v>83</v>
      </c>
    </row>
    <row r="162" hidden="1">
      <c r="A162" s="11">
        <v>157.0</v>
      </c>
      <c r="B162" s="11" t="s">
        <v>2222</v>
      </c>
      <c r="C162" s="11" t="s">
        <v>2223</v>
      </c>
      <c r="D162" s="11" t="s">
        <v>173</v>
      </c>
      <c r="E162" s="11" t="s">
        <v>298</v>
      </c>
      <c r="F162" s="21"/>
      <c r="G162" s="11" t="s">
        <v>79</v>
      </c>
      <c r="H162" s="153">
        <v>36516.0</v>
      </c>
      <c r="I162" s="11" t="s">
        <v>2121</v>
      </c>
      <c r="J162" s="11" t="s">
        <v>2122</v>
      </c>
      <c r="K162" s="11" t="s">
        <v>2122</v>
      </c>
      <c r="L162" s="11" t="s">
        <v>2123</v>
      </c>
      <c r="M162" s="11" t="s">
        <v>2124</v>
      </c>
      <c r="N162" s="11" t="s">
        <v>1607</v>
      </c>
      <c r="O162" s="11" t="s">
        <v>2134</v>
      </c>
      <c r="P162" s="11" t="s">
        <v>90</v>
      </c>
    </row>
    <row r="163" hidden="1">
      <c r="A163" s="11">
        <v>158.0</v>
      </c>
      <c r="B163" s="11" t="s">
        <v>227</v>
      </c>
      <c r="C163" s="11" t="s">
        <v>71</v>
      </c>
      <c r="D163" s="11" t="s">
        <v>217</v>
      </c>
      <c r="E163" s="11" t="s">
        <v>324</v>
      </c>
      <c r="F163" s="21"/>
      <c r="G163" s="11" t="s">
        <v>96</v>
      </c>
      <c r="H163" s="153">
        <v>36454.0</v>
      </c>
      <c r="I163" s="11" t="s">
        <v>2121</v>
      </c>
      <c r="J163" s="11" t="s">
        <v>2122</v>
      </c>
      <c r="K163" s="11" t="s">
        <v>2122</v>
      </c>
      <c r="L163" s="11" t="s">
        <v>2123</v>
      </c>
      <c r="M163" s="11" t="s">
        <v>2124</v>
      </c>
      <c r="N163" s="11" t="s">
        <v>1607</v>
      </c>
      <c r="O163" s="11" t="s">
        <v>2134</v>
      </c>
      <c r="P163" s="11" t="s">
        <v>90</v>
      </c>
    </row>
    <row r="164" hidden="1">
      <c r="A164" s="11">
        <v>159.0</v>
      </c>
      <c r="B164" s="11" t="s">
        <v>227</v>
      </c>
      <c r="C164" s="11" t="s">
        <v>2153</v>
      </c>
      <c r="D164" s="11" t="s">
        <v>161</v>
      </c>
      <c r="E164" s="11" t="s">
        <v>1471</v>
      </c>
      <c r="F164" s="21"/>
      <c r="G164" s="11" t="s">
        <v>79</v>
      </c>
      <c r="H164" s="152">
        <v>38328.0</v>
      </c>
      <c r="I164" s="11" t="s">
        <v>2138</v>
      </c>
      <c r="J164" s="11" t="s">
        <v>2122</v>
      </c>
      <c r="K164" s="11" t="s">
        <v>2122</v>
      </c>
      <c r="L164" s="11" t="s">
        <v>2123</v>
      </c>
      <c r="M164" s="11" t="s">
        <v>2124</v>
      </c>
      <c r="N164" s="11" t="s">
        <v>1302</v>
      </c>
      <c r="O164" s="11" t="s">
        <v>2164</v>
      </c>
      <c r="P164" s="11" t="s">
        <v>81</v>
      </c>
    </row>
    <row r="165" hidden="1">
      <c r="A165" s="11">
        <v>160.0</v>
      </c>
      <c r="B165" s="11" t="s">
        <v>227</v>
      </c>
      <c r="C165" s="11" t="s">
        <v>79</v>
      </c>
      <c r="D165" s="11" t="s">
        <v>77</v>
      </c>
      <c r="E165" s="11" t="s">
        <v>214</v>
      </c>
      <c r="F165" s="21"/>
      <c r="G165" s="11" t="s">
        <v>79</v>
      </c>
      <c r="H165" s="152">
        <v>40570.0</v>
      </c>
      <c r="I165" s="11" t="s">
        <v>2138</v>
      </c>
      <c r="J165" s="11" t="s">
        <v>2122</v>
      </c>
      <c r="K165" s="11" t="s">
        <v>2122</v>
      </c>
      <c r="L165" s="11" t="s">
        <v>2123</v>
      </c>
      <c r="M165" s="11" t="s">
        <v>2124</v>
      </c>
      <c r="N165" s="11" t="s">
        <v>1005</v>
      </c>
      <c r="O165" s="11" t="s">
        <v>2155</v>
      </c>
      <c r="P165" s="11" t="s">
        <v>83</v>
      </c>
    </row>
    <row r="166" hidden="1">
      <c r="A166" s="11">
        <v>161.0</v>
      </c>
      <c r="B166" s="11" t="s">
        <v>227</v>
      </c>
      <c r="C166" s="11" t="s">
        <v>2224</v>
      </c>
      <c r="D166" s="11" t="s">
        <v>395</v>
      </c>
      <c r="E166" s="11" t="s">
        <v>102</v>
      </c>
      <c r="F166" s="21"/>
      <c r="G166" s="11" t="s">
        <v>96</v>
      </c>
      <c r="H166" s="152">
        <v>37385.0</v>
      </c>
      <c r="I166" s="11" t="s">
        <v>2138</v>
      </c>
      <c r="J166" s="11" t="s">
        <v>2122</v>
      </c>
      <c r="K166" s="11" t="s">
        <v>2122</v>
      </c>
      <c r="L166" s="11" t="s">
        <v>2123</v>
      </c>
      <c r="M166" s="11" t="s">
        <v>2124</v>
      </c>
      <c r="N166" s="11" t="s">
        <v>995</v>
      </c>
      <c r="O166" s="11" t="s">
        <v>2136</v>
      </c>
      <c r="P166" s="11" t="s">
        <v>90</v>
      </c>
    </row>
    <row r="167" hidden="1">
      <c r="A167" s="11">
        <v>162.0</v>
      </c>
      <c r="B167" s="11" t="s">
        <v>1420</v>
      </c>
      <c r="C167" s="11" t="s">
        <v>2137</v>
      </c>
      <c r="D167" s="11" t="s">
        <v>521</v>
      </c>
      <c r="E167" s="11" t="s">
        <v>77</v>
      </c>
      <c r="F167" s="21"/>
      <c r="G167" s="11" t="s">
        <v>79</v>
      </c>
      <c r="H167" s="152">
        <v>36908.0</v>
      </c>
      <c r="I167" s="11" t="s">
        <v>2121</v>
      </c>
      <c r="J167" s="11" t="s">
        <v>2122</v>
      </c>
      <c r="K167" s="11" t="s">
        <v>2122</v>
      </c>
      <c r="L167" s="11" t="s">
        <v>2123</v>
      </c>
      <c r="M167" s="11" t="s">
        <v>2124</v>
      </c>
      <c r="N167" s="11" t="s">
        <v>995</v>
      </c>
      <c r="O167" s="11" t="s">
        <v>2136</v>
      </c>
      <c r="P167" s="11" t="s">
        <v>90</v>
      </c>
    </row>
    <row r="168" hidden="1">
      <c r="A168" s="11">
        <v>163.0</v>
      </c>
      <c r="B168" s="11" t="s">
        <v>2225</v>
      </c>
      <c r="C168" s="11" t="s">
        <v>79</v>
      </c>
      <c r="D168" s="11" t="s">
        <v>143</v>
      </c>
      <c r="E168" s="11" t="s">
        <v>515</v>
      </c>
      <c r="F168" s="21"/>
      <c r="G168" s="11" t="s">
        <v>79</v>
      </c>
      <c r="H168" s="153">
        <v>36514.0</v>
      </c>
      <c r="I168" s="11" t="s">
        <v>2121</v>
      </c>
      <c r="J168" s="11" t="s">
        <v>2122</v>
      </c>
      <c r="K168" s="11" t="s">
        <v>2122</v>
      </c>
      <c r="L168" s="11" t="s">
        <v>2123</v>
      </c>
      <c r="M168" s="11" t="s">
        <v>2124</v>
      </c>
      <c r="N168" s="11" t="s">
        <v>1631</v>
      </c>
      <c r="O168" s="11" t="s">
        <v>2134</v>
      </c>
      <c r="P168" s="11" t="s">
        <v>90</v>
      </c>
    </row>
    <row r="169" hidden="1">
      <c r="A169" s="11">
        <v>164.0</v>
      </c>
      <c r="B169" s="11" t="s">
        <v>143</v>
      </c>
      <c r="C169" s="11" t="s">
        <v>70</v>
      </c>
      <c r="D169" s="11" t="s">
        <v>355</v>
      </c>
      <c r="E169" s="11" t="s">
        <v>200</v>
      </c>
      <c r="F169" s="21"/>
      <c r="G169" s="11" t="s">
        <v>96</v>
      </c>
      <c r="H169" s="152">
        <v>36275.0</v>
      </c>
      <c r="I169" s="11" t="s">
        <v>2121</v>
      </c>
      <c r="J169" s="11" t="s">
        <v>2122</v>
      </c>
      <c r="K169" s="11" t="s">
        <v>2122</v>
      </c>
      <c r="L169" s="11" t="s">
        <v>2123</v>
      </c>
      <c r="M169" s="11" t="s">
        <v>2124</v>
      </c>
      <c r="N169" s="11" t="s">
        <v>1722</v>
      </c>
      <c r="O169" s="11" t="s">
        <v>2134</v>
      </c>
      <c r="P169" s="11" t="s">
        <v>90</v>
      </c>
    </row>
    <row r="170" hidden="1">
      <c r="A170" s="11">
        <v>165.0</v>
      </c>
      <c r="B170" s="11" t="s">
        <v>143</v>
      </c>
      <c r="C170" s="11" t="s">
        <v>2156</v>
      </c>
      <c r="D170" s="11" t="s">
        <v>149</v>
      </c>
      <c r="E170" s="11" t="s">
        <v>77</v>
      </c>
      <c r="F170" s="21"/>
      <c r="G170" s="11" t="s">
        <v>79</v>
      </c>
      <c r="H170" s="152">
        <v>39989.0</v>
      </c>
      <c r="I170" s="11" t="s">
        <v>2138</v>
      </c>
      <c r="J170" s="11" t="s">
        <v>2122</v>
      </c>
      <c r="K170" s="11" t="s">
        <v>2122</v>
      </c>
      <c r="L170" s="11" t="s">
        <v>2123</v>
      </c>
      <c r="M170" s="11" t="s">
        <v>2124</v>
      </c>
      <c r="N170" s="11" t="s">
        <v>466</v>
      </c>
      <c r="O170" s="11" t="s">
        <v>2127</v>
      </c>
      <c r="P170" s="11" t="s">
        <v>83</v>
      </c>
    </row>
    <row r="171" hidden="1">
      <c r="A171" s="11">
        <v>166.0</v>
      </c>
      <c r="B171" s="11" t="s">
        <v>143</v>
      </c>
      <c r="C171" s="11" t="s">
        <v>2144</v>
      </c>
      <c r="D171" s="11" t="s">
        <v>142</v>
      </c>
      <c r="E171" s="11" t="s">
        <v>78</v>
      </c>
      <c r="F171" s="21"/>
      <c r="G171" s="11" t="s">
        <v>79</v>
      </c>
      <c r="H171" s="152">
        <v>40081.0</v>
      </c>
      <c r="I171" s="11" t="s">
        <v>2121</v>
      </c>
      <c r="J171" s="11" t="s">
        <v>2122</v>
      </c>
      <c r="K171" s="11" t="s">
        <v>2122</v>
      </c>
      <c r="L171" s="11" t="s">
        <v>2123</v>
      </c>
      <c r="M171" s="11" t="s">
        <v>2124</v>
      </c>
      <c r="N171" s="11" t="s">
        <v>396</v>
      </c>
      <c r="O171" s="11" t="s">
        <v>2127</v>
      </c>
      <c r="P171" s="11" t="s">
        <v>83</v>
      </c>
    </row>
    <row r="172" hidden="1">
      <c r="A172" s="11">
        <v>167.0</v>
      </c>
      <c r="B172" s="11" t="s">
        <v>481</v>
      </c>
      <c r="C172" s="11" t="s">
        <v>2226</v>
      </c>
      <c r="D172" s="11" t="s">
        <v>482</v>
      </c>
      <c r="E172" s="11" t="s">
        <v>338</v>
      </c>
      <c r="F172" s="21"/>
      <c r="G172" s="11" t="s">
        <v>79</v>
      </c>
      <c r="H172" s="152">
        <v>40396.0</v>
      </c>
      <c r="I172" s="11" t="s">
        <v>2227</v>
      </c>
      <c r="J172" s="11" t="s">
        <v>2122</v>
      </c>
      <c r="K172" s="11" t="s">
        <v>2122</v>
      </c>
      <c r="L172" s="11" t="s">
        <v>2123</v>
      </c>
      <c r="M172" s="11" t="s">
        <v>2124</v>
      </c>
      <c r="N172" s="11" t="s">
        <v>1764</v>
      </c>
      <c r="O172" s="11" t="s">
        <v>2129</v>
      </c>
      <c r="P172" s="11" t="s">
        <v>83</v>
      </c>
    </row>
    <row r="173" hidden="1">
      <c r="A173" s="11">
        <v>168.0</v>
      </c>
      <c r="B173" s="11" t="s">
        <v>524</v>
      </c>
      <c r="C173" s="11" t="s">
        <v>2146</v>
      </c>
      <c r="D173" s="11" t="s">
        <v>525</v>
      </c>
      <c r="E173" s="11" t="s">
        <v>314</v>
      </c>
      <c r="F173" s="21"/>
      <c r="G173" s="11" t="s">
        <v>96</v>
      </c>
      <c r="H173" s="152">
        <v>37688.0</v>
      </c>
      <c r="I173" s="11" t="s">
        <v>2138</v>
      </c>
      <c r="J173" s="11" t="s">
        <v>2122</v>
      </c>
      <c r="K173" s="11" t="s">
        <v>2122</v>
      </c>
      <c r="L173" s="11" t="s">
        <v>2123</v>
      </c>
      <c r="M173" s="11" t="s">
        <v>2124</v>
      </c>
      <c r="N173" s="11" t="s">
        <v>1414</v>
      </c>
      <c r="O173" s="11" t="s">
        <v>2150</v>
      </c>
      <c r="P173" s="11" t="s">
        <v>81</v>
      </c>
    </row>
    <row r="174" hidden="1">
      <c r="A174" s="11">
        <v>169.0</v>
      </c>
      <c r="B174" s="11" t="s">
        <v>1666</v>
      </c>
      <c r="C174" s="11" t="s">
        <v>79</v>
      </c>
      <c r="D174" s="11" t="s">
        <v>265</v>
      </c>
      <c r="E174" s="11" t="s">
        <v>101</v>
      </c>
      <c r="F174" s="21"/>
      <c r="G174" s="11" t="s">
        <v>96</v>
      </c>
      <c r="H174" s="152">
        <v>37074.0</v>
      </c>
      <c r="I174" s="11" t="s">
        <v>2121</v>
      </c>
      <c r="J174" s="11" t="s">
        <v>2122</v>
      </c>
      <c r="K174" s="11" t="s">
        <v>2122</v>
      </c>
      <c r="L174" s="11" t="s">
        <v>2123</v>
      </c>
      <c r="M174" s="11" t="s">
        <v>2124</v>
      </c>
      <c r="N174" s="11" t="s">
        <v>1520</v>
      </c>
      <c r="O174" s="11" t="s">
        <v>2139</v>
      </c>
      <c r="P174" s="11" t="s">
        <v>90</v>
      </c>
    </row>
    <row r="175" hidden="1">
      <c r="A175" s="11">
        <v>170.0</v>
      </c>
      <c r="B175" s="11" t="s">
        <v>2228</v>
      </c>
      <c r="C175" s="11" t="s">
        <v>2144</v>
      </c>
      <c r="D175" s="11" t="s">
        <v>690</v>
      </c>
      <c r="E175" s="11" t="s">
        <v>1179</v>
      </c>
      <c r="F175" s="21"/>
      <c r="G175" s="11" t="s">
        <v>96</v>
      </c>
      <c r="H175" s="152">
        <v>38020.0</v>
      </c>
      <c r="I175" s="11" t="s">
        <v>2121</v>
      </c>
      <c r="J175" s="11" t="s">
        <v>2122</v>
      </c>
      <c r="K175" s="11" t="s">
        <v>2122</v>
      </c>
      <c r="L175" s="11" t="s">
        <v>2123</v>
      </c>
      <c r="M175" s="11" t="s">
        <v>2124</v>
      </c>
      <c r="N175" s="11" t="s">
        <v>1470</v>
      </c>
      <c r="O175" s="11" t="s">
        <v>2150</v>
      </c>
      <c r="P175" s="11" t="s">
        <v>81</v>
      </c>
    </row>
    <row r="176" hidden="1">
      <c r="A176" s="11">
        <v>171.0</v>
      </c>
      <c r="B176" s="11" t="s">
        <v>1425</v>
      </c>
      <c r="C176" s="11" t="s">
        <v>71</v>
      </c>
      <c r="D176" s="11" t="s">
        <v>195</v>
      </c>
      <c r="E176" s="11" t="s">
        <v>259</v>
      </c>
      <c r="F176" s="11" t="s">
        <v>1348</v>
      </c>
      <c r="G176" s="11" t="s">
        <v>96</v>
      </c>
      <c r="H176" s="152">
        <v>38226.0</v>
      </c>
      <c r="I176" s="11" t="s">
        <v>2138</v>
      </c>
      <c r="J176" s="11" t="s">
        <v>2122</v>
      </c>
      <c r="K176" s="11" t="s">
        <v>2122</v>
      </c>
      <c r="L176" s="11" t="s">
        <v>2123</v>
      </c>
      <c r="M176" s="11" t="s">
        <v>2124</v>
      </c>
      <c r="N176" s="11" t="s">
        <v>1237</v>
      </c>
      <c r="O176" s="11" t="s">
        <v>2164</v>
      </c>
      <c r="P176" s="11" t="s">
        <v>81</v>
      </c>
    </row>
    <row r="177" hidden="1">
      <c r="A177" s="11">
        <v>172.0</v>
      </c>
      <c r="B177" s="11" t="s">
        <v>1235</v>
      </c>
      <c r="C177" s="11" t="s">
        <v>71</v>
      </c>
      <c r="D177" s="11" t="s">
        <v>404</v>
      </c>
      <c r="E177" s="11" t="s">
        <v>1236</v>
      </c>
      <c r="F177" s="21"/>
      <c r="G177" s="11" t="s">
        <v>96</v>
      </c>
      <c r="H177" s="152">
        <v>38547.0</v>
      </c>
      <c r="I177" s="11" t="s">
        <v>2138</v>
      </c>
      <c r="J177" s="11" t="s">
        <v>2122</v>
      </c>
      <c r="K177" s="11" t="s">
        <v>2122</v>
      </c>
      <c r="L177" s="11" t="s">
        <v>2123</v>
      </c>
      <c r="M177" s="11" t="s">
        <v>2124</v>
      </c>
      <c r="N177" s="11" t="s">
        <v>937</v>
      </c>
      <c r="O177" s="11" t="s">
        <v>2125</v>
      </c>
      <c r="P177" s="11" t="s">
        <v>81</v>
      </c>
    </row>
    <row r="178" hidden="1">
      <c r="A178" s="11">
        <v>173.0</v>
      </c>
      <c r="B178" s="11" t="s">
        <v>1667</v>
      </c>
      <c r="C178" s="11" t="s">
        <v>2229</v>
      </c>
      <c r="D178" s="11" t="s">
        <v>1668</v>
      </c>
      <c r="E178" s="11" t="s">
        <v>528</v>
      </c>
      <c r="F178" s="11" t="s">
        <v>209</v>
      </c>
      <c r="G178" s="11" t="s">
        <v>96</v>
      </c>
      <c r="H178" s="152">
        <v>36647.0</v>
      </c>
      <c r="I178" s="11" t="s">
        <v>2138</v>
      </c>
      <c r="J178" s="11" t="s">
        <v>2122</v>
      </c>
      <c r="K178" s="11" t="s">
        <v>2122</v>
      </c>
      <c r="L178" s="11" t="s">
        <v>2123</v>
      </c>
      <c r="M178" s="11" t="s">
        <v>2124</v>
      </c>
      <c r="N178" s="11" t="s">
        <v>1520</v>
      </c>
      <c r="O178" s="11" t="s">
        <v>2139</v>
      </c>
      <c r="P178" s="11" t="s">
        <v>90</v>
      </c>
    </row>
    <row r="179" hidden="1">
      <c r="A179" s="11">
        <v>174.0</v>
      </c>
      <c r="B179" s="11" t="s">
        <v>1473</v>
      </c>
      <c r="C179" s="11" t="s">
        <v>96</v>
      </c>
      <c r="D179" s="11" t="s">
        <v>102</v>
      </c>
      <c r="E179" s="11" t="s">
        <v>1474</v>
      </c>
      <c r="F179" s="21"/>
      <c r="G179" s="11" t="s">
        <v>96</v>
      </c>
      <c r="H179" s="152">
        <v>38245.0</v>
      </c>
      <c r="I179" s="11" t="s">
        <v>2138</v>
      </c>
      <c r="J179" s="11" t="s">
        <v>2122</v>
      </c>
      <c r="K179" s="11" t="s">
        <v>2122</v>
      </c>
      <c r="L179" s="11" t="s">
        <v>2123</v>
      </c>
      <c r="M179" s="11" t="s">
        <v>2124</v>
      </c>
      <c r="N179" s="11" t="s">
        <v>1302</v>
      </c>
      <c r="O179" s="11" t="s">
        <v>2164</v>
      </c>
      <c r="P179" s="11" t="s">
        <v>81</v>
      </c>
    </row>
    <row r="180" hidden="1">
      <c r="A180" s="11">
        <v>175.0</v>
      </c>
      <c r="B180" s="11" t="s">
        <v>1360</v>
      </c>
      <c r="C180" s="11" t="s">
        <v>79</v>
      </c>
      <c r="D180" s="11" t="s">
        <v>298</v>
      </c>
      <c r="E180" s="11" t="s">
        <v>153</v>
      </c>
      <c r="F180" s="21"/>
      <c r="G180" s="11" t="s">
        <v>79</v>
      </c>
      <c r="H180" s="152">
        <v>38001.0</v>
      </c>
      <c r="I180" s="11" t="s">
        <v>2121</v>
      </c>
      <c r="J180" s="11" t="s">
        <v>2122</v>
      </c>
      <c r="K180" s="11" t="s">
        <v>2122</v>
      </c>
      <c r="L180" s="11" t="s">
        <v>2123</v>
      </c>
      <c r="M180" s="11" t="s">
        <v>2124</v>
      </c>
      <c r="N180" s="11" t="s">
        <v>1182</v>
      </c>
      <c r="O180" s="11" t="s">
        <v>2164</v>
      </c>
      <c r="P180" s="11" t="s">
        <v>81</v>
      </c>
    </row>
    <row r="181" hidden="1">
      <c r="A181" s="11">
        <v>176.0</v>
      </c>
      <c r="B181" s="11" t="s">
        <v>1217</v>
      </c>
      <c r="C181" s="11" t="s">
        <v>79</v>
      </c>
      <c r="D181" s="11" t="s">
        <v>213</v>
      </c>
      <c r="E181" s="11" t="s">
        <v>167</v>
      </c>
      <c r="F181" s="21"/>
      <c r="G181" s="11" t="s">
        <v>79</v>
      </c>
      <c r="H181" s="152">
        <v>37398.0</v>
      </c>
      <c r="I181" s="11" t="s">
        <v>2121</v>
      </c>
      <c r="J181" s="11" t="s">
        <v>2122</v>
      </c>
      <c r="K181" s="11" t="s">
        <v>2122</v>
      </c>
      <c r="L181" s="11" t="s">
        <v>2123</v>
      </c>
      <c r="M181" s="11" t="s">
        <v>2124</v>
      </c>
      <c r="N181" s="11" t="s">
        <v>513</v>
      </c>
      <c r="O181" s="11" t="s">
        <v>2171</v>
      </c>
      <c r="P181" s="11" t="s">
        <v>90</v>
      </c>
    </row>
    <row r="182" hidden="1">
      <c r="A182" s="11">
        <v>177.0</v>
      </c>
      <c r="B182" s="11" t="s">
        <v>519</v>
      </c>
      <c r="C182" s="11" t="s">
        <v>71</v>
      </c>
      <c r="D182" s="11" t="s">
        <v>126</v>
      </c>
      <c r="E182" s="11" t="s">
        <v>327</v>
      </c>
      <c r="F182" s="21"/>
      <c r="G182" s="11" t="s">
        <v>79</v>
      </c>
      <c r="H182" s="152">
        <v>39101.0</v>
      </c>
      <c r="I182" s="11" t="s">
        <v>2138</v>
      </c>
      <c r="J182" s="11" t="s">
        <v>2122</v>
      </c>
      <c r="K182" s="11" t="s">
        <v>2122</v>
      </c>
      <c r="L182" s="11" t="s">
        <v>2123</v>
      </c>
      <c r="M182" s="11" t="s">
        <v>2124</v>
      </c>
      <c r="N182" s="11" t="s">
        <v>851</v>
      </c>
      <c r="O182" s="11" t="s">
        <v>2152</v>
      </c>
      <c r="P182" s="11" t="s">
        <v>83</v>
      </c>
    </row>
    <row r="183" hidden="1">
      <c r="A183" s="11">
        <v>178.0</v>
      </c>
      <c r="B183" s="11" t="s">
        <v>675</v>
      </c>
      <c r="C183" s="11" t="s">
        <v>2135</v>
      </c>
      <c r="D183" s="11" t="s">
        <v>1633</v>
      </c>
      <c r="E183" s="11" t="s">
        <v>427</v>
      </c>
      <c r="F183" s="21"/>
      <c r="G183" s="11" t="s">
        <v>79</v>
      </c>
      <c r="H183" s="152">
        <v>36739.0</v>
      </c>
      <c r="I183" s="11" t="s">
        <v>2138</v>
      </c>
      <c r="J183" s="11" t="s">
        <v>2122</v>
      </c>
      <c r="K183" s="11" t="s">
        <v>2122</v>
      </c>
      <c r="L183" s="11" t="s">
        <v>2123</v>
      </c>
      <c r="M183" s="11" t="s">
        <v>2124</v>
      </c>
      <c r="N183" s="11" t="s">
        <v>1480</v>
      </c>
      <c r="O183" s="11" t="s">
        <v>2139</v>
      </c>
      <c r="P183" s="11" t="s">
        <v>90</v>
      </c>
    </row>
    <row r="184" hidden="1">
      <c r="A184" s="11">
        <v>179.0</v>
      </c>
      <c r="B184" s="11" t="s">
        <v>675</v>
      </c>
      <c r="C184" s="11" t="s">
        <v>2135</v>
      </c>
      <c r="D184" s="11" t="s">
        <v>676</v>
      </c>
      <c r="E184" s="11" t="s">
        <v>113</v>
      </c>
      <c r="F184" s="21"/>
      <c r="G184" s="11" t="s">
        <v>96</v>
      </c>
      <c r="H184" s="153">
        <v>39782.0</v>
      </c>
      <c r="I184" s="11" t="s">
        <v>2138</v>
      </c>
      <c r="J184" s="11" t="s">
        <v>2122</v>
      </c>
      <c r="K184" s="11" t="s">
        <v>2122</v>
      </c>
      <c r="L184" s="11" t="s">
        <v>2123</v>
      </c>
      <c r="M184" s="11" t="s">
        <v>2124</v>
      </c>
      <c r="N184" s="11" t="s">
        <v>466</v>
      </c>
      <c r="O184" s="11" t="s">
        <v>2127</v>
      </c>
      <c r="P184" s="11" t="s">
        <v>83</v>
      </c>
    </row>
    <row r="185" hidden="1">
      <c r="A185" s="11">
        <v>180.0</v>
      </c>
      <c r="B185" s="11" t="s">
        <v>2230</v>
      </c>
      <c r="C185" s="11" t="s">
        <v>79</v>
      </c>
      <c r="D185" s="11" t="s">
        <v>119</v>
      </c>
      <c r="E185" s="11" t="s">
        <v>880</v>
      </c>
      <c r="F185" s="21"/>
      <c r="G185" s="11" t="s">
        <v>79</v>
      </c>
      <c r="H185" s="152">
        <v>36320.0</v>
      </c>
      <c r="I185" s="11" t="s">
        <v>2121</v>
      </c>
      <c r="J185" s="11" t="s">
        <v>2122</v>
      </c>
      <c r="K185" s="11" t="s">
        <v>2122</v>
      </c>
      <c r="L185" s="11" t="s">
        <v>2123</v>
      </c>
      <c r="M185" s="11" t="s">
        <v>2124</v>
      </c>
      <c r="N185" s="11" t="s">
        <v>1607</v>
      </c>
      <c r="O185" s="11" t="s">
        <v>2134</v>
      </c>
      <c r="P185" s="11" t="s">
        <v>90</v>
      </c>
    </row>
    <row r="186" hidden="1">
      <c r="A186" s="11">
        <v>181.0</v>
      </c>
      <c r="B186" s="11" t="s">
        <v>1424</v>
      </c>
      <c r="C186" s="11" t="s">
        <v>2156</v>
      </c>
      <c r="D186" s="11" t="s">
        <v>577</v>
      </c>
      <c r="E186" s="11" t="s">
        <v>298</v>
      </c>
      <c r="F186" s="21"/>
      <c r="G186" s="11" t="s">
        <v>79</v>
      </c>
      <c r="H186" s="152">
        <v>36957.0</v>
      </c>
      <c r="I186" s="11" t="s">
        <v>2121</v>
      </c>
      <c r="J186" s="11" t="s">
        <v>2122</v>
      </c>
      <c r="K186" s="11" t="s">
        <v>2122</v>
      </c>
      <c r="L186" s="11" t="s">
        <v>2123</v>
      </c>
      <c r="M186" s="11" t="s">
        <v>2124</v>
      </c>
      <c r="N186" s="11" t="s">
        <v>995</v>
      </c>
      <c r="O186" s="11" t="s">
        <v>2136</v>
      </c>
      <c r="P186" s="11" t="s">
        <v>90</v>
      </c>
    </row>
    <row r="187" hidden="1">
      <c r="A187" s="11">
        <v>182.0</v>
      </c>
      <c r="B187" s="11" t="s">
        <v>2231</v>
      </c>
      <c r="C187" s="11" t="s">
        <v>2148</v>
      </c>
      <c r="D187" s="11" t="s">
        <v>149</v>
      </c>
      <c r="E187" s="11" t="s">
        <v>298</v>
      </c>
      <c r="F187" s="11" t="s">
        <v>145</v>
      </c>
      <c r="G187" s="11" t="s">
        <v>79</v>
      </c>
      <c r="H187" s="152">
        <v>36793.0</v>
      </c>
      <c r="I187" s="11" t="s">
        <v>2121</v>
      </c>
      <c r="J187" s="11" t="s">
        <v>2122</v>
      </c>
      <c r="K187" s="11" t="s">
        <v>2122</v>
      </c>
      <c r="L187" s="11" t="s">
        <v>2123</v>
      </c>
      <c r="M187" s="11" t="s">
        <v>2124</v>
      </c>
      <c r="N187" s="11" t="s">
        <v>1577</v>
      </c>
      <c r="O187" s="11" t="s">
        <v>2139</v>
      </c>
      <c r="P187" s="11" t="s">
        <v>90</v>
      </c>
    </row>
    <row r="188" hidden="1">
      <c r="A188" s="11">
        <v>183.0</v>
      </c>
      <c r="B188" s="11" t="s">
        <v>410</v>
      </c>
      <c r="C188" s="11" t="s">
        <v>2137</v>
      </c>
      <c r="D188" s="11" t="s">
        <v>411</v>
      </c>
      <c r="E188" s="11" t="s">
        <v>412</v>
      </c>
      <c r="F188" s="21"/>
      <c r="G188" s="11" t="s">
        <v>96</v>
      </c>
      <c r="H188" s="152">
        <v>40290.0</v>
      </c>
      <c r="I188" s="11" t="s">
        <v>2138</v>
      </c>
      <c r="J188" s="11" t="s">
        <v>2122</v>
      </c>
      <c r="K188" s="11" t="s">
        <v>2122</v>
      </c>
      <c r="L188" s="11" t="s">
        <v>2123</v>
      </c>
      <c r="M188" s="11" t="s">
        <v>2124</v>
      </c>
      <c r="N188" s="11" t="s">
        <v>1763</v>
      </c>
      <c r="O188" s="11" t="s">
        <v>2129</v>
      </c>
      <c r="P188" s="11" t="s">
        <v>83</v>
      </c>
    </row>
    <row r="189" hidden="1">
      <c r="A189" s="11">
        <v>184.0</v>
      </c>
      <c r="B189" s="11" t="s">
        <v>856</v>
      </c>
      <c r="C189" s="11" t="s">
        <v>2137</v>
      </c>
      <c r="D189" s="11" t="s">
        <v>782</v>
      </c>
      <c r="E189" s="11" t="s">
        <v>515</v>
      </c>
      <c r="F189" s="21"/>
      <c r="G189" s="11" t="s">
        <v>79</v>
      </c>
      <c r="H189" s="153">
        <v>38336.0</v>
      </c>
      <c r="I189" s="11" t="s">
        <v>2138</v>
      </c>
      <c r="J189" s="11" t="s">
        <v>2122</v>
      </c>
      <c r="K189" s="11" t="s">
        <v>2122</v>
      </c>
      <c r="L189" s="11" t="s">
        <v>2123</v>
      </c>
      <c r="M189" s="11" t="s">
        <v>2124</v>
      </c>
      <c r="N189" s="11" t="s">
        <v>1237</v>
      </c>
      <c r="O189" s="11" t="s">
        <v>2164</v>
      </c>
      <c r="P189" s="11" t="s">
        <v>81</v>
      </c>
    </row>
    <row r="190" hidden="1">
      <c r="A190" s="11">
        <v>185.0</v>
      </c>
      <c r="B190" s="11" t="s">
        <v>856</v>
      </c>
      <c r="C190" s="11" t="s">
        <v>2137</v>
      </c>
      <c r="D190" s="11" t="s">
        <v>185</v>
      </c>
      <c r="E190" s="11" t="s">
        <v>335</v>
      </c>
      <c r="F190" s="21"/>
      <c r="G190" s="11" t="s">
        <v>79</v>
      </c>
      <c r="H190" s="152">
        <v>39611.0</v>
      </c>
      <c r="I190" s="11" t="s">
        <v>2138</v>
      </c>
      <c r="J190" s="11" t="s">
        <v>2122</v>
      </c>
      <c r="K190" s="11" t="s">
        <v>2122</v>
      </c>
      <c r="L190" s="11" t="s">
        <v>2123</v>
      </c>
      <c r="M190" s="11" t="s">
        <v>2124</v>
      </c>
      <c r="N190" s="11" t="s">
        <v>669</v>
      </c>
      <c r="O190" s="11" t="s">
        <v>2141</v>
      </c>
      <c r="P190" s="11" t="s">
        <v>83</v>
      </c>
    </row>
    <row r="191" hidden="1">
      <c r="A191" s="11">
        <v>186.0</v>
      </c>
      <c r="B191" s="11" t="s">
        <v>1523</v>
      </c>
      <c r="C191" s="11" t="s">
        <v>70</v>
      </c>
      <c r="D191" s="11" t="s">
        <v>101</v>
      </c>
      <c r="E191" s="11" t="s">
        <v>623</v>
      </c>
      <c r="F191" s="21"/>
      <c r="G191" s="11" t="s">
        <v>96</v>
      </c>
      <c r="H191" s="152">
        <v>36951.0</v>
      </c>
      <c r="I191" s="11" t="s">
        <v>2138</v>
      </c>
      <c r="J191" s="11" t="s">
        <v>2122</v>
      </c>
      <c r="K191" s="11" t="s">
        <v>2122</v>
      </c>
      <c r="L191" s="11" t="s">
        <v>2123</v>
      </c>
      <c r="M191" s="11" t="s">
        <v>2124</v>
      </c>
      <c r="N191" s="11" t="s">
        <v>1216</v>
      </c>
      <c r="O191" s="11" t="s">
        <v>2136</v>
      </c>
      <c r="P191" s="11" t="s">
        <v>90</v>
      </c>
    </row>
    <row r="192" hidden="1">
      <c r="A192" s="11">
        <v>187.0</v>
      </c>
      <c r="B192" s="11" t="s">
        <v>1292</v>
      </c>
      <c r="C192" s="11" t="s">
        <v>70</v>
      </c>
      <c r="D192" s="11" t="s">
        <v>173</v>
      </c>
      <c r="E192" s="11" t="s">
        <v>76</v>
      </c>
      <c r="F192" s="21"/>
      <c r="G192" s="11" t="s">
        <v>79</v>
      </c>
      <c r="H192" s="153">
        <v>36487.0</v>
      </c>
      <c r="I192" s="11" t="s">
        <v>2121</v>
      </c>
      <c r="J192" s="11" t="s">
        <v>2122</v>
      </c>
      <c r="K192" s="11" t="s">
        <v>2122</v>
      </c>
      <c r="L192" s="11" t="s">
        <v>2123</v>
      </c>
      <c r="M192" s="11" t="s">
        <v>2124</v>
      </c>
      <c r="N192" s="11" t="s">
        <v>1607</v>
      </c>
      <c r="O192" s="11" t="s">
        <v>2134</v>
      </c>
      <c r="P192" s="11" t="s">
        <v>90</v>
      </c>
    </row>
    <row r="193" hidden="1">
      <c r="A193" s="11">
        <v>188.0</v>
      </c>
      <c r="B193" s="11" t="s">
        <v>1292</v>
      </c>
      <c r="C193" s="11" t="s">
        <v>79</v>
      </c>
      <c r="D193" s="11" t="s">
        <v>1293</v>
      </c>
      <c r="E193" s="11" t="s">
        <v>303</v>
      </c>
      <c r="F193" s="21"/>
      <c r="G193" s="11" t="s">
        <v>96</v>
      </c>
      <c r="H193" s="152">
        <v>37662.0</v>
      </c>
      <c r="I193" s="11" t="s">
        <v>2232</v>
      </c>
      <c r="J193" s="11" t="s">
        <v>2122</v>
      </c>
      <c r="K193" s="11" t="s">
        <v>2122</v>
      </c>
      <c r="L193" s="11" t="s">
        <v>2123</v>
      </c>
      <c r="M193" s="11" t="s">
        <v>2124</v>
      </c>
      <c r="N193" s="11" t="s">
        <v>679</v>
      </c>
      <c r="O193" s="11" t="s">
        <v>2171</v>
      </c>
      <c r="P193" s="11" t="s">
        <v>90</v>
      </c>
    </row>
    <row r="194" hidden="1">
      <c r="A194" s="11">
        <v>189.0</v>
      </c>
      <c r="B194" s="11" t="s">
        <v>2233</v>
      </c>
      <c r="C194" s="11" t="s">
        <v>70</v>
      </c>
      <c r="D194" s="11" t="s">
        <v>259</v>
      </c>
      <c r="E194" s="11" t="s">
        <v>1694</v>
      </c>
      <c r="F194" s="21"/>
      <c r="G194" s="11" t="s">
        <v>96</v>
      </c>
      <c r="H194" s="152">
        <v>36868.0</v>
      </c>
      <c r="I194" s="11" t="s">
        <v>2145</v>
      </c>
      <c r="J194" s="11" t="s">
        <v>2122</v>
      </c>
      <c r="K194" s="11" t="s">
        <v>2154</v>
      </c>
      <c r="L194" s="11" t="s">
        <v>2123</v>
      </c>
      <c r="M194" s="11" t="s">
        <v>2124</v>
      </c>
      <c r="N194" s="11" t="s">
        <v>1547</v>
      </c>
      <c r="O194" s="11" t="s">
        <v>2139</v>
      </c>
      <c r="P194" s="11" t="s">
        <v>90</v>
      </c>
    </row>
    <row r="195" hidden="1">
      <c r="A195" s="11">
        <v>190.0</v>
      </c>
      <c r="B195" s="11" t="s">
        <v>866</v>
      </c>
      <c r="C195" s="11" t="s">
        <v>2142</v>
      </c>
      <c r="D195" s="11" t="s">
        <v>77</v>
      </c>
      <c r="E195" s="11" t="s">
        <v>78</v>
      </c>
      <c r="F195" s="21"/>
      <c r="G195" s="11" t="s">
        <v>79</v>
      </c>
      <c r="H195" s="153">
        <v>39020.0</v>
      </c>
      <c r="I195" s="11" t="s">
        <v>2138</v>
      </c>
      <c r="J195" s="11" t="s">
        <v>2122</v>
      </c>
      <c r="K195" s="11" t="s">
        <v>2122</v>
      </c>
      <c r="L195" s="11" t="s">
        <v>2123</v>
      </c>
      <c r="M195" s="11" t="s">
        <v>2124</v>
      </c>
      <c r="N195" s="11" t="s">
        <v>80</v>
      </c>
      <c r="O195" s="11" t="s">
        <v>2131</v>
      </c>
      <c r="P195" s="11" t="s">
        <v>81</v>
      </c>
    </row>
    <row r="196" hidden="1">
      <c r="A196" s="11">
        <v>191.0</v>
      </c>
      <c r="B196" s="11" t="s">
        <v>724</v>
      </c>
      <c r="C196" s="11" t="s">
        <v>2142</v>
      </c>
      <c r="D196" s="11" t="s">
        <v>149</v>
      </c>
      <c r="E196" s="11" t="s">
        <v>173</v>
      </c>
      <c r="F196" s="21"/>
      <c r="G196" s="11" t="s">
        <v>79</v>
      </c>
      <c r="H196" s="152">
        <v>38920.0</v>
      </c>
      <c r="I196" s="11" t="s">
        <v>2138</v>
      </c>
      <c r="J196" s="11" t="s">
        <v>2122</v>
      </c>
      <c r="K196" s="11" t="s">
        <v>2122</v>
      </c>
      <c r="L196" s="11" t="s">
        <v>2123</v>
      </c>
      <c r="M196" s="11" t="s">
        <v>2124</v>
      </c>
      <c r="N196" s="11" t="s">
        <v>508</v>
      </c>
      <c r="O196" s="11" t="s">
        <v>2131</v>
      </c>
      <c r="P196" s="11" t="s">
        <v>81</v>
      </c>
    </row>
    <row r="197" hidden="1">
      <c r="A197" s="11">
        <v>192.0</v>
      </c>
      <c r="B197" s="11" t="s">
        <v>1219</v>
      </c>
      <c r="C197" s="11" t="s">
        <v>2135</v>
      </c>
      <c r="D197" s="11" t="s">
        <v>195</v>
      </c>
      <c r="E197" s="11" t="s">
        <v>404</v>
      </c>
      <c r="F197" s="11" t="s">
        <v>110</v>
      </c>
      <c r="G197" s="11" t="s">
        <v>96</v>
      </c>
      <c r="H197" s="152">
        <v>37661.0</v>
      </c>
      <c r="I197" s="11" t="s">
        <v>2138</v>
      </c>
      <c r="J197" s="11" t="s">
        <v>2122</v>
      </c>
      <c r="K197" s="11" t="s">
        <v>2122</v>
      </c>
      <c r="L197" s="11" t="s">
        <v>2123</v>
      </c>
      <c r="M197" s="11" t="s">
        <v>2124</v>
      </c>
      <c r="N197" s="11" t="s">
        <v>513</v>
      </c>
      <c r="O197" s="11" t="s">
        <v>2171</v>
      </c>
      <c r="P197" s="11" t="s">
        <v>90</v>
      </c>
    </row>
    <row r="198" hidden="1">
      <c r="A198" s="11">
        <v>193.0</v>
      </c>
      <c r="B198" s="11" t="s">
        <v>2234</v>
      </c>
      <c r="C198" s="11" t="s">
        <v>2148</v>
      </c>
      <c r="D198" s="11" t="s">
        <v>735</v>
      </c>
      <c r="E198" s="21"/>
      <c r="F198" s="21"/>
      <c r="G198" s="11" t="s">
        <v>96</v>
      </c>
      <c r="H198" s="152">
        <v>40037.0</v>
      </c>
      <c r="I198" s="11" t="s">
        <v>2121</v>
      </c>
      <c r="J198" s="11" t="s">
        <v>2122</v>
      </c>
      <c r="K198" s="11" t="s">
        <v>2122</v>
      </c>
      <c r="L198" s="11" t="s">
        <v>2123</v>
      </c>
      <c r="M198" s="11" t="s">
        <v>2124</v>
      </c>
      <c r="N198" s="11" t="s">
        <v>529</v>
      </c>
      <c r="O198" s="11" t="s">
        <v>2127</v>
      </c>
      <c r="P198" s="11" t="s">
        <v>83</v>
      </c>
    </row>
    <row r="199" hidden="1">
      <c r="A199" s="11">
        <v>194.0</v>
      </c>
      <c r="B199" s="11" t="s">
        <v>859</v>
      </c>
      <c r="C199" s="11" t="s">
        <v>2156</v>
      </c>
      <c r="D199" s="11" t="s">
        <v>78</v>
      </c>
      <c r="E199" s="11" t="s">
        <v>769</v>
      </c>
      <c r="F199" s="21"/>
      <c r="G199" s="11" t="s">
        <v>79</v>
      </c>
      <c r="H199" s="153">
        <v>39743.0</v>
      </c>
      <c r="I199" s="11" t="s">
        <v>2138</v>
      </c>
      <c r="J199" s="11" t="s">
        <v>2122</v>
      </c>
      <c r="K199" s="11" t="s">
        <v>2122</v>
      </c>
      <c r="L199" s="11" t="s">
        <v>2123</v>
      </c>
      <c r="M199" s="11" t="s">
        <v>2124</v>
      </c>
      <c r="N199" s="11" t="s">
        <v>669</v>
      </c>
      <c r="O199" s="11" t="s">
        <v>2141</v>
      </c>
      <c r="P199" s="11" t="s">
        <v>83</v>
      </c>
    </row>
    <row r="200" hidden="1">
      <c r="A200" s="11">
        <v>195.0</v>
      </c>
      <c r="B200" s="11" t="s">
        <v>1475</v>
      </c>
      <c r="C200" s="11" t="s">
        <v>2148</v>
      </c>
      <c r="D200" s="11" t="s">
        <v>674</v>
      </c>
      <c r="E200" s="11" t="s">
        <v>78</v>
      </c>
      <c r="F200" s="21"/>
      <c r="G200" s="11" t="s">
        <v>79</v>
      </c>
      <c r="H200" s="152">
        <v>37959.0</v>
      </c>
      <c r="I200" s="11" t="s">
        <v>2138</v>
      </c>
      <c r="J200" s="11" t="s">
        <v>2122</v>
      </c>
      <c r="K200" s="11" t="s">
        <v>2122</v>
      </c>
      <c r="L200" s="11" t="s">
        <v>2123</v>
      </c>
      <c r="M200" s="11" t="s">
        <v>2124</v>
      </c>
      <c r="N200" s="11" t="s">
        <v>1302</v>
      </c>
      <c r="O200" s="11" t="s">
        <v>2164</v>
      </c>
      <c r="P200" s="11" t="s">
        <v>81</v>
      </c>
    </row>
    <row r="201" hidden="1">
      <c r="A201" s="11">
        <v>196.0</v>
      </c>
      <c r="B201" s="11" t="s">
        <v>958</v>
      </c>
      <c r="C201" s="11" t="s">
        <v>2142</v>
      </c>
      <c r="D201" s="11" t="s">
        <v>476</v>
      </c>
      <c r="E201" s="21"/>
      <c r="F201" s="21"/>
      <c r="G201" s="11" t="s">
        <v>96</v>
      </c>
      <c r="H201" s="152">
        <v>38938.0</v>
      </c>
      <c r="I201" s="11" t="s">
        <v>2138</v>
      </c>
      <c r="J201" s="11" t="s">
        <v>2122</v>
      </c>
      <c r="K201" s="11" t="s">
        <v>2122</v>
      </c>
      <c r="L201" s="11" t="s">
        <v>2123</v>
      </c>
      <c r="M201" s="11" t="s">
        <v>2124</v>
      </c>
      <c r="N201" s="11" t="s">
        <v>279</v>
      </c>
      <c r="O201" s="11" t="s">
        <v>2131</v>
      </c>
      <c r="P201" s="11" t="s">
        <v>81</v>
      </c>
    </row>
    <row r="202" hidden="1">
      <c r="A202" s="11">
        <v>197.0</v>
      </c>
      <c r="B202" s="11" t="s">
        <v>1548</v>
      </c>
      <c r="C202" s="11" t="s">
        <v>2142</v>
      </c>
      <c r="D202" s="11" t="s">
        <v>404</v>
      </c>
      <c r="E202" s="11" t="s">
        <v>134</v>
      </c>
      <c r="F202" s="11" t="s">
        <v>254</v>
      </c>
      <c r="G202" s="11" t="s">
        <v>96</v>
      </c>
      <c r="H202" s="152">
        <v>37050.0</v>
      </c>
      <c r="I202" s="11" t="s">
        <v>2121</v>
      </c>
      <c r="J202" s="11" t="s">
        <v>2122</v>
      </c>
      <c r="K202" s="11" t="s">
        <v>2122</v>
      </c>
      <c r="L202" s="11" t="s">
        <v>2123</v>
      </c>
      <c r="M202" s="11" t="s">
        <v>2124</v>
      </c>
      <c r="N202" s="11" t="s">
        <v>1284</v>
      </c>
      <c r="O202" s="11" t="s">
        <v>2136</v>
      </c>
      <c r="P202" s="11" t="s">
        <v>90</v>
      </c>
    </row>
    <row r="203" hidden="1">
      <c r="A203" s="11">
        <v>198.0</v>
      </c>
      <c r="B203" s="11" t="s">
        <v>1726</v>
      </c>
      <c r="C203" s="11" t="s">
        <v>2144</v>
      </c>
      <c r="D203" s="11" t="s">
        <v>259</v>
      </c>
      <c r="E203" s="11" t="s">
        <v>404</v>
      </c>
      <c r="F203" s="21"/>
      <c r="G203" s="11" t="s">
        <v>96</v>
      </c>
      <c r="H203" s="152">
        <v>36803.0</v>
      </c>
      <c r="I203" s="11" t="s">
        <v>2138</v>
      </c>
      <c r="J203" s="11" t="s">
        <v>2122</v>
      </c>
      <c r="K203" s="11" t="s">
        <v>2122</v>
      </c>
      <c r="L203" s="11" t="s">
        <v>2123</v>
      </c>
      <c r="M203" s="11" t="s">
        <v>2124</v>
      </c>
      <c r="N203" s="11" t="s">
        <v>1577</v>
      </c>
      <c r="O203" s="11" t="s">
        <v>2139</v>
      </c>
      <c r="P203" s="11" t="s">
        <v>90</v>
      </c>
    </row>
    <row r="204" hidden="1">
      <c r="A204" s="11">
        <v>199.0</v>
      </c>
      <c r="B204" s="11" t="s">
        <v>1634</v>
      </c>
      <c r="C204" s="11" t="s">
        <v>2137</v>
      </c>
      <c r="D204" s="11" t="s">
        <v>1635</v>
      </c>
      <c r="E204" s="21"/>
      <c r="F204" s="21"/>
      <c r="G204" s="11" t="s">
        <v>96</v>
      </c>
      <c r="H204" s="152">
        <v>36920.0</v>
      </c>
      <c r="I204" s="11" t="s">
        <v>2121</v>
      </c>
      <c r="J204" s="11" t="s">
        <v>2122</v>
      </c>
      <c r="K204" s="11" t="s">
        <v>2122</v>
      </c>
      <c r="L204" s="11" t="s">
        <v>2123</v>
      </c>
      <c r="M204" s="11" t="s">
        <v>2124</v>
      </c>
      <c r="N204" s="11" t="s">
        <v>1480</v>
      </c>
      <c r="O204" s="11" t="s">
        <v>2139</v>
      </c>
      <c r="P204" s="11" t="s">
        <v>90</v>
      </c>
    </row>
    <row r="205" hidden="1">
      <c r="A205" s="11">
        <v>200.0</v>
      </c>
      <c r="B205" s="11" t="s">
        <v>1220</v>
      </c>
      <c r="C205" s="11" t="s">
        <v>2235</v>
      </c>
      <c r="D205" s="11" t="s">
        <v>400</v>
      </c>
      <c r="E205" s="11" t="s">
        <v>1221</v>
      </c>
      <c r="F205" s="21"/>
      <c r="G205" s="11" t="s">
        <v>96</v>
      </c>
      <c r="H205" s="152">
        <v>37530.0</v>
      </c>
      <c r="I205" s="11" t="s">
        <v>2138</v>
      </c>
      <c r="J205" s="11" t="s">
        <v>2122</v>
      </c>
      <c r="K205" s="11" t="s">
        <v>2122</v>
      </c>
      <c r="L205" s="11" t="s">
        <v>2123</v>
      </c>
      <c r="M205" s="11" t="s">
        <v>2124</v>
      </c>
      <c r="N205" s="11" t="s">
        <v>513</v>
      </c>
      <c r="O205" s="11" t="s">
        <v>2171</v>
      </c>
      <c r="P205" s="11" t="s">
        <v>90</v>
      </c>
    </row>
    <row r="206" hidden="1">
      <c r="A206" s="11">
        <v>201.0</v>
      </c>
      <c r="B206" s="11" t="s">
        <v>963</v>
      </c>
      <c r="C206" s="11" t="s">
        <v>79</v>
      </c>
      <c r="D206" s="11" t="s">
        <v>662</v>
      </c>
      <c r="E206" s="11" t="s">
        <v>964</v>
      </c>
      <c r="F206" s="21"/>
      <c r="G206" s="11" t="s">
        <v>96</v>
      </c>
      <c r="H206" s="152">
        <v>38918.0</v>
      </c>
      <c r="I206" s="11" t="s">
        <v>2236</v>
      </c>
      <c r="J206" s="11" t="s">
        <v>2122</v>
      </c>
      <c r="K206" s="11" t="s">
        <v>2122</v>
      </c>
      <c r="L206" s="11" t="s">
        <v>2123</v>
      </c>
      <c r="M206" s="11" t="s">
        <v>2124</v>
      </c>
      <c r="N206" s="11" t="s">
        <v>279</v>
      </c>
      <c r="O206" s="11" t="s">
        <v>2131</v>
      </c>
      <c r="P206" s="11" t="s">
        <v>81</v>
      </c>
    </row>
    <row r="207" hidden="1">
      <c r="A207" s="11">
        <v>202.0</v>
      </c>
      <c r="B207" s="11" t="s">
        <v>323</v>
      </c>
      <c r="C207" s="11" t="s">
        <v>70</v>
      </c>
      <c r="D207" s="11" t="s">
        <v>324</v>
      </c>
      <c r="E207" s="11" t="s">
        <v>200</v>
      </c>
      <c r="F207" s="21"/>
      <c r="G207" s="11" t="s">
        <v>96</v>
      </c>
      <c r="H207" s="152">
        <v>40452.0</v>
      </c>
      <c r="I207" s="11" t="s">
        <v>2138</v>
      </c>
      <c r="J207" s="11" t="s">
        <v>2122</v>
      </c>
      <c r="K207" s="11" t="s">
        <v>2122</v>
      </c>
      <c r="L207" s="11" t="s">
        <v>2123</v>
      </c>
      <c r="M207" s="11" t="s">
        <v>2124</v>
      </c>
      <c r="N207" s="11" t="s">
        <v>1056</v>
      </c>
      <c r="O207" s="11" t="s">
        <v>2155</v>
      </c>
      <c r="P207" s="11" t="s">
        <v>83</v>
      </c>
    </row>
    <row r="208" hidden="1">
      <c r="A208" s="11">
        <v>203.0</v>
      </c>
      <c r="B208" s="11" t="s">
        <v>872</v>
      </c>
      <c r="C208" s="11" t="s">
        <v>2237</v>
      </c>
      <c r="D208" s="11" t="s">
        <v>143</v>
      </c>
      <c r="E208" s="11" t="s">
        <v>206</v>
      </c>
      <c r="F208" s="21"/>
      <c r="G208" s="11" t="s">
        <v>79</v>
      </c>
      <c r="H208" s="152">
        <v>36265.0</v>
      </c>
      <c r="I208" s="11" t="s">
        <v>2121</v>
      </c>
      <c r="J208" s="11" t="s">
        <v>2122</v>
      </c>
      <c r="K208" s="11" t="s">
        <v>2122</v>
      </c>
      <c r="L208" s="11" t="s">
        <v>2123</v>
      </c>
      <c r="M208" s="11" t="s">
        <v>2124</v>
      </c>
      <c r="N208" s="11" t="s">
        <v>1607</v>
      </c>
      <c r="O208" s="11" t="s">
        <v>2134</v>
      </c>
      <c r="P208" s="11" t="s">
        <v>90</v>
      </c>
    </row>
    <row r="209" hidden="1">
      <c r="A209" s="11">
        <v>204.0</v>
      </c>
      <c r="B209" s="11" t="s">
        <v>872</v>
      </c>
      <c r="C209" s="11" t="s">
        <v>2144</v>
      </c>
      <c r="D209" s="11" t="s">
        <v>213</v>
      </c>
      <c r="E209" s="11" t="s">
        <v>78</v>
      </c>
      <c r="F209" s="21"/>
      <c r="G209" s="11" t="s">
        <v>79</v>
      </c>
      <c r="H209" s="152">
        <v>38738.0</v>
      </c>
      <c r="I209" s="11" t="s">
        <v>2138</v>
      </c>
      <c r="J209" s="11" t="s">
        <v>2122</v>
      </c>
      <c r="K209" s="11" t="s">
        <v>2122</v>
      </c>
      <c r="L209" s="11" t="s">
        <v>2123</v>
      </c>
      <c r="M209" s="11" t="s">
        <v>2124</v>
      </c>
      <c r="N209" s="11" t="s">
        <v>1078</v>
      </c>
      <c r="O209" s="11" t="s">
        <v>2125</v>
      </c>
      <c r="P209" s="11" t="s">
        <v>81</v>
      </c>
    </row>
    <row r="210" hidden="1">
      <c r="A210" s="11">
        <v>205.0</v>
      </c>
      <c r="B210" s="11" t="s">
        <v>872</v>
      </c>
      <c r="C210" s="11" t="s">
        <v>2144</v>
      </c>
      <c r="D210" s="11" t="s">
        <v>77</v>
      </c>
      <c r="E210" s="11" t="s">
        <v>132</v>
      </c>
      <c r="F210" s="21"/>
      <c r="G210" s="11" t="s">
        <v>79</v>
      </c>
      <c r="H210" s="152">
        <v>38846.0</v>
      </c>
      <c r="I210" s="11" t="s">
        <v>2121</v>
      </c>
      <c r="J210" s="11" t="s">
        <v>2122</v>
      </c>
      <c r="K210" s="11" t="s">
        <v>2122</v>
      </c>
      <c r="L210" s="11" t="s">
        <v>2123</v>
      </c>
      <c r="M210" s="11" t="s">
        <v>2124</v>
      </c>
      <c r="N210" s="11" t="s">
        <v>80</v>
      </c>
      <c r="O210" s="11" t="s">
        <v>2131</v>
      </c>
      <c r="P210" s="11" t="s">
        <v>81</v>
      </c>
    </row>
    <row r="211" hidden="1">
      <c r="A211" s="11">
        <v>206.0</v>
      </c>
      <c r="B211" s="11" t="s">
        <v>1308</v>
      </c>
      <c r="C211" s="11" t="s">
        <v>2137</v>
      </c>
      <c r="D211" s="11" t="s">
        <v>461</v>
      </c>
      <c r="E211" s="11" t="s">
        <v>266</v>
      </c>
      <c r="F211" s="21"/>
      <c r="G211" s="11" t="s">
        <v>96</v>
      </c>
      <c r="H211" s="152">
        <v>38634.0</v>
      </c>
      <c r="I211" s="11" t="s">
        <v>2138</v>
      </c>
      <c r="J211" s="11" t="s">
        <v>2122</v>
      </c>
      <c r="K211" s="11" t="s">
        <v>2122</v>
      </c>
      <c r="L211" s="11" t="s">
        <v>2123</v>
      </c>
      <c r="M211" s="11" t="s">
        <v>2124</v>
      </c>
      <c r="N211" s="11" t="s">
        <v>1078</v>
      </c>
      <c r="O211" s="11" t="s">
        <v>2125</v>
      </c>
      <c r="P211" s="11" t="s">
        <v>81</v>
      </c>
    </row>
    <row r="212" hidden="1">
      <c r="A212" s="11">
        <v>207.0</v>
      </c>
      <c r="B212" s="11" t="s">
        <v>1578</v>
      </c>
      <c r="C212" s="11" t="s">
        <v>2148</v>
      </c>
      <c r="D212" s="11" t="s">
        <v>77</v>
      </c>
      <c r="E212" s="21"/>
      <c r="F212" s="21"/>
      <c r="G212" s="11" t="s">
        <v>79</v>
      </c>
      <c r="H212" s="153">
        <v>37208.0</v>
      </c>
      <c r="I212" s="11" t="s">
        <v>2121</v>
      </c>
      <c r="J212" s="11" t="s">
        <v>2122</v>
      </c>
      <c r="K212" s="11" t="s">
        <v>2122</v>
      </c>
      <c r="L212" s="11" t="s">
        <v>2123</v>
      </c>
      <c r="M212" s="11" t="s">
        <v>2124</v>
      </c>
      <c r="N212" s="11" t="s">
        <v>1136</v>
      </c>
      <c r="O212" s="11" t="s">
        <v>2136</v>
      </c>
      <c r="P212" s="11" t="s">
        <v>90</v>
      </c>
    </row>
    <row r="213" hidden="1">
      <c r="A213" s="11">
        <v>208.0</v>
      </c>
      <c r="B213" s="11" t="s">
        <v>1362</v>
      </c>
      <c r="C213" s="11" t="s">
        <v>71</v>
      </c>
      <c r="D213" s="11" t="s">
        <v>688</v>
      </c>
      <c r="E213" s="11" t="s">
        <v>167</v>
      </c>
      <c r="F213" s="21"/>
      <c r="G213" s="11" t="s">
        <v>79</v>
      </c>
      <c r="H213" s="152">
        <v>38185.0</v>
      </c>
      <c r="I213" s="11" t="s">
        <v>2121</v>
      </c>
      <c r="J213" s="11" t="s">
        <v>2122</v>
      </c>
      <c r="K213" s="11" t="s">
        <v>2122</v>
      </c>
      <c r="L213" s="11" t="s">
        <v>2123</v>
      </c>
      <c r="M213" s="11" t="s">
        <v>2124</v>
      </c>
      <c r="N213" s="11" t="s">
        <v>1182</v>
      </c>
      <c r="O213" s="11" t="s">
        <v>2164</v>
      </c>
      <c r="P213" s="11" t="s">
        <v>81</v>
      </c>
    </row>
    <row r="214" hidden="1">
      <c r="A214" s="11">
        <v>209.0</v>
      </c>
      <c r="B214" s="11" t="s">
        <v>485</v>
      </c>
      <c r="C214" s="11" t="s">
        <v>2137</v>
      </c>
      <c r="D214" s="11" t="s">
        <v>252</v>
      </c>
      <c r="E214" s="11" t="s">
        <v>316</v>
      </c>
      <c r="F214" s="21"/>
      <c r="G214" s="11" t="s">
        <v>96</v>
      </c>
      <c r="H214" s="152">
        <v>36232.0</v>
      </c>
      <c r="I214" s="11" t="s">
        <v>2121</v>
      </c>
      <c r="J214" s="11" t="s">
        <v>2122</v>
      </c>
      <c r="K214" s="11" t="s">
        <v>2122</v>
      </c>
      <c r="L214" s="11" t="s">
        <v>2123</v>
      </c>
      <c r="M214" s="11" t="s">
        <v>2124</v>
      </c>
      <c r="N214" s="11" t="s">
        <v>1661</v>
      </c>
      <c r="O214" s="11" t="s">
        <v>2134</v>
      </c>
      <c r="P214" s="11" t="s">
        <v>90</v>
      </c>
    </row>
    <row r="215" hidden="1">
      <c r="A215" s="11">
        <v>210.0</v>
      </c>
      <c r="B215" s="11" t="s">
        <v>485</v>
      </c>
      <c r="C215" s="11" t="s">
        <v>2226</v>
      </c>
      <c r="D215" s="11" t="s">
        <v>427</v>
      </c>
      <c r="E215" s="11" t="s">
        <v>143</v>
      </c>
      <c r="F215" s="21"/>
      <c r="G215" s="11" t="s">
        <v>79</v>
      </c>
      <c r="H215" s="152">
        <v>40582.0</v>
      </c>
      <c r="I215" s="11" t="s">
        <v>2121</v>
      </c>
      <c r="J215" s="11" t="s">
        <v>2122</v>
      </c>
      <c r="K215" s="11" t="s">
        <v>2122</v>
      </c>
      <c r="L215" s="11" t="s">
        <v>2123</v>
      </c>
      <c r="M215" s="11" t="s">
        <v>2124</v>
      </c>
      <c r="N215" s="11" t="s">
        <v>1764</v>
      </c>
      <c r="O215" s="11" t="s">
        <v>2129</v>
      </c>
      <c r="P215" s="11" t="s">
        <v>83</v>
      </c>
    </row>
    <row r="216" hidden="1">
      <c r="A216" s="11">
        <v>211.0</v>
      </c>
      <c r="B216" s="11" t="s">
        <v>485</v>
      </c>
      <c r="C216" s="11" t="s">
        <v>2137</v>
      </c>
      <c r="D216" s="11" t="s">
        <v>261</v>
      </c>
      <c r="E216" s="11" t="s">
        <v>193</v>
      </c>
      <c r="F216" s="21"/>
      <c r="G216" s="11" t="s">
        <v>96</v>
      </c>
      <c r="H216" s="152">
        <v>37675.0</v>
      </c>
      <c r="I216" s="11" t="s">
        <v>2138</v>
      </c>
      <c r="J216" s="11" t="s">
        <v>2122</v>
      </c>
      <c r="K216" s="11" t="s">
        <v>2122</v>
      </c>
      <c r="L216" s="11" t="s">
        <v>2123</v>
      </c>
      <c r="M216" s="11" t="s">
        <v>2124</v>
      </c>
      <c r="N216" s="11" t="s">
        <v>1353</v>
      </c>
      <c r="O216" s="11" t="s">
        <v>2150</v>
      </c>
      <c r="P216" s="11" t="s">
        <v>81</v>
      </c>
    </row>
    <row r="217" hidden="1">
      <c r="A217" s="11">
        <v>212.0</v>
      </c>
      <c r="B217" s="11" t="s">
        <v>485</v>
      </c>
      <c r="C217" s="11" t="s">
        <v>2137</v>
      </c>
      <c r="D217" s="11" t="s">
        <v>113</v>
      </c>
      <c r="E217" s="21"/>
      <c r="F217" s="21"/>
      <c r="G217" s="11" t="s">
        <v>96</v>
      </c>
      <c r="H217" s="153">
        <v>39801.0</v>
      </c>
      <c r="I217" s="11" t="s">
        <v>2121</v>
      </c>
      <c r="J217" s="11" t="s">
        <v>2122</v>
      </c>
      <c r="K217" s="11" t="s">
        <v>2122</v>
      </c>
      <c r="L217" s="11" t="s">
        <v>2123</v>
      </c>
      <c r="M217" s="11" t="s">
        <v>2124</v>
      </c>
      <c r="N217" s="11" t="s">
        <v>529</v>
      </c>
      <c r="O217" s="11" t="s">
        <v>2127</v>
      </c>
      <c r="P217" s="11" t="s">
        <v>83</v>
      </c>
    </row>
    <row r="218" hidden="1">
      <c r="A218" s="11">
        <v>213.0</v>
      </c>
      <c r="B218" s="11" t="s">
        <v>485</v>
      </c>
      <c r="C218" s="11" t="s">
        <v>2226</v>
      </c>
      <c r="D218" s="11" t="s">
        <v>486</v>
      </c>
      <c r="E218" s="11" t="s">
        <v>110</v>
      </c>
      <c r="F218" s="21"/>
      <c r="G218" s="11" t="s">
        <v>96</v>
      </c>
      <c r="H218" s="152">
        <v>40582.0</v>
      </c>
      <c r="I218" s="11" t="s">
        <v>2121</v>
      </c>
      <c r="J218" s="11" t="s">
        <v>2122</v>
      </c>
      <c r="K218" s="11" t="s">
        <v>2122</v>
      </c>
      <c r="L218" s="11" t="s">
        <v>2123</v>
      </c>
      <c r="M218" s="11" t="s">
        <v>2124</v>
      </c>
      <c r="N218" s="11" t="s">
        <v>1764</v>
      </c>
      <c r="O218" s="11" t="s">
        <v>2129</v>
      </c>
      <c r="P218" s="11" t="s">
        <v>83</v>
      </c>
    </row>
    <row r="219" hidden="1">
      <c r="A219" s="11">
        <v>214.0</v>
      </c>
      <c r="B219" s="11" t="s">
        <v>1365</v>
      </c>
      <c r="C219" s="11" t="s">
        <v>2156</v>
      </c>
      <c r="D219" s="11" t="s">
        <v>338</v>
      </c>
      <c r="E219" s="21"/>
      <c r="F219" s="21"/>
      <c r="G219" s="11" t="s">
        <v>79</v>
      </c>
      <c r="H219" s="152">
        <v>38153.0</v>
      </c>
      <c r="I219" s="11" t="s">
        <v>2121</v>
      </c>
      <c r="J219" s="11" t="s">
        <v>2122</v>
      </c>
      <c r="K219" s="11" t="s">
        <v>2122</v>
      </c>
      <c r="L219" s="11" t="s">
        <v>2123</v>
      </c>
      <c r="M219" s="11" t="s">
        <v>2124</v>
      </c>
      <c r="N219" s="11" t="s">
        <v>1182</v>
      </c>
      <c r="O219" s="11" t="s">
        <v>2164</v>
      </c>
      <c r="P219" s="11" t="s">
        <v>81</v>
      </c>
    </row>
    <row r="220" hidden="1">
      <c r="A220" s="11">
        <v>215.0</v>
      </c>
      <c r="B220" s="11" t="s">
        <v>1367</v>
      </c>
      <c r="C220" s="11" t="s">
        <v>2144</v>
      </c>
      <c r="D220" s="11" t="s">
        <v>149</v>
      </c>
      <c r="E220" s="11" t="s">
        <v>540</v>
      </c>
      <c r="F220" s="21"/>
      <c r="G220" s="11" t="s">
        <v>79</v>
      </c>
      <c r="H220" s="153">
        <v>38312.0</v>
      </c>
      <c r="I220" s="11" t="s">
        <v>2138</v>
      </c>
      <c r="J220" s="11" t="s">
        <v>2122</v>
      </c>
      <c r="K220" s="11" t="s">
        <v>2122</v>
      </c>
      <c r="L220" s="11" t="s">
        <v>2123</v>
      </c>
      <c r="M220" s="11" t="s">
        <v>2124</v>
      </c>
      <c r="N220" s="11" t="s">
        <v>1182</v>
      </c>
      <c r="O220" s="11" t="s">
        <v>2164</v>
      </c>
      <c r="P220" s="11" t="s">
        <v>81</v>
      </c>
    </row>
    <row r="221" hidden="1">
      <c r="A221" s="11">
        <v>216.0</v>
      </c>
      <c r="B221" s="11" t="s">
        <v>1549</v>
      </c>
      <c r="C221" s="11" t="s">
        <v>70</v>
      </c>
      <c r="D221" s="11" t="s">
        <v>259</v>
      </c>
      <c r="E221" s="21"/>
      <c r="F221" s="21"/>
      <c r="G221" s="11" t="s">
        <v>96</v>
      </c>
      <c r="H221" s="152">
        <v>37056.0</v>
      </c>
      <c r="I221" s="11" t="s">
        <v>2121</v>
      </c>
      <c r="J221" s="11" t="s">
        <v>2122</v>
      </c>
      <c r="K221" s="11" t="s">
        <v>2122</v>
      </c>
      <c r="L221" s="11" t="s">
        <v>2123</v>
      </c>
      <c r="M221" s="11" t="s">
        <v>2124</v>
      </c>
      <c r="N221" s="11" t="s">
        <v>1284</v>
      </c>
      <c r="O221" s="11" t="s">
        <v>2136</v>
      </c>
      <c r="P221" s="11" t="s">
        <v>90</v>
      </c>
    </row>
    <row r="222" hidden="1">
      <c r="A222" s="11">
        <v>217.0</v>
      </c>
      <c r="B222" s="11" t="s">
        <v>1636</v>
      </c>
      <c r="C222" s="11" t="s">
        <v>2144</v>
      </c>
      <c r="D222" s="11" t="s">
        <v>623</v>
      </c>
      <c r="E222" s="11" t="s">
        <v>224</v>
      </c>
      <c r="F222" s="21"/>
      <c r="G222" s="11" t="s">
        <v>96</v>
      </c>
      <c r="H222" s="152">
        <v>36764.0</v>
      </c>
      <c r="I222" s="11" t="s">
        <v>2143</v>
      </c>
      <c r="J222" s="11" t="s">
        <v>2122</v>
      </c>
      <c r="K222" s="11" t="s">
        <v>2122</v>
      </c>
      <c r="L222" s="11" t="s">
        <v>2123</v>
      </c>
      <c r="M222" s="11" t="s">
        <v>2124</v>
      </c>
      <c r="N222" s="11" t="s">
        <v>1480</v>
      </c>
      <c r="O222" s="11" t="s">
        <v>2139</v>
      </c>
      <c r="P222" s="11" t="s">
        <v>90</v>
      </c>
    </row>
    <row r="223" hidden="1">
      <c r="A223" s="11">
        <v>218.0</v>
      </c>
      <c r="B223" s="11" t="s">
        <v>2238</v>
      </c>
      <c r="C223" s="11" t="s">
        <v>2239</v>
      </c>
      <c r="D223" s="11" t="s">
        <v>456</v>
      </c>
      <c r="E223" s="11" t="s">
        <v>1265</v>
      </c>
      <c r="F223" s="21"/>
      <c r="G223" s="11" t="s">
        <v>79</v>
      </c>
      <c r="H223" s="152">
        <v>36224.0</v>
      </c>
      <c r="I223" s="11" t="s">
        <v>2121</v>
      </c>
      <c r="J223" s="11" t="s">
        <v>2122</v>
      </c>
      <c r="K223" s="11" t="s">
        <v>2122</v>
      </c>
      <c r="L223" s="11" t="s">
        <v>2123</v>
      </c>
      <c r="M223" s="11" t="s">
        <v>2124</v>
      </c>
      <c r="N223" s="11" t="s">
        <v>1690</v>
      </c>
      <c r="O223" s="11" t="s">
        <v>2134</v>
      </c>
      <c r="P223" s="11" t="s">
        <v>90</v>
      </c>
    </row>
    <row r="224" hidden="1">
      <c r="A224" s="11">
        <v>219.0</v>
      </c>
      <c r="B224" s="11" t="s">
        <v>1695</v>
      </c>
      <c r="C224" s="11" t="s">
        <v>2240</v>
      </c>
      <c r="D224" s="11" t="s">
        <v>252</v>
      </c>
      <c r="E224" s="11" t="s">
        <v>102</v>
      </c>
      <c r="F224" s="21"/>
      <c r="G224" s="11" t="s">
        <v>96</v>
      </c>
      <c r="H224" s="153">
        <v>36881.0</v>
      </c>
      <c r="I224" s="11" t="s">
        <v>2121</v>
      </c>
      <c r="J224" s="11" t="s">
        <v>2122</v>
      </c>
      <c r="K224" s="11" t="s">
        <v>2122</v>
      </c>
      <c r="L224" s="11" t="s">
        <v>2123</v>
      </c>
      <c r="M224" s="11" t="s">
        <v>2124</v>
      </c>
      <c r="N224" s="11" t="s">
        <v>1547</v>
      </c>
      <c r="O224" s="11" t="s">
        <v>2139</v>
      </c>
      <c r="P224" s="11" t="s">
        <v>90</v>
      </c>
    </row>
    <row r="225" hidden="1">
      <c r="A225" s="11">
        <v>220.0</v>
      </c>
      <c r="B225" s="11" t="s">
        <v>2241</v>
      </c>
      <c r="C225" s="11" t="s">
        <v>2242</v>
      </c>
      <c r="D225" s="11" t="s">
        <v>446</v>
      </c>
      <c r="E225" s="11" t="s">
        <v>110</v>
      </c>
      <c r="F225" s="21"/>
      <c r="G225" s="11" t="s">
        <v>96</v>
      </c>
      <c r="H225" s="153">
        <v>36489.0</v>
      </c>
      <c r="I225" s="11" t="s">
        <v>2121</v>
      </c>
      <c r="J225" s="11" t="s">
        <v>2122</v>
      </c>
      <c r="K225" s="11" t="s">
        <v>2122</v>
      </c>
      <c r="L225" s="11" t="s">
        <v>2123</v>
      </c>
      <c r="M225" s="11" t="s">
        <v>2124</v>
      </c>
      <c r="N225" s="11" t="s">
        <v>1661</v>
      </c>
      <c r="O225" s="11" t="s">
        <v>2134</v>
      </c>
      <c r="P225" s="11" t="s">
        <v>90</v>
      </c>
    </row>
    <row r="226" hidden="1">
      <c r="A226" s="11">
        <v>221.0</v>
      </c>
      <c r="B226" s="11" t="s">
        <v>1135</v>
      </c>
      <c r="C226" s="11" t="s">
        <v>2243</v>
      </c>
      <c r="D226" s="11" t="s">
        <v>145</v>
      </c>
      <c r="E226" s="11" t="s">
        <v>78</v>
      </c>
      <c r="F226" s="21"/>
      <c r="G226" s="11" t="s">
        <v>79</v>
      </c>
      <c r="H226" s="152">
        <v>37451.0</v>
      </c>
      <c r="I226" s="11" t="s">
        <v>2138</v>
      </c>
      <c r="J226" s="11" t="s">
        <v>2122</v>
      </c>
      <c r="K226" s="11" t="s">
        <v>2122</v>
      </c>
      <c r="L226" s="11" t="s">
        <v>2123</v>
      </c>
      <c r="M226" s="11" t="s">
        <v>2124</v>
      </c>
      <c r="N226" s="11" t="s">
        <v>312</v>
      </c>
      <c r="O226" s="11" t="s">
        <v>2171</v>
      </c>
      <c r="P226" s="11" t="s">
        <v>90</v>
      </c>
    </row>
    <row r="227" hidden="1">
      <c r="A227" s="11">
        <v>222.0</v>
      </c>
      <c r="B227" s="11" t="s">
        <v>1135</v>
      </c>
      <c r="C227" s="11" t="s">
        <v>2244</v>
      </c>
      <c r="D227" s="11" t="s">
        <v>818</v>
      </c>
      <c r="E227" s="11" t="s">
        <v>209</v>
      </c>
      <c r="F227" s="21"/>
      <c r="G227" s="11" t="s">
        <v>96</v>
      </c>
      <c r="H227" s="152">
        <v>36669.0</v>
      </c>
      <c r="I227" s="11" t="s">
        <v>2143</v>
      </c>
      <c r="J227" s="11" t="s">
        <v>2122</v>
      </c>
      <c r="K227" s="11" t="s">
        <v>2122</v>
      </c>
      <c r="L227" s="11" t="s">
        <v>2123</v>
      </c>
      <c r="M227" s="11" t="s">
        <v>2124</v>
      </c>
      <c r="N227" s="11" t="s">
        <v>1480</v>
      </c>
      <c r="O227" s="11" t="s">
        <v>2139</v>
      </c>
      <c r="P227" s="11" t="s">
        <v>90</v>
      </c>
    </row>
    <row r="228" hidden="1">
      <c r="A228" s="11">
        <v>223.0</v>
      </c>
      <c r="B228" s="11" t="s">
        <v>604</v>
      </c>
      <c r="C228" s="11" t="s">
        <v>79</v>
      </c>
      <c r="D228" s="11" t="s">
        <v>338</v>
      </c>
      <c r="E228" s="11" t="s">
        <v>173</v>
      </c>
      <c r="F228" s="21"/>
      <c r="G228" s="11" t="s">
        <v>79</v>
      </c>
      <c r="H228" s="153">
        <v>39447.0</v>
      </c>
      <c r="I228" s="11" t="s">
        <v>2138</v>
      </c>
      <c r="J228" s="11" t="s">
        <v>2122</v>
      </c>
      <c r="K228" s="11" t="s">
        <v>2122</v>
      </c>
      <c r="L228" s="11" t="s">
        <v>2123</v>
      </c>
      <c r="M228" s="11" t="s">
        <v>2124</v>
      </c>
      <c r="N228" s="11" t="s">
        <v>729</v>
      </c>
      <c r="O228" s="11" t="s">
        <v>2141</v>
      </c>
      <c r="P228" s="11" t="s">
        <v>83</v>
      </c>
    </row>
    <row r="229" hidden="1">
      <c r="A229" s="11">
        <v>224.0</v>
      </c>
      <c r="B229" s="11" t="s">
        <v>604</v>
      </c>
      <c r="C229" s="11" t="s">
        <v>2156</v>
      </c>
      <c r="D229" s="11" t="s">
        <v>102</v>
      </c>
      <c r="E229" s="11" t="s">
        <v>314</v>
      </c>
      <c r="F229" s="21"/>
      <c r="G229" s="11" t="s">
        <v>96</v>
      </c>
      <c r="H229" s="153">
        <v>36849.0</v>
      </c>
      <c r="I229" s="11" t="s">
        <v>2121</v>
      </c>
      <c r="J229" s="11" t="s">
        <v>2122</v>
      </c>
      <c r="K229" s="11" t="s">
        <v>2122</v>
      </c>
      <c r="L229" s="11" t="s">
        <v>2123</v>
      </c>
      <c r="M229" s="11" t="s">
        <v>2124</v>
      </c>
      <c r="N229" s="11" t="s">
        <v>1520</v>
      </c>
      <c r="O229" s="11" t="s">
        <v>2139</v>
      </c>
      <c r="P229" s="11" t="s">
        <v>90</v>
      </c>
    </row>
    <row r="230" hidden="1">
      <c r="A230" s="11">
        <v>225.0</v>
      </c>
      <c r="B230" s="11" t="s">
        <v>604</v>
      </c>
      <c r="C230" s="11" t="s">
        <v>79</v>
      </c>
      <c r="D230" s="11" t="s">
        <v>252</v>
      </c>
      <c r="E230" s="11" t="s">
        <v>112</v>
      </c>
      <c r="F230" s="11" t="s">
        <v>110</v>
      </c>
      <c r="G230" s="11" t="s">
        <v>96</v>
      </c>
      <c r="H230" s="152">
        <v>37847.0</v>
      </c>
      <c r="I230" s="11" t="s">
        <v>2121</v>
      </c>
      <c r="J230" s="11" t="s">
        <v>2122</v>
      </c>
      <c r="K230" s="11" t="s">
        <v>2122</v>
      </c>
      <c r="L230" s="11" t="s">
        <v>2123</v>
      </c>
      <c r="M230" s="11" t="s">
        <v>2124</v>
      </c>
      <c r="N230" s="11" t="s">
        <v>1470</v>
      </c>
      <c r="O230" s="11" t="s">
        <v>2150</v>
      </c>
      <c r="P230" s="11" t="s">
        <v>81</v>
      </c>
    </row>
    <row r="231" hidden="1">
      <c r="A231" s="11">
        <v>226.0</v>
      </c>
      <c r="B231" s="11" t="s">
        <v>604</v>
      </c>
      <c r="C231" s="11" t="s">
        <v>79</v>
      </c>
      <c r="D231" s="11" t="s">
        <v>404</v>
      </c>
      <c r="E231" s="11" t="s">
        <v>784</v>
      </c>
      <c r="F231" s="21"/>
      <c r="G231" s="11" t="s">
        <v>96</v>
      </c>
      <c r="H231" s="152">
        <v>38251.0</v>
      </c>
      <c r="I231" s="11" t="s">
        <v>2138</v>
      </c>
      <c r="J231" s="11" t="s">
        <v>2122</v>
      </c>
      <c r="K231" s="11" t="s">
        <v>2122</v>
      </c>
      <c r="L231" s="11" t="s">
        <v>2123</v>
      </c>
      <c r="M231" s="11" t="s">
        <v>2124</v>
      </c>
      <c r="N231" s="11" t="s">
        <v>1302</v>
      </c>
      <c r="O231" s="11" t="s">
        <v>2164</v>
      </c>
      <c r="P231" s="11" t="s">
        <v>81</v>
      </c>
    </row>
    <row r="232" hidden="1">
      <c r="A232" s="11">
        <v>227.0</v>
      </c>
      <c r="B232" s="11" t="s">
        <v>1003</v>
      </c>
      <c r="C232" s="11" t="s">
        <v>79</v>
      </c>
      <c r="D232" s="11" t="s">
        <v>259</v>
      </c>
      <c r="E232" s="11" t="s">
        <v>101</v>
      </c>
      <c r="F232" s="21"/>
      <c r="G232" s="11" t="s">
        <v>96</v>
      </c>
      <c r="H232" s="153">
        <v>37606.0</v>
      </c>
      <c r="I232" s="11" t="s">
        <v>2121</v>
      </c>
      <c r="J232" s="11" t="s">
        <v>2122</v>
      </c>
      <c r="K232" s="11" t="s">
        <v>2122</v>
      </c>
      <c r="L232" s="11" t="s">
        <v>2123</v>
      </c>
      <c r="M232" s="11" t="s">
        <v>2124</v>
      </c>
      <c r="N232" s="11" t="s">
        <v>89</v>
      </c>
      <c r="O232" s="11" t="s">
        <v>2171</v>
      </c>
      <c r="P232" s="11" t="s">
        <v>90</v>
      </c>
    </row>
    <row r="233" hidden="1">
      <c r="A233" s="11">
        <v>228.0</v>
      </c>
      <c r="B233" s="11" t="s">
        <v>1669</v>
      </c>
      <c r="C233" s="11" t="s">
        <v>70</v>
      </c>
      <c r="D233" s="11" t="s">
        <v>314</v>
      </c>
      <c r="E233" s="11" t="s">
        <v>412</v>
      </c>
      <c r="F233" s="21"/>
      <c r="G233" s="11" t="s">
        <v>96</v>
      </c>
      <c r="H233" s="152">
        <v>36714.0</v>
      </c>
      <c r="I233" s="11" t="s">
        <v>2121</v>
      </c>
      <c r="J233" s="11" t="s">
        <v>2122</v>
      </c>
      <c r="K233" s="11" t="s">
        <v>2122</v>
      </c>
      <c r="L233" s="11" t="s">
        <v>2123</v>
      </c>
      <c r="M233" s="11" t="s">
        <v>2124</v>
      </c>
      <c r="N233" s="11" t="s">
        <v>1520</v>
      </c>
      <c r="O233" s="11" t="s">
        <v>2139</v>
      </c>
      <c r="P233" s="11" t="s">
        <v>90</v>
      </c>
    </row>
    <row r="234" hidden="1">
      <c r="A234" s="11">
        <v>229.0</v>
      </c>
      <c r="B234" s="11" t="s">
        <v>530</v>
      </c>
      <c r="C234" s="11" t="s">
        <v>70</v>
      </c>
      <c r="D234" s="11" t="s">
        <v>142</v>
      </c>
      <c r="E234" s="21"/>
      <c r="F234" s="21"/>
      <c r="G234" s="11" t="s">
        <v>79</v>
      </c>
      <c r="H234" s="152">
        <v>39232.0</v>
      </c>
      <c r="I234" s="11" t="s">
        <v>2138</v>
      </c>
      <c r="J234" s="11" t="s">
        <v>2122</v>
      </c>
      <c r="K234" s="11" t="s">
        <v>2122</v>
      </c>
      <c r="L234" s="11" t="s">
        <v>2123</v>
      </c>
      <c r="M234" s="11" t="s">
        <v>2124</v>
      </c>
      <c r="N234" s="11" t="s">
        <v>851</v>
      </c>
      <c r="O234" s="11" t="s">
        <v>2152</v>
      </c>
      <c r="P234" s="11" t="s">
        <v>83</v>
      </c>
    </row>
    <row r="235" hidden="1">
      <c r="A235" s="11">
        <v>230.0</v>
      </c>
      <c r="B235" s="11" t="s">
        <v>730</v>
      </c>
      <c r="C235" s="11" t="s">
        <v>2167</v>
      </c>
      <c r="D235" s="11" t="s">
        <v>78</v>
      </c>
      <c r="E235" s="11" t="s">
        <v>731</v>
      </c>
      <c r="F235" s="21"/>
      <c r="G235" s="11" t="s">
        <v>79</v>
      </c>
      <c r="H235" s="152">
        <v>39392.0</v>
      </c>
      <c r="I235" s="11" t="s">
        <v>2138</v>
      </c>
      <c r="J235" s="11" t="s">
        <v>2122</v>
      </c>
      <c r="K235" s="11" t="s">
        <v>2122</v>
      </c>
      <c r="L235" s="11" t="s">
        <v>2123</v>
      </c>
      <c r="M235" s="11" t="s">
        <v>2124</v>
      </c>
      <c r="N235" s="11" t="s">
        <v>904</v>
      </c>
      <c r="O235" s="11" t="s">
        <v>2152</v>
      </c>
      <c r="P235" s="11" t="s">
        <v>83</v>
      </c>
    </row>
    <row r="236" hidden="1">
      <c r="A236" s="11">
        <v>231.0</v>
      </c>
      <c r="B236" s="11" t="s">
        <v>2245</v>
      </c>
      <c r="C236" s="11" t="s">
        <v>2246</v>
      </c>
      <c r="D236" s="11" t="s">
        <v>132</v>
      </c>
      <c r="E236" s="11" t="s">
        <v>87</v>
      </c>
      <c r="F236" s="21"/>
      <c r="G236" s="11" t="s">
        <v>79</v>
      </c>
      <c r="H236" s="152">
        <v>36466.0</v>
      </c>
      <c r="I236" s="11" t="s">
        <v>2121</v>
      </c>
      <c r="J236" s="11" t="s">
        <v>2122</v>
      </c>
      <c r="K236" s="11" t="s">
        <v>2122</v>
      </c>
      <c r="L236" s="11" t="s">
        <v>2123</v>
      </c>
      <c r="M236" s="11" t="s">
        <v>2124</v>
      </c>
      <c r="N236" s="11" t="s">
        <v>1607</v>
      </c>
      <c r="O236" s="11" t="s">
        <v>2134</v>
      </c>
      <c r="P236" s="11" t="s">
        <v>90</v>
      </c>
    </row>
    <row r="237" hidden="1">
      <c r="A237" s="11">
        <v>232.0</v>
      </c>
      <c r="B237" s="11" t="s">
        <v>2245</v>
      </c>
      <c r="C237" s="11" t="s">
        <v>2126</v>
      </c>
      <c r="D237" s="11" t="s">
        <v>292</v>
      </c>
      <c r="E237" s="11" t="s">
        <v>110</v>
      </c>
      <c r="F237" s="21"/>
      <c r="G237" s="11" t="s">
        <v>96</v>
      </c>
      <c r="H237" s="153">
        <v>36516.0</v>
      </c>
      <c r="I237" s="11" t="s">
        <v>2121</v>
      </c>
      <c r="J237" s="11" t="s">
        <v>2122</v>
      </c>
      <c r="K237" s="11" t="s">
        <v>2122</v>
      </c>
      <c r="L237" s="11" t="s">
        <v>2123</v>
      </c>
      <c r="M237" s="11" t="s">
        <v>2124</v>
      </c>
      <c r="N237" s="11" t="s">
        <v>1661</v>
      </c>
      <c r="O237" s="11" t="s">
        <v>2134</v>
      </c>
      <c r="P237" s="11" t="s">
        <v>90</v>
      </c>
    </row>
    <row r="238" hidden="1">
      <c r="A238" s="11">
        <v>233.0</v>
      </c>
      <c r="B238" s="11" t="s">
        <v>2247</v>
      </c>
      <c r="C238" s="11" t="s">
        <v>2135</v>
      </c>
      <c r="D238" s="11" t="s">
        <v>1571</v>
      </c>
      <c r="E238" s="11" t="s">
        <v>617</v>
      </c>
      <c r="F238" s="21"/>
      <c r="G238" s="11" t="s">
        <v>96</v>
      </c>
      <c r="H238" s="152">
        <v>38453.0</v>
      </c>
      <c r="I238" s="11" t="s">
        <v>2121</v>
      </c>
      <c r="J238" s="11" t="s">
        <v>2122</v>
      </c>
      <c r="K238" s="11" t="s">
        <v>2122</v>
      </c>
      <c r="L238" s="11" t="s">
        <v>2123</v>
      </c>
      <c r="M238" s="11" t="s">
        <v>2124</v>
      </c>
      <c r="N238" s="11" t="s">
        <v>858</v>
      </c>
      <c r="O238" s="11" t="s">
        <v>2125</v>
      </c>
      <c r="P238" s="11" t="s">
        <v>81</v>
      </c>
    </row>
    <row r="239" hidden="1">
      <c r="A239" s="11">
        <v>234.0</v>
      </c>
      <c r="B239" s="11" t="s">
        <v>1311</v>
      </c>
      <c r="C239" s="11" t="s">
        <v>70</v>
      </c>
      <c r="D239" s="11" t="s">
        <v>623</v>
      </c>
      <c r="E239" s="11" t="s">
        <v>476</v>
      </c>
      <c r="F239" s="21"/>
      <c r="G239" s="11" t="s">
        <v>96</v>
      </c>
      <c r="H239" s="152">
        <v>38561.0</v>
      </c>
      <c r="I239" s="11" t="s">
        <v>2138</v>
      </c>
      <c r="J239" s="11" t="s">
        <v>2122</v>
      </c>
      <c r="K239" s="11" t="s">
        <v>2122</v>
      </c>
      <c r="L239" s="11" t="s">
        <v>2123</v>
      </c>
      <c r="M239" s="11" t="s">
        <v>2124</v>
      </c>
      <c r="N239" s="11" t="s">
        <v>1078</v>
      </c>
      <c r="O239" s="11" t="s">
        <v>2125</v>
      </c>
      <c r="P239" s="11" t="s">
        <v>81</v>
      </c>
    </row>
    <row r="240" hidden="1">
      <c r="A240" s="11">
        <v>235.0</v>
      </c>
      <c r="B240" s="11" t="s">
        <v>677</v>
      </c>
      <c r="C240" s="11" t="s">
        <v>2137</v>
      </c>
      <c r="D240" s="11" t="s">
        <v>149</v>
      </c>
      <c r="E240" s="11" t="s">
        <v>269</v>
      </c>
      <c r="F240" s="21"/>
      <c r="G240" s="11" t="s">
        <v>79</v>
      </c>
      <c r="H240" s="152">
        <v>40085.0</v>
      </c>
      <c r="I240" s="11" t="s">
        <v>2138</v>
      </c>
      <c r="J240" s="11" t="s">
        <v>2122</v>
      </c>
      <c r="K240" s="11" t="s">
        <v>2122</v>
      </c>
      <c r="L240" s="11" t="s">
        <v>2123</v>
      </c>
      <c r="M240" s="11" t="s">
        <v>2124</v>
      </c>
      <c r="N240" s="11" t="s">
        <v>466</v>
      </c>
      <c r="O240" s="11" t="s">
        <v>2127</v>
      </c>
      <c r="P240" s="11" t="s">
        <v>83</v>
      </c>
    </row>
    <row r="241" hidden="1">
      <c r="A241" s="11">
        <v>236.0</v>
      </c>
      <c r="B241" s="11" t="s">
        <v>1239</v>
      </c>
      <c r="C241" s="11" t="s">
        <v>2135</v>
      </c>
      <c r="D241" s="11" t="s">
        <v>203</v>
      </c>
      <c r="E241" s="21"/>
      <c r="F241" s="21"/>
      <c r="G241" s="11" t="s">
        <v>96</v>
      </c>
      <c r="H241" s="152">
        <v>38748.0</v>
      </c>
      <c r="I241" s="11" t="s">
        <v>2138</v>
      </c>
      <c r="J241" s="11" t="s">
        <v>2122</v>
      </c>
      <c r="K241" s="11" t="s">
        <v>2122</v>
      </c>
      <c r="L241" s="11" t="s">
        <v>2123</v>
      </c>
      <c r="M241" s="11" t="s">
        <v>2124</v>
      </c>
      <c r="N241" s="11" t="s">
        <v>937</v>
      </c>
      <c r="O241" s="11" t="s">
        <v>2125</v>
      </c>
      <c r="P241" s="11" t="s">
        <v>81</v>
      </c>
    </row>
    <row r="242" hidden="1">
      <c r="A242" s="11">
        <v>237.0</v>
      </c>
      <c r="B242" s="11" t="s">
        <v>1427</v>
      </c>
      <c r="C242" s="11" t="s">
        <v>2137</v>
      </c>
      <c r="D242" s="11" t="s">
        <v>104</v>
      </c>
      <c r="E242" s="11" t="s">
        <v>77</v>
      </c>
      <c r="F242" s="21"/>
      <c r="G242" s="11" t="s">
        <v>79</v>
      </c>
      <c r="H242" s="152">
        <v>38422.0</v>
      </c>
      <c r="I242" s="11" t="s">
        <v>2138</v>
      </c>
      <c r="J242" s="11" t="s">
        <v>2122</v>
      </c>
      <c r="K242" s="11" t="s">
        <v>2122</v>
      </c>
      <c r="L242" s="11" t="s">
        <v>2123</v>
      </c>
      <c r="M242" s="11" t="s">
        <v>2124</v>
      </c>
      <c r="N242" s="11" t="s">
        <v>1237</v>
      </c>
      <c r="O242" s="11" t="s">
        <v>2164</v>
      </c>
      <c r="P242" s="11" t="s">
        <v>81</v>
      </c>
    </row>
    <row r="243" hidden="1">
      <c r="A243" s="11">
        <v>238.0</v>
      </c>
      <c r="B243" s="11" t="s">
        <v>539</v>
      </c>
      <c r="C243" s="11" t="s">
        <v>2248</v>
      </c>
      <c r="D243" s="11" t="s">
        <v>540</v>
      </c>
      <c r="E243" s="11" t="s">
        <v>401</v>
      </c>
      <c r="F243" s="21"/>
      <c r="G243" s="11" t="s">
        <v>79</v>
      </c>
      <c r="H243" s="153">
        <v>40177.0</v>
      </c>
      <c r="I243" s="11" t="s">
        <v>2138</v>
      </c>
      <c r="J243" s="11" t="s">
        <v>2122</v>
      </c>
      <c r="K243" s="11" t="s">
        <v>2122</v>
      </c>
      <c r="L243" s="11" t="s">
        <v>2123</v>
      </c>
      <c r="M243" s="11" t="s">
        <v>2124</v>
      </c>
      <c r="N243" s="11" t="s">
        <v>1768</v>
      </c>
      <c r="O243" s="11" t="s">
        <v>2129</v>
      </c>
      <c r="P243" s="11" t="s">
        <v>83</v>
      </c>
    </row>
    <row r="244" hidden="1">
      <c r="A244" s="11">
        <v>239.0</v>
      </c>
      <c r="B244" s="11" t="s">
        <v>2249</v>
      </c>
      <c r="C244" s="11" t="s">
        <v>2198</v>
      </c>
      <c r="D244" s="11" t="s">
        <v>784</v>
      </c>
      <c r="E244" s="11" t="s">
        <v>2250</v>
      </c>
      <c r="F244" s="21"/>
      <c r="G244" s="11" t="s">
        <v>96</v>
      </c>
      <c r="H244" s="152">
        <v>36420.0</v>
      </c>
      <c r="I244" s="11" t="s">
        <v>2121</v>
      </c>
      <c r="J244" s="11" t="s">
        <v>2122</v>
      </c>
      <c r="K244" s="11" t="s">
        <v>2122</v>
      </c>
      <c r="L244" s="11" t="s">
        <v>2123</v>
      </c>
      <c r="M244" s="11" t="s">
        <v>2124</v>
      </c>
      <c r="N244" s="11" t="s">
        <v>1690</v>
      </c>
      <c r="O244" s="11" t="s">
        <v>2134</v>
      </c>
      <c r="P244" s="11" t="s">
        <v>90</v>
      </c>
    </row>
    <row r="245" hidden="1">
      <c r="A245" s="11">
        <v>240.0</v>
      </c>
      <c r="B245" s="11" t="s">
        <v>1579</v>
      </c>
      <c r="C245" s="11" t="s">
        <v>2135</v>
      </c>
      <c r="D245" s="11" t="s">
        <v>2251</v>
      </c>
      <c r="E245" s="21"/>
      <c r="F245" s="21"/>
      <c r="G245" s="11" t="s">
        <v>96</v>
      </c>
      <c r="H245" s="153">
        <v>37175.0</v>
      </c>
      <c r="I245" s="11" t="s">
        <v>2121</v>
      </c>
      <c r="J245" s="11" t="s">
        <v>2122</v>
      </c>
      <c r="K245" s="11" t="s">
        <v>2122</v>
      </c>
      <c r="L245" s="11" t="s">
        <v>2123</v>
      </c>
      <c r="M245" s="11" t="s">
        <v>2124</v>
      </c>
      <c r="N245" s="11" t="s">
        <v>1343</v>
      </c>
      <c r="O245" s="11" t="s">
        <v>2136</v>
      </c>
      <c r="P245" s="11" t="s">
        <v>90</v>
      </c>
    </row>
    <row r="246" hidden="1">
      <c r="A246" s="11">
        <v>241.0</v>
      </c>
      <c r="B246" s="11" t="s">
        <v>2252</v>
      </c>
      <c r="C246" s="11" t="s">
        <v>70</v>
      </c>
      <c r="D246" s="11" t="s">
        <v>566</v>
      </c>
      <c r="E246" s="11" t="s">
        <v>2253</v>
      </c>
      <c r="F246" s="21"/>
      <c r="G246" s="11" t="s">
        <v>79</v>
      </c>
      <c r="H246" s="152">
        <v>36271.0</v>
      </c>
      <c r="I246" s="11" t="s">
        <v>2121</v>
      </c>
      <c r="J246" s="11" t="s">
        <v>2122</v>
      </c>
      <c r="K246" s="11" t="s">
        <v>2122</v>
      </c>
      <c r="L246" s="11" t="s">
        <v>2123</v>
      </c>
      <c r="M246" s="11" t="s">
        <v>2124</v>
      </c>
      <c r="N246" s="11" t="s">
        <v>1631</v>
      </c>
      <c r="O246" s="11" t="s">
        <v>2134</v>
      </c>
      <c r="P246" s="11" t="s">
        <v>90</v>
      </c>
    </row>
    <row r="247" hidden="1">
      <c r="A247" s="11">
        <v>242.0</v>
      </c>
      <c r="B247" s="11" t="s">
        <v>1670</v>
      </c>
      <c r="C247" s="11" t="s">
        <v>2142</v>
      </c>
      <c r="D247" s="11" t="s">
        <v>662</v>
      </c>
      <c r="E247" s="11" t="s">
        <v>355</v>
      </c>
      <c r="F247" s="21"/>
      <c r="G247" s="11" t="s">
        <v>96</v>
      </c>
      <c r="H247" s="153">
        <v>36847.0</v>
      </c>
      <c r="I247" s="11" t="s">
        <v>2138</v>
      </c>
      <c r="J247" s="11" t="s">
        <v>2122</v>
      </c>
      <c r="K247" s="11" t="s">
        <v>2122</v>
      </c>
      <c r="L247" s="11" t="s">
        <v>2123</v>
      </c>
      <c r="M247" s="11" t="s">
        <v>2124</v>
      </c>
      <c r="N247" s="11" t="s">
        <v>1520</v>
      </c>
      <c r="O247" s="11" t="s">
        <v>2139</v>
      </c>
      <c r="P247" s="11" t="s">
        <v>90</v>
      </c>
    </row>
    <row r="248" hidden="1">
      <c r="A248" s="11">
        <v>243.0</v>
      </c>
      <c r="B248" s="11" t="s">
        <v>543</v>
      </c>
      <c r="C248" s="11" t="s">
        <v>2126</v>
      </c>
      <c r="D248" s="11" t="s">
        <v>1996</v>
      </c>
      <c r="E248" s="21"/>
      <c r="F248" s="21"/>
      <c r="G248" s="11" t="s">
        <v>79</v>
      </c>
      <c r="H248" s="152">
        <v>40822.0</v>
      </c>
      <c r="I248" s="11" t="s">
        <v>2143</v>
      </c>
      <c r="J248" s="11" t="s">
        <v>2122</v>
      </c>
      <c r="K248" s="11" t="s">
        <v>2122</v>
      </c>
      <c r="L248" s="11" t="s">
        <v>2123</v>
      </c>
      <c r="M248" s="11" t="s">
        <v>2124</v>
      </c>
      <c r="N248" s="11" t="s">
        <v>1056</v>
      </c>
      <c r="O248" s="11" t="s">
        <v>2155</v>
      </c>
      <c r="P248" s="11" t="s">
        <v>83</v>
      </c>
    </row>
    <row r="249" hidden="1">
      <c r="A249" s="11">
        <v>244.0</v>
      </c>
      <c r="B249" s="11" t="s">
        <v>1485</v>
      </c>
      <c r="C249" s="11" t="s">
        <v>2254</v>
      </c>
      <c r="D249" s="11" t="s">
        <v>1486</v>
      </c>
      <c r="E249" s="11" t="s">
        <v>404</v>
      </c>
      <c r="F249" s="21"/>
      <c r="G249" s="11" t="s">
        <v>96</v>
      </c>
      <c r="H249" s="152">
        <v>37073.0</v>
      </c>
      <c r="I249" s="11" t="s">
        <v>2138</v>
      </c>
      <c r="J249" s="11" t="s">
        <v>2122</v>
      </c>
      <c r="K249" s="11" t="s">
        <v>2122</v>
      </c>
      <c r="L249" s="11" t="s">
        <v>2123</v>
      </c>
      <c r="M249" s="11" t="s">
        <v>2124</v>
      </c>
      <c r="N249" s="11" t="s">
        <v>1136</v>
      </c>
      <c r="O249" s="11" t="s">
        <v>2136</v>
      </c>
      <c r="P249" s="11" t="s">
        <v>90</v>
      </c>
    </row>
    <row r="250" hidden="1">
      <c r="A250" s="11">
        <v>245.0</v>
      </c>
      <c r="B250" s="11" t="s">
        <v>969</v>
      </c>
      <c r="C250" s="11" t="s">
        <v>2126</v>
      </c>
      <c r="D250" s="11" t="s">
        <v>269</v>
      </c>
      <c r="E250" s="11" t="s">
        <v>87</v>
      </c>
      <c r="F250" s="21"/>
      <c r="G250" s="11" t="s">
        <v>79</v>
      </c>
      <c r="H250" s="152">
        <v>38922.0</v>
      </c>
      <c r="I250" s="11" t="s">
        <v>2255</v>
      </c>
      <c r="J250" s="11" t="s">
        <v>2122</v>
      </c>
      <c r="K250" s="11" t="s">
        <v>2122</v>
      </c>
      <c r="L250" s="11" t="s">
        <v>2123</v>
      </c>
      <c r="M250" s="11" t="s">
        <v>2124</v>
      </c>
      <c r="N250" s="11" t="s">
        <v>279</v>
      </c>
      <c r="O250" s="11" t="s">
        <v>2131</v>
      </c>
      <c r="P250" s="11" t="s">
        <v>81</v>
      </c>
    </row>
    <row r="251" hidden="1">
      <c r="A251" s="11">
        <v>246.0</v>
      </c>
      <c r="B251" s="11" t="s">
        <v>152</v>
      </c>
      <c r="C251" s="11" t="s">
        <v>2137</v>
      </c>
      <c r="D251" s="11" t="s">
        <v>145</v>
      </c>
      <c r="E251" s="11" t="s">
        <v>153</v>
      </c>
      <c r="F251" s="21"/>
      <c r="G251" s="11" t="s">
        <v>79</v>
      </c>
      <c r="H251" s="152">
        <v>37642.0</v>
      </c>
      <c r="I251" s="11" t="s">
        <v>2138</v>
      </c>
      <c r="J251" s="11" t="s">
        <v>2122</v>
      </c>
      <c r="K251" s="11" t="s">
        <v>2122</v>
      </c>
      <c r="L251" s="11" t="s">
        <v>2123</v>
      </c>
      <c r="M251" s="11" t="s">
        <v>2124</v>
      </c>
      <c r="N251" s="11" t="s">
        <v>1353</v>
      </c>
      <c r="O251" s="11" t="s">
        <v>2150</v>
      </c>
      <c r="P251" s="11" t="s">
        <v>81</v>
      </c>
    </row>
    <row r="252" hidden="1">
      <c r="A252" s="11">
        <v>247.0</v>
      </c>
      <c r="B252" s="11" t="s">
        <v>2256</v>
      </c>
      <c r="C252" s="11" t="s">
        <v>2126</v>
      </c>
      <c r="D252" s="11" t="s">
        <v>235</v>
      </c>
      <c r="E252" s="21"/>
      <c r="F252" s="21"/>
      <c r="G252" s="11" t="s">
        <v>96</v>
      </c>
      <c r="H252" s="153">
        <v>40533.0</v>
      </c>
      <c r="I252" s="11" t="s">
        <v>2121</v>
      </c>
      <c r="J252" s="11" t="s">
        <v>2122</v>
      </c>
      <c r="K252" s="11" t="s">
        <v>2122</v>
      </c>
      <c r="L252" s="11" t="s">
        <v>2123</v>
      </c>
      <c r="M252" s="11" t="s">
        <v>2124</v>
      </c>
      <c r="N252" s="11" t="s">
        <v>1005</v>
      </c>
      <c r="O252" s="11" t="s">
        <v>2155</v>
      </c>
      <c r="P252" s="11" t="s">
        <v>83</v>
      </c>
    </row>
    <row r="253" hidden="1">
      <c r="A253" s="11">
        <v>248.0</v>
      </c>
      <c r="B253" s="11" t="s">
        <v>1671</v>
      </c>
      <c r="C253" s="11" t="s">
        <v>79</v>
      </c>
      <c r="D253" s="11" t="s">
        <v>1672</v>
      </c>
      <c r="E253" s="21"/>
      <c r="F253" s="21"/>
      <c r="G253" s="11" t="s">
        <v>96</v>
      </c>
      <c r="H253" s="153">
        <v>36871.0</v>
      </c>
      <c r="I253" s="11" t="s">
        <v>2130</v>
      </c>
      <c r="J253" s="11" t="s">
        <v>2122</v>
      </c>
      <c r="K253" s="11" t="s">
        <v>2122</v>
      </c>
      <c r="L253" s="11" t="s">
        <v>2123</v>
      </c>
      <c r="M253" s="11" t="s">
        <v>2124</v>
      </c>
      <c r="N253" s="11" t="s">
        <v>1520</v>
      </c>
      <c r="O253" s="11" t="s">
        <v>2139</v>
      </c>
      <c r="P253" s="11" t="s">
        <v>90</v>
      </c>
    </row>
    <row r="254" hidden="1">
      <c r="A254" s="11">
        <v>249.0</v>
      </c>
      <c r="B254" s="11" t="s">
        <v>1429</v>
      </c>
      <c r="C254" s="11" t="s">
        <v>2135</v>
      </c>
      <c r="D254" s="11" t="s">
        <v>213</v>
      </c>
      <c r="E254" s="11" t="s">
        <v>935</v>
      </c>
      <c r="F254" s="21"/>
      <c r="G254" s="11" t="s">
        <v>79</v>
      </c>
      <c r="H254" s="152">
        <v>38130.0</v>
      </c>
      <c r="I254" s="11" t="s">
        <v>2138</v>
      </c>
      <c r="J254" s="11" t="s">
        <v>2122</v>
      </c>
      <c r="K254" s="11" t="s">
        <v>2122</v>
      </c>
      <c r="L254" s="11" t="s">
        <v>2123</v>
      </c>
      <c r="M254" s="11" t="s">
        <v>2124</v>
      </c>
      <c r="N254" s="11" t="s">
        <v>1237</v>
      </c>
      <c r="O254" s="11" t="s">
        <v>2164</v>
      </c>
      <c r="P254" s="11" t="s">
        <v>81</v>
      </c>
    </row>
    <row r="255" hidden="1">
      <c r="A255" s="11">
        <v>250.0</v>
      </c>
      <c r="B255" s="11" t="s">
        <v>541</v>
      </c>
      <c r="C255" s="11" t="s">
        <v>2137</v>
      </c>
      <c r="D255" s="11" t="s">
        <v>2257</v>
      </c>
      <c r="E255" s="21"/>
      <c r="F255" s="21"/>
      <c r="G255" s="11" t="s">
        <v>79</v>
      </c>
      <c r="H255" s="152">
        <v>40260.0</v>
      </c>
      <c r="I255" s="11" t="s">
        <v>2130</v>
      </c>
      <c r="J255" s="11" t="s">
        <v>2122</v>
      </c>
      <c r="K255" s="11" t="s">
        <v>2122</v>
      </c>
      <c r="L255" s="11" t="s">
        <v>2123</v>
      </c>
      <c r="M255" s="11" t="s">
        <v>2124</v>
      </c>
      <c r="N255" s="11" t="s">
        <v>1768</v>
      </c>
      <c r="O255" s="11" t="s">
        <v>2129</v>
      </c>
      <c r="P255" s="11" t="s">
        <v>83</v>
      </c>
    </row>
    <row r="256" hidden="1">
      <c r="A256" s="11">
        <v>251.0</v>
      </c>
      <c r="B256" s="11" t="s">
        <v>541</v>
      </c>
      <c r="C256" s="11" t="s">
        <v>2137</v>
      </c>
      <c r="D256" s="11" t="s">
        <v>566</v>
      </c>
      <c r="E256" s="11" t="s">
        <v>2258</v>
      </c>
      <c r="F256" s="21"/>
      <c r="G256" s="11" t="s">
        <v>79</v>
      </c>
      <c r="H256" s="152">
        <v>42044.0</v>
      </c>
      <c r="I256" s="11" t="s">
        <v>2130</v>
      </c>
      <c r="J256" s="11" t="s">
        <v>2122</v>
      </c>
      <c r="K256" s="11" t="s">
        <v>2122</v>
      </c>
      <c r="L256" s="11" t="s">
        <v>2123</v>
      </c>
      <c r="M256" s="11" t="s">
        <v>2124</v>
      </c>
      <c r="N256" s="11" t="s">
        <v>2259</v>
      </c>
      <c r="O256" s="11" t="s">
        <v>2260</v>
      </c>
      <c r="P256" s="11" t="s">
        <v>2205</v>
      </c>
    </row>
    <row r="257" hidden="1">
      <c r="A257" s="11">
        <v>252.0</v>
      </c>
      <c r="B257" s="11" t="s">
        <v>1140</v>
      </c>
      <c r="C257" s="11" t="s">
        <v>70</v>
      </c>
      <c r="D257" s="11" t="s">
        <v>77</v>
      </c>
      <c r="E257" s="11" t="s">
        <v>76</v>
      </c>
      <c r="F257" s="21"/>
      <c r="G257" s="11" t="s">
        <v>79</v>
      </c>
      <c r="H257" s="152">
        <v>36616.0</v>
      </c>
      <c r="I257" s="11" t="s">
        <v>2138</v>
      </c>
      <c r="J257" s="11" t="s">
        <v>2122</v>
      </c>
      <c r="K257" s="11" t="s">
        <v>2122</v>
      </c>
      <c r="L257" s="11" t="s">
        <v>2123</v>
      </c>
      <c r="M257" s="11" t="s">
        <v>2124</v>
      </c>
      <c r="N257" s="11" t="s">
        <v>1480</v>
      </c>
      <c r="O257" s="11" t="s">
        <v>2139</v>
      </c>
      <c r="P257" s="11" t="s">
        <v>90</v>
      </c>
    </row>
    <row r="258" hidden="1">
      <c r="A258" s="11">
        <v>253.0</v>
      </c>
      <c r="B258" s="11" t="s">
        <v>1140</v>
      </c>
      <c r="C258" s="11" t="s">
        <v>2261</v>
      </c>
      <c r="D258" s="11" t="s">
        <v>285</v>
      </c>
      <c r="E258" s="11" t="s">
        <v>110</v>
      </c>
      <c r="F258" s="21"/>
      <c r="G258" s="11" t="s">
        <v>96</v>
      </c>
      <c r="H258" s="152">
        <v>37277.0</v>
      </c>
      <c r="I258" s="11" t="s">
        <v>2138</v>
      </c>
      <c r="J258" s="11" t="s">
        <v>2122</v>
      </c>
      <c r="K258" s="11" t="s">
        <v>2122</v>
      </c>
      <c r="L258" s="11" t="s">
        <v>2123</v>
      </c>
      <c r="M258" s="11" t="s">
        <v>2124</v>
      </c>
      <c r="N258" s="11" t="s">
        <v>312</v>
      </c>
      <c r="O258" s="11" t="s">
        <v>2171</v>
      </c>
      <c r="P258" s="11" t="s">
        <v>90</v>
      </c>
    </row>
    <row r="259" hidden="1">
      <c r="A259" s="11">
        <v>254.0</v>
      </c>
      <c r="B259" s="11" t="s">
        <v>1297</v>
      </c>
      <c r="C259" s="11" t="s">
        <v>2142</v>
      </c>
      <c r="D259" s="11" t="s">
        <v>266</v>
      </c>
      <c r="E259" s="11" t="s">
        <v>314</v>
      </c>
      <c r="F259" s="21"/>
      <c r="G259" s="11" t="s">
        <v>96</v>
      </c>
      <c r="H259" s="152">
        <v>37762.0</v>
      </c>
      <c r="I259" s="11" t="s">
        <v>2262</v>
      </c>
      <c r="J259" s="11" t="s">
        <v>2122</v>
      </c>
      <c r="K259" s="11" t="s">
        <v>2122</v>
      </c>
      <c r="L259" s="11" t="s">
        <v>2123</v>
      </c>
      <c r="M259" s="11" t="s">
        <v>2124</v>
      </c>
      <c r="N259" s="11" t="s">
        <v>679</v>
      </c>
      <c r="O259" s="11" t="s">
        <v>2171</v>
      </c>
      <c r="P259" s="11" t="s">
        <v>90</v>
      </c>
    </row>
    <row r="260" hidden="1">
      <c r="A260" s="11">
        <v>255.0</v>
      </c>
      <c r="B260" s="11" t="s">
        <v>605</v>
      </c>
      <c r="C260" s="11" t="s">
        <v>2135</v>
      </c>
      <c r="D260" s="11" t="s">
        <v>161</v>
      </c>
      <c r="E260" s="21"/>
      <c r="F260" s="21"/>
      <c r="G260" s="11" t="s">
        <v>79</v>
      </c>
      <c r="H260" s="152">
        <v>38418.0</v>
      </c>
      <c r="I260" s="11" t="s">
        <v>2138</v>
      </c>
      <c r="J260" s="11" t="s">
        <v>2122</v>
      </c>
      <c r="K260" s="11" t="s">
        <v>2122</v>
      </c>
      <c r="L260" s="11" t="s">
        <v>2123</v>
      </c>
      <c r="M260" s="11" t="s">
        <v>2124</v>
      </c>
      <c r="N260" s="11" t="s">
        <v>937</v>
      </c>
      <c r="O260" s="11" t="s">
        <v>2125</v>
      </c>
      <c r="P260" s="11" t="s">
        <v>81</v>
      </c>
    </row>
    <row r="261" hidden="1">
      <c r="A261" s="11">
        <v>256.0</v>
      </c>
      <c r="B261" s="11" t="s">
        <v>605</v>
      </c>
      <c r="C261" s="11" t="s">
        <v>2135</v>
      </c>
      <c r="D261" s="11" t="s">
        <v>237</v>
      </c>
      <c r="E261" s="21"/>
      <c r="F261" s="21"/>
      <c r="G261" s="11" t="s">
        <v>79</v>
      </c>
      <c r="H261" s="152">
        <v>39891.0</v>
      </c>
      <c r="I261" s="11" t="s">
        <v>2121</v>
      </c>
      <c r="J261" s="11" t="s">
        <v>2122</v>
      </c>
      <c r="K261" s="11" t="s">
        <v>2122</v>
      </c>
      <c r="L261" s="11" t="s">
        <v>2123</v>
      </c>
      <c r="M261" s="11" t="s">
        <v>2124</v>
      </c>
      <c r="N261" s="11" t="s">
        <v>396</v>
      </c>
      <c r="O261" s="11" t="s">
        <v>2127</v>
      </c>
      <c r="P261" s="11" t="s">
        <v>83</v>
      </c>
    </row>
    <row r="262" hidden="1">
      <c r="A262" s="11">
        <v>257.0</v>
      </c>
      <c r="B262" s="11" t="s">
        <v>2263</v>
      </c>
      <c r="C262" s="11" t="s">
        <v>2142</v>
      </c>
      <c r="D262" s="11" t="s">
        <v>119</v>
      </c>
      <c r="E262" s="11" t="s">
        <v>719</v>
      </c>
      <c r="F262" s="21"/>
      <c r="G262" s="11" t="s">
        <v>79</v>
      </c>
      <c r="H262" s="152">
        <v>36424.0</v>
      </c>
      <c r="I262" s="11" t="s">
        <v>2264</v>
      </c>
      <c r="J262" s="11" t="s">
        <v>2122</v>
      </c>
      <c r="K262" s="11" t="s">
        <v>2122</v>
      </c>
      <c r="L262" s="11" t="s">
        <v>2123</v>
      </c>
      <c r="M262" s="11" t="s">
        <v>2124</v>
      </c>
      <c r="N262" s="11" t="s">
        <v>1661</v>
      </c>
      <c r="O262" s="11" t="s">
        <v>2134</v>
      </c>
      <c r="P262" s="11" t="s">
        <v>90</v>
      </c>
    </row>
    <row r="263" hidden="1">
      <c r="A263" s="11">
        <v>258.0</v>
      </c>
      <c r="B263" s="11" t="s">
        <v>238</v>
      </c>
      <c r="C263" s="11" t="s">
        <v>2265</v>
      </c>
      <c r="D263" s="11" t="s">
        <v>217</v>
      </c>
      <c r="E263" s="11" t="s">
        <v>110</v>
      </c>
      <c r="F263" s="21"/>
      <c r="G263" s="11" t="s">
        <v>96</v>
      </c>
      <c r="H263" s="152">
        <v>40312.0</v>
      </c>
      <c r="I263" s="11" t="s">
        <v>2121</v>
      </c>
      <c r="J263" s="11" t="s">
        <v>2122</v>
      </c>
      <c r="K263" s="11" t="s">
        <v>2122</v>
      </c>
      <c r="L263" s="11" t="s">
        <v>2123</v>
      </c>
      <c r="M263" s="11" t="s">
        <v>2124</v>
      </c>
      <c r="N263" s="11" t="s">
        <v>1005</v>
      </c>
      <c r="O263" s="11" t="s">
        <v>2155</v>
      </c>
      <c r="P263" s="11" t="s">
        <v>83</v>
      </c>
    </row>
    <row r="264" hidden="1">
      <c r="A264" s="11">
        <v>259.0</v>
      </c>
      <c r="B264" s="11" t="s">
        <v>1696</v>
      </c>
      <c r="C264" s="11" t="s">
        <v>2148</v>
      </c>
      <c r="D264" s="11" t="s">
        <v>254</v>
      </c>
      <c r="E264" s="11" t="s">
        <v>147</v>
      </c>
      <c r="F264" s="21"/>
      <c r="G264" s="11" t="s">
        <v>96</v>
      </c>
      <c r="H264" s="152">
        <v>36799.0</v>
      </c>
      <c r="I264" s="11" t="s">
        <v>2121</v>
      </c>
      <c r="J264" s="11" t="s">
        <v>2122</v>
      </c>
      <c r="K264" s="11" t="s">
        <v>2122</v>
      </c>
      <c r="L264" s="11" t="s">
        <v>2123</v>
      </c>
      <c r="M264" s="11" t="s">
        <v>2124</v>
      </c>
      <c r="N264" s="11" t="s">
        <v>1547</v>
      </c>
      <c r="O264" s="11" t="s">
        <v>2139</v>
      </c>
      <c r="P264" s="11" t="s">
        <v>90</v>
      </c>
    </row>
    <row r="265" hidden="1">
      <c r="A265" s="11">
        <v>260.0</v>
      </c>
      <c r="B265" s="11" t="s">
        <v>239</v>
      </c>
      <c r="C265" s="11" t="s">
        <v>2144</v>
      </c>
      <c r="D265" s="11" t="s">
        <v>240</v>
      </c>
      <c r="E265" s="11" t="s">
        <v>217</v>
      </c>
      <c r="F265" s="21"/>
      <c r="G265" s="11" t="s">
        <v>96</v>
      </c>
      <c r="H265" s="152">
        <v>40434.0</v>
      </c>
      <c r="I265" s="11" t="s">
        <v>2138</v>
      </c>
      <c r="J265" s="11" t="s">
        <v>2122</v>
      </c>
      <c r="K265" s="11" t="s">
        <v>2122</v>
      </c>
      <c r="L265" s="11" t="s">
        <v>2123</v>
      </c>
      <c r="M265" s="11" t="s">
        <v>2124</v>
      </c>
      <c r="N265" s="11" t="s">
        <v>1005</v>
      </c>
      <c r="O265" s="11" t="s">
        <v>2155</v>
      </c>
      <c r="P265" s="11" t="s">
        <v>83</v>
      </c>
    </row>
    <row r="266" hidden="1">
      <c r="A266" s="11">
        <v>261.0</v>
      </c>
      <c r="B266" s="11" t="s">
        <v>354</v>
      </c>
      <c r="C266" s="11" t="s">
        <v>2144</v>
      </c>
      <c r="D266" s="11" t="s">
        <v>223</v>
      </c>
      <c r="E266" s="11" t="s">
        <v>355</v>
      </c>
      <c r="F266" s="21"/>
      <c r="G266" s="11" t="s">
        <v>96</v>
      </c>
      <c r="H266" s="152">
        <v>37733.0</v>
      </c>
      <c r="I266" s="11" t="s">
        <v>2121</v>
      </c>
      <c r="J266" s="11" t="s">
        <v>2122</v>
      </c>
      <c r="K266" s="11" t="s">
        <v>2122</v>
      </c>
      <c r="L266" s="11" t="s">
        <v>2123</v>
      </c>
      <c r="M266" s="11" t="s">
        <v>2124</v>
      </c>
      <c r="N266" s="11" t="s">
        <v>1470</v>
      </c>
      <c r="O266" s="11" t="s">
        <v>2150</v>
      </c>
      <c r="P266" s="11" t="s">
        <v>81</v>
      </c>
    </row>
    <row r="267" hidden="1">
      <c r="A267" s="11">
        <v>262.0</v>
      </c>
      <c r="B267" s="11" t="s">
        <v>2266</v>
      </c>
      <c r="C267" s="11" t="s">
        <v>70</v>
      </c>
      <c r="D267" s="11" t="s">
        <v>617</v>
      </c>
      <c r="E267" s="11" t="s">
        <v>102</v>
      </c>
      <c r="F267" s="21"/>
      <c r="G267" s="11" t="s">
        <v>96</v>
      </c>
      <c r="H267" s="152">
        <v>36654.0</v>
      </c>
      <c r="I267" s="11" t="s">
        <v>2121</v>
      </c>
      <c r="J267" s="11" t="s">
        <v>2122</v>
      </c>
      <c r="K267" s="11" t="s">
        <v>2122</v>
      </c>
      <c r="L267" s="11" t="s">
        <v>2123</v>
      </c>
      <c r="M267" s="11" t="s">
        <v>2124</v>
      </c>
      <c r="N267" s="11" t="s">
        <v>1577</v>
      </c>
      <c r="O267" s="11" t="s">
        <v>2139</v>
      </c>
      <c r="P267" s="11" t="s">
        <v>90</v>
      </c>
    </row>
    <row r="268" hidden="1">
      <c r="A268" s="11">
        <v>263.0</v>
      </c>
      <c r="B268" s="11" t="s">
        <v>242</v>
      </c>
      <c r="C268" s="11" t="s">
        <v>2267</v>
      </c>
      <c r="D268" s="11" t="s">
        <v>243</v>
      </c>
      <c r="E268" s="11" t="s">
        <v>244</v>
      </c>
      <c r="F268" s="21"/>
      <c r="G268" s="11" t="s">
        <v>96</v>
      </c>
      <c r="H268" s="152">
        <v>40554.0</v>
      </c>
      <c r="I268" s="11" t="s">
        <v>2121</v>
      </c>
      <c r="J268" s="11" t="s">
        <v>2122</v>
      </c>
      <c r="K268" s="11" t="s">
        <v>2122</v>
      </c>
      <c r="L268" s="11" t="s">
        <v>2123</v>
      </c>
      <c r="M268" s="11" t="s">
        <v>2124</v>
      </c>
      <c r="N268" s="11" t="s">
        <v>1005</v>
      </c>
      <c r="O268" s="11" t="s">
        <v>2155</v>
      </c>
      <c r="P268" s="11" t="s">
        <v>83</v>
      </c>
    </row>
    <row r="269" hidden="1">
      <c r="A269" s="11">
        <v>264.0</v>
      </c>
      <c r="B269" s="11" t="s">
        <v>1007</v>
      </c>
      <c r="C269" s="11" t="s">
        <v>2148</v>
      </c>
      <c r="D269" s="11" t="s">
        <v>345</v>
      </c>
      <c r="E269" s="11" t="s">
        <v>355</v>
      </c>
      <c r="F269" s="21"/>
      <c r="G269" s="11" t="s">
        <v>96</v>
      </c>
      <c r="H269" s="152">
        <v>37400.0</v>
      </c>
      <c r="I269" s="11" t="s">
        <v>2138</v>
      </c>
      <c r="J269" s="11" t="s">
        <v>2122</v>
      </c>
      <c r="K269" s="11" t="s">
        <v>2122</v>
      </c>
      <c r="L269" s="11" t="s">
        <v>2123</v>
      </c>
      <c r="M269" s="11" t="s">
        <v>2124</v>
      </c>
      <c r="N269" s="11" t="s">
        <v>679</v>
      </c>
      <c r="O269" s="11" t="s">
        <v>2171</v>
      </c>
      <c r="P269" s="11" t="s">
        <v>90</v>
      </c>
    </row>
    <row r="270" hidden="1">
      <c r="A270" s="11">
        <v>265.0</v>
      </c>
      <c r="B270" s="11" t="s">
        <v>1580</v>
      </c>
      <c r="C270" s="11" t="s">
        <v>2135</v>
      </c>
      <c r="D270" s="11" t="s">
        <v>670</v>
      </c>
      <c r="E270" s="11" t="s">
        <v>808</v>
      </c>
      <c r="F270" s="21"/>
      <c r="G270" s="11" t="s">
        <v>96</v>
      </c>
      <c r="H270" s="152">
        <v>36962.0</v>
      </c>
      <c r="I270" s="11" t="s">
        <v>2268</v>
      </c>
      <c r="J270" s="11" t="s">
        <v>2122</v>
      </c>
      <c r="K270" s="11" t="s">
        <v>2122</v>
      </c>
      <c r="L270" s="11" t="s">
        <v>2123</v>
      </c>
      <c r="M270" s="11" t="s">
        <v>2124</v>
      </c>
      <c r="N270" s="11" t="s">
        <v>1343</v>
      </c>
      <c r="O270" s="11" t="s">
        <v>2136</v>
      </c>
      <c r="P270" s="11" t="s">
        <v>90</v>
      </c>
    </row>
    <row r="271" hidden="1">
      <c r="A271" s="11">
        <v>266.0</v>
      </c>
      <c r="B271" s="11" t="s">
        <v>1488</v>
      </c>
      <c r="C271" s="11" t="s">
        <v>2220</v>
      </c>
      <c r="D271" s="11" t="s">
        <v>214</v>
      </c>
      <c r="E271" s="11" t="s">
        <v>77</v>
      </c>
      <c r="F271" s="21"/>
      <c r="G271" s="11" t="s">
        <v>79</v>
      </c>
      <c r="H271" s="152">
        <v>37322.0</v>
      </c>
      <c r="I271" s="11" t="s">
        <v>2121</v>
      </c>
      <c r="J271" s="11" t="s">
        <v>2122</v>
      </c>
      <c r="K271" s="11" t="s">
        <v>2122</v>
      </c>
      <c r="L271" s="11" t="s">
        <v>2123</v>
      </c>
      <c r="M271" s="11" t="s">
        <v>2124</v>
      </c>
      <c r="N271" s="11" t="s">
        <v>1136</v>
      </c>
      <c r="O271" s="11" t="s">
        <v>2136</v>
      </c>
      <c r="P271" s="11" t="s">
        <v>90</v>
      </c>
    </row>
    <row r="272" hidden="1">
      <c r="A272" s="11">
        <v>267.0</v>
      </c>
      <c r="B272" s="11" t="s">
        <v>291</v>
      </c>
      <c r="C272" s="11" t="s">
        <v>70</v>
      </c>
      <c r="D272" s="11" t="s">
        <v>292</v>
      </c>
      <c r="E272" s="11" t="s">
        <v>293</v>
      </c>
      <c r="F272" s="21"/>
      <c r="G272" s="11" t="s">
        <v>96</v>
      </c>
      <c r="H272" s="152">
        <v>39246.0</v>
      </c>
      <c r="I272" s="11" t="s">
        <v>2138</v>
      </c>
      <c r="J272" s="11" t="s">
        <v>2122</v>
      </c>
      <c r="K272" s="11" t="s">
        <v>2122</v>
      </c>
      <c r="L272" s="11" t="s">
        <v>2123</v>
      </c>
      <c r="M272" s="11" t="s">
        <v>2124</v>
      </c>
      <c r="N272" s="11" t="s">
        <v>795</v>
      </c>
      <c r="O272" s="11" t="s">
        <v>2152</v>
      </c>
      <c r="P272" s="11" t="s">
        <v>83</v>
      </c>
    </row>
    <row r="273" hidden="1">
      <c r="A273" s="11">
        <v>268.0</v>
      </c>
      <c r="B273" s="11" t="s">
        <v>487</v>
      </c>
      <c r="C273" s="11" t="s">
        <v>2269</v>
      </c>
      <c r="D273" s="11" t="s">
        <v>200</v>
      </c>
      <c r="E273" s="11" t="s">
        <v>110</v>
      </c>
      <c r="F273" s="21"/>
      <c r="G273" s="11" t="s">
        <v>96</v>
      </c>
      <c r="H273" s="152">
        <v>40323.0</v>
      </c>
      <c r="I273" s="11" t="s">
        <v>2121</v>
      </c>
      <c r="J273" s="11" t="s">
        <v>2122</v>
      </c>
      <c r="K273" s="11" t="s">
        <v>2122</v>
      </c>
      <c r="L273" s="11" t="s">
        <v>2123</v>
      </c>
      <c r="M273" s="11" t="s">
        <v>2124</v>
      </c>
      <c r="N273" s="11" t="s">
        <v>1764</v>
      </c>
      <c r="O273" s="11" t="s">
        <v>2129</v>
      </c>
      <c r="P273" s="11" t="s">
        <v>83</v>
      </c>
    </row>
    <row r="274" hidden="1">
      <c r="A274" s="11">
        <v>269.0</v>
      </c>
      <c r="B274" s="11" t="s">
        <v>905</v>
      </c>
      <c r="C274" s="11" t="s">
        <v>2137</v>
      </c>
      <c r="D274" s="11" t="s">
        <v>125</v>
      </c>
      <c r="E274" s="11" t="s">
        <v>692</v>
      </c>
      <c r="F274" s="21"/>
      <c r="G274" s="11" t="s">
        <v>79</v>
      </c>
      <c r="H274" s="152">
        <v>36956.0</v>
      </c>
      <c r="I274" s="11" t="s">
        <v>2121</v>
      </c>
      <c r="J274" s="11" t="s">
        <v>2122</v>
      </c>
      <c r="K274" s="11" t="s">
        <v>2122</v>
      </c>
      <c r="L274" s="11" t="s">
        <v>2123</v>
      </c>
      <c r="M274" s="11" t="s">
        <v>2124</v>
      </c>
      <c r="N274" s="11" t="s">
        <v>1547</v>
      </c>
      <c r="O274" s="11" t="s">
        <v>2139</v>
      </c>
      <c r="P274" s="11" t="s">
        <v>90</v>
      </c>
    </row>
    <row r="275" hidden="1">
      <c r="A275" s="11">
        <v>270.0</v>
      </c>
      <c r="B275" s="11" t="s">
        <v>905</v>
      </c>
      <c r="C275" s="11" t="s">
        <v>70</v>
      </c>
      <c r="D275" s="11" t="s">
        <v>1476</v>
      </c>
      <c r="E275" s="11" t="s">
        <v>327</v>
      </c>
      <c r="F275" s="21"/>
      <c r="G275" s="11" t="s">
        <v>79</v>
      </c>
      <c r="H275" s="152">
        <v>38324.0</v>
      </c>
      <c r="I275" s="11" t="s">
        <v>2138</v>
      </c>
      <c r="J275" s="11" t="s">
        <v>2122</v>
      </c>
      <c r="K275" s="11" t="s">
        <v>2122</v>
      </c>
      <c r="L275" s="11" t="s">
        <v>2123</v>
      </c>
      <c r="M275" s="11" t="s">
        <v>2124</v>
      </c>
      <c r="N275" s="11" t="s">
        <v>1302</v>
      </c>
      <c r="O275" s="11" t="s">
        <v>2164</v>
      </c>
      <c r="P275" s="11" t="s">
        <v>81</v>
      </c>
    </row>
    <row r="276" hidden="1">
      <c r="A276" s="11">
        <v>271.0</v>
      </c>
      <c r="B276" s="11" t="s">
        <v>905</v>
      </c>
      <c r="C276" s="11" t="s">
        <v>79</v>
      </c>
      <c r="D276" s="11" t="s">
        <v>412</v>
      </c>
      <c r="E276" s="11" t="s">
        <v>183</v>
      </c>
      <c r="F276" s="21"/>
      <c r="G276" s="11" t="s">
        <v>96</v>
      </c>
      <c r="H276" s="153">
        <v>39794.0</v>
      </c>
      <c r="I276" s="11" t="s">
        <v>2138</v>
      </c>
      <c r="J276" s="11" t="s">
        <v>2122</v>
      </c>
      <c r="K276" s="11" t="s">
        <v>2122</v>
      </c>
      <c r="L276" s="11" t="s">
        <v>2123</v>
      </c>
      <c r="M276" s="11" t="s">
        <v>2124</v>
      </c>
      <c r="N276" s="11" t="s">
        <v>729</v>
      </c>
      <c r="O276" s="11" t="s">
        <v>2141</v>
      </c>
      <c r="P276" s="11" t="s">
        <v>83</v>
      </c>
    </row>
    <row r="277" hidden="1">
      <c r="A277" s="11">
        <v>272.0</v>
      </c>
      <c r="B277" s="11" t="s">
        <v>2270</v>
      </c>
      <c r="C277" s="11" t="s">
        <v>96</v>
      </c>
      <c r="D277" s="11" t="s">
        <v>112</v>
      </c>
      <c r="E277" s="11" t="s">
        <v>110</v>
      </c>
      <c r="F277" s="21"/>
      <c r="G277" s="11" t="s">
        <v>96</v>
      </c>
      <c r="H277" s="152">
        <v>38064.0</v>
      </c>
      <c r="I277" s="11" t="s">
        <v>2121</v>
      </c>
      <c r="J277" s="11" t="s">
        <v>2122</v>
      </c>
      <c r="K277" s="11" t="s">
        <v>2122</v>
      </c>
      <c r="L277" s="11" t="s">
        <v>2123</v>
      </c>
      <c r="M277" s="11" t="s">
        <v>2124</v>
      </c>
      <c r="N277" s="11" t="s">
        <v>1470</v>
      </c>
      <c r="O277" s="11" t="s">
        <v>2150</v>
      </c>
      <c r="P277" s="11" t="s">
        <v>81</v>
      </c>
    </row>
    <row r="278" hidden="1">
      <c r="A278" s="11">
        <v>273.0</v>
      </c>
      <c r="B278" s="11" t="s">
        <v>2271</v>
      </c>
      <c r="C278" s="11" t="s">
        <v>70</v>
      </c>
      <c r="D278" s="11" t="s">
        <v>244</v>
      </c>
      <c r="E278" s="11" t="s">
        <v>1490</v>
      </c>
      <c r="F278" s="21"/>
      <c r="G278" s="11" t="s">
        <v>96</v>
      </c>
      <c r="H278" s="152">
        <v>37053.0</v>
      </c>
      <c r="I278" s="11" t="s">
        <v>2121</v>
      </c>
      <c r="J278" s="11" t="s">
        <v>2122</v>
      </c>
      <c r="K278" s="11" t="s">
        <v>2122</v>
      </c>
      <c r="L278" s="11" t="s">
        <v>2123</v>
      </c>
      <c r="M278" s="11" t="s">
        <v>2124</v>
      </c>
      <c r="N278" s="11" t="s">
        <v>1136</v>
      </c>
      <c r="O278" s="11" t="s">
        <v>2136</v>
      </c>
      <c r="P278" s="11" t="s">
        <v>90</v>
      </c>
    </row>
    <row r="279">
      <c r="A279" s="11">
        <v>274.0</v>
      </c>
      <c r="B279" s="11" t="s">
        <v>2272</v>
      </c>
      <c r="C279" s="11" t="s">
        <v>2148</v>
      </c>
      <c r="D279" s="11" t="s">
        <v>213</v>
      </c>
      <c r="E279" s="11" t="s">
        <v>1612</v>
      </c>
      <c r="F279" s="21"/>
      <c r="G279" s="11" t="s">
        <v>79</v>
      </c>
      <c r="H279" s="152">
        <v>36683.0</v>
      </c>
      <c r="I279" s="11" t="s">
        <v>2121</v>
      </c>
      <c r="J279" s="11" t="s">
        <v>2122</v>
      </c>
      <c r="K279" s="11" t="s">
        <v>2122</v>
      </c>
      <c r="L279" s="11" t="s">
        <v>2123</v>
      </c>
      <c r="M279" s="11" t="s">
        <v>2124</v>
      </c>
      <c r="N279" s="11" t="s">
        <v>1410</v>
      </c>
      <c r="O279" s="11" t="s">
        <v>2139</v>
      </c>
      <c r="P279" s="11" t="s">
        <v>90</v>
      </c>
    </row>
    <row r="280" hidden="1">
      <c r="A280" s="11">
        <v>275.0</v>
      </c>
      <c r="B280" s="11" t="s">
        <v>2272</v>
      </c>
      <c r="C280" s="11" t="s">
        <v>2148</v>
      </c>
      <c r="D280" s="11" t="s">
        <v>107</v>
      </c>
      <c r="E280" s="11" t="s">
        <v>335</v>
      </c>
      <c r="F280" s="21"/>
      <c r="G280" s="11" t="s">
        <v>79</v>
      </c>
      <c r="H280" s="152">
        <v>37895.0</v>
      </c>
      <c r="I280" s="11" t="s">
        <v>2121</v>
      </c>
      <c r="J280" s="11" t="s">
        <v>2122</v>
      </c>
      <c r="K280" s="11" t="s">
        <v>2122</v>
      </c>
      <c r="L280" s="11" t="s">
        <v>2123</v>
      </c>
      <c r="M280" s="11" t="s">
        <v>2124</v>
      </c>
      <c r="N280" s="11" t="s">
        <v>1353</v>
      </c>
      <c r="O280" s="11" t="s">
        <v>2150</v>
      </c>
      <c r="P280" s="11" t="s">
        <v>81</v>
      </c>
    </row>
    <row r="281" hidden="1">
      <c r="A281" s="11">
        <v>276.0</v>
      </c>
      <c r="B281" s="11" t="s">
        <v>1637</v>
      </c>
      <c r="C281" s="11" t="s">
        <v>2142</v>
      </c>
      <c r="D281" s="11" t="s">
        <v>263</v>
      </c>
      <c r="E281" s="11" t="s">
        <v>711</v>
      </c>
      <c r="F281" s="21"/>
      <c r="G281" s="11" t="s">
        <v>79</v>
      </c>
      <c r="H281" s="152">
        <v>36697.0</v>
      </c>
      <c r="I281" s="11" t="s">
        <v>2138</v>
      </c>
      <c r="J281" s="11" t="s">
        <v>2122</v>
      </c>
      <c r="K281" s="11" t="s">
        <v>2122</v>
      </c>
      <c r="L281" s="11" t="s">
        <v>2123</v>
      </c>
      <c r="M281" s="11" t="s">
        <v>2124</v>
      </c>
      <c r="N281" s="11" t="s">
        <v>1577</v>
      </c>
      <c r="O281" s="11" t="s">
        <v>2139</v>
      </c>
      <c r="P281" s="11" t="s">
        <v>90</v>
      </c>
    </row>
    <row r="282" hidden="1">
      <c r="A282" s="11">
        <v>277.0</v>
      </c>
      <c r="B282" s="11" t="s">
        <v>1637</v>
      </c>
      <c r="C282" s="11" t="s">
        <v>96</v>
      </c>
      <c r="D282" s="11" t="s">
        <v>427</v>
      </c>
      <c r="E282" s="11" t="s">
        <v>681</v>
      </c>
      <c r="F282" s="21"/>
      <c r="G282" s="11" t="s">
        <v>79</v>
      </c>
      <c r="H282" s="153">
        <v>36857.0</v>
      </c>
      <c r="I282" s="11" t="s">
        <v>2138</v>
      </c>
      <c r="J282" s="11" t="s">
        <v>2122</v>
      </c>
      <c r="K282" s="11" t="s">
        <v>2122</v>
      </c>
      <c r="L282" s="11" t="s">
        <v>2123</v>
      </c>
      <c r="M282" s="11" t="s">
        <v>2124</v>
      </c>
      <c r="N282" s="11" t="s">
        <v>1480</v>
      </c>
      <c r="O282" s="11" t="s">
        <v>2139</v>
      </c>
      <c r="P282" s="11" t="s">
        <v>90</v>
      </c>
    </row>
    <row r="283" hidden="1">
      <c r="A283" s="11">
        <v>278.0</v>
      </c>
      <c r="B283" s="11" t="s">
        <v>1489</v>
      </c>
      <c r="C283" s="11" t="s">
        <v>2177</v>
      </c>
      <c r="D283" s="11" t="s">
        <v>427</v>
      </c>
      <c r="E283" s="11" t="s">
        <v>173</v>
      </c>
      <c r="F283" s="21"/>
      <c r="G283" s="11" t="s">
        <v>79</v>
      </c>
      <c r="H283" s="152">
        <v>37012.0</v>
      </c>
      <c r="I283" s="11" t="s">
        <v>2121</v>
      </c>
      <c r="J283" s="11" t="s">
        <v>2122</v>
      </c>
      <c r="K283" s="11" t="s">
        <v>2122</v>
      </c>
      <c r="L283" s="11" t="s">
        <v>2123</v>
      </c>
      <c r="M283" s="11" t="s">
        <v>2124</v>
      </c>
      <c r="N283" s="11" t="s">
        <v>1284</v>
      </c>
      <c r="O283" s="11" t="s">
        <v>2136</v>
      </c>
      <c r="P283" s="11" t="s">
        <v>90</v>
      </c>
    </row>
    <row r="284" hidden="1">
      <c r="A284" s="11">
        <v>279.0</v>
      </c>
      <c r="B284" s="11" t="s">
        <v>1014</v>
      </c>
      <c r="C284" s="11" t="s">
        <v>2273</v>
      </c>
      <c r="D284" s="11" t="s">
        <v>1015</v>
      </c>
      <c r="E284" s="21"/>
      <c r="F284" s="21"/>
      <c r="G284" s="11" t="s">
        <v>96</v>
      </c>
      <c r="H284" s="152">
        <v>37431.0</v>
      </c>
      <c r="I284" s="11" t="s">
        <v>2138</v>
      </c>
      <c r="J284" s="11" t="s">
        <v>2122</v>
      </c>
      <c r="K284" s="11" t="s">
        <v>2122</v>
      </c>
      <c r="L284" s="11" t="s">
        <v>2123</v>
      </c>
      <c r="M284" s="11" t="s">
        <v>2124</v>
      </c>
      <c r="N284" s="11" t="s">
        <v>89</v>
      </c>
      <c r="O284" s="11" t="s">
        <v>2171</v>
      </c>
      <c r="P284" s="11" t="s">
        <v>90</v>
      </c>
    </row>
    <row r="285" hidden="1">
      <c r="A285" s="11">
        <v>280.0</v>
      </c>
      <c r="B285" s="11" t="s">
        <v>2274</v>
      </c>
      <c r="C285" s="11" t="s">
        <v>2137</v>
      </c>
      <c r="D285" s="11" t="s">
        <v>132</v>
      </c>
      <c r="E285" s="11" t="s">
        <v>249</v>
      </c>
      <c r="F285" s="21"/>
      <c r="G285" s="11" t="s">
        <v>79</v>
      </c>
      <c r="H285" s="152">
        <v>40637.0</v>
      </c>
      <c r="I285" s="11" t="s">
        <v>2143</v>
      </c>
      <c r="J285" s="11" t="s">
        <v>2122</v>
      </c>
      <c r="K285" s="11" t="s">
        <v>2122</v>
      </c>
      <c r="L285" s="11" t="s">
        <v>2123</v>
      </c>
      <c r="M285" s="11" t="s">
        <v>2124</v>
      </c>
      <c r="N285" s="11" t="s">
        <v>1005</v>
      </c>
      <c r="O285" s="11" t="s">
        <v>2155</v>
      </c>
      <c r="P285" s="11" t="s">
        <v>83</v>
      </c>
    </row>
    <row r="286" hidden="1">
      <c r="A286" s="11">
        <v>281.0</v>
      </c>
      <c r="B286" s="11" t="s">
        <v>609</v>
      </c>
      <c r="C286" s="11" t="s">
        <v>2137</v>
      </c>
      <c r="D286" s="11" t="s">
        <v>77</v>
      </c>
      <c r="E286" s="21"/>
      <c r="F286" s="21"/>
      <c r="G286" s="11" t="s">
        <v>79</v>
      </c>
      <c r="H286" s="152">
        <v>39987.0</v>
      </c>
      <c r="I286" s="11" t="s">
        <v>2121</v>
      </c>
      <c r="J286" s="11" t="s">
        <v>2122</v>
      </c>
      <c r="K286" s="11" t="s">
        <v>2122</v>
      </c>
      <c r="L286" s="11" t="s">
        <v>2123</v>
      </c>
      <c r="M286" s="11" t="s">
        <v>2124</v>
      </c>
      <c r="N286" s="11" t="s">
        <v>396</v>
      </c>
      <c r="O286" s="11" t="s">
        <v>2127</v>
      </c>
      <c r="P286" s="11" t="s">
        <v>83</v>
      </c>
    </row>
    <row r="287" hidden="1">
      <c r="A287" s="11">
        <v>282.0</v>
      </c>
      <c r="B287" s="11" t="s">
        <v>906</v>
      </c>
      <c r="C287" s="11" t="s">
        <v>2135</v>
      </c>
      <c r="D287" s="11" t="s">
        <v>688</v>
      </c>
      <c r="E287" s="11" t="s">
        <v>350</v>
      </c>
      <c r="F287" s="21"/>
      <c r="G287" s="11" t="s">
        <v>79</v>
      </c>
      <c r="H287" s="152">
        <v>39451.0</v>
      </c>
      <c r="I287" s="11" t="s">
        <v>2121</v>
      </c>
      <c r="J287" s="11" t="s">
        <v>2122</v>
      </c>
      <c r="K287" s="11" t="s">
        <v>2122</v>
      </c>
      <c r="L287" s="11" t="s">
        <v>2123</v>
      </c>
      <c r="M287" s="11" t="s">
        <v>2124</v>
      </c>
      <c r="N287" s="11" t="s">
        <v>729</v>
      </c>
      <c r="O287" s="11" t="s">
        <v>2141</v>
      </c>
      <c r="P287" s="11" t="s">
        <v>83</v>
      </c>
    </row>
    <row r="288" hidden="1">
      <c r="A288" s="11">
        <v>283.0</v>
      </c>
      <c r="B288" s="11" t="s">
        <v>123</v>
      </c>
      <c r="C288" s="11" t="s">
        <v>2148</v>
      </c>
      <c r="D288" s="11" t="s">
        <v>272</v>
      </c>
      <c r="E288" s="11" t="s">
        <v>132</v>
      </c>
      <c r="F288" s="21"/>
      <c r="G288" s="11" t="s">
        <v>79</v>
      </c>
      <c r="H288" s="152">
        <v>36731.0</v>
      </c>
      <c r="I288" s="11" t="s">
        <v>2138</v>
      </c>
      <c r="J288" s="11" t="s">
        <v>2122</v>
      </c>
      <c r="K288" s="11" t="s">
        <v>2122</v>
      </c>
      <c r="L288" s="11" t="s">
        <v>2123</v>
      </c>
      <c r="M288" s="11" t="s">
        <v>2124</v>
      </c>
      <c r="N288" s="11" t="s">
        <v>1480</v>
      </c>
      <c r="O288" s="11" t="s">
        <v>2139</v>
      </c>
      <c r="P288" s="11" t="s">
        <v>90</v>
      </c>
    </row>
    <row r="289" hidden="1">
      <c r="A289" s="11">
        <v>284.0</v>
      </c>
      <c r="B289" s="11" t="s">
        <v>123</v>
      </c>
      <c r="C289" s="11" t="s">
        <v>71</v>
      </c>
      <c r="D289" s="11" t="s">
        <v>149</v>
      </c>
      <c r="E289" s="11" t="s">
        <v>132</v>
      </c>
      <c r="F289" s="21"/>
      <c r="G289" s="11" t="s">
        <v>79</v>
      </c>
      <c r="H289" s="153">
        <v>38680.0</v>
      </c>
      <c r="I289" s="11" t="s">
        <v>2138</v>
      </c>
      <c r="J289" s="11" t="s">
        <v>2122</v>
      </c>
      <c r="K289" s="11" t="s">
        <v>2122</v>
      </c>
      <c r="L289" s="11" t="s">
        <v>2123</v>
      </c>
      <c r="M289" s="11" t="s">
        <v>2124</v>
      </c>
      <c r="N289" s="11" t="s">
        <v>1078</v>
      </c>
      <c r="O289" s="11" t="s">
        <v>2125</v>
      </c>
      <c r="P289" s="11" t="s">
        <v>81</v>
      </c>
    </row>
    <row r="290" hidden="1">
      <c r="A290" s="11">
        <v>285.0</v>
      </c>
      <c r="B290" s="11" t="s">
        <v>123</v>
      </c>
      <c r="C290" s="11" t="s">
        <v>2142</v>
      </c>
      <c r="D290" s="11" t="s">
        <v>115</v>
      </c>
      <c r="E290" s="21"/>
      <c r="F290" s="21"/>
      <c r="G290" s="11" t="s">
        <v>79</v>
      </c>
      <c r="H290" s="153">
        <v>39397.0</v>
      </c>
      <c r="I290" s="11" t="s">
        <v>2138</v>
      </c>
      <c r="J290" s="11" t="s">
        <v>2122</v>
      </c>
      <c r="K290" s="11" t="s">
        <v>2122</v>
      </c>
      <c r="L290" s="11" t="s">
        <v>2123</v>
      </c>
      <c r="M290" s="11" t="s">
        <v>2124</v>
      </c>
      <c r="N290" s="11" t="s">
        <v>851</v>
      </c>
      <c r="O290" s="11" t="s">
        <v>2152</v>
      </c>
      <c r="P290" s="11" t="s">
        <v>83</v>
      </c>
    </row>
    <row r="291" hidden="1">
      <c r="A291" s="11">
        <v>286.0</v>
      </c>
      <c r="B291" s="11" t="s">
        <v>2275</v>
      </c>
      <c r="C291" s="11" t="s">
        <v>2167</v>
      </c>
      <c r="D291" s="11" t="s">
        <v>1471</v>
      </c>
      <c r="E291" s="21"/>
      <c r="F291" s="21"/>
      <c r="G291" s="11" t="s">
        <v>79</v>
      </c>
      <c r="H291" s="152">
        <v>36332.0</v>
      </c>
      <c r="I291" s="11" t="s">
        <v>2121</v>
      </c>
      <c r="J291" s="11" t="s">
        <v>2122</v>
      </c>
      <c r="K291" s="11" t="s">
        <v>2122</v>
      </c>
      <c r="L291" s="11" t="s">
        <v>2123</v>
      </c>
      <c r="M291" s="11" t="s">
        <v>2124</v>
      </c>
      <c r="N291" s="11" t="s">
        <v>1607</v>
      </c>
      <c r="O291" s="11" t="s">
        <v>2134</v>
      </c>
      <c r="P291" s="11" t="s">
        <v>90</v>
      </c>
    </row>
    <row r="292" hidden="1">
      <c r="A292" s="11">
        <v>287.0</v>
      </c>
      <c r="B292" s="11" t="s">
        <v>680</v>
      </c>
      <c r="C292" s="11" t="s">
        <v>79</v>
      </c>
      <c r="D292" s="11" t="s">
        <v>681</v>
      </c>
      <c r="E292" s="11" t="s">
        <v>126</v>
      </c>
      <c r="F292" s="21"/>
      <c r="G292" s="11" t="s">
        <v>79</v>
      </c>
      <c r="H292" s="152">
        <v>39722.0</v>
      </c>
      <c r="I292" s="11" t="s">
        <v>2138</v>
      </c>
      <c r="J292" s="11" t="s">
        <v>2122</v>
      </c>
      <c r="K292" s="11" t="s">
        <v>2122</v>
      </c>
      <c r="L292" s="11" t="s">
        <v>2123</v>
      </c>
      <c r="M292" s="11" t="s">
        <v>2124</v>
      </c>
      <c r="N292" s="11" t="s">
        <v>466</v>
      </c>
      <c r="O292" s="11" t="s">
        <v>2127</v>
      </c>
      <c r="P292" s="11" t="s">
        <v>83</v>
      </c>
    </row>
    <row r="293" hidden="1">
      <c r="A293" s="11">
        <v>288.0</v>
      </c>
      <c r="B293" s="11" t="s">
        <v>736</v>
      </c>
      <c r="C293" s="11" t="s">
        <v>2148</v>
      </c>
      <c r="D293" s="11" t="s">
        <v>132</v>
      </c>
      <c r="E293" s="11" t="s">
        <v>157</v>
      </c>
      <c r="F293" s="21"/>
      <c r="G293" s="11" t="s">
        <v>79</v>
      </c>
      <c r="H293" s="152">
        <v>37659.0</v>
      </c>
      <c r="I293" s="11" t="s">
        <v>2121</v>
      </c>
      <c r="J293" s="11" t="s">
        <v>2122</v>
      </c>
      <c r="K293" s="11" t="s">
        <v>2122</v>
      </c>
      <c r="L293" s="11" t="s">
        <v>2123</v>
      </c>
      <c r="M293" s="11" t="s">
        <v>2124</v>
      </c>
      <c r="N293" s="11" t="s">
        <v>1470</v>
      </c>
      <c r="O293" s="11" t="s">
        <v>2150</v>
      </c>
      <c r="P293" s="11" t="s">
        <v>81</v>
      </c>
    </row>
    <row r="294" hidden="1">
      <c r="A294" s="11">
        <v>289.0</v>
      </c>
      <c r="B294" s="11" t="s">
        <v>1143</v>
      </c>
      <c r="C294" s="11" t="s">
        <v>2276</v>
      </c>
      <c r="D294" s="11" t="s">
        <v>87</v>
      </c>
      <c r="E294" s="11" t="s">
        <v>159</v>
      </c>
      <c r="F294" s="21"/>
      <c r="G294" s="11" t="s">
        <v>79</v>
      </c>
      <c r="H294" s="153">
        <v>37619.0</v>
      </c>
      <c r="I294" s="11" t="s">
        <v>2138</v>
      </c>
      <c r="J294" s="11" t="s">
        <v>2122</v>
      </c>
      <c r="K294" s="11" t="s">
        <v>2122</v>
      </c>
      <c r="L294" s="11" t="s">
        <v>2123</v>
      </c>
      <c r="M294" s="11" t="s">
        <v>2124</v>
      </c>
      <c r="N294" s="11" t="s">
        <v>312</v>
      </c>
      <c r="O294" s="11" t="s">
        <v>2171</v>
      </c>
      <c r="P294" s="11" t="s">
        <v>90</v>
      </c>
    </row>
    <row r="295" hidden="1">
      <c r="A295" s="11">
        <v>290.0</v>
      </c>
      <c r="B295" s="11" t="s">
        <v>1638</v>
      </c>
      <c r="C295" s="11" t="s">
        <v>79</v>
      </c>
      <c r="D295" s="11" t="s">
        <v>285</v>
      </c>
      <c r="E295" s="11" t="s">
        <v>235</v>
      </c>
      <c r="F295" s="21"/>
      <c r="G295" s="11" t="s">
        <v>96</v>
      </c>
      <c r="H295" s="152">
        <v>36807.0</v>
      </c>
      <c r="I295" s="11" t="s">
        <v>2121</v>
      </c>
      <c r="J295" s="11" t="s">
        <v>2122</v>
      </c>
      <c r="K295" s="11" t="s">
        <v>2122</v>
      </c>
      <c r="L295" s="11" t="s">
        <v>2123</v>
      </c>
      <c r="M295" s="11" t="s">
        <v>2124</v>
      </c>
      <c r="N295" s="11" t="s">
        <v>1480</v>
      </c>
      <c r="O295" s="11" t="s">
        <v>2139</v>
      </c>
      <c r="P295" s="11" t="s">
        <v>90</v>
      </c>
    </row>
    <row r="296" hidden="1">
      <c r="A296" s="11">
        <v>291.0</v>
      </c>
      <c r="B296" s="11" t="s">
        <v>1313</v>
      </c>
      <c r="C296" s="11" t="s">
        <v>79</v>
      </c>
      <c r="D296" s="11" t="s">
        <v>535</v>
      </c>
      <c r="E296" s="21"/>
      <c r="F296" s="21"/>
      <c r="G296" s="11" t="s">
        <v>79</v>
      </c>
      <c r="H296" s="152">
        <v>38540.0</v>
      </c>
      <c r="I296" s="11" t="s">
        <v>2138</v>
      </c>
      <c r="J296" s="11" t="s">
        <v>2122</v>
      </c>
      <c r="K296" s="11" t="s">
        <v>2122</v>
      </c>
      <c r="L296" s="11" t="s">
        <v>2123</v>
      </c>
      <c r="M296" s="11" t="s">
        <v>2124</v>
      </c>
      <c r="N296" s="11" t="s">
        <v>1078</v>
      </c>
      <c r="O296" s="11" t="s">
        <v>2125</v>
      </c>
      <c r="P296" s="11" t="s">
        <v>81</v>
      </c>
    </row>
    <row r="297" hidden="1">
      <c r="A297" s="11">
        <v>292.0</v>
      </c>
      <c r="B297" s="11" t="s">
        <v>739</v>
      </c>
      <c r="C297" s="11" t="s">
        <v>70</v>
      </c>
      <c r="D297" s="11" t="s">
        <v>404</v>
      </c>
      <c r="E297" s="11" t="s">
        <v>650</v>
      </c>
      <c r="F297" s="21"/>
      <c r="G297" s="11" t="s">
        <v>96</v>
      </c>
      <c r="H297" s="152">
        <v>38088.0</v>
      </c>
      <c r="I297" s="11" t="s">
        <v>2138</v>
      </c>
      <c r="J297" s="11" t="s">
        <v>2122</v>
      </c>
      <c r="K297" s="11" t="s">
        <v>2122</v>
      </c>
      <c r="L297" s="11" t="s">
        <v>2123</v>
      </c>
      <c r="M297" s="11" t="s">
        <v>2124</v>
      </c>
      <c r="N297" s="11" t="s">
        <v>1237</v>
      </c>
      <c r="O297" s="11" t="s">
        <v>2164</v>
      </c>
      <c r="P297" s="11" t="s">
        <v>81</v>
      </c>
    </row>
    <row r="298" hidden="1">
      <c r="A298" s="11">
        <v>293.0</v>
      </c>
      <c r="B298" s="11" t="s">
        <v>739</v>
      </c>
      <c r="C298" s="11" t="s">
        <v>70</v>
      </c>
      <c r="D298" s="11" t="s">
        <v>217</v>
      </c>
      <c r="E298" s="11" t="s">
        <v>740</v>
      </c>
      <c r="F298" s="21"/>
      <c r="G298" s="11" t="s">
        <v>96</v>
      </c>
      <c r="H298" s="152">
        <v>40148.0</v>
      </c>
      <c r="I298" s="11" t="s">
        <v>2121</v>
      </c>
      <c r="J298" s="11" t="s">
        <v>2122</v>
      </c>
      <c r="K298" s="11" t="s">
        <v>2122</v>
      </c>
      <c r="L298" s="11" t="s">
        <v>2123</v>
      </c>
      <c r="M298" s="11" t="s">
        <v>2124</v>
      </c>
      <c r="N298" s="11" t="s">
        <v>529</v>
      </c>
      <c r="O298" s="11" t="s">
        <v>2127</v>
      </c>
      <c r="P298" s="11" t="s">
        <v>83</v>
      </c>
    </row>
    <row r="299" hidden="1">
      <c r="A299" s="11">
        <v>294.0</v>
      </c>
      <c r="B299" s="11" t="s">
        <v>739</v>
      </c>
      <c r="C299" s="11" t="s">
        <v>70</v>
      </c>
      <c r="D299" s="11" t="s">
        <v>705</v>
      </c>
      <c r="E299" s="11" t="s">
        <v>956</v>
      </c>
      <c r="F299" s="21"/>
      <c r="G299" s="11" t="s">
        <v>96</v>
      </c>
      <c r="H299" s="152">
        <v>41070.0</v>
      </c>
      <c r="I299" s="11" t="s">
        <v>2143</v>
      </c>
      <c r="J299" s="11" t="s">
        <v>2122</v>
      </c>
      <c r="K299" s="11" t="s">
        <v>2122</v>
      </c>
      <c r="L299" s="11" t="s">
        <v>2123</v>
      </c>
      <c r="M299" s="11" t="s">
        <v>2124</v>
      </c>
      <c r="N299" s="11" t="s">
        <v>1753</v>
      </c>
      <c r="O299" s="11" t="s">
        <v>2213</v>
      </c>
      <c r="P299" s="11" t="s">
        <v>2205</v>
      </c>
    </row>
    <row r="300" hidden="1">
      <c r="A300" s="11">
        <v>295.0</v>
      </c>
      <c r="B300" s="11" t="s">
        <v>2277</v>
      </c>
      <c r="C300" s="11" t="s">
        <v>2144</v>
      </c>
      <c r="D300" s="11" t="s">
        <v>263</v>
      </c>
      <c r="E300" s="11" t="s">
        <v>143</v>
      </c>
      <c r="F300" s="21"/>
      <c r="G300" s="11" t="s">
        <v>79</v>
      </c>
      <c r="H300" s="152">
        <v>36435.0</v>
      </c>
      <c r="I300" s="11" t="s">
        <v>2188</v>
      </c>
      <c r="J300" s="11" t="s">
        <v>2122</v>
      </c>
      <c r="K300" s="11" t="s">
        <v>2122</v>
      </c>
      <c r="L300" s="11" t="s">
        <v>2123</v>
      </c>
      <c r="M300" s="11" t="s">
        <v>2124</v>
      </c>
      <c r="N300" s="11" t="s">
        <v>1607</v>
      </c>
      <c r="O300" s="11" t="s">
        <v>2134</v>
      </c>
      <c r="P300" s="11" t="s">
        <v>90</v>
      </c>
    </row>
    <row r="301" hidden="1">
      <c r="A301" s="11">
        <v>296.0</v>
      </c>
      <c r="B301" s="11" t="s">
        <v>741</v>
      </c>
      <c r="C301" s="11" t="s">
        <v>2142</v>
      </c>
      <c r="D301" s="11" t="s">
        <v>335</v>
      </c>
      <c r="E301" s="11" t="s">
        <v>719</v>
      </c>
      <c r="F301" s="21"/>
      <c r="G301" s="11" t="s">
        <v>79</v>
      </c>
      <c r="H301" s="152">
        <v>40034.0</v>
      </c>
      <c r="I301" s="11" t="s">
        <v>2121</v>
      </c>
      <c r="J301" s="11" t="s">
        <v>2122</v>
      </c>
      <c r="K301" s="11" t="s">
        <v>2122</v>
      </c>
      <c r="L301" s="11" t="s">
        <v>2123</v>
      </c>
      <c r="M301" s="11" t="s">
        <v>2124</v>
      </c>
      <c r="N301" s="11" t="s">
        <v>529</v>
      </c>
      <c r="O301" s="11" t="s">
        <v>2127</v>
      </c>
      <c r="P301" s="11" t="s">
        <v>83</v>
      </c>
    </row>
    <row r="302" hidden="1">
      <c r="A302" s="11">
        <v>297.0</v>
      </c>
      <c r="B302" s="11" t="s">
        <v>492</v>
      </c>
      <c r="C302" s="11" t="s">
        <v>2198</v>
      </c>
      <c r="D302" s="11" t="s">
        <v>115</v>
      </c>
      <c r="E302" s="11" t="s">
        <v>77</v>
      </c>
      <c r="F302" s="21"/>
      <c r="G302" s="11" t="s">
        <v>79</v>
      </c>
      <c r="H302" s="152">
        <v>40435.0</v>
      </c>
      <c r="I302" s="11" t="s">
        <v>2121</v>
      </c>
      <c r="J302" s="11" t="s">
        <v>2122</v>
      </c>
      <c r="K302" s="11" t="s">
        <v>2122</v>
      </c>
      <c r="L302" s="11" t="s">
        <v>2123</v>
      </c>
      <c r="M302" s="11" t="s">
        <v>2124</v>
      </c>
      <c r="N302" s="11" t="s">
        <v>1764</v>
      </c>
      <c r="O302" s="11" t="s">
        <v>2129</v>
      </c>
      <c r="P302" s="11" t="s">
        <v>83</v>
      </c>
    </row>
    <row r="303" hidden="1">
      <c r="A303" s="11">
        <v>298.0</v>
      </c>
      <c r="B303" s="11" t="s">
        <v>1298</v>
      </c>
      <c r="C303" s="11" t="s">
        <v>70</v>
      </c>
      <c r="D303" s="11" t="s">
        <v>224</v>
      </c>
      <c r="E303" s="21"/>
      <c r="F303" s="21"/>
      <c r="G303" s="11" t="s">
        <v>96</v>
      </c>
      <c r="H303" s="153">
        <v>37605.0</v>
      </c>
      <c r="I303" s="11" t="s">
        <v>2138</v>
      </c>
      <c r="J303" s="11" t="s">
        <v>2122</v>
      </c>
      <c r="K303" s="11" t="s">
        <v>2122</v>
      </c>
      <c r="L303" s="11" t="s">
        <v>2123</v>
      </c>
      <c r="M303" s="11" t="s">
        <v>2124</v>
      </c>
      <c r="N303" s="11" t="s">
        <v>679</v>
      </c>
      <c r="O303" s="11" t="s">
        <v>2171</v>
      </c>
      <c r="P303" s="11" t="s">
        <v>90</v>
      </c>
    </row>
    <row r="304" hidden="1">
      <c r="A304" s="11">
        <v>299.0</v>
      </c>
      <c r="B304" s="11" t="s">
        <v>364</v>
      </c>
      <c r="C304" s="11" t="s">
        <v>70</v>
      </c>
      <c r="D304" s="11" t="s">
        <v>77</v>
      </c>
      <c r="E304" s="11" t="s">
        <v>87</v>
      </c>
      <c r="F304" s="21"/>
      <c r="G304" s="11" t="s">
        <v>79</v>
      </c>
      <c r="H304" s="152">
        <v>37934.0</v>
      </c>
      <c r="I304" s="11" t="s">
        <v>2138</v>
      </c>
      <c r="J304" s="11" t="s">
        <v>2122</v>
      </c>
      <c r="K304" s="11" t="s">
        <v>2122</v>
      </c>
      <c r="L304" s="11" t="s">
        <v>2123</v>
      </c>
      <c r="M304" s="11" t="s">
        <v>2124</v>
      </c>
      <c r="N304" s="11" t="s">
        <v>1353</v>
      </c>
      <c r="O304" s="11" t="s">
        <v>2150</v>
      </c>
      <c r="P304" s="11" t="s">
        <v>81</v>
      </c>
    </row>
    <row r="305" hidden="1">
      <c r="A305" s="11">
        <v>300.0</v>
      </c>
      <c r="B305" s="11" t="s">
        <v>547</v>
      </c>
      <c r="C305" s="11" t="s">
        <v>2142</v>
      </c>
      <c r="D305" s="11" t="s">
        <v>2278</v>
      </c>
      <c r="E305" s="21"/>
      <c r="F305" s="21"/>
      <c r="G305" s="11" t="s">
        <v>96</v>
      </c>
      <c r="H305" s="152">
        <v>40305.0</v>
      </c>
      <c r="I305" s="11" t="s">
        <v>2121</v>
      </c>
      <c r="J305" s="11" t="s">
        <v>2122</v>
      </c>
      <c r="K305" s="11" t="s">
        <v>2122</v>
      </c>
      <c r="L305" s="11" t="s">
        <v>2123</v>
      </c>
      <c r="M305" s="11" t="s">
        <v>2124</v>
      </c>
      <c r="N305" s="11" t="s">
        <v>1768</v>
      </c>
      <c r="O305" s="11" t="s">
        <v>2129</v>
      </c>
      <c r="P305" s="11" t="s">
        <v>83</v>
      </c>
    </row>
    <row r="306" hidden="1">
      <c r="A306" s="11">
        <v>301.0</v>
      </c>
      <c r="B306" s="11" t="s">
        <v>108</v>
      </c>
      <c r="C306" s="11" t="s">
        <v>2142</v>
      </c>
      <c r="D306" s="11" t="s">
        <v>109</v>
      </c>
      <c r="E306" s="21"/>
      <c r="F306" s="21"/>
      <c r="G306" s="11" t="s">
        <v>96</v>
      </c>
      <c r="H306" s="152">
        <v>40739.0</v>
      </c>
      <c r="I306" s="11" t="s">
        <v>2121</v>
      </c>
      <c r="J306" s="11" t="s">
        <v>2122</v>
      </c>
      <c r="K306" s="11" t="s">
        <v>2122</v>
      </c>
      <c r="L306" s="11" t="s">
        <v>2123</v>
      </c>
      <c r="M306" s="11" t="s">
        <v>2124</v>
      </c>
      <c r="N306" s="11" t="s">
        <v>950</v>
      </c>
      <c r="O306" s="11" t="s">
        <v>2155</v>
      </c>
      <c r="P306" s="11" t="s">
        <v>83</v>
      </c>
    </row>
    <row r="307" hidden="1">
      <c r="A307" s="11">
        <v>302.0</v>
      </c>
      <c r="B307" s="11" t="s">
        <v>2279</v>
      </c>
      <c r="C307" s="11" t="s">
        <v>2157</v>
      </c>
      <c r="D307" s="11" t="s">
        <v>395</v>
      </c>
      <c r="E307" s="11" t="s">
        <v>147</v>
      </c>
      <c r="F307" s="11" t="s">
        <v>110</v>
      </c>
      <c r="G307" s="11" t="s">
        <v>96</v>
      </c>
      <c r="H307" s="152">
        <v>36408.0</v>
      </c>
      <c r="I307" s="11" t="s">
        <v>2121</v>
      </c>
      <c r="J307" s="11" t="s">
        <v>2122</v>
      </c>
      <c r="K307" s="11" t="s">
        <v>2122</v>
      </c>
      <c r="L307" s="11" t="s">
        <v>2123</v>
      </c>
      <c r="M307" s="11" t="s">
        <v>2124</v>
      </c>
      <c r="N307" s="11" t="s">
        <v>1690</v>
      </c>
      <c r="O307" s="11" t="s">
        <v>2134</v>
      </c>
      <c r="P307" s="11" t="s">
        <v>90</v>
      </c>
    </row>
    <row r="308" hidden="1">
      <c r="A308" s="11">
        <v>303.0</v>
      </c>
      <c r="B308" s="11" t="s">
        <v>325</v>
      </c>
      <c r="C308" s="11" t="s">
        <v>2144</v>
      </c>
      <c r="D308" s="11" t="s">
        <v>240</v>
      </c>
      <c r="E308" s="11" t="s">
        <v>1293</v>
      </c>
      <c r="F308" s="21"/>
      <c r="G308" s="11" t="s">
        <v>96</v>
      </c>
      <c r="H308" s="152">
        <v>36717.0</v>
      </c>
      <c r="I308" s="11" t="s">
        <v>2280</v>
      </c>
      <c r="J308" s="11" t="s">
        <v>2122</v>
      </c>
      <c r="K308" s="11" t="s">
        <v>2122</v>
      </c>
      <c r="L308" s="11" t="s">
        <v>2123</v>
      </c>
      <c r="M308" s="11" t="s">
        <v>2124</v>
      </c>
      <c r="N308" s="11" t="s">
        <v>1547</v>
      </c>
      <c r="O308" s="11" t="s">
        <v>2139</v>
      </c>
      <c r="P308" s="11" t="s">
        <v>90</v>
      </c>
    </row>
    <row r="309" hidden="1">
      <c r="A309" s="11">
        <v>304.0</v>
      </c>
      <c r="B309" s="11" t="s">
        <v>325</v>
      </c>
      <c r="C309" s="11" t="s">
        <v>2144</v>
      </c>
      <c r="D309" s="11" t="s">
        <v>259</v>
      </c>
      <c r="E309" s="11" t="s">
        <v>134</v>
      </c>
      <c r="F309" s="21"/>
      <c r="G309" s="11" t="s">
        <v>96</v>
      </c>
      <c r="H309" s="152">
        <v>40856.0</v>
      </c>
      <c r="I309" s="11" t="s">
        <v>2121</v>
      </c>
      <c r="J309" s="11" t="s">
        <v>2122</v>
      </c>
      <c r="K309" s="11" t="s">
        <v>2122</v>
      </c>
      <c r="L309" s="11" t="s">
        <v>2123</v>
      </c>
      <c r="M309" s="11" t="s">
        <v>2124</v>
      </c>
      <c r="N309" s="11" t="s">
        <v>1056</v>
      </c>
      <c r="O309" s="11" t="s">
        <v>2155</v>
      </c>
      <c r="P309" s="11" t="s">
        <v>83</v>
      </c>
    </row>
    <row r="310" hidden="1">
      <c r="A310" s="11">
        <v>305.0</v>
      </c>
      <c r="B310" s="11" t="s">
        <v>1147</v>
      </c>
      <c r="C310" s="11" t="s">
        <v>2281</v>
      </c>
      <c r="D310" s="11" t="s">
        <v>451</v>
      </c>
      <c r="E310" s="11" t="s">
        <v>143</v>
      </c>
      <c r="F310" s="21"/>
      <c r="G310" s="11" t="s">
        <v>79</v>
      </c>
      <c r="H310" s="153">
        <v>37573.0</v>
      </c>
      <c r="I310" s="11" t="s">
        <v>2138</v>
      </c>
      <c r="J310" s="11" t="s">
        <v>2122</v>
      </c>
      <c r="K310" s="11" t="s">
        <v>2122</v>
      </c>
      <c r="L310" s="11" t="s">
        <v>2123</v>
      </c>
      <c r="M310" s="11" t="s">
        <v>2124</v>
      </c>
      <c r="N310" s="11" t="s">
        <v>312</v>
      </c>
      <c r="O310" s="11" t="s">
        <v>2171</v>
      </c>
      <c r="P310" s="11" t="s">
        <v>90</v>
      </c>
    </row>
    <row r="311" hidden="1">
      <c r="A311" s="11">
        <v>306.0</v>
      </c>
      <c r="B311" s="11" t="s">
        <v>1697</v>
      </c>
      <c r="C311" s="11" t="s">
        <v>2177</v>
      </c>
      <c r="D311" s="11" t="s">
        <v>77</v>
      </c>
      <c r="E311" s="11" t="s">
        <v>157</v>
      </c>
      <c r="F311" s="21"/>
      <c r="G311" s="11" t="s">
        <v>79</v>
      </c>
      <c r="H311" s="152">
        <v>36832.0</v>
      </c>
      <c r="I311" s="11" t="s">
        <v>2121</v>
      </c>
      <c r="J311" s="11" t="s">
        <v>2122</v>
      </c>
      <c r="K311" s="11" t="s">
        <v>2122</v>
      </c>
      <c r="L311" s="11" t="s">
        <v>2123</v>
      </c>
      <c r="M311" s="11" t="s">
        <v>2124</v>
      </c>
      <c r="N311" s="11" t="s">
        <v>1547</v>
      </c>
      <c r="O311" s="11" t="s">
        <v>2139</v>
      </c>
      <c r="P311" s="11" t="s">
        <v>90</v>
      </c>
    </row>
    <row r="312" hidden="1">
      <c r="A312" s="11">
        <v>307.0</v>
      </c>
      <c r="B312" s="11" t="s">
        <v>111</v>
      </c>
      <c r="C312" s="11" t="s">
        <v>2137</v>
      </c>
      <c r="D312" s="11" t="s">
        <v>252</v>
      </c>
      <c r="E312" s="11" t="s">
        <v>110</v>
      </c>
      <c r="F312" s="21"/>
      <c r="G312" s="11" t="s">
        <v>96</v>
      </c>
      <c r="H312" s="152">
        <v>39357.0</v>
      </c>
      <c r="I312" s="11" t="s">
        <v>2138</v>
      </c>
      <c r="J312" s="11" t="s">
        <v>2122</v>
      </c>
      <c r="K312" s="11" t="s">
        <v>2122</v>
      </c>
      <c r="L312" s="11" t="s">
        <v>2123</v>
      </c>
      <c r="M312" s="11" t="s">
        <v>2124</v>
      </c>
      <c r="N312" s="11" t="s">
        <v>851</v>
      </c>
      <c r="O312" s="11" t="s">
        <v>2152</v>
      </c>
      <c r="P312" s="11" t="s">
        <v>83</v>
      </c>
    </row>
    <row r="313" hidden="1">
      <c r="A313" s="11">
        <v>308.0</v>
      </c>
      <c r="B313" s="11" t="s">
        <v>111</v>
      </c>
      <c r="C313" s="11" t="s">
        <v>2137</v>
      </c>
      <c r="D313" s="11" t="s">
        <v>112</v>
      </c>
      <c r="E313" s="11" t="s">
        <v>113</v>
      </c>
      <c r="F313" s="21"/>
      <c r="G313" s="11" t="s">
        <v>96</v>
      </c>
      <c r="H313" s="152">
        <v>40582.0</v>
      </c>
      <c r="I313" s="11" t="s">
        <v>2138</v>
      </c>
      <c r="J313" s="11" t="s">
        <v>2122</v>
      </c>
      <c r="K313" s="11" t="s">
        <v>2122</v>
      </c>
      <c r="L313" s="11" t="s">
        <v>2123</v>
      </c>
      <c r="M313" s="11" t="s">
        <v>2124</v>
      </c>
      <c r="N313" s="11" t="s">
        <v>950</v>
      </c>
      <c r="O313" s="11" t="s">
        <v>2155</v>
      </c>
      <c r="P313" s="11" t="s">
        <v>83</v>
      </c>
    </row>
    <row r="314" hidden="1">
      <c r="A314" s="11">
        <v>309.0</v>
      </c>
      <c r="B314" s="11" t="s">
        <v>1242</v>
      </c>
      <c r="C314" s="11" t="s">
        <v>96</v>
      </c>
      <c r="D314" s="11" t="s">
        <v>112</v>
      </c>
      <c r="E314" s="21"/>
      <c r="F314" s="21"/>
      <c r="G314" s="11" t="s">
        <v>96</v>
      </c>
      <c r="H314" s="152">
        <v>38482.0</v>
      </c>
      <c r="I314" s="11" t="s">
        <v>2138</v>
      </c>
      <c r="J314" s="11" t="s">
        <v>2122</v>
      </c>
      <c r="K314" s="11" t="s">
        <v>2122</v>
      </c>
      <c r="L314" s="11" t="s">
        <v>2123</v>
      </c>
      <c r="M314" s="11" t="s">
        <v>2124</v>
      </c>
      <c r="N314" s="11" t="s">
        <v>937</v>
      </c>
      <c r="O314" s="11" t="s">
        <v>2125</v>
      </c>
      <c r="P314" s="11" t="s">
        <v>81</v>
      </c>
    </row>
    <row r="315" hidden="1">
      <c r="A315" s="11">
        <v>310.0</v>
      </c>
      <c r="B315" s="11" t="s">
        <v>2282</v>
      </c>
      <c r="C315" s="11" t="s">
        <v>70</v>
      </c>
      <c r="D315" s="11" t="s">
        <v>153</v>
      </c>
      <c r="E315" s="11" t="s">
        <v>596</v>
      </c>
      <c r="F315" s="21"/>
      <c r="G315" s="11" t="s">
        <v>79</v>
      </c>
      <c r="H315" s="152">
        <v>40077.0</v>
      </c>
      <c r="I315" s="11" t="s">
        <v>2130</v>
      </c>
      <c r="J315" s="11" t="s">
        <v>2122</v>
      </c>
      <c r="K315" s="11" t="s">
        <v>2122</v>
      </c>
      <c r="L315" s="11" t="s">
        <v>2123</v>
      </c>
      <c r="M315" s="11" t="s">
        <v>2124</v>
      </c>
      <c r="N315" s="11" t="s">
        <v>529</v>
      </c>
      <c r="O315" s="11" t="s">
        <v>2127</v>
      </c>
      <c r="P315" s="11" t="s">
        <v>83</v>
      </c>
    </row>
    <row r="316" hidden="1">
      <c r="A316" s="11">
        <v>311.0</v>
      </c>
      <c r="B316" s="11" t="s">
        <v>1245</v>
      </c>
      <c r="C316" s="11" t="s">
        <v>71</v>
      </c>
      <c r="D316" s="11" t="s">
        <v>118</v>
      </c>
      <c r="E316" s="11" t="s">
        <v>1246</v>
      </c>
      <c r="F316" s="21"/>
      <c r="G316" s="11" t="s">
        <v>79</v>
      </c>
      <c r="H316" s="153">
        <v>38712.0</v>
      </c>
      <c r="I316" s="11" t="s">
        <v>2138</v>
      </c>
      <c r="J316" s="11" t="s">
        <v>2122</v>
      </c>
      <c r="K316" s="11" t="s">
        <v>2122</v>
      </c>
      <c r="L316" s="11" t="s">
        <v>2123</v>
      </c>
      <c r="M316" s="11" t="s">
        <v>2124</v>
      </c>
      <c r="N316" s="11" t="s">
        <v>937</v>
      </c>
      <c r="O316" s="11" t="s">
        <v>2125</v>
      </c>
      <c r="P316" s="11" t="s">
        <v>81</v>
      </c>
    </row>
    <row r="317" hidden="1">
      <c r="A317" s="11">
        <v>312.0</v>
      </c>
      <c r="B317" s="11" t="s">
        <v>1426</v>
      </c>
      <c r="C317" s="11" t="s">
        <v>2265</v>
      </c>
      <c r="D317" s="11" t="s">
        <v>298</v>
      </c>
      <c r="E317" s="11" t="s">
        <v>709</v>
      </c>
      <c r="F317" s="21"/>
      <c r="G317" s="11" t="s">
        <v>79</v>
      </c>
      <c r="H317" s="152">
        <v>37112.0</v>
      </c>
      <c r="I317" s="11" t="s">
        <v>2121</v>
      </c>
      <c r="J317" s="11" t="s">
        <v>2122</v>
      </c>
      <c r="K317" s="11" t="s">
        <v>2122</v>
      </c>
      <c r="L317" s="11" t="s">
        <v>2123</v>
      </c>
      <c r="M317" s="11" t="s">
        <v>2124</v>
      </c>
      <c r="N317" s="11" t="s">
        <v>995</v>
      </c>
      <c r="O317" s="11" t="s">
        <v>2136</v>
      </c>
      <c r="P317" s="11" t="s">
        <v>90</v>
      </c>
    </row>
    <row r="318" hidden="1">
      <c r="A318" s="11">
        <v>313.0</v>
      </c>
      <c r="B318" s="11" t="s">
        <v>493</v>
      </c>
      <c r="C318" s="11" t="s">
        <v>79</v>
      </c>
      <c r="D318" s="11" t="s">
        <v>494</v>
      </c>
      <c r="E318" s="11" t="s">
        <v>76</v>
      </c>
      <c r="F318" s="21"/>
      <c r="G318" s="11" t="s">
        <v>79</v>
      </c>
      <c r="H318" s="153">
        <v>40505.0</v>
      </c>
      <c r="I318" s="11" t="s">
        <v>2138</v>
      </c>
      <c r="J318" s="11" t="s">
        <v>2122</v>
      </c>
      <c r="K318" s="11" t="s">
        <v>2122</v>
      </c>
      <c r="L318" s="11" t="s">
        <v>2123</v>
      </c>
      <c r="M318" s="11" t="s">
        <v>2124</v>
      </c>
      <c r="N318" s="11" t="s">
        <v>1764</v>
      </c>
      <c r="O318" s="11" t="s">
        <v>2129</v>
      </c>
      <c r="P318" s="11" t="s">
        <v>83</v>
      </c>
    </row>
    <row r="319" hidden="1">
      <c r="A319" s="11">
        <v>314.0</v>
      </c>
      <c r="B319" s="11" t="s">
        <v>493</v>
      </c>
      <c r="C319" s="11" t="s">
        <v>79</v>
      </c>
      <c r="D319" s="11" t="s">
        <v>78</v>
      </c>
      <c r="E319" s="11" t="s">
        <v>269</v>
      </c>
      <c r="F319" s="21"/>
      <c r="G319" s="11" t="s">
        <v>79</v>
      </c>
      <c r="H319" s="152">
        <v>41885.0</v>
      </c>
      <c r="I319" s="11" t="s">
        <v>2121</v>
      </c>
      <c r="J319" s="11" t="s">
        <v>2122</v>
      </c>
      <c r="K319" s="11" t="s">
        <v>2122</v>
      </c>
      <c r="L319" s="11" t="s">
        <v>2123</v>
      </c>
      <c r="M319" s="11" t="s">
        <v>2124</v>
      </c>
      <c r="N319" s="11" t="s">
        <v>2259</v>
      </c>
      <c r="O319" s="11" t="s">
        <v>2260</v>
      </c>
      <c r="P319" s="11" t="s">
        <v>2205</v>
      </c>
    </row>
    <row r="320" hidden="1">
      <c r="A320" s="11">
        <v>315.0</v>
      </c>
      <c r="B320" s="11" t="s">
        <v>1020</v>
      </c>
      <c r="C320" s="11" t="s">
        <v>2283</v>
      </c>
      <c r="D320" s="11" t="s">
        <v>118</v>
      </c>
      <c r="E320" s="21"/>
      <c r="F320" s="21"/>
      <c r="G320" s="11" t="s">
        <v>79</v>
      </c>
      <c r="H320" s="152">
        <v>37260.0</v>
      </c>
      <c r="I320" s="11" t="s">
        <v>2121</v>
      </c>
      <c r="J320" s="11" t="s">
        <v>2122</v>
      </c>
      <c r="K320" s="11" t="s">
        <v>2122</v>
      </c>
      <c r="L320" s="11" t="s">
        <v>2123</v>
      </c>
      <c r="M320" s="11" t="s">
        <v>2124</v>
      </c>
      <c r="N320" s="11" t="s">
        <v>89</v>
      </c>
      <c r="O320" s="11" t="s">
        <v>2171</v>
      </c>
      <c r="P320" s="11" t="s">
        <v>90</v>
      </c>
    </row>
    <row r="321" hidden="1">
      <c r="A321" s="11">
        <v>316.0</v>
      </c>
      <c r="B321" s="11" t="s">
        <v>328</v>
      </c>
      <c r="C321" s="11" t="s">
        <v>2156</v>
      </c>
      <c r="D321" s="11" t="s">
        <v>115</v>
      </c>
      <c r="E321" s="11" t="s">
        <v>77</v>
      </c>
      <c r="F321" s="21"/>
      <c r="G321" s="11" t="s">
        <v>79</v>
      </c>
      <c r="H321" s="152">
        <v>40626.0</v>
      </c>
      <c r="I321" s="11" t="s">
        <v>2138</v>
      </c>
      <c r="J321" s="11" t="s">
        <v>2122</v>
      </c>
      <c r="K321" s="11" t="s">
        <v>2122</v>
      </c>
      <c r="L321" s="11" t="s">
        <v>2123</v>
      </c>
      <c r="M321" s="11" t="s">
        <v>2124</v>
      </c>
      <c r="N321" s="11" t="s">
        <v>1056</v>
      </c>
      <c r="O321" s="11" t="s">
        <v>2155</v>
      </c>
      <c r="P321" s="11" t="s">
        <v>83</v>
      </c>
    </row>
    <row r="322" hidden="1">
      <c r="A322" s="11">
        <v>317.0</v>
      </c>
      <c r="B322" s="11" t="s">
        <v>2284</v>
      </c>
      <c r="C322" s="11" t="s">
        <v>2160</v>
      </c>
      <c r="D322" s="11" t="s">
        <v>338</v>
      </c>
      <c r="E322" s="21"/>
      <c r="F322" s="21"/>
      <c r="G322" s="11" t="s">
        <v>79</v>
      </c>
      <c r="H322" s="152">
        <v>36393.0</v>
      </c>
      <c r="I322" s="11" t="s">
        <v>2138</v>
      </c>
      <c r="J322" s="11" t="s">
        <v>2122</v>
      </c>
      <c r="K322" s="11" t="s">
        <v>2122</v>
      </c>
      <c r="L322" s="11" t="s">
        <v>2123</v>
      </c>
      <c r="M322" s="11" t="s">
        <v>2124</v>
      </c>
      <c r="N322" s="11" t="s">
        <v>1661</v>
      </c>
      <c r="O322" s="11" t="s">
        <v>2134</v>
      </c>
      <c r="P322" s="11" t="s">
        <v>90</v>
      </c>
    </row>
    <row r="323" hidden="1">
      <c r="A323" s="11">
        <v>318.0</v>
      </c>
      <c r="B323" s="11" t="s">
        <v>230</v>
      </c>
      <c r="C323" s="11" t="s">
        <v>2285</v>
      </c>
      <c r="D323" s="11" t="s">
        <v>101</v>
      </c>
      <c r="E323" s="11" t="s">
        <v>151</v>
      </c>
      <c r="F323" s="21"/>
      <c r="G323" s="11" t="s">
        <v>96</v>
      </c>
      <c r="H323" s="152">
        <v>37389.0</v>
      </c>
      <c r="I323" s="11" t="s">
        <v>2121</v>
      </c>
      <c r="J323" s="11" t="s">
        <v>2122</v>
      </c>
      <c r="K323" s="11" t="s">
        <v>2122</v>
      </c>
      <c r="L323" s="11" t="s">
        <v>2123</v>
      </c>
      <c r="M323" s="11" t="s">
        <v>2124</v>
      </c>
      <c r="N323" s="11" t="s">
        <v>836</v>
      </c>
      <c r="O323" s="11" t="s">
        <v>2171</v>
      </c>
      <c r="P323" s="11" t="s">
        <v>90</v>
      </c>
    </row>
    <row r="324" hidden="1">
      <c r="A324" s="11">
        <v>319.0</v>
      </c>
      <c r="B324" s="11" t="s">
        <v>615</v>
      </c>
      <c r="C324" s="11" t="s">
        <v>71</v>
      </c>
      <c r="D324" s="11" t="s">
        <v>115</v>
      </c>
      <c r="E324" s="21"/>
      <c r="F324" s="21"/>
      <c r="G324" s="11" t="s">
        <v>79</v>
      </c>
      <c r="H324" s="152">
        <v>38578.0</v>
      </c>
      <c r="I324" s="11" t="s">
        <v>2138</v>
      </c>
      <c r="J324" s="11" t="s">
        <v>2122</v>
      </c>
      <c r="K324" s="11" t="s">
        <v>2122</v>
      </c>
      <c r="L324" s="11" t="s">
        <v>2123</v>
      </c>
      <c r="M324" s="11" t="s">
        <v>2124</v>
      </c>
      <c r="N324" s="11" t="s">
        <v>937</v>
      </c>
      <c r="O324" s="11" t="s">
        <v>2125</v>
      </c>
      <c r="P324" s="11" t="s">
        <v>81</v>
      </c>
    </row>
    <row r="325" hidden="1">
      <c r="A325" s="11">
        <v>320.0</v>
      </c>
      <c r="B325" s="11" t="s">
        <v>615</v>
      </c>
      <c r="C325" s="11" t="s">
        <v>71</v>
      </c>
      <c r="D325" s="11" t="s">
        <v>275</v>
      </c>
      <c r="E325" s="21"/>
      <c r="F325" s="21"/>
      <c r="G325" s="11" t="s">
        <v>96</v>
      </c>
      <c r="H325" s="152">
        <v>40045.0</v>
      </c>
      <c r="I325" s="11" t="s">
        <v>2121</v>
      </c>
      <c r="J325" s="11" t="s">
        <v>2122</v>
      </c>
      <c r="K325" s="11" t="s">
        <v>2122</v>
      </c>
      <c r="L325" s="11" t="s">
        <v>2123</v>
      </c>
      <c r="M325" s="11" t="s">
        <v>2124</v>
      </c>
      <c r="N325" s="11" t="s">
        <v>396</v>
      </c>
      <c r="O325" s="11" t="s">
        <v>2127</v>
      </c>
      <c r="P325" s="11" t="s">
        <v>83</v>
      </c>
    </row>
    <row r="326" hidden="1">
      <c r="A326" s="11">
        <v>321.0</v>
      </c>
      <c r="B326" s="11" t="s">
        <v>974</v>
      </c>
      <c r="C326" s="11" t="s">
        <v>2156</v>
      </c>
      <c r="D326" s="11" t="s">
        <v>611</v>
      </c>
      <c r="E326" s="21"/>
      <c r="F326" s="21"/>
      <c r="G326" s="11" t="s">
        <v>79</v>
      </c>
      <c r="H326" s="152">
        <v>36364.0</v>
      </c>
      <c r="I326" s="11" t="s">
        <v>2121</v>
      </c>
      <c r="J326" s="11" t="s">
        <v>2122</v>
      </c>
      <c r="K326" s="11" t="s">
        <v>2122</v>
      </c>
      <c r="L326" s="11" t="s">
        <v>2123</v>
      </c>
      <c r="M326" s="11" t="s">
        <v>2124</v>
      </c>
      <c r="N326" s="11" t="s">
        <v>1631</v>
      </c>
      <c r="O326" s="11" t="s">
        <v>2134</v>
      </c>
      <c r="P326" s="11" t="s">
        <v>90</v>
      </c>
    </row>
    <row r="327" hidden="1">
      <c r="A327" s="11">
        <v>322.0</v>
      </c>
      <c r="B327" s="11" t="s">
        <v>974</v>
      </c>
      <c r="C327" s="11" t="s">
        <v>2142</v>
      </c>
      <c r="D327" s="11" t="s">
        <v>272</v>
      </c>
      <c r="E327" s="11" t="s">
        <v>628</v>
      </c>
      <c r="F327" s="21"/>
      <c r="G327" s="11" t="s">
        <v>79</v>
      </c>
      <c r="H327" s="152">
        <v>38959.0</v>
      </c>
      <c r="I327" s="11" t="s">
        <v>2286</v>
      </c>
      <c r="J327" s="11" t="s">
        <v>2122</v>
      </c>
      <c r="K327" s="11" t="s">
        <v>2122</v>
      </c>
      <c r="L327" s="11" t="s">
        <v>2123</v>
      </c>
      <c r="M327" s="11" t="s">
        <v>2124</v>
      </c>
      <c r="N327" s="11" t="s">
        <v>279</v>
      </c>
      <c r="O327" s="11" t="s">
        <v>2131</v>
      </c>
      <c r="P327" s="11" t="s">
        <v>81</v>
      </c>
    </row>
    <row r="328" hidden="1">
      <c r="A328" s="11">
        <v>323.0</v>
      </c>
      <c r="B328" s="11" t="s">
        <v>799</v>
      </c>
      <c r="C328" s="11" t="s">
        <v>70</v>
      </c>
      <c r="D328" s="11" t="s">
        <v>112</v>
      </c>
      <c r="E328" s="11" t="s">
        <v>800</v>
      </c>
      <c r="F328" s="21"/>
      <c r="G328" s="11" t="s">
        <v>96</v>
      </c>
      <c r="H328" s="152">
        <v>39703.0</v>
      </c>
      <c r="I328" s="11" t="s">
        <v>2138</v>
      </c>
      <c r="J328" s="11" t="s">
        <v>2122</v>
      </c>
      <c r="K328" s="11" t="s">
        <v>2122</v>
      </c>
      <c r="L328" s="11" t="s">
        <v>2123</v>
      </c>
      <c r="M328" s="11" t="s">
        <v>2124</v>
      </c>
      <c r="N328" s="11" t="s">
        <v>594</v>
      </c>
      <c r="O328" s="11" t="s">
        <v>2141</v>
      </c>
      <c r="P328" s="11" t="s">
        <v>83</v>
      </c>
    </row>
    <row r="329" hidden="1">
      <c r="A329" s="11">
        <v>324.0</v>
      </c>
      <c r="B329" s="11" t="s">
        <v>1195</v>
      </c>
      <c r="C329" s="11" t="s">
        <v>2142</v>
      </c>
      <c r="D329" s="11" t="s">
        <v>1196</v>
      </c>
      <c r="E329" s="21"/>
      <c r="F329" s="21"/>
      <c r="G329" s="11" t="s">
        <v>79</v>
      </c>
      <c r="H329" s="152">
        <v>38659.0</v>
      </c>
      <c r="I329" s="11" t="s">
        <v>2121</v>
      </c>
      <c r="J329" s="11" t="s">
        <v>2122</v>
      </c>
      <c r="K329" s="11" t="s">
        <v>2122</v>
      </c>
      <c r="L329" s="11" t="s">
        <v>2123</v>
      </c>
      <c r="M329" s="11" t="s">
        <v>2124</v>
      </c>
      <c r="N329" s="11" t="s">
        <v>858</v>
      </c>
      <c r="O329" s="11" t="s">
        <v>2125</v>
      </c>
      <c r="P329" s="11" t="s">
        <v>81</v>
      </c>
    </row>
    <row r="330" hidden="1">
      <c r="A330" s="11">
        <v>325.0</v>
      </c>
      <c r="B330" s="11" t="s">
        <v>1581</v>
      </c>
      <c r="C330" s="11" t="s">
        <v>70</v>
      </c>
      <c r="D330" s="11" t="s">
        <v>200</v>
      </c>
      <c r="E330" s="21"/>
      <c r="F330" s="21"/>
      <c r="G330" s="11" t="s">
        <v>96</v>
      </c>
      <c r="H330" s="152">
        <v>37342.0</v>
      </c>
      <c r="I330" s="11" t="s">
        <v>2138</v>
      </c>
      <c r="J330" s="11" t="s">
        <v>2122</v>
      </c>
      <c r="K330" s="11" t="s">
        <v>2122</v>
      </c>
      <c r="L330" s="11" t="s">
        <v>2123</v>
      </c>
      <c r="M330" s="11" t="s">
        <v>2124</v>
      </c>
      <c r="N330" s="11" t="s">
        <v>1343</v>
      </c>
      <c r="O330" s="11" t="s">
        <v>2136</v>
      </c>
      <c r="P330" s="11" t="s">
        <v>90</v>
      </c>
    </row>
    <row r="331" hidden="1">
      <c r="A331" s="11">
        <v>326.0</v>
      </c>
      <c r="B331" s="11" t="s">
        <v>860</v>
      </c>
      <c r="C331" s="11" t="s">
        <v>79</v>
      </c>
      <c r="D331" s="11" t="s">
        <v>617</v>
      </c>
      <c r="E331" s="11" t="s">
        <v>151</v>
      </c>
      <c r="F331" s="21"/>
      <c r="G331" s="11" t="s">
        <v>96</v>
      </c>
      <c r="H331" s="153">
        <v>39435.0</v>
      </c>
      <c r="I331" s="11" t="s">
        <v>2138</v>
      </c>
      <c r="J331" s="11" t="s">
        <v>2122</v>
      </c>
      <c r="K331" s="11" t="s">
        <v>2122</v>
      </c>
      <c r="L331" s="11" t="s">
        <v>2123</v>
      </c>
      <c r="M331" s="11" t="s">
        <v>2124</v>
      </c>
      <c r="N331" s="11" t="s">
        <v>669</v>
      </c>
      <c r="O331" s="11" t="s">
        <v>2141</v>
      </c>
      <c r="P331" s="11" t="s">
        <v>83</v>
      </c>
    </row>
    <row r="332" hidden="1">
      <c r="A332" s="11">
        <v>327.0</v>
      </c>
      <c r="B332" s="11" t="s">
        <v>496</v>
      </c>
      <c r="C332" s="11" t="s">
        <v>2287</v>
      </c>
      <c r="D332" s="11" t="s">
        <v>259</v>
      </c>
      <c r="E332" s="11" t="s">
        <v>110</v>
      </c>
      <c r="F332" s="21"/>
      <c r="G332" s="11" t="s">
        <v>96</v>
      </c>
      <c r="H332" s="152">
        <v>37436.0</v>
      </c>
      <c r="I332" s="11" t="s">
        <v>2121</v>
      </c>
      <c r="J332" s="11" t="s">
        <v>2122</v>
      </c>
      <c r="K332" s="11" t="s">
        <v>2122</v>
      </c>
      <c r="L332" s="11" t="s">
        <v>2123</v>
      </c>
      <c r="M332" s="11" t="s">
        <v>2124</v>
      </c>
      <c r="N332" s="11" t="s">
        <v>513</v>
      </c>
      <c r="O332" s="11" t="s">
        <v>2171</v>
      </c>
      <c r="P332" s="11" t="s">
        <v>90</v>
      </c>
    </row>
    <row r="333" hidden="1">
      <c r="A333" s="11">
        <v>328.0</v>
      </c>
      <c r="B333" s="11" t="s">
        <v>496</v>
      </c>
      <c r="C333" s="11" t="s">
        <v>2287</v>
      </c>
      <c r="D333" s="11" t="s">
        <v>303</v>
      </c>
      <c r="E333" s="11" t="s">
        <v>266</v>
      </c>
      <c r="F333" s="21"/>
      <c r="G333" s="11" t="s">
        <v>96</v>
      </c>
      <c r="H333" s="153">
        <v>40529.0</v>
      </c>
      <c r="I333" s="11" t="s">
        <v>2121</v>
      </c>
      <c r="J333" s="11" t="s">
        <v>2122</v>
      </c>
      <c r="K333" s="11" t="s">
        <v>2122</v>
      </c>
      <c r="L333" s="11" t="s">
        <v>2123</v>
      </c>
      <c r="M333" s="11" t="s">
        <v>2124</v>
      </c>
      <c r="N333" s="11" t="s">
        <v>1764</v>
      </c>
      <c r="O333" s="11" t="s">
        <v>2129</v>
      </c>
      <c r="P333" s="11" t="s">
        <v>83</v>
      </c>
    </row>
    <row r="334" hidden="1">
      <c r="A334" s="11">
        <v>329.0</v>
      </c>
      <c r="B334" s="11" t="s">
        <v>549</v>
      </c>
      <c r="C334" s="11" t="s">
        <v>2288</v>
      </c>
      <c r="D334" s="11" t="s">
        <v>78</v>
      </c>
      <c r="E334" s="11" t="s">
        <v>550</v>
      </c>
      <c r="F334" s="21"/>
      <c r="G334" s="11" t="s">
        <v>79</v>
      </c>
      <c r="H334" s="152">
        <v>40452.0</v>
      </c>
      <c r="I334" s="11" t="s">
        <v>2121</v>
      </c>
      <c r="J334" s="11" t="s">
        <v>2122</v>
      </c>
      <c r="K334" s="11" t="s">
        <v>2122</v>
      </c>
      <c r="L334" s="11" t="s">
        <v>2123</v>
      </c>
      <c r="M334" s="11" t="s">
        <v>2124</v>
      </c>
      <c r="N334" s="11" t="s">
        <v>1768</v>
      </c>
      <c r="O334" s="11" t="s">
        <v>2129</v>
      </c>
      <c r="P334" s="11" t="s">
        <v>83</v>
      </c>
    </row>
    <row r="335" hidden="1">
      <c r="A335" s="11">
        <v>330.0</v>
      </c>
      <c r="B335" s="11" t="s">
        <v>737</v>
      </c>
      <c r="C335" s="11" t="s">
        <v>70</v>
      </c>
      <c r="D335" s="11" t="s">
        <v>122</v>
      </c>
      <c r="E335" s="11" t="s">
        <v>570</v>
      </c>
      <c r="F335" s="21"/>
      <c r="G335" s="11" t="s">
        <v>96</v>
      </c>
      <c r="H335" s="152">
        <v>39558.0</v>
      </c>
      <c r="I335" s="11" t="s">
        <v>2138</v>
      </c>
      <c r="J335" s="11" t="s">
        <v>2122</v>
      </c>
      <c r="K335" s="11" t="s">
        <v>2122</v>
      </c>
      <c r="L335" s="11" t="s">
        <v>2123</v>
      </c>
      <c r="M335" s="11" t="s">
        <v>2124</v>
      </c>
      <c r="N335" s="11" t="s">
        <v>904</v>
      </c>
      <c r="O335" s="11" t="s">
        <v>2152</v>
      </c>
      <c r="P335" s="11" t="s">
        <v>83</v>
      </c>
    </row>
    <row r="336" hidden="1">
      <c r="A336" s="11">
        <v>331.0</v>
      </c>
      <c r="B336" s="11" t="s">
        <v>2289</v>
      </c>
      <c r="C336" s="11" t="s">
        <v>2142</v>
      </c>
      <c r="D336" s="11" t="s">
        <v>491</v>
      </c>
      <c r="E336" s="11" t="s">
        <v>78</v>
      </c>
      <c r="F336" s="21"/>
      <c r="G336" s="11" t="s">
        <v>79</v>
      </c>
      <c r="H336" s="153">
        <v>41621.0</v>
      </c>
      <c r="I336" s="11" t="s">
        <v>2121</v>
      </c>
      <c r="J336" s="11" t="s">
        <v>2122</v>
      </c>
      <c r="K336" s="11" t="s">
        <v>2122</v>
      </c>
      <c r="L336" s="11" t="s">
        <v>2123</v>
      </c>
      <c r="M336" s="11" t="s">
        <v>2124</v>
      </c>
      <c r="N336" s="11" t="s">
        <v>1753</v>
      </c>
      <c r="O336" s="11" t="s">
        <v>2213</v>
      </c>
      <c r="P336" s="11" t="s">
        <v>2205</v>
      </c>
    </row>
    <row r="337" hidden="1">
      <c r="A337" s="11">
        <v>332.0</v>
      </c>
      <c r="B337" s="11" t="s">
        <v>1491</v>
      </c>
      <c r="C337" s="11" t="s">
        <v>2290</v>
      </c>
      <c r="D337" s="11" t="s">
        <v>270</v>
      </c>
      <c r="E337" s="11" t="s">
        <v>214</v>
      </c>
      <c r="F337" s="21"/>
      <c r="G337" s="11" t="s">
        <v>79</v>
      </c>
      <c r="H337" s="153">
        <v>37210.0</v>
      </c>
      <c r="I337" s="11" t="s">
        <v>2121</v>
      </c>
      <c r="J337" s="11" t="s">
        <v>2122</v>
      </c>
      <c r="K337" s="11" t="s">
        <v>2122</v>
      </c>
      <c r="L337" s="11" t="s">
        <v>2123</v>
      </c>
      <c r="M337" s="11" t="s">
        <v>2124</v>
      </c>
      <c r="N337" s="11" t="s">
        <v>1136</v>
      </c>
      <c r="O337" s="11" t="s">
        <v>2136</v>
      </c>
      <c r="P337" s="11" t="s">
        <v>90</v>
      </c>
    </row>
    <row r="338" hidden="1">
      <c r="A338" s="11">
        <v>333.0</v>
      </c>
      <c r="B338" s="11" t="s">
        <v>1113</v>
      </c>
      <c r="C338" s="11" t="s">
        <v>2211</v>
      </c>
      <c r="D338" s="11" t="s">
        <v>107</v>
      </c>
      <c r="E338" s="11" t="s">
        <v>338</v>
      </c>
      <c r="F338" s="21"/>
      <c r="G338" s="11" t="s">
        <v>79</v>
      </c>
      <c r="H338" s="153">
        <v>37247.0</v>
      </c>
      <c r="I338" s="11" t="s">
        <v>2121</v>
      </c>
      <c r="J338" s="11" t="s">
        <v>2122</v>
      </c>
      <c r="K338" s="11" t="s">
        <v>2122</v>
      </c>
      <c r="L338" s="11" t="s">
        <v>2123</v>
      </c>
      <c r="M338" s="11" t="s">
        <v>2124</v>
      </c>
      <c r="N338" s="11" t="s">
        <v>995</v>
      </c>
      <c r="O338" s="11" t="s">
        <v>2136</v>
      </c>
      <c r="P338" s="11" t="s">
        <v>90</v>
      </c>
    </row>
    <row r="339" hidden="1">
      <c r="A339" s="11">
        <v>334.0</v>
      </c>
      <c r="B339" s="11" t="s">
        <v>2291</v>
      </c>
      <c r="C339" s="11" t="s">
        <v>2148</v>
      </c>
      <c r="D339" s="11" t="s">
        <v>78</v>
      </c>
      <c r="E339" s="11" t="s">
        <v>1314</v>
      </c>
      <c r="F339" s="21"/>
      <c r="G339" s="11" t="s">
        <v>79</v>
      </c>
      <c r="H339" s="152">
        <v>36578.0</v>
      </c>
      <c r="I339" s="11" t="s">
        <v>2138</v>
      </c>
      <c r="J339" s="11" t="s">
        <v>2122</v>
      </c>
      <c r="K339" s="11" t="s">
        <v>2122</v>
      </c>
      <c r="L339" s="11" t="s">
        <v>2123</v>
      </c>
      <c r="M339" s="11" t="s">
        <v>2124</v>
      </c>
      <c r="N339" s="11" t="s">
        <v>1577</v>
      </c>
      <c r="O339" s="11" t="s">
        <v>2139</v>
      </c>
      <c r="P339" s="11" t="s">
        <v>90</v>
      </c>
    </row>
    <row r="340" hidden="1">
      <c r="A340" s="11">
        <v>335.0</v>
      </c>
      <c r="B340" s="11" t="s">
        <v>2291</v>
      </c>
      <c r="C340" s="11" t="s">
        <v>2144</v>
      </c>
      <c r="D340" s="11" t="s">
        <v>2292</v>
      </c>
      <c r="E340" s="21"/>
      <c r="F340" s="21"/>
      <c r="G340" s="11" t="s">
        <v>79</v>
      </c>
      <c r="H340" s="152">
        <v>36740.0</v>
      </c>
      <c r="I340" s="11" t="s">
        <v>2130</v>
      </c>
      <c r="J340" s="11" t="s">
        <v>2122</v>
      </c>
      <c r="K340" s="11" t="s">
        <v>2122</v>
      </c>
      <c r="L340" s="11" t="s">
        <v>2123</v>
      </c>
      <c r="M340" s="11" t="s">
        <v>2124</v>
      </c>
      <c r="N340" s="11" t="s">
        <v>1631</v>
      </c>
      <c r="O340" s="11" t="s">
        <v>2134</v>
      </c>
      <c r="P340" s="11" t="s">
        <v>90</v>
      </c>
    </row>
    <row r="341" hidden="1">
      <c r="A341" s="11">
        <v>336.0</v>
      </c>
      <c r="B341" s="11" t="s">
        <v>745</v>
      </c>
      <c r="C341" s="11" t="s">
        <v>2156</v>
      </c>
      <c r="D341" s="11" t="s">
        <v>126</v>
      </c>
      <c r="E341" s="21"/>
      <c r="F341" s="21"/>
      <c r="G341" s="11" t="s">
        <v>79</v>
      </c>
      <c r="H341" s="152">
        <v>39785.0</v>
      </c>
      <c r="I341" s="11" t="s">
        <v>2143</v>
      </c>
      <c r="J341" s="11" t="s">
        <v>2122</v>
      </c>
      <c r="K341" s="11" t="s">
        <v>2122</v>
      </c>
      <c r="L341" s="11" t="s">
        <v>2123</v>
      </c>
      <c r="M341" s="11" t="s">
        <v>2124</v>
      </c>
      <c r="N341" s="11" t="s">
        <v>529</v>
      </c>
      <c r="O341" s="11" t="s">
        <v>2127</v>
      </c>
      <c r="P341" s="11" t="s">
        <v>83</v>
      </c>
    </row>
    <row r="342" hidden="1">
      <c r="A342" s="11">
        <v>337.0</v>
      </c>
      <c r="B342" s="11" t="s">
        <v>618</v>
      </c>
      <c r="C342" s="11" t="s">
        <v>2126</v>
      </c>
      <c r="D342" s="11" t="s">
        <v>1181</v>
      </c>
      <c r="E342" s="11" t="s">
        <v>1478</v>
      </c>
      <c r="F342" s="21"/>
      <c r="G342" s="11" t="s">
        <v>96</v>
      </c>
      <c r="H342" s="152">
        <v>38114.0</v>
      </c>
      <c r="I342" s="11" t="s">
        <v>2121</v>
      </c>
      <c r="J342" s="11" t="s">
        <v>2122</v>
      </c>
      <c r="K342" s="11" t="s">
        <v>2122</v>
      </c>
      <c r="L342" s="11" t="s">
        <v>2123</v>
      </c>
      <c r="M342" s="11" t="s">
        <v>2124</v>
      </c>
      <c r="N342" s="11" t="s">
        <v>1302</v>
      </c>
      <c r="O342" s="11" t="s">
        <v>2164</v>
      </c>
      <c r="P342" s="11" t="s">
        <v>81</v>
      </c>
    </row>
    <row r="343" hidden="1">
      <c r="A343" s="11">
        <v>338.0</v>
      </c>
      <c r="B343" s="11" t="s">
        <v>618</v>
      </c>
      <c r="C343" s="11" t="s">
        <v>2293</v>
      </c>
      <c r="D343" s="11" t="s">
        <v>251</v>
      </c>
      <c r="E343" s="11" t="s">
        <v>223</v>
      </c>
      <c r="F343" s="21"/>
      <c r="G343" s="11" t="s">
        <v>96</v>
      </c>
      <c r="H343" s="152">
        <v>39885.0</v>
      </c>
      <c r="I343" s="11" t="s">
        <v>2121</v>
      </c>
      <c r="J343" s="11" t="s">
        <v>2122</v>
      </c>
      <c r="K343" s="11" t="s">
        <v>2122</v>
      </c>
      <c r="L343" s="11" t="s">
        <v>2123</v>
      </c>
      <c r="M343" s="11" t="s">
        <v>2124</v>
      </c>
      <c r="N343" s="11" t="s">
        <v>396</v>
      </c>
      <c r="O343" s="11" t="s">
        <v>2127</v>
      </c>
      <c r="P343" s="11" t="s">
        <v>83</v>
      </c>
    </row>
    <row r="344" hidden="1">
      <c r="A344" s="11">
        <v>339.0</v>
      </c>
      <c r="B344" s="11" t="s">
        <v>682</v>
      </c>
      <c r="C344" s="11" t="s">
        <v>2219</v>
      </c>
      <c r="D344" s="11" t="s">
        <v>161</v>
      </c>
      <c r="E344" s="11" t="s">
        <v>683</v>
      </c>
      <c r="F344" s="21"/>
      <c r="G344" s="11" t="s">
        <v>79</v>
      </c>
      <c r="H344" s="153">
        <v>40116.0</v>
      </c>
      <c r="I344" s="11" t="s">
        <v>2121</v>
      </c>
      <c r="J344" s="11" t="s">
        <v>2122</v>
      </c>
      <c r="K344" s="11" t="s">
        <v>2122</v>
      </c>
      <c r="L344" s="11" t="s">
        <v>2123</v>
      </c>
      <c r="M344" s="11" t="s">
        <v>2124</v>
      </c>
      <c r="N344" s="11" t="s">
        <v>466</v>
      </c>
      <c r="O344" s="11" t="s">
        <v>2127</v>
      </c>
      <c r="P344" s="11" t="s">
        <v>83</v>
      </c>
    </row>
    <row r="345" hidden="1">
      <c r="A345" s="11">
        <v>340.0</v>
      </c>
      <c r="B345" s="11" t="s">
        <v>682</v>
      </c>
      <c r="C345" s="11" t="s">
        <v>2294</v>
      </c>
      <c r="D345" s="11" t="s">
        <v>259</v>
      </c>
      <c r="E345" s="11" t="s">
        <v>933</v>
      </c>
      <c r="F345" s="21"/>
      <c r="G345" s="11" t="s">
        <v>96</v>
      </c>
      <c r="H345" s="152">
        <v>37139.0</v>
      </c>
      <c r="I345" s="11" t="s">
        <v>2295</v>
      </c>
      <c r="J345" s="11" t="s">
        <v>2122</v>
      </c>
      <c r="K345" s="11" t="s">
        <v>2122</v>
      </c>
      <c r="L345" s="11" t="s">
        <v>2123</v>
      </c>
      <c r="M345" s="11" t="s">
        <v>2124</v>
      </c>
      <c r="N345" s="11" t="s">
        <v>1216</v>
      </c>
      <c r="O345" s="11" t="s">
        <v>2136</v>
      </c>
      <c r="P345" s="11" t="s">
        <v>90</v>
      </c>
    </row>
    <row r="346" hidden="1">
      <c r="A346" s="11">
        <v>341.0</v>
      </c>
      <c r="B346" s="11" t="s">
        <v>1428</v>
      </c>
      <c r="C346" s="11" t="s">
        <v>2142</v>
      </c>
      <c r="D346" s="11" t="s">
        <v>623</v>
      </c>
      <c r="E346" s="11" t="s">
        <v>1401</v>
      </c>
      <c r="F346" s="21"/>
      <c r="G346" s="11" t="s">
        <v>96</v>
      </c>
      <c r="H346" s="152">
        <v>37166.0</v>
      </c>
      <c r="I346" s="11" t="s">
        <v>2138</v>
      </c>
      <c r="J346" s="11" t="s">
        <v>2122</v>
      </c>
      <c r="K346" s="11" t="s">
        <v>2122</v>
      </c>
      <c r="L346" s="11" t="s">
        <v>2123</v>
      </c>
      <c r="M346" s="11" t="s">
        <v>2124</v>
      </c>
      <c r="N346" s="11" t="s">
        <v>995</v>
      </c>
      <c r="O346" s="11" t="s">
        <v>2136</v>
      </c>
      <c r="P346" s="11" t="s">
        <v>90</v>
      </c>
    </row>
    <row r="347" hidden="1">
      <c r="A347" s="11">
        <v>342.0</v>
      </c>
      <c r="B347" s="11" t="s">
        <v>114</v>
      </c>
      <c r="C347" s="11" t="s">
        <v>70</v>
      </c>
      <c r="D347" s="11" t="s">
        <v>78</v>
      </c>
      <c r="E347" s="11" t="s">
        <v>214</v>
      </c>
      <c r="F347" s="21"/>
      <c r="G347" s="11" t="s">
        <v>79</v>
      </c>
      <c r="H347" s="152">
        <v>37376.0</v>
      </c>
      <c r="I347" s="11" t="s">
        <v>2121</v>
      </c>
      <c r="J347" s="11" t="s">
        <v>2122</v>
      </c>
      <c r="K347" s="11" t="s">
        <v>2122</v>
      </c>
      <c r="L347" s="11" t="s">
        <v>2123</v>
      </c>
      <c r="M347" s="11" t="s">
        <v>2124</v>
      </c>
      <c r="N347" s="11" t="s">
        <v>89</v>
      </c>
      <c r="O347" s="11" t="s">
        <v>2171</v>
      </c>
      <c r="P347" s="11" t="s">
        <v>90</v>
      </c>
    </row>
    <row r="348" hidden="1">
      <c r="A348" s="11">
        <v>343.0</v>
      </c>
      <c r="B348" s="11" t="s">
        <v>114</v>
      </c>
      <c r="C348" s="11" t="s">
        <v>2296</v>
      </c>
      <c r="D348" s="11" t="s">
        <v>115</v>
      </c>
      <c r="E348" s="21"/>
      <c r="F348" s="21"/>
      <c r="G348" s="11" t="s">
        <v>79</v>
      </c>
      <c r="H348" s="153">
        <v>40512.0</v>
      </c>
      <c r="I348" s="11" t="s">
        <v>2138</v>
      </c>
      <c r="J348" s="11" t="s">
        <v>2122</v>
      </c>
      <c r="K348" s="11" t="s">
        <v>2122</v>
      </c>
      <c r="L348" s="11" t="s">
        <v>2123</v>
      </c>
      <c r="M348" s="11" t="s">
        <v>2124</v>
      </c>
      <c r="N348" s="11" t="s">
        <v>950</v>
      </c>
      <c r="O348" s="11" t="s">
        <v>2155</v>
      </c>
      <c r="P348" s="11" t="s">
        <v>83</v>
      </c>
    </row>
    <row r="349" hidden="1">
      <c r="A349" s="11">
        <v>344.0</v>
      </c>
      <c r="B349" s="11" t="s">
        <v>114</v>
      </c>
      <c r="C349" s="11" t="s">
        <v>96</v>
      </c>
      <c r="D349" s="11" t="s">
        <v>120</v>
      </c>
      <c r="E349" s="11" t="s">
        <v>110</v>
      </c>
      <c r="F349" s="21"/>
      <c r="G349" s="11" t="s">
        <v>96</v>
      </c>
      <c r="H349" s="152">
        <v>40645.0</v>
      </c>
      <c r="I349" s="11" t="s">
        <v>2138</v>
      </c>
      <c r="J349" s="11" t="s">
        <v>2122</v>
      </c>
      <c r="K349" s="11" t="s">
        <v>2122</v>
      </c>
      <c r="L349" s="11" t="s">
        <v>2123</v>
      </c>
      <c r="M349" s="11" t="s">
        <v>2124</v>
      </c>
      <c r="N349" s="11" t="s">
        <v>950</v>
      </c>
      <c r="O349" s="11" t="s">
        <v>2155</v>
      </c>
      <c r="P349" s="11" t="s">
        <v>83</v>
      </c>
    </row>
    <row r="350" hidden="1">
      <c r="A350" s="11">
        <v>345.0</v>
      </c>
      <c r="B350" s="11" t="s">
        <v>907</v>
      </c>
      <c r="C350" s="11" t="s">
        <v>2137</v>
      </c>
      <c r="D350" s="11" t="s">
        <v>1314</v>
      </c>
      <c r="E350" s="11" t="s">
        <v>694</v>
      </c>
      <c r="F350" s="21"/>
      <c r="G350" s="11" t="s">
        <v>79</v>
      </c>
      <c r="H350" s="152">
        <v>38461.0</v>
      </c>
      <c r="I350" s="11" t="s">
        <v>2138</v>
      </c>
      <c r="J350" s="11" t="s">
        <v>2122</v>
      </c>
      <c r="K350" s="11" t="s">
        <v>2122</v>
      </c>
      <c r="L350" s="11" t="s">
        <v>2123</v>
      </c>
      <c r="M350" s="11" t="s">
        <v>2124</v>
      </c>
      <c r="N350" s="11" t="s">
        <v>1078</v>
      </c>
      <c r="O350" s="11" t="s">
        <v>2125</v>
      </c>
      <c r="P350" s="11" t="s">
        <v>81</v>
      </c>
    </row>
    <row r="351" hidden="1">
      <c r="A351" s="11">
        <v>346.0</v>
      </c>
      <c r="B351" s="11" t="s">
        <v>907</v>
      </c>
      <c r="C351" s="11" t="s">
        <v>70</v>
      </c>
      <c r="D351" s="11" t="s">
        <v>314</v>
      </c>
      <c r="E351" s="11" t="s">
        <v>908</v>
      </c>
      <c r="F351" s="21"/>
      <c r="G351" s="11" t="s">
        <v>96</v>
      </c>
      <c r="H351" s="152">
        <v>39665.0</v>
      </c>
      <c r="I351" s="11" t="s">
        <v>2297</v>
      </c>
      <c r="J351" s="11" t="s">
        <v>2122</v>
      </c>
      <c r="K351" s="11" t="s">
        <v>2122</v>
      </c>
      <c r="L351" s="11" t="s">
        <v>2123</v>
      </c>
      <c r="M351" s="11" t="s">
        <v>2124</v>
      </c>
      <c r="N351" s="11" t="s">
        <v>729</v>
      </c>
      <c r="O351" s="11" t="s">
        <v>2141</v>
      </c>
      <c r="P351" s="11" t="s">
        <v>83</v>
      </c>
    </row>
    <row r="352" hidden="1">
      <c r="A352" s="11">
        <v>347.0</v>
      </c>
      <c r="B352" s="11" t="s">
        <v>861</v>
      </c>
      <c r="C352" s="11" t="s">
        <v>2167</v>
      </c>
      <c r="D352" s="11" t="s">
        <v>1336</v>
      </c>
      <c r="E352" s="21"/>
      <c r="F352" s="21"/>
      <c r="G352" s="11" t="s">
        <v>79</v>
      </c>
      <c r="H352" s="152">
        <v>36791.0</v>
      </c>
      <c r="I352" s="11" t="s">
        <v>2121</v>
      </c>
      <c r="J352" s="11" t="s">
        <v>2122</v>
      </c>
      <c r="K352" s="11" t="s">
        <v>2122</v>
      </c>
      <c r="L352" s="11" t="s">
        <v>2123</v>
      </c>
      <c r="M352" s="11" t="s">
        <v>2124</v>
      </c>
      <c r="N352" s="11" t="s">
        <v>1547</v>
      </c>
      <c r="O352" s="11" t="s">
        <v>2139</v>
      </c>
      <c r="P352" s="11" t="s">
        <v>90</v>
      </c>
    </row>
    <row r="353" hidden="1">
      <c r="A353" s="11">
        <v>348.0</v>
      </c>
      <c r="B353" s="11" t="s">
        <v>861</v>
      </c>
      <c r="C353" s="11" t="s">
        <v>79</v>
      </c>
      <c r="D353" s="11" t="s">
        <v>110</v>
      </c>
      <c r="E353" s="11" t="s">
        <v>862</v>
      </c>
      <c r="F353" s="21"/>
      <c r="G353" s="11" t="s">
        <v>96</v>
      </c>
      <c r="H353" s="153">
        <v>39432.0</v>
      </c>
      <c r="I353" s="11" t="s">
        <v>2121</v>
      </c>
      <c r="J353" s="11" t="s">
        <v>2122</v>
      </c>
      <c r="K353" s="11" t="s">
        <v>2122</v>
      </c>
      <c r="L353" s="11" t="s">
        <v>2123</v>
      </c>
      <c r="M353" s="11" t="s">
        <v>2124</v>
      </c>
      <c r="N353" s="11" t="s">
        <v>669</v>
      </c>
      <c r="O353" s="11" t="s">
        <v>2141</v>
      </c>
      <c r="P353" s="11" t="s">
        <v>83</v>
      </c>
    </row>
    <row r="354" hidden="1">
      <c r="A354" s="11">
        <v>349.0</v>
      </c>
      <c r="B354" s="11" t="s">
        <v>1728</v>
      </c>
      <c r="C354" s="11" t="s">
        <v>96</v>
      </c>
      <c r="D354" s="11" t="s">
        <v>254</v>
      </c>
      <c r="E354" s="21"/>
      <c r="F354" s="21"/>
      <c r="G354" s="11" t="s">
        <v>96</v>
      </c>
      <c r="H354" s="152">
        <v>37073.0</v>
      </c>
      <c r="I354" s="11" t="s">
        <v>2121</v>
      </c>
      <c r="J354" s="11" t="s">
        <v>2122</v>
      </c>
      <c r="K354" s="11" t="s">
        <v>2122</v>
      </c>
      <c r="L354" s="11" t="s">
        <v>2123</v>
      </c>
      <c r="M354" s="11" t="s">
        <v>2124</v>
      </c>
      <c r="N354" s="11" t="s">
        <v>1577</v>
      </c>
      <c r="O354" s="11" t="s">
        <v>2139</v>
      </c>
      <c r="P354" s="11" t="s">
        <v>90</v>
      </c>
    </row>
    <row r="355" hidden="1">
      <c r="A355" s="11">
        <v>350.0</v>
      </c>
      <c r="B355" s="11" t="s">
        <v>370</v>
      </c>
      <c r="C355" s="11" t="s">
        <v>2298</v>
      </c>
      <c r="D355" s="11" t="s">
        <v>104</v>
      </c>
      <c r="E355" s="11" t="s">
        <v>269</v>
      </c>
      <c r="F355" s="11" t="s">
        <v>118</v>
      </c>
      <c r="G355" s="11" t="s">
        <v>79</v>
      </c>
      <c r="H355" s="153">
        <v>37601.0</v>
      </c>
      <c r="I355" s="11" t="s">
        <v>2121</v>
      </c>
      <c r="J355" s="11" t="s">
        <v>2122</v>
      </c>
      <c r="K355" s="11" t="s">
        <v>2122</v>
      </c>
      <c r="L355" s="11" t="s">
        <v>2123</v>
      </c>
      <c r="M355" s="11" t="s">
        <v>2124</v>
      </c>
      <c r="N355" s="11" t="s">
        <v>89</v>
      </c>
      <c r="O355" s="11" t="s">
        <v>2171</v>
      </c>
      <c r="P355" s="11" t="s">
        <v>90</v>
      </c>
    </row>
    <row r="356" hidden="1">
      <c r="A356" s="11">
        <v>351.0</v>
      </c>
      <c r="B356" s="11" t="s">
        <v>370</v>
      </c>
      <c r="C356" s="11" t="s">
        <v>2142</v>
      </c>
      <c r="D356" s="11" t="s">
        <v>132</v>
      </c>
      <c r="E356" s="11" t="s">
        <v>874</v>
      </c>
      <c r="F356" s="21"/>
      <c r="G356" s="11" t="s">
        <v>79</v>
      </c>
      <c r="H356" s="152">
        <v>38756.0</v>
      </c>
      <c r="I356" s="11" t="s">
        <v>2138</v>
      </c>
      <c r="J356" s="11" t="s">
        <v>2122</v>
      </c>
      <c r="K356" s="11" t="s">
        <v>2122</v>
      </c>
      <c r="L356" s="11" t="s">
        <v>2123</v>
      </c>
      <c r="M356" s="11" t="s">
        <v>2124</v>
      </c>
      <c r="N356" s="11" t="s">
        <v>80</v>
      </c>
      <c r="O356" s="11" t="s">
        <v>2131</v>
      </c>
      <c r="P356" s="11" t="s">
        <v>81</v>
      </c>
    </row>
    <row r="357" hidden="1">
      <c r="A357" s="11">
        <v>352.0</v>
      </c>
      <c r="B357" s="11" t="s">
        <v>370</v>
      </c>
      <c r="C357" s="11" t="s">
        <v>2299</v>
      </c>
      <c r="D357" s="11" t="s">
        <v>731</v>
      </c>
      <c r="E357" s="21"/>
      <c r="F357" s="21"/>
      <c r="G357" s="11" t="s">
        <v>79</v>
      </c>
      <c r="H357" s="153">
        <v>39742.0</v>
      </c>
      <c r="I357" s="11" t="s">
        <v>2121</v>
      </c>
      <c r="J357" s="11" t="s">
        <v>2122</v>
      </c>
      <c r="K357" s="11" t="s">
        <v>2122</v>
      </c>
      <c r="L357" s="11" t="s">
        <v>2123</v>
      </c>
      <c r="M357" s="11" t="s">
        <v>2124</v>
      </c>
      <c r="N357" s="11" t="s">
        <v>529</v>
      </c>
      <c r="O357" s="11" t="s">
        <v>2127</v>
      </c>
      <c r="P357" s="11" t="s">
        <v>83</v>
      </c>
    </row>
    <row r="358" hidden="1">
      <c r="A358" s="11">
        <v>353.0</v>
      </c>
      <c r="B358" s="11" t="s">
        <v>370</v>
      </c>
      <c r="C358" s="11" t="s">
        <v>2142</v>
      </c>
      <c r="D358" s="11" t="s">
        <v>200</v>
      </c>
      <c r="E358" s="11" t="s">
        <v>252</v>
      </c>
      <c r="F358" s="21"/>
      <c r="G358" s="11" t="s">
        <v>96</v>
      </c>
      <c r="H358" s="153">
        <v>37241.0</v>
      </c>
      <c r="I358" s="11" t="s">
        <v>2300</v>
      </c>
      <c r="J358" s="11" t="s">
        <v>2122</v>
      </c>
      <c r="K358" s="11" t="s">
        <v>2122</v>
      </c>
      <c r="L358" s="11" t="s">
        <v>2123</v>
      </c>
      <c r="M358" s="11" t="s">
        <v>2124</v>
      </c>
      <c r="N358" s="11" t="s">
        <v>1284</v>
      </c>
      <c r="O358" s="11" t="s">
        <v>2136</v>
      </c>
      <c r="P358" s="11" t="s">
        <v>90</v>
      </c>
    </row>
    <row r="359" hidden="1">
      <c r="A359" s="11">
        <v>354.0</v>
      </c>
      <c r="B359" s="11" t="s">
        <v>370</v>
      </c>
      <c r="C359" s="11" t="s">
        <v>70</v>
      </c>
      <c r="D359" s="11" t="s">
        <v>259</v>
      </c>
      <c r="E359" s="11" t="s">
        <v>110</v>
      </c>
      <c r="F359" s="21"/>
      <c r="G359" s="11" t="s">
        <v>96</v>
      </c>
      <c r="H359" s="152">
        <v>38981.0</v>
      </c>
      <c r="I359" s="11" t="s">
        <v>2138</v>
      </c>
      <c r="J359" s="11" t="s">
        <v>2122</v>
      </c>
      <c r="K359" s="11" t="s">
        <v>2122</v>
      </c>
      <c r="L359" s="11" t="s">
        <v>2123</v>
      </c>
      <c r="M359" s="11" t="s">
        <v>2124</v>
      </c>
      <c r="N359" s="11" t="s">
        <v>508</v>
      </c>
      <c r="O359" s="11" t="s">
        <v>2131</v>
      </c>
      <c r="P359" s="11" t="s">
        <v>81</v>
      </c>
    </row>
    <row r="360" hidden="1">
      <c r="A360" s="11">
        <v>355.0</v>
      </c>
      <c r="B360" s="11" t="s">
        <v>370</v>
      </c>
      <c r="C360" s="11" t="s">
        <v>2126</v>
      </c>
      <c r="D360" s="11" t="s">
        <v>113</v>
      </c>
      <c r="E360" s="11" t="s">
        <v>864</v>
      </c>
      <c r="F360" s="21"/>
      <c r="G360" s="11" t="s">
        <v>96</v>
      </c>
      <c r="H360" s="153">
        <v>39780.0</v>
      </c>
      <c r="I360" s="11" t="s">
        <v>2138</v>
      </c>
      <c r="J360" s="11" t="s">
        <v>2122</v>
      </c>
      <c r="K360" s="11" t="s">
        <v>2122</v>
      </c>
      <c r="L360" s="11" t="s">
        <v>2123</v>
      </c>
      <c r="M360" s="11" t="s">
        <v>2124</v>
      </c>
      <c r="N360" s="11" t="s">
        <v>669</v>
      </c>
      <c r="O360" s="11" t="s">
        <v>2141</v>
      </c>
      <c r="P360" s="11" t="s">
        <v>83</v>
      </c>
    </row>
    <row r="361" hidden="1">
      <c r="A361" s="11">
        <v>356.0</v>
      </c>
      <c r="B361" s="11" t="s">
        <v>370</v>
      </c>
      <c r="C361" s="11" t="s">
        <v>71</v>
      </c>
      <c r="D361" s="11" t="s">
        <v>747</v>
      </c>
      <c r="E361" s="11" t="s">
        <v>355</v>
      </c>
      <c r="F361" s="21"/>
      <c r="G361" s="11" t="s">
        <v>96</v>
      </c>
      <c r="H361" s="152">
        <v>40019.0</v>
      </c>
      <c r="I361" s="11" t="s">
        <v>2138</v>
      </c>
      <c r="J361" s="11" t="s">
        <v>2122</v>
      </c>
      <c r="K361" s="11" t="s">
        <v>2122</v>
      </c>
      <c r="L361" s="11" t="s">
        <v>2123</v>
      </c>
      <c r="M361" s="11" t="s">
        <v>2124</v>
      </c>
      <c r="N361" s="11" t="s">
        <v>529</v>
      </c>
      <c r="O361" s="11" t="s">
        <v>2127</v>
      </c>
      <c r="P361" s="11" t="s">
        <v>83</v>
      </c>
    </row>
    <row r="362" hidden="1">
      <c r="A362" s="11">
        <v>357.0</v>
      </c>
      <c r="B362" s="11" t="s">
        <v>552</v>
      </c>
      <c r="C362" s="11" t="s">
        <v>71</v>
      </c>
      <c r="D362" s="11" t="s">
        <v>78</v>
      </c>
      <c r="E362" s="21"/>
      <c r="F362" s="21"/>
      <c r="G362" s="11" t="s">
        <v>79</v>
      </c>
      <c r="H362" s="152">
        <v>40385.0</v>
      </c>
      <c r="I362" s="11" t="s">
        <v>2143</v>
      </c>
      <c r="J362" s="11" t="s">
        <v>2122</v>
      </c>
      <c r="K362" s="11" t="s">
        <v>2122</v>
      </c>
      <c r="L362" s="11" t="s">
        <v>2123</v>
      </c>
      <c r="M362" s="11" t="s">
        <v>2124</v>
      </c>
      <c r="N362" s="11" t="s">
        <v>1768</v>
      </c>
      <c r="O362" s="11" t="s">
        <v>2129</v>
      </c>
      <c r="P362" s="11" t="s">
        <v>83</v>
      </c>
    </row>
    <row r="363" hidden="1">
      <c r="A363" s="11">
        <v>358.0</v>
      </c>
      <c r="B363" s="11" t="s">
        <v>1354</v>
      </c>
      <c r="C363" s="11" t="s">
        <v>2144</v>
      </c>
      <c r="D363" s="11" t="s">
        <v>193</v>
      </c>
      <c r="E363" s="11" t="s">
        <v>259</v>
      </c>
      <c r="F363" s="21"/>
      <c r="G363" s="11" t="s">
        <v>96</v>
      </c>
      <c r="H363" s="152">
        <v>37294.0</v>
      </c>
      <c r="I363" s="11" t="s">
        <v>2121</v>
      </c>
      <c r="J363" s="11" t="s">
        <v>2122</v>
      </c>
      <c r="K363" s="11" t="s">
        <v>2122</v>
      </c>
      <c r="L363" s="11" t="s">
        <v>2123</v>
      </c>
      <c r="M363" s="11" t="s">
        <v>2124</v>
      </c>
      <c r="N363" s="11" t="s">
        <v>836</v>
      </c>
      <c r="O363" s="11" t="s">
        <v>2171</v>
      </c>
      <c r="P363" s="11" t="s">
        <v>90</v>
      </c>
    </row>
    <row r="364" hidden="1">
      <c r="A364" s="11">
        <v>359.0</v>
      </c>
      <c r="B364" s="11" t="s">
        <v>751</v>
      </c>
      <c r="C364" s="11" t="s">
        <v>2144</v>
      </c>
      <c r="D364" s="11" t="s">
        <v>87</v>
      </c>
      <c r="E364" s="21"/>
      <c r="F364" s="21"/>
      <c r="G364" s="11" t="s">
        <v>79</v>
      </c>
      <c r="H364" s="152">
        <v>40075.0</v>
      </c>
      <c r="I364" s="11" t="s">
        <v>2138</v>
      </c>
      <c r="J364" s="11" t="s">
        <v>2122</v>
      </c>
      <c r="K364" s="11" t="s">
        <v>2122</v>
      </c>
      <c r="L364" s="11" t="s">
        <v>2123</v>
      </c>
      <c r="M364" s="11" t="s">
        <v>2124</v>
      </c>
      <c r="N364" s="11" t="s">
        <v>529</v>
      </c>
      <c r="O364" s="11" t="s">
        <v>2127</v>
      </c>
      <c r="P364" s="11" t="s">
        <v>83</v>
      </c>
    </row>
    <row r="365" hidden="1">
      <c r="A365" s="11">
        <v>360.0</v>
      </c>
      <c r="B365" s="11" t="s">
        <v>1430</v>
      </c>
      <c r="C365" s="11" t="s">
        <v>79</v>
      </c>
      <c r="D365" s="11" t="s">
        <v>577</v>
      </c>
      <c r="E365" s="11" t="s">
        <v>1431</v>
      </c>
      <c r="F365" s="21"/>
      <c r="G365" s="11" t="s">
        <v>79</v>
      </c>
      <c r="H365" s="152">
        <v>36955.0</v>
      </c>
      <c r="I365" s="11" t="s">
        <v>2121</v>
      </c>
      <c r="J365" s="11" t="s">
        <v>2122</v>
      </c>
      <c r="K365" s="11" t="s">
        <v>2122</v>
      </c>
      <c r="L365" s="11" t="s">
        <v>2123</v>
      </c>
      <c r="M365" s="11" t="s">
        <v>2124</v>
      </c>
      <c r="N365" s="11" t="s">
        <v>995</v>
      </c>
      <c r="O365" s="11" t="s">
        <v>2136</v>
      </c>
      <c r="P365" s="11" t="s">
        <v>90</v>
      </c>
    </row>
    <row r="366" hidden="1">
      <c r="A366" s="11">
        <v>361.0</v>
      </c>
      <c r="B366" s="11" t="s">
        <v>2301</v>
      </c>
      <c r="C366" s="11" t="s">
        <v>2167</v>
      </c>
      <c r="D366" s="11" t="s">
        <v>1663</v>
      </c>
      <c r="E366" s="11" t="s">
        <v>1044</v>
      </c>
      <c r="F366" s="21"/>
      <c r="G366" s="11" t="s">
        <v>96</v>
      </c>
      <c r="H366" s="152">
        <v>36427.0</v>
      </c>
      <c r="I366" s="11" t="s">
        <v>2121</v>
      </c>
      <c r="J366" s="11" t="s">
        <v>2122</v>
      </c>
      <c r="K366" s="11" t="s">
        <v>2122</v>
      </c>
      <c r="L366" s="11" t="s">
        <v>2123</v>
      </c>
      <c r="M366" s="11" t="s">
        <v>2124</v>
      </c>
      <c r="N366" s="11" t="s">
        <v>1661</v>
      </c>
      <c r="O366" s="11" t="s">
        <v>2134</v>
      </c>
      <c r="P366" s="11" t="s">
        <v>90</v>
      </c>
    </row>
    <row r="367" hidden="1">
      <c r="A367" s="11">
        <v>362.0</v>
      </c>
      <c r="B367" s="11" t="s">
        <v>2302</v>
      </c>
      <c r="C367" s="11" t="s">
        <v>2144</v>
      </c>
      <c r="D367" s="11" t="s">
        <v>911</v>
      </c>
      <c r="E367" s="11" t="s">
        <v>173</v>
      </c>
      <c r="F367" s="21"/>
      <c r="G367" s="11" t="s">
        <v>79</v>
      </c>
      <c r="H367" s="152">
        <v>37680.0</v>
      </c>
      <c r="I367" s="11" t="s">
        <v>2138</v>
      </c>
      <c r="J367" s="11" t="s">
        <v>2122</v>
      </c>
      <c r="K367" s="11" t="s">
        <v>2122</v>
      </c>
      <c r="L367" s="11" t="s">
        <v>2123</v>
      </c>
      <c r="M367" s="11" t="s">
        <v>2124</v>
      </c>
      <c r="N367" s="11" t="s">
        <v>1414</v>
      </c>
      <c r="O367" s="11" t="s">
        <v>2150</v>
      </c>
      <c r="P367" s="11" t="s">
        <v>81</v>
      </c>
    </row>
    <row r="368" hidden="1">
      <c r="A368" s="11">
        <v>363.0</v>
      </c>
      <c r="B368" s="11" t="s">
        <v>2303</v>
      </c>
      <c r="C368" s="11" t="s">
        <v>79</v>
      </c>
      <c r="D368" s="11" t="s">
        <v>142</v>
      </c>
      <c r="E368" s="21"/>
      <c r="F368" s="21"/>
      <c r="G368" s="11" t="s">
        <v>79</v>
      </c>
      <c r="H368" s="152">
        <v>37710.0</v>
      </c>
      <c r="I368" s="11" t="s">
        <v>2138</v>
      </c>
      <c r="J368" s="11" t="s">
        <v>2122</v>
      </c>
      <c r="K368" s="11" t="s">
        <v>2122</v>
      </c>
      <c r="L368" s="11" t="s">
        <v>2123</v>
      </c>
      <c r="M368" s="11" t="s">
        <v>2124</v>
      </c>
      <c r="N368" s="11" t="s">
        <v>1353</v>
      </c>
      <c r="O368" s="11" t="s">
        <v>2150</v>
      </c>
      <c r="P368" s="11" t="s">
        <v>81</v>
      </c>
    </row>
    <row r="369" hidden="1">
      <c r="A369" s="11">
        <v>364.0</v>
      </c>
      <c r="B369" s="11" t="s">
        <v>743</v>
      </c>
      <c r="C369" s="11" t="s">
        <v>2142</v>
      </c>
      <c r="D369" s="11" t="s">
        <v>521</v>
      </c>
      <c r="E369" s="11" t="s">
        <v>157</v>
      </c>
      <c r="F369" s="21"/>
      <c r="G369" s="11" t="s">
        <v>79</v>
      </c>
      <c r="H369" s="152">
        <v>36615.0</v>
      </c>
      <c r="I369" s="11" t="s">
        <v>2121</v>
      </c>
      <c r="J369" s="11" t="s">
        <v>2122</v>
      </c>
      <c r="K369" s="11" t="s">
        <v>2122</v>
      </c>
      <c r="L369" s="11" t="s">
        <v>2123</v>
      </c>
      <c r="M369" s="11" t="s">
        <v>2124</v>
      </c>
      <c r="N369" s="11" t="s">
        <v>1480</v>
      </c>
      <c r="O369" s="11" t="s">
        <v>2139</v>
      </c>
      <c r="P369" s="11" t="s">
        <v>90</v>
      </c>
    </row>
    <row r="370" hidden="1">
      <c r="A370" s="11">
        <v>365.0</v>
      </c>
      <c r="B370" s="11" t="s">
        <v>743</v>
      </c>
      <c r="C370" s="11" t="s">
        <v>79</v>
      </c>
      <c r="D370" s="11" t="s">
        <v>147</v>
      </c>
      <c r="E370" s="11" t="s">
        <v>235</v>
      </c>
      <c r="F370" s="21"/>
      <c r="G370" s="11" t="s">
        <v>96</v>
      </c>
      <c r="H370" s="153">
        <v>38334.0</v>
      </c>
      <c r="I370" s="11" t="s">
        <v>2138</v>
      </c>
      <c r="J370" s="11" t="s">
        <v>2122</v>
      </c>
      <c r="K370" s="11" t="s">
        <v>2122</v>
      </c>
      <c r="L370" s="11" t="s">
        <v>2123</v>
      </c>
      <c r="M370" s="11" t="s">
        <v>2124</v>
      </c>
      <c r="N370" s="11" t="s">
        <v>1237</v>
      </c>
      <c r="O370" s="11" t="s">
        <v>2164</v>
      </c>
      <c r="P370" s="11" t="s">
        <v>81</v>
      </c>
    </row>
    <row r="371" hidden="1">
      <c r="A371" s="11">
        <v>366.0</v>
      </c>
      <c r="B371" s="11" t="s">
        <v>1119</v>
      </c>
      <c r="C371" s="11" t="s">
        <v>79</v>
      </c>
      <c r="D371" s="11" t="s">
        <v>550</v>
      </c>
      <c r="E371" s="11" t="s">
        <v>132</v>
      </c>
      <c r="F371" s="21"/>
      <c r="G371" s="11" t="s">
        <v>79</v>
      </c>
      <c r="H371" s="152">
        <v>38945.0</v>
      </c>
      <c r="I371" s="11" t="s">
        <v>2138</v>
      </c>
      <c r="J371" s="11" t="s">
        <v>2122</v>
      </c>
      <c r="K371" s="11" t="s">
        <v>2122</v>
      </c>
      <c r="L371" s="11" t="s">
        <v>2123</v>
      </c>
      <c r="M371" s="11" t="s">
        <v>2124</v>
      </c>
      <c r="N371" s="11" t="s">
        <v>508</v>
      </c>
      <c r="O371" s="11" t="s">
        <v>2131</v>
      </c>
      <c r="P371" s="11" t="s">
        <v>81</v>
      </c>
    </row>
    <row r="372" hidden="1">
      <c r="A372" s="11">
        <v>367.0</v>
      </c>
      <c r="B372" s="11" t="s">
        <v>1119</v>
      </c>
      <c r="C372" s="11" t="s">
        <v>2153</v>
      </c>
      <c r="D372" s="11" t="s">
        <v>617</v>
      </c>
      <c r="E372" s="21"/>
      <c r="F372" s="21"/>
      <c r="G372" s="11" t="s">
        <v>96</v>
      </c>
      <c r="H372" s="152">
        <v>37718.0</v>
      </c>
      <c r="I372" s="11" t="s">
        <v>2138</v>
      </c>
      <c r="J372" s="11" t="s">
        <v>2122</v>
      </c>
      <c r="K372" s="11" t="s">
        <v>2122</v>
      </c>
      <c r="L372" s="11" t="s">
        <v>2123</v>
      </c>
      <c r="M372" s="11" t="s">
        <v>2124</v>
      </c>
      <c r="N372" s="11" t="s">
        <v>1302</v>
      </c>
      <c r="O372" s="11" t="s">
        <v>2164</v>
      </c>
      <c r="P372" s="11" t="s">
        <v>81</v>
      </c>
    </row>
    <row r="373" hidden="1">
      <c r="A373" s="11">
        <v>368.0</v>
      </c>
      <c r="B373" s="11" t="s">
        <v>1119</v>
      </c>
      <c r="C373" s="11" t="s">
        <v>79</v>
      </c>
      <c r="D373" s="11" t="s">
        <v>199</v>
      </c>
      <c r="E373" s="11" t="s">
        <v>1565</v>
      </c>
      <c r="F373" s="21"/>
      <c r="G373" s="11" t="s">
        <v>96</v>
      </c>
      <c r="H373" s="152">
        <v>37765.0</v>
      </c>
      <c r="I373" s="11" t="s">
        <v>2138</v>
      </c>
      <c r="J373" s="11" t="s">
        <v>2122</v>
      </c>
      <c r="K373" s="11" t="s">
        <v>2122</v>
      </c>
      <c r="L373" s="11" t="s">
        <v>2123</v>
      </c>
      <c r="M373" s="11" t="s">
        <v>2124</v>
      </c>
      <c r="N373" s="11" t="s">
        <v>1414</v>
      </c>
      <c r="O373" s="11" t="s">
        <v>2150</v>
      </c>
      <c r="P373" s="11" t="s">
        <v>81</v>
      </c>
    </row>
    <row r="374" hidden="1">
      <c r="A374" s="11">
        <v>369.0</v>
      </c>
      <c r="B374" s="11" t="s">
        <v>1318</v>
      </c>
      <c r="C374" s="11" t="s">
        <v>2304</v>
      </c>
      <c r="D374" s="11" t="s">
        <v>740</v>
      </c>
      <c r="E374" s="11" t="s">
        <v>151</v>
      </c>
      <c r="F374" s="21"/>
      <c r="G374" s="11" t="s">
        <v>96</v>
      </c>
      <c r="H374" s="152">
        <v>36271.0</v>
      </c>
      <c r="I374" s="11" t="s">
        <v>2121</v>
      </c>
      <c r="J374" s="11" t="s">
        <v>2122</v>
      </c>
      <c r="K374" s="11" t="s">
        <v>2122</v>
      </c>
      <c r="L374" s="11" t="s">
        <v>2123</v>
      </c>
      <c r="M374" s="11" t="s">
        <v>2124</v>
      </c>
      <c r="N374" s="11" t="s">
        <v>1690</v>
      </c>
      <c r="O374" s="11" t="s">
        <v>2134</v>
      </c>
      <c r="P374" s="11" t="s">
        <v>90</v>
      </c>
    </row>
    <row r="375" hidden="1">
      <c r="A375" s="11">
        <v>370.0</v>
      </c>
      <c r="B375" s="11" t="s">
        <v>1318</v>
      </c>
      <c r="C375" s="11" t="s">
        <v>2146</v>
      </c>
      <c r="D375" s="11" t="s">
        <v>731</v>
      </c>
      <c r="E375" s="11" t="s">
        <v>77</v>
      </c>
      <c r="F375" s="21"/>
      <c r="G375" s="11" t="s">
        <v>79</v>
      </c>
      <c r="H375" s="152">
        <v>38898.0</v>
      </c>
      <c r="I375" s="11" t="s">
        <v>2138</v>
      </c>
      <c r="J375" s="11" t="s">
        <v>2122</v>
      </c>
      <c r="K375" s="11" t="s">
        <v>2122</v>
      </c>
      <c r="L375" s="11" t="s">
        <v>2123</v>
      </c>
      <c r="M375" s="11" t="s">
        <v>2124</v>
      </c>
      <c r="N375" s="11" t="s">
        <v>1078</v>
      </c>
      <c r="O375" s="11" t="s">
        <v>2125</v>
      </c>
      <c r="P375" s="11" t="s">
        <v>81</v>
      </c>
    </row>
    <row r="376" hidden="1">
      <c r="A376" s="11">
        <v>371.0</v>
      </c>
      <c r="B376" s="11" t="s">
        <v>1318</v>
      </c>
      <c r="C376" s="11" t="s">
        <v>2146</v>
      </c>
      <c r="D376" s="11" t="s">
        <v>102</v>
      </c>
      <c r="E376" s="21"/>
      <c r="F376" s="21"/>
      <c r="G376" s="11" t="s">
        <v>96</v>
      </c>
      <c r="H376" s="152">
        <v>37415.0</v>
      </c>
      <c r="I376" s="11" t="s">
        <v>2121</v>
      </c>
      <c r="J376" s="11" t="s">
        <v>2122</v>
      </c>
      <c r="K376" s="11" t="s">
        <v>2122</v>
      </c>
      <c r="L376" s="11" t="s">
        <v>2123</v>
      </c>
      <c r="M376" s="11" t="s">
        <v>2124</v>
      </c>
      <c r="N376" s="11" t="s">
        <v>1343</v>
      </c>
      <c r="O376" s="11" t="s">
        <v>2136</v>
      </c>
      <c r="P376" s="11" t="s">
        <v>90</v>
      </c>
    </row>
    <row r="377" hidden="1">
      <c r="A377" s="11">
        <v>372.0</v>
      </c>
      <c r="B377" s="11" t="s">
        <v>1639</v>
      </c>
      <c r="C377" s="11" t="s">
        <v>79</v>
      </c>
      <c r="D377" s="11" t="s">
        <v>157</v>
      </c>
      <c r="E377" s="11" t="s">
        <v>78</v>
      </c>
      <c r="F377" s="21"/>
      <c r="G377" s="11" t="s">
        <v>79</v>
      </c>
      <c r="H377" s="152">
        <v>36798.0</v>
      </c>
      <c r="I377" s="11" t="s">
        <v>2121</v>
      </c>
      <c r="J377" s="11" t="s">
        <v>2122</v>
      </c>
      <c r="K377" s="11" t="s">
        <v>2122</v>
      </c>
      <c r="L377" s="11" t="s">
        <v>2123</v>
      </c>
      <c r="M377" s="11" t="s">
        <v>2124</v>
      </c>
      <c r="N377" s="11" t="s">
        <v>1480</v>
      </c>
      <c r="O377" s="11" t="s">
        <v>2139</v>
      </c>
      <c r="P377" s="11" t="s">
        <v>90</v>
      </c>
    </row>
    <row r="378" hidden="1">
      <c r="A378" s="11">
        <v>373.0</v>
      </c>
      <c r="B378" s="11" t="s">
        <v>801</v>
      </c>
      <c r="C378" s="11" t="s">
        <v>70</v>
      </c>
      <c r="D378" s="11" t="s">
        <v>94</v>
      </c>
      <c r="E378" s="11" t="s">
        <v>102</v>
      </c>
      <c r="F378" s="21"/>
      <c r="G378" s="11" t="s">
        <v>96</v>
      </c>
      <c r="H378" s="152">
        <v>39515.0</v>
      </c>
      <c r="I378" s="11" t="s">
        <v>2138</v>
      </c>
      <c r="J378" s="11" t="s">
        <v>2122</v>
      </c>
      <c r="K378" s="11" t="s">
        <v>2122</v>
      </c>
      <c r="L378" s="11" t="s">
        <v>2123</v>
      </c>
      <c r="M378" s="11" t="s">
        <v>2124</v>
      </c>
      <c r="N378" s="11" t="s">
        <v>594</v>
      </c>
      <c r="O378" s="11" t="s">
        <v>2141</v>
      </c>
      <c r="P378" s="11" t="s">
        <v>83</v>
      </c>
    </row>
    <row r="379" hidden="1">
      <c r="A379" s="11">
        <v>374.0</v>
      </c>
      <c r="B379" s="11" t="s">
        <v>1225</v>
      </c>
      <c r="C379" s="11" t="s">
        <v>2142</v>
      </c>
      <c r="D379" s="11" t="s">
        <v>816</v>
      </c>
      <c r="E379" s="21"/>
      <c r="F379" s="21"/>
      <c r="G379" s="11" t="s">
        <v>96</v>
      </c>
      <c r="H379" s="152">
        <v>37370.0</v>
      </c>
      <c r="I379" s="11" t="s">
        <v>2305</v>
      </c>
      <c r="J379" s="11" t="s">
        <v>2122</v>
      </c>
      <c r="K379" s="11" t="s">
        <v>2122</v>
      </c>
      <c r="L379" s="11" t="s">
        <v>2123</v>
      </c>
      <c r="M379" s="11" t="s">
        <v>2124</v>
      </c>
      <c r="N379" s="11" t="s">
        <v>513</v>
      </c>
      <c r="O379" s="11" t="s">
        <v>2171</v>
      </c>
      <c r="P379" s="11" t="s">
        <v>90</v>
      </c>
    </row>
    <row r="380" hidden="1">
      <c r="A380" s="11">
        <v>375.0</v>
      </c>
      <c r="B380" s="11" t="s">
        <v>1369</v>
      </c>
      <c r="C380" s="11" t="s">
        <v>2148</v>
      </c>
      <c r="D380" s="11" t="s">
        <v>102</v>
      </c>
      <c r="E380" s="11" t="s">
        <v>446</v>
      </c>
      <c r="F380" s="21"/>
      <c r="G380" s="11" t="s">
        <v>96</v>
      </c>
      <c r="H380" s="152">
        <v>38237.0</v>
      </c>
      <c r="I380" s="11" t="s">
        <v>2138</v>
      </c>
      <c r="J380" s="11" t="s">
        <v>2122</v>
      </c>
      <c r="K380" s="11" t="s">
        <v>2122</v>
      </c>
      <c r="L380" s="11" t="s">
        <v>2123</v>
      </c>
      <c r="M380" s="11" t="s">
        <v>2124</v>
      </c>
      <c r="N380" s="11" t="s">
        <v>1182</v>
      </c>
      <c r="O380" s="11" t="s">
        <v>2164</v>
      </c>
      <c r="P380" s="11" t="s">
        <v>81</v>
      </c>
    </row>
    <row r="381" hidden="1">
      <c r="A381" s="11">
        <v>376.0</v>
      </c>
      <c r="B381" s="11" t="s">
        <v>1550</v>
      </c>
      <c r="C381" s="11" t="s">
        <v>2142</v>
      </c>
      <c r="D381" s="11" t="s">
        <v>278</v>
      </c>
      <c r="E381" s="11" t="s">
        <v>457</v>
      </c>
      <c r="F381" s="21"/>
      <c r="G381" s="11" t="s">
        <v>96</v>
      </c>
      <c r="H381" s="152">
        <v>36938.0</v>
      </c>
      <c r="I381" s="11" t="s">
        <v>2121</v>
      </c>
      <c r="J381" s="11" t="s">
        <v>2122</v>
      </c>
      <c r="K381" s="11" t="s">
        <v>2122</v>
      </c>
      <c r="L381" s="11" t="s">
        <v>2123</v>
      </c>
      <c r="M381" s="11" t="s">
        <v>2124</v>
      </c>
      <c r="N381" s="11" t="s">
        <v>1284</v>
      </c>
      <c r="O381" s="11" t="s">
        <v>2136</v>
      </c>
      <c r="P381" s="11" t="s">
        <v>90</v>
      </c>
    </row>
    <row r="382" hidden="1">
      <c r="A382" s="11">
        <v>377.0</v>
      </c>
      <c r="B382" s="11" t="s">
        <v>1356</v>
      </c>
      <c r="C382" s="11" t="s">
        <v>2306</v>
      </c>
      <c r="D382" s="11" t="s">
        <v>577</v>
      </c>
      <c r="E382" s="11" t="s">
        <v>1357</v>
      </c>
      <c r="F382" s="21"/>
      <c r="G382" s="11" t="s">
        <v>79</v>
      </c>
      <c r="H382" s="153">
        <v>37582.0</v>
      </c>
      <c r="I382" s="11" t="s">
        <v>2121</v>
      </c>
      <c r="J382" s="11" t="s">
        <v>2122</v>
      </c>
      <c r="K382" s="11" t="s">
        <v>2122</v>
      </c>
      <c r="L382" s="11" t="s">
        <v>2123</v>
      </c>
      <c r="M382" s="11" t="s">
        <v>2124</v>
      </c>
      <c r="N382" s="11" t="s">
        <v>836</v>
      </c>
      <c r="O382" s="11" t="s">
        <v>2171</v>
      </c>
      <c r="P382" s="11" t="s">
        <v>90</v>
      </c>
    </row>
    <row r="383" hidden="1">
      <c r="A383" s="11">
        <v>378.0</v>
      </c>
      <c r="B383" s="11" t="s">
        <v>2307</v>
      </c>
      <c r="C383" s="11" t="s">
        <v>70</v>
      </c>
      <c r="D383" s="11" t="s">
        <v>134</v>
      </c>
      <c r="E383" s="21"/>
      <c r="F383" s="21"/>
      <c r="G383" s="11" t="s">
        <v>96</v>
      </c>
      <c r="H383" s="152">
        <v>37784.0</v>
      </c>
      <c r="I383" s="11" t="s">
        <v>2308</v>
      </c>
      <c r="J383" s="11" t="s">
        <v>2122</v>
      </c>
      <c r="K383" s="11" t="s">
        <v>2122</v>
      </c>
      <c r="L383" s="11" t="s">
        <v>2123</v>
      </c>
      <c r="M383" s="11" t="s">
        <v>2124</v>
      </c>
      <c r="N383" s="11" t="s">
        <v>1470</v>
      </c>
      <c r="O383" s="11" t="s">
        <v>2150</v>
      </c>
      <c r="P383" s="11" t="s">
        <v>81</v>
      </c>
    </row>
    <row r="384" hidden="1">
      <c r="A384" s="11">
        <v>379.0</v>
      </c>
      <c r="B384" s="11" t="s">
        <v>802</v>
      </c>
      <c r="C384" s="11" t="s">
        <v>2144</v>
      </c>
      <c r="D384" s="11" t="s">
        <v>78</v>
      </c>
      <c r="E384" s="11" t="s">
        <v>157</v>
      </c>
      <c r="F384" s="11" t="s">
        <v>558</v>
      </c>
      <c r="G384" s="11" t="s">
        <v>79</v>
      </c>
      <c r="H384" s="152">
        <v>39489.0</v>
      </c>
      <c r="I384" s="11" t="s">
        <v>2145</v>
      </c>
      <c r="J384" s="11" t="s">
        <v>2122</v>
      </c>
      <c r="K384" s="11" t="s">
        <v>2122</v>
      </c>
      <c r="L384" s="11" t="s">
        <v>2123</v>
      </c>
      <c r="M384" s="11" t="s">
        <v>2124</v>
      </c>
      <c r="N384" s="11" t="s">
        <v>594</v>
      </c>
      <c r="O384" s="11" t="s">
        <v>2141</v>
      </c>
      <c r="P384" s="11" t="s">
        <v>83</v>
      </c>
    </row>
    <row r="385" hidden="1">
      <c r="A385" s="11">
        <v>380.0</v>
      </c>
      <c r="B385" s="11" t="s">
        <v>620</v>
      </c>
      <c r="C385" s="11" t="s">
        <v>2167</v>
      </c>
      <c r="D385" s="11" t="s">
        <v>621</v>
      </c>
      <c r="E385" s="21"/>
      <c r="F385" s="21"/>
      <c r="G385" s="11" t="s">
        <v>96</v>
      </c>
      <c r="H385" s="152">
        <v>39888.0</v>
      </c>
      <c r="I385" s="11" t="s">
        <v>2138</v>
      </c>
      <c r="J385" s="11" t="s">
        <v>2122</v>
      </c>
      <c r="K385" s="11" t="s">
        <v>2122</v>
      </c>
      <c r="L385" s="11" t="s">
        <v>2123</v>
      </c>
      <c r="M385" s="11" t="s">
        <v>2124</v>
      </c>
      <c r="N385" s="11" t="s">
        <v>396</v>
      </c>
      <c r="O385" s="11" t="s">
        <v>2127</v>
      </c>
      <c r="P385" s="11" t="s">
        <v>83</v>
      </c>
    </row>
    <row r="386" hidden="1">
      <c r="A386" s="11">
        <v>381.0</v>
      </c>
      <c r="B386" s="11" t="s">
        <v>620</v>
      </c>
      <c r="C386" s="11" t="s">
        <v>2144</v>
      </c>
      <c r="D386" s="11" t="s">
        <v>684</v>
      </c>
      <c r="E386" s="11" t="s">
        <v>120</v>
      </c>
      <c r="F386" s="21"/>
      <c r="G386" s="11" t="s">
        <v>96</v>
      </c>
      <c r="H386" s="152">
        <v>40081.0</v>
      </c>
      <c r="I386" s="11" t="s">
        <v>2138</v>
      </c>
      <c r="J386" s="11" t="s">
        <v>2122</v>
      </c>
      <c r="K386" s="11" t="s">
        <v>2122</v>
      </c>
      <c r="L386" s="11" t="s">
        <v>2123</v>
      </c>
      <c r="M386" s="11" t="s">
        <v>2124</v>
      </c>
      <c r="N386" s="11" t="s">
        <v>466</v>
      </c>
      <c r="O386" s="11" t="s">
        <v>2127</v>
      </c>
      <c r="P386" s="11" t="s">
        <v>83</v>
      </c>
    </row>
    <row r="387" hidden="1">
      <c r="A387" s="11">
        <v>382.0</v>
      </c>
      <c r="B387" s="11" t="s">
        <v>750</v>
      </c>
      <c r="C387" s="11" t="s">
        <v>2142</v>
      </c>
      <c r="D387" s="11" t="s">
        <v>263</v>
      </c>
      <c r="E387" s="11" t="s">
        <v>88</v>
      </c>
      <c r="F387" s="21"/>
      <c r="G387" s="11" t="s">
        <v>79</v>
      </c>
      <c r="H387" s="152">
        <v>36529.0</v>
      </c>
      <c r="I387" s="11" t="s">
        <v>2121</v>
      </c>
      <c r="J387" s="11" t="s">
        <v>2122</v>
      </c>
      <c r="K387" s="11" t="s">
        <v>2122</v>
      </c>
      <c r="L387" s="11" t="s">
        <v>2123</v>
      </c>
      <c r="M387" s="11" t="s">
        <v>2124</v>
      </c>
      <c r="N387" s="11" t="s">
        <v>1520</v>
      </c>
      <c r="O387" s="11" t="s">
        <v>2139</v>
      </c>
      <c r="P387" s="11" t="s">
        <v>90</v>
      </c>
    </row>
    <row r="388" hidden="1">
      <c r="A388" s="11">
        <v>383.0</v>
      </c>
      <c r="B388" s="11" t="s">
        <v>750</v>
      </c>
      <c r="C388" s="11" t="s">
        <v>2142</v>
      </c>
      <c r="D388" s="11" t="s">
        <v>662</v>
      </c>
      <c r="E388" s="11" t="s">
        <v>110</v>
      </c>
      <c r="F388" s="21"/>
      <c r="G388" s="11" t="s">
        <v>96</v>
      </c>
      <c r="H388" s="152">
        <v>39336.0</v>
      </c>
      <c r="I388" s="11" t="s">
        <v>2138</v>
      </c>
      <c r="J388" s="11" t="s">
        <v>2122</v>
      </c>
      <c r="K388" s="11" t="s">
        <v>2122</v>
      </c>
      <c r="L388" s="11" t="s">
        <v>2123</v>
      </c>
      <c r="M388" s="11" t="s">
        <v>2124</v>
      </c>
      <c r="N388" s="11" t="s">
        <v>904</v>
      </c>
      <c r="O388" s="11" t="s">
        <v>2152</v>
      </c>
      <c r="P388" s="11" t="s">
        <v>83</v>
      </c>
    </row>
    <row r="389" hidden="1">
      <c r="A389" s="11">
        <v>384.0</v>
      </c>
      <c r="B389" s="11" t="s">
        <v>750</v>
      </c>
      <c r="C389" s="11" t="s">
        <v>2156</v>
      </c>
      <c r="D389" s="11" t="s">
        <v>232</v>
      </c>
      <c r="E389" s="11" t="s">
        <v>112</v>
      </c>
      <c r="F389" s="21"/>
      <c r="G389" s="11" t="s">
        <v>96</v>
      </c>
      <c r="H389" s="152">
        <v>39531.0</v>
      </c>
      <c r="I389" s="11" t="s">
        <v>2130</v>
      </c>
      <c r="J389" s="11" t="s">
        <v>2122</v>
      </c>
      <c r="K389" s="11" t="s">
        <v>2122</v>
      </c>
      <c r="L389" s="11" t="s">
        <v>2123</v>
      </c>
      <c r="M389" s="11" t="s">
        <v>2124</v>
      </c>
      <c r="N389" s="11" t="s">
        <v>669</v>
      </c>
      <c r="O389" s="11" t="s">
        <v>2141</v>
      </c>
      <c r="P389" s="11" t="s">
        <v>83</v>
      </c>
    </row>
    <row r="390" hidden="1">
      <c r="A390" s="11">
        <v>385.0</v>
      </c>
      <c r="B390" s="11" t="s">
        <v>129</v>
      </c>
      <c r="C390" s="11" t="s">
        <v>2135</v>
      </c>
      <c r="D390" s="11" t="s">
        <v>78</v>
      </c>
      <c r="E390" s="11" t="s">
        <v>130</v>
      </c>
      <c r="F390" s="21"/>
      <c r="G390" s="11" t="s">
        <v>79</v>
      </c>
      <c r="H390" s="153">
        <v>39064.0</v>
      </c>
      <c r="I390" s="11" t="s">
        <v>2138</v>
      </c>
      <c r="J390" s="11" t="s">
        <v>2122</v>
      </c>
      <c r="K390" s="11" t="s">
        <v>2122</v>
      </c>
      <c r="L390" s="11" t="s">
        <v>2123</v>
      </c>
      <c r="M390" s="11" t="s">
        <v>2124</v>
      </c>
      <c r="N390" s="11" t="s">
        <v>795</v>
      </c>
      <c r="O390" s="11" t="s">
        <v>2152</v>
      </c>
      <c r="P390" s="11" t="s">
        <v>83</v>
      </c>
    </row>
    <row r="391" hidden="1">
      <c r="A391" s="11">
        <v>386.0</v>
      </c>
      <c r="B391" s="11" t="s">
        <v>804</v>
      </c>
      <c r="C391" s="11" t="s">
        <v>2156</v>
      </c>
      <c r="D391" s="11" t="s">
        <v>153</v>
      </c>
      <c r="E391" s="11" t="s">
        <v>880</v>
      </c>
      <c r="F391" s="21"/>
      <c r="G391" s="11" t="s">
        <v>79</v>
      </c>
      <c r="H391" s="152">
        <v>38225.0</v>
      </c>
      <c r="I391" s="11" t="s">
        <v>2138</v>
      </c>
      <c r="J391" s="11" t="s">
        <v>2122</v>
      </c>
      <c r="K391" s="11" t="s">
        <v>2122</v>
      </c>
      <c r="L391" s="11" t="s">
        <v>2123</v>
      </c>
      <c r="M391" s="11" t="s">
        <v>2124</v>
      </c>
      <c r="N391" s="11" t="s">
        <v>1302</v>
      </c>
      <c r="O391" s="11" t="s">
        <v>2164</v>
      </c>
      <c r="P391" s="11" t="s">
        <v>81</v>
      </c>
    </row>
    <row r="392" hidden="1">
      <c r="A392" s="11">
        <v>387.0</v>
      </c>
      <c r="B392" s="11" t="s">
        <v>804</v>
      </c>
      <c r="C392" s="11" t="s">
        <v>2309</v>
      </c>
      <c r="D392" s="11" t="s">
        <v>115</v>
      </c>
      <c r="E392" s="21"/>
      <c r="F392" s="21"/>
      <c r="G392" s="11" t="s">
        <v>79</v>
      </c>
      <c r="H392" s="152">
        <v>38237.0</v>
      </c>
      <c r="I392" s="11" t="s">
        <v>2121</v>
      </c>
      <c r="J392" s="11" t="s">
        <v>2122</v>
      </c>
      <c r="K392" s="11" t="s">
        <v>2122</v>
      </c>
      <c r="L392" s="11" t="s">
        <v>2123</v>
      </c>
      <c r="M392" s="11" t="s">
        <v>2124</v>
      </c>
      <c r="N392" s="11" t="s">
        <v>1237</v>
      </c>
      <c r="O392" s="11" t="s">
        <v>2164</v>
      </c>
      <c r="P392" s="11" t="s">
        <v>81</v>
      </c>
    </row>
    <row r="393" hidden="1">
      <c r="A393" s="11">
        <v>388.0</v>
      </c>
      <c r="B393" s="11" t="s">
        <v>748</v>
      </c>
      <c r="C393" s="11" t="s">
        <v>2167</v>
      </c>
      <c r="D393" s="11" t="s">
        <v>457</v>
      </c>
      <c r="E393" s="11" t="s">
        <v>200</v>
      </c>
      <c r="F393" s="21"/>
      <c r="G393" s="11" t="s">
        <v>96</v>
      </c>
      <c r="H393" s="152">
        <v>37386.0</v>
      </c>
      <c r="I393" s="11" t="s">
        <v>2121</v>
      </c>
      <c r="J393" s="11" t="s">
        <v>2122</v>
      </c>
      <c r="K393" s="11" t="s">
        <v>2122</v>
      </c>
      <c r="L393" s="11" t="s">
        <v>2123</v>
      </c>
      <c r="M393" s="11" t="s">
        <v>2124</v>
      </c>
      <c r="N393" s="11" t="s">
        <v>312</v>
      </c>
      <c r="O393" s="11" t="s">
        <v>2171</v>
      </c>
      <c r="P393" s="11" t="s">
        <v>90</v>
      </c>
    </row>
    <row r="394" hidden="1">
      <c r="A394" s="11">
        <v>389.0</v>
      </c>
      <c r="B394" s="11" t="s">
        <v>804</v>
      </c>
      <c r="C394" s="11" t="s">
        <v>2310</v>
      </c>
      <c r="D394" s="11" t="s">
        <v>94</v>
      </c>
      <c r="E394" s="11" t="s">
        <v>200</v>
      </c>
      <c r="F394" s="21"/>
      <c r="G394" s="11" t="s">
        <v>96</v>
      </c>
      <c r="H394" s="152">
        <v>38011.0</v>
      </c>
      <c r="I394" s="11" t="s">
        <v>2138</v>
      </c>
      <c r="J394" s="11" t="s">
        <v>2122</v>
      </c>
      <c r="K394" s="11" t="s">
        <v>2122</v>
      </c>
      <c r="L394" s="11" t="s">
        <v>2123</v>
      </c>
      <c r="M394" s="11" t="s">
        <v>2124</v>
      </c>
      <c r="N394" s="11" t="s">
        <v>1182</v>
      </c>
      <c r="O394" s="11" t="s">
        <v>2164</v>
      </c>
      <c r="P394" s="11" t="s">
        <v>81</v>
      </c>
    </row>
    <row r="395" hidden="1">
      <c r="A395" s="11">
        <v>390.0</v>
      </c>
      <c r="B395" s="11" t="s">
        <v>804</v>
      </c>
      <c r="C395" s="11" t="s">
        <v>96</v>
      </c>
      <c r="D395" s="11" t="s">
        <v>261</v>
      </c>
      <c r="E395" s="21"/>
      <c r="F395" s="21"/>
      <c r="G395" s="11" t="s">
        <v>96</v>
      </c>
      <c r="H395" s="153">
        <v>39742.0</v>
      </c>
      <c r="I395" s="11" t="s">
        <v>2138</v>
      </c>
      <c r="J395" s="11" t="s">
        <v>2122</v>
      </c>
      <c r="K395" s="11" t="s">
        <v>2122</v>
      </c>
      <c r="L395" s="11" t="s">
        <v>2123</v>
      </c>
      <c r="M395" s="11" t="s">
        <v>2124</v>
      </c>
      <c r="N395" s="11" t="s">
        <v>594</v>
      </c>
      <c r="O395" s="11" t="s">
        <v>2141</v>
      </c>
      <c r="P395" s="11" t="s">
        <v>83</v>
      </c>
    </row>
    <row r="396" hidden="1">
      <c r="A396" s="11">
        <v>391.0</v>
      </c>
      <c r="B396" s="11" t="s">
        <v>1029</v>
      </c>
      <c r="C396" s="11" t="s">
        <v>2311</v>
      </c>
      <c r="D396" s="11" t="s">
        <v>77</v>
      </c>
      <c r="E396" s="21"/>
      <c r="F396" s="21"/>
      <c r="G396" s="11" t="s">
        <v>79</v>
      </c>
      <c r="H396" s="152">
        <v>37693.0</v>
      </c>
      <c r="I396" s="11" t="s">
        <v>2121</v>
      </c>
      <c r="J396" s="11" t="s">
        <v>2122</v>
      </c>
      <c r="K396" s="11" t="s">
        <v>2122</v>
      </c>
      <c r="L396" s="11" t="s">
        <v>2123</v>
      </c>
      <c r="M396" s="11" t="s">
        <v>2124</v>
      </c>
      <c r="N396" s="11" t="s">
        <v>89</v>
      </c>
      <c r="O396" s="11" t="s">
        <v>2171</v>
      </c>
      <c r="P396" s="11" t="s">
        <v>90</v>
      </c>
    </row>
    <row r="397" hidden="1">
      <c r="A397" s="11">
        <v>392.0</v>
      </c>
      <c r="B397" s="11" t="s">
        <v>2312</v>
      </c>
      <c r="C397" s="11" t="s">
        <v>2313</v>
      </c>
      <c r="D397" s="11" t="s">
        <v>451</v>
      </c>
      <c r="E397" s="21"/>
      <c r="F397" s="21"/>
      <c r="G397" s="11" t="s">
        <v>79</v>
      </c>
      <c r="H397" s="152">
        <v>37721.0</v>
      </c>
      <c r="I397" s="11" t="s">
        <v>2314</v>
      </c>
      <c r="J397" s="11" t="s">
        <v>2122</v>
      </c>
      <c r="K397" s="11" t="s">
        <v>2122</v>
      </c>
      <c r="L397" s="11" t="s">
        <v>2123</v>
      </c>
      <c r="M397" s="11" t="s">
        <v>2124</v>
      </c>
      <c r="N397" s="11" t="s">
        <v>1470</v>
      </c>
      <c r="O397" s="11" t="s">
        <v>2150</v>
      </c>
      <c r="P397" s="11" t="s">
        <v>81</v>
      </c>
    </row>
    <row r="398" hidden="1">
      <c r="A398" s="11">
        <v>393.0</v>
      </c>
      <c r="B398" s="11" t="s">
        <v>553</v>
      </c>
      <c r="C398" s="11" t="s">
        <v>2315</v>
      </c>
      <c r="D398" s="11" t="s">
        <v>115</v>
      </c>
      <c r="E398" s="11" t="s">
        <v>272</v>
      </c>
      <c r="F398" s="21"/>
      <c r="G398" s="11" t="s">
        <v>79</v>
      </c>
      <c r="H398" s="153">
        <v>40109.0</v>
      </c>
      <c r="I398" s="11" t="s">
        <v>2121</v>
      </c>
      <c r="J398" s="11" t="s">
        <v>2122</v>
      </c>
      <c r="K398" s="11" t="s">
        <v>2122</v>
      </c>
      <c r="L398" s="11" t="s">
        <v>2123</v>
      </c>
      <c r="M398" s="11" t="s">
        <v>2124</v>
      </c>
      <c r="N398" s="11" t="s">
        <v>1768</v>
      </c>
      <c r="O398" s="11" t="s">
        <v>2129</v>
      </c>
      <c r="P398" s="11" t="s">
        <v>83</v>
      </c>
    </row>
    <row r="399" hidden="1">
      <c r="A399" s="11">
        <v>394.0</v>
      </c>
      <c r="B399" s="11" t="s">
        <v>255</v>
      </c>
      <c r="C399" s="11" t="s">
        <v>2142</v>
      </c>
      <c r="D399" s="11" t="s">
        <v>256</v>
      </c>
      <c r="E399" s="11" t="s">
        <v>257</v>
      </c>
      <c r="F399" s="21"/>
      <c r="G399" s="11" t="s">
        <v>79</v>
      </c>
      <c r="H399" s="152">
        <v>40456.0</v>
      </c>
      <c r="I399" s="11" t="s">
        <v>2130</v>
      </c>
      <c r="J399" s="11" t="s">
        <v>2122</v>
      </c>
      <c r="K399" s="11" t="s">
        <v>2122</v>
      </c>
      <c r="L399" s="11" t="s">
        <v>2123</v>
      </c>
      <c r="M399" s="11" t="s">
        <v>2124</v>
      </c>
      <c r="N399" s="11" t="s">
        <v>1005</v>
      </c>
      <c r="O399" s="11" t="s">
        <v>2155</v>
      </c>
      <c r="P399" s="11" t="s">
        <v>83</v>
      </c>
    </row>
    <row r="400" hidden="1">
      <c r="A400" s="11">
        <v>395.0</v>
      </c>
      <c r="B400" s="11" t="s">
        <v>1033</v>
      </c>
      <c r="C400" s="11" t="s">
        <v>70</v>
      </c>
      <c r="D400" s="11" t="s">
        <v>1034</v>
      </c>
      <c r="E400" s="11" t="s">
        <v>298</v>
      </c>
      <c r="F400" s="21"/>
      <c r="G400" s="11" t="s">
        <v>79</v>
      </c>
      <c r="H400" s="153">
        <v>37539.0</v>
      </c>
      <c r="I400" s="11" t="s">
        <v>2121</v>
      </c>
      <c r="J400" s="11" t="s">
        <v>2122</v>
      </c>
      <c r="K400" s="11" t="s">
        <v>2122</v>
      </c>
      <c r="L400" s="11" t="s">
        <v>2123</v>
      </c>
      <c r="M400" s="11" t="s">
        <v>2124</v>
      </c>
      <c r="N400" s="11" t="s">
        <v>89</v>
      </c>
      <c r="O400" s="11" t="s">
        <v>2171</v>
      </c>
      <c r="P400" s="11" t="s">
        <v>90</v>
      </c>
    </row>
    <row r="401" hidden="1">
      <c r="A401" s="11">
        <v>396.0</v>
      </c>
      <c r="B401" s="11" t="s">
        <v>1249</v>
      </c>
      <c r="C401" s="11" t="s">
        <v>2135</v>
      </c>
      <c r="D401" s="11" t="s">
        <v>617</v>
      </c>
      <c r="E401" s="11" t="s">
        <v>199</v>
      </c>
      <c r="F401" s="21"/>
      <c r="G401" s="11" t="s">
        <v>96</v>
      </c>
      <c r="H401" s="152">
        <v>38691.0</v>
      </c>
      <c r="I401" s="11" t="s">
        <v>2138</v>
      </c>
      <c r="J401" s="11" t="s">
        <v>2122</v>
      </c>
      <c r="K401" s="11" t="s">
        <v>2122</v>
      </c>
      <c r="L401" s="11" t="s">
        <v>2123</v>
      </c>
      <c r="M401" s="11" t="s">
        <v>2124</v>
      </c>
      <c r="N401" s="11" t="s">
        <v>937</v>
      </c>
      <c r="O401" s="11" t="s">
        <v>2125</v>
      </c>
      <c r="P401" s="11" t="s">
        <v>81</v>
      </c>
    </row>
    <row r="402" hidden="1">
      <c r="A402" s="11">
        <v>397.0</v>
      </c>
      <c r="B402" s="11" t="s">
        <v>1370</v>
      </c>
      <c r="C402" s="11" t="s">
        <v>2285</v>
      </c>
      <c r="D402" s="11" t="s">
        <v>132</v>
      </c>
      <c r="E402" s="11" t="s">
        <v>272</v>
      </c>
      <c r="F402" s="21"/>
      <c r="G402" s="11" t="s">
        <v>79</v>
      </c>
      <c r="H402" s="152">
        <v>38175.0</v>
      </c>
      <c r="I402" s="11" t="s">
        <v>2121</v>
      </c>
      <c r="J402" s="11" t="s">
        <v>2122</v>
      </c>
      <c r="K402" s="11" t="s">
        <v>2122</v>
      </c>
      <c r="L402" s="11" t="s">
        <v>2123</v>
      </c>
      <c r="M402" s="11" t="s">
        <v>2124</v>
      </c>
      <c r="N402" s="11" t="s">
        <v>1182</v>
      </c>
      <c r="O402" s="11" t="s">
        <v>2164</v>
      </c>
      <c r="P402" s="11" t="s">
        <v>81</v>
      </c>
    </row>
    <row r="403" hidden="1">
      <c r="A403" s="11">
        <v>398.0</v>
      </c>
      <c r="B403" s="11" t="s">
        <v>1319</v>
      </c>
      <c r="C403" s="11" t="s">
        <v>2142</v>
      </c>
      <c r="D403" s="11" t="s">
        <v>478</v>
      </c>
      <c r="E403" s="11" t="s">
        <v>110</v>
      </c>
      <c r="F403" s="21"/>
      <c r="G403" s="11" t="s">
        <v>96</v>
      </c>
      <c r="H403" s="152">
        <v>38423.0</v>
      </c>
      <c r="I403" s="11" t="s">
        <v>2138</v>
      </c>
      <c r="J403" s="11" t="s">
        <v>2122</v>
      </c>
      <c r="K403" s="11" t="s">
        <v>2122</v>
      </c>
      <c r="L403" s="11" t="s">
        <v>2123</v>
      </c>
      <c r="M403" s="11" t="s">
        <v>2124</v>
      </c>
      <c r="N403" s="11" t="s">
        <v>1078</v>
      </c>
      <c r="O403" s="11" t="s">
        <v>2125</v>
      </c>
      <c r="P403" s="11" t="s">
        <v>81</v>
      </c>
    </row>
    <row r="404" hidden="1">
      <c r="A404" s="11">
        <v>399.0</v>
      </c>
      <c r="B404" s="11" t="s">
        <v>2316</v>
      </c>
      <c r="C404" s="11" t="s">
        <v>2142</v>
      </c>
      <c r="D404" s="11" t="s">
        <v>122</v>
      </c>
      <c r="E404" s="21"/>
      <c r="F404" s="21"/>
      <c r="G404" s="11" t="s">
        <v>96</v>
      </c>
      <c r="H404" s="152">
        <v>40643.0</v>
      </c>
      <c r="I404" s="11" t="s">
        <v>2138</v>
      </c>
      <c r="J404" s="11" t="s">
        <v>2122</v>
      </c>
      <c r="K404" s="11" t="s">
        <v>2122</v>
      </c>
      <c r="L404" s="11" t="s">
        <v>2123</v>
      </c>
      <c r="M404" s="11" t="s">
        <v>2124</v>
      </c>
      <c r="N404" s="11" t="s">
        <v>950</v>
      </c>
      <c r="O404" s="11" t="s">
        <v>2155</v>
      </c>
      <c r="P404" s="11" t="s">
        <v>83</v>
      </c>
    </row>
    <row r="405" hidden="1">
      <c r="A405" s="11">
        <v>400.0</v>
      </c>
      <c r="B405" s="11" t="s">
        <v>2317</v>
      </c>
      <c r="C405" s="11" t="s">
        <v>2142</v>
      </c>
      <c r="D405" s="11" t="s">
        <v>157</v>
      </c>
      <c r="E405" s="21"/>
      <c r="F405" s="21"/>
      <c r="G405" s="11" t="s">
        <v>79</v>
      </c>
      <c r="H405" s="152">
        <v>39298.0</v>
      </c>
      <c r="I405" s="11" t="s">
        <v>2138</v>
      </c>
      <c r="J405" s="11" t="s">
        <v>2122</v>
      </c>
      <c r="K405" s="11" t="s">
        <v>2122</v>
      </c>
      <c r="L405" s="11" t="s">
        <v>2123</v>
      </c>
      <c r="M405" s="11" t="s">
        <v>2124</v>
      </c>
      <c r="N405" s="11" t="s">
        <v>851</v>
      </c>
      <c r="O405" s="11" t="s">
        <v>2152</v>
      </c>
      <c r="P405" s="11" t="s">
        <v>83</v>
      </c>
    </row>
    <row r="406" hidden="1">
      <c r="A406" s="11">
        <v>401.0</v>
      </c>
      <c r="B406" s="11" t="s">
        <v>1551</v>
      </c>
      <c r="C406" s="11" t="s">
        <v>2318</v>
      </c>
      <c r="D406" s="11" t="s">
        <v>461</v>
      </c>
      <c r="E406" s="21"/>
      <c r="F406" s="21"/>
      <c r="G406" s="11" t="s">
        <v>96</v>
      </c>
      <c r="H406" s="152">
        <v>37263.0</v>
      </c>
      <c r="I406" s="11" t="s">
        <v>2121</v>
      </c>
      <c r="J406" s="11" t="s">
        <v>2122</v>
      </c>
      <c r="K406" s="11" t="s">
        <v>2122</v>
      </c>
      <c r="L406" s="11" t="s">
        <v>2123</v>
      </c>
      <c r="M406" s="11" t="s">
        <v>2124</v>
      </c>
      <c r="N406" s="11" t="s">
        <v>1284</v>
      </c>
      <c r="O406" s="11" t="s">
        <v>2136</v>
      </c>
      <c r="P406" s="11" t="s">
        <v>90</v>
      </c>
    </row>
    <row r="407" hidden="1">
      <c r="A407" s="11">
        <v>402.0</v>
      </c>
      <c r="B407" s="11" t="s">
        <v>1964</v>
      </c>
      <c r="C407" s="11" t="s">
        <v>2137</v>
      </c>
      <c r="D407" s="11" t="s">
        <v>252</v>
      </c>
      <c r="E407" s="21"/>
      <c r="F407" s="21"/>
      <c r="G407" s="11" t="s">
        <v>96</v>
      </c>
      <c r="H407" s="152">
        <v>37721.0</v>
      </c>
      <c r="I407" s="11" t="s">
        <v>2138</v>
      </c>
      <c r="J407" s="11" t="s">
        <v>2122</v>
      </c>
      <c r="K407" s="11" t="s">
        <v>2122</v>
      </c>
      <c r="L407" s="11" t="s">
        <v>2123</v>
      </c>
      <c r="M407" s="11" t="s">
        <v>2124</v>
      </c>
      <c r="N407" s="11" t="s">
        <v>1353</v>
      </c>
      <c r="O407" s="11" t="s">
        <v>2150</v>
      </c>
      <c r="P407" s="11" t="s">
        <v>81</v>
      </c>
    </row>
    <row r="408" hidden="1">
      <c r="A408" s="11">
        <v>403.0</v>
      </c>
      <c r="B408" s="11" t="s">
        <v>1359</v>
      </c>
      <c r="C408" s="11" t="s">
        <v>2126</v>
      </c>
      <c r="D408" s="11" t="s">
        <v>136</v>
      </c>
      <c r="E408" s="11" t="s">
        <v>235</v>
      </c>
      <c r="F408" s="21"/>
      <c r="G408" s="11" t="s">
        <v>96</v>
      </c>
      <c r="H408" s="152">
        <v>37594.0</v>
      </c>
      <c r="I408" s="11" t="s">
        <v>2138</v>
      </c>
      <c r="J408" s="11" t="s">
        <v>2122</v>
      </c>
      <c r="K408" s="11" t="s">
        <v>2122</v>
      </c>
      <c r="L408" s="11" t="s">
        <v>2123</v>
      </c>
      <c r="M408" s="11" t="s">
        <v>2124</v>
      </c>
      <c r="N408" s="11" t="s">
        <v>836</v>
      </c>
      <c r="O408" s="11" t="s">
        <v>2171</v>
      </c>
      <c r="P408" s="11" t="s">
        <v>90</v>
      </c>
    </row>
    <row r="409" hidden="1">
      <c r="A409" s="11">
        <v>404.0</v>
      </c>
      <c r="B409" s="11" t="s">
        <v>75</v>
      </c>
      <c r="C409" s="11" t="s">
        <v>2319</v>
      </c>
      <c r="D409" s="11" t="s">
        <v>1039</v>
      </c>
      <c r="E409" s="21"/>
      <c r="F409" s="21"/>
      <c r="G409" s="11" t="s">
        <v>79</v>
      </c>
      <c r="H409" s="152">
        <v>37787.0</v>
      </c>
      <c r="I409" s="11" t="s">
        <v>2320</v>
      </c>
      <c r="J409" s="11" t="s">
        <v>2122</v>
      </c>
      <c r="K409" s="11" t="s">
        <v>2122</v>
      </c>
      <c r="L409" s="11" t="s">
        <v>2123</v>
      </c>
      <c r="M409" s="11" t="s">
        <v>2124</v>
      </c>
      <c r="N409" s="11" t="s">
        <v>89</v>
      </c>
      <c r="O409" s="11" t="s">
        <v>2171</v>
      </c>
      <c r="P409" s="11" t="s">
        <v>90</v>
      </c>
    </row>
    <row r="410" hidden="1">
      <c r="A410" s="11">
        <v>405.0</v>
      </c>
      <c r="B410" s="11" t="s">
        <v>75</v>
      </c>
      <c r="C410" s="11" t="s">
        <v>2142</v>
      </c>
      <c r="D410" s="11" t="s">
        <v>165</v>
      </c>
      <c r="E410" s="21"/>
      <c r="F410" s="21"/>
      <c r="G410" s="11" t="s">
        <v>79</v>
      </c>
      <c r="H410" s="152">
        <v>40119.0</v>
      </c>
      <c r="I410" s="11" t="s">
        <v>2121</v>
      </c>
      <c r="J410" s="11" t="s">
        <v>2122</v>
      </c>
      <c r="K410" s="11" t="s">
        <v>2122</v>
      </c>
      <c r="L410" s="11" t="s">
        <v>2123</v>
      </c>
      <c r="M410" s="11" t="s">
        <v>2124</v>
      </c>
      <c r="N410" s="11" t="s">
        <v>396</v>
      </c>
      <c r="O410" s="11" t="s">
        <v>2127</v>
      </c>
      <c r="P410" s="11" t="s">
        <v>83</v>
      </c>
    </row>
    <row r="411" hidden="1">
      <c r="A411" s="11">
        <v>406.0</v>
      </c>
      <c r="B411" s="11" t="s">
        <v>75</v>
      </c>
      <c r="C411" s="11" t="s">
        <v>2142</v>
      </c>
      <c r="D411" s="11" t="s">
        <v>77</v>
      </c>
      <c r="E411" s="21"/>
      <c r="F411" s="21"/>
      <c r="G411" s="11" t="s">
        <v>79</v>
      </c>
      <c r="H411" s="152">
        <v>40680.0</v>
      </c>
      <c r="I411" s="11" t="s">
        <v>2121</v>
      </c>
      <c r="J411" s="11" t="s">
        <v>2122</v>
      </c>
      <c r="K411" s="11" t="s">
        <v>2122</v>
      </c>
      <c r="L411" s="11" t="s">
        <v>2123</v>
      </c>
      <c r="M411" s="11" t="s">
        <v>2124</v>
      </c>
      <c r="N411" s="11" t="s">
        <v>950</v>
      </c>
      <c r="O411" s="11" t="s">
        <v>2155</v>
      </c>
      <c r="P411" s="11" t="s">
        <v>83</v>
      </c>
    </row>
    <row r="412" hidden="1">
      <c r="A412" s="11">
        <v>407.0</v>
      </c>
      <c r="B412" s="11" t="s">
        <v>377</v>
      </c>
      <c r="C412" s="11" t="s">
        <v>2310</v>
      </c>
      <c r="D412" s="11" t="s">
        <v>338</v>
      </c>
      <c r="E412" s="21"/>
      <c r="F412" s="21"/>
      <c r="G412" s="11" t="s">
        <v>79</v>
      </c>
      <c r="H412" s="153">
        <v>37966.0</v>
      </c>
      <c r="I412" s="11" t="s">
        <v>2121</v>
      </c>
      <c r="J412" s="11" t="s">
        <v>2122</v>
      </c>
      <c r="K412" s="11" t="s">
        <v>2122</v>
      </c>
      <c r="L412" s="11" t="s">
        <v>2123</v>
      </c>
      <c r="M412" s="11" t="s">
        <v>2124</v>
      </c>
      <c r="N412" s="11" t="s">
        <v>1470</v>
      </c>
      <c r="O412" s="11" t="s">
        <v>2150</v>
      </c>
      <c r="P412" s="11" t="s">
        <v>81</v>
      </c>
    </row>
    <row r="413" hidden="1">
      <c r="A413" s="11">
        <v>408.0</v>
      </c>
      <c r="B413" s="11" t="s">
        <v>377</v>
      </c>
      <c r="C413" s="11" t="s">
        <v>2310</v>
      </c>
      <c r="D413" s="11" t="s">
        <v>446</v>
      </c>
      <c r="E413" s="21"/>
      <c r="F413" s="21"/>
      <c r="G413" s="11" t="s">
        <v>96</v>
      </c>
      <c r="H413" s="152">
        <v>38733.0</v>
      </c>
      <c r="I413" s="11" t="s">
        <v>2138</v>
      </c>
      <c r="J413" s="11" t="s">
        <v>2122</v>
      </c>
      <c r="K413" s="11" t="s">
        <v>2122</v>
      </c>
      <c r="L413" s="11" t="s">
        <v>2123</v>
      </c>
      <c r="M413" s="11" t="s">
        <v>2124</v>
      </c>
      <c r="N413" s="11" t="s">
        <v>858</v>
      </c>
      <c r="O413" s="11" t="s">
        <v>2125</v>
      </c>
      <c r="P413" s="11" t="s">
        <v>81</v>
      </c>
    </row>
    <row r="414" hidden="1">
      <c r="A414" s="11">
        <v>409.0</v>
      </c>
      <c r="B414" s="11" t="s">
        <v>1042</v>
      </c>
      <c r="C414" s="11" t="s">
        <v>2148</v>
      </c>
      <c r="D414" s="11" t="s">
        <v>76</v>
      </c>
      <c r="E414" s="21"/>
      <c r="F414" s="21"/>
      <c r="G414" s="11" t="s">
        <v>79</v>
      </c>
      <c r="H414" s="152">
        <v>37624.0</v>
      </c>
      <c r="I414" s="11" t="s">
        <v>2121</v>
      </c>
      <c r="J414" s="11" t="s">
        <v>2122</v>
      </c>
      <c r="K414" s="11" t="s">
        <v>2122</v>
      </c>
      <c r="L414" s="11" t="s">
        <v>2123</v>
      </c>
      <c r="M414" s="11" t="s">
        <v>2124</v>
      </c>
      <c r="N414" s="11" t="s">
        <v>89</v>
      </c>
      <c r="O414" s="11" t="s">
        <v>2171</v>
      </c>
      <c r="P414" s="11" t="s">
        <v>90</v>
      </c>
    </row>
    <row r="415" hidden="1">
      <c r="A415" s="11">
        <v>410.0</v>
      </c>
      <c r="B415" s="11" t="s">
        <v>331</v>
      </c>
      <c r="C415" s="11" t="s">
        <v>2142</v>
      </c>
      <c r="D415" s="11" t="s">
        <v>332</v>
      </c>
      <c r="E415" s="11" t="s">
        <v>110</v>
      </c>
      <c r="F415" s="21"/>
      <c r="G415" s="11" t="s">
        <v>96</v>
      </c>
      <c r="H415" s="152">
        <v>40718.0</v>
      </c>
      <c r="I415" s="11" t="s">
        <v>2138</v>
      </c>
      <c r="J415" s="11" t="s">
        <v>2122</v>
      </c>
      <c r="K415" s="11" t="s">
        <v>2122</v>
      </c>
      <c r="L415" s="11" t="s">
        <v>2123</v>
      </c>
      <c r="M415" s="11" t="s">
        <v>2124</v>
      </c>
      <c r="N415" s="11" t="s">
        <v>1056</v>
      </c>
      <c r="O415" s="11" t="s">
        <v>2155</v>
      </c>
      <c r="P415" s="11" t="s">
        <v>83</v>
      </c>
    </row>
    <row r="416" hidden="1">
      <c r="A416" s="11">
        <v>411.0</v>
      </c>
      <c r="B416" s="11" t="s">
        <v>1303</v>
      </c>
      <c r="C416" s="11" t="s">
        <v>2321</v>
      </c>
      <c r="D416" s="11" t="s">
        <v>784</v>
      </c>
      <c r="E416" s="11" t="s">
        <v>110</v>
      </c>
      <c r="F416" s="21"/>
      <c r="G416" s="11" t="s">
        <v>96</v>
      </c>
      <c r="H416" s="152">
        <v>37441.0</v>
      </c>
      <c r="I416" s="11" t="s">
        <v>2121</v>
      </c>
      <c r="J416" s="11" t="s">
        <v>2122</v>
      </c>
      <c r="K416" s="11" t="s">
        <v>2122</v>
      </c>
      <c r="L416" s="11" t="s">
        <v>2123</v>
      </c>
      <c r="M416" s="11" t="s">
        <v>2124</v>
      </c>
      <c r="N416" s="11" t="s">
        <v>679</v>
      </c>
      <c r="O416" s="11" t="s">
        <v>2171</v>
      </c>
      <c r="P416" s="11" t="s">
        <v>90</v>
      </c>
    </row>
    <row r="417" hidden="1">
      <c r="A417" s="11">
        <v>412.0</v>
      </c>
      <c r="B417" s="11" t="s">
        <v>115</v>
      </c>
      <c r="C417" s="11" t="s">
        <v>2322</v>
      </c>
      <c r="D417" s="11" t="s">
        <v>126</v>
      </c>
      <c r="E417" s="11" t="s">
        <v>77</v>
      </c>
      <c r="F417" s="21"/>
      <c r="G417" s="11" t="s">
        <v>79</v>
      </c>
      <c r="H417" s="152">
        <v>40553.0</v>
      </c>
      <c r="I417" s="11" t="s">
        <v>2121</v>
      </c>
      <c r="J417" s="11" t="s">
        <v>2122</v>
      </c>
      <c r="K417" s="11" t="s">
        <v>2122</v>
      </c>
      <c r="L417" s="11" t="s">
        <v>2123</v>
      </c>
      <c r="M417" s="11" t="s">
        <v>2124</v>
      </c>
      <c r="N417" s="11" t="s">
        <v>950</v>
      </c>
      <c r="O417" s="11" t="s">
        <v>2155</v>
      </c>
      <c r="P417" s="11" t="s">
        <v>83</v>
      </c>
    </row>
    <row r="418" hidden="1">
      <c r="A418" s="11">
        <v>413.0</v>
      </c>
      <c r="B418" s="11" t="s">
        <v>115</v>
      </c>
      <c r="C418" s="11" t="s">
        <v>2135</v>
      </c>
      <c r="D418" s="11" t="s">
        <v>252</v>
      </c>
      <c r="E418" s="11" t="s">
        <v>266</v>
      </c>
      <c r="F418" s="21"/>
      <c r="G418" s="11" t="s">
        <v>96</v>
      </c>
      <c r="H418" s="153">
        <v>39731.0</v>
      </c>
      <c r="I418" s="11" t="s">
        <v>2138</v>
      </c>
      <c r="J418" s="11" t="s">
        <v>2122</v>
      </c>
      <c r="K418" s="11" t="s">
        <v>2122</v>
      </c>
      <c r="L418" s="11" t="s">
        <v>2123</v>
      </c>
      <c r="M418" s="11" t="s">
        <v>2124</v>
      </c>
      <c r="N418" s="11" t="s">
        <v>594</v>
      </c>
      <c r="O418" s="11" t="s">
        <v>2141</v>
      </c>
      <c r="P418" s="11" t="s">
        <v>83</v>
      </c>
    </row>
    <row r="419" hidden="1">
      <c r="A419" s="11">
        <v>414.0</v>
      </c>
      <c r="B419" s="11" t="s">
        <v>2074</v>
      </c>
      <c r="C419" s="11" t="s">
        <v>2144</v>
      </c>
      <c r="D419" s="11" t="s">
        <v>768</v>
      </c>
      <c r="E419" s="11" t="s">
        <v>320</v>
      </c>
      <c r="F419" s="21"/>
      <c r="G419" s="11" t="s">
        <v>79</v>
      </c>
      <c r="H419" s="152">
        <v>41431.0</v>
      </c>
      <c r="I419" s="11" t="s">
        <v>2138</v>
      </c>
      <c r="J419" s="11" t="s">
        <v>2122</v>
      </c>
      <c r="K419" s="11" t="s">
        <v>2122</v>
      </c>
      <c r="L419" s="11" t="s">
        <v>2123</v>
      </c>
      <c r="M419" s="11" t="s">
        <v>2124</v>
      </c>
      <c r="N419" s="11" t="s">
        <v>2203</v>
      </c>
      <c r="O419" s="11" t="s">
        <v>2204</v>
      </c>
      <c r="P419" s="11" t="s">
        <v>2205</v>
      </c>
    </row>
    <row r="420" hidden="1">
      <c r="A420" s="11">
        <v>415.0</v>
      </c>
      <c r="B420" s="11" t="s">
        <v>383</v>
      </c>
      <c r="C420" s="11" t="s">
        <v>2148</v>
      </c>
      <c r="D420" s="11" t="s">
        <v>731</v>
      </c>
      <c r="E420" s="21"/>
      <c r="F420" s="21"/>
      <c r="G420" s="11" t="s">
        <v>79</v>
      </c>
      <c r="H420" s="152">
        <v>38405.0</v>
      </c>
      <c r="I420" s="11" t="s">
        <v>2138</v>
      </c>
      <c r="J420" s="11" t="s">
        <v>2122</v>
      </c>
      <c r="K420" s="11" t="s">
        <v>2122</v>
      </c>
      <c r="L420" s="11" t="s">
        <v>2123</v>
      </c>
      <c r="M420" s="11" t="s">
        <v>2124</v>
      </c>
      <c r="N420" s="11" t="s">
        <v>1078</v>
      </c>
      <c r="O420" s="11" t="s">
        <v>2125</v>
      </c>
      <c r="P420" s="11" t="s">
        <v>81</v>
      </c>
    </row>
    <row r="421" hidden="1">
      <c r="A421" s="11">
        <v>416.0</v>
      </c>
      <c r="B421" s="11" t="s">
        <v>304</v>
      </c>
      <c r="C421" s="11" t="s">
        <v>2144</v>
      </c>
      <c r="D421" s="11" t="s">
        <v>450</v>
      </c>
      <c r="E421" s="21"/>
      <c r="F421" s="21"/>
      <c r="G421" s="11" t="s">
        <v>79</v>
      </c>
      <c r="H421" s="152">
        <v>37784.0</v>
      </c>
      <c r="I421" s="11" t="s">
        <v>2138</v>
      </c>
      <c r="J421" s="11" t="s">
        <v>2122</v>
      </c>
      <c r="K421" s="11" t="s">
        <v>2122</v>
      </c>
      <c r="L421" s="11" t="s">
        <v>2123</v>
      </c>
      <c r="M421" s="11" t="s">
        <v>2124</v>
      </c>
      <c r="N421" s="11" t="s">
        <v>1414</v>
      </c>
      <c r="O421" s="11" t="s">
        <v>2150</v>
      </c>
      <c r="P421" s="11" t="s">
        <v>81</v>
      </c>
    </row>
    <row r="422" hidden="1">
      <c r="A422" s="11">
        <v>417.0</v>
      </c>
      <c r="B422" s="11" t="s">
        <v>304</v>
      </c>
      <c r="C422" s="11" t="s">
        <v>2144</v>
      </c>
      <c r="D422" s="11" t="s">
        <v>306</v>
      </c>
      <c r="E422" s="21"/>
      <c r="F422" s="21"/>
      <c r="G422" s="11" t="s">
        <v>96</v>
      </c>
      <c r="H422" s="152">
        <v>39335.0</v>
      </c>
      <c r="I422" s="11" t="s">
        <v>2323</v>
      </c>
      <c r="J422" s="11" t="s">
        <v>2122</v>
      </c>
      <c r="K422" s="11" t="s">
        <v>2122</v>
      </c>
      <c r="L422" s="11" t="s">
        <v>2123</v>
      </c>
      <c r="M422" s="11" t="s">
        <v>2124</v>
      </c>
      <c r="N422" s="11" t="s">
        <v>795</v>
      </c>
      <c r="O422" s="11" t="s">
        <v>2152</v>
      </c>
      <c r="P422" s="11" t="s">
        <v>83</v>
      </c>
    </row>
    <row r="423" hidden="1">
      <c r="A423" s="11">
        <v>418.0</v>
      </c>
      <c r="B423" s="11" t="s">
        <v>1304</v>
      </c>
      <c r="C423" s="11" t="s">
        <v>70</v>
      </c>
      <c r="D423" s="11" t="s">
        <v>314</v>
      </c>
      <c r="E423" s="21"/>
      <c r="F423" s="21"/>
      <c r="G423" s="11" t="s">
        <v>96</v>
      </c>
      <c r="H423" s="153">
        <v>36884.0</v>
      </c>
      <c r="I423" s="11" t="s">
        <v>2138</v>
      </c>
      <c r="J423" s="11" t="s">
        <v>2122</v>
      </c>
      <c r="K423" s="11" t="s">
        <v>2122</v>
      </c>
      <c r="L423" s="11" t="s">
        <v>2123</v>
      </c>
      <c r="M423" s="11" t="s">
        <v>2124</v>
      </c>
      <c r="N423" s="11" t="s">
        <v>1520</v>
      </c>
      <c r="O423" s="11" t="s">
        <v>2139</v>
      </c>
      <c r="P423" s="11" t="s">
        <v>90</v>
      </c>
    </row>
    <row r="424" hidden="1">
      <c r="A424" s="11">
        <v>419.0</v>
      </c>
      <c r="B424" s="11" t="s">
        <v>1304</v>
      </c>
      <c r="C424" s="11" t="s">
        <v>2324</v>
      </c>
      <c r="D424" s="11" t="s">
        <v>625</v>
      </c>
      <c r="E424" s="21"/>
      <c r="F424" s="21"/>
      <c r="G424" s="11" t="s">
        <v>96</v>
      </c>
      <c r="H424" s="152">
        <v>37387.0</v>
      </c>
      <c r="I424" s="11" t="s">
        <v>2121</v>
      </c>
      <c r="J424" s="11" t="s">
        <v>2122</v>
      </c>
      <c r="K424" s="11" t="s">
        <v>2122</v>
      </c>
      <c r="L424" s="11" t="s">
        <v>2123</v>
      </c>
      <c r="M424" s="11" t="s">
        <v>2124</v>
      </c>
      <c r="N424" s="11" t="s">
        <v>679</v>
      </c>
      <c r="O424" s="11" t="s">
        <v>2171</v>
      </c>
      <c r="P424" s="11" t="s">
        <v>90</v>
      </c>
    </row>
    <row r="425" hidden="1">
      <c r="A425" s="11">
        <v>420.0</v>
      </c>
      <c r="B425" s="11" t="s">
        <v>1926</v>
      </c>
      <c r="C425" s="11" t="s">
        <v>2325</v>
      </c>
      <c r="D425" s="11" t="s">
        <v>172</v>
      </c>
      <c r="E425" s="21"/>
      <c r="F425" s="21"/>
      <c r="G425" s="11" t="s">
        <v>79</v>
      </c>
      <c r="H425" s="152">
        <v>36409.0</v>
      </c>
      <c r="I425" s="11" t="s">
        <v>2143</v>
      </c>
      <c r="J425" s="11" t="s">
        <v>2122</v>
      </c>
      <c r="K425" s="11" t="s">
        <v>2122</v>
      </c>
      <c r="L425" s="11" t="s">
        <v>2123</v>
      </c>
      <c r="M425" s="11" t="s">
        <v>2124</v>
      </c>
      <c r="N425" s="11" t="s">
        <v>1631</v>
      </c>
      <c r="O425" s="11" t="s">
        <v>2134</v>
      </c>
      <c r="P425" s="11" t="s">
        <v>90</v>
      </c>
    </row>
    <row r="426" hidden="1">
      <c r="A426" s="11">
        <v>421.0</v>
      </c>
      <c r="B426" s="11" t="s">
        <v>334</v>
      </c>
      <c r="C426" s="11" t="s">
        <v>2142</v>
      </c>
      <c r="D426" s="11" t="s">
        <v>143</v>
      </c>
      <c r="E426" s="21"/>
      <c r="F426" s="21"/>
      <c r="G426" s="11" t="s">
        <v>79</v>
      </c>
      <c r="H426" s="152">
        <v>39983.0</v>
      </c>
      <c r="I426" s="11" t="s">
        <v>2121</v>
      </c>
      <c r="J426" s="11" t="s">
        <v>2122</v>
      </c>
      <c r="K426" s="11" t="s">
        <v>2122</v>
      </c>
      <c r="L426" s="11" t="s">
        <v>2123</v>
      </c>
      <c r="M426" s="11" t="s">
        <v>2124</v>
      </c>
      <c r="N426" s="11" t="s">
        <v>396</v>
      </c>
      <c r="O426" s="11" t="s">
        <v>2127</v>
      </c>
      <c r="P426" s="11" t="s">
        <v>83</v>
      </c>
    </row>
    <row r="427" hidden="1">
      <c r="A427" s="11">
        <v>422.0</v>
      </c>
      <c r="B427" s="11" t="s">
        <v>334</v>
      </c>
      <c r="C427" s="11" t="s">
        <v>2142</v>
      </c>
      <c r="D427" s="11" t="s">
        <v>335</v>
      </c>
      <c r="E427" s="11" t="s">
        <v>173</v>
      </c>
      <c r="F427" s="21"/>
      <c r="G427" s="11" t="s">
        <v>79</v>
      </c>
      <c r="H427" s="153">
        <v>40506.0</v>
      </c>
      <c r="I427" s="11" t="s">
        <v>2138</v>
      </c>
      <c r="J427" s="11" t="s">
        <v>2122</v>
      </c>
      <c r="K427" s="11" t="s">
        <v>2122</v>
      </c>
      <c r="L427" s="11" t="s">
        <v>2123</v>
      </c>
      <c r="M427" s="11" t="s">
        <v>2124</v>
      </c>
      <c r="N427" s="11" t="s">
        <v>1056</v>
      </c>
      <c r="O427" s="11" t="s">
        <v>2155</v>
      </c>
      <c r="P427" s="11" t="s">
        <v>83</v>
      </c>
    </row>
    <row r="428" hidden="1">
      <c r="A428" s="11">
        <v>423.0</v>
      </c>
      <c r="B428" s="11" t="s">
        <v>1432</v>
      </c>
      <c r="C428" s="11" t="s">
        <v>2126</v>
      </c>
      <c r="D428" s="11" t="s">
        <v>1433</v>
      </c>
      <c r="E428" s="11" t="s">
        <v>1434</v>
      </c>
      <c r="F428" s="21"/>
      <c r="G428" s="11" t="s">
        <v>96</v>
      </c>
      <c r="H428" s="152">
        <v>37161.0</v>
      </c>
      <c r="I428" s="11" t="s">
        <v>2138</v>
      </c>
      <c r="J428" s="11" t="s">
        <v>2122</v>
      </c>
      <c r="K428" s="11" t="s">
        <v>2154</v>
      </c>
      <c r="L428" s="11" t="s">
        <v>2123</v>
      </c>
      <c r="M428" s="11" t="s">
        <v>2124</v>
      </c>
      <c r="N428" s="11" t="s">
        <v>995</v>
      </c>
      <c r="O428" s="11" t="s">
        <v>2136</v>
      </c>
      <c r="P428" s="11" t="s">
        <v>90</v>
      </c>
    </row>
    <row r="429" hidden="1">
      <c r="A429" s="11">
        <v>424.0</v>
      </c>
      <c r="B429" s="11" t="s">
        <v>1153</v>
      </c>
      <c r="C429" s="11" t="s">
        <v>2135</v>
      </c>
      <c r="D429" s="11" t="s">
        <v>1154</v>
      </c>
      <c r="E429" s="21"/>
      <c r="F429" s="21"/>
      <c r="G429" s="11" t="s">
        <v>79</v>
      </c>
      <c r="H429" s="152">
        <v>37742.0</v>
      </c>
      <c r="I429" s="11" t="s">
        <v>2121</v>
      </c>
      <c r="J429" s="11" t="s">
        <v>2122</v>
      </c>
      <c r="K429" s="11" t="s">
        <v>2122</v>
      </c>
      <c r="L429" s="11" t="s">
        <v>2123</v>
      </c>
      <c r="M429" s="11" t="s">
        <v>2124</v>
      </c>
      <c r="N429" s="11" t="s">
        <v>312</v>
      </c>
      <c r="O429" s="11" t="s">
        <v>2171</v>
      </c>
      <c r="P429" s="11" t="s">
        <v>90</v>
      </c>
    </row>
    <row r="430" hidden="1">
      <c r="A430" s="11">
        <v>425.0</v>
      </c>
      <c r="B430" s="11" t="s">
        <v>1698</v>
      </c>
      <c r="C430" s="11" t="s">
        <v>2142</v>
      </c>
      <c r="D430" s="11" t="s">
        <v>731</v>
      </c>
      <c r="E430" s="11" t="s">
        <v>274</v>
      </c>
      <c r="F430" s="21"/>
      <c r="G430" s="11" t="s">
        <v>79</v>
      </c>
      <c r="H430" s="152">
        <v>36632.0</v>
      </c>
      <c r="I430" s="11" t="s">
        <v>2121</v>
      </c>
      <c r="J430" s="11" t="s">
        <v>2122</v>
      </c>
      <c r="K430" s="11" t="s">
        <v>2122</v>
      </c>
      <c r="L430" s="11" t="s">
        <v>2123</v>
      </c>
      <c r="M430" s="11" t="s">
        <v>2124</v>
      </c>
      <c r="N430" s="11" t="s">
        <v>1547</v>
      </c>
      <c r="O430" s="11" t="s">
        <v>2139</v>
      </c>
      <c r="P430" s="11" t="s">
        <v>90</v>
      </c>
    </row>
    <row r="431" hidden="1">
      <c r="A431" s="11">
        <v>426.0</v>
      </c>
      <c r="B431" s="11" t="s">
        <v>336</v>
      </c>
      <c r="C431" s="11" t="s">
        <v>2153</v>
      </c>
      <c r="D431" s="11" t="s">
        <v>314</v>
      </c>
      <c r="E431" s="21"/>
      <c r="F431" s="21"/>
      <c r="G431" s="11" t="s">
        <v>96</v>
      </c>
      <c r="H431" s="152">
        <v>40549.0</v>
      </c>
      <c r="I431" s="11" t="s">
        <v>2121</v>
      </c>
      <c r="J431" s="11" t="s">
        <v>2122</v>
      </c>
      <c r="K431" s="11" t="s">
        <v>2122</v>
      </c>
      <c r="L431" s="11" t="s">
        <v>2123</v>
      </c>
      <c r="M431" s="11" t="s">
        <v>2124</v>
      </c>
      <c r="N431" s="11" t="s">
        <v>1056</v>
      </c>
      <c r="O431" s="11" t="s">
        <v>2155</v>
      </c>
      <c r="P431" s="11" t="s">
        <v>83</v>
      </c>
    </row>
    <row r="432" hidden="1">
      <c r="A432" s="11">
        <v>427.0</v>
      </c>
      <c r="B432" s="11" t="s">
        <v>686</v>
      </c>
      <c r="C432" s="11" t="s">
        <v>71</v>
      </c>
      <c r="D432" s="11" t="s">
        <v>157</v>
      </c>
      <c r="E432" s="21"/>
      <c r="F432" s="21"/>
      <c r="G432" s="11" t="s">
        <v>79</v>
      </c>
      <c r="H432" s="152">
        <v>40198.0</v>
      </c>
      <c r="I432" s="11" t="s">
        <v>2121</v>
      </c>
      <c r="J432" s="11" t="s">
        <v>2122</v>
      </c>
      <c r="K432" s="11" t="s">
        <v>2122</v>
      </c>
      <c r="L432" s="11" t="s">
        <v>2123</v>
      </c>
      <c r="M432" s="11" t="s">
        <v>2124</v>
      </c>
      <c r="N432" s="11" t="s">
        <v>466</v>
      </c>
      <c r="O432" s="11" t="s">
        <v>2127</v>
      </c>
      <c r="P432" s="11" t="s">
        <v>83</v>
      </c>
    </row>
    <row r="433" hidden="1">
      <c r="A433" s="11">
        <v>428.0</v>
      </c>
      <c r="B433" s="11" t="s">
        <v>2326</v>
      </c>
      <c r="C433" s="11" t="s">
        <v>71</v>
      </c>
      <c r="D433" s="11" t="s">
        <v>232</v>
      </c>
      <c r="E433" s="21"/>
      <c r="F433" s="21"/>
      <c r="G433" s="11" t="s">
        <v>96</v>
      </c>
      <c r="H433" s="152">
        <v>40717.0</v>
      </c>
      <c r="I433" s="11" t="s">
        <v>2138</v>
      </c>
      <c r="J433" s="11" t="s">
        <v>2122</v>
      </c>
      <c r="K433" s="11" t="s">
        <v>2122</v>
      </c>
      <c r="L433" s="11" t="s">
        <v>2123</v>
      </c>
      <c r="M433" s="11" t="s">
        <v>2124</v>
      </c>
      <c r="N433" s="11" t="s">
        <v>1005</v>
      </c>
      <c r="O433" s="11" t="s">
        <v>2155</v>
      </c>
      <c r="P433" s="11" t="s">
        <v>83</v>
      </c>
    </row>
    <row r="434" hidden="1">
      <c r="A434" s="11">
        <v>429.0</v>
      </c>
      <c r="B434" s="11" t="s">
        <v>2327</v>
      </c>
      <c r="C434" s="11" t="s">
        <v>2142</v>
      </c>
      <c r="D434" s="11" t="s">
        <v>78</v>
      </c>
      <c r="E434" s="11" t="s">
        <v>335</v>
      </c>
      <c r="F434" s="21"/>
      <c r="G434" s="11" t="s">
        <v>79</v>
      </c>
      <c r="H434" s="152">
        <v>36346.0</v>
      </c>
      <c r="I434" s="11" t="s">
        <v>2121</v>
      </c>
      <c r="J434" s="11" t="s">
        <v>2122</v>
      </c>
      <c r="K434" s="11" t="s">
        <v>2122</v>
      </c>
      <c r="L434" s="11" t="s">
        <v>2123</v>
      </c>
      <c r="M434" s="11" t="s">
        <v>2124</v>
      </c>
      <c r="N434" s="11" t="s">
        <v>1661</v>
      </c>
      <c r="O434" s="11" t="s">
        <v>2134</v>
      </c>
      <c r="P434" s="11" t="s">
        <v>90</v>
      </c>
    </row>
    <row r="435" hidden="1">
      <c r="A435" s="11">
        <v>430.0</v>
      </c>
      <c r="B435" s="11" t="s">
        <v>2328</v>
      </c>
      <c r="C435" s="11" t="s">
        <v>2135</v>
      </c>
      <c r="D435" s="11" t="s">
        <v>446</v>
      </c>
      <c r="E435" s="21"/>
      <c r="F435" s="21"/>
      <c r="G435" s="11" t="s">
        <v>96</v>
      </c>
      <c r="H435" s="152">
        <v>37520.0</v>
      </c>
      <c r="I435" s="11" t="s">
        <v>2121</v>
      </c>
      <c r="J435" s="11" t="s">
        <v>2122</v>
      </c>
      <c r="K435" s="11" t="s">
        <v>2122</v>
      </c>
      <c r="L435" s="11" t="s">
        <v>2123</v>
      </c>
      <c r="M435" s="11" t="s">
        <v>2124</v>
      </c>
      <c r="N435" s="11" t="s">
        <v>679</v>
      </c>
      <c r="O435" s="11" t="s">
        <v>2171</v>
      </c>
      <c r="P435" s="11" t="s">
        <v>90</v>
      </c>
    </row>
    <row r="436">
      <c r="A436" s="11">
        <v>431.0</v>
      </c>
      <c r="B436" s="11" t="s">
        <v>1613</v>
      </c>
      <c r="C436" s="11" t="s">
        <v>70</v>
      </c>
      <c r="D436" s="11" t="s">
        <v>193</v>
      </c>
      <c r="E436" s="11" t="s">
        <v>1614</v>
      </c>
      <c r="F436" s="21"/>
      <c r="G436" s="11" t="s">
        <v>96</v>
      </c>
      <c r="H436" s="153">
        <v>36886.0</v>
      </c>
      <c r="I436" s="11" t="s">
        <v>2121</v>
      </c>
      <c r="J436" s="11" t="s">
        <v>2122</v>
      </c>
      <c r="K436" s="11" t="s">
        <v>2122</v>
      </c>
      <c r="L436" s="11" t="s">
        <v>2123</v>
      </c>
      <c r="M436" s="11" t="s">
        <v>2124</v>
      </c>
      <c r="N436" s="11" t="s">
        <v>1410</v>
      </c>
      <c r="O436" s="11" t="s">
        <v>2139</v>
      </c>
      <c r="P436" s="11" t="s">
        <v>90</v>
      </c>
    </row>
    <row r="437" hidden="1">
      <c r="A437" s="11">
        <v>432.0</v>
      </c>
      <c r="B437" s="11" t="s">
        <v>752</v>
      </c>
      <c r="C437" s="11" t="s">
        <v>2177</v>
      </c>
      <c r="D437" s="11" t="s">
        <v>149</v>
      </c>
      <c r="E437" s="11" t="s">
        <v>272</v>
      </c>
      <c r="F437" s="21"/>
      <c r="G437" s="11" t="s">
        <v>79</v>
      </c>
      <c r="H437" s="152">
        <v>40083.0</v>
      </c>
      <c r="I437" s="11" t="s">
        <v>2138</v>
      </c>
      <c r="J437" s="11" t="s">
        <v>2122</v>
      </c>
      <c r="K437" s="11" t="s">
        <v>2122</v>
      </c>
      <c r="L437" s="11" t="s">
        <v>2123</v>
      </c>
      <c r="M437" s="11" t="s">
        <v>2124</v>
      </c>
      <c r="N437" s="11" t="s">
        <v>529</v>
      </c>
      <c r="O437" s="11" t="s">
        <v>2127</v>
      </c>
      <c r="P437" s="11" t="s">
        <v>83</v>
      </c>
    </row>
    <row r="438" hidden="1">
      <c r="A438" s="11">
        <v>433.0</v>
      </c>
      <c r="B438" s="11" t="s">
        <v>1552</v>
      </c>
      <c r="C438" s="11" t="s">
        <v>2148</v>
      </c>
      <c r="D438" s="11" t="s">
        <v>259</v>
      </c>
      <c r="E438" s="11" t="s">
        <v>266</v>
      </c>
      <c r="F438" s="21"/>
      <c r="G438" s="11" t="s">
        <v>96</v>
      </c>
      <c r="H438" s="152">
        <v>37034.0</v>
      </c>
      <c r="I438" s="11" t="s">
        <v>305</v>
      </c>
      <c r="J438" s="11" t="s">
        <v>2122</v>
      </c>
      <c r="K438" s="11" t="s">
        <v>2122</v>
      </c>
      <c r="L438" s="11" t="s">
        <v>2123</v>
      </c>
      <c r="M438" s="11" t="s">
        <v>2124</v>
      </c>
      <c r="N438" s="11" t="s">
        <v>1284</v>
      </c>
      <c r="O438" s="11" t="s">
        <v>2136</v>
      </c>
      <c r="P438" s="11" t="s">
        <v>90</v>
      </c>
    </row>
    <row r="439" hidden="1">
      <c r="A439" s="11">
        <v>434.0</v>
      </c>
      <c r="B439" s="11" t="s">
        <v>626</v>
      </c>
      <c r="C439" s="11" t="s">
        <v>2135</v>
      </c>
      <c r="D439" s="11" t="s">
        <v>107</v>
      </c>
      <c r="E439" s="11" t="s">
        <v>159</v>
      </c>
      <c r="F439" s="21"/>
      <c r="G439" s="11" t="s">
        <v>79</v>
      </c>
      <c r="H439" s="152">
        <v>40046.0</v>
      </c>
      <c r="I439" s="11" t="s">
        <v>2121</v>
      </c>
      <c r="J439" s="11" t="s">
        <v>2122</v>
      </c>
      <c r="K439" s="11" t="s">
        <v>2122</v>
      </c>
      <c r="L439" s="11" t="s">
        <v>2123</v>
      </c>
      <c r="M439" s="11" t="s">
        <v>2124</v>
      </c>
      <c r="N439" s="11" t="s">
        <v>396</v>
      </c>
      <c r="O439" s="11" t="s">
        <v>2127</v>
      </c>
      <c r="P439" s="11" t="s">
        <v>83</v>
      </c>
    </row>
    <row r="440" hidden="1">
      <c r="A440" s="11">
        <v>435.0</v>
      </c>
      <c r="B440" s="11" t="s">
        <v>1929</v>
      </c>
      <c r="C440" s="11" t="s">
        <v>2126</v>
      </c>
      <c r="D440" s="11" t="s">
        <v>577</v>
      </c>
      <c r="E440" s="11" t="s">
        <v>911</v>
      </c>
      <c r="F440" s="21"/>
      <c r="G440" s="11" t="s">
        <v>79</v>
      </c>
      <c r="H440" s="152">
        <v>36313.0</v>
      </c>
      <c r="I440" s="11" t="s">
        <v>2121</v>
      </c>
      <c r="J440" s="11" t="s">
        <v>2122</v>
      </c>
      <c r="K440" s="11" t="s">
        <v>2122</v>
      </c>
      <c r="L440" s="11" t="s">
        <v>2123</v>
      </c>
      <c r="M440" s="11" t="s">
        <v>2124</v>
      </c>
      <c r="N440" s="11" t="s">
        <v>1722</v>
      </c>
      <c r="O440" s="11" t="s">
        <v>2134</v>
      </c>
      <c r="P440" s="11" t="s">
        <v>90</v>
      </c>
    </row>
    <row r="441" hidden="1">
      <c r="A441" s="11">
        <v>436.0</v>
      </c>
      <c r="B441" s="11" t="s">
        <v>2329</v>
      </c>
      <c r="C441" s="11" t="s">
        <v>2142</v>
      </c>
      <c r="D441" s="11" t="s">
        <v>767</v>
      </c>
      <c r="E441" s="11" t="s">
        <v>355</v>
      </c>
      <c r="F441" s="21"/>
      <c r="G441" s="11" t="s">
        <v>96</v>
      </c>
      <c r="H441" s="153">
        <v>41940.0</v>
      </c>
      <c r="I441" s="11" t="s">
        <v>2121</v>
      </c>
      <c r="J441" s="11" t="s">
        <v>2122</v>
      </c>
      <c r="K441" s="11" t="s">
        <v>2122</v>
      </c>
      <c r="L441" s="11" t="s">
        <v>2123</v>
      </c>
      <c r="M441" s="11" t="s">
        <v>2124</v>
      </c>
      <c r="N441" s="11" t="s">
        <v>2259</v>
      </c>
      <c r="O441" s="11" t="s">
        <v>2260</v>
      </c>
      <c r="P441" s="11" t="s">
        <v>2205</v>
      </c>
    </row>
    <row r="442" hidden="1">
      <c r="A442" s="11">
        <v>437.0</v>
      </c>
      <c r="B442" s="11" t="s">
        <v>339</v>
      </c>
      <c r="C442" s="11" t="s">
        <v>2144</v>
      </c>
      <c r="D442" s="11" t="s">
        <v>252</v>
      </c>
      <c r="E442" s="11" t="s">
        <v>110</v>
      </c>
      <c r="F442" s="21"/>
      <c r="G442" s="11" t="s">
        <v>96</v>
      </c>
      <c r="H442" s="153">
        <v>40831.0</v>
      </c>
      <c r="I442" s="11" t="s">
        <v>2143</v>
      </c>
      <c r="J442" s="11" t="s">
        <v>2122</v>
      </c>
      <c r="K442" s="11" t="s">
        <v>2122</v>
      </c>
      <c r="L442" s="11" t="s">
        <v>2123</v>
      </c>
      <c r="M442" s="11" t="s">
        <v>2124</v>
      </c>
      <c r="N442" s="11" t="s">
        <v>1056</v>
      </c>
      <c r="O442" s="11" t="s">
        <v>2155</v>
      </c>
      <c r="P442" s="11" t="s">
        <v>83</v>
      </c>
    </row>
    <row r="443" hidden="1">
      <c r="A443" s="11">
        <v>438.0</v>
      </c>
      <c r="B443" s="11" t="s">
        <v>806</v>
      </c>
      <c r="C443" s="11" t="s">
        <v>2142</v>
      </c>
      <c r="D443" s="11" t="s">
        <v>136</v>
      </c>
      <c r="E443" s="11" t="s">
        <v>110</v>
      </c>
      <c r="F443" s="21"/>
      <c r="G443" s="11" t="s">
        <v>96</v>
      </c>
      <c r="H443" s="152">
        <v>39653.0</v>
      </c>
      <c r="I443" s="11" t="s">
        <v>2145</v>
      </c>
      <c r="J443" s="11" t="s">
        <v>2122</v>
      </c>
      <c r="K443" s="11" t="s">
        <v>2122</v>
      </c>
      <c r="L443" s="11" t="s">
        <v>2123</v>
      </c>
      <c r="M443" s="11" t="s">
        <v>2124</v>
      </c>
      <c r="N443" s="11" t="s">
        <v>594</v>
      </c>
      <c r="O443" s="11" t="s">
        <v>2141</v>
      </c>
      <c r="P443" s="11" t="s">
        <v>83</v>
      </c>
    </row>
    <row r="444" hidden="1">
      <c r="A444" s="11">
        <v>439.0</v>
      </c>
      <c r="B444" s="11" t="s">
        <v>1435</v>
      </c>
      <c r="C444" s="11" t="s">
        <v>71</v>
      </c>
      <c r="D444" s="11" t="s">
        <v>324</v>
      </c>
      <c r="E444" s="11" t="s">
        <v>891</v>
      </c>
      <c r="F444" s="21"/>
      <c r="G444" s="11" t="s">
        <v>96</v>
      </c>
      <c r="H444" s="152">
        <v>36920.0</v>
      </c>
      <c r="I444" s="11" t="s">
        <v>2121</v>
      </c>
      <c r="J444" s="11" t="s">
        <v>2122</v>
      </c>
      <c r="K444" s="11" t="s">
        <v>2122</v>
      </c>
      <c r="L444" s="11" t="s">
        <v>2123</v>
      </c>
      <c r="M444" s="11" t="s">
        <v>2124</v>
      </c>
      <c r="N444" s="11" t="s">
        <v>1480</v>
      </c>
      <c r="O444" s="11" t="s">
        <v>2139</v>
      </c>
      <c r="P444" s="11" t="s">
        <v>90</v>
      </c>
    </row>
    <row r="445" hidden="1">
      <c r="A445" s="11">
        <v>440.0</v>
      </c>
      <c r="B445" s="11" t="s">
        <v>1435</v>
      </c>
      <c r="C445" s="11" t="s">
        <v>71</v>
      </c>
      <c r="D445" s="11" t="s">
        <v>252</v>
      </c>
      <c r="E445" s="21"/>
      <c r="F445" s="21"/>
      <c r="G445" s="11" t="s">
        <v>96</v>
      </c>
      <c r="H445" s="152">
        <v>37348.0</v>
      </c>
      <c r="I445" s="11" t="s">
        <v>2121</v>
      </c>
      <c r="J445" s="11" t="s">
        <v>2122</v>
      </c>
      <c r="K445" s="11" t="s">
        <v>2122</v>
      </c>
      <c r="L445" s="11" t="s">
        <v>2123</v>
      </c>
      <c r="M445" s="11" t="s">
        <v>2124</v>
      </c>
      <c r="N445" s="11" t="s">
        <v>995</v>
      </c>
      <c r="O445" s="11" t="s">
        <v>2136</v>
      </c>
      <c r="P445" s="11" t="s">
        <v>90</v>
      </c>
    </row>
    <row r="446" hidden="1">
      <c r="A446" s="11">
        <v>441.0</v>
      </c>
      <c r="B446" s="11" t="s">
        <v>912</v>
      </c>
      <c r="C446" s="11" t="s">
        <v>2177</v>
      </c>
      <c r="D446" s="11" t="s">
        <v>515</v>
      </c>
      <c r="E446" s="11" t="s">
        <v>1729</v>
      </c>
      <c r="F446" s="21"/>
      <c r="G446" s="11" t="s">
        <v>79</v>
      </c>
      <c r="H446" s="152">
        <v>36953.0</v>
      </c>
      <c r="I446" s="11" t="s">
        <v>2138</v>
      </c>
      <c r="J446" s="11" t="s">
        <v>2122</v>
      </c>
      <c r="K446" s="11" t="s">
        <v>2122</v>
      </c>
      <c r="L446" s="11" t="s">
        <v>2123</v>
      </c>
      <c r="M446" s="11" t="s">
        <v>2124</v>
      </c>
      <c r="N446" s="11" t="s">
        <v>1577</v>
      </c>
      <c r="O446" s="11" t="s">
        <v>2139</v>
      </c>
      <c r="P446" s="11" t="s">
        <v>90</v>
      </c>
    </row>
    <row r="447" hidden="1">
      <c r="A447" s="11">
        <v>442.0</v>
      </c>
      <c r="B447" s="11" t="s">
        <v>912</v>
      </c>
      <c r="C447" s="11" t="s">
        <v>2142</v>
      </c>
      <c r="D447" s="11" t="s">
        <v>145</v>
      </c>
      <c r="E447" s="21"/>
      <c r="F447" s="21"/>
      <c r="G447" s="11" t="s">
        <v>79</v>
      </c>
      <c r="H447" s="152">
        <v>39609.0</v>
      </c>
      <c r="I447" s="11" t="s">
        <v>2121</v>
      </c>
      <c r="J447" s="11" t="s">
        <v>2122</v>
      </c>
      <c r="K447" s="11" t="s">
        <v>2122</v>
      </c>
      <c r="L447" s="11" t="s">
        <v>2123</v>
      </c>
      <c r="M447" s="11" t="s">
        <v>2124</v>
      </c>
      <c r="N447" s="11" t="s">
        <v>729</v>
      </c>
      <c r="O447" s="11" t="s">
        <v>2141</v>
      </c>
      <c r="P447" s="11" t="s">
        <v>83</v>
      </c>
    </row>
    <row r="448" hidden="1">
      <c r="A448" s="11">
        <v>443.0</v>
      </c>
      <c r="B448" s="11" t="s">
        <v>912</v>
      </c>
      <c r="C448" s="11" t="s">
        <v>79</v>
      </c>
      <c r="D448" s="11" t="s">
        <v>446</v>
      </c>
      <c r="E448" s="11" t="s">
        <v>617</v>
      </c>
      <c r="F448" s="21"/>
      <c r="G448" s="11" t="s">
        <v>96</v>
      </c>
      <c r="H448" s="152">
        <v>37850.0</v>
      </c>
      <c r="I448" s="11" t="s">
        <v>2138</v>
      </c>
      <c r="J448" s="11" t="s">
        <v>2122</v>
      </c>
      <c r="K448" s="11" t="s">
        <v>2122</v>
      </c>
      <c r="L448" s="11" t="s">
        <v>2123</v>
      </c>
      <c r="M448" s="11" t="s">
        <v>2124</v>
      </c>
      <c r="N448" s="11" t="s">
        <v>1414</v>
      </c>
      <c r="O448" s="11" t="s">
        <v>2150</v>
      </c>
      <c r="P448" s="11" t="s">
        <v>81</v>
      </c>
    </row>
    <row r="449" hidden="1">
      <c r="A449" s="11">
        <v>444.0</v>
      </c>
      <c r="B449" s="11" t="s">
        <v>755</v>
      </c>
      <c r="C449" s="11" t="s">
        <v>2137</v>
      </c>
      <c r="D449" s="11" t="s">
        <v>78</v>
      </c>
      <c r="E449" s="11" t="s">
        <v>132</v>
      </c>
      <c r="F449" s="21"/>
      <c r="G449" s="11" t="s">
        <v>79</v>
      </c>
      <c r="H449" s="152">
        <v>39148.0</v>
      </c>
      <c r="I449" s="11" t="s">
        <v>2145</v>
      </c>
      <c r="J449" s="11" t="s">
        <v>2122</v>
      </c>
      <c r="K449" s="11" t="s">
        <v>2122</v>
      </c>
      <c r="L449" s="11" t="s">
        <v>2123</v>
      </c>
      <c r="M449" s="11" t="s">
        <v>2124</v>
      </c>
      <c r="N449" s="11" t="s">
        <v>904</v>
      </c>
      <c r="O449" s="11" t="s">
        <v>2152</v>
      </c>
      <c r="P449" s="11" t="s">
        <v>83</v>
      </c>
    </row>
    <row r="450" hidden="1">
      <c r="A450" s="11">
        <v>445.0</v>
      </c>
      <c r="B450" s="11" t="s">
        <v>755</v>
      </c>
      <c r="C450" s="11" t="s">
        <v>2144</v>
      </c>
      <c r="D450" s="11" t="s">
        <v>528</v>
      </c>
      <c r="E450" s="11" t="s">
        <v>200</v>
      </c>
      <c r="F450" s="21"/>
      <c r="G450" s="11" t="s">
        <v>96</v>
      </c>
      <c r="H450" s="152">
        <v>37627.0</v>
      </c>
      <c r="I450" s="11" t="s">
        <v>2121</v>
      </c>
      <c r="J450" s="11" t="s">
        <v>2122</v>
      </c>
      <c r="K450" s="11" t="s">
        <v>2122</v>
      </c>
      <c r="L450" s="11" t="s">
        <v>2123</v>
      </c>
      <c r="M450" s="11" t="s">
        <v>2124</v>
      </c>
      <c r="N450" s="11" t="s">
        <v>89</v>
      </c>
      <c r="O450" s="11" t="s">
        <v>2171</v>
      </c>
      <c r="P450" s="11" t="s">
        <v>90</v>
      </c>
    </row>
    <row r="451">
      <c r="A451" s="11">
        <v>446.0</v>
      </c>
      <c r="B451" s="11" t="s">
        <v>1615</v>
      </c>
      <c r="C451" s="11" t="s">
        <v>96</v>
      </c>
      <c r="D451" s="11" t="s">
        <v>107</v>
      </c>
      <c r="E451" s="11" t="s">
        <v>143</v>
      </c>
      <c r="F451" s="21"/>
      <c r="G451" s="11" t="s">
        <v>79</v>
      </c>
      <c r="H451" s="152">
        <v>36692.0</v>
      </c>
      <c r="I451" s="11" t="s">
        <v>2138</v>
      </c>
      <c r="J451" s="11" t="s">
        <v>2122</v>
      </c>
      <c r="K451" s="11" t="s">
        <v>2122</v>
      </c>
      <c r="L451" s="11" t="s">
        <v>2123</v>
      </c>
      <c r="M451" s="11" t="s">
        <v>2124</v>
      </c>
      <c r="N451" s="11" t="s">
        <v>1410</v>
      </c>
      <c r="O451" s="11" t="s">
        <v>2139</v>
      </c>
      <c r="P451" s="11" t="s">
        <v>90</v>
      </c>
    </row>
    <row r="452" hidden="1">
      <c r="A452" s="11">
        <v>447.0</v>
      </c>
      <c r="B452" s="11" t="s">
        <v>1252</v>
      </c>
      <c r="C452" s="11" t="s">
        <v>2144</v>
      </c>
      <c r="D452" s="11" t="s">
        <v>145</v>
      </c>
      <c r="E452" s="21"/>
      <c r="F452" s="21"/>
      <c r="G452" s="11" t="s">
        <v>79</v>
      </c>
      <c r="H452" s="152">
        <v>38240.0</v>
      </c>
      <c r="I452" s="11" t="s">
        <v>2138</v>
      </c>
      <c r="J452" s="11" t="s">
        <v>2122</v>
      </c>
      <c r="K452" s="11" t="s">
        <v>2122</v>
      </c>
      <c r="L452" s="11" t="s">
        <v>2123</v>
      </c>
      <c r="M452" s="11" t="s">
        <v>2124</v>
      </c>
      <c r="N452" s="11" t="s">
        <v>1302</v>
      </c>
      <c r="O452" s="11" t="s">
        <v>2164</v>
      </c>
      <c r="P452" s="11" t="s">
        <v>81</v>
      </c>
    </row>
    <row r="453" hidden="1">
      <c r="A453" s="11">
        <v>448.0</v>
      </c>
      <c r="B453" s="11" t="s">
        <v>1252</v>
      </c>
      <c r="C453" s="11" t="s">
        <v>2135</v>
      </c>
      <c r="D453" s="11" t="s">
        <v>213</v>
      </c>
      <c r="E453" s="11" t="s">
        <v>76</v>
      </c>
      <c r="F453" s="21"/>
      <c r="G453" s="11" t="s">
        <v>79</v>
      </c>
      <c r="H453" s="152">
        <v>38722.0</v>
      </c>
      <c r="I453" s="11" t="s">
        <v>2138</v>
      </c>
      <c r="J453" s="11" t="s">
        <v>2122</v>
      </c>
      <c r="K453" s="11" t="s">
        <v>2122</v>
      </c>
      <c r="L453" s="11" t="s">
        <v>2123</v>
      </c>
      <c r="M453" s="11" t="s">
        <v>2124</v>
      </c>
      <c r="N453" s="11" t="s">
        <v>937</v>
      </c>
      <c r="O453" s="11" t="s">
        <v>2125</v>
      </c>
      <c r="P453" s="11" t="s">
        <v>81</v>
      </c>
    </row>
    <row r="454">
      <c r="A454" s="11">
        <v>449.0</v>
      </c>
      <c r="B454" s="11" t="s">
        <v>1616</v>
      </c>
      <c r="C454" s="11" t="s">
        <v>2310</v>
      </c>
      <c r="D454" s="11" t="s">
        <v>77</v>
      </c>
      <c r="E454" s="11" t="s">
        <v>143</v>
      </c>
      <c r="F454" s="21"/>
      <c r="G454" s="11" t="s">
        <v>79</v>
      </c>
      <c r="H454" s="152">
        <v>36911.0</v>
      </c>
      <c r="I454" s="11" t="s">
        <v>2300</v>
      </c>
      <c r="J454" s="11" t="s">
        <v>2122</v>
      </c>
      <c r="K454" s="11" t="s">
        <v>2122</v>
      </c>
      <c r="L454" s="11" t="s">
        <v>2123</v>
      </c>
      <c r="M454" s="11" t="s">
        <v>2124</v>
      </c>
      <c r="N454" s="11" t="s">
        <v>1410</v>
      </c>
      <c r="O454" s="11" t="s">
        <v>2139</v>
      </c>
      <c r="P454" s="11" t="s">
        <v>90</v>
      </c>
    </row>
    <row r="455" hidden="1">
      <c r="A455" s="11">
        <v>450.0</v>
      </c>
      <c r="B455" s="11" t="s">
        <v>127</v>
      </c>
      <c r="C455" s="11" t="s">
        <v>2153</v>
      </c>
      <c r="D455" s="11" t="s">
        <v>128</v>
      </c>
      <c r="E455" s="11" t="s">
        <v>77</v>
      </c>
      <c r="F455" s="21"/>
      <c r="G455" s="11" t="s">
        <v>79</v>
      </c>
      <c r="H455" s="153">
        <v>40529.0</v>
      </c>
      <c r="I455" s="11" t="s">
        <v>2121</v>
      </c>
      <c r="J455" s="11" t="s">
        <v>2122</v>
      </c>
      <c r="K455" s="11" t="s">
        <v>2122</v>
      </c>
      <c r="L455" s="11" t="s">
        <v>2123</v>
      </c>
      <c r="M455" s="11" t="s">
        <v>2124</v>
      </c>
      <c r="N455" s="11" t="s">
        <v>950</v>
      </c>
      <c r="O455" s="11" t="s">
        <v>2155</v>
      </c>
      <c r="P455" s="11" t="s">
        <v>83</v>
      </c>
    </row>
    <row r="456" hidden="1">
      <c r="A456" s="11">
        <v>451.0</v>
      </c>
      <c r="B456" s="11" t="s">
        <v>1436</v>
      </c>
      <c r="C456" s="11" t="s">
        <v>2148</v>
      </c>
      <c r="D456" s="11" t="s">
        <v>78</v>
      </c>
      <c r="E456" s="11" t="s">
        <v>1437</v>
      </c>
      <c r="F456" s="21"/>
      <c r="G456" s="11" t="s">
        <v>79</v>
      </c>
      <c r="H456" s="152">
        <v>37099.0</v>
      </c>
      <c r="I456" s="11" t="s">
        <v>2330</v>
      </c>
      <c r="J456" s="11" t="s">
        <v>2122</v>
      </c>
      <c r="K456" s="11" t="s">
        <v>2122</v>
      </c>
      <c r="L456" s="11" t="s">
        <v>2123</v>
      </c>
      <c r="M456" s="11" t="s">
        <v>2124</v>
      </c>
      <c r="N456" s="11" t="s">
        <v>995</v>
      </c>
      <c r="O456" s="11" t="s">
        <v>2136</v>
      </c>
      <c r="P456" s="11" t="s">
        <v>90</v>
      </c>
    </row>
    <row r="457" hidden="1">
      <c r="A457" s="11">
        <v>452.0</v>
      </c>
      <c r="B457" s="11" t="s">
        <v>761</v>
      </c>
      <c r="C457" s="11" t="s">
        <v>2144</v>
      </c>
      <c r="D457" s="11" t="s">
        <v>95</v>
      </c>
      <c r="E457" s="21"/>
      <c r="F457" s="21"/>
      <c r="G457" s="11" t="s">
        <v>96</v>
      </c>
      <c r="H457" s="153">
        <v>39014.0</v>
      </c>
      <c r="I457" s="11" t="s">
        <v>2138</v>
      </c>
      <c r="J457" s="11" t="s">
        <v>2122</v>
      </c>
      <c r="K457" s="11" t="s">
        <v>2122</v>
      </c>
      <c r="L457" s="11" t="s">
        <v>2123</v>
      </c>
      <c r="M457" s="11" t="s">
        <v>2124</v>
      </c>
      <c r="N457" s="11" t="s">
        <v>904</v>
      </c>
      <c r="O457" s="11" t="s">
        <v>2152</v>
      </c>
      <c r="P457" s="11" t="s">
        <v>83</v>
      </c>
    </row>
    <row r="458" hidden="1">
      <c r="A458" s="11">
        <v>453.0</v>
      </c>
      <c r="B458" s="11" t="s">
        <v>415</v>
      </c>
      <c r="C458" s="11" t="s">
        <v>2159</v>
      </c>
      <c r="D458" s="11" t="s">
        <v>213</v>
      </c>
      <c r="E458" s="11" t="s">
        <v>153</v>
      </c>
      <c r="F458" s="21"/>
      <c r="G458" s="11" t="s">
        <v>79</v>
      </c>
      <c r="H458" s="152">
        <v>40489.0</v>
      </c>
      <c r="I458" s="11" t="s">
        <v>2121</v>
      </c>
      <c r="J458" s="11" t="s">
        <v>2122</v>
      </c>
      <c r="K458" s="11" t="s">
        <v>2122</v>
      </c>
      <c r="L458" s="11" t="s">
        <v>2123</v>
      </c>
      <c r="M458" s="11" t="s">
        <v>2124</v>
      </c>
      <c r="N458" s="11" t="s">
        <v>1763</v>
      </c>
      <c r="O458" s="11" t="s">
        <v>2129</v>
      </c>
      <c r="P458" s="11" t="s">
        <v>83</v>
      </c>
    </row>
    <row r="459" hidden="1">
      <c r="A459" s="11">
        <v>454.0</v>
      </c>
      <c r="B459" s="11" t="s">
        <v>1439</v>
      </c>
      <c r="C459" s="11" t="s">
        <v>2135</v>
      </c>
      <c r="D459" s="11" t="s">
        <v>125</v>
      </c>
      <c r="E459" s="11" t="s">
        <v>1440</v>
      </c>
      <c r="F459" s="21"/>
      <c r="G459" s="11" t="s">
        <v>79</v>
      </c>
      <c r="H459" s="152">
        <v>37078.0</v>
      </c>
      <c r="I459" s="11" t="s">
        <v>2145</v>
      </c>
      <c r="J459" s="11" t="s">
        <v>2122</v>
      </c>
      <c r="K459" s="11" t="s">
        <v>2122</v>
      </c>
      <c r="L459" s="11" t="s">
        <v>2123</v>
      </c>
      <c r="M459" s="11" t="s">
        <v>2124</v>
      </c>
      <c r="N459" s="11" t="s">
        <v>995</v>
      </c>
      <c r="O459" s="11" t="s">
        <v>2136</v>
      </c>
      <c r="P459" s="11" t="s">
        <v>90</v>
      </c>
    </row>
    <row r="460" hidden="1">
      <c r="A460" s="11">
        <v>455.0</v>
      </c>
      <c r="B460" s="11" t="s">
        <v>687</v>
      </c>
      <c r="C460" s="11" t="s">
        <v>2126</v>
      </c>
      <c r="D460" s="11" t="s">
        <v>688</v>
      </c>
      <c r="E460" s="21"/>
      <c r="F460" s="21"/>
      <c r="G460" s="11" t="s">
        <v>79</v>
      </c>
      <c r="H460" s="152">
        <v>39938.0</v>
      </c>
      <c r="I460" s="11" t="s">
        <v>2331</v>
      </c>
      <c r="J460" s="11" t="s">
        <v>2122</v>
      </c>
      <c r="K460" s="11" t="s">
        <v>2122</v>
      </c>
      <c r="L460" s="11" t="s">
        <v>2123</v>
      </c>
      <c r="M460" s="11" t="s">
        <v>2124</v>
      </c>
      <c r="N460" s="11" t="s">
        <v>466</v>
      </c>
      <c r="O460" s="11" t="s">
        <v>2127</v>
      </c>
      <c r="P460" s="11" t="s">
        <v>83</v>
      </c>
    </row>
    <row r="461" hidden="1">
      <c r="A461" s="11">
        <v>456.0</v>
      </c>
      <c r="B461" s="11" t="s">
        <v>1361</v>
      </c>
      <c r="C461" s="11" t="s">
        <v>96</v>
      </c>
      <c r="D461" s="11" t="s">
        <v>132</v>
      </c>
      <c r="E461" s="21"/>
      <c r="F461" s="21"/>
      <c r="G461" s="11" t="s">
        <v>79</v>
      </c>
      <c r="H461" s="152">
        <v>37310.0</v>
      </c>
      <c r="I461" s="11" t="s">
        <v>2121</v>
      </c>
      <c r="J461" s="11" t="s">
        <v>2122</v>
      </c>
      <c r="K461" s="11" t="s">
        <v>2122</v>
      </c>
      <c r="L461" s="11" t="s">
        <v>2123</v>
      </c>
      <c r="M461" s="11" t="s">
        <v>2124</v>
      </c>
      <c r="N461" s="11" t="s">
        <v>836</v>
      </c>
      <c r="O461" s="11" t="s">
        <v>2171</v>
      </c>
      <c r="P461" s="11" t="s">
        <v>90</v>
      </c>
    </row>
    <row r="462" hidden="1">
      <c r="A462" s="11">
        <v>457.0</v>
      </c>
      <c r="B462" s="11" t="s">
        <v>1309</v>
      </c>
      <c r="C462" s="11" t="s">
        <v>70</v>
      </c>
      <c r="D462" s="11" t="s">
        <v>235</v>
      </c>
      <c r="E462" s="11" t="s">
        <v>200</v>
      </c>
      <c r="F462" s="21"/>
      <c r="G462" s="11" t="s">
        <v>96</v>
      </c>
      <c r="H462" s="153">
        <v>37555.0</v>
      </c>
      <c r="I462" s="11" t="s">
        <v>2121</v>
      </c>
      <c r="J462" s="11" t="s">
        <v>2122</v>
      </c>
      <c r="K462" s="11" t="s">
        <v>2122</v>
      </c>
      <c r="L462" s="11" t="s">
        <v>2123</v>
      </c>
      <c r="M462" s="11" t="s">
        <v>2124</v>
      </c>
      <c r="N462" s="11" t="s">
        <v>679</v>
      </c>
      <c r="O462" s="11" t="s">
        <v>2171</v>
      </c>
      <c r="P462" s="11" t="s">
        <v>90</v>
      </c>
    </row>
    <row r="463" hidden="1">
      <c r="A463" s="11">
        <v>458.0</v>
      </c>
      <c r="B463" s="11" t="s">
        <v>174</v>
      </c>
      <c r="C463" s="11" t="s">
        <v>2135</v>
      </c>
      <c r="D463" s="11" t="s">
        <v>175</v>
      </c>
      <c r="E463" s="11" t="s">
        <v>107</v>
      </c>
      <c r="F463" s="21"/>
      <c r="G463" s="11" t="s">
        <v>79</v>
      </c>
      <c r="H463" s="152">
        <v>37753.0</v>
      </c>
      <c r="I463" s="11" t="s">
        <v>2138</v>
      </c>
      <c r="J463" s="11" t="s">
        <v>2122</v>
      </c>
      <c r="K463" s="11" t="s">
        <v>2122</v>
      </c>
      <c r="L463" s="11" t="s">
        <v>2123</v>
      </c>
      <c r="M463" s="11" t="s">
        <v>2124</v>
      </c>
      <c r="N463" s="11" t="s">
        <v>1353</v>
      </c>
      <c r="O463" s="11" t="s">
        <v>2150</v>
      </c>
      <c r="P463" s="11" t="s">
        <v>81</v>
      </c>
    </row>
    <row r="464" hidden="1">
      <c r="A464" s="11">
        <v>459.0</v>
      </c>
      <c r="B464" s="11" t="s">
        <v>1442</v>
      </c>
      <c r="C464" s="11" t="s">
        <v>2126</v>
      </c>
      <c r="D464" s="11" t="s">
        <v>87</v>
      </c>
      <c r="E464" s="11" t="s">
        <v>78</v>
      </c>
      <c r="F464" s="21"/>
      <c r="G464" s="11" t="s">
        <v>79</v>
      </c>
      <c r="H464" s="153">
        <v>37189.0</v>
      </c>
      <c r="I464" s="11" t="s">
        <v>2138</v>
      </c>
      <c r="J464" s="11" t="s">
        <v>2122</v>
      </c>
      <c r="K464" s="11" t="s">
        <v>2122</v>
      </c>
      <c r="L464" s="11" t="s">
        <v>2123</v>
      </c>
      <c r="M464" s="11" t="s">
        <v>2124</v>
      </c>
      <c r="N464" s="11" t="s">
        <v>995</v>
      </c>
      <c r="O464" s="11" t="s">
        <v>2136</v>
      </c>
      <c r="P464" s="11" t="s">
        <v>90</v>
      </c>
    </row>
    <row r="465" hidden="1">
      <c r="A465" s="11">
        <v>460.0</v>
      </c>
      <c r="B465" s="11" t="s">
        <v>2332</v>
      </c>
      <c r="C465" s="11" t="s">
        <v>70</v>
      </c>
      <c r="D465" s="11" t="s">
        <v>224</v>
      </c>
      <c r="E465" s="21"/>
      <c r="F465" s="21"/>
      <c r="G465" s="11" t="s">
        <v>96</v>
      </c>
      <c r="H465" s="152">
        <v>35921.0</v>
      </c>
      <c r="I465" s="11" t="s">
        <v>2130</v>
      </c>
      <c r="J465" s="11" t="s">
        <v>2122</v>
      </c>
      <c r="K465" s="11" t="s">
        <v>2122</v>
      </c>
      <c r="L465" s="11" t="s">
        <v>2123</v>
      </c>
      <c r="M465" s="11" t="s">
        <v>2124</v>
      </c>
      <c r="N465" s="11" t="s">
        <v>1690</v>
      </c>
      <c r="O465" s="11" t="s">
        <v>2134</v>
      </c>
      <c r="P465" s="11" t="s">
        <v>90</v>
      </c>
    </row>
    <row r="466" hidden="1">
      <c r="A466" s="11">
        <v>461.0</v>
      </c>
      <c r="B466" s="11" t="s">
        <v>1200</v>
      </c>
      <c r="C466" s="11" t="s">
        <v>2142</v>
      </c>
      <c r="D466" s="11" t="s">
        <v>850</v>
      </c>
      <c r="E466" s="11" t="s">
        <v>173</v>
      </c>
      <c r="F466" s="21"/>
      <c r="G466" s="11" t="s">
        <v>79</v>
      </c>
      <c r="H466" s="152">
        <v>38688.0</v>
      </c>
      <c r="I466" s="11" t="s">
        <v>2130</v>
      </c>
      <c r="J466" s="11" t="s">
        <v>2122</v>
      </c>
      <c r="K466" s="11" t="s">
        <v>2122</v>
      </c>
      <c r="L466" s="11" t="s">
        <v>2123</v>
      </c>
      <c r="M466" s="11" t="s">
        <v>2124</v>
      </c>
      <c r="N466" s="11" t="s">
        <v>858</v>
      </c>
      <c r="O466" s="11" t="s">
        <v>2125</v>
      </c>
      <c r="P466" s="11" t="s">
        <v>81</v>
      </c>
    </row>
    <row r="467" hidden="1">
      <c r="A467" s="11">
        <v>462.0</v>
      </c>
      <c r="B467" s="11" t="s">
        <v>865</v>
      </c>
      <c r="C467" s="11" t="s">
        <v>2333</v>
      </c>
      <c r="D467" s="11" t="s">
        <v>1371</v>
      </c>
      <c r="E467" s="11" t="s">
        <v>1372</v>
      </c>
      <c r="F467" s="11" t="s">
        <v>76</v>
      </c>
      <c r="G467" s="11" t="s">
        <v>79</v>
      </c>
      <c r="H467" s="152">
        <v>38544.0</v>
      </c>
      <c r="I467" s="11" t="s">
        <v>2138</v>
      </c>
      <c r="J467" s="11" t="s">
        <v>2122</v>
      </c>
      <c r="K467" s="11" t="s">
        <v>2122</v>
      </c>
      <c r="L467" s="11" t="s">
        <v>2123</v>
      </c>
      <c r="M467" s="11" t="s">
        <v>2124</v>
      </c>
      <c r="N467" s="11" t="s">
        <v>1182</v>
      </c>
      <c r="O467" s="11" t="s">
        <v>2164</v>
      </c>
      <c r="P467" s="11" t="s">
        <v>81</v>
      </c>
    </row>
    <row r="468" hidden="1">
      <c r="A468" s="11">
        <v>463.0</v>
      </c>
      <c r="B468" s="11" t="s">
        <v>865</v>
      </c>
      <c r="C468" s="11" t="s">
        <v>2333</v>
      </c>
      <c r="D468" s="11" t="s">
        <v>266</v>
      </c>
      <c r="E468" s="11" t="s">
        <v>110</v>
      </c>
      <c r="F468" s="21"/>
      <c r="G468" s="11" t="s">
        <v>96</v>
      </c>
      <c r="H468" s="153">
        <v>39804.0</v>
      </c>
      <c r="I468" s="11" t="s">
        <v>2138</v>
      </c>
      <c r="J468" s="11" t="s">
        <v>2122</v>
      </c>
      <c r="K468" s="11" t="s">
        <v>2122</v>
      </c>
      <c r="L468" s="11" t="s">
        <v>2123</v>
      </c>
      <c r="M468" s="11" t="s">
        <v>2124</v>
      </c>
      <c r="N468" s="11" t="s">
        <v>669</v>
      </c>
      <c r="O468" s="11" t="s">
        <v>2141</v>
      </c>
      <c r="P468" s="11" t="s">
        <v>83</v>
      </c>
    </row>
    <row r="469" hidden="1">
      <c r="A469" s="11">
        <v>464.0</v>
      </c>
      <c r="B469" s="11" t="s">
        <v>133</v>
      </c>
      <c r="C469" s="11" t="s">
        <v>2334</v>
      </c>
      <c r="D469" s="11" t="s">
        <v>134</v>
      </c>
      <c r="E469" s="21"/>
      <c r="F469" s="21"/>
      <c r="G469" s="11" t="s">
        <v>96</v>
      </c>
      <c r="H469" s="152">
        <v>40582.0</v>
      </c>
      <c r="I469" s="11" t="s">
        <v>2121</v>
      </c>
      <c r="J469" s="11" t="s">
        <v>2122</v>
      </c>
      <c r="K469" s="11" t="s">
        <v>2122</v>
      </c>
      <c r="L469" s="11" t="s">
        <v>2123</v>
      </c>
      <c r="M469" s="11" t="s">
        <v>2124</v>
      </c>
      <c r="N469" s="11" t="s">
        <v>950</v>
      </c>
      <c r="O469" s="11" t="s">
        <v>2155</v>
      </c>
      <c r="P469" s="11" t="s">
        <v>83</v>
      </c>
    </row>
    <row r="470" hidden="1">
      <c r="A470" s="11">
        <v>465.0</v>
      </c>
      <c r="B470" s="11" t="s">
        <v>1553</v>
      </c>
      <c r="C470" s="11" t="s">
        <v>71</v>
      </c>
      <c r="D470" s="11" t="s">
        <v>303</v>
      </c>
      <c r="E470" s="11" t="s">
        <v>266</v>
      </c>
      <c r="F470" s="11" t="s">
        <v>252</v>
      </c>
      <c r="G470" s="11" t="s">
        <v>96</v>
      </c>
      <c r="H470" s="152">
        <v>36901.0</v>
      </c>
      <c r="I470" s="11" t="s">
        <v>2121</v>
      </c>
      <c r="J470" s="11" t="s">
        <v>2122</v>
      </c>
      <c r="K470" s="11" t="s">
        <v>2122</v>
      </c>
      <c r="L470" s="11" t="s">
        <v>2123</v>
      </c>
      <c r="M470" s="11" t="s">
        <v>2124</v>
      </c>
      <c r="N470" s="11" t="s">
        <v>1284</v>
      </c>
      <c r="O470" s="11" t="s">
        <v>2136</v>
      </c>
      <c r="P470" s="11" t="s">
        <v>90</v>
      </c>
    </row>
    <row r="471" hidden="1">
      <c r="A471" s="11">
        <v>466.0</v>
      </c>
      <c r="B471" s="11" t="s">
        <v>870</v>
      </c>
      <c r="C471" s="11" t="s">
        <v>2148</v>
      </c>
      <c r="D471" s="11" t="s">
        <v>335</v>
      </c>
      <c r="E471" s="11" t="s">
        <v>173</v>
      </c>
      <c r="F471" s="21"/>
      <c r="G471" s="11" t="s">
        <v>79</v>
      </c>
      <c r="H471" s="152">
        <v>37927.0</v>
      </c>
      <c r="I471" s="11" t="s">
        <v>2121</v>
      </c>
      <c r="J471" s="11" t="s">
        <v>2122</v>
      </c>
      <c r="K471" s="11" t="s">
        <v>2122</v>
      </c>
      <c r="L471" s="11" t="s">
        <v>2123</v>
      </c>
      <c r="M471" s="11" t="s">
        <v>2124</v>
      </c>
      <c r="N471" s="11" t="s">
        <v>1470</v>
      </c>
      <c r="O471" s="11" t="s">
        <v>2150</v>
      </c>
      <c r="P471" s="11" t="s">
        <v>81</v>
      </c>
    </row>
    <row r="472" hidden="1">
      <c r="A472" s="11">
        <v>467.0</v>
      </c>
      <c r="B472" s="11" t="s">
        <v>870</v>
      </c>
      <c r="C472" s="11" t="s">
        <v>2219</v>
      </c>
      <c r="D472" s="11" t="s">
        <v>819</v>
      </c>
      <c r="E472" s="21"/>
      <c r="F472" s="21"/>
      <c r="G472" s="11" t="s">
        <v>96</v>
      </c>
      <c r="H472" s="152">
        <v>39672.0</v>
      </c>
      <c r="I472" s="11" t="s">
        <v>2138</v>
      </c>
      <c r="J472" s="11" t="s">
        <v>2122</v>
      </c>
      <c r="K472" s="11" t="s">
        <v>2122</v>
      </c>
      <c r="L472" s="11" t="s">
        <v>2123</v>
      </c>
      <c r="M472" s="11" t="s">
        <v>2124</v>
      </c>
      <c r="N472" s="11" t="s">
        <v>669</v>
      </c>
      <c r="O472" s="11" t="s">
        <v>2141</v>
      </c>
      <c r="P472" s="11" t="s">
        <v>83</v>
      </c>
    </row>
    <row r="473" hidden="1">
      <c r="A473" s="11">
        <v>468.0</v>
      </c>
      <c r="B473" s="11" t="s">
        <v>870</v>
      </c>
      <c r="C473" s="11" t="s">
        <v>2219</v>
      </c>
      <c r="D473" s="11" t="s">
        <v>94</v>
      </c>
      <c r="E473" s="21"/>
      <c r="F473" s="21"/>
      <c r="G473" s="11" t="s">
        <v>96</v>
      </c>
      <c r="H473" s="152">
        <v>39672.0</v>
      </c>
      <c r="I473" s="11" t="s">
        <v>2138</v>
      </c>
      <c r="J473" s="11" t="s">
        <v>2122</v>
      </c>
      <c r="K473" s="11" t="s">
        <v>2122</v>
      </c>
      <c r="L473" s="11" t="s">
        <v>2123</v>
      </c>
      <c r="M473" s="11" t="s">
        <v>2124</v>
      </c>
      <c r="N473" s="11" t="s">
        <v>669</v>
      </c>
      <c r="O473" s="11" t="s">
        <v>2141</v>
      </c>
      <c r="P473" s="11" t="s">
        <v>83</v>
      </c>
    </row>
    <row r="474" hidden="1">
      <c r="A474" s="11">
        <v>469.0</v>
      </c>
      <c r="B474" s="11" t="s">
        <v>2335</v>
      </c>
      <c r="C474" s="11" t="s">
        <v>2333</v>
      </c>
      <c r="D474" s="11" t="s">
        <v>1686</v>
      </c>
      <c r="E474" s="11" t="s">
        <v>209</v>
      </c>
      <c r="F474" s="21"/>
      <c r="G474" s="11" t="s">
        <v>96</v>
      </c>
      <c r="H474" s="152">
        <v>41722.0</v>
      </c>
      <c r="I474" s="11" t="s">
        <v>2121</v>
      </c>
      <c r="J474" s="11" t="s">
        <v>2122</v>
      </c>
      <c r="K474" s="11" t="s">
        <v>2122</v>
      </c>
      <c r="L474" s="11" t="s">
        <v>2123</v>
      </c>
      <c r="M474" s="11" t="s">
        <v>2124</v>
      </c>
      <c r="N474" s="11" t="s">
        <v>2259</v>
      </c>
      <c r="O474" s="11" t="s">
        <v>2260</v>
      </c>
      <c r="P474" s="11" t="s">
        <v>2205</v>
      </c>
    </row>
    <row r="475" hidden="1">
      <c r="A475" s="11">
        <v>470.0</v>
      </c>
      <c r="B475" s="11" t="s">
        <v>556</v>
      </c>
      <c r="C475" s="11" t="s">
        <v>2137</v>
      </c>
      <c r="D475" s="11" t="s">
        <v>683</v>
      </c>
      <c r="E475" s="11" t="s">
        <v>77</v>
      </c>
      <c r="F475" s="21"/>
      <c r="G475" s="11" t="s">
        <v>79</v>
      </c>
      <c r="H475" s="152">
        <v>39143.0</v>
      </c>
      <c r="I475" s="11" t="s">
        <v>2138</v>
      </c>
      <c r="J475" s="11" t="s">
        <v>2122</v>
      </c>
      <c r="K475" s="11" t="s">
        <v>2122</v>
      </c>
      <c r="L475" s="11" t="s">
        <v>2123</v>
      </c>
      <c r="M475" s="11" t="s">
        <v>2124</v>
      </c>
      <c r="N475" s="11" t="s">
        <v>279</v>
      </c>
      <c r="O475" s="11" t="s">
        <v>2131</v>
      </c>
      <c r="P475" s="11" t="s">
        <v>81</v>
      </c>
    </row>
    <row r="476" hidden="1">
      <c r="A476" s="11">
        <v>471.0</v>
      </c>
      <c r="B476" s="11" t="s">
        <v>556</v>
      </c>
      <c r="C476" s="11" t="s">
        <v>2304</v>
      </c>
      <c r="D476" s="11" t="s">
        <v>557</v>
      </c>
      <c r="E476" s="11" t="s">
        <v>558</v>
      </c>
      <c r="F476" s="21"/>
      <c r="G476" s="11" t="s">
        <v>79</v>
      </c>
      <c r="H476" s="152">
        <v>40270.0</v>
      </c>
      <c r="I476" s="11" t="s">
        <v>2121</v>
      </c>
      <c r="J476" s="11" t="s">
        <v>2122</v>
      </c>
      <c r="K476" s="11" t="s">
        <v>2122</v>
      </c>
      <c r="L476" s="11" t="s">
        <v>2123</v>
      </c>
      <c r="M476" s="11" t="s">
        <v>2124</v>
      </c>
      <c r="N476" s="11" t="s">
        <v>1768</v>
      </c>
      <c r="O476" s="11" t="s">
        <v>2129</v>
      </c>
      <c r="P476" s="11" t="s">
        <v>83</v>
      </c>
    </row>
    <row r="477" hidden="1">
      <c r="A477" s="11">
        <v>472.0</v>
      </c>
      <c r="B477" s="11" t="s">
        <v>2336</v>
      </c>
      <c r="C477" s="11" t="s">
        <v>2135</v>
      </c>
      <c r="D477" s="11" t="s">
        <v>298</v>
      </c>
      <c r="E477" s="21"/>
      <c r="F477" s="21"/>
      <c r="G477" s="11" t="s">
        <v>79</v>
      </c>
      <c r="H477" s="152">
        <v>37561.0</v>
      </c>
      <c r="I477" s="11" t="s">
        <v>2121</v>
      </c>
      <c r="J477" s="11" t="s">
        <v>2122</v>
      </c>
      <c r="K477" s="11" t="s">
        <v>2122</v>
      </c>
      <c r="L477" s="11" t="s">
        <v>2123</v>
      </c>
      <c r="M477" s="11" t="s">
        <v>2124</v>
      </c>
      <c r="N477" s="11" t="s">
        <v>679</v>
      </c>
      <c r="O477" s="11" t="s">
        <v>2171</v>
      </c>
      <c r="P477" s="11" t="s">
        <v>90</v>
      </c>
    </row>
    <row r="478" hidden="1">
      <c r="A478" s="11">
        <v>473.0</v>
      </c>
      <c r="B478" s="11" t="s">
        <v>1493</v>
      </c>
      <c r="C478" s="11" t="s">
        <v>96</v>
      </c>
      <c r="D478" s="11" t="s">
        <v>1494</v>
      </c>
      <c r="E478" s="11" t="s">
        <v>1490</v>
      </c>
      <c r="F478" s="21"/>
      <c r="G478" s="11" t="s">
        <v>96</v>
      </c>
      <c r="H478" s="152">
        <v>36949.0</v>
      </c>
      <c r="I478" s="11" t="s">
        <v>2337</v>
      </c>
      <c r="J478" s="11" t="s">
        <v>2122</v>
      </c>
      <c r="K478" s="11" t="s">
        <v>2122</v>
      </c>
      <c r="L478" s="11" t="s">
        <v>2123</v>
      </c>
      <c r="M478" s="11" t="s">
        <v>2124</v>
      </c>
      <c r="N478" s="11" t="s">
        <v>1136</v>
      </c>
      <c r="O478" s="11" t="s">
        <v>2136</v>
      </c>
      <c r="P478" s="11" t="s">
        <v>90</v>
      </c>
    </row>
    <row r="479" hidden="1">
      <c r="A479" s="11">
        <v>474.0</v>
      </c>
      <c r="B479" s="11" t="s">
        <v>1156</v>
      </c>
      <c r="C479" s="11" t="s">
        <v>2338</v>
      </c>
      <c r="D479" s="11" t="s">
        <v>625</v>
      </c>
      <c r="E479" s="11" t="s">
        <v>110</v>
      </c>
      <c r="F479" s="21"/>
      <c r="G479" s="11" t="s">
        <v>96</v>
      </c>
      <c r="H479" s="152">
        <v>37532.0</v>
      </c>
      <c r="I479" s="11" t="s">
        <v>2121</v>
      </c>
      <c r="J479" s="11" t="s">
        <v>2122</v>
      </c>
      <c r="K479" s="11" t="s">
        <v>2122</v>
      </c>
      <c r="L479" s="11" t="s">
        <v>2123</v>
      </c>
      <c r="M479" s="11" t="s">
        <v>2124</v>
      </c>
      <c r="N479" s="11" t="s">
        <v>312</v>
      </c>
      <c r="O479" s="11" t="s">
        <v>2171</v>
      </c>
      <c r="P479" s="11" t="s">
        <v>90</v>
      </c>
    </row>
    <row r="480" hidden="1">
      <c r="A480" s="11">
        <v>475.0</v>
      </c>
      <c r="B480" s="11" t="s">
        <v>769</v>
      </c>
      <c r="C480" s="11" t="s">
        <v>2339</v>
      </c>
      <c r="D480" s="11" t="s">
        <v>768</v>
      </c>
      <c r="E480" s="11" t="s">
        <v>274</v>
      </c>
      <c r="F480" s="21"/>
      <c r="G480" s="11" t="s">
        <v>79</v>
      </c>
      <c r="H480" s="152">
        <v>36997.0</v>
      </c>
      <c r="I480" s="11" t="s">
        <v>2121</v>
      </c>
      <c r="J480" s="11" t="s">
        <v>2122</v>
      </c>
      <c r="K480" s="11" t="s">
        <v>2122</v>
      </c>
      <c r="L480" s="11" t="s">
        <v>2123</v>
      </c>
      <c r="M480" s="11" t="s">
        <v>2124</v>
      </c>
      <c r="N480" s="11" t="s">
        <v>1284</v>
      </c>
      <c r="O480" s="11" t="s">
        <v>2136</v>
      </c>
      <c r="P480" s="11" t="s">
        <v>90</v>
      </c>
    </row>
    <row r="481" hidden="1">
      <c r="A481" s="11">
        <v>476.0</v>
      </c>
      <c r="B481" s="11" t="s">
        <v>567</v>
      </c>
      <c r="C481" s="11" t="s">
        <v>2144</v>
      </c>
      <c r="D481" s="11" t="s">
        <v>465</v>
      </c>
      <c r="E481" s="11" t="s">
        <v>395</v>
      </c>
      <c r="F481" s="21"/>
      <c r="G481" s="11" t="s">
        <v>96</v>
      </c>
      <c r="H481" s="152">
        <v>39296.0</v>
      </c>
      <c r="I481" s="11" t="s">
        <v>2138</v>
      </c>
      <c r="J481" s="11" t="s">
        <v>2122</v>
      </c>
      <c r="K481" s="11" t="s">
        <v>2122</v>
      </c>
      <c r="L481" s="11" t="s">
        <v>2123</v>
      </c>
      <c r="M481" s="11" t="s">
        <v>2124</v>
      </c>
      <c r="N481" s="11" t="s">
        <v>851</v>
      </c>
      <c r="O481" s="11" t="s">
        <v>2152</v>
      </c>
      <c r="P481" s="11" t="s">
        <v>83</v>
      </c>
    </row>
    <row r="482" hidden="1">
      <c r="A482" s="11">
        <v>477.0</v>
      </c>
      <c r="B482" s="11" t="s">
        <v>867</v>
      </c>
      <c r="C482" s="11" t="s">
        <v>2135</v>
      </c>
      <c r="D482" s="11" t="s">
        <v>252</v>
      </c>
      <c r="E482" s="11" t="s">
        <v>200</v>
      </c>
      <c r="F482" s="21"/>
      <c r="G482" s="11" t="s">
        <v>96</v>
      </c>
      <c r="H482" s="152">
        <v>37818.0</v>
      </c>
      <c r="I482" s="11" t="s">
        <v>2121</v>
      </c>
      <c r="J482" s="11" t="s">
        <v>2122</v>
      </c>
      <c r="K482" s="11" t="s">
        <v>2122</v>
      </c>
      <c r="L482" s="11" t="s">
        <v>2123</v>
      </c>
      <c r="M482" s="11" t="s">
        <v>2124</v>
      </c>
      <c r="N482" s="11" t="s">
        <v>312</v>
      </c>
      <c r="O482" s="11" t="s">
        <v>2171</v>
      </c>
      <c r="P482" s="11" t="s">
        <v>90</v>
      </c>
    </row>
    <row r="483">
      <c r="A483" s="11">
        <v>478.0</v>
      </c>
      <c r="B483" s="11" t="s">
        <v>1617</v>
      </c>
      <c r="C483" s="11" t="s">
        <v>2219</v>
      </c>
      <c r="D483" s="11" t="s">
        <v>1265</v>
      </c>
      <c r="E483" s="11" t="s">
        <v>76</v>
      </c>
      <c r="F483" s="21"/>
      <c r="G483" s="11" t="s">
        <v>79</v>
      </c>
      <c r="H483" s="152">
        <v>36797.0</v>
      </c>
      <c r="I483" s="11" t="s">
        <v>2340</v>
      </c>
      <c r="J483" s="11" t="s">
        <v>2122</v>
      </c>
      <c r="K483" s="11" t="s">
        <v>2122</v>
      </c>
      <c r="L483" s="11" t="s">
        <v>2123</v>
      </c>
      <c r="M483" s="11" t="s">
        <v>2124</v>
      </c>
      <c r="N483" s="11" t="s">
        <v>1410</v>
      </c>
      <c r="O483" s="11" t="s">
        <v>2139</v>
      </c>
      <c r="P483" s="11" t="s">
        <v>90</v>
      </c>
    </row>
    <row r="484" hidden="1">
      <c r="A484" s="11">
        <v>479.0</v>
      </c>
      <c r="B484" s="11" t="s">
        <v>767</v>
      </c>
      <c r="C484" s="11" t="s">
        <v>2144</v>
      </c>
      <c r="D484" s="11" t="s">
        <v>185</v>
      </c>
      <c r="E484" s="11" t="s">
        <v>768</v>
      </c>
      <c r="F484" s="21"/>
      <c r="G484" s="11" t="s">
        <v>79</v>
      </c>
      <c r="H484" s="152">
        <v>39215.0</v>
      </c>
      <c r="I484" s="11" t="s">
        <v>2138</v>
      </c>
      <c r="J484" s="11" t="s">
        <v>2122</v>
      </c>
      <c r="K484" s="11" t="s">
        <v>2122</v>
      </c>
      <c r="L484" s="11" t="s">
        <v>2123</v>
      </c>
      <c r="M484" s="11" t="s">
        <v>2124</v>
      </c>
      <c r="N484" s="11" t="s">
        <v>904</v>
      </c>
      <c r="O484" s="11" t="s">
        <v>2152</v>
      </c>
      <c r="P484" s="11" t="s">
        <v>83</v>
      </c>
    </row>
    <row r="485" hidden="1">
      <c r="A485" s="11">
        <v>480.0</v>
      </c>
      <c r="B485" s="11" t="s">
        <v>1961</v>
      </c>
      <c r="C485" s="11" t="s">
        <v>2142</v>
      </c>
      <c r="D485" s="11" t="s">
        <v>880</v>
      </c>
      <c r="E485" s="11" t="s">
        <v>1388</v>
      </c>
      <c r="F485" s="21"/>
      <c r="G485" s="11" t="s">
        <v>79</v>
      </c>
      <c r="H485" s="152">
        <v>38477.0</v>
      </c>
      <c r="I485" s="11" t="s">
        <v>2121</v>
      </c>
      <c r="J485" s="11" t="s">
        <v>2122</v>
      </c>
      <c r="K485" s="11" t="s">
        <v>2122</v>
      </c>
      <c r="L485" s="11" t="s">
        <v>2123</v>
      </c>
      <c r="M485" s="11" t="s">
        <v>2124</v>
      </c>
      <c r="N485" s="11" t="s">
        <v>1078</v>
      </c>
      <c r="O485" s="11" t="s">
        <v>2125</v>
      </c>
      <c r="P485" s="11" t="s">
        <v>81</v>
      </c>
    </row>
    <row r="486" hidden="1">
      <c r="A486" s="11">
        <v>481.0</v>
      </c>
      <c r="B486" s="11" t="s">
        <v>1254</v>
      </c>
      <c r="C486" s="11" t="s">
        <v>96</v>
      </c>
      <c r="D486" s="11" t="s">
        <v>744</v>
      </c>
      <c r="E486" s="11" t="s">
        <v>110</v>
      </c>
      <c r="F486" s="21"/>
      <c r="G486" s="11" t="s">
        <v>96</v>
      </c>
      <c r="H486" s="152">
        <v>38776.0</v>
      </c>
      <c r="I486" s="11" t="s">
        <v>2138</v>
      </c>
      <c r="J486" s="11" t="s">
        <v>2122</v>
      </c>
      <c r="K486" s="11" t="s">
        <v>2122</v>
      </c>
      <c r="L486" s="11" t="s">
        <v>2123</v>
      </c>
      <c r="M486" s="11" t="s">
        <v>2124</v>
      </c>
      <c r="N486" s="11" t="s">
        <v>937</v>
      </c>
      <c r="O486" s="11" t="s">
        <v>2125</v>
      </c>
      <c r="P486" s="11" t="s">
        <v>81</v>
      </c>
    </row>
    <row r="487" hidden="1">
      <c r="A487" s="11">
        <v>482.0</v>
      </c>
      <c r="B487" s="11" t="s">
        <v>1254</v>
      </c>
      <c r="C487" s="11" t="s">
        <v>96</v>
      </c>
      <c r="D487" s="11" t="s">
        <v>362</v>
      </c>
      <c r="E487" s="11" t="s">
        <v>200</v>
      </c>
      <c r="F487" s="21"/>
      <c r="G487" s="11" t="s">
        <v>96</v>
      </c>
      <c r="H487" s="152">
        <v>38776.0</v>
      </c>
      <c r="I487" s="11" t="s">
        <v>2138</v>
      </c>
      <c r="J487" s="11" t="s">
        <v>2122</v>
      </c>
      <c r="K487" s="11" t="s">
        <v>2122</v>
      </c>
      <c r="L487" s="11" t="s">
        <v>2123</v>
      </c>
      <c r="M487" s="11" t="s">
        <v>2124</v>
      </c>
      <c r="N487" s="11" t="s">
        <v>937</v>
      </c>
      <c r="O487" s="11" t="s">
        <v>2125</v>
      </c>
      <c r="P487" s="11" t="s">
        <v>81</v>
      </c>
    </row>
    <row r="488" hidden="1">
      <c r="A488" s="11">
        <v>483.0</v>
      </c>
      <c r="B488" s="11" t="s">
        <v>578</v>
      </c>
      <c r="C488" s="11" t="s">
        <v>2135</v>
      </c>
      <c r="D488" s="11" t="s">
        <v>579</v>
      </c>
      <c r="E488" s="21"/>
      <c r="F488" s="21"/>
      <c r="G488" s="11" t="s">
        <v>96</v>
      </c>
      <c r="H488" s="152">
        <v>39097.0</v>
      </c>
      <c r="I488" s="11" t="s">
        <v>2145</v>
      </c>
      <c r="J488" s="11" t="s">
        <v>2122</v>
      </c>
      <c r="K488" s="11" t="s">
        <v>2122</v>
      </c>
      <c r="L488" s="11" t="s">
        <v>2123</v>
      </c>
      <c r="M488" s="11" t="s">
        <v>2124</v>
      </c>
      <c r="N488" s="11" t="s">
        <v>851</v>
      </c>
      <c r="O488" s="11" t="s">
        <v>2152</v>
      </c>
      <c r="P488" s="11" t="s">
        <v>83</v>
      </c>
    </row>
    <row r="489" hidden="1">
      <c r="A489" s="11">
        <v>484.0</v>
      </c>
      <c r="B489" s="11" t="s">
        <v>1582</v>
      </c>
      <c r="C489" s="11" t="s">
        <v>2224</v>
      </c>
      <c r="D489" s="11" t="s">
        <v>199</v>
      </c>
      <c r="E489" s="11" t="s">
        <v>252</v>
      </c>
      <c r="F489" s="21"/>
      <c r="G489" s="11" t="s">
        <v>96</v>
      </c>
      <c r="H489" s="153">
        <v>37183.0</v>
      </c>
      <c r="I489" s="11" t="s">
        <v>2121</v>
      </c>
      <c r="J489" s="11" t="s">
        <v>2122</v>
      </c>
      <c r="K489" s="11" t="s">
        <v>2122</v>
      </c>
      <c r="L489" s="11" t="s">
        <v>2123</v>
      </c>
      <c r="M489" s="11" t="s">
        <v>2124</v>
      </c>
      <c r="N489" s="11" t="s">
        <v>1343</v>
      </c>
      <c r="O489" s="11" t="s">
        <v>2136</v>
      </c>
      <c r="P489" s="11" t="s">
        <v>90</v>
      </c>
    </row>
    <row r="490" hidden="1">
      <c r="A490" s="11">
        <v>485.0</v>
      </c>
      <c r="B490" s="11" t="s">
        <v>1363</v>
      </c>
      <c r="C490" s="11" t="s">
        <v>2341</v>
      </c>
      <c r="D490" s="11" t="s">
        <v>193</v>
      </c>
      <c r="E490" s="11" t="s">
        <v>1583</v>
      </c>
      <c r="F490" s="21"/>
      <c r="G490" s="11" t="s">
        <v>96</v>
      </c>
      <c r="H490" s="152">
        <v>37309.0</v>
      </c>
      <c r="I490" s="11" t="s">
        <v>2121</v>
      </c>
      <c r="J490" s="11" t="s">
        <v>2122</v>
      </c>
      <c r="K490" s="11" t="s">
        <v>2122</v>
      </c>
      <c r="L490" s="11" t="s">
        <v>2123</v>
      </c>
      <c r="M490" s="11" t="s">
        <v>2124</v>
      </c>
      <c r="N490" s="11" t="s">
        <v>1343</v>
      </c>
      <c r="O490" s="11" t="s">
        <v>2136</v>
      </c>
      <c r="P490" s="11" t="s">
        <v>90</v>
      </c>
    </row>
    <row r="491" hidden="1">
      <c r="A491" s="11">
        <v>486.0</v>
      </c>
      <c r="B491" s="11" t="s">
        <v>1525</v>
      </c>
      <c r="C491" s="11" t="s">
        <v>2285</v>
      </c>
      <c r="D491" s="11" t="s">
        <v>149</v>
      </c>
      <c r="E491" s="11" t="s">
        <v>87</v>
      </c>
      <c r="F491" s="21"/>
      <c r="G491" s="11" t="s">
        <v>79</v>
      </c>
      <c r="H491" s="152">
        <v>37021.0</v>
      </c>
      <c r="I491" s="11" t="s">
        <v>2121</v>
      </c>
      <c r="J491" s="11" t="s">
        <v>2122</v>
      </c>
      <c r="K491" s="11" t="s">
        <v>2122</v>
      </c>
      <c r="L491" s="11" t="s">
        <v>2123</v>
      </c>
      <c r="M491" s="11" t="s">
        <v>2124</v>
      </c>
      <c r="N491" s="11" t="s">
        <v>1216</v>
      </c>
      <c r="O491" s="11" t="s">
        <v>2136</v>
      </c>
      <c r="P491" s="11" t="s">
        <v>90</v>
      </c>
    </row>
    <row r="492" hidden="1">
      <c r="A492" s="11">
        <v>487.0</v>
      </c>
      <c r="B492" s="11" t="s">
        <v>809</v>
      </c>
      <c r="C492" s="11" t="s">
        <v>2144</v>
      </c>
      <c r="D492" s="11" t="s">
        <v>782</v>
      </c>
      <c r="E492" s="11" t="s">
        <v>810</v>
      </c>
      <c r="F492" s="21"/>
      <c r="G492" s="11" t="s">
        <v>79</v>
      </c>
      <c r="H492" s="152">
        <v>39554.0</v>
      </c>
      <c r="I492" s="11" t="s">
        <v>2145</v>
      </c>
      <c r="J492" s="11" t="s">
        <v>2122</v>
      </c>
      <c r="K492" s="11" t="s">
        <v>2122</v>
      </c>
      <c r="L492" s="11" t="s">
        <v>2123</v>
      </c>
      <c r="M492" s="11" t="s">
        <v>2124</v>
      </c>
      <c r="N492" s="11" t="s">
        <v>594</v>
      </c>
      <c r="O492" s="11" t="s">
        <v>2141</v>
      </c>
      <c r="P492" s="11" t="s">
        <v>83</v>
      </c>
    </row>
    <row r="493" hidden="1">
      <c r="A493" s="11">
        <v>488.0</v>
      </c>
      <c r="B493" s="11" t="s">
        <v>689</v>
      </c>
      <c r="C493" s="11" t="s">
        <v>2137</v>
      </c>
      <c r="D493" s="11" t="s">
        <v>690</v>
      </c>
      <c r="E493" s="21"/>
      <c r="F493" s="21"/>
      <c r="G493" s="11" t="s">
        <v>96</v>
      </c>
      <c r="H493" s="152">
        <v>39876.0</v>
      </c>
      <c r="I493" s="11" t="s">
        <v>2143</v>
      </c>
      <c r="J493" s="11" t="s">
        <v>2122</v>
      </c>
      <c r="K493" s="11" t="s">
        <v>2122</v>
      </c>
      <c r="L493" s="11" t="s">
        <v>2123</v>
      </c>
      <c r="M493" s="11" t="s">
        <v>2124</v>
      </c>
      <c r="N493" s="11" t="s">
        <v>466</v>
      </c>
      <c r="O493" s="11" t="s">
        <v>2127</v>
      </c>
      <c r="P493" s="11" t="s">
        <v>83</v>
      </c>
    </row>
    <row r="494" hidden="1">
      <c r="A494" s="11">
        <v>489.0</v>
      </c>
      <c r="B494" s="11" t="s">
        <v>1526</v>
      </c>
      <c r="C494" s="11" t="s">
        <v>2342</v>
      </c>
      <c r="D494" s="11" t="s">
        <v>145</v>
      </c>
      <c r="E494" s="11" t="s">
        <v>782</v>
      </c>
      <c r="F494" s="21"/>
      <c r="G494" s="11" t="s">
        <v>79</v>
      </c>
      <c r="H494" s="152">
        <v>37136.0</v>
      </c>
      <c r="I494" s="11" t="s">
        <v>2121</v>
      </c>
      <c r="J494" s="11" t="s">
        <v>2122</v>
      </c>
      <c r="K494" s="11" t="s">
        <v>2122</v>
      </c>
      <c r="L494" s="11" t="s">
        <v>2123</v>
      </c>
      <c r="M494" s="11" t="s">
        <v>2124</v>
      </c>
      <c r="N494" s="11" t="s">
        <v>1216</v>
      </c>
      <c r="O494" s="11" t="s">
        <v>2136</v>
      </c>
      <c r="P494" s="11" t="s">
        <v>90</v>
      </c>
    </row>
    <row r="495" hidden="1">
      <c r="A495" s="11">
        <v>490.0</v>
      </c>
      <c r="B495" s="11" t="s">
        <v>326</v>
      </c>
      <c r="C495" s="11" t="s">
        <v>71</v>
      </c>
      <c r="D495" s="11" t="s">
        <v>237</v>
      </c>
      <c r="E495" s="11" t="s">
        <v>327</v>
      </c>
      <c r="F495" s="21"/>
      <c r="G495" s="11" t="s">
        <v>79</v>
      </c>
      <c r="H495" s="152">
        <v>39344.0</v>
      </c>
      <c r="I495" s="11" t="s">
        <v>2138</v>
      </c>
      <c r="J495" s="11" t="s">
        <v>2122</v>
      </c>
      <c r="K495" s="11" t="s">
        <v>2122</v>
      </c>
      <c r="L495" s="11" t="s">
        <v>2123</v>
      </c>
      <c r="M495" s="11" t="s">
        <v>2124</v>
      </c>
      <c r="N495" s="11" t="s">
        <v>795</v>
      </c>
      <c r="O495" s="11" t="s">
        <v>2152</v>
      </c>
      <c r="P495" s="11" t="s">
        <v>83</v>
      </c>
    </row>
    <row r="496" hidden="1">
      <c r="A496" s="11">
        <v>491.0</v>
      </c>
      <c r="B496" s="11" t="s">
        <v>2343</v>
      </c>
      <c r="C496" s="11" t="s">
        <v>2344</v>
      </c>
      <c r="D496" s="11" t="s">
        <v>1565</v>
      </c>
      <c r="E496" s="11" t="s">
        <v>110</v>
      </c>
      <c r="F496" s="21"/>
      <c r="G496" s="11" t="s">
        <v>96</v>
      </c>
      <c r="H496" s="153">
        <v>36510.0</v>
      </c>
      <c r="I496" s="11" t="s">
        <v>2121</v>
      </c>
      <c r="J496" s="11" t="s">
        <v>2122</v>
      </c>
      <c r="K496" s="11" t="s">
        <v>2122</v>
      </c>
      <c r="L496" s="11" t="s">
        <v>2123</v>
      </c>
      <c r="M496" s="11" t="s">
        <v>2124</v>
      </c>
      <c r="N496" s="11" t="s">
        <v>1607</v>
      </c>
      <c r="O496" s="11" t="s">
        <v>2134</v>
      </c>
      <c r="P496" s="11" t="s">
        <v>90</v>
      </c>
    </row>
    <row r="497" hidden="1">
      <c r="A497" s="11">
        <v>492.0</v>
      </c>
      <c r="B497" s="11" t="s">
        <v>2345</v>
      </c>
      <c r="C497" s="11" t="s">
        <v>2142</v>
      </c>
      <c r="D497" s="11" t="s">
        <v>252</v>
      </c>
      <c r="E497" s="21"/>
      <c r="F497" s="21"/>
      <c r="G497" s="11" t="s">
        <v>96</v>
      </c>
      <c r="H497" s="153">
        <v>37952.0</v>
      </c>
      <c r="I497" s="11" t="s">
        <v>2138</v>
      </c>
      <c r="J497" s="11" t="s">
        <v>2122</v>
      </c>
      <c r="K497" s="11" t="s">
        <v>2122</v>
      </c>
      <c r="L497" s="11" t="s">
        <v>2123</v>
      </c>
      <c r="M497" s="11" t="s">
        <v>2124</v>
      </c>
      <c r="N497" s="11" t="s">
        <v>1353</v>
      </c>
      <c r="O497" s="11" t="s">
        <v>2150</v>
      </c>
      <c r="P497" s="11" t="s">
        <v>81</v>
      </c>
    </row>
    <row r="498" hidden="1">
      <c r="A498" s="11">
        <v>493.0</v>
      </c>
      <c r="B498" s="11" t="s">
        <v>753</v>
      </c>
      <c r="C498" s="11" t="s">
        <v>79</v>
      </c>
      <c r="D498" s="11" t="s">
        <v>456</v>
      </c>
      <c r="E498" s="21"/>
      <c r="F498" s="21"/>
      <c r="G498" s="11" t="s">
        <v>79</v>
      </c>
      <c r="H498" s="152">
        <v>39911.0</v>
      </c>
      <c r="I498" s="11" t="s">
        <v>2121</v>
      </c>
      <c r="J498" s="11" t="s">
        <v>2122</v>
      </c>
      <c r="K498" s="11" t="s">
        <v>2122</v>
      </c>
      <c r="L498" s="11" t="s">
        <v>2123</v>
      </c>
      <c r="M498" s="11" t="s">
        <v>2124</v>
      </c>
      <c r="N498" s="11" t="s">
        <v>529</v>
      </c>
      <c r="O498" s="11" t="s">
        <v>2127</v>
      </c>
      <c r="P498" s="11" t="s">
        <v>83</v>
      </c>
    </row>
    <row r="499" hidden="1">
      <c r="A499" s="11">
        <v>494.0</v>
      </c>
      <c r="B499" s="11" t="s">
        <v>753</v>
      </c>
      <c r="C499" s="11" t="s">
        <v>2142</v>
      </c>
      <c r="D499" s="11" t="s">
        <v>149</v>
      </c>
      <c r="E499" s="21"/>
      <c r="F499" s="21"/>
      <c r="G499" s="11" t="s">
        <v>79</v>
      </c>
      <c r="H499" s="152">
        <v>39980.0</v>
      </c>
      <c r="I499" s="11" t="s">
        <v>2138</v>
      </c>
      <c r="J499" s="11" t="s">
        <v>2122</v>
      </c>
      <c r="K499" s="11" t="s">
        <v>2122</v>
      </c>
      <c r="L499" s="11" t="s">
        <v>2123</v>
      </c>
      <c r="M499" s="11" t="s">
        <v>2124</v>
      </c>
      <c r="N499" s="11" t="s">
        <v>529</v>
      </c>
      <c r="O499" s="11" t="s">
        <v>2127</v>
      </c>
      <c r="P499" s="11" t="s">
        <v>83</v>
      </c>
    </row>
    <row r="500" hidden="1">
      <c r="A500" s="11">
        <v>495.0</v>
      </c>
      <c r="B500" s="11" t="s">
        <v>2346</v>
      </c>
      <c r="C500" s="11" t="s">
        <v>2219</v>
      </c>
      <c r="D500" s="11" t="s">
        <v>448</v>
      </c>
      <c r="E500" s="21"/>
      <c r="F500" s="21"/>
      <c r="G500" s="11" t="s">
        <v>79</v>
      </c>
      <c r="H500" s="153">
        <v>39411.0</v>
      </c>
      <c r="I500" s="11" t="s">
        <v>2145</v>
      </c>
      <c r="J500" s="11" t="s">
        <v>2122</v>
      </c>
      <c r="K500" s="11" t="s">
        <v>2122</v>
      </c>
      <c r="L500" s="11" t="s">
        <v>2123</v>
      </c>
      <c r="M500" s="11" t="s">
        <v>2124</v>
      </c>
      <c r="N500" s="11" t="s">
        <v>795</v>
      </c>
      <c r="O500" s="11" t="s">
        <v>2152</v>
      </c>
      <c r="P500" s="11" t="s">
        <v>83</v>
      </c>
    </row>
    <row r="501" hidden="1">
      <c r="A501" s="11">
        <v>496.0</v>
      </c>
      <c r="B501" s="11" t="s">
        <v>756</v>
      </c>
      <c r="C501" s="11" t="s">
        <v>2167</v>
      </c>
      <c r="D501" s="11" t="s">
        <v>165</v>
      </c>
      <c r="E501" s="21"/>
      <c r="F501" s="21"/>
      <c r="G501" s="11" t="s">
        <v>79</v>
      </c>
      <c r="H501" s="153">
        <v>40113.0</v>
      </c>
      <c r="I501" s="11" t="s">
        <v>2121</v>
      </c>
      <c r="J501" s="11" t="s">
        <v>2122</v>
      </c>
      <c r="K501" s="11" t="s">
        <v>2122</v>
      </c>
      <c r="L501" s="11" t="s">
        <v>2123</v>
      </c>
      <c r="M501" s="11" t="s">
        <v>2124</v>
      </c>
      <c r="N501" s="11" t="s">
        <v>466</v>
      </c>
      <c r="O501" s="11" t="s">
        <v>2127</v>
      </c>
      <c r="P501" s="11" t="s">
        <v>83</v>
      </c>
    </row>
    <row r="502" hidden="1">
      <c r="A502" s="11">
        <v>497.0</v>
      </c>
      <c r="B502" s="11" t="s">
        <v>2347</v>
      </c>
      <c r="C502" s="11" t="s">
        <v>72</v>
      </c>
      <c r="D502" s="11" t="s">
        <v>275</v>
      </c>
      <c r="E502" s="11" t="s">
        <v>200</v>
      </c>
      <c r="F502" s="21"/>
      <c r="G502" s="11" t="s">
        <v>96</v>
      </c>
      <c r="H502" s="152">
        <v>41026.0</v>
      </c>
      <c r="I502" s="11" t="s">
        <v>2121</v>
      </c>
      <c r="J502" s="11" t="s">
        <v>2122</v>
      </c>
      <c r="K502" s="11" t="s">
        <v>2122</v>
      </c>
      <c r="L502" s="11" t="s">
        <v>2123</v>
      </c>
      <c r="M502" s="11" t="s">
        <v>2124</v>
      </c>
      <c r="N502" s="11" t="s">
        <v>1753</v>
      </c>
      <c r="O502" s="11" t="s">
        <v>2213</v>
      </c>
      <c r="P502" s="11" t="s">
        <v>2205</v>
      </c>
    </row>
    <row r="503" hidden="1">
      <c r="A503" s="11">
        <v>498.0</v>
      </c>
      <c r="B503" s="11" t="s">
        <v>497</v>
      </c>
      <c r="C503" s="11" t="s">
        <v>2348</v>
      </c>
      <c r="D503" s="11" t="s">
        <v>113</v>
      </c>
      <c r="E503" s="11" t="s">
        <v>110</v>
      </c>
      <c r="F503" s="21"/>
      <c r="G503" s="11" t="s">
        <v>96</v>
      </c>
      <c r="H503" s="152">
        <v>40231.0</v>
      </c>
      <c r="I503" s="11" t="s">
        <v>2138</v>
      </c>
      <c r="J503" s="11" t="s">
        <v>2122</v>
      </c>
      <c r="K503" s="11" t="s">
        <v>2122</v>
      </c>
      <c r="L503" s="11" t="s">
        <v>2123</v>
      </c>
      <c r="M503" s="11" t="s">
        <v>2124</v>
      </c>
      <c r="N503" s="11" t="s">
        <v>1764</v>
      </c>
      <c r="O503" s="11" t="s">
        <v>2129</v>
      </c>
      <c r="P503" s="11" t="s">
        <v>83</v>
      </c>
    </row>
    <row r="504" hidden="1">
      <c r="A504" s="11">
        <v>499.0</v>
      </c>
      <c r="B504" s="11" t="s">
        <v>1443</v>
      </c>
      <c r="C504" s="11" t="s">
        <v>2310</v>
      </c>
      <c r="D504" s="11" t="s">
        <v>77</v>
      </c>
      <c r="E504" s="11" t="s">
        <v>1444</v>
      </c>
      <c r="F504" s="21"/>
      <c r="G504" s="11" t="s">
        <v>79</v>
      </c>
      <c r="H504" s="152">
        <v>37126.0</v>
      </c>
      <c r="I504" s="11" t="s">
        <v>2121</v>
      </c>
      <c r="J504" s="11" t="s">
        <v>2122</v>
      </c>
      <c r="K504" s="11" t="s">
        <v>2122</v>
      </c>
      <c r="L504" s="11" t="s">
        <v>2123</v>
      </c>
      <c r="M504" s="11" t="s">
        <v>2124</v>
      </c>
      <c r="N504" s="11" t="s">
        <v>995</v>
      </c>
      <c r="O504" s="11" t="s">
        <v>2136</v>
      </c>
      <c r="P504" s="11" t="s">
        <v>90</v>
      </c>
    </row>
    <row r="505" hidden="1">
      <c r="A505" s="11">
        <v>500.0</v>
      </c>
      <c r="B505" s="11" t="s">
        <v>1640</v>
      </c>
      <c r="C505" s="11" t="s">
        <v>79</v>
      </c>
      <c r="D505" s="11" t="s">
        <v>193</v>
      </c>
      <c r="E505" s="11" t="s">
        <v>303</v>
      </c>
      <c r="F505" s="21"/>
      <c r="G505" s="11" t="s">
        <v>96</v>
      </c>
      <c r="H505" s="152">
        <v>36934.0</v>
      </c>
      <c r="I505" s="11" t="s">
        <v>2121</v>
      </c>
      <c r="J505" s="11" t="s">
        <v>2122</v>
      </c>
      <c r="K505" s="11" t="s">
        <v>2122</v>
      </c>
      <c r="L505" s="11" t="s">
        <v>2123</v>
      </c>
      <c r="M505" s="11" t="s">
        <v>2124</v>
      </c>
      <c r="N505" s="11" t="s">
        <v>1480</v>
      </c>
      <c r="O505" s="11" t="s">
        <v>2139</v>
      </c>
      <c r="P505" s="11" t="s">
        <v>90</v>
      </c>
    </row>
    <row r="506" hidden="1">
      <c r="A506" s="11">
        <v>501.0</v>
      </c>
      <c r="B506" s="11" t="s">
        <v>2349</v>
      </c>
      <c r="C506" s="11" t="s">
        <v>70</v>
      </c>
      <c r="D506" s="11" t="s">
        <v>143</v>
      </c>
      <c r="E506" s="11" t="s">
        <v>731</v>
      </c>
      <c r="F506" s="21"/>
      <c r="G506" s="11" t="s">
        <v>79</v>
      </c>
      <c r="H506" s="152">
        <v>39634.0</v>
      </c>
      <c r="I506" s="11" t="s">
        <v>2138</v>
      </c>
      <c r="J506" s="11" t="s">
        <v>2122</v>
      </c>
      <c r="K506" s="11" t="s">
        <v>2122</v>
      </c>
      <c r="L506" s="11" t="s">
        <v>2123</v>
      </c>
      <c r="M506" s="11" t="s">
        <v>2124</v>
      </c>
      <c r="N506" s="11" t="s">
        <v>594</v>
      </c>
      <c r="O506" s="11" t="s">
        <v>2141</v>
      </c>
      <c r="P506" s="11" t="s">
        <v>83</v>
      </c>
    </row>
    <row r="507" hidden="1">
      <c r="A507" s="11">
        <v>502.0</v>
      </c>
      <c r="B507" s="11" t="s">
        <v>1496</v>
      </c>
      <c r="C507" s="11" t="s">
        <v>79</v>
      </c>
      <c r="D507" s="11" t="s">
        <v>149</v>
      </c>
      <c r="E507" s="11" t="s">
        <v>145</v>
      </c>
      <c r="F507" s="21"/>
      <c r="G507" s="11" t="s">
        <v>79</v>
      </c>
      <c r="H507" s="152">
        <v>37143.0</v>
      </c>
      <c r="I507" s="11" t="s">
        <v>2121</v>
      </c>
      <c r="J507" s="11" t="s">
        <v>2122</v>
      </c>
      <c r="K507" s="11" t="s">
        <v>2122</v>
      </c>
      <c r="L507" s="11" t="s">
        <v>2123</v>
      </c>
      <c r="M507" s="11" t="s">
        <v>2124</v>
      </c>
      <c r="N507" s="11" t="s">
        <v>1136</v>
      </c>
      <c r="O507" s="11" t="s">
        <v>2136</v>
      </c>
      <c r="P507" s="11" t="s">
        <v>90</v>
      </c>
    </row>
    <row r="508" hidden="1">
      <c r="A508" s="11">
        <v>503.0</v>
      </c>
      <c r="B508" s="11" t="s">
        <v>1231</v>
      </c>
      <c r="C508" s="11" t="s">
        <v>2135</v>
      </c>
      <c r="D508" s="11" t="s">
        <v>151</v>
      </c>
      <c r="E508" s="11" t="s">
        <v>355</v>
      </c>
      <c r="F508" s="21"/>
      <c r="G508" s="11" t="s">
        <v>96</v>
      </c>
      <c r="H508" s="152">
        <v>37344.0</v>
      </c>
      <c r="I508" s="11" t="s">
        <v>2323</v>
      </c>
      <c r="J508" s="11" t="s">
        <v>2122</v>
      </c>
      <c r="K508" s="11" t="s">
        <v>2122</v>
      </c>
      <c r="L508" s="11" t="s">
        <v>2123</v>
      </c>
      <c r="M508" s="11" t="s">
        <v>2124</v>
      </c>
      <c r="N508" s="11" t="s">
        <v>513</v>
      </c>
      <c r="O508" s="11" t="s">
        <v>2171</v>
      </c>
      <c r="P508" s="11" t="s">
        <v>90</v>
      </c>
    </row>
    <row r="509" hidden="1">
      <c r="A509" s="11">
        <v>504.0</v>
      </c>
      <c r="B509" s="11" t="s">
        <v>1233</v>
      </c>
      <c r="C509" s="11" t="s">
        <v>2350</v>
      </c>
      <c r="D509" s="11" t="s">
        <v>570</v>
      </c>
      <c r="E509" s="11" t="s">
        <v>1234</v>
      </c>
      <c r="F509" s="21"/>
      <c r="G509" s="11" t="s">
        <v>96</v>
      </c>
      <c r="H509" s="153">
        <v>37582.0</v>
      </c>
      <c r="I509" s="11" t="s">
        <v>2121</v>
      </c>
      <c r="J509" s="11" t="s">
        <v>2122</v>
      </c>
      <c r="K509" s="11" t="s">
        <v>2122</v>
      </c>
      <c r="L509" s="11" t="s">
        <v>2123</v>
      </c>
      <c r="M509" s="11" t="s">
        <v>2124</v>
      </c>
      <c r="N509" s="11" t="s">
        <v>513</v>
      </c>
      <c r="O509" s="11" t="s">
        <v>2171</v>
      </c>
      <c r="P509" s="11" t="s">
        <v>90</v>
      </c>
    </row>
    <row r="510" hidden="1">
      <c r="A510" s="11">
        <v>505.0</v>
      </c>
      <c r="B510" s="11" t="s">
        <v>1438</v>
      </c>
      <c r="C510" s="11" t="s">
        <v>2219</v>
      </c>
      <c r="D510" s="11" t="s">
        <v>200</v>
      </c>
      <c r="E510" s="21"/>
      <c r="F510" s="21"/>
      <c r="G510" s="11" t="s">
        <v>96</v>
      </c>
      <c r="H510" s="152">
        <v>38531.0</v>
      </c>
      <c r="I510" s="11" t="s">
        <v>2138</v>
      </c>
      <c r="J510" s="11" t="s">
        <v>2122</v>
      </c>
      <c r="K510" s="11" t="s">
        <v>2122</v>
      </c>
      <c r="L510" s="11" t="s">
        <v>2123</v>
      </c>
      <c r="M510" s="11" t="s">
        <v>2124</v>
      </c>
      <c r="N510" s="11" t="s">
        <v>1237</v>
      </c>
      <c r="O510" s="11" t="s">
        <v>2164</v>
      </c>
      <c r="P510" s="11" t="s">
        <v>81</v>
      </c>
    </row>
    <row r="511" hidden="1">
      <c r="A511" s="11">
        <v>506.0</v>
      </c>
      <c r="B511" s="11" t="s">
        <v>1445</v>
      </c>
      <c r="C511" s="11" t="s">
        <v>2142</v>
      </c>
      <c r="D511" s="11" t="s">
        <v>173</v>
      </c>
      <c r="E511" s="11" t="s">
        <v>76</v>
      </c>
      <c r="F511" s="21"/>
      <c r="G511" s="11" t="s">
        <v>79</v>
      </c>
      <c r="H511" s="152">
        <v>36964.0</v>
      </c>
      <c r="I511" s="11" t="s">
        <v>2121</v>
      </c>
      <c r="J511" s="11" t="s">
        <v>2122</v>
      </c>
      <c r="K511" s="11" t="s">
        <v>2122</v>
      </c>
      <c r="L511" s="11" t="s">
        <v>2123</v>
      </c>
      <c r="M511" s="11" t="s">
        <v>2124</v>
      </c>
      <c r="N511" s="11" t="s">
        <v>995</v>
      </c>
      <c r="O511" s="11" t="s">
        <v>2136</v>
      </c>
      <c r="P511" s="11" t="s">
        <v>90</v>
      </c>
    </row>
    <row r="512" hidden="1">
      <c r="A512" s="11">
        <v>507.0</v>
      </c>
      <c r="B512" s="11" t="s">
        <v>1023</v>
      </c>
      <c r="C512" s="11" t="s">
        <v>71</v>
      </c>
      <c r="D512" s="11" t="s">
        <v>335</v>
      </c>
      <c r="E512" s="21"/>
      <c r="F512" s="21"/>
      <c r="G512" s="11" t="s">
        <v>79</v>
      </c>
      <c r="H512" s="152">
        <v>41164.0</v>
      </c>
      <c r="I512" s="11" t="s">
        <v>2121</v>
      </c>
      <c r="J512" s="11" t="s">
        <v>2122</v>
      </c>
      <c r="K512" s="11" t="s">
        <v>2122</v>
      </c>
      <c r="L512" s="11" t="s">
        <v>2123</v>
      </c>
      <c r="M512" s="11" t="s">
        <v>2124</v>
      </c>
      <c r="N512" s="11" t="s">
        <v>1753</v>
      </c>
      <c r="O512" s="11" t="s">
        <v>2213</v>
      </c>
      <c r="P512" s="11" t="s">
        <v>2205</v>
      </c>
    </row>
    <row r="513" hidden="1">
      <c r="A513" s="11">
        <v>508.0</v>
      </c>
      <c r="B513" s="11" t="s">
        <v>1366</v>
      </c>
      <c r="C513" s="11" t="s">
        <v>79</v>
      </c>
      <c r="D513" s="11" t="s">
        <v>662</v>
      </c>
      <c r="E513" s="11" t="s">
        <v>200</v>
      </c>
      <c r="F513" s="21"/>
      <c r="G513" s="11" t="s">
        <v>96</v>
      </c>
      <c r="H513" s="152">
        <v>37402.0</v>
      </c>
      <c r="I513" s="11" t="s">
        <v>2138</v>
      </c>
      <c r="J513" s="11" t="s">
        <v>2122</v>
      </c>
      <c r="K513" s="11" t="s">
        <v>2122</v>
      </c>
      <c r="L513" s="11" t="s">
        <v>2123</v>
      </c>
      <c r="M513" s="11" t="s">
        <v>2124</v>
      </c>
      <c r="N513" s="11" t="s">
        <v>836</v>
      </c>
      <c r="O513" s="11" t="s">
        <v>2171</v>
      </c>
      <c r="P513" s="11" t="s">
        <v>90</v>
      </c>
    </row>
    <row r="514" hidden="1">
      <c r="A514" s="11">
        <v>509.0</v>
      </c>
      <c r="B514" s="11" t="s">
        <v>1641</v>
      </c>
      <c r="C514" s="11" t="s">
        <v>2310</v>
      </c>
      <c r="D514" s="11" t="s">
        <v>87</v>
      </c>
      <c r="E514" s="11" t="s">
        <v>491</v>
      </c>
      <c r="F514" s="21"/>
      <c r="G514" s="11" t="s">
        <v>79</v>
      </c>
      <c r="H514" s="152">
        <v>36617.0</v>
      </c>
      <c r="I514" s="11" t="s">
        <v>2143</v>
      </c>
      <c r="J514" s="11" t="s">
        <v>2122</v>
      </c>
      <c r="K514" s="11" t="s">
        <v>2122</v>
      </c>
      <c r="L514" s="11" t="s">
        <v>2123</v>
      </c>
      <c r="M514" s="11" t="s">
        <v>2124</v>
      </c>
      <c r="N514" s="11" t="s">
        <v>1480</v>
      </c>
      <c r="O514" s="11" t="s">
        <v>2139</v>
      </c>
      <c r="P514" s="11" t="s">
        <v>90</v>
      </c>
    </row>
    <row r="515" hidden="1">
      <c r="A515" s="11">
        <v>510.0</v>
      </c>
      <c r="B515" s="11" t="s">
        <v>2351</v>
      </c>
      <c r="C515" s="11" t="s">
        <v>2352</v>
      </c>
      <c r="D515" s="11" t="s">
        <v>259</v>
      </c>
      <c r="E515" s="21"/>
      <c r="F515" s="21"/>
      <c r="G515" s="11" t="s">
        <v>96</v>
      </c>
      <c r="H515" s="153">
        <v>36456.0</v>
      </c>
      <c r="I515" s="11" t="s">
        <v>2121</v>
      </c>
      <c r="J515" s="11" t="s">
        <v>2122</v>
      </c>
      <c r="K515" s="11" t="s">
        <v>2122</v>
      </c>
      <c r="L515" s="11" t="s">
        <v>2123</v>
      </c>
      <c r="M515" s="11" t="s">
        <v>2124</v>
      </c>
      <c r="N515" s="11" t="s">
        <v>1661</v>
      </c>
      <c r="O515" s="11" t="s">
        <v>2134</v>
      </c>
      <c r="P515" s="11" t="s">
        <v>90</v>
      </c>
    </row>
    <row r="516" hidden="1">
      <c r="A516" s="11">
        <v>511.0</v>
      </c>
      <c r="B516" s="11" t="s">
        <v>2353</v>
      </c>
      <c r="C516" s="11" t="s">
        <v>2310</v>
      </c>
      <c r="D516" s="11" t="s">
        <v>173</v>
      </c>
      <c r="E516" s="11" t="s">
        <v>1154</v>
      </c>
      <c r="F516" s="21"/>
      <c r="G516" s="11" t="s">
        <v>79</v>
      </c>
      <c r="H516" s="152">
        <v>36966.0</v>
      </c>
      <c r="I516" s="11" t="s">
        <v>2138</v>
      </c>
      <c r="J516" s="11" t="s">
        <v>2122</v>
      </c>
      <c r="K516" s="11" t="s">
        <v>2122</v>
      </c>
      <c r="L516" s="11" t="s">
        <v>2123</v>
      </c>
      <c r="M516" s="11" t="s">
        <v>2124</v>
      </c>
      <c r="N516" s="11" t="s">
        <v>1216</v>
      </c>
      <c r="O516" s="11" t="s">
        <v>2136</v>
      </c>
      <c r="P516" s="11" t="s">
        <v>90</v>
      </c>
    </row>
    <row r="517">
      <c r="A517" s="11">
        <v>512.0</v>
      </c>
      <c r="B517" s="11" t="s">
        <v>1618</v>
      </c>
      <c r="C517" s="11" t="s">
        <v>2144</v>
      </c>
      <c r="D517" s="11" t="s">
        <v>923</v>
      </c>
      <c r="E517" s="21"/>
      <c r="F517" s="21"/>
      <c r="G517" s="11" t="s">
        <v>79</v>
      </c>
      <c r="H517" s="153">
        <v>36872.0</v>
      </c>
      <c r="I517" s="11" t="s">
        <v>2121</v>
      </c>
      <c r="J517" s="11" t="s">
        <v>2122</v>
      </c>
      <c r="K517" s="11" t="s">
        <v>2122</v>
      </c>
      <c r="L517" s="11" t="s">
        <v>2123</v>
      </c>
      <c r="M517" s="11" t="s">
        <v>2124</v>
      </c>
      <c r="N517" s="11" t="s">
        <v>1410</v>
      </c>
      <c r="O517" s="11" t="s">
        <v>2139</v>
      </c>
      <c r="P517" s="11" t="s">
        <v>90</v>
      </c>
    </row>
    <row r="518" hidden="1">
      <c r="A518" s="11">
        <v>513.0</v>
      </c>
      <c r="B518" s="11" t="s">
        <v>333</v>
      </c>
      <c r="C518" s="11" t="s">
        <v>79</v>
      </c>
      <c r="D518" s="11" t="s">
        <v>130</v>
      </c>
      <c r="E518" s="21"/>
      <c r="F518" s="21"/>
      <c r="G518" s="11" t="s">
        <v>79</v>
      </c>
      <c r="H518" s="152">
        <v>39310.0</v>
      </c>
      <c r="I518" s="11" t="s">
        <v>2138</v>
      </c>
      <c r="J518" s="11" t="s">
        <v>2122</v>
      </c>
      <c r="K518" s="11" t="s">
        <v>2122</v>
      </c>
      <c r="L518" s="11" t="s">
        <v>2123</v>
      </c>
      <c r="M518" s="11" t="s">
        <v>2124</v>
      </c>
      <c r="N518" s="11" t="s">
        <v>795</v>
      </c>
      <c r="O518" s="11" t="s">
        <v>2152</v>
      </c>
      <c r="P518" s="11" t="s">
        <v>83</v>
      </c>
    </row>
    <row r="519" hidden="1">
      <c r="A519" s="11">
        <v>514.0</v>
      </c>
      <c r="B519" s="11" t="s">
        <v>340</v>
      </c>
      <c r="C519" s="11" t="s">
        <v>2354</v>
      </c>
      <c r="D519" s="11" t="s">
        <v>185</v>
      </c>
      <c r="E519" s="11" t="s">
        <v>87</v>
      </c>
      <c r="F519" s="21"/>
      <c r="G519" s="11" t="s">
        <v>79</v>
      </c>
      <c r="H519" s="152">
        <v>40717.0</v>
      </c>
      <c r="I519" s="11" t="s">
        <v>2121</v>
      </c>
      <c r="J519" s="11" t="s">
        <v>2122</v>
      </c>
      <c r="K519" s="11" t="s">
        <v>2122</v>
      </c>
      <c r="L519" s="11" t="s">
        <v>2123</v>
      </c>
      <c r="M519" s="11" t="s">
        <v>2124</v>
      </c>
      <c r="N519" s="11" t="s">
        <v>1056</v>
      </c>
      <c r="O519" s="11" t="s">
        <v>2155</v>
      </c>
      <c r="P519" s="11" t="s">
        <v>83</v>
      </c>
    </row>
    <row r="520" hidden="1">
      <c r="A520" s="11">
        <v>515.0</v>
      </c>
      <c r="B520" s="11" t="s">
        <v>1554</v>
      </c>
      <c r="C520" s="11" t="s">
        <v>2148</v>
      </c>
      <c r="D520" s="11" t="s">
        <v>1555</v>
      </c>
      <c r="E520" s="11" t="s">
        <v>1556</v>
      </c>
      <c r="F520" s="21"/>
      <c r="G520" s="11" t="s">
        <v>96</v>
      </c>
      <c r="H520" s="152">
        <v>37268.0</v>
      </c>
      <c r="I520" s="11" t="s">
        <v>2121</v>
      </c>
      <c r="J520" s="11" t="s">
        <v>2122</v>
      </c>
      <c r="K520" s="11" t="s">
        <v>2122</v>
      </c>
      <c r="L520" s="11" t="s">
        <v>2123</v>
      </c>
      <c r="M520" s="11" t="s">
        <v>2124</v>
      </c>
      <c r="N520" s="11" t="s">
        <v>1284</v>
      </c>
      <c r="O520" s="11" t="s">
        <v>2136</v>
      </c>
      <c r="P520" s="11" t="s">
        <v>90</v>
      </c>
    </row>
    <row r="521" hidden="1">
      <c r="A521" s="11">
        <v>516.0</v>
      </c>
      <c r="B521" s="11" t="s">
        <v>585</v>
      </c>
      <c r="C521" s="11" t="s">
        <v>71</v>
      </c>
      <c r="D521" s="11" t="s">
        <v>261</v>
      </c>
      <c r="E521" s="21"/>
      <c r="F521" s="21"/>
      <c r="G521" s="11" t="s">
        <v>96</v>
      </c>
      <c r="H521" s="152">
        <v>37023.0</v>
      </c>
      <c r="I521" s="11" t="s">
        <v>2121</v>
      </c>
      <c r="J521" s="11" t="s">
        <v>2122</v>
      </c>
      <c r="K521" s="11" t="s">
        <v>2122</v>
      </c>
      <c r="L521" s="11" t="s">
        <v>2123</v>
      </c>
      <c r="M521" s="11" t="s">
        <v>2124</v>
      </c>
      <c r="N521" s="11" t="s">
        <v>1136</v>
      </c>
      <c r="O521" s="11" t="s">
        <v>2136</v>
      </c>
      <c r="P521" s="11" t="s">
        <v>90</v>
      </c>
    </row>
    <row r="522" hidden="1">
      <c r="A522" s="11">
        <v>517.0</v>
      </c>
      <c r="B522" s="11" t="s">
        <v>1446</v>
      </c>
      <c r="C522" s="11" t="s">
        <v>2355</v>
      </c>
      <c r="D522" s="11" t="s">
        <v>78</v>
      </c>
      <c r="E522" s="11" t="s">
        <v>214</v>
      </c>
      <c r="F522" s="21"/>
      <c r="G522" s="11" t="s">
        <v>79</v>
      </c>
      <c r="H522" s="152">
        <v>37267.0</v>
      </c>
      <c r="I522" s="11" t="s">
        <v>2121</v>
      </c>
      <c r="J522" s="11" t="s">
        <v>2122</v>
      </c>
      <c r="K522" s="11" t="s">
        <v>2122</v>
      </c>
      <c r="L522" s="11" t="s">
        <v>2123</v>
      </c>
      <c r="M522" s="11" t="s">
        <v>2124</v>
      </c>
      <c r="N522" s="11" t="s">
        <v>995</v>
      </c>
      <c r="O522" s="11" t="s">
        <v>2136</v>
      </c>
      <c r="P522" s="11" t="s">
        <v>90</v>
      </c>
    </row>
    <row r="523" hidden="1">
      <c r="A523" s="11">
        <v>518.0</v>
      </c>
      <c r="B523" s="11" t="s">
        <v>2356</v>
      </c>
      <c r="C523" s="11" t="s">
        <v>2135</v>
      </c>
      <c r="D523" s="11" t="s">
        <v>395</v>
      </c>
      <c r="E523" s="21"/>
      <c r="F523" s="21"/>
      <c r="G523" s="11" t="s">
        <v>96</v>
      </c>
      <c r="H523" s="153">
        <v>37923.0</v>
      </c>
      <c r="I523" s="11" t="s">
        <v>2138</v>
      </c>
      <c r="J523" s="11" t="s">
        <v>2122</v>
      </c>
      <c r="K523" s="11" t="s">
        <v>2122</v>
      </c>
      <c r="L523" s="11" t="s">
        <v>2123</v>
      </c>
      <c r="M523" s="11" t="s">
        <v>2124</v>
      </c>
      <c r="N523" s="11" t="s">
        <v>1414</v>
      </c>
      <c r="O523" s="11" t="s">
        <v>2150</v>
      </c>
      <c r="P523" s="11" t="s">
        <v>81</v>
      </c>
    </row>
    <row r="524" hidden="1">
      <c r="A524" s="11">
        <v>519.0</v>
      </c>
      <c r="B524" s="11" t="s">
        <v>2357</v>
      </c>
      <c r="C524" s="11" t="s">
        <v>2358</v>
      </c>
      <c r="D524" s="11" t="s">
        <v>2359</v>
      </c>
      <c r="E524" s="11" t="s">
        <v>440</v>
      </c>
      <c r="F524" s="21"/>
      <c r="G524" s="11" t="s">
        <v>96</v>
      </c>
      <c r="H524" s="152">
        <v>41912.0</v>
      </c>
      <c r="I524" s="11" t="s">
        <v>2121</v>
      </c>
      <c r="J524" s="11" t="s">
        <v>2122</v>
      </c>
      <c r="K524" s="11" t="s">
        <v>2122</v>
      </c>
      <c r="L524" s="11" t="s">
        <v>2123</v>
      </c>
      <c r="M524" s="11" t="s">
        <v>2124</v>
      </c>
      <c r="N524" s="11" t="s">
        <v>2259</v>
      </c>
      <c r="O524" s="11" t="s">
        <v>2260</v>
      </c>
      <c r="P524" s="11" t="s">
        <v>2205</v>
      </c>
    </row>
    <row r="525" hidden="1">
      <c r="A525" s="11">
        <v>520.0</v>
      </c>
      <c r="B525" s="11" t="s">
        <v>2360</v>
      </c>
      <c r="C525" s="11" t="s">
        <v>79</v>
      </c>
      <c r="D525" s="11" t="s">
        <v>78</v>
      </c>
      <c r="E525" s="11" t="s">
        <v>149</v>
      </c>
      <c r="F525" s="21"/>
      <c r="G525" s="11" t="s">
        <v>79</v>
      </c>
      <c r="H525" s="153">
        <v>41965.0</v>
      </c>
      <c r="I525" s="11" t="s">
        <v>2121</v>
      </c>
      <c r="J525" s="11" t="s">
        <v>2122</v>
      </c>
      <c r="K525" s="11" t="s">
        <v>2122</v>
      </c>
      <c r="L525" s="11" t="s">
        <v>2123</v>
      </c>
      <c r="M525" s="11" t="s">
        <v>2124</v>
      </c>
      <c r="N525" s="11" t="s">
        <v>2259</v>
      </c>
      <c r="O525" s="11" t="s">
        <v>2260</v>
      </c>
      <c r="P525" s="11" t="s">
        <v>2205</v>
      </c>
    </row>
    <row r="526" hidden="1">
      <c r="A526" s="11">
        <v>521.0</v>
      </c>
      <c r="B526" s="11" t="s">
        <v>499</v>
      </c>
      <c r="C526" s="11" t="s">
        <v>2354</v>
      </c>
      <c r="D526" s="11" t="s">
        <v>87</v>
      </c>
      <c r="E526" s="11" t="s">
        <v>132</v>
      </c>
      <c r="F526" s="21"/>
      <c r="G526" s="11" t="s">
        <v>79</v>
      </c>
      <c r="H526" s="152">
        <v>40319.0</v>
      </c>
      <c r="I526" s="11" t="s">
        <v>2138</v>
      </c>
      <c r="J526" s="11" t="s">
        <v>2122</v>
      </c>
      <c r="K526" s="11" t="s">
        <v>2122</v>
      </c>
      <c r="L526" s="11" t="s">
        <v>2123</v>
      </c>
      <c r="M526" s="11" t="s">
        <v>2124</v>
      </c>
      <c r="N526" s="11" t="s">
        <v>1768</v>
      </c>
      <c r="O526" s="11" t="s">
        <v>2129</v>
      </c>
      <c r="P526" s="11" t="s">
        <v>83</v>
      </c>
    </row>
    <row r="527" hidden="1">
      <c r="A527" s="11">
        <v>522.0</v>
      </c>
      <c r="B527" s="11" t="s">
        <v>499</v>
      </c>
      <c r="C527" s="11" t="s">
        <v>71</v>
      </c>
      <c r="D527" s="11" t="s">
        <v>623</v>
      </c>
      <c r="E527" s="11" t="s">
        <v>252</v>
      </c>
      <c r="F527" s="21"/>
      <c r="G527" s="11" t="s">
        <v>96</v>
      </c>
      <c r="H527" s="152">
        <v>37107.0</v>
      </c>
      <c r="I527" s="11" t="s">
        <v>2121</v>
      </c>
      <c r="J527" s="11" t="s">
        <v>2122</v>
      </c>
      <c r="K527" s="11" t="s">
        <v>2122</v>
      </c>
      <c r="L527" s="11" t="s">
        <v>2123</v>
      </c>
      <c r="M527" s="11" t="s">
        <v>2124</v>
      </c>
      <c r="N527" s="11" t="s">
        <v>1216</v>
      </c>
      <c r="O527" s="11" t="s">
        <v>2136</v>
      </c>
      <c r="P527" s="11" t="s">
        <v>90</v>
      </c>
    </row>
    <row r="528" hidden="1">
      <c r="A528" s="11">
        <v>523.0</v>
      </c>
      <c r="B528" s="11" t="s">
        <v>499</v>
      </c>
      <c r="C528" s="11" t="s">
        <v>2135</v>
      </c>
      <c r="D528" s="11" t="s">
        <v>236</v>
      </c>
      <c r="E528" s="11" t="s">
        <v>446</v>
      </c>
      <c r="F528" s="21"/>
      <c r="G528" s="11" t="s">
        <v>96</v>
      </c>
      <c r="H528" s="152">
        <v>40363.0</v>
      </c>
      <c r="I528" s="11" t="s">
        <v>2138</v>
      </c>
      <c r="J528" s="11" t="s">
        <v>2122</v>
      </c>
      <c r="K528" s="11" t="s">
        <v>2122</v>
      </c>
      <c r="L528" s="11" t="s">
        <v>2123</v>
      </c>
      <c r="M528" s="11" t="s">
        <v>2124</v>
      </c>
      <c r="N528" s="11" t="s">
        <v>1764</v>
      </c>
      <c r="O528" s="11" t="s">
        <v>2129</v>
      </c>
      <c r="P528" s="11" t="s">
        <v>83</v>
      </c>
    </row>
    <row r="529" hidden="1">
      <c r="A529" s="11">
        <v>524.0</v>
      </c>
      <c r="B529" s="11" t="s">
        <v>961</v>
      </c>
      <c r="C529" s="11" t="s">
        <v>2135</v>
      </c>
      <c r="D529" s="11" t="s">
        <v>880</v>
      </c>
      <c r="E529" s="11" t="s">
        <v>172</v>
      </c>
      <c r="F529" s="21"/>
      <c r="G529" s="11" t="s">
        <v>79</v>
      </c>
      <c r="H529" s="152">
        <v>36350.0</v>
      </c>
      <c r="I529" s="11" t="s">
        <v>2121</v>
      </c>
      <c r="J529" s="11" t="s">
        <v>2122</v>
      </c>
      <c r="K529" s="11" t="s">
        <v>2122</v>
      </c>
      <c r="L529" s="11" t="s">
        <v>2123</v>
      </c>
      <c r="M529" s="11" t="s">
        <v>2124</v>
      </c>
      <c r="N529" s="11" t="s">
        <v>1607</v>
      </c>
      <c r="O529" s="11" t="s">
        <v>2134</v>
      </c>
      <c r="P529" s="11" t="s">
        <v>90</v>
      </c>
    </row>
    <row r="530" hidden="1">
      <c r="A530" s="11">
        <v>525.0</v>
      </c>
      <c r="B530" s="11" t="s">
        <v>1730</v>
      </c>
      <c r="C530" s="11" t="s">
        <v>2361</v>
      </c>
      <c r="D530" s="11" t="s">
        <v>101</v>
      </c>
      <c r="E530" s="11" t="s">
        <v>623</v>
      </c>
      <c r="F530" s="21"/>
      <c r="G530" s="11" t="s">
        <v>96</v>
      </c>
      <c r="H530" s="153">
        <v>36809.0</v>
      </c>
      <c r="I530" s="11" t="s">
        <v>2121</v>
      </c>
      <c r="J530" s="11" t="s">
        <v>2122</v>
      </c>
      <c r="K530" s="11" t="s">
        <v>2122</v>
      </c>
      <c r="L530" s="11" t="s">
        <v>2123</v>
      </c>
      <c r="M530" s="11" t="s">
        <v>2124</v>
      </c>
      <c r="N530" s="11" t="s">
        <v>1577</v>
      </c>
      <c r="O530" s="11" t="s">
        <v>2139</v>
      </c>
      <c r="P530" s="11" t="s">
        <v>90</v>
      </c>
    </row>
    <row r="531" hidden="1">
      <c r="A531" s="11">
        <v>526.0</v>
      </c>
      <c r="B531" s="11" t="s">
        <v>1673</v>
      </c>
      <c r="C531" s="11" t="s">
        <v>2142</v>
      </c>
      <c r="D531" s="11" t="s">
        <v>1674</v>
      </c>
      <c r="E531" s="11" t="s">
        <v>1675</v>
      </c>
      <c r="F531" s="21"/>
      <c r="G531" s="11" t="s">
        <v>79</v>
      </c>
      <c r="H531" s="152">
        <v>36597.0</v>
      </c>
      <c r="I531" s="11" t="s">
        <v>2121</v>
      </c>
      <c r="J531" s="11" t="s">
        <v>2122</v>
      </c>
      <c r="K531" s="11" t="s">
        <v>2122</v>
      </c>
      <c r="L531" s="11" t="s">
        <v>2123</v>
      </c>
      <c r="M531" s="11" t="s">
        <v>2124</v>
      </c>
      <c r="N531" s="11" t="s">
        <v>1520</v>
      </c>
      <c r="O531" s="11" t="s">
        <v>2139</v>
      </c>
      <c r="P531" s="11" t="s">
        <v>90</v>
      </c>
    </row>
    <row r="532" hidden="1">
      <c r="A532" s="11">
        <v>527.0</v>
      </c>
      <c r="B532" s="11" t="s">
        <v>2362</v>
      </c>
      <c r="C532" s="11" t="s">
        <v>2144</v>
      </c>
      <c r="D532" s="11" t="s">
        <v>87</v>
      </c>
      <c r="E532" s="11" t="s">
        <v>491</v>
      </c>
      <c r="F532" s="21"/>
      <c r="G532" s="11" t="s">
        <v>79</v>
      </c>
      <c r="H532" s="152">
        <v>38005.0</v>
      </c>
      <c r="I532" s="11" t="s">
        <v>2138</v>
      </c>
      <c r="J532" s="11" t="s">
        <v>2122</v>
      </c>
      <c r="K532" s="11" t="s">
        <v>2122</v>
      </c>
      <c r="L532" s="11" t="s">
        <v>2123</v>
      </c>
      <c r="M532" s="11" t="s">
        <v>2124</v>
      </c>
      <c r="N532" s="11" t="s">
        <v>1470</v>
      </c>
      <c r="O532" s="11" t="s">
        <v>2150</v>
      </c>
      <c r="P532" s="11" t="s">
        <v>81</v>
      </c>
    </row>
    <row r="533" hidden="1">
      <c r="A533" s="11">
        <v>528.0</v>
      </c>
      <c r="B533" s="11" t="s">
        <v>2362</v>
      </c>
      <c r="C533" s="11" t="s">
        <v>2137</v>
      </c>
      <c r="D533" s="11" t="s">
        <v>115</v>
      </c>
      <c r="E533" s="21"/>
      <c r="F533" s="21"/>
      <c r="G533" s="11" t="s">
        <v>79</v>
      </c>
      <c r="H533" s="152">
        <v>38594.0</v>
      </c>
      <c r="I533" s="11" t="s">
        <v>2138</v>
      </c>
      <c r="J533" s="11" t="s">
        <v>2122</v>
      </c>
      <c r="K533" s="11" t="s">
        <v>2122</v>
      </c>
      <c r="L533" s="11" t="s">
        <v>2123</v>
      </c>
      <c r="M533" s="11" t="s">
        <v>2124</v>
      </c>
      <c r="N533" s="11" t="s">
        <v>858</v>
      </c>
      <c r="O533" s="11" t="s">
        <v>2125</v>
      </c>
      <c r="P533" s="11" t="s">
        <v>81</v>
      </c>
    </row>
    <row r="534" hidden="1">
      <c r="A534" s="11">
        <v>529.0</v>
      </c>
      <c r="B534" s="11" t="s">
        <v>1257</v>
      </c>
      <c r="C534" s="11" t="s">
        <v>2135</v>
      </c>
      <c r="D534" s="11" t="s">
        <v>577</v>
      </c>
      <c r="E534" s="21"/>
      <c r="F534" s="21"/>
      <c r="G534" s="11" t="s">
        <v>79</v>
      </c>
      <c r="H534" s="153">
        <v>38707.0</v>
      </c>
      <c r="I534" s="11" t="s">
        <v>2138</v>
      </c>
      <c r="J534" s="11" t="s">
        <v>2122</v>
      </c>
      <c r="K534" s="11" t="s">
        <v>2122</v>
      </c>
      <c r="L534" s="11" t="s">
        <v>2123</v>
      </c>
      <c r="M534" s="11" t="s">
        <v>2124</v>
      </c>
      <c r="N534" s="11" t="s">
        <v>937</v>
      </c>
      <c r="O534" s="11" t="s">
        <v>2125</v>
      </c>
      <c r="P534" s="11" t="s">
        <v>81</v>
      </c>
    </row>
    <row r="535" hidden="1">
      <c r="A535" s="11">
        <v>530.0</v>
      </c>
      <c r="B535" s="11" t="s">
        <v>1368</v>
      </c>
      <c r="C535" s="11" t="s">
        <v>70</v>
      </c>
      <c r="D535" s="11" t="s">
        <v>102</v>
      </c>
      <c r="E535" s="21"/>
      <c r="F535" s="21"/>
      <c r="G535" s="11" t="s">
        <v>96</v>
      </c>
      <c r="H535" s="152">
        <v>37470.0</v>
      </c>
      <c r="I535" s="11" t="s">
        <v>2138</v>
      </c>
      <c r="J535" s="11" t="s">
        <v>2122</v>
      </c>
      <c r="K535" s="11" t="s">
        <v>2122</v>
      </c>
      <c r="L535" s="11" t="s">
        <v>2123</v>
      </c>
      <c r="M535" s="11" t="s">
        <v>2124</v>
      </c>
      <c r="N535" s="11" t="s">
        <v>836</v>
      </c>
      <c r="O535" s="11" t="s">
        <v>2171</v>
      </c>
      <c r="P535" s="11" t="s">
        <v>90</v>
      </c>
    </row>
    <row r="536" hidden="1">
      <c r="A536" s="11">
        <v>531.0</v>
      </c>
      <c r="B536" s="11" t="s">
        <v>1965</v>
      </c>
      <c r="C536" s="11" t="s">
        <v>2142</v>
      </c>
      <c r="D536" s="11" t="s">
        <v>446</v>
      </c>
      <c r="E536" s="21"/>
      <c r="F536" s="21"/>
      <c r="G536" s="11" t="s">
        <v>96</v>
      </c>
      <c r="H536" s="152">
        <v>37711.0</v>
      </c>
      <c r="I536" s="11" t="s">
        <v>2138</v>
      </c>
      <c r="J536" s="11" t="s">
        <v>2122</v>
      </c>
      <c r="K536" s="11" t="s">
        <v>2122</v>
      </c>
      <c r="L536" s="11" t="s">
        <v>2123</v>
      </c>
      <c r="M536" s="11" t="s">
        <v>2124</v>
      </c>
      <c r="N536" s="11" t="s">
        <v>1353</v>
      </c>
      <c r="O536" s="11" t="s">
        <v>2150</v>
      </c>
      <c r="P536" s="11" t="s">
        <v>81</v>
      </c>
    </row>
    <row r="537" hidden="1">
      <c r="A537" s="11">
        <v>532.0</v>
      </c>
      <c r="B537" s="11" t="s">
        <v>342</v>
      </c>
      <c r="C537" s="11" t="s">
        <v>2137</v>
      </c>
      <c r="D537" s="11" t="s">
        <v>236</v>
      </c>
      <c r="E537" s="11" t="s">
        <v>343</v>
      </c>
      <c r="F537" s="21"/>
      <c r="G537" s="11" t="s">
        <v>96</v>
      </c>
      <c r="H537" s="153">
        <v>39439.0</v>
      </c>
      <c r="I537" s="11" t="s">
        <v>2130</v>
      </c>
      <c r="J537" s="11" t="s">
        <v>2122</v>
      </c>
      <c r="K537" s="11" t="s">
        <v>2122</v>
      </c>
      <c r="L537" s="11" t="s">
        <v>2123</v>
      </c>
      <c r="M537" s="11" t="s">
        <v>2124</v>
      </c>
      <c r="N537" s="11" t="s">
        <v>795</v>
      </c>
      <c r="O537" s="11" t="s">
        <v>2152</v>
      </c>
      <c r="P537" s="11" t="s">
        <v>83</v>
      </c>
    </row>
    <row r="538" hidden="1">
      <c r="A538" s="11">
        <v>533.0</v>
      </c>
      <c r="B538" s="11" t="s">
        <v>1699</v>
      </c>
      <c r="C538" s="11" t="s">
        <v>2144</v>
      </c>
      <c r="D538" s="11" t="s">
        <v>694</v>
      </c>
      <c r="E538" s="21"/>
      <c r="F538" s="21"/>
      <c r="G538" s="11" t="s">
        <v>79</v>
      </c>
      <c r="H538" s="152">
        <v>36794.0</v>
      </c>
      <c r="I538" s="11" t="s">
        <v>2121</v>
      </c>
      <c r="J538" s="11" t="s">
        <v>2122</v>
      </c>
      <c r="K538" s="11" t="s">
        <v>2122</v>
      </c>
      <c r="L538" s="11" t="s">
        <v>2123</v>
      </c>
      <c r="M538" s="11" t="s">
        <v>2124</v>
      </c>
      <c r="N538" s="11" t="s">
        <v>1547</v>
      </c>
      <c r="O538" s="11" t="s">
        <v>2139</v>
      </c>
      <c r="P538" s="11" t="s">
        <v>90</v>
      </c>
    </row>
    <row r="539" hidden="1">
      <c r="A539" s="11">
        <v>534.0</v>
      </c>
      <c r="B539" s="11" t="s">
        <v>1157</v>
      </c>
      <c r="C539" s="11" t="s">
        <v>2363</v>
      </c>
      <c r="D539" s="11" t="s">
        <v>1158</v>
      </c>
      <c r="E539" s="21"/>
      <c r="F539" s="21"/>
      <c r="G539" s="11" t="s">
        <v>79</v>
      </c>
      <c r="H539" s="153">
        <v>37542.0</v>
      </c>
      <c r="I539" s="11" t="s">
        <v>2121</v>
      </c>
      <c r="J539" s="11" t="s">
        <v>2122</v>
      </c>
      <c r="K539" s="11" t="s">
        <v>2122</v>
      </c>
      <c r="L539" s="11" t="s">
        <v>2123</v>
      </c>
      <c r="M539" s="11" t="s">
        <v>2124</v>
      </c>
      <c r="N539" s="11" t="s">
        <v>312</v>
      </c>
      <c r="O539" s="11" t="s">
        <v>2171</v>
      </c>
      <c r="P539" s="11" t="s">
        <v>90</v>
      </c>
    </row>
    <row r="540" hidden="1">
      <c r="A540" s="11">
        <v>535.0</v>
      </c>
      <c r="B540" s="11" t="s">
        <v>989</v>
      </c>
      <c r="C540" s="11" t="s">
        <v>2167</v>
      </c>
      <c r="D540" s="11" t="s">
        <v>843</v>
      </c>
      <c r="E540" s="11" t="s">
        <v>990</v>
      </c>
      <c r="F540" s="21"/>
      <c r="G540" s="11" t="s">
        <v>79</v>
      </c>
      <c r="H540" s="152">
        <v>38894.0</v>
      </c>
      <c r="I540" s="11" t="s">
        <v>2138</v>
      </c>
      <c r="J540" s="11" t="s">
        <v>2122</v>
      </c>
      <c r="K540" s="11" t="s">
        <v>2122</v>
      </c>
      <c r="L540" s="11" t="s">
        <v>2123</v>
      </c>
      <c r="M540" s="11" t="s">
        <v>2124</v>
      </c>
      <c r="N540" s="11" t="s">
        <v>279</v>
      </c>
      <c r="O540" s="11" t="s">
        <v>2131</v>
      </c>
      <c r="P540" s="11" t="s">
        <v>81</v>
      </c>
    </row>
    <row r="541" hidden="1">
      <c r="A541" s="11">
        <v>536.0</v>
      </c>
      <c r="B541" s="11" t="s">
        <v>1528</v>
      </c>
      <c r="C541" s="11" t="s">
        <v>2364</v>
      </c>
      <c r="D541" s="11" t="s">
        <v>962</v>
      </c>
      <c r="E541" s="21"/>
      <c r="F541" s="21"/>
      <c r="G541" s="11" t="s">
        <v>96</v>
      </c>
      <c r="H541" s="152">
        <v>37398.0</v>
      </c>
      <c r="I541" s="11" t="s">
        <v>2121</v>
      </c>
      <c r="J541" s="11" t="s">
        <v>2122</v>
      </c>
      <c r="K541" s="11" t="s">
        <v>2122</v>
      </c>
      <c r="L541" s="11" t="s">
        <v>2123</v>
      </c>
      <c r="M541" s="11" t="s">
        <v>2124</v>
      </c>
      <c r="N541" s="11" t="s">
        <v>1216</v>
      </c>
      <c r="O541" s="11" t="s">
        <v>2136</v>
      </c>
      <c r="P541" s="11" t="s">
        <v>90</v>
      </c>
    </row>
    <row r="542" hidden="1">
      <c r="A542" s="11">
        <v>537.0</v>
      </c>
      <c r="B542" s="11" t="s">
        <v>2365</v>
      </c>
      <c r="C542" s="11" t="s">
        <v>2366</v>
      </c>
      <c r="D542" s="11" t="s">
        <v>87</v>
      </c>
      <c r="E542" s="21"/>
      <c r="F542" s="21"/>
      <c r="G542" s="11" t="s">
        <v>79</v>
      </c>
      <c r="H542" s="152">
        <v>36588.0</v>
      </c>
      <c r="I542" s="11" t="s">
        <v>2121</v>
      </c>
      <c r="J542" s="11" t="s">
        <v>2122</v>
      </c>
      <c r="K542" s="11" t="s">
        <v>2122</v>
      </c>
      <c r="L542" s="11" t="s">
        <v>2123</v>
      </c>
      <c r="M542" s="11" t="s">
        <v>2124</v>
      </c>
      <c r="N542" s="11" t="s">
        <v>1631</v>
      </c>
      <c r="O542" s="11" t="s">
        <v>2134</v>
      </c>
      <c r="P542" s="11" t="s">
        <v>90</v>
      </c>
    </row>
    <row r="543" hidden="1">
      <c r="A543" s="11">
        <v>538.0</v>
      </c>
      <c r="B543" s="11" t="s">
        <v>876</v>
      </c>
      <c r="C543" s="11" t="s">
        <v>2167</v>
      </c>
      <c r="D543" s="11" t="s">
        <v>251</v>
      </c>
      <c r="E543" s="11" t="s">
        <v>122</v>
      </c>
      <c r="F543" s="21"/>
      <c r="G543" s="11" t="s">
        <v>96</v>
      </c>
      <c r="H543" s="152">
        <v>38166.0</v>
      </c>
      <c r="I543" s="11" t="s">
        <v>2138</v>
      </c>
      <c r="J543" s="11" t="s">
        <v>2122</v>
      </c>
      <c r="K543" s="11" t="s">
        <v>2122</v>
      </c>
      <c r="L543" s="11" t="s">
        <v>2123</v>
      </c>
      <c r="M543" s="11" t="s">
        <v>2124</v>
      </c>
      <c r="N543" s="11" t="s">
        <v>1353</v>
      </c>
      <c r="O543" s="11" t="s">
        <v>2150</v>
      </c>
      <c r="P543" s="11" t="s">
        <v>81</v>
      </c>
    </row>
    <row r="544" hidden="1">
      <c r="A544" s="11">
        <v>539.0</v>
      </c>
      <c r="B544" s="11" t="s">
        <v>417</v>
      </c>
      <c r="C544" s="11" t="s">
        <v>2367</v>
      </c>
      <c r="D544" s="11" t="s">
        <v>231</v>
      </c>
      <c r="E544" s="21"/>
      <c r="F544" s="21"/>
      <c r="G544" s="11" t="s">
        <v>96</v>
      </c>
      <c r="H544" s="152">
        <v>40392.0</v>
      </c>
      <c r="I544" s="11" t="s">
        <v>2121</v>
      </c>
      <c r="J544" s="11" t="s">
        <v>2122</v>
      </c>
      <c r="K544" s="11" t="s">
        <v>2122</v>
      </c>
      <c r="L544" s="11" t="s">
        <v>2123</v>
      </c>
      <c r="M544" s="11" t="s">
        <v>2124</v>
      </c>
      <c r="N544" s="11" t="s">
        <v>1763</v>
      </c>
      <c r="O544" s="11" t="s">
        <v>2129</v>
      </c>
      <c r="P544" s="11" t="s">
        <v>83</v>
      </c>
    </row>
    <row r="545" hidden="1">
      <c r="A545" s="11">
        <v>540.0</v>
      </c>
      <c r="B545" s="11" t="s">
        <v>1326</v>
      </c>
      <c r="C545" s="11" t="s">
        <v>2368</v>
      </c>
      <c r="D545" s="11" t="s">
        <v>482</v>
      </c>
      <c r="E545" s="11" t="s">
        <v>159</v>
      </c>
      <c r="F545" s="21"/>
      <c r="G545" s="11" t="s">
        <v>79</v>
      </c>
      <c r="H545" s="152">
        <v>38463.0</v>
      </c>
      <c r="I545" s="11" t="s">
        <v>2121</v>
      </c>
      <c r="J545" s="11" t="s">
        <v>2122</v>
      </c>
      <c r="K545" s="11" t="s">
        <v>2122</v>
      </c>
      <c r="L545" s="11" t="s">
        <v>2123</v>
      </c>
      <c r="M545" s="11" t="s">
        <v>2124</v>
      </c>
      <c r="N545" s="11" t="s">
        <v>1078</v>
      </c>
      <c r="O545" s="11" t="s">
        <v>2125</v>
      </c>
      <c r="P545" s="11" t="s">
        <v>81</v>
      </c>
    </row>
    <row r="546" hidden="1">
      <c r="A546" s="11">
        <v>541.0</v>
      </c>
      <c r="B546" s="11" t="s">
        <v>1374</v>
      </c>
      <c r="C546" s="11" t="s">
        <v>2276</v>
      </c>
      <c r="D546" s="11" t="s">
        <v>335</v>
      </c>
      <c r="E546" s="11" t="s">
        <v>77</v>
      </c>
      <c r="F546" s="21"/>
      <c r="G546" s="11" t="s">
        <v>79</v>
      </c>
      <c r="H546" s="152">
        <v>38018.0</v>
      </c>
      <c r="I546" s="11" t="s">
        <v>2121</v>
      </c>
      <c r="J546" s="11" t="s">
        <v>2122</v>
      </c>
      <c r="K546" s="11" t="s">
        <v>2122</v>
      </c>
      <c r="L546" s="11" t="s">
        <v>2123</v>
      </c>
      <c r="M546" s="11" t="s">
        <v>2124</v>
      </c>
      <c r="N546" s="11" t="s">
        <v>1182</v>
      </c>
      <c r="O546" s="11" t="s">
        <v>2164</v>
      </c>
      <c r="P546" s="11" t="s">
        <v>81</v>
      </c>
    </row>
    <row r="547" hidden="1">
      <c r="A547" s="11">
        <v>542.0</v>
      </c>
      <c r="B547" s="11" t="s">
        <v>1484</v>
      </c>
      <c r="C547" s="11" t="s">
        <v>70</v>
      </c>
      <c r="D547" s="11" t="s">
        <v>1322</v>
      </c>
      <c r="E547" s="11" t="s">
        <v>274</v>
      </c>
      <c r="F547" s="21"/>
      <c r="G547" s="11" t="s">
        <v>79</v>
      </c>
      <c r="H547" s="152">
        <v>38210.0</v>
      </c>
      <c r="I547" s="11" t="s">
        <v>2138</v>
      </c>
      <c r="J547" s="11" t="s">
        <v>2122</v>
      </c>
      <c r="K547" s="11" t="s">
        <v>2122</v>
      </c>
      <c r="L547" s="11" t="s">
        <v>2123</v>
      </c>
      <c r="M547" s="11" t="s">
        <v>2124</v>
      </c>
      <c r="N547" s="11" t="s">
        <v>1302</v>
      </c>
      <c r="O547" s="11" t="s">
        <v>2164</v>
      </c>
      <c r="P547" s="11" t="s">
        <v>81</v>
      </c>
    </row>
    <row r="548" hidden="1">
      <c r="A548" s="11">
        <v>543.0</v>
      </c>
      <c r="B548" s="11" t="s">
        <v>135</v>
      </c>
      <c r="C548" s="11" t="s">
        <v>70</v>
      </c>
      <c r="D548" s="11" t="s">
        <v>996</v>
      </c>
      <c r="E548" s="21"/>
      <c r="F548" s="21"/>
      <c r="G548" s="11" t="s">
        <v>79</v>
      </c>
      <c r="H548" s="153">
        <v>39012.0</v>
      </c>
      <c r="I548" s="11" t="s">
        <v>2138</v>
      </c>
      <c r="J548" s="11" t="s">
        <v>2122</v>
      </c>
      <c r="K548" s="11" t="s">
        <v>2122</v>
      </c>
      <c r="L548" s="11" t="s">
        <v>2123</v>
      </c>
      <c r="M548" s="11" t="s">
        <v>2124</v>
      </c>
      <c r="N548" s="11" t="s">
        <v>279</v>
      </c>
      <c r="O548" s="11" t="s">
        <v>2131</v>
      </c>
      <c r="P548" s="11" t="s">
        <v>81</v>
      </c>
    </row>
    <row r="549" hidden="1">
      <c r="A549" s="11">
        <v>544.0</v>
      </c>
      <c r="B549" s="11" t="s">
        <v>135</v>
      </c>
      <c r="C549" s="11" t="s">
        <v>2137</v>
      </c>
      <c r="D549" s="11" t="s">
        <v>136</v>
      </c>
      <c r="E549" s="11" t="s">
        <v>110</v>
      </c>
      <c r="F549" s="21"/>
      <c r="G549" s="11" t="s">
        <v>96</v>
      </c>
      <c r="H549" s="152">
        <v>40729.0</v>
      </c>
      <c r="I549" s="11" t="s">
        <v>2138</v>
      </c>
      <c r="J549" s="11" t="s">
        <v>2122</v>
      </c>
      <c r="K549" s="11" t="s">
        <v>2122</v>
      </c>
      <c r="L549" s="11" t="s">
        <v>2123</v>
      </c>
      <c r="M549" s="11" t="s">
        <v>2124</v>
      </c>
      <c r="N549" s="11" t="s">
        <v>950</v>
      </c>
      <c r="O549" s="11" t="s">
        <v>2155</v>
      </c>
      <c r="P549" s="11" t="s">
        <v>83</v>
      </c>
    </row>
    <row r="550" hidden="1">
      <c r="A550" s="11">
        <v>545.0</v>
      </c>
      <c r="B550" s="11" t="s">
        <v>1584</v>
      </c>
      <c r="C550" s="11" t="s">
        <v>2142</v>
      </c>
      <c r="D550" s="11" t="s">
        <v>1585</v>
      </c>
      <c r="E550" s="11" t="s">
        <v>236</v>
      </c>
      <c r="F550" s="21"/>
      <c r="G550" s="11" t="s">
        <v>96</v>
      </c>
      <c r="H550" s="152">
        <v>37280.0</v>
      </c>
      <c r="I550" s="11" t="s">
        <v>2138</v>
      </c>
      <c r="J550" s="11" t="s">
        <v>2122</v>
      </c>
      <c r="K550" s="11" t="s">
        <v>2122</v>
      </c>
      <c r="L550" s="11" t="s">
        <v>2123</v>
      </c>
      <c r="M550" s="11" t="s">
        <v>2124</v>
      </c>
      <c r="N550" s="11" t="s">
        <v>1343</v>
      </c>
      <c r="O550" s="11" t="s">
        <v>2136</v>
      </c>
      <c r="P550" s="11" t="s">
        <v>90</v>
      </c>
    </row>
    <row r="551" hidden="1">
      <c r="A551" s="11">
        <v>546.0</v>
      </c>
      <c r="B551" s="11" t="s">
        <v>757</v>
      </c>
      <c r="C551" s="11" t="s">
        <v>2156</v>
      </c>
      <c r="D551" s="11" t="s">
        <v>232</v>
      </c>
      <c r="E551" s="11" t="s">
        <v>110</v>
      </c>
      <c r="F551" s="21"/>
      <c r="G551" s="11" t="s">
        <v>96</v>
      </c>
      <c r="H551" s="152">
        <v>39829.0</v>
      </c>
      <c r="I551" s="11" t="s">
        <v>2138</v>
      </c>
      <c r="J551" s="11" t="s">
        <v>2122</v>
      </c>
      <c r="K551" s="11" t="s">
        <v>2122</v>
      </c>
      <c r="L551" s="11" t="s">
        <v>2123</v>
      </c>
      <c r="M551" s="11" t="s">
        <v>2124</v>
      </c>
      <c r="N551" s="11" t="s">
        <v>529</v>
      </c>
      <c r="O551" s="11" t="s">
        <v>2127</v>
      </c>
      <c r="P551" s="11" t="s">
        <v>83</v>
      </c>
    </row>
    <row r="552" hidden="1">
      <c r="A552" s="11">
        <v>547.0</v>
      </c>
      <c r="B552" s="11" t="s">
        <v>592</v>
      </c>
      <c r="C552" s="11" t="s">
        <v>2153</v>
      </c>
      <c r="D552" s="11" t="s">
        <v>77</v>
      </c>
      <c r="E552" s="11" t="s">
        <v>274</v>
      </c>
      <c r="F552" s="21"/>
      <c r="G552" s="11" t="s">
        <v>79</v>
      </c>
      <c r="H552" s="152">
        <v>39419.0</v>
      </c>
      <c r="I552" s="11" t="s">
        <v>2130</v>
      </c>
      <c r="J552" s="11" t="s">
        <v>2122</v>
      </c>
      <c r="K552" s="11" t="s">
        <v>2122</v>
      </c>
      <c r="L552" s="11" t="s">
        <v>2123</v>
      </c>
      <c r="M552" s="11" t="s">
        <v>2124</v>
      </c>
      <c r="N552" s="11" t="s">
        <v>851</v>
      </c>
      <c r="O552" s="11" t="s">
        <v>2152</v>
      </c>
      <c r="P552" s="11" t="s">
        <v>83</v>
      </c>
    </row>
    <row r="553" hidden="1">
      <c r="A553" s="11">
        <v>548.0</v>
      </c>
      <c r="B553" s="11" t="s">
        <v>1328</v>
      </c>
      <c r="C553" s="11" t="s">
        <v>2148</v>
      </c>
      <c r="D553" s="11" t="s">
        <v>94</v>
      </c>
      <c r="E553" s="11" t="s">
        <v>589</v>
      </c>
      <c r="F553" s="21"/>
      <c r="G553" s="11" t="s">
        <v>96</v>
      </c>
      <c r="H553" s="153">
        <v>38700.0</v>
      </c>
      <c r="I553" s="11" t="s">
        <v>2138</v>
      </c>
      <c r="J553" s="11" t="s">
        <v>2122</v>
      </c>
      <c r="K553" s="11" t="s">
        <v>2122</v>
      </c>
      <c r="L553" s="11" t="s">
        <v>2123</v>
      </c>
      <c r="M553" s="11" t="s">
        <v>2124</v>
      </c>
      <c r="N553" s="11" t="s">
        <v>1078</v>
      </c>
      <c r="O553" s="11" t="s">
        <v>2125</v>
      </c>
      <c r="P553" s="11" t="s">
        <v>81</v>
      </c>
    </row>
    <row r="554" hidden="1">
      <c r="A554" s="11">
        <v>549.0</v>
      </c>
      <c r="B554" s="11" t="s">
        <v>418</v>
      </c>
      <c r="C554" s="11" t="s">
        <v>2369</v>
      </c>
      <c r="D554" s="11" t="s">
        <v>115</v>
      </c>
      <c r="E554" s="11" t="s">
        <v>296</v>
      </c>
      <c r="F554" s="21"/>
      <c r="G554" s="11" t="s">
        <v>79</v>
      </c>
      <c r="H554" s="152">
        <v>40269.0</v>
      </c>
      <c r="I554" s="11" t="s">
        <v>2121</v>
      </c>
      <c r="J554" s="11" t="s">
        <v>2122</v>
      </c>
      <c r="K554" s="11" t="s">
        <v>2122</v>
      </c>
      <c r="L554" s="11" t="s">
        <v>2123</v>
      </c>
      <c r="M554" s="11" t="s">
        <v>2124</v>
      </c>
      <c r="N554" s="11" t="s">
        <v>1763</v>
      </c>
      <c r="O554" s="11" t="s">
        <v>2129</v>
      </c>
      <c r="P554" s="11" t="s">
        <v>83</v>
      </c>
    </row>
    <row r="555" hidden="1">
      <c r="A555" s="11">
        <v>550.0</v>
      </c>
      <c r="B555" s="11" t="s">
        <v>2370</v>
      </c>
      <c r="C555" s="11" t="s">
        <v>2153</v>
      </c>
      <c r="D555" s="11" t="s">
        <v>603</v>
      </c>
      <c r="E555" s="11" t="s">
        <v>2371</v>
      </c>
      <c r="F555" s="21"/>
      <c r="G555" s="11" t="s">
        <v>96</v>
      </c>
      <c r="H555" s="152">
        <v>37122.0</v>
      </c>
      <c r="I555" s="11" t="s">
        <v>2121</v>
      </c>
      <c r="J555" s="11" t="s">
        <v>2122</v>
      </c>
      <c r="K555" s="11" t="s">
        <v>2122</v>
      </c>
      <c r="L555" s="11" t="s">
        <v>2123</v>
      </c>
      <c r="M555" s="11" t="s">
        <v>2124</v>
      </c>
      <c r="N555" s="11" t="s">
        <v>1284</v>
      </c>
      <c r="O555" s="11" t="s">
        <v>2136</v>
      </c>
      <c r="P555" s="11" t="s">
        <v>90</v>
      </c>
    </row>
    <row r="556" hidden="1">
      <c r="A556" s="11">
        <v>551.0</v>
      </c>
      <c r="B556" s="11" t="s">
        <v>1131</v>
      </c>
      <c r="C556" s="11" t="s">
        <v>2167</v>
      </c>
      <c r="D556" s="11" t="s">
        <v>88</v>
      </c>
      <c r="E556" s="11" t="s">
        <v>335</v>
      </c>
      <c r="F556" s="21"/>
      <c r="G556" s="11" t="s">
        <v>79</v>
      </c>
      <c r="H556" s="152">
        <v>38925.0</v>
      </c>
      <c r="I556" s="11" t="s">
        <v>2138</v>
      </c>
      <c r="J556" s="11" t="s">
        <v>2122</v>
      </c>
      <c r="K556" s="11" t="s">
        <v>2122</v>
      </c>
      <c r="L556" s="11" t="s">
        <v>2123</v>
      </c>
      <c r="M556" s="11" t="s">
        <v>2124</v>
      </c>
      <c r="N556" s="11" t="s">
        <v>508</v>
      </c>
      <c r="O556" s="11" t="s">
        <v>2131</v>
      </c>
      <c r="P556" s="11" t="s">
        <v>81</v>
      </c>
    </row>
    <row r="557" hidden="1">
      <c r="A557" s="11">
        <v>552.0</v>
      </c>
      <c r="B557" s="11" t="s">
        <v>1259</v>
      </c>
      <c r="C557" s="11" t="s">
        <v>2153</v>
      </c>
      <c r="D557" s="11" t="s">
        <v>107</v>
      </c>
      <c r="E557" s="11" t="s">
        <v>1260</v>
      </c>
      <c r="F557" s="21"/>
      <c r="G557" s="11" t="s">
        <v>79</v>
      </c>
      <c r="H557" s="152">
        <v>38490.0</v>
      </c>
      <c r="I557" s="11" t="s">
        <v>2138</v>
      </c>
      <c r="J557" s="11" t="s">
        <v>2122</v>
      </c>
      <c r="K557" s="11" t="s">
        <v>2122</v>
      </c>
      <c r="L557" s="11" t="s">
        <v>2123</v>
      </c>
      <c r="M557" s="11" t="s">
        <v>2124</v>
      </c>
      <c r="N557" s="11" t="s">
        <v>937</v>
      </c>
      <c r="O557" s="11" t="s">
        <v>2125</v>
      </c>
      <c r="P557" s="11" t="s">
        <v>81</v>
      </c>
    </row>
    <row r="558" hidden="1">
      <c r="A558" s="11">
        <v>553.0</v>
      </c>
      <c r="B558" s="11" t="s">
        <v>196</v>
      </c>
      <c r="C558" s="11" t="s">
        <v>2148</v>
      </c>
      <c r="D558" s="11" t="s">
        <v>87</v>
      </c>
      <c r="E558" s="11" t="s">
        <v>197</v>
      </c>
      <c r="F558" s="21"/>
      <c r="G558" s="11" t="s">
        <v>79</v>
      </c>
      <c r="H558" s="152">
        <v>38007.0</v>
      </c>
      <c r="I558" s="11" t="s">
        <v>2121</v>
      </c>
      <c r="J558" s="11" t="s">
        <v>2122</v>
      </c>
      <c r="K558" s="11" t="s">
        <v>2122</v>
      </c>
      <c r="L558" s="11" t="s">
        <v>2123</v>
      </c>
      <c r="M558" s="11" t="s">
        <v>2124</v>
      </c>
      <c r="N558" s="11" t="s">
        <v>1470</v>
      </c>
      <c r="O558" s="11" t="s">
        <v>2150</v>
      </c>
      <c r="P558" s="11" t="s">
        <v>81</v>
      </c>
    </row>
    <row r="559" hidden="1">
      <c r="A559" s="11">
        <v>554.0</v>
      </c>
      <c r="B559" s="11" t="s">
        <v>196</v>
      </c>
      <c r="C559" s="11" t="s">
        <v>2142</v>
      </c>
      <c r="D559" s="11" t="s">
        <v>350</v>
      </c>
      <c r="E559" s="11" t="s">
        <v>351</v>
      </c>
      <c r="F559" s="21"/>
      <c r="G559" s="11" t="s">
        <v>79</v>
      </c>
      <c r="H559" s="152">
        <v>39277.0</v>
      </c>
      <c r="I559" s="11" t="s">
        <v>2138</v>
      </c>
      <c r="J559" s="11" t="s">
        <v>2122</v>
      </c>
      <c r="K559" s="11" t="s">
        <v>2122</v>
      </c>
      <c r="L559" s="11" t="s">
        <v>2123</v>
      </c>
      <c r="M559" s="11" t="s">
        <v>2124</v>
      </c>
      <c r="N559" s="11" t="s">
        <v>795</v>
      </c>
      <c r="O559" s="11" t="s">
        <v>2152</v>
      </c>
      <c r="P559" s="11" t="s">
        <v>83</v>
      </c>
    </row>
    <row r="560" hidden="1">
      <c r="A560" s="11">
        <v>555.0</v>
      </c>
      <c r="B560" s="11" t="s">
        <v>196</v>
      </c>
      <c r="C560" s="11" t="s">
        <v>2156</v>
      </c>
      <c r="D560" s="11" t="s">
        <v>77</v>
      </c>
      <c r="E560" s="11" t="s">
        <v>206</v>
      </c>
      <c r="F560" s="11" t="s">
        <v>76</v>
      </c>
      <c r="G560" s="11" t="s">
        <v>79</v>
      </c>
      <c r="H560" s="152">
        <v>39471.0</v>
      </c>
      <c r="I560" s="11" t="s">
        <v>2372</v>
      </c>
      <c r="J560" s="11" t="s">
        <v>2122</v>
      </c>
      <c r="K560" s="11" t="s">
        <v>2122</v>
      </c>
      <c r="L560" s="11" t="s">
        <v>2123</v>
      </c>
      <c r="M560" s="11" t="s">
        <v>2124</v>
      </c>
      <c r="N560" s="11" t="s">
        <v>729</v>
      </c>
      <c r="O560" s="11" t="s">
        <v>2141</v>
      </c>
      <c r="P560" s="11" t="s">
        <v>83</v>
      </c>
    </row>
    <row r="561" hidden="1">
      <c r="A561" s="11">
        <v>556.0</v>
      </c>
      <c r="B561" s="11" t="s">
        <v>1441</v>
      </c>
      <c r="C561" s="11" t="s">
        <v>2219</v>
      </c>
      <c r="D561" s="11" t="s">
        <v>107</v>
      </c>
      <c r="E561" s="11" t="s">
        <v>77</v>
      </c>
      <c r="F561" s="21"/>
      <c r="G561" s="11" t="s">
        <v>79</v>
      </c>
      <c r="H561" s="152">
        <v>38000.0</v>
      </c>
      <c r="I561" s="11" t="s">
        <v>2138</v>
      </c>
      <c r="J561" s="11" t="s">
        <v>2122</v>
      </c>
      <c r="K561" s="11" t="s">
        <v>2122</v>
      </c>
      <c r="L561" s="11" t="s">
        <v>2123</v>
      </c>
      <c r="M561" s="11" t="s">
        <v>2124</v>
      </c>
      <c r="N561" s="11" t="s">
        <v>1237</v>
      </c>
      <c r="O561" s="11" t="s">
        <v>2164</v>
      </c>
      <c r="P561" s="11" t="s">
        <v>81</v>
      </c>
    </row>
    <row r="562" hidden="1">
      <c r="A562" s="11">
        <v>557.0</v>
      </c>
      <c r="B562" s="11" t="s">
        <v>150</v>
      </c>
      <c r="C562" s="11" t="s">
        <v>2153</v>
      </c>
      <c r="D562" s="11" t="s">
        <v>77</v>
      </c>
      <c r="E562" s="21"/>
      <c r="F562" s="21"/>
      <c r="G562" s="11" t="s">
        <v>79</v>
      </c>
      <c r="H562" s="153">
        <v>37221.0</v>
      </c>
      <c r="I562" s="11" t="s">
        <v>2138</v>
      </c>
      <c r="J562" s="11" t="s">
        <v>2122</v>
      </c>
      <c r="K562" s="11" t="s">
        <v>2122</v>
      </c>
      <c r="L562" s="11" t="s">
        <v>2123</v>
      </c>
      <c r="M562" s="11" t="s">
        <v>2124</v>
      </c>
      <c r="N562" s="11" t="s">
        <v>1284</v>
      </c>
      <c r="O562" s="11" t="s">
        <v>2136</v>
      </c>
      <c r="P562" s="11" t="s">
        <v>90</v>
      </c>
    </row>
    <row r="563" hidden="1">
      <c r="A563" s="11">
        <v>558.0</v>
      </c>
      <c r="B563" s="11" t="s">
        <v>150</v>
      </c>
      <c r="C563" s="11" t="s">
        <v>70</v>
      </c>
      <c r="D563" s="11" t="s">
        <v>107</v>
      </c>
      <c r="E563" s="11" t="s">
        <v>87</v>
      </c>
      <c r="F563" s="21"/>
      <c r="G563" s="11" t="s">
        <v>79</v>
      </c>
      <c r="H563" s="152">
        <v>37880.0</v>
      </c>
      <c r="I563" s="11" t="s">
        <v>2130</v>
      </c>
      <c r="J563" s="11" t="s">
        <v>2122</v>
      </c>
      <c r="K563" s="11" t="s">
        <v>2122</v>
      </c>
      <c r="L563" s="11" t="s">
        <v>2123</v>
      </c>
      <c r="M563" s="11" t="s">
        <v>2124</v>
      </c>
      <c r="N563" s="11" t="s">
        <v>836</v>
      </c>
      <c r="O563" s="11" t="s">
        <v>2171</v>
      </c>
      <c r="P563" s="11" t="s">
        <v>90</v>
      </c>
    </row>
    <row r="564" hidden="1">
      <c r="A564" s="11">
        <v>559.0</v>
      </c>
      <c r="B564" s="11" t="s">
        <v>150</v>
      </c>
      <c r="C564" s="11" t="s">
        <v>2142</v>
      </c>
      <c r="D564" s="11" t="s">
        <v>149</v>
      </c>
      <c r="E564" s="11" t="s">
        <v>768</v>
      </c>
      <c r="F564" s="21"/>
      <c r="G564" s="11" t="s">
        <v>79</v>
      </c>
      <c r="H564" s="152">
        <v>39090.0</v>
      </c>
      <c r="I564" s="11" t="s">
        <v>2138</v>
      </c>
      <c r="J564" s="11" t="s">
        <v>2122</v>
      </c>
      <c r="K564" s="11" t="s">
        <v>2122</v>
      </c>
      <c r="L564" s="11" t="s">
        <v>2123</v>
      </c>
      <c r="M564" s="11" t="s">
        <v>2124</v>
      </c>
      <c r="N564" s="11" t="s">
        <v>904</v>
      </c>
      <c r="O564" s="11" t="s">
        <v>2152</v>
      </c>
      <c r="P564" s="11" t="s">
        <v>83</v>
      </c>
    </row>
    <row r="565" hidden="1">
      <c r="A565" s="11">
        <v>560.0</v>
      </c>
      <c r="B565" s="11" t="s">
        <v>150</v>
      </c>
      <c r="C565" s="11" t="s">
        <v>2142</v>
      </c>
      <c r="D565" s="11" t="s">
        <v>110</v>
      </c>
      <c r="E565" s="21"/>
      <c r="F565" s="21"/>
      <c r="G565" s="11" t="s">
        <v>96</v>
      </c>
      <c r="H565" s="153">
        <v>40833.0</v>
      </c>
      <c r="I565" s="11" t="s">
        <v>2143</v>
      </c>
      <c r="J565" s="11" t="s">
        <v>2122</v>
      </c>
      <c r="K565" s="11" t="s">
        <v>2122</v>
      </c>
      <c r="L565" s="11" t="s">
        <v>2123</v>
      </c>
      <c r="M565" s="11" t="s">
        <v>2124</v>
      </c>
      <c r="N565" s="11" t="s">
        <v>1056</v>
      </c>
      <c r="O565" s="11" t="s">
        <v>2155</v>
      </c>
      <c r="P565" s="11" t="s">
        <v>83</v>
      </c>
    </row>
    <row r="566" hidden="1">
      <c r="A566" s="11">
        <v>561.0</v>
      </c>
      <c r="B566" s="11" t="s">
        <v>1161</v>
      </c>
      <c r="C566" s="11" t="s">
        <v>2160</v>
      </c>
      <c r="D566" s="11" t="s">
        <v>172</v>
      </c>
      <c r="E566" s="21"/>
      <c r="F566" s="21"/>
      <c r="G566" s="11" t="s">
        <v>79</v>
      </c>
      <c r="H566" s="152">
        <v>37455.0</v>
      </c>
      <c r="I566" s="11" t="s">
        <v>2121</v>
      </c>
      <c r="J566" s="11" t="s">
        <v>2122</v>
      </c>
      <c r="K566" s="11" t="s">
        <v>2122</v>
      </c>
      <c r="L566" s="11" t="s">
        <v>2123</v>
      </c>
      <c r="M566" s="11" t="s">
        <v>2124</v>
      </c>
      <c r="N566" s="11" t="s">
        <v>312</v>
      </c>
      <c r="O566" s="11" t="s">
        <v>2171</v>
      </c>
      <c r="P566" s="11" t="s">
        <v>90</v>
      </c>
    </row>
    <row r="567" hidden="1">
      <c r="A567" s="11">
        <v>562.0</v>
      </c>
      <c r="B567" s="11" t="s">
        <v>420</v>
      </c>
      <c r="C567" s="11" t="s">
        <v>2373</v>
      </c>
      <c r="D567" s="11" t="s">
        <v>275</v>
      </c>
      <c r="E567" s="11" t="s">
        <v>421</v>
      </c>
      <c r="F567" s="21"/>
      <c r="G567" s="11" t="s">
        <v>96</v>
      </c>
      <c r="H567" s="152">
        <v>40191.0</v>
      </c>
      <c r="I567" s="11" t="s">
        <v>2121</v>
      </c>
      <c r="J567" s="11" t="s">
        <v>2122</v>
      </c>
      <c r="K567" s="11" t="s">
        <v>2122</v>
      </c>
      <c r="L567" s="11" t="s">
        <v>2123</v>
      </c>
      <c r="M567" s="11" t="s">
        <v>2124</v>
      </c>
      <c r="N567" s="11" t="s">
        <v>1763</v>
      </c>
      <c r="O567" s="11" t="s">
        <v>2129</v>
      </c>
      <c r="P567" s="11" t="s">
        <v>83</v>
      </c>
    </row>
    <row r="568" hidden="1">
      <c r="A568" s="11">
        <v>563.0</v>
      </c>
      <c r="B568" s="11" t="s">
        <v>158</v>
      </c>
      <c r="C568" s="11" t="s">
        <v>2156</v>
      </c>
      <c r="D568" s="11" t="s">
        <v>159</v>
      </c>
      <c r="E568" s="11" t="s">
        <v>107</v>
      </c>
      <c r="F568" s="21"/>
      <c r="G568" s="11" t="s">
        <v>79</v>
      </c>
      <c r="H568" s="152">
        <v>39028.0</v>
      </c>
      <c r="I568" s="11" t="s">
        <v>2138</v>
      </c>
      <c r="J568" s="11" t="s">
        <v>2122</v>
      </c>
      <c r="K568" s="11" t="s">
        <v>2122</v>
      </c>
      <c r="L568" s="11" t="s">
        <v>2123</v>
      </c>
      <c r="M568" s="11" t="s">
        <v>2124</v>
      </c>
      <c r="N568" s="11" t="s">
        <v>851</v>
      </c>
      <c r="O568" s="11" t="s">
        <v>2152</v>
      </c>
      <c r="P568" s="11" t="s">
        <v>83</v>
      </c>
    </row>
    <row r="569" hidden="1">
      <c r="A569" s="11">
        <v>564.0</v>
      </c>
      <c r="B569" s="11" t="s">
        <v>597</v>
      </c>
      <c r="C569" s="11" t="s">
        <v>79</v>
      </c>
      <c r="D569" s="11" t="s">
        <v>110</v>
      </c>
      <c r="E569" s="11" t="s">
        <v>599</v>
      </c>
      <c r="F569" s="21"/>
      <c r="G569" s="11" t="s">
        <v>96</v>
      </c>
      <c r="H569" s="152">
        <v>39106.0</v>
      </c>
      <c r="I569" s="11" t="s">
        <v>2374</v>
      </c>
      <c r="J569" s="11" t="s">
        <v>2122</v>
      </c>
      <c r="K569" s="11" t="s">
        <v>2122</v>
      </c>
      <c r="L569" s="11" t="s">
        <v>2123</v>
      </c>
      <c r="M569" s="11" t="s">
        <v>2124</v>
      </c>
      <c r="N569" s="11" t="s">
        <v>851</v>
      </c>
      <c r="O569" s="11" t="s">
        <v>2152</v>
      </c>
      <c r="P569" s="11" t="s">
        <v>83</v>
      </c>
    </row>
    <row r="570" hidden="1">
      <c r="A570" s="11">
        <v>565.0</v>
      </c>
      <c r="B570" s="11" t="s">
        <v>1202</v>
      </c>
      <c r="C570" s="11" t="s">
        <v>2153</v>
      </c>
      <c r="D570" s="11" t="s">
        <v>259</v>
      </c>
      <c r="E570" s="11" t="s">
        <v>341</v>
      </c>
      <c r="F570" s="21"/>
      <c r="G570" s="11" t="s">
        <v>96</v>
      </c>
      <c r="H570" s="152">
        <v>38613.0</v>
      </c>
      <c r="I570" s="11" t="s">
        <v>2138</v>
      </c>
      <c r="J570" s="11" t="s">
        <v>2122</v>
      </c>
      <c r="K570" s="11" t="s">
        <v>2122</v>
      </c>
      <c r="L570" s="11" t="s">
        <v>2123</v>
      </c>
      <c r="M570" s="11" t="s">
        <v>2124</v>
      </c>
      <c r="N570" s="11" t="s">
        <v>858</v>
      </c>
      <c r="O570" s="11" t="s">
        <v>2125</v>
      </c>
      <c r="P570" s="11" t="s">
        <v>81</v>
      </c>
    </row>
    <row r="571">
      <c r="A571" s="11">
        <v>566.0</v>
      </c>
      <c r="B571" s="11" t="s">
        <v>1619</v>
      </c>
      <c r="C571" s="11" t="s">
        <v>2148</v>
      </c>
      <c r="D571" s="11" t="s">
        <v>78</v>
      </c>
      <c r="E571" s="11" t="s">
        <v>88</v>
      </c>
      <c r="F571" s="21"/>
      <c r="G571" s="11" t="s">
        <v>79</v>
      </c>
      <c r="H571" s="152">
        <v>36777.0</v>
      </c>
      <c r="I571" s="11" t="s">
        <v>2121</v>
      </c>
      <c r="J571" s="11" t="s">
        <v>2122</v>
      </c>
      <c r="K571" s="11" t="s">
        <v>2122</v>
      </c>
      <c r="L571" s="11" t="s">
        <v>2123</v>
      </c>
      <c r="M571" s="11" t="s">
        <v>2124</v>
      </c>
      <c r="N571" s="11" t="s">
        <v>1410</v>
      </c>
      <c r="O571" s="11" t="s">
        <v>2139</v>
      </c>
      <c r="P571" s="11" t="s">
        <v>90</v>
      </c>
    </row>
    <row r="572" hidden="1">
      <c r="A572" s="11">
        <v>567.0</v>
      </c>
      <c r="B572" s="11" t="s">
        <v>1203</v>
      </c>
      <c r="C572" s="11" t="s">
        <v>2144</v>
      </c>
      <c r="D572" s="11" t="s">
        <v>77</v>
      </c>
      <c r="E572" s="11" t="s">
        <v>142</v>
      </c>
      <c r="F572" s="21"/>
      <c r="G572" s="11" t="s">
        <v>79</v>
      </c>
      <c r="H572" s="152">
        <v>37000.0</v>
      </c>
      <c r="I572" s="11" t="s">
        <v>2121</v>
      </c>
      <c r="J572" s="11" t="s">
        <v>2122</v>
      </c>
      <c r="K572" s="11" t="s">
        <v>2122</v>
      </c>
      <c r="L572" s="11" t="s">
        <v>2123</v>
      </c>
      <c r="M572" s="11" t="s">
        <v>2124</v>
      </c>
      <c r="N572" s="11" t="s">
        <v>1480</v>
      </c>
      <c r="O572" s="11" t="s">
        <v>2139</v>
      </c>
      <c r="P572" s="11" t="s">
        <v>90</v>
      </c>
    </row>
    <row r="573" hidden="1">
      <c r="A573" s="11">
        <v>568.0</v>
      </c>
      <c r="B573" s="11" t="s">
        <v>1203</v>
      </c>
      <c r="C573" s="11" t="s">
        <v>2148</v>
      </c>
      <c r="D573" s="11" t="s">
        <v>172</v>
      </c>
      <c r="E573" s="11" t="s">
        <v>173</v>
      </c>
      <c r="F573" s="21"/>
      <c r="G573" s="11" t="s">
        <v>79</v>
      </c>
      <c r="H573" s="152">
        <v>38549.0</v>
      </c>
      <c r="I573" s="11" t="s">
        <v>2121</v>
      </c>
      <c r="J573" s="11" t="s">
        <v>2122</v>
      </c>
      <c r="K573" s="11" t="s">
        <v>2122</v>
      </c>
      <c r="L573" s="11" t="s">
        <v>2123</v>
      </c>
      <c r="M573" s="11" t="s">
        <v>2124</v>
      </c>
      <c r="N573" s="11" t="s">
        <v>858</v>
      </c>
      <c r="O573" s="11" t="s">
        <v>2125</v>
      </c>
      <c r="P573" s="11" t="s">
        <v>81</v>
      </c>
    </row>
    <row r="574" hidden="1">
      <c r="A574" s="11">
        <v>569.0</v>
      </c>
      <c r="B574" s="11" t="s">
        <v>1700</v>
      </c>
      <c r="C574" s="11" t="s">
        <v>2148</v>
      </c>
      <c r="D574" s="11" t="s">
        <v>78</v>
      </c>
      <c r="E574" s="11" t="s">
        <v>719</v>
      </c>
      <c r="F574" s="21"/>
      <c r="G574" s="11" t="s">
        <v>79</v>
      </c>
      <c r="H574" s="152">
        <v>36942.0</v>
      </c>
      <c r="I574" s="11" t="s">
        <v>2121</v>
      </c>
      <c r="J574" s="11" t="s">
        <v>2122</v>
      </c>
      <c r="K574" s="11" t="s">
        <v>2122</v>
      </c>
      <c r="L574" s="11" t="s">
        <v>2123</v>
      </c>
      <c r="M574" s="11" t="s">
        <v>2124</v>
      </c>
      <c r="N574" s="11" t="s">
        <v>1547</v>
      </c>
      <c r="O574" s="11" t="s">
        <v>2139</v>
      </c>
      <c r="P574" s="11" t="s">
        <v>90</v>
      </c>
    </row>
    <row r="575" hidden="1">
      <c r="A575" s="11">
        <v>570.0</v>
      </c>
      <c r="B575" s="11" t="s">
        <v>1238</v>
      </c>
      <c r="C575" s="11" t="s">
        <v>2144</v>
      </c>
      <c r="D575" s="11" t="s">
        <v>172</v>
      </c>
      <c r="E575" s="11" t="s">
        <v>596</v>
      </c>
      <c r="F575" s="21"/>
      <c r="G575" s="11" t="s">
        <v>79</v>
      </c>
      <c r="H575" s="152">
        <v>37497.0</v>
      </c>
      <c r="I575" s="11" t="s">
        <v>2372</v>
      </c>
      <c r="J575" s="11" t="s">
        <v>2122</v>
      </c>
      <c r="K575" s="11" t="s">
        <v>2122</v>
      </c>
      <c r="L575" s="11" t="s">
        <v>2123</v>
      </c>
      <c r="M575" s="11" t="s">
        <v>2124</v>
      </c>
      <c r="N575" s="11" t="s">
        <v>513</v>
      </c>
      <c r="O575" s="11" t="s">
        <v>2171</v>
      </c>
      <c r="P575" s="11" t="s">
        <v>90</v>
      </c>
    </row>
    <row r="576" hidden="1">
      <c r="A576" s="11">
        <v>571.0</v>
      </c>
      <c r="B576" s="11" t="s">
        <v>1163</v>
      </c>
      <c r="C576" s="11" t="s">
        <v>2375</v>
      </c>
      <c r="D576" s="11" t="s">
        <v>119</v>
      </c>
      <c r="E576" s="11" t="s">
        <v>77</v>
      </c>
      <c r="F576" s="21"/>
      <c r="G576" s="11" t="s">
        <v>79</v>
      </c>
      <c r="H576" s="152">
        <v>37357.0</v>
      </c>
      <c r="I576" s="11" t="s">
        <v>2121</v>
      </c>
      <c r="J576" s="11" t="s">
        <v>2122</v>
      </c>
      <c r="K576" s="11" t="s">
        <v>2122</v>
      </c>
      <c r="L576" s="11" t="s">
        <v>2123</v>
      </c>
      <c r="M576" s="11" t="s">
        <v>2124</v>
      </c>
      <c r="N576" s="11" t="s">
        <v>312</v>
      </c>
      <c r="O576" s="11" t="s">
        <v>2171</v>
      </c>
      <c r="P576" s="11" t="s">
        <v>90</v>
      </c>
    </row>
    <row r="577" hidden="1">
      <c r="A577" s="11">
        <v>572.0</v>
      </c>
      <c r="B577" s="11" t="s">
        <v>2376</v>
      </c>
      <c r="C577" s="11" t="s">
        <v>2144</v>
      </c>
      <c r="D577" s="11" t="s">
        <v>446</v>
      </c>
      <c r="E577" s="21"/>
      <c r="F577" s="21"/>
      <c r="G577" s="11" t="s">
        <v>96</v>
      </c>
      <c r="H577" s="153">
        <v>36454.0</v>
      </c>
      <c r="I577" s="11" t="s">
        <v>2138</v>
      </c>
      <c r="J577" s="11" t="s">
        <v>2122</v>
      </c>
      <c r="K577" s="11" t="s">
        <v>2122</v>
      </c>
      <c r="L577" s="11" t="s">
        <v>2123</v>
      </c>
      <c r="M577" s="11" t="s">
        <v>2124</v>
      </c>
      <c r="N577" s="11" t="s">
        <v>1690</v>
      </c>
      <c r="O577" s="11" t="s">
        <v>2134</v>
      </c>
      <c r="P577" s="11" t="s">
        <v>90</v>
      </c>
    </row>
    <row r="578" hidden="1">
      <c r="A578" s="11">
        <v>573.0</v>
      </c>
      <c r="B578" s="11" t="s">
        <v>1310</v>
      </c>
      <c r="C578" s="11" t="s">
        <v>96</v>
      </c>
      <c r="D578" s="11" t="s">
        <v>149</v>
      </c>
      <c r="E578" s="11" t="s">
        <v>335</v>
      </c>
      <c r="F578" s="21"/>
      <c r="G578" s="11" t="s">
        <v>79</v>
      </c>
      <c r="H578" s="152">
        <v>36503.0</v>
      </c>
      <c r="I578" s="11" t="s">
        <v>2121</v>
      </c>
      <c r="J578" s="11" t="s">
        <v>2122</v>
      </c>
      <c r="K578" s="11" t="s">
        <v>2122</v>
      </c>
      <c r="L578" s="11" t="s">
        <v>2123</v>
      </c>
      <c r="M578" s="11" t="s">
        <v>2124</v>
      </c>
      <c r="N578" s="11" t="s">
        <v>1607</v>
      </c>
      <c r="O578" s="11" t="s">
        <v>2134</v>
      </c>
      <c r="P578" s="11" t="s">
        <v>90</v>
      </c>
    </row>
    <row r="579" hidden="1">
      <c r="A579" s="11">
        <v>574.0</v>
      </c>
      <c r="B579" s="11" t="s">
        <v>1310</v>
      </c>
      <c r="C579" s="11" t="s">
        <v>96</v>
      </c>
      <c r="D579" s="11" t="s">
        <v>528</v>
      </c>
      <c r="E579" s="11" t="s">
        <v>140</v>
      </c>
      <c r="F579" s="21"/>
      <c r="G579" s="11" t="s">
        <v>96</v>
      </c>
      <c r="H579" s="153">
        <v>37617.0</v>
      </c>
      <c r="I579" s="11" t="s">
        <v>2138</v>
      </c>
      <c r="J579" s="11" t="s">
        <v>2122</v>
      </c>
      <c r="K579" s="11" t="s">
        <v>2122</v>
      </c>
      <c r="L579" s="11" t="s">
        <v>2123</v>
      </c>
      <c r="M579" s="11" t="s">
        <v>2124</v>
      </c>
      <c r="N579" s="11" t="s">
        <v>679</v>
      </c>
      <c r="O579" s="11" t="s">
        <v>2171</v>
      </c>
      <c r="P579" s="11" t="s">
        <v>90</v>
      </c>
    </row>
    <row r="580" hidden="1">
      <c r="A580" s="11">
        <v>575.0</v>
      </c>
      <c r="B580" s="11" t="s">
        <v>2377</v>
      </c>
      <c r="C580" s="11" t="s">
        <v>2378</v>
      </c>
      <c r="D580" s="11" t="s">
        <v>566</v>
      </c>
      <c r="E580" s="11" t="s">
        <v>78</v>
      </c>
      <c r="F580" s="21"/>
      <c r="G580" s="11" t="s">
        <v>79</v>
      </c>
      <c r="H580" s="152">
        <v>36222.0</v>
      </c>
      <c r="I580" s="11" t="s">
        <v>2121</v>
      </c>
      <c r="J580" s="11" t="s">
        <v>2122</v>
      </c>
      <c r="K580" s="11" t="s">
        <v>2122</v>
      </c>
      <c r="L580" s="11" t="s">
        <v>2123</v>
      </c>
      <c r="M580" s="11" t="s">
        <v>2124</v>
      </c>
      <c r="N580" s="11" t="s">
        <v>1607</v>
      </c>
      <c r="O580" s="11" t="s">
        <v>2134</v>
      </c>
      <c r="P580" s="11" t="s">
        <v>90</v>
      </c>
    </row>
    <row r="581" hidden="1">
      <c r="A581" s="11">
        <v>576.0</v>
      </c>
      <c r="B581" s="11" t="s">
        <v>1139</v>
      </c>
      <c r="C581" s="11" t="s">
        <v>2148</v>
      </c>
      <c r="D581" s="11" t="s">
        <v>538</v>
      </c>
      <c r="E581" s="21"/>
      <c r="F581" s="21"/>
      <c r="G581" s="11" t="s">
        <v>96</v>
      </c>
      <c r="H581" s="153">
        <v>39009.0</v>
      </c>
      <c r="I581" s="11" t="s">
        <v>2138</v>
      </c>
      <c r="J581" s="11" t="s">
        <v>2122</v>
      </c>
      <c r="K581" s="11" t="s">
        <v>2122</v>
      </c>
      <c r="L581" s="11" t="s">
        <v>2123</v>
      </c>
      <c r="M581" s="11" t="s">
        <v>2124</v>
      </c>
      <c r="N581" s="11" t="s">
        <v>508</v>
      </c>
      <c r="O581" s="11" t="s">
        <v>2131</v>
      </c>
      <c r="P581" s="11" t="s">
        <v>81</v>
      </c>
    </row>
    <row r="582" hidden="1">
      <c r="A582" s="11">
        <v>577.0</v>
      </c>
      <c r="B582" s="11" t="s">
        <v>1959</v>
      </c>
      <c r="C582" s="11" t="s">
        <v>2144</v>
      </c>
      <c r="D582" s="11" t="s">
        <v>314</v>
      </c>
      <c r="E582" s="21"/>
      <c r="F582" s="21"/>
      <c r="G582" s="11" t="s">
        <v>96</v>
      </c>
      <c r="H582" s="152">
        <v>38009.0</v>
      </c>
      <c r="I582" s="11" t="s">
        <v>2295</v>
      </c>
      <c r="J582" s="11" t="s">
        <v>2122</v>
      </c>
      <c r="K582" s="11" t="s">
        <v>2122</v>
      </c>
      <c r="L582" s="11" t="s">
        <v>2123</v>
      </c>
      <c r="M582" s="11" t="s">
        <v>2124</v>
      </c>
      <c r="N582" s="11" t="s">
        <v>1470</v>
      </c>
      <c r="O582" s="11" t="s">
        <v>2150</v>
      </c>
      <c r="P582" s="11" t="s">
        <v>81</v>
      </c>
    </row>
    <row r="583" hidden="1">
      <c r="A583" s="11">
        <v>578.0</v>
      </c>
      <c r="B583" s="11" t="s">
        <v>813</v>
      </c>
      <c r="C583" s="11" t="s">
        <v>2135</v>
      </c>
      <c r="D583" s="11" t="s">
        <v>2379</v>
      </c>
      <c r="E583" s="11" t="s">
        <v>911</v>
      </c>
      <c r="F583" s="21"/>
      <c r="G583" s="11" t="s">
        <v>79</v>
      </c>
      <c r="H583" s="152">
        <v>37843.0</v>
      </c>
      <c r="I583" s="11" t="s">
        <v>2138</v>
      </c>
      <c r="J583" s="11" t="s">
        <v>2122</v>
      </c>
      <c r="K583" s="11" t="s">
        <v>2122</v>
      </c>
      <c r="L583" s="11" t="s">
        <v>2123</v>
      </c>
      <c r="M583" s="11" t="s">
        <v>2124</v>
      </c>
      <c r="N583" s="11" t="s">
        <v>1470</v>
      </c>
      <c r="O583" s="11" t="s">
        <v>2150</v>
      </c>
      <c r="P583" s="11" t="s">
        <v>81</v>
      </c>
    </row>
    <row r="584" hidden="1">
      <c r="A584" s="11">
        <v>579.0</v>
      </c>
      <c r="B584" s="11" t="s">
        <v>813</v>
      </c>
      <c r="C584" s="11" t="s">
        <v>2144</v>
      </c>
      <c r="D584" s="11" t="s">
        <v>77</v>
      </c>
      <c r="E584" s="21"/>
      <c r="F584" s="21"/>
      <c r="G584" s="11" t="s">
        <v>79</v>
      </c>
      <c r="H584" s="152">
        <v>37878.0</v>
      </c>
      <c r="I584" s="11" t="s">
        <v>2138</v>
      </c>
      <c r="J584" s="11" t="s">
        <v>2122</v>
      </c>
      <c r="K584" s="11" t="s">
        <v>2122</v>
      </c>
      <c r="L584" s="11" t="s">
        <v>2123</v>
      </c>
      <c r="M584" s="11" t="s">
        <v>2124</v>
      </c>
      <c r="N584" s="11" t="s">
        <v>1414</v>
      </c>
      <c r="O584" s="11" t="s">
        <v>2150</v>
      </c>
      <c r="P584" s="11" t="s">
        <v>81</v>
      </c>
    </row>
    <row r="585" hidden="1">
      <c r="A585" s="11">
        <v>580.0</v>
      </c>
      <c r="B585" s="11" t="s">
        <v>813</v>
      </c>
      <c r="C585" s="11" t="s">
        <v>2142</v>
      </c>
      <c r="D585" s="11" t="s">
        <v>911</v>
      </c>
      <c r="E585" s="11" t="s">
        <v>768</v>
      </c>
      <c r="F585" s="21"/>
      <c r="G585" s="11" t="s">
        <v>79</v>
      </c>
      <c r="H585" s="153">
        <v>40528.0</v>
      </c>
      <c r="I585" s="11" t="s">
        <v>2138</v>
      </c>
      <c r="J585" s="11" t="s">
        <v>2122</v>
      </c>
      <c r="K585" s="11" t="s">
        <v>2122</v>
      </c>
      <c r="L585" s="11" t="s">
        <v>2123</v>
      </c>
      <c r="M585" s="11" t="s">
        <v>2124</v>
      </c>
      <c r="N585" s="11" t="s">
        <v>1056</v>
      </c>
      <c r="O585" s="11" t="s">
        <v>2155</v>
      </c>
      <c r="P585" s="11" t="s">
        <v>83</v>
      </c>
    </row>
    <row r="586" hidden="1">
      <c r="A586" s="11">
        <v>581.0</v>
      </c>
      <c r="B586" s="11" t="s">
        <v>813</v>
      </c>
      <c r="C586" s="11" t="s">
        <v>2261</v>
      </c>
      <c r="D586" s="11" t="s">
        <v>662</v>
      </c>
      <c r="E586" s="11" t="s">
        <v>395</v>
      </c>
      <c r="F586" s="21"/>
      <c r="G586" s="11" t="s">
        <v>96</v>
      </c>
      <c r="H586" s="152">
        <v>37428.0</v>
      </c>
      <c r="I586" s="11" t="s">
        <v>2121</v>
      </c>
      <c r="J586" s="11" t="s">
        <v>2122</v>
      </c>
      <c r="K586" s="11" t="s">
        <v>2122</v>
      </c>
      <c r="L586" s="11" t="s">
        <v>2123</v>
      </c>
      <c r="M586" s="11" t="s">
        <v>2124</v>
      </c>
      <c r="N586" s="11" t="s">
        <v>836</v>
      </c>
      <c r="O586" s="11" t="s">
        <v>2171</v>
      </c>
      <c r="P586" s="11" t="s">
        <v>90</v>
      </c>
    </row>
    <row r="587" hidden="1">
      <c r="A587" s="11">
        <v>582.0</v>
      </c>
      <c r="B587" s="11" t="s">
        <v>813</v>
      </c>
      <c r="C587" s="11" t="s">
        <v>2142</v>
      </c>
      <c r="D587" s="11" t="s">
        <v>94</v>
      </c>
      <c r="E587" s="11" t="s">
        <v>110</v>
      </c>
      <c r="F587" s="21"/>
      <c r="G587" s="11" t="s">
        <v>96</v>
      </c>
      <c r="H587" s="152">
        <v>39671.0</v>
      </c>
      <c r="I587" s="11" t="s">
        <v>2145</v>
      </c>
      <c r="J587" s="11" t="s">
        <v>2122</v>
      </c>
      <c r="K587" s="11" t="s">
        <v>2122</v>
      </c>
      <c r="L587" s="11" t="s">
        <v>2123</v>
      </c>
      <c r="M587" s="11" t="s">
        <v>2124</v>
      </c>
      <c r="N587" s="11" t="s">
        <v>594</v>
      </c>
      <c r="O587" s="11" t="s">
        <v>2141</v>
      </c>
      <c r="P587" s="11" t="s">
        <v>83</v>
      </c>
    </row>
    <row r="588" hidden="1">
      <c r="A588" s="11">
        <v>583.0</v>
      </c>
      <c r="B588" s="11" t="s">
        <v>913</v>
      </c>
      <c r="C588" s="11" t="s">
        <v>2156</v>
      </c>
      <c r="D588" s="11" t="s">
        <v>914</v>
      </c>
      <c r="E588" s="11" t="s">
        <v>674</v>
      </c>
      <c r="F588" s="21"/>
      <c r="G588" s="11" t="s">
        <v>79</v>
      </c>
      <c r="H588" s="152">
        <v>39597.0</v>
      </c>
      <c r="I588" s="11" t="s">
        <v>2138</v>
      </c>
      <c r="J588" s="11" t="s">
        <v>2122</v>
      </c>
      <c r="K588" s="11" t="s">
        <v>2122</v>
      </c>
      <c r="L588" s="11" t="s">
        <v>2123</v>
      </c>
      <c r="M588" s="11" t="s">
        <v>2124</v>
      </c>
      <c r="N588" s="11" t="s">
        <v>729</v>
      </c>
      <c r="O588" s="11" t="s">
        <v>2141</v>
      </c>
      <c r="P588" s="11" t="s">
        <v>83</v>
      </c>
    </row>
    <row r="589" hidden="1">
      <c r="A589" s="11">
        <v>584.0</v>
      </c>
      <c r="B589" s="11" t="s">
        <v>1331</v>
      </c>
      <c r="C589" s="11" t="s">
        <v>2142</v>
      </c>
      <c r="D589" s="11" t="s">
        <v>87</v>
      </c>
      <c r="E589" s="21"/>
      <c r="F589" s="21"/>
      <c r="G589" s="11" t="s">
        <v>79</v>
      </c>
      <c r="H589" s="153">
        <v>37237.0</v>
      </c>
      <c r="I589" s="11" t="s">
        <v>2121</v>
      </c>
      <c r="J589" s="11" t="s">
        <v>2122</v>
      </c>
      <c r="K589" s="11" t="s">
        <v>2122</v>
      </c>
      <c r="L589" s="11" t="s">
        <v>2123</v>
      </c>
      <c r="M589" s="11" t="s">
        <v>2124</v>
      </c>
      <c r="N589" s="11" t="s">
        <v>995</v>
      </c>
      <c r="O589" s="11" t="s">
        <v>2136</v>
      </c>
      <c r="P589" s="11" t="s">
        <v>90</v>
      </c>
    </row>
    <row r="590" hidden="1">
      <c r="A590" s="11">
        <v>585.0</v>
      </c>
      <c r="B590" s="11" t="s">
        <v>1331</v>
      </c>
      <c r="C590" s="11" t="s">
        <v>2142</v>
      </c>
      <c r="D590" s="11" t="s">
        <v>259</v>
      </c>
      <c r="E590" s="21"/>
      <c r="F590" s="21"/>
      <c r="G590" s="11" t="s">
        <v>96</v>
      </c>
      <c r="H590" s="152">
        <v>38721.0</v>
      </c>
      <c r="I590" s="11" t="s">
        <v>2138</v>
      </c>
      <c r="J590" s="11" t="s">
        <v>2122</v>
      </c>
      <c r="K590" s="11" t="s">
        <v>2122</v>
      </c>
      <c r="L590" s="11" t="s">
        <v>2123</v>
      </c>
      <c r="M590" s="11" t="s">
        <v>2124</v>
      </c>
      <c r="N590" s="11" t="s">
        <v>1078</v>
      </c>
      <c r="O590" s="11" t="s">
        <v>2125</v>
      </c>
      <c r="P590" s="11" t="s">
        <v>81</v>
      </c>
    </row>
    <row r="591" hidden="1">
      <c r="A591" s="11">
        <v>586.0</v>
      </c>
      <c r="B591" s="11" t="s">
        <v>2380</v>
      </c>
      <c r="C591" s="11" t="s">
        <v>2142</v>
      </c>
      <c r="D591" s="11" t="s">
        <v>404</v>
      </c>
      <c r="E591" s="11" t="s">
        <v>236</v>
      </c>
      <c r="F591" s="21"/>
      <c r="G591" s="11" t="s">
        <v>96</v>
      </c>
      <c r="H591" s="152">
        <v>36925.0</v>
      </c>
      <c r="I591" s="11" t="s">
        <v>2121</v>
      </c>
      <c r="J591" s="11" t="s">
        <v>2122</v>
      </c>
      <c r="K591" s="11" t="s">
        <v>2122</v>
      </c>
      <c r="L591" s="11" t="s">
        <v>2123</v>
      </c>
      <c r="M591" s="11" t="s">
        <v>2124</v>
      </c>
      <c r="N591" s="11" t="s">
        <v>1343</v>
      </c>
      <c r="O591" s="11" t="s">
        <v>2136</v>
      </c>
      <c r="P591" s="11" t="s">
        <v>90</v>
      </c>
    </row>
    <row r="592" hidden="1">
      <c r="A592" s="11">
        <v>587.0</v>
      </c>
      <c r="B592" s="11" t="s">
        <v>1240</v>
      </c>
      <c r="C592" s="11" t="s">
        <v>2135</v>
      </c>
      <c r="D592" s="11" t="s">
        <v>357</v>
      </c>
      <c r="E592" s="21"/>
      <c r="F592" s="21"/>
      <c r="G592" s="11" t="s">
        <v>96</v>
      </c>
      <c r="H592" s="152">
        <v>37468.0</v>
      </c>
      <c r="I592" s="11" t="s">
        <v>2121</v>
      </c>
      <c r="J592" s="11" t="s">
        <v>2122</v>
      </c>
      <c r="K592" s="11" t="s">
        <v>2122</v>
      </c>
      <c r="L592" s="11" t="s">
        <v>2123</v>
      </c>
      <c r="M592" s="11" t="s">
        <v>2124</v>
      </c>
      <c r="N592" s="11" t="s">
        <v>513</v>
      </c>
      <c r="O592" s="11" t="s">
        <v>2171</v>
      </c>
      <c r="P592" s="11" t="s">
        <v>90</v>
      </c>
    </row>
    <row r="593" hidden="1">
      <c r="A593" s="11">
        <v>588.0</v>
      </c>
      <c r="B593" s="11" t="s">
        <v>916</v>
      </c>
      <c r="C593" s="11" t="s">
        <v>2137</v>
      </c>
      <c r="D593" s="11" t="s">
        <v>731</v>
      </c>
      <c r="E593" s="11" t="s">
        <v>77</v>
      </c>
      <c r="F593" s="21"/>
      <c r="G593" s="11" t="s">
        <v>79</v>
      </c>
      <c r="H593" s="152">
        <v>39786.0</v>
      </c>
      <c r="I593" s="11" t="s">
        <v>2130</v>
      </c>
      <c r="J593" s="11" t="s">
        <v>2122</v>
      </c>
      <c r="K593" s="11" t="s">
        <v>2122</v>
      </c>
      <c r="L593" s="11" t="s">
        <v>2123</v>
      </c>
      <c r="M593" s="11" t="s">
        <v>2124</v>
      </c>
      <c r="N593" s="11" t="s">
        <v>729</v>
      </c>
      <c r="O593" s="11" t="s">
        <v>2141</v>
      </c>
      <c r="P593" s="11" t="s">
        <v>83</v>
      </c>
    </row>
    <row r="594" hidden="1">
      <c r="A594" s="11">
        <v>589.0</v>
      </c>
      <c r="B594" s="11" t="s">
        <v>2381</v>
      </c>
      <c r="C594" s="11" t="s">
        <v>2144</v>
      </c>
      <c r="D594" s="11" t="s">
        <v>115</v>
      </c>
      <c r="E594" s="11" t="s">
        <v>427</v>
      </c>
      <c r="F594" s="21"/>
      <c r="G594" s="11" t="s">
        <v>79</v>
      </c>
      <c r="H594" s="152">
        <v>36359.0</v>
      </c>
      <c r="I594" s="11" t="s">
        <v>2121</v>
      </c>
      <c r="J594" s="11" t="s">
        <v>2122</v>
      </c>
      <c r="K594" s="11" t="s">
        <v>2122</v>
      </c>
      <c r="L594" s="11" t="s">
        <v>2123</v>
      </c>
      <c r="M594" s="11" t="s">
        <v>2124</v>
      </c>
      <c r="N594" s="11" t="s">
        <v>1607</v>
      </c>
      <c r="O594" s="11" t="s">
        <v>2134</v>
      </c>
      <c r="P594" s="11" t="s">
        <v>90</v>
      </c>
    </row>
    <row r="595" hidden="1">
      <c r="A595" s="11">
        <v>590.0</v>
      </c>
      <c r="B595" s="11" t="s">
        <v>917</v>
      </c>
      <c r="C595" s="11" t="s">
        <v>2142</v>
      </c>
      <c r="D595" s="11" t="s">
        <v>143</v>
      </c>
      <c r="E595" s="11" t="s">
        <v>716</v>
      </c>
      <c r="F595" s="21"/>
      <c r="G595" s="11" t="s">
        <v>79</v>
      </c>
      <c r="H595" s="152">
        <v>39555.0</v>
      </c>
      <c r="I595" s="11" t="s">
        <v>2138</v>
      </c>
      <c r="J595" s="11" t="s">
        <v>2122</v>
      </c>
      <c r="K595" s="11" t="s">
        <v>2122</v>
      </c>
      <c r="L595" s="11" t="s">
        <v>2123</v>
      </c>
      <c r="M595" s="11" t="s">
        <v>2124</v>
      </c>
      <c r="N595" s="11" t="s">
        <v>729</v>
      </c>
      <c r="O595" s="11" t="s">
        <v>2141</v>
      </c>
      <c r="P595" s="11" t="s">
        <v>83</v>
      </c>
    </row>
    <row r="596" hidden="1">
      <c r="A596" s="11">
        <v>591.0</v>
      </c>
      <c r="B596" s="11" t="s">
        <v>917</v>
      </c>
      <c r="C596" s="11" t="s">
        <v>2142</v>
      </c>
      <c r="D596" s="11" t="s">
        <v>617</v>
      </c>
      <c r="E596" s="11" t="s">
        <v>200</v>
      </c>
      <c r="F596" s="21"/>
      <c r="G596" s="11" t="s">
        <v>96</v>
      </c>
      <c r="H596" s="152">
        <v>41251.0</v>
      </c>
      <c r="I596" s="11" t="s">
        <v>2121</v>
      </c>
      <c r="J596" s="11" t="s">
        <v>2122</v>
      </c>
      <c r="K596" s="11" t="s">
        <v>2154</v>
      </c>
      <c r="L596" s="11" t="s">
        <v>2123</v>
      </c>
      <c r="M596" s="11" t="s">
        <v>2124</v>
      </c>
      <c r="N596" s="11" t="s">
        <v>2203</v>
      </c>
      <c r="O596" s="11" t="s">
        <v>2204</v>
      </c>
      <c r="P596" s="11" t="s">
        <v>2205</v>
      </c>
    </row>
    <row r="597" hidden="1">
      <c r="A597" s="11">
        <v>592.0</v>
      </c>
      <c r="B597" s="11" t="s">
        <v>139</v>
      </c>
      <c r="C597" s="11" t="s">
        <v>2144</v>
      </c>
      <c r="D597" s="11" t="s">
        <v>140</v>
      </c>
      <c r="E597" s="21"/>
      <c r="F597" s="21"/>
      <c r="G597" s="11" t="s">
        <v>96</v>
      </c>
      <c r="H597" s="152">
        <v>40818.0</v>
      </c>
      <c r="I597" s="11" t="s">
        <v>2138</v>
      </c>
      <c r="J597" s="11" t="s">
        <v>2122</v>
      </c>
      <c r="K597" s="11" t="s">
        <v>2154</v>
      </c>
      <c r="L597" s="11" t="s">
        <v>2123</v>
      </c>
      <c r="M597" s="11" t="s">
        <v>2124</v>
      </c>
      <c r="N597" s="11" t="s">
        <v>950</v>
      </c>
      <c r="O597" s="11" t="s">
        <v>2155</v>
      </c>
      <c r="P597" s="11" t="s">
        <v>83</v>
      </c>
    </row>
    <row r="598" hidden="1">
      <c r="A598" s="11">
        <v>593.0</v>
      </c>
      <c r="B598" s="11" t="s">
        <v>1054</v>
      </c>
      <c r="C598" s="11" t="s">
        <v>2148</v>
      </c>
      <c r="D598" s="11" t="s">
        <v>107</v>
      </c>
      <c r="E598" s="21"/>
      <c r="F598" s="21"/>
      <c r="G598" s="11" t="s">
        <v>79</v>
      </c>
      <c r="H598" s="152">
        <v>37449.0</v>
      </c>
      <c r="I598" s="11" t="s">
        <v>2138</v>
      </c>
      <c r="J598" s="11" t="s">
        <v>2122</v>
      </c>
      <c r="K598" s="11" t="s">
        <v>2122</v>
      </c>
      <c r="L598" s="11" t="s">
        <v>2123</v>
      </c>
      <c r="M598" s="11" t="s">
        <v>2124</v>
      </c>
      <c r="N598" s="11" t="s">
        <v>89</v>
      </c>
      <c r="O598" s="11" t="s">
        <v>2171</v>
      </c>
      <c r="P598" s="11" t="s">
        <v>90</v>
      </c>
    </row>
    <row r="599" hidden="1">
      <c r="A599" s="11">
        <v>594.0</v>
      </c>
      <c r="B599" s="11" t="s">
        <v>1332</v>
      </c>
      <c r="C599" s="11" t="s">
        <v>96</v>
      </c>
      <c r="D599" s="11" t="s">
        <v>735</v>
      </c>
      <c r="E599" s="11" t="s">
        <v>113</v>
      </c>
      <c r="F599" s="21"/>
      <c r="G599" s="11" t="s">
        <v>96</v>
      </c>
      <c r="H599" s="153">
        <v>38643.0</v>
      </c>
      <c r="I599" s="11" t="s">
        <v>2138</v>
      </c>
      <c r="J599" s="11" t="s">
        <v>2122</v>
      </c>
      <c r="K599" s="11" t="s">
        <v>2122</v>
      </c>
      <c r="L599" s="11" t="s">
        <v>2123</v>
      </c>
      <c r="M599" s="11" t="s">
        <v>2124</v>
      </c>
      <c r="N599" s="11" t="s">
        <v>1078</v>
      </c>
      <c r="O599" s="11" t="s">
        <v>2125</v>
      </c>
      <c r="P599" s="11" t="s">
        <v>81</v>
      </c>
    </row>
    <row r="600" hidden="1">
      <c r="A600" s="11">
        <v>595.0</v>
      </c>
      <c r="B600" s="11" t="s">
        <v>2382</v>
      </c>
      <c r="C600" s="11" t="s">
        <v>2137</v>
      </c>
      <c r="D600" s="11" t="s">
        <v>853</v>
      </c>
      <c r="E600" s="11" t="s">
        <v>2383</v>
      </c>
      <c r="F600" s="21"/>
      <c r="G600" s="11" t="s">
        <v>96</v>
      </c>
      <c r="H600" s="152">
        <v>36341.0</v>
      </c>
      <c r="I600" s="11" t="s">
        <v>2121</v>
      </c>
      <c r="J600" s="11" t="s">
        <v>2122</v>
      </c>
      <c r="K600" s="11" t="s">
        <v>2122</v>
      </c>
      <c r="L600" s="11" t="s">
        <v>2123</v>
      </c>
      <c r="M600" s="11" t="s">
        <v>2124</v>
      </c>
      <c r="N600" s="11" t="s">
        <v>1722</v>
      </c>
      <c r="O600" s="11" t="s">
        <v>2134</v>
      </c>
      <c r="P600" s="11" t="s">
        <v>90</v>
      </c>
    </row>
    <row r="601" hidden="1">
      <c r="A601" s="11">
        <v>596.0</v>
      </c>
      <c r="B601" s="11" t="s">
        <v>2384</v>
      </c>
      <c r="C601" s="11" t="s">
        <v>2156</v>
      </c>
      <c r="D601" s="11" t="s">
        <v>2385</v>
      </c>
      <c r="E601" s="21"/>
      <c r="F601" s="21"/>
      <c r="G601" s="11" t="s">
        <v>96</v>
      </c>
      <c r="H601" s="152">
        <v>36420.0</v>
      </c>
      <c r="I601" s="11" t="s">
        <v>2121</v>
      </c>
      <c r="J601" s="11" t="s">
        <v>2122</v>
      </c>
      <c r="K601" s="11" t="s">
        <v>2122</v>
      </c>
      <c r="L601" s="11" t="s">
        <v>2123</v>
      </c>
      <c r="M601" s="11" t="s">
        <v>2124</v>
      </c>
      <c r="N601" s="11" t="s">
        <v>1661</v>
      </c>
      <c r="O601" s="11" t="s">
        <v>2134</v>
      </c>
      <c r="P601" s="11" t="s">
        <v>90</v>
      </c>
    </row>
    <row r="602" hidden="1">
      <c r="A602" s="11">
        <v>597.0</v>
      </c>
      <c r="B602" s="11" t="s">
        <v>580</v>
      </c>
      <c r="C602" s="11" t="s">
        <v>2148</v>
      </c>
      <c r="D602" s="11" t="s">
        <v>427</v>
      </c>
      <c r="E602" s="11" t="s">
        <v>214</v>
      </c>
      <c r="F602" s="21"/>
      <c r="G602" s="11" t="s">
        <v>79</v>
      </c>
      <c r="H602" s="152">
        <v>38034.0</v>
      </c>
      <c r="I602" s="11" t="s">
        <v>2121</v>
      </c>
      <c r="J602" s="11" t="s">
        <v>2122</v>
      </c>
      <c r="K602" s="11" t="s">
        <v>2122</v>
      </c>
      <c r="L602" s="11" t="s">
        <v>2123</v>
      </c>
      <c r="M602" s="11" t="s">
        <v>2124</v>
      </c>
      <c r="N602" s="11" t="s">
        <v>1182</v>
      </c>
      <c r="O602" s="11" t="s">
        <v>2164</v>
      </c>
      <c r="P602" s="11" t="s">
        <v>81</v>
      </c>
    </row>
    <row r="603" hidden="1">
      <c r="A603" s="11">
        <v>598.0</v>
      </c>
      <c r="B603" s="11" t="s">
        <v>2386</v>
      </c>
      <c r="C603" s="11" t="s">
        <v>2287</v>
      </c>
      <c r="D603" s="11" t="s">
        <v>516</v>
      </c>
      <c r="E603" s="11" t="s">
        <v>1591</v>
      </c>
      <c r="F603" s="21"/>
      <c r="G603" s="11" t="s">
        <v>96</v>
      </c>
      <c r="H603" s="152">
        <v>36565.0</v>
      </c>
      <c r="I603" s="11" t="s">
        <v>2121</v>
      </c>
      <c r="J603" s="11" t="s">
        <v>2122</v>
      </c>
      <c r="K603" s="11" t="s">
        <v>2122</v>
      </c>
      <c r="L603" s="11" t="s">
        <v>2123</v>
      </c>
      <c r="M603" s="11" t="s">
        <v>2124</v>
      </c>
      <c r="N603" s="11" t="s">
        <v>1722</v>
      </c>
      <c r="O603" s="11" t="s">
        <v>2134</v>
      </c>
      <c r="P603" s="11" t="s">
        <v>90</v>
      </c>
    </row>
    <row r="604" hidden="1">
      <c r="A604" s="11">
        <v>599.0</v>
      </c>
      <c r="B604" s="11" t="s">
        <v>1557</v>
      </c>
      <c r="C604" s="11" t="s">
        <v>79</v>
      </c>
      <c r="D604" s="11" t="s">
        <v>119</v>
      </c>
      <c r="E604" s="11" t="s">
        <v>77</v>
      </c>
      <c r="F604" s="21"/>
      <c r="G604" s="11" t="s">
        <v>79</v>
      </c>
      <c r="H604" s="152">
        <v>37227.0</v>
      </c>
      <c r="I604" s="11" t="s">
        <v>2121</v>
      </c>
      <c r="J604" s="11" t="s">
        <v>2122</v>
      </c>
      <c r="K604" s="11" t="s">
        <v>2122</v>
      </c>
      <c r="L604" s="11" t="s">
        <v>2123</v>
      </c>
      <c r="M604" s="11" t="s">
        <v>2124</v>
      </c>
      <c r="N604" s="11" t="s">
        <v>1284</v>
      </c>
      <c r="O604" s="11" t="s">
        <v>2136</v>
      </c>
      <c r="P604" s="11" t="s">
        <v>90</v>
      </c>
    </row>
    <row r="605" hidden="1">
      <c r="A605" s="11">
        <v>600.0</v>
      </c>
      <c r="B605" s="11" t="s">
        <v>1529</v>
      </c>
      <c r="C605" s="11" t="s">
        <v>2387</v>
      </c>
      <c r="D605" s="11" t="s">
        <v>254</v>
      </c>
      <c r="E605" s="21"/>
      <c r="F605" s="21"/>
      <c r="G605" s="11" t="s">
        <v>96</v>
      </c>
      <c r="H605" s="152">
        <v>37167.0</v>
      </c>
      <c r="I605" s="11" t="s">
        <v>2121</v>
      </c>
      <c r="J605" s="11" t="s">
        <v>2122</v>
      </c>
      <c r="K605" s="11" t="s">
        <v>2122</v>
      </c>
      <c r="L605" s="11" t="s">
        <v>2123</v>
      </c>
      <c r="M605" s="11" t="s">
        <v>2124</v>
      </c>
      <c r="N605" s="11" t="s">
        <v>1216</v>
      </c>
      <c r="O605" s="11" t="s">
        <v>2136</v>
      </c>
      <c r="P605" s="11" t="s">
        <v>90</v>
      </c>
    </row>
    <row r="606" hidden="1">
      <c r="A606" s="11">
        <v>601.0</v>
      </c>
      <c r="B606" s="11" t="s">
        <v>2388</v>
      </c>
      <c r="C606" s="11" t="s">
        <v>2333</v>
      </c>
      <c r="D606" s="11" t="s">
        <v>261</v>
      </c>
      <c r="E606" s="11" t="s">
        <v>110</v>
      </c>
      <c r="F606" s="21"/>
      <c r="G606" s="11" t="s">
        <v>96</v>
      </c>
      <c r="H606" s="153">
        <v>40894.0</v>
      </c>
      <c r="I606" s="11" t="s">
        <v>2121</v>
      </c>
      <c r="J606" s="11" t="s">
        <v>2122</v>
      </c>
      <c r="K606" s="11" t="s">
        <v>2122</v>
      </c>
      <c r="L606" s="11" t="s">
        <v>2123</v>
      </c>
      <c r="M606" s="11" t="s">
        <v>2124</v>
      </c>
      <c r="N606" s="11" t="s">
        <v>1005</v>
      </c>
      <c r="O606" s="11" t="s">
        <v>2155</v>
      </c>
      <c r="P606" s="11" t="s">
        <v>83</v>
      </c>
    </row>
    <row r="607" hidden="1">
      <c r="A607" s="11">
        <v>602.0</v>
      </c>
      <c r="B607" s="11" t="s">
        <v>360</v>
      </c>
      <c r="C607" s="11" t="s">
        <v>2142</v>
      </c>
      <c r="D607" s="11" t="s">
        <v>112</v>
      </c>
      <c r="E607" s="11" t="s">
        <v>147</v>
      </c>
      <c r="F607" s="21"/>
      <c r="G607" s="11" t="s">
        <v>96</v>
      </c>
      <c r="H607" s="153">
        <v>39074.0</v>
      </c>
      <c r="I607" s="11" t="s">
        <v>2138</v>
      </c>
      <c r="J607" s="11" t="s">
        <v>2122</v>
      </c>
      <c r="K607" s="11" t="s">
        <v>2122</v>
      </c>
      <c r="L607" s="11" t="s">
        <v>2123</v>
      </c>
      <c r="M607" s="11" t="s">
        <v>2124</v>
      </c>
      <c r="N607" s="11" t="s">
        <v>795</v>
      </c>
      <c r="O607" s="11" t="s">
        <v>2152</v>
      </c>
      <c r="P607" s="11" t="s">
        <v>83</v>
      </c>
    </row>
    <row r="608" hidden="1">
      <c r="A608" s="11">
        <v>603.0</v>
      </c>
      <c r="B608" s="11" t="s">
        <v>998</v>
      </c>
      <c r="C608" s="11" t="s">
        <v>2156</v>
      </c>
      <c r="D608" s="11" t="s">
        <v>573</v>
      </c>
      <c r="E608" s="21"/>
      <c r="F608" s="21"/>
      <c r="G608" s="11" t="s">
        <v>79</v>
      </c>
      <c r="H608" s="152">
        <v>38873.0</v>
      </c>
      <c r="I608" s="11" t="s">
        <v>2145</v>
      </c>
      <c r="J608" s="11" t="s">
        <v>2122</v>
      </c>
      <c r="K608" s="11" t="s">
        <v>2122</v>
      </c>
      <c r="L608" s="11" t="s">
        <v>2123</v>
      </c>
      <c r="M608" s="11" t="s">
        <v>2124</v>
      </c>
      <c r="N608" s="11" t="s">
        <v>279</v>
      </c>
      <c r="O608" s="11" t="s">
        <v>2131</v>
      </c>
      <c r="P608" s="11" t="s">
        <v>81</v>
      </c>
    </row>
    <row r="609" hidden="1">
      <c r="A609" s="11">
        <v>604.0</v>
      </c>
      <c r="B609" s="11" t="s">
        <v>1333</v>
      </c>
      <c r="C609" s="11" t="s">
        <v>2156</v>
      </c>
      <c r="D609" s="11" t="s">
        <v>77</v>
      </c>
      <c r="E609" s="21"/>
      <c r="F609" s="21"/>
      <c r="G609" s="11" t="s">
        <v>79</v>
      </c>
      <c r="H609" s="153">
        <v>39009.0</v>
      </c>
      <c r="I609" s="11" t="s">
        <v>2138</v>
      </c>
      <c r="J609" s="11" t="s">
        <v>2122</v>
      </c>
      <c r="K609" s="11" t="s">
        <v>2122</v>
      </c>
      <c r="L609" s="11" t="s">
        <v>2123</v>
      </c>
      <c r="M609" s="11" t="s">
        <v>2124</v>
      </c>
      <c r="N609" s="11" t="s">
        <v>1078</v>
      </c>
      <c r="O609" s="11" t="s">
        <v>2125</v>
      </c>
      <c r="P609" s="11" t="s">
        <v>81</v>
      </c>
    </row>
    <row r="610" hidden="1">
      <c r="A610" s="11">
        <v>605.0</v>
      </c>
      <c r="B610" s="11" t="s">
        <v>1678</v>
      </c>
      <c r="C610" s="11" t="s">
        <v>2368</v>
      </c>
      <c r="D610" s="11" t="s">
        <v>716</v>
      </c>
      <c r="E610" s="11" t="s">
        <v>173</v>
      </c>
      <c r="F610" s="21"/>
      <c r="G610" s="11" t="s">
        <v>79</v>
      </c>
      <c r="H610" s="152">
        <v>36605.0</v>
      </c>
      <c r="I610" s="11" t="s">
        <v>2389</v>
      </c>
      <c r="J610" s="11" t="s">
        <v>2122</v>
      </c>
      <c r="K610" s="11" t="s">
        <v>2122</v>
      </c>
      <c r="L610" s="11" t="s">
        <v>2123</v>
      </c>
      <c r="M610" s="11" t="s">
        <v>2124</v>
      </c>
      <c r="N610" s="11" t="s">
        <v>1520</v>
      </c>
      <c r="O610" s="11" t="s">
        <v>2139</v>
      </c>
      <c r="P610" s="11" t="s">
        <v>90</v>
      </c>
    </row>
    <row r="611" hidden="1">
      <c r="A611" s="11">
        <v>606.0</v>
      </c>
      <c r="B611" s="11" t="s">
        <v>2390</v>
      </c>
      <c r="C611" s="11" t="s">
        <v>2153</v>
      </c>
      <c r="D611" s="11" t="s">
        <v>113</v>
      </c>
      <c r="E611" s="11" t="s">
        <v>446</v>
      </c>
      <c r="F611" s="21"/>
      <c r="G611" s="11" t="s">
        <v>96</v>
      </c>
      <c r="H611" s="152">
        <v>38449.0</v>
      </c>
      <c r="I611" s="11" t="s">
        <v>2138</v>
      </c>
      <c r="J611" s="11" t="s">
        <v>2122</v>
      </c>
      <c r="K611" s="11" t="s">
        <v>2122</v>
      </c>
      <c r="L611" s="11" t="s">
        <v>2123</v>
      </c>
      <c r="M611" s="11" t="s">
        <v>2124</v>
      </c>
      <c r="N611" s="11" t="s">
        <v>1182</v>
      </c>
      <c r="O611" s="11" t="s">
        <v>2164</v>
      </c>
      <c r="P611" s="11" t="s">
        <v>81</v>
      </c>
    </row>
    <row r="612" hidden="1">
      <c r="A612" s="11">
        <v>607.0</v>
      </c>
      <c r="B612" s="11" t="s">
        <v>1450</v>
      </c>
      <c r="C612" s="11" t="s">
        <v>2148</v>
      </c>
      <c r="D612" s="11" t="s">
        <v>270</v>
      </c>
      <c r="E612" s="11" t="s">
        <v>335</v>
      </c>
      <c r="F612" s="21"/>
      <c r="G612" s="11" t="s">
        <v>79</v>
      </c>
      <c r="H612" s="153">
        <v>37180.0</v>
      </c>
      <c r="I612" s="11" t="s">
        <v>2121</v>
      </c>
      <c r="J612" s="11" t="s">
        <v>2122</v>
      </c>
      <c r="K612" s="11" t="s">
        <v>2122</v>
      </c>
      <c r="L612" s="11" t="s">
        <v>2123</v>
      </c>
      <c r="M612" s="11" t="s">
        <v>2124</v>
      </c>
      <c r="N612" s="11" t="s">
        <v>995</v>
      </c>
      <c r="O612" s="11" t="s">
        <v>2136</v>
      </c>
      <c r="P612" s="11" t="s">
        <v>90</v>
      </c>
    </row>
    <row r="613" hidden="1">
      <c r="A613" s="11">
        <v>608.0</v>
      </c>
      <c r="B613" s="11" t="s">
        <v>1375</v>
      </c>
      <c r="C613" s="11" t="s">
        <v>2144</v>
      </c>
      <c r="D613" s="11" t="s">
        <v>573</v>
      </c>
      <c r="E613" s="11" t="s">
        <v>87</v>
      </c>
      <c r="F613" s="21"/>
      <c r="G613" s="11" t="s">
        <v>79</v>
      </c>
      <c r="H613" s="153">
        <v>37244.0</v>
      </c>
      <c r="I613" s="11" t="s">
        <v>2121</v>
      </c>
      <c r="J613" s="11" t="s">
        <v>2122</v>
      </c>
      <c r="K613" s="11" t="s">
        <v>2122</v>
      </c>
      <c r="L613" s="11" t="s">
        <v>2123</v>
      </c>
      <c r="M613" s="11" t="s">
        <v>2124</v>
      </c>
      <c r="N613" s="11" t="s">
        <v>836</v>
      </c>
      <c r="O613" s="11" t="s">
        <v>2171</v>
      </c>
      <c r="P613" s="11" t="s">
        <v>90</v>
      </c>
    </row>
    <row r="614" hidden="1">
      <c r="A614" s="11">
        <v>609.0</v>
      </c>
      <c r="B614" s="11" t="s">
        <v>1205</v>
      </c>
      <c r="C614" s="11" t="s">
        <v>2261</v>
      </c>
      <c r="D614" s="11" t="s">
        <v>573</v>
      </c>
      <c r="E614" s="11" t="s">
        <v>77</v>
      </c>
      <c r="F614" s="21"/>
      <c r="G614" s="11" t="s">
        <v>79</v>
      </c>
      <c r="H614" s="152">
        <v>38611.0</v>
      </c>
      <c r="I614" s="11" t="s">
        <v>2121</v>
      </c>
      <c r="J614" s="11" t="s">
        <v>2122</v>
      </c>
      <c r="K614" s="11" t="s">
        <v>2122</v>
      </c>
      <c r="L614" s="11" t="s">
        <v>2123</v>
      </c>
      <c r="M614" s="11" t="s">
        <v>2124</v>
      </c>
      <c r="N614" s="11" t="s">
        <v>858</v>
      </c>
      <c r="O614" s="11" t="s">
        <v>2125</v>
      </c>
      <c r="P614" s="11" t="s">
        <v>81</v>
      </c>
    </row>
    <row r="615" hidden="1">
      <c r="A615" s="11">
        <v>610.0</v>
      </c>
      <c r="B615" s="11" t="s">
        <v>1642</v>
      </c>
      <c r="C615" s="11" t="s">
        <v>2153</v>
      </c>
      <c r="D615" s="11" t="s">
        <v>259</v>
      </c>
      <c r="E615" s="11" t="s">
        <v>617</v>
      </c>
      <c r="F615" s="21"/>
      <c r="G615" s="11" t="s">
        <v>96</v>
      </c>
      <c r="H615" s="153">
        <v>36818.0</v>
      </c>
      <c r="I615" s="11" t="s">
        <v>2138</v>
      </c>
      <c r="J615" s="11" t="s">
        <v>2122</v>
      </c>
      <c r="K615" s="11" t="s">
        <v>2122</v>
      </c>
      <c r="L615" s="11" t="s">
        <v>2123</v>
      </c>
      <c r="M615" s="11" t="s">
        <v>2124</v>
      </c>
      <c r="N615" s="11" t="s">
        <v>1480</v>
      </c>
      <c r="O615" s="11" t="s">
        <v>2139</v>
      </c>
      <c r="P615" s="11" t="s">
        <v>90</v>
      </c>
    </row>
    <row r="616" hidden="1">
      <c r="A616" s="11">
        <v>611.0</v>
      </c>
      <c r="B616" s="11" t="s">
        <v>1701</v>
      </c>
      <c r="C616" s="11" t="s">
        <v>2144</v>
      </c>
      <c r="D616" s="11" t="s">
        <v>115</v>
      </c>
      <c r="E616" s="11" t="s">
        <v>1702</v>
      </c>
      <c r="F616" s="21"/>
      <c r="G616" s="11" t="s">
        <v>79</v>
      </c>
      <c r="H616" s="152">
        <v>36591.0</v>
      </c>
      <c r="I616" s="11" t="s">
        <v>2121</v>
      </c>
      <c r="J616" s="11" t="s">
        <v>2122</v>
      </c>
      <c r="K616" s="11" t="s">
        <v>2122</v>
      </c>
      <c r="L616" s="11" t="s">
        <v>2123</v>
      </c>
      <c r="M616" s="11" t="s">
        <v>2124</v>
      </c>
      <c r="N616" s="11" t="s">
        <v>1547</v>
      </c>
      <c r="O616" s="11" t="s">
        <v>2139</v>
      </c>
      <c r="P616" s="11" t="s">
        <v>90</v>
      </c>
    </row>
    <row r="617" hidden="1">
      <c r="A617" s="11">
        <v>612.0</v>
      </c>
      <c r="B617" s="11" t="s">
        <v>422</v>
      </c>
      <c r="C617" s="11" t="s">
        <v>2391</v>
      </c>
      <c r="D617" s="11" t="s">
        <v>130</v>
      </c>
      <c r="E617" s="11" t="s">
        <v>423</v>
      </c>
      <c r="F617" s="11" t="s">
        <v>87</v>
      </c>
      <c r="G617" s="11" t="s">
        <v>79</v>
      </c>
      <c r="H617" s="152">
        <v>40323.0</v>
      </c>
      <c r="I617" s="11" t="s">
        <v>2138</v>
      </c>
      <c r="J617" s="11" t="s">
        <v>2122</v>
      </c>
      <c r="K617" s="11" t="s">
        <v>2122</v>
      </c>
      <c r="L617" s="11" t="s">
        <v>2123</v>
      </c>
      <c r="M617" s="11" t="s">
        <v>2124</v>
      </c>
      <c r="N617" s="11" t="s">
        <v>1763</v>
      </c>
      <c r="O617" s="11" t="s">
        <v>2129</v>
      </c>
      <c r="P617" s="11" t="s">
        <v>83</v>
      </c>
    </row>
    <row r="618" hidden="1">
      <c r="A618" s="11">
        <v>613.0</v>
      </c>
      <c r="B618" s="11" t="s">
        <v>781</v>
      </c>
      <c r="C618" s="11" t="s">
        <v>2135</v>
      </c>
      <c r="D618" s="11" t="s">
        <v>782</v>
      </c>
      <c r="E618" s="11" t="s">
        <v>159</v>
      </c>
      <c r="F618" s="21"/>
      <c r="G618" s="11" t="s">
        <v>79</v>
      </c>
      <c r="H618" s="152">
        <v>39235.0</v>
      </c>
      <c r="I618" s="11" t="s">
        <v>2121</v>
      </c>
      <c r="J618" s="11" t="s">
        <v>2122</v>
      </c>
      <c r="K618" s="11" t="s">
        <v>2122</v>
      </c>
      <c r="L618" s="11" t="s">
        <v>2123</v>
      </c>
      <c r="M618" s="11" t="s">
        <v>2124</v>
      </c>
      <c r="N618" s="11" t="s">
        <v>904</v>
      </c>
      <c r="O618" s="11" t="s">
        <v>2152</v>
      </c>
      <c r="P618" s="11" t="s">
        <v>83</v>
      </c>
    </row>
    <row r="619" hidden="1">
      <c r="A619" s="11">
        <v>614.0</v>
      </c>
      <c r="B619" s="11" t="s">
        <v>691</v>
      </c>
      <c r="C619" s="11" t="s">
        <v>2142</v>
      </c>
      <c r="D619" s="11" t="s">
        <v>606</v>
      </c>
      <c r="E619" s="21"/>
      <c r="F619" s="21"/>
      <c r="G619" s="11" t="s">
        <v>96</v>
      </c>
      <c r="H619" s="152">
        <v>39992.0</v>
      </c>
      <c r="I619" s="11" t="s">
        <v>2138</v>
      </c>
      <c r="J619" s="11" t="s">
        <v>2122</v>
      </c>
      <c r="K619" s="11" t="s">
        <v>2122</v>
      </c>
      <c r="L619" s="11" t="s">
        <v>2123</v>
      </c>
      <c r="M619" s="11" t="s">
        <v>2124</v>
      </c>
      <c r="N619" s="11" t="s">
        <v>466</v>
      </c>
      <c r="O619" s="11" t="s">
        <v>2127</v>
      </c>
      <c r="P619" s="11" t="s">
        <v>83</v>
      </c>
    </row>
    <row r="620" hidden="1">
      <c r="A620" s="11">
        <v>615.0</v>
      </c>
      <c r="B620" s="11" t="s">
        <v>212</v>
      </c>
      <c r="C620" s="11" t="s">
        <v>2177</v>
      </c>
      <c r="D620" s="11" t="s">
        <v>213</v>
      </c>
      <c r="E620" s="21"/>
      <c r="F620" s="21"/>
      <c r="G620" s="11" t="s">
        <v>79</v>
      </c>
      <c r="H620" s="152">
        <v>37666.0</v>
      </c>
      <c r="I620" s="11" t="s">
        <v>2121</v>
      </c>
      <c r="J620" s="11" t="s">
        <v>2122</v>
      </c>
      <c r="K620" s="11" t="s">
        <v>2122</v>
      </c>
      <c r="L620" s="11" t="s">
        <v>2123</v>
      </c>
      <c r="M620" s="11" t="s">
        <v>2124</v>
      </c>
      <c r="N620" s="11" t="s">
        <v>1353</v>
      </c>
      <c r="O620" s="11" t="s">
        <v>2150</v>
      </c>
      <c r="P620" s="11" t="s">
        <v>81</v>
      </c>
    </row>
    <row r="621" hidden="1">
      <c r="A621" s="11">
        <v>616.0</v>
      </c>
      <c r="B621" s="11" t="s">
        <v>212</v>
      </c>
      <c r="C621" s="11" t="s">
        <v>2392</v>
      </c>
      <c r="D621" s="11" t="s">
        <v>617</v>
      </c>
      <c r="E621" s="11" t="s">
        <v>382</v>
      </c>
      <c r="F621" s="21"/>
      <c r="G621" s="11" t="s">
        <v>96</v>
      </c>
      <c r="H621" s="152">
        <v>36569.0</v>
      </c>
      <c r="I621" s="11" t="s">
        <v>2340</v>
      </c>
      <c r="J621" s="11" t="s">
        <v>2122</v>
      </c>
      <c r="K621" s="11" t="s">
        <v>2122</v>
      </c>
      <c r="L621" s="11" t="s">
        <v>2123</v>
      </c>
      <c r="M621" s="11" t="s">
        <v>2124</v>
      </c>
      <c r="N621" s="11" t="s">
        <v>1690</v>
      </c>
      <c r="O621" s="11" t="s">
        <v>2134</v>
      </c>
      <c r="P621" s="11" t="s">
        <v>90</v>
      </c>
    </row>
    <row r="622" hidden="1">
      <c r="A622" s="11">
        <v>617.0</v>
      </c>
      <c r="B622" s="11" t="s">
        <v>2393</v>
      </c>
      <c r="C622" s="11" t="s">
        <v>79</v>
      </c>
      <c r="D622" s="11" t="s">
        <v>78</v>
      </c>
      <c r="E622" s="21"/>
      <c r="F622" s="21"/>
      <c r="G622" s="11" t="s">
        <v>79</v>
      </c>
      <c r="H622" s="152">
        <v>36217.0</v>
      </c>
      <c r="I622" s="11" t="s">
        <v>2121</v>
      </c>
      <c r="J622" s="11" t="s">
        <v>2122</v>
      </c>
      <c r="K622" s="11" t="s">
        <v>2122</v>
      </c>
      <c r="L622" s="11" t="s">
        <v>2123</v>
      </c>
      <c r="M622" s="11" t="s">
        <v>2124</v>
      </c>
      <c r="N622" s="11" t="s">
        <v>1722</v>
      </c>
      <c r="O622" s="11" t="s">
        <v>2134</v>
      </c>
      <c r="P622" s="11" t="s">
        <v>90</v>
      </c>
    </row>
    <row r="623" hidden="1">
      <c r="A623" s="11">
        <v>618.0</v>
      </c>
      <c r="B623" s="11" t="s">
        <v>2078</v>
      </c>
      <c r="C623" s="11" t="s">
        <v>2144</v>
      </c>
      <c r="D623" s="11" t="s">
        <v>203</v>
      </c>
      <c r="E623" s="11" t="s">
        <v>254</v>
      </c>
      <c r="F623" s="21"/>
      <c r="G623" s="11" t="s">
        <v>96</v>
      </c>
      <c r="H623" s="152">
        <v>37000.0</v>
      </c>
      <c r="I623" s="11" t="s">
        <v>2138</v>
      </c>
      <c r="J623" s="11" t="s">
        <v>2122</v>
      </c>
      <c r="K623" s="11" t="s">
        <v>2122</v>
      </c>
      <c r="L623" s="11" t="s">
        <v>2123</v>
      </c>
      <c r="M623" s="11" t="s">
        <v>2124</v>
      </c>
      <c r="N623" s="11" t="s">
        <v>1136</v>
      </c>
      <c r="O623" s="11" t="s">
        <v>2136</v>
      </c>
      <c r="P623" s="11" t="s">
        <v>90</v>
      </c>
    </row>
    <row r="624" hidden="1">
      <c r="A624" s="11">
        <v>619.0</v>
      </c>
      <c r="B624" s="11" t="s">
        <v>1241</v>
      </c>
      <c r="C624" s="11" t="s">
        <v>2126</v>
      </c>
      <c r="D624" s="11" t="s">
        <v>338</v>
      </c>
      <c r="E624" s="11" t="s">
        <v>76</v>
      </c>
      <c r="F624" s="21"/>
      <c r="G624" s="11" t="s">
        <v>79</v>
      </c>
      <c r="H624" s="152">
        <v>37686.0</v>
      </c>
      <c r="I624" s="11" t="s">
        <v>2121</v>
      </c>
      <c r="J624" s="11" t="s">
        <v>2122</v>
      </c>
      <c r="K624" s="11" t="s">
        <v>2122</v>
      </c>
      <c r="L624" s="11" t="s">
        <v>2123</v>
      </c>
      <c r="M624" s="11" t="s">
        <v>2124</v>
      </c>
      <c r="N624" s="11" t="s">
        <v>513</v>
      </c>
      <c r="O624" s="11" t="s">
        <v>2171</v>
      </c>
      <c r="P624" s="11" t="s">
        <v>90</v>
      </c>
    </row>
    <row r="625" hidden="1">
      <c r="A625" s="11">
        <v>620.0</v>
      </c>
      <c r="B625" s="11" t="s">
        <v>2394</v>
      </c>
      <c r="C625" s="11" t="s">
        <v>79</v>
      </c>
      <c r="D625" s="11" t="s">
        <v>193</v>
      </c>
      <c r="E625" s="11" t="s">
        <v>236</v>
      </c>
      <c r="F625" s="21"/>
      <c r="G625" s="11" t="s">
        <v>96</v>
      </c>
      <c r="H625" s="152">
        <v>36436.0</v>
      </c>
      <c r="I625" s="11" t="s">
        <v>2121</v>
      </c>
      <c r="J625" s="11" t="s">
        <v>2122</v>
      </c>
      <c r="K625" s="11" t="s">
        <v>2122</v>
      </c>
      <c r="L625" s="11" t="s">
        <v>2123</v>
      </c>
      <c r="M625" s="11" t="s">
        <v>2124</v>
      </c>
      <c r="N625" s="11" t="s">
        <v>1631</v>
      </c>
      <c r="O625" s="11" t="s">
        <v>2134</v>
      </c>
      <c r="P625" s="11" t="s">
        <v>90</v>
      </c>
    </row>
    <row r="626" hidden="1">
      <c r="A626" s="11">
        <v>621.0</v>
      </c>
      <c r="B626" s="11" t="s">
        <v>2395</v>
      </c>
      <c r="C626" s="11" t="s">
        <v>2142</v>
      </c>
      <c r="D626" s="11" t="s">
        <v>662</v>
      </c>
      <c r="E626" s="11" t="s">
        <v>314</v>
      </c>
      <c r="F626" s="21"/>
      <c r="G626" s="11" t="s">
        <v>96</v>
      </c>
      <c r="H626" s="152">
        <v>38834.0</v>
      </c>
      <c r="I626" s="11" t="s">
        <v>2138</v>
      </c>
      <c r="J626" s="11" t="s">
        <v>2122</v>
      </c>
      <c r="K626" s="11" t="s">
        <v>2122</v>
      </c>
      <c r="L626" s="11" t="s">
        <v>2123</v>
      </c>
      <c r="M626" s="11" t="s">
        <v>2124</v>
      </c>
      <c r="N626" s="11" t="s">
        <v>508</v>
      </c>
      <c r="O626" s="11" t="s">
        <v>2131</v>
      </c>
      <c r="P626" s="11" t="s">
        <v>81</v>
      </c>
    </row>
    <row r="627" hidden="1">
      <c r="A627" s="11">
        <v>622.0</v>
      </c>
      <c r="B627" s="11" t="s">
        <v>1376</v>
      </c>
      <c r="C627" s="11" t="s">
        <v>2167</v>
      </c>
      <c r="D627" s="11" t="s">
        <v>1377</v>
      </c>
      <c r="E627" s="21"/>
      <c r="F627" s="21"/>
      <c r="G627" s="11" t="s">
        <v>96</v>
      </c>
      <c r="H627" s="152">
        <v>37518.0</v>
      </c>
      <c r="I627" s="11" t="s">
        <v>2138</v>
      </c>
      <c r="J627" s="11" t="s">
        <v>2122</v>
      </c>
      <c r="K627" s="11" t="s">
        <v>2122</v>
      </c>
      <c r="L627" s="11" t="s">
        <v>2123</v>
      </c>
      <c r="M627" s="11" t="s">
        <v>2124</v>
      </c>
      <c r="N627" s="11" t="s">
        <v>836</v>
      </c>
      <c r="O627" s="11" t="s">
        <v>2171</v>
      </c>
      <c r="P627" s="11" t="s">
        <v>90</v>
      </c>
    </row>
    <row r="628" hidden="1">
      <c r="A628" s="11">
        <v>623.0</v>
      </c>
      <c r="B628" s="11" t="s">
        <v>2396</v>
      </c>
      <c r="C628" s="11" t="s">
        <v>2135</v>
      </c>
      <c r="D628" s="11" t="s">
        <v>132</v>
      </c>
      <c r="E628" s="11" t="s">
        <v>77</v>
      </c>
      <c r="F628" s="21"/>
      <c r="G628" s="11" t="s">
        <v>79</v>
      </c>
      <c r="H628" s="152">
        <v>38596.0</v>
      </c>
      <c r="I628" s="11" t="s">
        <v>2138</v>
      </c>
      <c r="J628" s="11" t="s">
        <v>2122</v>
      </c>
      <c r="K628" s="11" t="s">
        <v>2122</v>
      </c>
      <c r="L628" s="11" t="s">
        <v>2123</v>
      </c>
      <c r="M628" s="11" t="s">
        <v>2124</v>
      </c>
      <c r="N628" s="11" t="s">
        <v>80</v>
      </c>
      <c r="O628" s="11" t="s">
        <v>2131</v>
      </c>
      <c r="P628" s="11" t="s">
        <v>81</v>
      </c>
    </row>
    <row r="629" hidden="1">
      <c r="A629" s="11">
        <v>624.0</v>
      </c>
      <c r="B629" s="11" t="s">
        <v>2397</v>
      </c>
      <c r="C629" s="11" t="s">
        <v>2156</v>
      </c>
      <c r="D629" s="11" t="s">
        <v>259</v>
      </c>
      <c r="E629" s="11" t="s">
        <v>1704</v>
      </c>
      <c r="F629" s="21"/>
      <c r="G629" s="11" t="s">
        <v>96</v>
      </c>
      <c r="H629" s="152">
        <v>36930.0</v>
      </c>
      <c r="I629" s="11" t="s">
        <v>2300</v>
      </c>
      <c r="J629" s="11" t="s">
        <v>2122</v>
      </c>
      <c r="K629" s="11" t="s">
        <v>2122</v>
      </c>
      <c r="L629" s="11" t="s">
        <v>2123</v>
      </c>
      <c r="M629" s="11" t="s">
        <v>2124</v>
      </c>
      <c r="N629" s="11" t="s">
        <v>1547</v>
      </c>
      <c r="O629" s="11" t="s">
        <v>2139</v>
      </c>
      <c r="P629" s="11" t="s">
        <v>90</v>
      </c>
    </row>
    <row r="630" hidden="1">
      <c r="A630" s="11">
        <v>625.0</v>
      </c>
      <c r="B630" s="11" t="s">
        <v>2398</v>
      </c>
      <c r="C630" s="11" t="s">
        <v>2126</v>
      </c>
      <c r="D630" s="11" t="s">
        <v>619</v>
      </c>
      <c r="E630" s="11" t="s">
        <v>355</v>
      </c>
      <c r="F630" s="21"/>
      <c r="G630" s="11" t="s">
        <v>96</v>
      </c>
      <c r="H630" s="152">
        <v>36242.0</v>
      </c>
      <c r="I630" s="11" t="s">
        <v>2121</v>
      </c>
      <c r="J630" s="11" t="s">
        <v>2122</v>
      </c>
      <c r="K630" s="11" t="s">
        <v>2122</v>
      </c>
      <c r="L630" s="11" t="s">
        <v>2123</v>
      </c>
      <c r="M630" s="11" t="s">
        <v>2124</v>
      </c>
      <c r="N630" s="11" t="s">
        <v>1722</v>
      </c>
      <c r="O630" s="11" t="s">
        <v>2134</v>
      </c>
      <c r="P630" s="11" t="s">
        <v>90</v>
      </c>
    </row>
    <row r="631" hidden="1">
      <c r="A631" s="11">
        <v>626.0</v>
      </c>
      <c r="B631" s="11" t="s">
        <v>1487</v>
      </c>
      <c r="C631" s="11" t="s">
        <v>2177</v>
      </c>
      <c r="D631" s="11" t="s">
        <v>115</v>
      </c>
      <c r="E631" s="11" t="s">
        <v>298</v>
      </c>
      <c r="F631" s="21"/>
      <c r="G631" s="11" t="s">
        <v>79</v>
      </c>
      <c r="H631" s="152">
        <v>38078.0</v>
      </c>
      <c r="I631" s="11" t="s">
        <v>2130</v>
      </c>
      <c r="J631" s="11" t="s">
        <v>2122</v>
      </c>
      <c r="K631" s="11" t="s">
        <v>2122</v>
      </c>
      <c r="L631" s="11" t="s">
        <v>2123</v>
      </c>
      <c r="M631" s="11" t="s">
        <v>2124</v>
      </c>
      <c r="N631" s="11" t="s">
        <v>1302</v>
      </c>
      <c r="O631" s="11" t="s">
        <v>2164</v>
      </c>
      <c r="P631" s="11" t="s">
        <v>81</v>
      </c>
    </row>
    <row r="632" hidden="1">
      <c r="A632" s="11">
        <v>627.0</v>
      </c>
      <c r="B632" s="11" t="s">
        <v>1643</v>
      </c>
      <c r="C632" s="11" t="s">
        <v>2177</v>
      </c>
      <c r="D632" s="11" t="s">
        <v>1644</v>
      </c>
      <c r="E632" s="11" t="s">
        <v>175</v>
      </c>
      <c r="F632" s="21"/>
      <c r="G632" s="11" t="s">
        <v>79</v>
      </c>
      <c r="H632" s="152">
        <v>36693.0</v>
      </c>
      <c r="I632" s="11" t="s">
        <v>2121</v>
      </c>
      <c r="J632" s="11" t="s">
        <v>2122</v>
      </c>
      <c r="K632" s="11" t="s">
        <v>2122</v>
      </c>
      <c r="L632" s="11" t="s">
        <v>2123</v>
      </c>
      <c r="M632" s="11" t="s">
        <v>2124</v>
      </c>
      <c r="N632" s="11" t="s">
        <v>1480</v>
      </c>
      <c r="O632" s="11" t="s">
        <v>2139</v>
      </c>
      <c r="P632" s="11" t="s">
        <v>90</v>
      </c>
    </row>
    <row r="633" hidden="1">
      <c r="A633" s="11">
        <v>628.0</v>
      </c>
      <c r="B633" s="11" t="s">
        <v>424</v>
      </c>
      <c r="C633" s="11" t="s">
        <v>2148</v>
      </c>
      <c r="D633" s="11" t="s">
        <v>1293</v>
      </c>
      <c r="E633" s="11" t="s">
        <v>252</v>
      </c>
      <c r="F633" s="21"/>
      <c r="G633" s="11" t="s">
        <v>96</v>
      </c>
      <c r="H633" s="153">
        <v>38271.0</v>
      </c>
      <c r="I633" s="11" t="s">
        <v>2138</v>
      </c>
      <c r="J633" s="11" t="s">
        <v>2122</v>
      </c>
      <c r="K633" s="11" t="s">
        <v>2122</v>
      </c>
      <c r="L633" s="11" t="s">
        <v>2123</v>
      </c>
      <c r="M633" s="11" t="s">
        <v>2124</v>
      </c>
      <c r="N633" s="11" t="s">
        <v>1237</v>
      </c>
      <c r="O633" s="11" t="s">
        <v>2164</v>
      </c>
      <c r="P633" s="11" t="s">
        <v>81</v>
      </c>
    </row>
    <row r="634" hidden="1">
      <c r="A634" s="11">
        <v>629.0</v>
      </c>
      <c r="B634" s="11" t="s">
        <v>424</v>
      </c>
      <c r="C634" s="11" t="s">
        <v>2148</v>
      </c>
      <c r="D634" s="11" t="s">
        <v>2399</v>
      </c>
      <c r="E634" s="21"/>
      <c r="F634" s="21"/>
      <c r="G634" s="11" t="s">
        <v>96</v>
      </c>
      <c r="H634" s="152">
        <v>40333.0</v>
      </c>
      <c r="I634" s="11" t="s">
        <v>2121</v>
      </c>
      <c r="J634" s="11" t="s">
        <v>2122</v>
      </c>
      <c r="K634" s="11" t="s">
        <v>2122</v>
      </c>
      <c r="L634" s="11" t="s">
        <v>2123</v>
      </c>
      <c r="M634" s="11" t="s">
        <v>2124</v>
      </c>
      <c r="N634" s="11" t="s">
        <v>1763</v>
      </c>
      <c r="O634" s="11" t="s">
        <v>2129</v>
      </c>
      <c r="P634" s="11" t="s">
        <v>83</v>
      </c>
    </row>
    <row r="635" hidden="1">
      <c r="A635" s="11">
        <v>630.0</v>
      </c>
      <c r="B635" s="11" t="s">
        <v>2400</v>
      </c>
      <c r="C635" s="11" t="s">
        <v>2142</v>
      </c>
      <c r="D635" s="11" t="s">
        <v>145</v>
      </c>
      <c r="E635" s="21"/>
      <c r="F635" s="21"/>
      <c r="G635" s="11" t="s">
        <v>79</v>
      </c>
      <c r="H635" s="152">
        <v>40798.0</v>
      </c>
      <c r="I635" s="11" t="s">
        <v>2121</v>
      </c>
      <c r="J635" s="11" t="s">
        <v>2122</v>
      </c>
      <c r="K635" s="11" t="s">
        <v>2122</v>
      </c>
      <c r="L635" s="11" t="s">
        <v>2123</v>
      </c>
      <c r="M635" s="11" t="s">
        <v>2124</v>
      </c>
      <c r="N635" s="11" t="s">
        <v>950</v>
      </c>
      <c r="O635" s="11" t="s">
        <v>2155</v>
      </c>
      <c r="P635" s="11" t="s">
        <v>83</v>
      </c>
    </row>
    <row r="636" hidden="1">
      <c r="A636" s="11">
        <v>631.0</v>
      </c>
      <c r="B636" s="11" t="s">
        <v>1142</v>
      </c>
      <c r="C636" s="11" t="s">
        <v>96</v>
      </c>
      <c r="D636" s="11" t="s">
        <v>78</v>
      </c>
      <c r="E636" s="11" t="s">
        <v>274</v>
      </c>
      <c r="F636" s="21"/>
      <c r="G636" s="11" t="s">
        <v>79</v>
      </c>
      <c r="H636" s="152">
        <v>38981.0</v>
      </c>
      <c r="I636" s="11" t="s">
        <v>2138</v>
      </c>
      <c r="J636" s="11" t="s">
        <v>2122</v>
      </c>
      <c r="K636" s="11" t="s">
        <v>2122</v>
      </c>
      <c r="L636" s="11" t="s">
        <v>2123</v>
      </c>
      <c r="M636" s="11" t="s">
        <v>2124</v>
      </c>
      <c r="N636" s="11" t="s">
        <v>508</v>
      </c>
      <c r="O636" s="11" t="s">
        <v>2131</v>
      </c>
      <c r="P636" s="11" t="s">
        <v>81</v>
      </c>
    </row>
    <row r="637" hidden="1">
      <c r="A637" s="11">
        <v>632.0</v>
      </c>
      <c r="B637" s="11" t="s">
        <v>1142</v>
      </c>
      <c r="C637" s="11" t="s">
        <v>96</v>
      </c>
      <c r="D637" s="11" t="s">
        <v>314</v>
      </c>
      <c r="E637" s="11" t="s">
        <v>110</v>
      </c>
      <c r="F637" s="21"/>
      <c r="G637" s="11" t="s">
        <v>96</v>
      </c>
      <c r="H637" s="153">
        <v>38335.0</v>
      </c>
      <c r="I637" s="11" t="s">
        <v>2138</v>
      </c>
      <c r="J637" s="11" t="s">
        <v>2122</v>
      </c>
      <c r="K637" s="11" t="s">
        <v>2122</v>
      </c>
      <c r="L637" s="11" t="s">
        <v>2123</v>
      </c>
      <c r="M637" s="11" t="s">
        <v>2124</v>
      </c>
      <c r="N637" s="11" t="s">
        <v>1237</v>
      </c>
      <c r="O637" s="11" t="s">
        <v>2164</v>
      </c>
      <c r="P637" s="11" t="s">
        <v>81</v>
      </c>
    </row>
    <row r="638" hidden="1">
      <c r="A638" s="11">
        <v>633.0</v>
      </c>
      <c r="B638" s="11" t="s">
        <v>2401</v>
      </c>
      <c r="C638" s="11" t="s">
        <v>2310</v>
      </c>
      <c r="D638" s="11" t="s">
        <v>607</v>
      </c>
      <c r="E638" s="11" t="s">
        <v>259</v>
      </c>
      <c r="F638" s="21"/>
      <c r="G638" s="11" t="s">
        <v>96</v>
      </c>
      <c r="H638" s="152">
        <v>39239.0</v>
      </c>
      <c r="I638" s="11" t="s">
        <v>2138</v>
      </c>
      <c r="J638" s="11" t="s">
        <v>2122</v>
      </c>
      <c r="K638" s="11" t="s">
        <v>2122</v>
      </c>
      <c r="L638" s="11" t="s">
        <v>2123</v>
      </c>
      <c r="M638" s="11" t="s">
        <v>2124</v>
      </c>
      <c r="N638" s="11" t="s">
        <v>795</v>
      </c>
      <c r="O638" s="11" t="s">
        <v>2152</v>
      </c>
      <c r="P638" s="11" t="s">
        <v>83</v>
      </c>
    </row>
    <row r="639" hidden="1">
      <c r="A639" s="11">
        <v>634.0</v>
      </c>
      <c r="B639" s="11" t="s">
        <v>1558</v>
      </c>
      <c r="C639" s="11" t="s">
        <v>2402</v>
      </c>
      <c r="D639" s="11" t="s">
        <v>1559</v>
      </c>
      <c r="E639" s="21"/>
      <c r="F639" s="21"/>
      <c r="G639" s="11" t="s">
        <v>79</v>
      </c>
      <c r="H639" s="152">
        <v>36727.0</v>
      </c>
      <c r="I639" s="11" t="s">
        <v>2130</v>
      </c>
      <c r="J639" s="11" t="s">
        <v>2122</v>
      </c>
      <c r="K639" s="11" t="s">
        <v>2122</v>
      </c>
      <c r="L639" s="11" t="s">
        <v>2123</v>
      </c>
      <c r="M639" s="11" t="s">
        <v>2124</v>
      </c>
      <c r="N639" s="11" t="s">
        <v>1284</v>
      </c>
      <c r="O639" s="11" t="s">
        <v>2136</v>
      </c>
      <c r="P639" s="11" t="s">
        <v>90</v>
      </c>
    </row>
    <row r="640" hidden="1">
      <c r="A640" s="11">
        <v>635.0</v>
      </c>
      <c r="B640" s="11" t="s">
        <v>1380</v>
      </c>
      <c r="C640" s="11" t="s">
        <v>2403</v>
      </c>
      <c r="D640" s="11" t="s">
        <v>1381</v>
      </c>
      <c r="E640" s="11" t="s">
        <v>996</v>
      </c>
      <c r="F640" s="21"/>
      <c r="G640" s="11" t="s">
        <v>79</v>
      </c>
      <c r="H640" s="153">
        <v>37971.0</v>
      </c>
      <c r="I640" s="11" t="s">
        <v>2130</v>
      </c>
      <c r="J640" s="11" t="s">
        <v>2122</v>
      </c>
      <c r="K640" s="11" t="s">
        <v>2122</v>
      </c>
      <c r="L640" s="11" t="s">
        <v>2123</v>
      </c>
      <c r="M640" s="11" t="s">
        <v>2124</v>
      </c>
      <c r="N640" s="11" t="s">
        <v>1182</v>
      </c>
      <c r="O640" s="11" t="s">
        <v>2164</v>
      </c>
      <c r="P640" s="11" t="s">
        <v>81</v>
      </c>
    </row>
    <row r="641" hidden="1">
      <c r="A641" s="11">
        <v>636.0</v>
      </c>
      <c r="B641" s="11" t="s">
        <v>500</v>
      </c>
      <c r="C641" s="11" t="s">
        <v>2142</v>
      </c>
      <c r="D641" s="11" t="s">
        <v>110</v>
      </c>
      <c r="E641" s="11" t="s">
        <v>120</v>
      </c>
      <c r="F641" s="21"/>
      <c r="G641" s="11" t="s">
        <v>96</v>
      </c>
      <c r="H641" s="152">
        <v>40353.0</v>
      </c>
      <c r="I641" s="11" t="s">
        <v>2121</v>
      </c>
      <c r="J641" s="11" t="s">
        <v>2122</v>
      </c>
      <c r="K641" s="11" t="s">
        <v>2122</v>
      </c>
      <c r="L641" s="11" t="s">
        <v>2123</v>
      </c>
      <c r="M641" s="11" t="s">
        <v>2124</v>
      </c>
      <c r="N641" s="11" t="s">
        <v>1764</v>
      </c>
      <c r="O641" s="11" t="s">
        <v>2129</v>
      </c>
      <c r="P641" s="11" t="s">
        <v>83</v>
      </c>
    </row>
    <row r="642" hidden="1">
      <c r="A642" s="11">
        <v>637.0</v>
      </c>
      <c r="B642" s="11" t="s">
        <v>1312</v>
      </c>
      <c r="C642" s="11" t="s">
        <v>2313</v>
      </c>
      <c r="D642" s="11" t="s">
        <v>784</v>
      </c>
      <c r="E642" s="11" t="s">
        <v>251</v>
      </c>
      <c r="F642" s="21"/>
      <c r="G642" s="11" t="s">
        <v>96</v>
      </c>
      <c r="H642" s="152">
        <v>37819.0</v>
      </c>
      <c r="I642" s="11" t="s">
        <v>2121</v>
      </c>
      <c r="J642" s="11" t="s">
        <v>2122</v>
      </c>
      <c r="K642" s="11" t="s">
        <v>2122</v>
      </c>
      <c r="L642" s="11" t="s">
        <v>2123</v>
      </c>
      <c r="M642" s="11" t="s">
        <v>2124</v>
      </c>
      <c r="N642" s="11" t="s">
        <v>679</v>
      </c>
      <c r="O642" s="11" t="s">
        <v>2171</v>
      </c>
      <c r="P642" s="11" t="s">
        <v>90</v>
      </c>
    </row>
    <row r="643" hidden="1">
      <c r="A643" s="11">
        <v>638.0</v>
      </c>
      <c r="B643" s="11" t="s">
        <v>1731</v>
      </c>
      <c r="C643" s="11" t="s">
        <v>71</v>
      </c>
      <c r="D643" s="11" t="s">
        <v>911</v>
      </c>
      <c r="E643" s="11" t="s">
        <v>880</v>
      </c>
      <c r="F643" s="21"/>
      <c r="G643" s="11" t="s">
        <v>79</v>
      </c>
      <c r="H643" s="152">
        <v>36753.0</v>
      </c>
      <c r="I643" s="11" t="s">
        <v>2138</v>
      </c>
      <c r="J643" s="11" t="s">
        <v>2122</v>
      </c>
      <c r="K643" s="11" t="s">
        <v>2122</v>
      </c>
      <c r="L643" s="11" t="s">
        <v>2123</v>
      </c>
      <c r="M643" s="11" t="s">
        <v>2124</v>
      </c>
      <c r="N643" s="11" t="s">
        <v>1577</v>
      </c>
      <c r="O643" s="11" t="s">
        <v>2139</v>
      </c>
      <c r="P643" s="11" t="s">
        <v>90</v>
      </c>
    </row>
    <row r="644" hidden="1">
      <c r="A644" s="11">
        <v>639.0</v>
      </c>
      <c r="B644" s="11" t="s">
        <v>2404</v>
      </c>
      <c r="C644" s="11" t="s">
        <v>70</v>
      </c>
      <c r="D644" s="11" t="s">
        <v>157</v>
      </c>
      <c r="E644" s="21"/>
      <c r="F644" s="21"/>
      <c r="G644" s="11" t="s">
        <v>79</v>
      </c>
      <c r="H644" s="152">
        <v>36409.0</v>
      </c>
      <c r="I644" s="11" t="s">
        <v>2121</v>
      </c>
      <c r="J644" s="11" t="s">
        <v>2122</v>
      </c>
      <c r="K644" s="11" t="s">
        <v>2122</v>
      </c>
      <c r="L644" s="11" t="s">
        <v>2123</v>
      </c>
      <c r="M644" s="11" t="s">
        <v>2124</v>
      </c>
      <c r="N644" s="11" t="s">
        <v>1607</v>
      </c>
      <c r="O644" s="11" t="s">
        <v>2134</v>
      </c>
      <c r="P644" s="11" t="s">
        <v>90</v>
      </c>
    </row>
    <row r="645" hidden="1">
      <c r="A645" s="11">
        <v>640.0</v>
      </c>
      <c r="B645" s="11" t="s">
        <v>1028</v>
      </c>
      <c r="C645" s="11" t="s">
        <v>2142</v>
      </c>
      <c r="D645" s="11" t="s">
        <v>236</v>
      </c>
      <c r="E645" s="11" t="s">
        <v>110</v>
      </c>
      <c r="F645" s="21"/>
      <c r="G645" s="11" t="s">
        <v>96</v>
      </c>
      <c r="H645" s="152">
        <v>41281.0</v>
      </c>
      <c r="I645" s="11" t="s">
        <v>2121</v>
      </c>
      <c r="J645" s="11" t="s">
        <v>2122</v>
      </c>
      <c r="K645" s="11" t="s">
        <v>2122</v>
      </c>
      <c r="L645" s="11" t="s">
        <v>2123</v>
      </c>
      <c r="M645" s="11" t="s">
        <v>2124</v>
      </c>
      <c r="N645" s="11" t="s">
        <v>1753</v>
      </c>
      <c r="O645" s="11" t="s">
        <v>2213</v>
      </c>
      <c r="P645" s="11" t="s">
        <v>2205</v>
      </c>
    </row>
    <row r="646" hidden="1">
      <c r="A646" s="11">
        <v>641.0</v>
      </c>
      <c r="B646" s="11" t="s">
        <v>1679</v>
      </c>
      <c r="C646" s="11" t="s">
        <v>2148</v>
      </c>
      <c r="D646" s="11" t="s">
        <v>265</v>
      </c>
      <c r="E646" s="21"/>
      <c r="F646" s="21"/>
      <c r="G646" s="11" t="s">
        <v>96</v>
      </c>
      <c r="H646" s="152">
        <v>36768.0</v>
      </c>
      <c r="I646" s="11" t="s">
        <v>2138</v>
      </c>
      <c r="J646" s="11" t="s">
        <v>2122</v>
      </c>
      <c r="K646" s="11" t="s">
        <v>2122</v>
      </c>
      <c r="L646" s="11" t="s">
        <v>2123</v>
      </c>
      <c r="M646" s="11" t="s">
        <v>2124</v>
      </c>
      <c r="N646" s="11" t="s">
        <v>1520</v>
      </c>
      <c r="O646" s="11" t="s">
        <v>2139</v>
      </c>
      <c r="P646" s="11" t="s">
        <v>90</v>
      </c>
    </row>
    <row r="647" hidden="1">
      <c r="A647" s="11">
        <v>642.0</v>
      </c>
      <c r="B647" s="11" t="s">
        <v>371</v>
      </c>
      <c r="C647" s="11" t="s">
        <v>2137</v>
      </c>
      <c r="D647" s="11" t="s">
        <v>372</v>
      </c>
      <c r="E647" s="21"/>
      <c r="F647" s="21"/>
      <c r="G647" s="11" t="s">
        <v>96</v>
      </c>
      <c r="H647" s="152">
        <v>39239.0</v>
      </c>
      <c r="I647" s="11" t="s">
        <v>2130</v>
      </c>
      <c r="J647" s="11" t="s">
        <v>2122</v>
      </c>
      <c r="K647" s="11" t="s">
        <v>2122</v>
      </c>
      <c r="L647" s="11" t="s">
        <v>2123</v>
      </c>
      <c r="M647" s="11" t="s">
        <v>2124</v>
      </c>
      <c r="N647" s="11" t="s">
        <v>795</v>
      </c>
      <c r="O647" s="11" t="s">
        <v>2152</v>
      </c>
      <c r="P647" s="11" t="s">
        <v>83</v>
      </c>
    </row>
    <row r="648" hidden="1">
      <c r="A648" s="11">
        <v>643.0</v>
      </c>
      <c r="B648" s="11" t="s">
        <v>1451</v>
      </c>
      <c r="C648" s="11" t="s">
        <v>79</v>
      </c>
      <c r="D648" s="11" t="s">
        <v>412</v>
      </c>
      <c r="E648" s="21"/>
      <c r="F648" s="21"/>
      <c r="G648" s="11" t="s">
        <v>96</v>
      </c>
      <c r="H648" s="152">
        <v>37116.0</v>
      </c>
      <c r="I648" s="11" t="s">
        <v>2121</v>
      </c>
      <c r="J648" s="11" t="s">
        <v>2122</v>
      </c>
      <c r="K648" s="11" t="s">
        <v>2122</v>
      </c>
      <c r="L648" s="11" t="s">
        <v>2123</v>
      </c>
      <c r="M648" s="11" t="s">
        <v>2124</v>
      </c>
      <c r="N648" s="11" t="s">
        <v>995</v>
      </c>
      <c r="O648" s="11" t="s">
        <v>2136</v>
      </c>
      <c r="P648" s="11" t="s">
        <v>90</v>
      </c>
    </row>
    <row r="649" hidden="1">
      <c r="A649" s="11">
        <v>644.0</v>
      </c>
      <c r="B649" s="11" t="s">
        <v>1243</v>
      </c>
      <c r="C649" s="11" t="s">
        <v>2156</v>
      </c>
      <c r="D649" s="11" t="s">
        <v>1244</v>
      </c>
      <c r="E649" s="21"/>
      <c r="F649" s="21"/>
      <c r="G649" s="11" t="s">
        <v>79</v>
      </c>
      <c r="H649" s="152">
        <v>37362.0</v>
      </c>
      <c r="I649" s="11" t="s">
        <v>2121</v>
      </c>
      <c r="J649" s="11" t="s">
        <v>2122</v>
      </c>
      <c r="K649" s="11" t="s">
        <v>2405</v>
      </c>
      <c r="L649" s="11" t="s">
        <v>2123</v>
      </c>
      <c r="M649" s="11" t="s">
        <v>2124</v>
      </c>
      <c r="N649" s="11" t="s">
        <v>513</v>
      </c>
      <c r="O649" s="11" t="s">
        <v>2171</v>
      </c>
      <c r="P649" s="11" t="s">
        <v>90</v>
      </c>
    </row>
    <row r="650" hidden="1">
      <c r="A650" s="11">
        <v>645.0</v>
      </c>
      <c r="B650" s="11" t="s">
        <v>1530</v>
      </c>
      <c r="C650" s="11" t="s">
        <v>2267</v>
      </c>
      <c r="D650" s="11" t="s">
        <v>172</v>
      </c>
      <c r="E650" s="21"/>
      <c r="F650" s="21"/>
      <c r="G650" s="11" t="s">
        <v>79</v>
      </c>
      <c r="H650" s="152">
        <v>37204.0</v>
      </c>
      <c r="I650" s="11" t="s">
        <v>2121</v>
      </c>
      <c r="J650" s="11" t="s">
        <v>2122</v>
      </c>
      <c r="K650" s="11" t="s">
        <v>2122</v>
      </c>
      <c r="L650" s="11" t="s">
        <v>2123</v>
      </c>
      <c r="M650" s="11" t="s">
        <v>2124</v>
      </c>
      <c r="N650" s="11" t="s">
        <v>1216</v>
      </c>
      <c r="O650" s="11" t="s">
        <v>2136</v>
      </c>
      <c r="P650" s="11" t="s">
        <v>90</v>
      </c>
    </row>
    <row r="651" hidden="1">
      <c r="A651" s="11">
        <v>646.0</v>
      </c>
      <c r="B651" s="11" t="s">
        <v>423</v>
      </c>
      <c r="C651" s="11" t="s">
        <v>2137</v>
      </c>
      <c r="D651" s="11" t="s">
        <v>320</v>
      </c>
      <c r="E651" s="11" t="s">
        <v>78</v>
      </c>
      <c r="F651" s="21"/>
      <c r="G651" s="11" t="s">
        <v>79</v>
      </c>
      <c r="H651" s="152">
        <v>39881.0</v>
      </c>
      <c r="I651" s="11" t="s">
        <v>2121</v>
      </c>
      <c r="J651" s="11" t="s">
        <v>2122</v>
      </c>
      <c r="K651" s="11" t="s">
        <v>2122</v>
      </c>
      <c r="L651" s="11" t="s">
        <v>2123</v>
      </c>
      <c r="M651" s="11" t="s">
        <v>2124</v>
      </c>
      <c r="N651" s="11" t="s">
        <v>466</v>
      </c>
      <c r="O651" s="11" t="s">
        <v>2127</v>
      </c>
      <c r="P651" s="11" t="s">
        <v>83</v>
      </c>
    </row>
    <row r="652" hidden="1">
      <c r="A652" s="11">
        <v>647.0</v>
      </c>
      <c r="B652" s="11" t="s">
        <v>423</v>
      </c>
      <c r="C652" s="11" t="s">
        <v>2137</v>
      </c>
      <c r="D652" s="11" t="s">
        <v>113</v>
      </c>
      <c r="E652" s="11" t="s">
        <v>95</v>
      </c>
      <c r="F652" s="21"/>
      <c r="G652" s="11" t="s">
        <v>96</v>
      </c>
      <c r="H652" s="152">
        <v>38215.0</v>
      </c>
      <c r="I652" s="11" t="s">
        <v>2138</v>
      </c>
      <c r="J652" s="11" t="s">
        <v>2122</v>
      </c>
      <c r="K652" s="11" t="s">
        <v>2122</v>
      </c>
      <c r="L652" s="11" t="s">
        <v>2123</v>
      </c>
      <c r="M652" s="11" t="s">
        <v>2124</v>
      </c>
      <c r="N652" s="11" t="s">
        <v>1302</v>
      </c>
      <c r="O652" s="11" t="s">
        <v>2164</v>
      </c>
      <c r="P652" s="11" t="s">
        <v>81</v>
      </c>
    </row>
    <row r="653" hidden="1">
      <c r="A653" s="11">
        <v>648.0</v>
      </c>
      <c r="B653" s="11" t="s">
        <v>416</v>
      </c>
      <c r="C653" s="11" t="s">
        <v>70</v>
      </c>
      <c r="D653" s="11" t="s">
        <v>335</v>
      </c>
      <c r="E653" s="21"/>
      <c r="F653" s="21"/>
      <c r="G653" s="11" t="s">
        <v>79</v>
      </c>
      <c r="H653" s="152">
        <v>37885.0</v>
      </c>
      <c r="I653" s="11" t="s">
        <v>2138</v>
      </c>
      <c r="J653" s="11" t="s">
        <v>2122</v>
      </c>
      <c r="K653" s="11" t="s">
        <v>2122</v>
      </c>
      <c r="L653" s="11" t="s">
        <v>2123</v>
      </c>
      <c r="M653" s="11" t="s">
        <v>2124</v>
      </c>
      <c r="N653" s="11" t="s">
        <v>1353</v>
      </c>
      <c r="O653" s="11" t="s">
        <v>2150</v>
      </c>
      <c r="P653" s="11" t="s">
        <v>81</v>
      </c>
    </row>
    <row r="654" hidden="1">
      <c r="A654" s="11">
        <v>649.0</v>
      </c>
      <c r="B654" s="11" t="s">
        <v>380</v>
      </c>
      <c r="C654" s="11" t="s">
        <v>2156</v>
      </c>
      <c r="D654" s="11" t="s">
        <v>115</v>
      </c>
      <c r="E654" s="11" t="s">
        <v>157</v>
      </c>
      <c r="F654" s="21"/>
      <c r="G654" s="11" t="s">
        <v>79</v>
      </c>
      <c r="H654" s="152">
        <v>39200.0</v>
      </c>
      <c r="I654" s="11" t="s">
        <v>2138</v>
      </c>
      <c r="J654" s="11" t="s">
        <v>2122</v>
      </c>
      <c r="K654" s="11" t="s">
        <v>2122</v>
      </c>
      <c r="L654" s="11" t="s">
        <v>2123</v>
      </c>
      <c r="M654" s="11" t="s">
        <v>2124</v>
      </c>
      <c r="N654" s="11" t="s">
        <v>795</v>
      </c>
      <c r="O654" s="11" t="s">
        <v>2152</v>
      </c>
      <c r="P654" s="11" t="s">
        <v>83</v>
      </c>
    </row>
    <row r="655" hidden="1">
      <c r="A655" s="11">
        <v>650.0</v>
      </c>
      <c r="B655" s="11" t="s">
        <v>380</v>
      </c>
      <c r="C655" s="11" t="s">
        <v>2156</v>
      </c>
      <c r="D655" s="11" t="s">
        <v>1382</v>
      </c>
      <c r="E655" s="11" t="s">
        <v>896</v>
      </c>
      <c r="F655" s="21"/>
      <c r="G655" s="11" t="s">
        <v>96</v>
      </c>
      <c r="H655" s="152">
        <v>38397.0</v>
      </c>
      <c r="I655" s="11" t="s">
        <v>2138</v>
      </c>
      <c r="J655" s="11" t="s">
        <v>2122</v>
      </c>
      <c r="K655" s="11" t="s">
        <v>2122</v>
      </c>
      <c r="L655" s="11" t="s">
        <v>2123</v>
      </c>
      <c r="M655" s="11" t="s">
        <v>2124</v>
      </c>
      <c r="N655" s="11" t="s">
        <v>1182</v>
      </c>
      <c r="O655" s="11" t="s">
        <v>2164</v>
      </c>
      <c r="P655" s="11" t="s">
        <v>81</v>
      </c>
    </row>
    <row r="656" hidden="1">
      <c r="A656" s="11">
        <v>651.0</v>
      </c>
      <c r="B656" s="11" t="s">
        <v>2406</v>
      </c>
      <c r="C656" s="11" t="s">
        <v>2135</v>
      </c>
      <c r="D656" s="11" t="s">
        <v>842</v>
      </c>
      <c r="E656" s="11" t="s">
        <v>200</v>
      </c>
      <c r="F656" s="21"/>
      <c r="G656" s="11" t="s">
        <v>96</v>
      </c>
      <c r="H656" s="153">
        <v>36452.0</v>
      </c>
      <c r="I656" s="11" t="s">
        <v>2121</v>
      </c>
      <c r="J656" s="11" t="s">
        <v>2122</v>
      </c>
      <c r="K656" s="11" t="s">
        <v>2122</v>
      </c>
      <c r="L656" s="11" t="s">
        <v>2123</v>
      </c>
      <c r="M656" s="11" t="s">
        <v>2124</v>
      </c>
      <c r="N656" s="11" t="s">
        <v>1631</v>
      </c>
      <c r="O656" s="11" t="s">
        <v>2134</v>
      </c>
      <c r="P656" s="11" t="s">
        <v>90</v>
      </c>
    </row>
    <row r="657" hidden="1">
      <c r="A657" s="11">
        <v>652.0</v>
      </c>
      <c r="B657" s="11" t="s">
        <v>146</v>
      </c>
      <c r="C657" s="11" t="s">
        <v>96</v>
      </c>
      <c r="D657" s="11" t="s">
        <v>540</v>
      </c>
      <c r="E657" s="11" t="s">
        <v>919</v>
      </c>
      <c r="F657" s="21"/>
      <c r="G657" s="11" t="s">
        <v>79</v>
      </c>
      <c r="H657" s="152">
        <v>39530.0</v>
      </c>
      <c r="I657" s="11" t="s">
        <v>2138</v>
      </c>
      <c r="J657" s="11" t="s">
        <v>2122</v>
      </c>
      <c r="K657" s="11" t="s">
        <v>2122</v>
      </c>
      <c r="L657" s="11" t="s">
        <v>2123</v>
      </c>
      <c r="M657" s="11" t="s">
        <v>2124</v>
      </c>
      <c r="N657" s="11" t="s">
        <v>729</v>
      </c>
      <c r="O657" s="11" t="s">
        <v>2141</v>
      </c>
      <c r="P657" s="11" t="s">
        <v>83</v>
      </c>
    </row>
    <row r="658" hidden="1">
      <c r="A658" s="11">
        <v>653.0</v>
      </c>
      <c r="B658" s="11" t="s">
        <v>146</v>
      </c>
      <c r="C658" s="11" t="s">
        <v>2319</v>
      </c>
      <c r="D658" s="11" t="s">
        <v>2407</v>
      </c>
      <c r="E658" s="21"/>
      <c r="F658" s="21"/>
      <c r="G658" s="11" t="s">
        <v>96</v>
      </c>
      <c r="H658" s="152">
        <v>40598.0</v>
      </c>
      <c r="I658" s="11" t="s">
        <v>2121</v>
      </c>
      <c r="J658" s="11" t="s">
        <v>2122</v>
      </c>
      <c r="K658" s="11" t="s">
        <v>2122</v>
      </c>
      <c r="L658" s="11" t="s">
        <v>2123</v>
      </c>
      <c r="M658" s="11" t="s">
        <v>2124</v>
      </c>
      <c r="N658" s="11" t="s">
        <v>950</v>
      </c>
      <c r="O658" s="11" t="s">
        <v>2155</v>
      </c>
      <c r="P658" s="11" t="s">
        <v>83</v>
      </c>
    </row>
    <row r="659" hidden="1">
      <c r="A659" s="11">
        <v>654.0</v>
      </c>
      <c r="B659" s="11" t="s">
        <v>632</v>
      </c>
      <c r="C659" s="11" t="s">
        <v>2142</v>
      </c>
      <c r="D659" s="11" t="s">
        <v>451</v>
      </c>
      <c r="E659" s="11" t="s">
        <v>633</v>
      </c>
      <c r="F659" s="21"/>
      <c r="G659" s="11" t="s">
        <v>79</v>
      </c>
      <c r="H659" s="152">
        <v>40044.0</v>
      </c>
      <c r="I659" s="11" t="s">
        <v>2121</v>
      </c>
      <c r="J659" s="11" t="s">
        <v>2122</v>
      </c>
      <c r="K659" s="11" t="s">
        <v>2122</v>
      </c>
      <c r="L659" s="11" t="s">
        <v>2123</v>
      </c>
      <c r="M659" s="11" t="s">
        <v>2124</v>
      </c>
      <c r="N659" s="11" t="s">
        <v>396</v>
      </c>
      <c r="O659" s="11" t="s">
        <v>2127</v>
      </c>
      <c r="P659" s="11" t="s">
        <v>83</v>
      </c>
    </row>
    <row r="660" hidden="1">
      <c r="A660" s="11">
        <v>655.0</v>
      </c>
      <c r="B660" s="11" t="s">
        <v>632</v>
      </c>
      <c r="C660" s="11" t="s">
        <v>2135</v>
      </c>
      <c r="D660" s="11" t="s">
        <v>607</v>
      </c>
      <c r="E660" s="11" t="s">
        <v>412</v>
      </c>
      <c r="F660" s="21"/>
      <c r="G660" s="11" t="s">
        <v>96</v>
      </c>
      <c r="H660" s="152">
        <v>38249.0</v>
      </c>
      <c r="I660" s="11" t="s">
        <v>2121</v>
      </c>
      <c r="J660" s="11" t="s">
        <v>2122</v>
      </c>
      <c r="K660" s="11" t="s">
        <v>2122</v>
      </c>
      <c r="L660" s="11" t="s">
        <v>2123</v>
      </c>
      <c r="M660" s="11" t="s">
        <v>2124</v>
      </c>
      <c r="N660" s="11" t="s">
        <v>1182</v>
      </c>
      <c r="O660" s="11" t="s">
        <v>2164</v>
      </c>
      <c r="P660" s="11" t="s">
        <v>81</v>
      </c>
    </row>
    <row r="661" hidden="1">
      <c r="A661" s="11">
        <v>656.0</v>
      </c>
      <c r="B661" s="11" t="s">
        <v>879</v>
      </c>
      <c r="C661" s="11" t="s">
        <v>79</v>
      </c>
      <c r="D661" s="11" t="s">
        <v>880</v>
      </c>
      <c r="E661" s="21"/>
      <c r="F661" s="21"/>
      <c r="G661" s="11" t="s">
        <v>79</v>
      </c>
      <c r="H661" s="152">
        <v>38592.0</v>
      </c>
      <c r="I661" s="11" t="s">
        <v>2408</v>
      </c>
      <c r="J661" s="11" t="s">
        <v>2122</v>
      </c>
      <c r="K661" s="11" t="s">
        <v>2122</v>
      </c>
      <c r="L661" s="11" t="s">
        <v>2123</v>
      </c>
      <c r="M661" s="11" t="s">
        <v>2124</v>
      </c>
      <c r="N661" s="11" t="s">
        <v>1078</v>
      </c>
      <c r="O661" s="11" t="s">
        <v>2125</v>
      </c>
      <c r="P661" s="11" t="s">
        <v>81</v>
      </c>
    </row>
    <row r="662" hidden="1">
      <c r="A662" s="11">
        <v>657.0</v>
      </c>
      <c r="B662" s="11" t="s">
        <v>1532</v>
      </c>
      <c r="C662" s="11" t="s">
        <v>2126</v>
      </c>
      <c r="D662" s="11" t="s">
        <v>1533</v>
      </c>
      <c r="E662" s="21"/>
      <c r="F662" s="21"/>
      <c r="G662" s="11" t="s">
        <v>96</v>
      </c>
      <c r="H662" s="152">
        <v>37068.0</v>
      </c>
      <c r="I662" s="11" t="s">
        <v>2121</v>
      </c>
      <c r="J662" s="11" t="s">
        <v>2122</v>
      </c>
      <c r="K662" s="11" t="s">
        <v>2122</v>
      </c>
      <c r="L662" s="11" t="s">
        <v>2123</v>
      </c>
      <c r="M662" s="11" t="s">
        <v>2124</v>
      </c>
      <c r="N662" s="11" t="s">
        <v>1216</v>
      </c>
      <c r="O662" s="11" t="s">
        <v>2136</v>
      </c>
      <c r="P662" s="11" t="s">
        <v>90</v>
      </c>
    </row>
    <row r="663" hidden="1">
      <c r="A663" s="11">
        <v>658.0</v>
      </c>
      <c r="B663" s="11" t="s">
        <v>148</v>
      </c>
      <c r="C663" s="11" t="s">
        <v>2126</v>
      </c>
      <c r="D663" s="11" t="s">
        <v>149</v>
      </c>
      <c r="E663" s="11" t="s">
        <v>107</v>
      </c>
      <c r="F663" s="21"/>
      <c r="G663" s="11" t="s">
        <v>79</v>
      </c>
      <c r="H663" s="152">
        <v>40554.0</v>
      </c>
      <c r="I663" s="11" t="s">
        <v>2138</v>
      </c>
      <c r="J663" s="11" t="s">
        <v>2122</v>
      </c>
      <c r="K663" s="11" t="s">
        <v>2122</v>
      </c>
      <c r="L663" s="11" t="s">
        <v>2123</v>
      </c>
      <c r="M663" s="11" t="s">
        <v>2124</v>
      </c>
      <c r="N663" s="11" t="s">
        <v>950</v>
      </c>
      <c r="O663" s="11" t="s">
        <v>2155</v>
      </c>
      <c r="P663" s="11" t="s">
        <v>83</v>
      </c>
    </row>
    <row r="664" hidden="1">
      <c r="A664" s="11">
        <v>659.0</v>
      </c>
      <c r="B664" s="11" t="s">
        <v>148</v>
      </c>
      <c r="C664" s="11" t="s">
        <v>2126</v>
      </c>
      <c r="D664" s="11" t="s">
        <v>873</v>
      </c>
      <c r="E664" s="11" t="s">
        <v>136</v>
      </c>
      <c r="F664" s="21"/>
      <c r="G664" s="11" t="s">
        <v>96</v>
      </c>
      <c r="H664" s="152">
        <v>39698.0</v>
      </c>
      <c r="I664" s="11" t="s">
        <v>2145</v>
      </c>
      <c r="J664" s="11" t="s">
        <v>2122</v>
      </c>
      <c r="K664" s="11" t="s">
        <v>2122</v>
      </c>
      <c r="L664" s="11" t="s">
        <v>2123</v>
      </c>
      <c r="M664" s="11" t="s">
        <v>2124</v>
      </c>
      <c r="N664" s="11" t="s">
        <v>669</v>
      </c>
      <c r="O664" s="11" t="s">
        <v>2141</v>
      </c>
      <c r="P664" s="11" t="s">
        <v>83</v>
      </c>
    </row>
    <row r="665" hidden="1">
      <c r="A665" s="11">
        <v>660.0</v>
      </c>
      <c r="B665" s="11" t="s">
        <v>559</v>
      </c>
      <c r="C665" s="11" t="s">
        <v>96</v>
      </c>
      <c r="D665" s="11" t="s">
        <v>78</v>
      </c>
      <c r="E665" s="11" t="s">
        <v>173</v>
      </c>
      <c r="F665" s="21"/>
      <c r="G665" s="11" t="s">
        <v>79</v>
      </c>
      <c r="H665" s="152">
        <v>39506.0</v>
      </c>
      <c r="I665" s="11" t="s">
        <v>2138</v>
      </c>
      <c r="J665" s="11" t="s">
        <v>2122</v>
      </c>
      <c r="K665" s="11" t="s">
        <v>2122</v>
      </c>
      <c r="L665" s="11" t="s">
        <v>2123</v>
      </c>
      <c r="M665" s="11" t="s">
        <v>2124</v>
      </c>
      <c r="N665" s="11" t="s">
        <v>669</v>
      </c>
      <c r="O665" s="11" t="s">
        <v>2141</v>
      </c>
      <c r="P665" s="11" t="s">
        <v>83</v>
      </c>
    </row>
    <row r="666" hidden="1">
      <c r="A666" s="11">
        <v>661.0</v>
      </c>
      <c r="B666" s="11" t="s">
        <v>559</v>
      </c>
      <c r="C666" s="11" t="s">
        <v>2409</v>
      </c>
      <c r="D666" s="11" t="s">
        <v>165</v>
      </c>
      <c r="E666" s="11" t="s">
        <v>78</v>
      </c>
      <c r="F666" s="11" t="s">
        <v>115</v>
      </c>
      <c r="G666" s="11" t="s">
        <v>79</v>
      </c>
      <c r="H666" s="152">
        <v>40203.0</v>
      </c>
      <c r="I666" s="11" t="s">
        <v>2121</v>
      </c>
      <c r="J666" s="11" t="s">
        <v>2122</v>
      </c>
      <c r="K666" s="11" t="s">
        <v>2122</v>
      </c>
      <c r="L666" s="11" t="s">
        <v>2123</v>
      </c>
      <c r="M666" s="11" t="s">
        <v>2124</v>
      </c>
      <c r="N666" s="11" t="s">
        <v>1768</v>
      </c>
      <c r="O666" s="11" t="s">
        <v>2129</v>
      </c>
      <c r="P666" s="11" t="s">
        <v>83</v>
      </c>
    </row>
    <row r="667" hidden="1">
      <c r="A667" s="11">
        <v>662.0</v>
      </c>
      <c r="B667" s="11" t="s">
        <v>344</v>
      </c>
      <c r="C667" s="11" t="s">
        <v>2137</v>
      </c>
      <c r="D667" s="11" t="s">
        <v>345</v>
      </c>
      <c r="E667" s="11" t="s">
        <v>346</v>
      </c>
      <c r="F667" s="21"/>
      <c r="G667" s="11" t="s">
        <v>96</v>
      </c>
      <c r="H667" s="152">
        <v>40793.0</v>
      </c>
      <c r="I667" s="11" t="s">
        <v>2138</v>
      </c>
      <c r="J667" s="11" t="s">
        <v>2122</v>
      </c>
      <c r="K667" s="11" t="s">
        <v>2122</v>
      </c>
      <c r="L667" s="11" t="s">
        <v>2123</v>
      </c>
      <c r="M667" s="11" t="s">
        <v>2124</v>
      </c>
      <c r="N667" s="11" t="s">
        <v>1056</v>
      </c>
      <c r="O667" s="11" t="s">
        <v>2155</v>
      </c>
      <c r="P667" s="11" t="s">
        <v>83</v>
      </c>
    </row>
    <row r="668" hidden="1">
      <c r="A668" s="11">
        <v>663.0</v>
      </c>
      <c r="B668" s="11" t="s">
        <v>501</v>
      </c>
      <c r="C668" s="11" t="s">
        <v>2137</v>
      </c>
      <c r="D668" s="11" t="s">
        <v>502</v>
      </c>
      <c r="E668" s="11" t="s">
        <v>310</v>
      </c>
      <c r="F668" s="21"/>
      <c r="G668" s="11" t="s">
        <v>96</v>
      </c>
      <c r="H668" s="153">
        <v>40136.0</v>
      </c>
      <c r="I668" s="11" t="s">
        <v>2138</v>
      </c>
      <c r="J668" s="11" t="s">
        <v>2122</v>
      </c>
      <c r="K668" s="11" t="s">
        <v>2122</v>
      </c>
      <c r="L668" s="11" t="s">
        <v>2123</v>
      </c>
      <c r="M668" s="11" t="s">
        <v>2124</v>
      </c>
      <c r="N668" s="11" t="s">
        <v>1764</v>
      </c>
      <c r="O668" s="11" t="s">
        <v>2129</v>
      </c>
      <c r="P668" s="11" t="s">
        <v>83</v>
      </c>
    </row>
    <row r="669" hidden="1">
      <c r="A669" s="11">
        <v>664.0</v>
      </c>
      <c r="B669" s="11" t="s">
        <v>154</v>
      </c>
      <c r="C669" s="11" t="s">
        <v>2142</v>
      </c>
      <c r="D669" s="11" t="s">
        <v>113</v>
      </c>
      <c r="E669" s="11" t="s">
        <v>110</v>
      </c>
      <c r="F669" s="21"/>
      <c r="G669" s="11" t="s">
        <v>96</v>
      </c>
      <c r="H669" s="152">
        <v>40662.0</v>
      </c>
      <c r="I669" s="11" t="s">
        <v>2138</v>
      </c>
      <c r="J669" s="11" t="s">
        <v>2122</v>
      </c>
      <c r="K669" s="11" t="s">
        <v>2122</v>
      </c>
      <c r="L669" s="11" t="s">
        <v>2123</v>
      </c>
      <c r="M669" s="11" t="s">
        <v>2124</v>
      </c>
      <c r="N669" s="11" t="s">
        <v>950</v>
      </c>
      <c r="O669" s="11" t="s">
        <v>2155</v>
      </c>
      <c r="P669" s="11" t="s">
        <v>83</v>
      </c>
    </row>
    <row r="670">
      <c r="A670" s="11">
        <v>665.0</v>
      </c>
      <c r="B670" s="11" t="s">
        <v>1620</v>
      </c>
      <c r="C670" s="11" t="s">
        <v>2137</v>
      </c>
      <c r="D670" s="11" t="s">
        <v>193</v>
      </c>
      <c r="E670" s="11" t="s">
        <v>896</v>
      </c>
      <c r="F670" s="21"/>
      <c r="G670" s="11" t="s">
        <v>96</v>
      </c>
      <c r="H670" s="152">
        <v>36570.0</v>
      </c>
      <c r="I670" s="11" t="s">
        <v>2121</v>
      </c>
      <c r="J670" s="11" t="s">
        <v>2122</v>
      </c>
      <c r="K670" s="11" t="s">
        <v>2122</v>
      </c>
      <c r="L670" s="11" t="s">
        <v>2123</v>
      </c>
      <c r="M670" s="11" t="s">
        <v>2124</v>
      </c>
      <c r="N670" s="11" t="s">
        <v>1410</v>
      </c>
      <c r="O670" s="11" t="s">
        <v>2139</v>
      </c>
      <c r="P670" s="11" t="s">
        <v>90</v>
      </c>
    </row>
    <row r="671" hidden="1">
      <c r="A671" s="11">
        <v>666.0</v>
      </c>
      <c r="B671" s="11" t="s">
        <v>2410</v>
      </c>
      <c r="C671" s="11" t="s">
        <v>96</v>
      </c>
      <c r="D671" s="11" t="s">
        <v>2411</v>
      </c>
      <c r="E671" s="11" t="s">
        <v>2412</v>
      </c>
      <c r="F671" s="21"/>
      <c r="G671" s="11" t="s">
        <v>96</v>
      </c>
      <c r="H671" s="152">
        <v>36193.0</v>
      </c>
      <c r="I671" s="11" t="s">
        <v>2121</v>
      </c>
      <c r="J671" s="11" t="s">
        <v>2122</v>
      </c>
      <c r="K671" s="11" t="s">
        <v>2122</v>
      </c>
      <c r="L671" s="11" t="s">
        <v>2123</v>
      </c>
      <c r="M671" s="11" t="s">
        <v>2124</v>
      </c>
      <c r="N671" s="11" t="s">
        <v>1690</v>
      </c>
      <c r="O671" s="11" t="s">
        <v>2134</v>
      </c>
      <c r="P671" s="11" t="s">
        <v>90</v>
      </c>
    </row>
    <row r="672" hidden="1">
      <c r="A672" s="11">
        <v>667.0</v>
      </c>
      <c r="B672" s="11" t="s">
        <v>2410</v>
      </c>
      <c r="C672" s="11" t="s">
        <v>96</v>
      </c>
      <c r="D672" s="11" t="s">
        <v>208</v>
      </c>
      <c r="E672" s="11" t="s">
        <v>404</v>
      </c>
      <c r="F672" s="21"/>
      <c r="G672" s="11" t="s">
        <v>96</v>
      </c>
      <c r="H672" s="152">
        <v>36986.0</v>
      </c>
      <c r="I672" s="11" t="s">
        <v>2121</v>
      </c>
      <c r="J672" s="11" t="s">
        <v>2122</v>
      </c>
      <c r="K672" s="11" t="s">
        <v>2122</v>
      </c>
      <c r="L672" s="11" t="s">
        <v>2123</v>
      </c>
      <c r="M672" s="11" t="s">
        <v>2124</v>
      </c>
      <c r="N672" s="11" t="s">
        <v>1343</v>
      </c>
      <c r="O672" s="11" t="s">
        <v>2136</v>
      </c>
      <c r="P672" s="11" t="s">
        <v>90</v>
      </c>
    </row>
    <row r="673" hidden="1">
      <c r="A673" s="11">
        <v>668.0</v>
      </c>
      <c r="B673" s="11" t="s">
        <v>1447</v>
      </c>
      <c r="C673" s="11" t="s">
        <v>2142</v>
      </c>
      <c r="D673" s="11" t="s">
        <v>1448</v>
      </c>
      <c r="E673" s="11" t="s">
        <v>232</v>
      </c>
      <c r="F673" s="21"/>
      <c r="G673" s="11" t="s">
        <v>96</v>
      </c>
      <c r="H673" s="153">
        <v>38303.0</v>
      </c>
      <c r="I673" s="11" t="s">
        <v>2138</v>
      </c>
      <c r="J673" s="11" t="s">
        <v>2122</v>
      </c>
      <c r="K673" s="11" t="s">
        <v>2122</v>
      </c>
      <c r="L673" s="11" t="s">
        <v>2123</v>
      </c>
      <c r="M673" s="11" t="s">
        <v>2124</v>
      </c>
      <c r="N673" s="11" t="s">
        <v>1237</v>
      </c>
      <c r="O673" s="11" t="s">
        <v>2164</v>
      </c>
      <c r="P673" s="11" t="s">
        <v>81</v>
      </c>
    </row>
    <row r="674" hidden="1">
      <c r="A674" s="11">
        <v>669.0</v>
      </c>
      <c r="B674" s="11" t="s">
        <v>390</v>
      </c>
      <c r="C674" s="11" t="s">
        <v>2413</v>
      </c>
      <c r="D674" s="11" t="s">
        <v>99</v>
      </c>
      <c r="E674" s="11" t="s">
        <v>461</v>
      </c>
      <c r="F674" s="21"/>
      <c r="G674" s="11" t="s">
        <v>96</v>
      </c>
      <c r="H674" s="152">
        <v>37340.0</v>
      </c>
      <c r="I674" s="11" t="s">
        <v>2138</v>
      </c>
      <c r="J674" s="11" t="s">
        <v>2122</v>
      </c>
      <c r="K674" s="11" t="s">
        <v>2122</v>
      </c>
      <c r="L674" s="11" t="s">
        <v>2123</v>
      </c>
      <c r="M674" s="11" t="s">
        <v>2124</v>
      </c>
      <c r="N674" s="11" t="s">
        <v>312</v>
      </c>
      <c r="O674" s="11" t="s">
        <v>2171</v>
      </c>
      <c r="P674" s="11" t="s">
        <v>90</v>
      </c>
    </row>
    <row r="675" hidden="1">
      <c r="A675" s="11">
        <v>670.0</v>
      </c>
      <c r="B675" s="11" t="s">
        <v>390</v>
      </c>
      <c r="C675" s="11" t="s">
        <v>2137</v>
      </c>
      <c r="D675" s="11" t="s">
        <v>244</v>
      </c>
      <c r="E675" s="11" t="s">
        <v>1166</v>
      </c>
      <c r="F675" s="21"/>
      <c r="G675" s="11" t="s">
        <v>96</v>
      </c>
      <c r="H675" s="152">
        <v>37494.0</v>
      </c>
      <c r="I675" s="11" t="s">
        <v>2121</v>
      </c>
      <c r="J675" s="11" t="s">
        <v>2122</v>
      </c>
      <c r="K675" s="11" t="s">
        <v>2122</v>
      </c>
      <c r="L675" s="11" t="s">
        <v>2123</v>
      </c>
      <c r="M675" s="11" t="s">
        <v>2124</v>
      </c>
      <c r="N675" s="11" t="s">
        <v>312</v>
      </c>
      <c r="O675" s="11" t="s">
        <v>2171</v>
      </c>
      <c r="P675" s="11" t="s">
        <v>90</v>
      </c>
    </row>
    <row r="676" hidden="1">
      <c r="A676" s="11">
        <v>671.0</v>
      </c>
      <c r="B676" s="11" t="s">
        <v>390</v>
      </c>
      <c r="C676" s="11" t="s">
        <v>2137</v>
      </c>
      <c r="D676" s="11" t="s">
        <v>314</v>
      </c>
      <c r="E676" s="11" t="s">
        <v>259</v>
      </c>
      <c r="F676" s="21"/>
      <c r="G676" s="11" t="s">
        <v>96</v>
      </c>
      <c r="H676" s="153">
        <v>39415.0</v>
      </c>
      <c r="I676" s="11" t="s">
        <v>2138</v>
      </c>
      <c r="J676" s="11" t="s">
        <v>2122</v>
      </c>
      <c r="K676" s="11" t="s">
        <v>2122</v>
      </c>
      <c r="L676" s="11" t="s">
        <v>2123</v>
      </c>
      <c r="M676" s="11" t="s">
        <v>2124</v>
      </c>
      <c r="N676" s="11" t="s">
        <v>795</v>
      </c>
      <c r="O676" s="11" t="s">
        <v>2152</v>
      </c>
      <c r="P676" s="11" t="s">
        <v>83</v>
      </c>
    </row>
    <row r="677" hidden="1">
      <c r="A677" s="11">
        <v>672.0</v>
      </c>
      <c r="B677" s="11" t="s">
        <v>2414</v>
      </c>
      <c r="C677" s="11" t="s">
        <v>2415</v>
      </c>
      <c r="D677" s="11" t="s">
        <v>994</v>
      </c>
      <c r="E677" s="11" t="s">
        <v>224</v>
      </c>
      <c r="F677" s="21"/>
      <c r="G677" s="11" t="s">
        <v>96</v>
      </c>
      <c r="H677" s="152">
        <v>36391.0</v>
      </c>
      <c r="I677" s="11" t="s">
        <v>2416</v>
      </c>
      <c r="J677" s="11" t="s">
        <v>2122</v>
      </c>
      <c r="K677" s="11" t="s">
        <v>2122</v>
      </c>
      <c r="L677" s="11" t="s">
        <v>2123</v>
      </c>
      <c r="M677" s="11" t="s">
        <v>2124</v>
      </c>
      <c r="N677" s="11" t="s">
        <v>1722</v>
      </c>
      <c r="O677" s="11" t="s">
        <v>2134</v>
      </c>
      <c r="P677" s="11" t="s">
        <v>90</v>
      </c>
    </row>
    <row r="678">
      <c r="A678" s="11">
        <v>673.0</v>
      </c>
      <c r="B678" s="11" t="s">
        <v>1621</v>
      </c>
      <c r="C678" s="11" t="s">
        <v>2144</v>
      </c>
      <c r="D678" s="11" t="s">
        <v>1189</v>
      </c>
      <c r="E678" s="11" t="s">
        <v>338</v>
      </c>
      <c r="F678" s="21"/>
      <c r="G678" s="11" t="s">
        <v>79</v>
      </c>
      <c r="H678" s="152">
        <v>36712.0</v>
      </c>
      <c r="I678" s="11" t="s">
        <v>2138</v>
      </c>
      <c r="J678" s="11" t="s">
        <v>2122</v>
      </c>
      <c r="K678" s="11" t="s">
        <v>2122</v>
      </c>
      <c r="L678" s="11" t="s">
        <v>2123</v>
      </c>
      <c r="M678" s="11" t="s">
        <v>2124</v>
      </c>
      <c r="N678" s="11" t="s">
        <v>1410</v>
      </c>
      <c r="O678" s="11" t="s">
        <v>2139</v>
      </c>
      <c r="P678" s="11" t="s">
        <v>90</v>
      </c>
    </row>
    <row r="679" hidden="1">
      <c r="A679" s="11">
        <v>674.0</v>
      </c>
      <c r="B679" s="11" t="s">
        <v>1384</v>
      </c>
      <c r="C679" s="11" t="s">
        <v>2378</v>
      </c>
      <c r="D679" s="11" t="s">
        <v>923</v>
      </c>
      <c r="E679" s="21"/>
      <c r="F679" s="21"/>
      <c r="G679" s="11" t="s">
        <v>79</v>
      </c>
      <c r="H679" s="152">
        <v>38212.0</v>
      </c>
      <c r="I679" s="11" t="s">
        <v>2121</v>
      </c>
      <c r="J679" s="11" t="s">
        <v>2122</v>
      </c>
      <c r="K679" s="11" t="s">
        <v>2122</v>
      </c>
      <c r="L679" s="11" t="s">
        <v>2123</v>
      </c>
      <c r="M679" s="11" t="s">
        <v>2124</v>
      </c>
      <c r="N679" s="11" t="s">
        <v>1182</v>
      </c>
      <c r="O679" s="11" t="s">
        <v>2164</v>
      </c>
      <c r="P679" s="11" t="s">
        <v>81</v>
      </c>
    </row>
    <row r="680" hidden="1">
      <c r="A680" s="11">
        <v>675.0</v>
      </c>
      <c r="B680" s="11" t="s">
        <v>76</v>
      </c>
      <c r="C680" s="11" t="s">
        <v>79</v>
      </c>
      <c r="D680" s="11" t="s">
        <v>603</v>
      </c>
      <c r="E680" s="11" t="s">
        <v>200</v>
      </c>
      <c r="F680" s="21"/>
      <c r="G680" s="11" t="s">
        <v>96</v>
      </c>
      <c r="H680" s="152">
        <v>39156.0</v>
      </c>
      <c r="I680" s="11" t="s">
        <v>2138</v>
      </c>
      <c r="J680" s="11" t="s">
        <v>2122</v>
      </c>
      <c r="K680" s="11" t="s">
        <v>2122</v>
      </c>
      <c r="L680" s="11" t="s">
        <v>2123</v>
      </c>
      <c r="M680" s="11" t="s">
        <v>2124</v>
      </c>
      <c r="N680" s="11" t="s">
        <v>851</v>
      </c>
      <c r="O680" s="11" t="s">
        <v>2152</v>
      </c>
      <c r="P680" s="11" t="s">
        <v>83</v>
      </c>
    </row>
    <row r="681" hidden="1">
      <c r="A681" s="11">
        <v>676.0</v>
      </c>
      <c r="B681" s="11" t="s">
        <v>2417</v>
      </c>
      <c r="C681" s="11" t="s">
        <v>79</v>
      </c>
      <c r="D681" s="11" t="s">
        <v>2418</v>
      </c>
      <c r="E681" s="11" t="s">
        <v>577</v>
      </c>
      <c r="F681" s="21"/>
      <c r="G681" s="11" t="s">
        <v>79</v>
      </c>
      <c r="H681" s="152">
        <v>36063.0</v>
      </c>
      <c r="I681" s="11" t="s">
        <v>2227</v>
      </c>
      <c r="J681" s="11" t="s">
        <v>2122</v>
      </c>
      <c r="K681" s="11" t="s">
        <v>2122</v>
      </c>
      <c r="L681" s="11" t="s">
        <v>2123</v>
      </c>
      <c r="M681" s="11" t="s">
        <v>2124</v>
      </c>
      <c r="N681" s="11" t="s">
        <v>1607</v>
      </c>
      <c r="O681" s="11" t="s">
        <v>2134</v>
      </c>
      <c r="P681" s="11" t="s">
        <v>90</v>
      </c>
    </row>
    <row r="682" hidden="1">
      <c r="A682" s="11">
        <v>677.0</v>
      </c>
      <c r="B682" s="11" t="s">
        <v>758</v>
      </c>
      <c r="C682" s="11" t="s">
        <v>79</v>
      </c>
      <c r="D682" s="11" t="s">
        <v>110</v>
      </c>
      <c r="E682" s="21"/>
      <c r="F682" s="21"/>
      <c r="G682" s="11" t="s">
        <v>96</v>
      </c>
      <c r="H682" s="152">
        <v>40045.0</v>
      </c>
      <c r="I682" s="11" t="s">
        <v>2138</v>
      </c>
      <c r="J682" s="11" t="s">
        <v>2122</v>
      </c>
      <c r="K682" s="11" t="s">
        <v>2122</v>
      </c>
      <c r="L682" s="11" t="s">
        <v>2123</v>
      </c>
      <c r="M682" s="11" t="s">
        <v>2124</v>
      </c>
      <c r="N682" s="11" t="s">
        <v>529</v>
      </c>
      <c r="O682" s="11" t="s">
        <v>2127</v>
      </c>
      <c r="P682" s="11" t="s">
        <v>83</v>
      </c>
    </row>
    <row r="683" hidden="1">
      <c r="A683" s="11">
        <v>678.0</v>
      </c>
      <c r="B683" s="11" t="s">
        <v>561</v>
      </c>
      <c r="C683" s="11" t="s">
        <v>70</v>
      </c>
      <c r="D683" s="11" t="s">
        <v>562</v>
      </c>
      <c r="E683" s="21"/>
      <c r="F683" s="21"/>
      <c r="G683" s="11" t="s">
        <v>79</v>
      </c>
      <c r="H683" s="152">
        <v>40200.0</v>
      </c>
      <c r="I683" s="11" t="s">
        <v>2130</v>
      </c>
      <c r="J683" s="11" t="s">
        <v>2122</v>
      </c>
      <c r="K683" s="11" t="s">
        <v>2122</v>
      </c>
      <c r="L683" s="11" t="s">
        <v>2123</v>
      </c>
      <c r="M683" s="11" t="s">
        <v>2124</v>
      </c>
      <c r="N683" s="11" t="s">
        <v>1763</v>
      </c>
      <c r="O683" s="11" t="s">
        <v>2129</v>
      </c>
      <c r="P683" s="11" t="s">
        <v>83</v>
      </c>
    </row>
    <row r="684" hidden="1">
      <c r="A684" s="11">
        <v>679.0</v>
      </c>
      <c r="B684" s="11" t="s">
        <v>561</v>
      </c>
      <c r="C684" s="11" t="s">
        <v>2167</v>
      </c>
      <c r="D684" s="11" t="s">
        <v>1677</v>
      </c>
      <c r="E684" s="21"/>
      <c r="F684" s="21"/>
      <c r="G684" s="11" t="s">
        <v>96</v>
      </c>
      <c r="H684" s="152">
        <v>36630.0</v>
      </c>
      <c r="I684" s="11" t="s">
        <v>2121</v>
      </c>
      <c r="J684" s="11" t="s">
        <v>2122</v>
      </c>
      <c r="K684" s="11" t="s">
        <v>2122</v>
      </c>
      <c r="L684" s="11" t="s">
        <v>2123</v>
      </c>
      <c r="M684" s="11" t="s">
        <v>2124</v>
      </c>
      <c r="N684" s="11" t="s">
        <v>1661</v>
      </c>
      <c r="O684" s="11" t="s">
        <v>2134</v>
      </c>
      <c r="P684" s="11" t="s">
        <v>90</v>
      </c>
    </row>
    <row r="685" hidden="1">
      <c r="A685" s="11">
        <v>680.0</v>
      </c>
      <c r="B685" s="11" t="s">
        <v>786</v>
      </c>
      <c r="C685" s="11" t="s">
        <v>2144</v>
      </c>
      <c r="D685" s="11" t="s">
        <v>175</v>
      </c>
      <c r="E685" s="21"/>
      <c r="F685" s="21"/>
      <c r="G685" s="11" t="s">
        <v>79</v>
      </c>
      <c r="H685" s="152">
        <v>39030.0</v>
      </c>
      <c r="I685" s="11" t="s">
        <v>2138</v>
      </c>
      <c r="J685" s="11" t="s">
        <v>2122</v>
      </c>
      <c r="K685" s="11" t="s">
        <v>2122</v>
      </c>
      <c r="L685" s="11" t="s">
        <v>2123</v>
      </c>
      <c r="M685" s="11" t="s">
        <v>2124</v>
      </c>
      <c r="N685" s="11" t="s">
        <v>904</v>
      </c>
      <c r="O685" s="11" t="s">
        <v>2152</v>
      </c>
      <c r="P685" s="11" t="s">
        <v>83</v>
      </c>
    </row>
    <row r="686" hidden="1">
      <c r="A686" s="11">
        <v>681.0</v>
      </c>
      <c r="B686" s="11" t="s">
        <v>786</v>
      </c>
      <c r="C686" s="11" t="s">
        <v>2153</v>
      </c>
      <c r="D686" s="11" t="s">
        <v>457</v>
      </c>
      <c r="E686" s="11" t="s">
        <v>1148</v>
      </c>
      <c r="F686" s="21"/>
      <c r="G686" s="11" t="s">
        <v>96</v>
      </c>
      <c r="H686" s="153">
        <v>39077.0</v>
      </c>
      <c r="I686" s="11" t="s">
        <v>2138</v>
      </c>
      <c r="J686" s="11" t="s">
        <v>2122</v>
      </c>
      <c r="K686" s="11" t="s">
        <v>2122</v>
      </c>
      <c r="L686" s="11" t="s">
        <v>2123</v>
      </c>
      <c r="M686" s="11" t="s">
        <v>2124</v>
      </c>
      <c r="N686" s="11" t="s">
        <v>508</v>
      </c>
      <c r="O686" s="11" t="s">
        <v>2131</v>
      </c>
      <c r="P686" s="11" t="s">
        <v>81</v>
      </c>
    </row>
    <row r="687" hidden="1">
      <c r="A687" s="11">
        <v>682.0</v>
      </c>
      <c r="B687" s="11" t="s">
        <v>397</v>
      </c>
      <c r="C687" s="11" t="s">
        <v>2137</v>
      </c>
      <c r="D687" s="11" t="s">
        <v>314</v>
      </c>
      <c r="E687" s="11" t="s">
        <v>252</v>
      </c>
      <c r="F687" s="21"/>
      <c r="G687" s="11" t="s">
        <v>96</v>
      </c>
      <c r="H687" s="152">
        <v>39269.0</v>
      </c>
      <c r="I687" s="11" t="s">
        <v>2138</v>
      </c>
      <c r="J687" s="11" t="s">
        <v>2122</v>
      </c>
      <c r="K687" s="11" t="s">
        <v>2122</v>
      </c>
      <c r="L687" s="11" t="s">
        <v>2123</v>
      </c>
      <c r="M687" s="11" t="s">
        <v>2124</v>
      </c>
      <c r="N687" s="11" t="s">
        <v>795</v>
      </c>
      <c r="O687" s="11" t="s">
        <v>2152</v>
      </c>
      <c r="P687" s="11" t="s">
        <v>83</v>
      </c>
    </row>
    <row r="688" hidden="1">
      <c r="A688" s="11">
        <v>683.0</v>
      </c>
      <c r="B688" s="11" t="s">
        <v>920</v>
      </c>
      <c r="C688" s="11" t="s">
        <v>2142</v>
      </c>
      <c r="D688" s="11" t="s">
        <v>193</v>
      </c>
      <c r="E688" s="11" t="s">
        <v>921</v>
      </c>
      <c r="F688" s="21"/>
      <c r="G688" s="11" t="s">
        <v>96</v>
      </c>
      <c r="H688" s="152">
        <v>39575.0</v>
      </c>
      <c r="I688" s="11" t="s">
        <v>2121</v>
      </c>
      <c r="J688" s="11" t="s">
        <v>2122</v>
      </c>
      <c r="K688" s="11" t="s">
        <v>2122</v>
      </c>
      <c r="L688" s="11" t="s">
        <v>2123</v>
      </c>
      <c r="M688" s="11" t="s">
        <v>2124</v>
      </c>
      <c r="N688" s="11" t="s">
        <v>729</v>
      </c>
      <c r="O688" s="11" t="s">
        <v>2141</v>
      </c>
      <c r="P688" s="11" t="s">
        <v>83</v>
      </c>
    </row>
    <row r="689" hidden="1">
      <c r="A689" s="11">
        <v>684.0</v>
      </c>
      <c r="B689" s="11" t="s">
        <v>348</v>
      </c>
      <c r="C689" s="11" t="s">
        <v>79</v>
      </c>
      <c r="D689" s="11" t="s">
        <v>272</v>
      </c>
      <c r="E689" s="11" t="s">
        <v>875</v>
      </c>
      <c r="F689" s="21"/>
      <c r="G689" s="11" t="s">
        <v>79</v>
      </c>
      <c r="H689" s="152">
        <v>39481.0</v>
      </c>
      <c r="I689" s="11" t="s">
        <v>2143</v>
      </c>
      <c r="J689" s="11" t="s">
        <v>2122</v>
      </c>
      <c r="K689" s="11" t="s">
        <v>2122</v>
      </c>
      <c r="L689" s="11" t="s">
        <v>2123</v>
      </c>
      <c r="M689" s="11" t="s">
        <v>2124</v>
      </c>
      <c r="N689" s="11" t="s">
        <v>669</v>
      </c>
      <c r="O689" s="11" t="s">
        <v>2141</v>
      </c>
      <c r="P689" s="11" t="s">
        <v>83</v>
      </c>
    </row>
    <row r="690" hidden="1">
      <c r="A690" s="11">
        <v>685.0</v>
      </c>
      <c r="B690" s="11" t="s">
        <v>348</v>
      </c>
      <c r="C690" s="11" t="s">
        <v>79</v>
      </c>
      <c r="D690" s="11" t="s">
        <v>132</v>
      </c>
      <c r="E690" s="11" t="s">
        <v>349</v>
      </c>
      <c r="F690" s="21"/>
      <c r="G690" s="11" t="s">
        <v>79</v>
      </c>
      <c r="H690" s="153">
        <v>40871.0</v>
      </c>
      <c r="I690" s="11" t="s">
        <v>2121</v>
      </c>
      <c r="J690" s="11" t="s">
        <v>2122</v>
      </c>
      <c r="K690" s="11" t="s">
        <v>2122</v>
      </c>
      <c r="L690" s="11" t="s">
        <v>2123</v>
      </c>
      <c r="M690" s="11" t="s">
        <v>2124</v>
      </c>
      <c r="N690" s="11" t="s">
        <v>1056</v>
      </c>
      <c r="O690" s="11" t="s">
        <v>2155</v>
      </c>
      <c r="P690" s="11" t="s">
        <v>83</v>
      </c>
    </row>
    <row r="691" hidden="1">
      <c r="A691" s="11">
        <v>686.0</v>
      </c>
      <c r="B691" s="11" t="s">
        <v>219</v>
      </c>
      <c r="C691" s="11" t="s">
        <v>2142</v>
      </c>
      <c r="D691" s="11" t="s">
        <v>161</v>
      </c>
      <c r="E691" s="11" t="s">
        <v>432</v>
      </c>
      <c r="F691" s="21"/>
      <c r="G691" s="11" t="s">
        <v>79</v>
      </c>
      <c r="H691" s="152">
        <v>38892.0</v>
      </c>
      <c r="I691" s="11" t="s">
        <v>2138</v>
      </c>
      <c r="J691" s="11" t="s">
        <v>2122</v>
      </c>
      <c r="K691" s="11" t="s">
        <v>2122</v>
      </c>
      <c r="L691" s="11" t="s">
        <v>2123</v>
      </c>
      <c r="M691" s="11" t="s">
        <v>2124</v>
      </c>
      <c r="N691" s="11" t="s">
        <v>508</v>
      </c>
      <c r="O691" s="11" t="s">
        <v>2131</v>
      </c>
      <c r="P691" s="11" t="s">
        <v>81</v>
      </c>
    </row>
    <row r="692" hidden="1">
      <c r="A692" s="11">
        <v>687.0</v>
      </c>
      <c r="B692" s="11" t="s">
        <v>2419</v>
      </c>
      <c r="C692" s="11" t="s">
        <v>2240</v>
      </c>
      <c r="D692" s="11" t="s">
        <v>421</v>
      </c>
      <c r="E692" s="11" t="s">
        <v>110</v>
      </c>
      <c r="F692" s="21"/>
      <c r="G692" s="11" t="s">
        <v>96</v>
      </c>
      <c r="H692" s="152">
        <v>36409.0</v>
      </c>
      <c r="I692" s="11" t="s">
        <v>2121</v>
      </c>
      <c r="J692" s="11" t="s">
        <v>2122</v>
      </c>
      <c r="K692" s="11" t="s">
        <v>2122</v>
      </c>
      <c r="L692" s="11" t="s">
        <v>2123</v>
      </c>
      <c r="M692" s="11" t="s">
        <v>2124</v>
      </c>
      <c r="N692" s="11" t="s">
        <v>1690</v>
      </c>
      <c r="O692" s="11" t="s">
        <v>2134</v>
      </c>
      <c r="P692" s="11" t="s">
        <v>90</v>
      </c>
    </row>
    <row r="693" hidden="1">
      <c r="A693" s="11">
        <v>688.0</v>
      </c>
      <c r="B693" s="11" t="s">
        <v>2420</v>
      </c>
      <c r="C693" s="11" t="s">
        <v>2142</v>
      </c>
      <c r="D693" s="11" t="s">
        <v>252</v>
      </c>
      <c r="E693" s="21"/>
      <c r="F693" s="21"/>
      <c r="G693" s="11" t="s">
        <v>96</v>
      </c>
      <c r="H693" s="152">
        <v>36312.0</v>
      </c>
      <c r="I693" s="11" t="s">
        <v>2130</v>
      </c>
      <c r="J693" s="11" t="s">
        <v>2122</v>
      </c>
      <c r="K693" s="11" t="s">
        <v>2122</v>
      </c>
      <c r="L693" s="11" t="s">
        <v>2123</v>
      </c>
      <c r="M693" s="11" t="s">
        <v>2124</v>
      </c>
      <c r="N693" s="11" t="s">
        <v>1661</v>
      </c>
      <c r="O693" s="11" t="s">
        <v>2134</v>
      </c>
      <c r="P693" s="11" t="s">
        <v>90</v>
      </c>
    </row>
    <row r="694" hidden="1">
      <c r="A694" s="11">
        <v>689.0</v>
      </c>
      <c r="B694" s="11" t="s">
        <v>1645</v>
      </c>
      <c r="C694" s="11" t="s">
        <v>2135</v>
      </c>
      <c r="D694" s="11" t="s">
        <v>1411</v>
      </c>
      <c r="E694" s="11" t="s">
        <v>134</v>
      </c>
      <c r="F694" s="21"/>
      <c r="G694" s="11" t="s">
        <v>96</v>
      </c>
      <c r="H694" s="152">
        <v>36555.0</v>
      </c>
      <c r="I694" s="11" t="s">
        <v>2121</v>
      </c>
      <c r="J694" s="11" t="s">
        <v>2122</v>
      </c>
      <c r="K694" s="11" t="s">
        <v>2154</v>
      </c>
      <c r="L694" s="11" t="s">
        <v>2123</v>
      </c>
      <c r="M694" s="11" t="s">
        <v>2124</v>
      </c>
      <c r="N694" s="11" t="s">
        <v>1480</v>
      </c>
      <c r="O694" s="11" t="s">
        <v>2139</v>
      </c>
      <c r="P694" s="11" t="s">
        <v>90</v>
      </c>
    </row>
    <row r="695" hidden="1">
      <c r="A695" s="11">
        <v>690.0</v>
      </c>
      <c r="B695" s="11" t="s">
        <v>815</v>
      </c>
      <c r="C695" s="11" t="s">
        <v>2219</v>
      </c>
      <c r="D695" s="11" t="s">
        <v>816</v>
      </c>
      <c r="E695" s="11" t="s">
        <v>203</v>
      </c>
      <c r="F695" s="21"/>
      <c r="G695" s="11" t="s">
        <v>96</v>
      </c>
      <c r="H695" s="152">
        <v>39480.0</v>
      </c>
      <c r="I695" s="11" t="s">
        <v>2138</v>
      </c>
      <c r="J695" s="11" t="s">
        <v>2122</v>
      </c>
      <c r="K695" s="11" t="s">
        <v>2122</v>
      </c>
      <c r="L695" s="11" t="s">
        <v>2123</v>
      </c>
      <c r="M695" s="11" t="s">
        <v>2124</v>
      </c>
      <c r="N695" s="11" t="s">
        <v>594</v>
      </c>
      <c r="O695" s="11" t="s">
        <v>2141</v>
      </c>
      <c r="P695" s="11" t="s">
        <v>83</v>
      </c>
    </row>
    <row r="696" hidden="1">
      <c r="A696" s="11">
        <v>691.0</v>
      </c>
      <c r="B696" s="11" t="s">
        <v>1378</v>
      </c>
      <c r="C696" s="11" t="s">
        <v>2135</v>
      </c>
      <c r="D696" s="11" t="s">
        <v>1379</v>
      </c>
      <c r="E696" s="11" t="s">
        <v>122</v>
      </c>
      <c r="F696" s="21"/>
      <c r="G696" s="11" t="s">
        <v>96</v>
      </c>
      <c r="H696" s="153">
        <v>37605.0</v>
      </c>
      <c r="I696" s="11" t="s">
        <v>2121</v>
      </c>
      <c r="J696" s="11" t="s">
        <v>2122</v>
      </c>
      <c r="K696" s="11" t="s">
        <v>2122</v>
      </c>
      <c r="L696" s="11" t="s">
        <v>2123</v>
      </c>
      <c r="M696" s="11" t="s">
        <v>2124</v>
      </c>
      <c r="N696" s="11" t="s">
        <v>836</v>
      </c>
      <c r="O696" s="11" t="s">
        <v>2171</v>
      </c>
      <c r="P696" s="11" t="s">
        <v>90</v>
      </c>
    </row>
    <row r="697" hidden="1">
      <c r="A697" s="11">
        <v>692.0</v>
      </c>
      <c r="B697" s="11" t="s">
        <v>1586</v>
      </c>
      <c r="C697" s="11" t="s">
        <v>2142</v>
      </c>
      <c r="D697" s="11" t="s">
        <v>143</v>
      </c>
      <c r="E697" s="21"/>
      <c r="F697" s="21"/>
      <c r="G697" s="11" t="s">
        <v>79</v>
      </c>
      <c r="H697" s="153">
        <v>37237.0</v>
      </c>
      <c r="I697" s="11" t="s">
        <v>2121</v>
      </c>
      <c r="J697" s="11" t="s">
        <v>2122</v>
      </c>
      <c r="K697" s="11" t="s">
        <v>2122</v>
      </c>
      <c r="L697" s="11" t="s">
        <v>2123</v>
      </c>
      <c r="M697" s="11" t="s">
        <v>2124</v>
      </c>
      <c r="N697" s="11" t="s">
        <v>1343</v>
      </c>
      <c r="O697" s="11" t="s">
        <v>2136</v>
      </c>
      <c r="P697" s="11" t="s">
        <v>90</v>
      </c>
    </row>
    <row r="698" hidden="1">
      <c r="A698" s="11">
        <v>693.0</v>
      </c>
      <c r="B698" s="11" t="s">
        <v>1449</v>
      </c>
      <c r="C698" s="11" t="s">
        <v>71</v>
      </c>
      <c r="D698" s="11" t="s">
        <v>77</v>
      </c>
      <c r="E698" s="11" t="s">
        <v>125</v>
      </c>
      <c r="F698" s="21"/>
      <c r="G698" s="11" t="s">
        <v>79</v>
      </c>
      <c r="H698" s="152">
        <v>37107.0</v>
      </c>
      <c r="I698" s="11" t="s">
        <v>2138</v>
      </c>
      <c r="J698" s="11" t="s">
        <v>2122</v>
      </c>
      <c r="K698" s="11" t="s">
        <v>2122</v>
      </c>
      <c r="L698" s="11" t="s">
        <v>2123</v>
      </c>
      <c r="M698" s="11" t="s">
        <v>2124</v>
      </c>
      <c r="N698" s="11" t="s">
        <v>1136</v>
      </c>
      <c r="O698" s="11" t="s">
        <v>2136</v>
      </c>
      <c r="P698" s="11" t="s">
        <v>90</v>
      </c>
    </row>
    <row r="699" hidden="1">
      <c r="A699" s="11">
        <v>694.0</v>
      </c>
      <c r="B699" s="11" t="s">
        <v>1449</v>
      </c>
      <c r="C699" s="11" t="s">
        <v>70</v>
      </c>
      <c r="D699" s="11" t="s">
        <v>185</v>
      </c>
      <c r="E699" s="21"/>
      <c r="F699" s="21"/>
      <c r="G699" s="11" t="s">
        <v>79</v>
      </c>
      <c r="H699" s="153">
        <v>38272.0</v>
      </c>
      <c r="I699" s="11" t="s">
        <v>2138</v>
      </c>
      <c r="J699" s="11" t="s">
        <v>2122</v>
      </c>
      <c r="K699" s="11" t="s">
        <v>2122</v>
      </c>
      <c r="L699" s="11" t="s">
        <v>2123</v>
      </c>
      <c r="M699" s="11" t="s">
        <v>2124</v>
      </c>
      <c r="N699" s="11" t="s">
        <v>1237</v>
      </c>
      <c r="O699" s="11" t="s">
        <v>2164</v>
      </c>
      <c r="P699" s="11" t="s">
        <v>81</v>
      </c>
    </row>
    <row r="700" hidden="1">
      <c r="A700" s="11">
        <v>695.0</v>
      </c>
      <c r="B700" s="11" t="s">
        <v>1058</v>
      </c>
      <c r="C700" s="11" t="s">
        <v>2421</v>
      </c>
      <c r="D700" s="11" t="s">
        <v>132</v>
      </c>
      <c r="E700" s="21"/>
      <c r="F700" s="21"/>
      <c r="G700" s="11" t="s">
        <v>79</v>
      </c>
      <c r="H700" s="152">
        <v>37473.0</v>
      </c>
      <c r="I700" s="11" t="s">
        <v>2138</v>
      </c>
      <c r="J700" s="11" t="s">
        <v>2122</v>
      </c>
      <c r="K700" s="11" t="s">
        <v>2122</v>
      </c>
      <c r="L700" s="11" t="s">
        <v>2123</v>
      </c>
      <c r="M700" s="11" t="s">
        <v>2124</v>
      </c>
      <c r="N700" s="11" t="s">
        <v>89</v>
      </c>
      <c r="O700" s="11" t="s">
        <v>2171</v>
      </c>
      <c r="P700" s="11" t="s">
        <v>90</v>
      </c>
    </row>
    <row r="701" hidden="1">
      <c r="A701" s="11">
        <v>696.0</v>
      </c>
      <c r="B701" s="11" t="s">
        <v>1058</v>
      </c>
      <c r="C701" s="11" t="s">
        <v>2421</v>
      </c>
      <c r="D701" s="11" t="s">
        <v>270</v>
      </c>
      <c r="E701" s="21"/>
      <c r="F701" s="21"/>
      <c r="G701" s="11" t="s">
        <v>79</v>
      </c>
      <c r="H701" s="152">
        <v>37473.0</v>
      </c>
      <c r="I701" s="11" t="s">
        <v>2138</v>
      </c>
      <c r="J701" s="11" t="s">
        <v>2122</v>
      </c>
      <c r="K701" s="11" t="s">
        <v>2122</v>
      </c>
      <c r="L701" s="11" t="s">
        <v>2123</v>
      </c>
      <c r="M701" s="11" t="s">
        <v>2124</v>
      </c>
      <c r="N701" s="11" t="s">
        <v>89</v>
      </c>
      <c r="O701" s="11" t="s">
        <v>2171</v>
      </c>
      <c r="P701" s="11" t="s">
        <v>90</v>
      </c>
    </row>
    <row r="702" hidden="1">
      <c r="A702" s="11">
        <v>697.0</v>
      </c>
      <c r="B702" s="11" t="s">
        <v>1247</v>
      </c>
      <c r="C702" s="11" t="s">
        <v>2378</v>
      </c>
      <c r="D702" s="11" t="s">
        <v>110</v>
      </c>
      <c r="E702" s="11" t="s">
        <v>1248</v>
      </c>
      <c r="F702" s="21"/>
      <c r="G702" s="11" t="s">
        <v>96</v>
      </c>
      <c r="H702" s="152">
        <v>37467.0</v>
      </c>
      <c r="I702" s="11" t="s">
        <v>2121</v>
      </c>
      <c r="J702" s="11" t="s">
        <v>2122</v>
      </c>
      <c r="K702" s="11" t="s">
        <v>2122</v>
      </c>
      <c r="L702" s="11" t="s">
        <v>2123</v>
      </c>
      <c r="M702" s="11" t="s">
        <v>2124</v>
      </c>
      <c r="N702" s="11" t="s">
        <v>513</v>
      </c>
      <c r="O702" s="11" t="s">
        <v>2171</v>
      </c>
      <c r="P702" s="11" t="s">
        <v>90</v>
      </c>
    </row>
    <row r="703" hidden="1">
      <c r="A703" s="11">
        <v>698.0</v>
      </c>
      <c r="B703" s="11" t="s">
        <v>1454</v>
      </c>
      <c r="C703" s="11" t="s">
        <v>2137</v>
      </c>
      <c r="D703" s="11" t="s">
        <v>192</v>
      </c>
      <c r="E703" s="11" t="s">
        <v>112</v>
      </c>
      <c r="F703" s="21"/>
      <c r="G703" s="11" t="s">
        <v>96</v>
      </c>
      <c r="H703" s="152">
        <v>37308.0</v>
      </c>
      <c r="I703" s="11" t="s">
        <v>2121</v>
      </c>
      <c r="J703" s="11" t="s">
        <v>2122</v>
      </c>
      <c r="K703" s="11" t="s">
        <v>2122</v>
      </c>
      <c r="L703" s="11" t="s">
        <v>2123</v>
      </c>
      <c r="M703" s="11" t="s">
        <v>2124</v>
      </c>
      <c r="N703" s="11" t="s">
        <v>995</v>
      </c>
      <c r="O703" s="11" t="s">
        <v>2136</v>
      </c>
      <c r="P703" s="11" t="s">
        <v>90</v>
      </c>
    </row>
    <row r="704" hidden="1">
      <c r="A704" s="11">
        <v>699.0</v>
      </c>
      <c r="B704" s="11" t="s">
        <v>1454</v>
      </c>
      <c r="C704" s="11" t="s">
        <v>2137</v>
      </c>
      <c r="D704" s="11" t="s">
        <v>570</v>
      </c>
      <c r="E704" s="11" t="s">
        <v>236</v>
      </c>
      <c r="F704" s="21"/>
      <c r="G704" s="11" t="s">
        <v>96</v>
      </c>
      <c r="H704" s="152">
        <v>37959.0</v>
      </c>
      <c r="I704" s="11" t="s">
        <v>2138</v>
      </c>
      <c r="J704" s="11" t="s">
        <v>2122</v>
      </c>
      <c r="K704" s="11" t="s">
        <v>2122</v>
      </c>
      <c r="L704" s="11" t="s">
        <v>2123</v>
      </c>
      <c r="M704" s="11" t="s">
        <v>2124</v>
      </c>
      <c r="N704" s="11" t="s">
        <v>1414</v>
      </c>
      <c r="O704" s="11" t="s">
        <v>2150</v>
      </c>
      <c r="P704" s="11" t="s">
        <v>81</v>
      </c>
    </row>
    <row r="705" hidden="1">
      <c r="A705" s="11">
        <v>700.0</v>
      </c>
      <c r="B705" s="11" t="s">
        <v>2422</v>
      </c>
      <c r="C705" s="11" t="s">
        <v>2142</v>
      </c>
      <c r="D705" s="11" t="s">
        <v>87</v>
      </c>
      <c r="E705" s="11" t="s">
        <v>173</v>
      </c>
      <c r="F705" s="21"/>
      <c r="G705" s="11" t="s">
        <v>79</v>
      </c>
      <c r="H705" s="152">
        <v>37889.0</v>
      </c>
      <c r="I705" s="11" t="s">
        <v>2121</v>
      </c>
      <c r="J705" s="11" t="s">
        <v>2122</v>
      </c>
      <c r="K705" s="11" t="s">
        <v>2122</v>
      </c>
      <c r="L705" s="11" t="s">
        <v>2123</v>
      </c>
      <c r="M705" s="11" t="s">
        <v>2124</v>
      </c>
      <c r="N705" s="11" t="s">
        <v>1470</v>
      </c>
      <c r="O705" s="11" t="s">
        <v>2150</v>
      </c>
      <c r="P705" s="11" t="s">
        <v>81</v>
      </c>
    </row>
    <row r="706" hidden="1">
      <c r="A706" s="11">
        <v>701.0</v>
      </c>
      <c r="B706" s="11" t="s">
        <v>506</v>
      </c>
      <c r="C706" s="11" t="s">
        <v>2148</v>
      </c>
      <c r="D706" s="11" t="s">
        <v>119</v>
      </c>
      <c r="E706" s="21"/>
      <c r="F706" s="21"/>
      <c r="G706" s="11" t="s">
        <v>79</v>
      </c>
      <c r="H706" s="152">
        <v>38551.0</v>
      </c>
      <c r="I706" s="11" t="s">
        <v>2121</v>
      </c>
      <c r="J706" s="11" t="s">
        <v>2122</v>
      </c>
      <c r="K706" s="11" t="s">
        <v>2122</v>
      </c>
      <c r="L706" s="11" t="s">
        <v>2123</v>
      </c>
      <c r="M706" s="11" t="s">
        <v>2124</v>
      </c>
      <c r="N706" s="11" t="s">
        <v>1237</v>
      </c>
      <c r="O706" s="11" t="s">
        <v>2164</v>
      </c>
      <c r="P706" s="11" t="s">
        <v>81</v>
      </c>
    </row>
    <row r="707" hidden="1">
      <c r="A707" s="11">
        <v>702.0</v>
      </c>
      <c r="B707" s="11" t="s">
        <v>506</v>
      </c>
      <c r="C707" s="11" t="s">
        <v>2137</v>
      </c>
      <c r="D707" s="11" t="s">
        <v>77</v>
      </c>
      <c r="E707" s="11" t="s">
        <v>694</v>
      </c>
      <c r="F707" s="21"/>
      <c r="G707" s="11" t="s">
        <v>79</v>
      </c>
      <c r="H707" s="153">
        <v>39061.0</v>
      </c>
      <c r="I707" s="11" t="s">
        <v>2138</v>
      </c>
      <c r="J707" s="11" t="s">
        <v>2122</v>
      </c>
      <c r="K707" s="11" t="s">
        <v>2122</v>
      </c>
      <c r="L707" s="11" t="s">
        <v>2123</v>
      </c>
      <c r="M707" s="11" t="s">
        <v>2124</v>
      </c>
      <c r="N707" s="11" t="s">
        <v>904</v>
      </c>
      <c r="O707" s="11" t="s">
        <v>2152</v>
      </c>
      <c r="P707" s="11" t="s">
        <v>83</v>
      </c>
    </row>
    <row r="708" hidden="1">
      <c r="A708" s="11">
        <v>703.0</v>
      </c>
      <c r="B708" s="11" t="s">
        <v>506</v>
      </c>
      <c r="C708" s="11" t="s">
        <v>2423</v>
      </c>
      <c r="D708" s="11" t="s">
        <v>130</v>
      </c>
      <c r="E708" s="11" t="s">
        <v>507</v>
      </c>
      <c r="F708" s="21"/>
      <c r="G708" s="11" t="s">
        <v>79</v>
      </c>
      <c r="H708" s="152">
        <v>40289.0</v>
      </c>
      <c r="I708" s="11" t="s">
        <v>2138</v>
      </c>
      <c r="J708" s="11" t="s">
        <v>2122</v>
      </c>
      <c r="K708" s="11" t="s">
        <v>2122</v>
      </c>
      <c r="L708" s="11" t="s">
        <v>2123</v>
      </c>
      <c r="M708" s="11" t="s">
        <v>2124</v>
      </c>
      <c r="N708" s="11" t="s">
        <v>1764</v>
      </c>
      <c r="O708" s="11" t="s">
        <v>2129</v>
      </c>
      <c r="P708" s="11" t="s">
        <v>83</v>
      </c>
    </row>
    <row r="709" hidden="1">
      <c r="A709" s="11">
        <v>704.0</v>
      </c>
      <c r="B709" s="11" t="s">
        <v>506</v>
      </c>
      <c r="C709" s="11" t="s">
        <v>2142</v>
      </c>
      <c r="D709" s="11" t="s">
        <v>101</v>
      </c>
      <c r="E709" s="21"/>
      <c r="F709" s="21"/>
      <c r="G709" s="11" t="s">
        <v>96</v>
      </c>
      <c r="H709" s="152">
        <v>39311.0</v>
      </c>
      <c r="I709" s="11" t="s">
        <v>2138</v>
      </c>
      <c r="J709" s="11" t="s">
        <v>2122</v>
      </c>
      <c r="K709" s="11" t="s">
        <v>2122</v>
      </c>
      <c r="L709" s="11" t="s">
        <v>2123</v>
      </c>
      <c r="M709" s="11" t="s">
        <v>2124</v>
      </c>
      <c r="N709" s="11" t="s">
        <v>904</v>
      </c>
      <c r="O709" s="11" t="s">
        <v>2152</v>
      </c>
      <c r="P709" s="11" t="s">
        <v>83</v>
      </c>
    </row>
    <row r="710" hidden="1">
      <c r="A710" s="11">
        <v>705.0</v>
      </c>
      <c r="B710" s="11" t="s">
        <v>760</v>
      </c>
      <c r="C710" s="11" t="s">
        <v>2153</v>
      </c>
      <c r="D710" s="11" t="s">
        <v>200</v>
      </c>
      <c r="E710" s="21"/>
      <c r="F710" s="21"/>
      <c r="G710" s="11" t="s">
        <v>96</v>
      </c>
      <c r="H710" s="152">
        <v>39984.0</v>
      </c>
      <c r="I710" s="11" t="s">
        <v>2121</v>
      </c>
      <c r="J710" s="11" t="s">
        <v>2122</v>
      </c>
      <c r="K710" s="11" t="s">
        <v>2122</v>
      </c>
      <c r="L710" s="11" t="s">
        <v>2123</v>
      </c>
      <c r="M710" s="11" t="s">
        <v>2124</v>
      </c>
      <c r="N710" s="11" t="s">
        <v>529</v>
      </c>
      <c r="O710" s="11" t="s">
        <v>2127</v>
      </c>
      <c r="P710" s="11" t="s">
        <v>83</v>
      </c>
    </row>
    <row r="711" hidden="1">
      <c r="A711" s="11">
        <v>706.0</v>
      </c>
      <c r="B711" s="11" t="s">
        <v>563</v>
      </c>
      <c r="C711" s="11" t="s">
        <v>79</v>
      </c>
      <c r="D711" s="11" t="s">
        <v>263</v>
      </c>
      <c r="E711" s="11" t="s">
        <v>78</v>
      </c>
      <c r="F711" s="21"/>
      <c r="G711" s="11" t="s">
        <v>79</v>
      </c>
      <c r="H711" s="152">
        <v>38419.0</v>
      </c>
      <c r="I711" s="11" t="s">
        <v>2138</v>
      </c>
      <c r="J711" s="11" t="s">
        <v>2122</v>
      </c>
      <c r="K711" s="11" t="s">
        <v>2122</v>
      </c>
      <c r="L711" s="11" t="s">
        <v>2123</v>
      </c>
      <c r="M711" s="11" t="s">
        <v>2124</v>
      </c>
      <c r="N711" s="11" t="s">
        <v>858</v>
      </c>
      <c r="O711" s="11" t="s">
        <v>2125</v>
      </c>
      <c r="P711" s="11" t="s">
        <v>81</v>
      </c>
    </row>
    <row r="712" hidden="1">
      <c r="A712" s="11">
        <v>707.0</v>
      </c>
      <c r="B712" s="11" t="s">
        <v>563</v>
      </c>
      <c r="C712" s="11" t="s">
        <v>2424</v>
      </c>
      <c r="D712" s="11" t="s">
        <v>110</v>
      </c>
      <c r="E712" s="11" t="s">
        <v>564</v>
      </c>
      <c r="F712" s="21"/>
      <c r="G712" s="11" t="s">
        <v>96</v>
      </c>
      <c r="H712" s="153">
        <v>40505.0</v>
      </c>
      <c r="I712" s="11" t="s">
        <v>2121</v>
      </c>
      <c r="J712" s="11" t="s">
        <v>2122</v>
      </c>
      <c r="K712" s="11" t="s">
        <v>2122</v>
      </c>
      <c r="L712" s="11" t="s">
        <v>2123</v>
      </c>
      <c r="M712" s="11" t="s">
        <v>2124</v>
      </c>
      <c r="N712" s="11" t="s">
        <v>1768</v>
      </c>
      <c r="O712" s="11" t="s">
        <v>2129</v>
      </c>
      <c r="P712" s="11" t="s">
        <v>83</v>
      </c>
    </row>
    <row r="713" hidden="1">
      <c r="A713" s="11">
        <v>708.0</v>
      </c>
      <c r="B713" s="11" t="s">
        <v>1250</v>
      </c>
      <c r="C713" s="11" t="s">
        <v>2148</v>
      </c>
      <c r="D713" s="11" t="s">
        <v>112</v>
      </c>
      <c r="E713" s="11" t="s">
        <v>110</v>
      </c>
      <c r="F713" s="11" t="s">
        <v>1251</v>
      </c>
      <c r="G713" s="11" t="s">
        <v>96</v>
      </c>
      <c r="H713" s="152">
        <v>37362.0</v>
      </c>
      <c r="I713" s="11" t="s">
        <v>2121</v>
      </c>
      <c r="J713" s="11" t="s">
        <v>2122</v>
      </c>
      <c r="K713" s="11" t="s">
        <v>2122</v>
      </c>
      <c r="L713" s="11" t="s">
        <v>2123</v>
      </c>
      <c r="M713" s="11" t="s">
        <v>2124</v>
      </c>
      <c r="N713" s="11" t="s">
        <v>513</v>
      </c>
      <c r="O713" s="11" t="s">
        <v>2171</v>
      </c>
      <c r="P713" s="11" t="s">
        <v>90</v>
      </c>
    </row>
    <row r="714" hidden="1">
      <c r="A714" s="11">
        <v>709.0</v>
      </c>
      <c r="B714" s="11" t="s">
        <v>2425</v>
      </c>
      <c r="C714" s="11" t="s">
        <v>2426</v>
      </c>
      <c r="D714" s="11" t="s">
        <v>172</v>
      </c>
      <c r="E714" s="11" t="s">
        <v>153</v>
      </c>
      <c r="F714" s="21"/>
      <c r="G714" s="11" t="s">
        <v>79</v>
      </c>
      <c r="H714" s="152">
        <v>36287.0</v>
      </c>
      <c r="I714" s="11" t="s">
        <v>2121</v>
      </c>
      <c r="J714" s="11" t="s">
        <v>2122</v>
      </c>
      <c r="K714" s="11" t="s">
        <v>2122</v>
      </c>
      <c r="L714" s="11" t="s">
        <v>2123</v>
      </c>
      <c r="M714" s="11" t="s">
        <v>2124</v>
      </c>
      <c r="N714" s="11" t="s">
        <v>1631</v>
      </c>
      <c r="O714" s="11" t="s">
        <v>2134</v>
      </c>
      <c r="P714" s="11" t="s">
        <v>90</v>
      </c>
    </row>
    <row r="715" hidden="1">
      <c r="A715" s="11">
        <v>710.0</v>
      </c>
      <c r="B715" s="11" t="s">
        <v>155</v>
      </c>
      <c r="C715" s="11" t="s">
        <v>96</v>
      </c>
      <c r="D715" s="11" t="s">
        <v>2427</v>
      </c>
      <c r="E715" s="21"/>
      <c r="F715" s="21"/>
      <c r="G715" s="11" t="s">
        <v>79</v>
      </c>
      <c r="H715" s="152">
        <v>40570.0</v>
      </c>
      <c r="I715" s="11" t="s">
        <v>2121</v>
      </c>
      <c r="J715" s="11" t="s">
        <v>2122</v>
      </c>
      <c r="K715" s="11" t="s">
        <v>2122</v>
      </c>
      <c r="L715" s="11" t="s">
        <v>2123</v>
      </c>
      <c r="M715" s="11" t="s">
        <v>2124</v>
      </c>
      <c r="N715" s="11" t="s">
        <v>950</v>
      </c>
      <c r="O715" s="11" t="s">
        <v>2155</v>
      </c>
      <c r="P715" s="11" t="s">
        <v>83</v>
      </c>
    </row>
    <row r="716" hidden="1">
      <c r="A716" s="11">
        <v>711.0</v>
      </c>
      <c r="B716" s="11" t="s">
        <v>155</v>
      </c>
      <c r="C716" s="11" t="s">
        <v>71</v>
      </c>
      <c r="D716" s="11" t="s">
        <v>128</v>
      </c>
      <c r="E716" s="11" t="s">
        <v>185</v>
      </c>
      <c r="F716" s="21"/>
      <c r="G716" s="11" t="s">
        <v>79</v>
      </c>
      <c r="H716" s="152">
        <v>40719.0</v>
      </c>
      <c r="I716" s="11" t="s">
        <v>2428</v>
      </c>
      <c r="J716" s="11" t="s">
        <v>2122</v>
      </c>
      <c r="K716" s="11" t="s">
        <v>2122</v>
      </c>
      <c r="L716" s="11" t="s">
        <v>2123</v>
      </c>
      <c r="M716" s="11" t="s">
        <v>2124</v>
      </c>
      <c r="N716" s="11" t="s">
        <v>1056</v>
      </c>
      <c r="O716" s="11" t="s">
        <v>2155</v>
      </c>
      <c r="P716" s="11" t="s">
        <v>83</v>
      </c>
    </row>
    <row r="717" hidden="1">
      <c r="A717" s="11">
        <v>712.0</v>
      </c>
      <c r="B717" s="11" t="s">
        <v>155</v>
      </c>
      <c r="C717" s="11" t="s">
        <v>2137</v>
      </c>
      <c r="D717" s="11" t="s">
        <v>404</v>
      </c>
      <c r="E717" s="11" t="s">
        <v>385</v>
      </c>
      <c r="F717" s="21"/>
      <c r="G717" s="11" t="s">
        <v>96</v>
      </c>
      <c r="H717" s="152">
        <v>37374.0</v>
      </c>
      <c r="I717" s="11" t="s">
        <v>2121</v>
      </c>
      <c r="J717" s="11" t="s">
        <v>2122</v>
      </c>
      <c r="K717" s="11" t="s">
        <v>2122</v>
      </c>
      <c r="L717" s="11" t="s">
        <v>2123</v>
      </c>
      <c r="M717" s="11" t="s">
        <v>2124</v>
      </c>
      <c r="N717" s="11" t="s">
        <v>836</v>
      </c>
      <c r="O717" s="11" t="s">
        <v>2171</v>
      </c>
      <c r="P717" s="11" t="s">
        <v>90</v>
      </c>
    </row>
    <row r="718" hidden="1">
      <c r="A718" s="11">
        <v>713.0</v>
      </c>
      <c r="B718" s="11" t="s">
        <v>1732</v>
      </c>
      <c r="C718" s="11" t="s">
        <v>2429</v>
      </c>
      <c r="D718" s="11" t="s">
        <v>224</v>
      </c>
      <c r="E718" s="11" t="s">
        <v>134</v>
      </c>
      <c r="F718" s="21"/>
      <c r="G718" s="11" t="s">
        <v>96</v>
      </c>
      <c r="H718" s="153">
        <v>36840.0</v>
      </c>
      <c r="I718" s="11" t="s">
        <v>2121</v>
      </c>
      <c r="J718" s="11" t="s">
        <v>2122</v>
      </c>
      <c r="K718" s="11" t="s">
        <v>2122</v>
      </c>
      <c r="L718" s="11" t="s">
        <v>2123</v>
      </c>
      <c r="M718" s="11" t="s">
        <v>2124</v>
      </c>
      <c r="N718" s="11" t="s">
        <v>1577</v>
      </c>
      <c r="O718" s="11" t="s">
        <v>2139</v>
      </c>
      <c r="P718" s="11" t="s">
        <v>90</v>
      </c>
    </row>
    <row r="719" hidden="1">
      <c r="A719" s="11">
        <v>714.0</v>
      </c>
      <c r="B719" s="11" t="s">
        <v>352</v>
      </c>
      <c r="C719" s="11" t="s">
        <v>2137</v>
      </c>
      <c r="D719" s="11" t="s">
        <v>353</v>
      </c>
      <c r="E719" s="21"/>
      <c r="F719" s="21"/>
      <c r="G719" s="11" t="s">
        <v>79</v>
      </c>
      <c r="H719" s="153">
        <v>40858.0</v>
      </c>
      <c r="I719" s="11" t="s">
        <v>2130</v>
      </c>
      <c r="J719" s="11" t="s">
        <v>2122</v>
      </c>
      <c r="K719" s="11" t="s">
        <v>2122</v>
      </c>
      <c r="L719" s="11" t="s">
        <v>2123</v>
      </c>
      <c r="M719" s="11" t="s">
        <v>2124</v>
      </c>
      <c r="N719" s="11" t="s">
        <v>1056</v>
      </c>
      <c r="O719" s="11" t="s">
        <v>2155</v>
      </c>
      <c r="P719" s="11" t="s">
        <v>83</v>
      </c>
    </row>
    <row r="720" hidden="1">
      <c r="A720" s="11">
        <v>715.0</v>
      </c>
      <c r="B720" s="11" t="s">
        <v>430</v>
      </c>
      <c r="C720" s="11" t="s">
        <v>96</v>
      </c>
      <c r="D720" s="11" t="s">
        <v>431</v>
      </c>
      <c r="E720" s="11" t="s">
        <v>432</v>
      </c>
      <c r="F720" s="21"/>
      <c r="G720" s="11" t="s">
        <v>79</v>
      </c>
      <c r="H720" s="152">
        <v>40153.0</v>
      </c>
      <c r="I720" s="11" t="s">
        <v>2138</v>
      </c>
      <c r="J720" s="11" t="s">
        <v>2122</v>
      </c>
      <c r="K720" s="11" t="s">
        <v>2122</v>
      </c>
      <c r="L720" s="11" t="s">
        <v>2123</v>
      </c>
      <c r="M720" s="11" t="s">
        <v>2124</v>
      </c>
      <c r="N720" s="11" t="s">
        <v>1763</v>
      </c>
      <c r="O720" s="11" t="s">
        <v>2129</v>
      </c>
      <c r="P720" s="11" t="s">
        <v>83</v>
      </c>
    </row>
    <row r="721" hidden="1">
      <c r="A721" s="11">
        <v>716.0</v>
      </c>
      <c r="B721" s="11" t="s">
        <v>565</v>
      </c>
      <c r="C721" s="11" t="s">
        <v>2156</v>
      </c>
      <c r="D721" s="11" t="s">
        <v>185</v>
      </c>
      <c r="E721" s="11" t="s">
        <v>1102</v>
      </c>
      <c r="F721" s="21"/>
      <c r="G721" s="11" t="s">
        <v>79</v>
      </c>
      <c r="H721" s="153">
        <v>39447.0</v>
      </c>
      <c r="I721" s="11" t="s">
        <v>2145</v>
      </c>
      <c r="J721" s="11" t="s">
        <v>2122</v>
      </c>
      <c r="K721" s="11" t="s">
        <v>2122</v>
      </c>
      <c r="L721" s="11" t="s">
        <v>2123</v>
      </c>
      <c r="M721" s="11" t="s">
        <v>2124</v>
      </c>
      <c r="N721" s="11" t="s">
        <v>851</v>
      </c>
      <c r="O721" s="11" t="s">
        <v>2152</v>
      </c>
      <c r="P721" s="11" t="s">
        <v>83</v>
      </c>
    </row>
    <row r="722" hidden="1">
      <c r="A722" s="11">
        <v>717.0</v>
      </c>
      <c r="B722" s="11" t="s">
        <v>565</v>
      </c>
      <c r="C722" s="11" t="s">
        <v>2156</v>
      </c>
      <c r="D722" s="11" t="s">
        <v>2430</v>
      </c>
      <c r="E722" s="11" t="s">
        <v>107</v>
      </c>
      <c r="F722" s="21"/>
      <c r="G722" s="11" t="s">
        <v>79</v>
      </c>
      <c r="H722" s="152">
        <v>39489.0</v>
      </c>
      <c r="I722" s="11" t="s">
        <v>2138</v>
      </c>
      <c r="J722" s="11" t="s">
        <v>2122</v>
      </c>
      <c r="K722" s="11" t="s">
        <v>2122</v>
      </c>
      <c r="L722" s="11" t="s">
        <v>2123</v>
      </c>
      <c r="M722" s="11" t="s">
        <v>2124</v>
      </c>
      <c r="N722" s="11" t="s">
        <v>729</v>
      </c>
      <c r="O722" s="11" t="s">
        <v>2141</v>
      </c>
      <c r="P722" s="11" t="s">
        <v>83</v>
      </c>
    </row>
    <row r="723" hidden="1">
      <c r="A723" s="11">
        <v>718.0</v>
      </c>
      <c r="B723" s="11" t="s">
        <v>565</v>
      </c>
      <c r="C723" s="11" t="s">
        <v>79</v>
      </c>
      <c r="D723" s="11" t="s">
        <v>566</v>
      </c>
      <c r="E723" s="21"/>
      <c r="F723" s="21"/>
      <c r="G723" s="11" t="s">
        <v>79</v>
      </c>
      <c r="H723" s="152">
        <v>40451.0</v>
      </c>
      <c r="I723" s="11" t="s">
        <v>2121</v>
      </c>
      <c r="J723" s="11" t="s">
        <v>2122</v>
      </c>
      <c r="K723" s="11" t="s">
        <v>2122</v>
      </c>
      <c r="L723" s="11" t="s">
        <v>2123</v>
      </c>
      <c r="M723" s="11" t="s">
        <v>2124</v>
      </c>
      <c r="N723" s="11" t="s">
        <v>1768</v>
      </c>
      <c r="O723" s="11" t="s">
        <v>2129</v>
      </c>
      <c r="P723" s="11" t="s">
        <v>83</v>
      </c>
    </row>
    <row r="724" hidden="1">
      <c r="A724" s="11">
        <v>719.0</v>
      </c>
      <c r="B724" s="11" t="s">
        <v>226</v>
      </c>
      <c r="C724" s="11" t="s">
        <v>2137</v>
      </c>
      <c r="D724" s="11" t="s">
        <v>132</v>
      </c>
      <c r="E724" s="11" t="s">
        <v>880</v>
      </c>
      <c r="F724" s="21"/>
      <c r="G724" s="11" t="s">
        <v>79</v>
      </c>
      <c r="H724" s="152">
        <v>37872.0</v>
      </c>
      <c r="I724" s="11" t="s">
        <v>2138</v>
      </c>
      <c r="J724" s="11" t="s">
        <v>2122</v>
      </c>
      <c r="K724" s="11" t="s">
        <v>2122</v>
      </c>
      <c r="L724" s="11" t="s">
        <v>2123</v>
      </c>
      <c r="M724" s="11" t="s">
        <v>2124</v>
      </c>
      <c r="N724" s="11" t="s">
        <v>1353</v>
      </c>
      <c r="O724" s="11" t="s">
        <v>2150</v>
      </c>
      <c r="P724" s="11" t="s">
        <v>81</v>
      </c>
    </row>
    <row r="725" hidden="1">
      <c r="A725" s="11">
        <v>720.0</v>
      </c>
      <c r="B725" s="11" t="s">
        <v>226</v>
      </c>
      <c r="C725" s="11" t="s">
        <v>96</v>
      </c>
      <c r="D725" s="11" t="s">
        <v>102</v>
      </c>
      <c r="E725" s="11" t="s">
        <v>228</v>
      </c>
      <c r="F725" s="21"/>
      <c r="G725" s="11" t="s">
        <v>96</v>
      </c>
      <c r="H725" s="152">
        <v>37933.0</v>
      </c>
      <c r="I725" s="11" t="s">
        <v>2138</v>
      </c>
      <c r="J725" s="11" t="s">
        <v>2122</v>
      </c>
      <c r="K725" s="11" t="s">
        <v>2122</v>
      </c>
      <c r="L725" s="11" t="s">
        <v>2123</v>
      </c>
      <c r="M725" s="11" t="s">
        <v>2124</v>
      </c>
      <c r="N725" s="11" t="s">
        <v>1353</v>
      </c>
      <c r="O725" s="11" t="s">
        <v>2150</v>
      </c>
      <c r="P725" s="11" t="s">
        <v>81</v>
      </c>
    </row>
    <row r="726" hidden="1">
      <c r="A726" s="11">
        <v>721.0</v>
      </c>
      <c r="B726" s="11" t="s">
        <v>226</v>
      </c>
      <c r="C726" s="11" t="s">
        <v>2144</v>
      </c>
      <c r="D726" s="11" t="s">
        <v>623</v>
      </c>
      <c r="E726" s="11" t="s">
        <v>461</v>
      </c>
      <c r="F726" s="21"/>
      <c r="G726" s="11" t="s">
        <v>96</v>
      </c>
      <c r="H726" s="152">
        <v>38851.0</v>
      </c>
      <c r="I726" s="11" t="s">
        <v>2138</v>
      </c>
      <c r="J726" s="11" t="s">
        <v>2122</v>
      </c>
      <c r="K726" s="11" t="s">
        <v>2122</v>
      </c>
      <c r="L726" s="11" t="s">
        <v>2123</v>
      </c>
      <c r="M726" s="11" t="s">
        <v>2124</v>
      </c>
      <c r="N726" s="11" t="s">
        <v>279</v>
      </c>
      <c r="O726" s="11" t="s">
        <v>2131</v>
      </c>
      <c r="P726" s="11" t="s">
        <v>81</v>
      </c>
    </row>
    <row r="727" hidden="1">
      <c r="A727" s="11">
        <v>722.0</v>
      </c>
      <c r="B727" s="11" t="s">
        <v>1452</v>
      </c>
      <c r="C727" s="11" t="s">
        <v>70</v>
      </c>
      <c r="D727" s="11" t="s">
        <v>1453</v>
      </c>
      <c r="E727" s="21"/>
      <c r="F727" s="21"/>
      <c r="G727" s="11" t="s">
        <v>96</v>
      </c>
      <c r="H727" s="152">
        <v>38593.0</v>
      </c>
      <c r="I727" s="11" t="s">
        <v>2130</v>
      </c>
      <c r="J727" s="11" t="s">
        <v>2122</v>
      </c>
      <c r="K727" s="11" t="s">
        <v>2122</v>
      </c>
      <c r="L727" s="11" t="s">
        <v>2123</v>
      </c>
      <c r="M727" s="11" t="s">
        <v>2124</v>
      </c>
      <c r="N727" s="11" t="s">
        <v>1237</v>
      </c>
      <c r="O727" s="11" t="s">
        <v>2164</v>
      </c>
      <c r="P727" s="11" t="s">
        <v>81</v>
      </c>
    </row>
    <row r="728" hidden="1">
      <c r="A728" s="11">
        <v>723.0</v>
      </c>
      <c r="B728" s="11" t="s">
        <v>1560</v>
      </c>
      <c r="C728" s="11" t="s">
        <v>2137</v>
      </c>
      <c r="D728" s="11" t="s">
        <v>566</v>
      </c>
      <c r="E728" s="11" t="s">
        <v>535</v>
      </c>
      <c r="F728" s="21"/>
      <c r="G728" s="11" t="s">
        <v>79</v>
      </c>
      <c r="H728" s="152">
        <v>37088.0</v>
      </c>
      <c r="I728" s="11" t="s">
        <v>2121</v>
      </c>
      <c r="J728" s="11" t="s">
        <v>2122</v>
      </c>
      <c r="K728" s="11" t="s">
        <v>2122</v>
      </c>
      <c r="L728" s="11" t="s">
        <v>2123</v>
      </c>
      <c r="M728" s="11" t="s">
        <v>2124</v>
      </c>
      <c r="N728" s="11" t="s">
        <v>1284</v>
      </c>
      <c r="O728" s="11" t="s">
        <v>2136</v>
      </c>
      <c r="P728" s="11" t="s">
        <v>90</v>
      </c>
    </row>
    <row r="729" hidden="1">
      <c r="A729" s="11">
        <v>724.0</v>
      </c>
      <c r="B729" s="11" t="s">
        <v>1009</v>
      </c>
      <c r="C729" s="11" t="s">
        <v>72</v>
      </c>
      <c r="D729" s="11" t="s">
        <v>818</v>
      </c>
      <c r="E729" s="11" t="s">
        <v>767</v>
      </c>
      <c r="F729" s="21"/>
      <c r="G729" s="11" t="s">
        <v>96</v>
      </c>
      <c r="H729" s="152">
        <v>38812.0</v>
      </c>
      <c r="I729" s="11" t="s">
        <v>2138</v>
      </c>
      <c r="J729" s="11" t="s">
        <v>2122</v>
      </c>
      <c r="K729" s="11" t="s">
        <v>2154</v>
      </c>
      <c r="L729" s="11" t="s">
        <v>2123</v>
      </c>
      <c r="M729" s="11" t="s">
        <v>2124</v>
      </c>
      <c r="N729" s="11" t="s">
        <v>279</v>
      </c>
      <c r="O729" s="11" t="s">
        <v>2131</v>
      </c>
      <c r="P729" s="11" t="s">
        <v>81</v>
      </c>
    </row>
    <row r="730">
      <c r="A730" s="11">
        <v>725.0</v>
      </c>
      <c r="B730" s="11" t="s">
        <v>419</v>
      </c>
      <c r="C730" s="11" t="s">
        <v>70</v>
      </c>
      <c r="D730" s="11" t="s">
        <v>540</v>
      </c>
      <c r="E730" s="21"/>
      <c r="F730" s="21"/>
      <c r="G730" s="11" t="s">
        <v>79</v>
      </c>
      <c r="H730" s="152">
        <v>36753.0</v>
      </c>
      <c r="I730" s="11" t="s">
        <v>2121</v>
      </c>
      <c r="J730" s="11" t="s">
        <v>2122</v>
      </c>
      <c r="K730" s="11" t="s">
        <v>2154</v>
      </c>
      <c r="L730" s="11" t="s">
        <v>2123</v>
      </c>
      <c r="M730" s="11" t="s">
        <v>2124</v>
      </c>
      <c r="N730" s="11" t="s">
        <v>1410</v>
      </c>
      <c r="O730" s="11" t="s">
        <v>2139</v>
      </c>
      <c r="P730" s="11" t="s">
        <v>90</v>
      </c>
    </row>
    <row r="731">
      <c r="A731" s="11">
        <v>726.0</v>
      </c>
      <c r="B731" s="11" t="s">
        <v>419</v>
      </c>
      <c r="C731" s="11" t="s">
        <v>70</v>
      </c>
      <c r="D731" s="11" t="s">
        <v>1622</v>
      </c>
      <c r="E731" s="21"/>
      <c r="F731" s="21"/>
      <c r="G731" s="11" t="s">
        <v>79</v>
      </c>
      <c r="H731" s="152">
        <v>36753.0</v>
      </c>
      <c r="I731" s="11" t="s">
        <v>2121</v>
      </c>
      <c r="J731" s="11" t="s">
        <v>2122</v>
      </c>
      <c r="K731" s="11" t="s">
        <v>2154</v>
      </c>
      <c r="L731" s="11" t="s">
        <v>2123</v>
      </c>
      <c r="M731" s="11" t="s">
        <v>2124</v>
      </c>
      <c r="N731" s="11" t="s">
        <v>1410</v>
      </c>
      <c r="O731" s="11" t="s">
        <v>2139</v>
      </c>
      <c r="P731" s="11" t="s">
        <v>90</v>
      </c>
    </row>
    <row r="732" hidden="1">
      <c r="A732" s="11">
        <v>727.0</v>
      </c>
      <c r="B732" s="11" t="s">
        <v>419</v>
      </c>
      <c r="C732" s="11" t="s">
        <v>2142</v>
      </c>
      <c r="D732" s="11" t="s">
        <v>573</v>
      </c>
      <c r="E732" s="11" t="s">
        <v>214</v>
      </c>
      <c r="F732" s="21"/>
      <c r="G732" s="11" t="s">
        <v>79</v>
      </c>
      <c r="H732" s="152">
        <v>39696.0</v>
      </c>
      <c r="I732" s="11" t="s">
        <v>2138</v>
      </c>
      <c r="J732" s="11" t="s">
        <v>2122</v>
      </c>
      <c r="K732" s="11" t="s">
        <v>2122</v>
      </c>
      <c r="L732" s="11" t="s">
        <v>2123</v>
      </c>
      <c r="M732" s="11" t="s">
        <v>2124</v>
      </c>
      <c r="N732" s="11" t="s">
        <v>669</v>
      </c>
      <c r="O732" s="11" t="s">
        <v>2141</v>
      </c>
      <c r="P732" s="11" t="s">
        <v>83</v>
      </c>
    </row>
    <row r="733" hidden="1">
      <c r="A733" s="11">
        <v>728.0</v>
      </c>
      <c r="B733" s="11" t="s">
        <v>419</v>
      </c>
      <c r="C733" s="11" t="s">
        <v>2137</v>
      </c>
      <c r="D733" s="11" t="s">
        <v>180</v>
      </c>
      <c r="E733" s="21"/>
      <c r="F733" s="21"/>
      <c r="G733" s="11" t="s">
        <v>79</v>
      </c>
      <c r="H733" s="152">
        <v>39976.0</v>
      </c>
      <c r="I733" s="11" t="s">
        <v>2121</v>
      </c>
      <c r="J733" s="11" t="s">
        <v>2122</v>
      </c>
      <c r="K733" s="11" t="s">
        <v>2122</v>
      </c>
      <c r="L733" s="11" t="s">
        <v>2123</v>
      </c>
      <c r="M733" s="11" t="s">
        <v>2124</v>
      </c>
      <c r="N733" s="11" t="s">
        <v>466</v>
      </c>
      <c r="O733" s="11" t="s">
        <v>2127</v>
      </c>
      <c r="P733" s="11" t="s">
        <v>83</v>
      </c>
    </row>
    <row r="734" hidden="1">
      <c r="A734" s="11">
        <v>729.0</v>
      </c>
      <c r="B734" s="11" t="s">
        <v>419</v>
      </c>
      <c r="C734" s="11" t="s">
        <v>2135</v>
      </c>
      <c r="D734" s="11" t="s">
        <v>461</v>
      </c>
      <c r="E734" s="21"/>
      <c r="F734" s="21"/>
      <c r="G734" s="11" t="s">
        <v>96</v>
      </c>
      <c r="H734" s="152">
        <v>38751.0</v>
      </c>
      <c r="I734" s="11" t="s">
        <v>2121</v>
      </c>
      <c r="J734" s="11" t="s">
        <v>2122</v>
      </c>
      <c r="K734" s="11" t="s">
        <v>2122</v>
      </c>
      <c r="L734" s="11" t="s">
        <v>2123</v>
      </c>
      <c r="M734" s="11" t="s">
        <v>2124</v>
      </c>
      <c r="N734" s="11" t="s">
        <v>858</v>
      </c>
      <c r="O734" s="11" t="s">
        <v>2125</v>
      </c>
      <c r="P734" s="11" t="s">
        <v>81</v>
      </c>
    </row>
    <row r="735" hidden="1">
      <c r="A735" s="11">
        <v>730.0</v>
      </c>
      <c r="B735" s="11" t="s">
        <v>419</v>
      </c>
      <c r="C735" s="11" t="s">
        <v>79</v>
      </c>
      <c r="D735" s="11" t="s">
        <v>511</v>
      </c>
      <c r="E735" s="11" t="s">
        <v>147</v>
      </c>
      <c r="F735" s="21"/>
      <c r="G735" s="11" t="s">
        <v>96</v>
      </c>
      <c r="H735" s="152">
        <v>39672.0</v>
      </c>
      <c r="I735" s="11" t="s">
        <v>2138</v>
      </c>
      <c r="J735" s="11" t="s">
        <v>2122</v>
      </c>
      <c r="K735" s="11" t="s">
        <v>2122</v>
      </c>
      <c r="L735" s="11" t="s">
        <v>2123</v>
      </c>
      <c r="M735" s="11" t="s">
        <v>2124</v>
      </c>
      <c r="N735" s="11" t="s">
        <v>669</v>
      </c>
      <c r="O735" s="11" t="s">
        <v>2141</v>
      </c>
      <c r="P735" s="11" t="s">
        <v>83</v>
      </c>
    </row>
    <row r="736" hidden="1">
      <c r="A736" s="11">
        <v>731.0</v>
      </c>
      <c r="B736" s="11" t="s">
        <v>1170</v>
      </c>
      <c r="C736" s="11" t="s">
        <v>2153</v>
      </c>
      <c r="D736" s="11" t="s">
        <v>1171</v>
      </c>
      <c r="E736" s="11" t="s">
        <v>784</v>
      </c>
      <c r="F736" s="21"/>
      <c r="G736" s="11" t="s">
        <v>96</v>
      </c>
      <c r="H736" s="152">
        <v>37295.0</v>
      </c>
      <c r="I736" s="11" t="s">
        <v>2138</v>
      </c>
      <c r="J736" s="11" t="s">
        <v>2122</v>
      </c>
      <c r="K736" s="11" t="s">
        <v>2154</v>
      </c>
      <c r="L736" s="11" t="s">
        <v>2123</v>
      </c>
      <c r="M736" s="11" t="s">
        <v>2124</v>
      </c>
      <c r="N736" s="11" t="s">
        <v>312</v>
      </c>
      <c r="O736" s="11" t="s">
        <v>2171</v>
      </c>
      <c r="P736" s="11" t="s">
        <v>90</v>
      </c>
    </row>
    <row r="737" hidden="1">
      <c r="A737" s="11">
        <v>732.0</v>
      </c>
      <c r="B737" s="11" t="s">
        <v>1262</v>
      </c>
      <c r="C737" s="11" t="s">
        <v>2142</v>
      </c>
      <c r="D737" s="11" t="s">
        <v>596</v>
      </c>
      <c r="E737" s="11" t="s">
        <v>504</v>
      </c>
      <c r="F737" s="21"/>
      <c r="G737" s="11" t="s">
        <v>79</v>
      </c>
      <c r="H737" s="152">
        <v>38496.0</v>
      </c>
      <c r="I737" s="11" t="s">
        <v>2145</v>
      </c>
      <c r="J737" s="11" t="s">
        <v>2122</v>
      </c>
      <c r="K737" s="11" t="s">
        <v>2122</v>
      </c>
      <c r="L737" s="11" t="s">
        <v>2123</v>
      </c>
      <c r="M737" s="11" t="s">
        <v>2124</v>
      </c>
      <c r="N737" s="11" t="s">
        <v>937</v>
      </c>
      <c r="O737" s="11" t="s">
        <v>2125</v>
      </c>
      <c r="P737" s="11" t="s">
        <v>81</v>
      </c>
    </row>
    <row r="738" hidden="1">
      <c r="A738" s="11">
        <v>733.0</v>
      </c>
      <c r="B738" s="11" t="s">
        <v>2431</v>
      </c>
      <c r="C738" s="11" t="s">
        <v>2156</v>
      </c>
      <c r="D738" s="11" t="s">
        <v>2432</v>
      </c>
      <c r="E738" s="21"/>
      <c r="F738" s="21"/>
      <c r="G738" s="11" t="s">
        <v>96</v>
      </c>
      <c r="H738" s="152">
        <v>38527.0</v>
      </c>
      <c r="I738" s="11" t="s">
        <v>2130</v>
      </c>
      <c r="J738" s="11" t="s">
        <v>2122</v>
      </c>
      <c r="K738" s="11" t="s">
        <v>2122</v>
      </c>
      <c r="L738" s="11" t="s">
        <v>2123</v>
      </c>
      <c r="M738" s="11" t="s">
        <v>2124</v>
      </c>
      <c r="N738" s="11" t="s">
        <v>858</v>
      </c>
      <c r="O738" s="11" t="s">
        <v>2125</v>
      </c>
      <c r="P738" s="11" t="s">
        <v>81</v>
      </c>
    </row>
    <row r="739" hidden="1">
      <c r="A739" s="11">
        <v>734.0</v>
      </c>
      <c r="B739" s="11" t="s">
        <v>878</v>
      </c>
      <c r="C739" s="11" t="s">
        <v>2146</v>
      </c>
      <c r="D739" s="11" t="s">
        <v>446</v>
      </c>
      <c r="E739" s="21"/>
      <c r="F739" s="21"/>
      <c r="G739" s="11" t="s">
        <v>96</v>
      </c>
      <c r="H739" s="152">
        <v>39709.0</v>
      </c>
      <c r="I739" s="11" t="s">
        <v>2138</v>
      </c>
      <c r="J739" s="11" t="s">
        <v>2122</v>
      </c>
      <c r="K739" s="11" t="s">
        <v>2122</v>
      </c>
      <c r="L739" s="11" t="s">
        <v>2123</v>
      </c>
      <c r="M739" s="11" t="s">
        <v>2124</v>
      </c>
      <c r="N739" s="11" t="s">
        <v>669</v>
      </c>
      <c r="O739" s="11" t="s">
        <v>2141</v>
      </c>
      <c r="P739" s="11" t="s">
        <v>83</v>
      </c>
    </row>
    <row r="740" hidden="1">
      <c r="A740" s="11">
        <v>735.0</v>
      </c>
      <c r="B740" s="11" t="s">
        <v>1966</v>
      </c>
      <c r="C740" s="11" t="s">
        <v>2137</v>
      </c>
      <c r="D740" s="11" t="s">
        <v>782</v>
      </c>
      <c r="E740" s="11" t="s">
        <v>214</v>
      </c>
      <c r="F740" s="21"/>
      <c r="G740" s="11" t="s">
        <v>79</v>
      </c>
      <c r="H740" s="152">
        <v>38012.0</v>
      </c>
      <c r="I740" s="11" t="s">
        <v>2138</v>
      </c>
      <c r="J740" s="11" t="s">
        <v>2122</v>
      </c>
      <c r="K740" s="11" t="s">
        <v>2122</v>
      </c>
      <c r="L740" s="11" t="s">
        <v>2123</v>
      </c>
      <c r="M740" s="11" t="s">
        <v>2124</v>
      </c>
      <c r="N740" s="11" t="s">
        <v>1353</v>
      </c>
      <c r="O740" s="11" t="s">
        <v>2150</v>
      </c>
      <c r="P740" s="11" t="s">
        <v>81</v>
      </c>
    </row>
    <row r="741" hidden="1">
      <c r="A741" s="11">
        <v>736.0</v>
      </c>
      <c r="B741" s="11" t="s">
        <v>267</v>
      </c>
      <c r="C741" s="11" t="s">
        <v>71</v>
      </c>
      <c r="D741" s="11" t="s">
        <v>125</v>
      </c>
      <c r="E741" s="11" t="s">
        <v>515</v>
      </c>
      <c r="F741" s="21"/>
      <c r="G741" s="11" t="s">
        <v>79</v>
      </c>
      <c r="H741" s="152">
        <v>38575.0</v>
      </c>
      <c r="I741" s="11" t="s">
        <v>2145</v>
      </c>
      <c r="J741" s="11" t="s">
        <v>2122</v>
      </c>
      <c r="K741" s="11" t="s">
        <v>2122</v>
      </c>
      <c r="L741" s="11" t="s">
        <v>2123</v>
      </c>
      <c r="M741" s="11" t="s">
        <v>2124</v>
      </c>
      <c r="N741" s="11" t="s">
        <v>937</v>
      </c>
      <c r="O741" s="11" t="s">
        <v>2125</v>
      </c>
      <c r="P741" s="11" t="s">
        <v>81</v>
      </c>
    </row>
    <row r="742" hidden="1">
      <c r="A742" s="11">
        <v>737.0</v>
      </c>
      <c r="B742" s="11" t="s">
        <v>267</v>
      </c>
      <c r="C742" s="11" t="s">
        <v>2126</v>
      </c>
      <c r="D742" s="11" t="s">
        <v>268</v>
      </c>
      <c r="E742" s="11" t="s">
        <v>269</v>
      </c>
      <c r="F742" s="11" t="s">
        <v>270</v>
      </c>
      <c r="G742" s="11" t="s">
        <v>79</v>
      </c>
      <c r="H742" s="152">
        <v>40730.0</v>
      </c>
      <c r="I742" s="11" t="s">
        <v>2138</v>
      </c>
      <c r="J742" s="11" t="s">
        <v>2122</v>
      </c>
      <c r="K742" s="11" t="s">
        <v>2122</v>
      </c>
      <c r="L742" s="11" t="s">
        <v>2123</v>
      </c>
      <c r="M742" s="11" t="s">
        <v>2124</v>
      </c>
      <c r="N742" s="11" t="s">
        <v>1005</v>
      </c>
      <c r="O742" s="11" t="s">
        <v>2155</v>
      </c>
      <c r="P742" s="11" t="s">
        <v>83</v>
      </c>
    </row>
    <row r="743" hidden="1">
      <c r="A743" s="11">
        <v>738.0</v>
      </c>
      <c r="B743" s="11" t="s">
        <v>267</v>
      </c>
      <c r="C743" s="11" t="s">
        <v>70</v>
      </c>
      <c r="D743" s="11" t="s">
        <v>310</v>
      </c>
      <c r="E743" s="11" t="s">
        <v>200</v>
      </c>
      <c r="F743" s="21"/>
      <c r="G743" s="11" t="s">
        <v>96</v>
      </c>
      <c r="H743" s="152">
        <v>37536.0</v>
      </c>
      <c r="I743" s="11" t="s">
        <v>2138</v>
      </c>
      <c r="J743" s="11" t="s">
        <v>2122</v>
      </c>
      <c r="K743" s="11" t="s">
        <v>2122</v>
      </c>
      <c r="L743" s="11" t="s">
        <v>2123</v>
      </c>
      <c r="M743" s="11" t="s">
        <v>2124</v>
      </c>
      <c r="N743" s="11" t="s">
        <v>836</v>
      </c>
      <c r="O743" s="11" t="s">
        <v>2171</v>
      </c>
      <c r="P743" s="11" t="s">
        <v>90</v>
      </c>
    </row>
    <row r="744" hidden="1">
      <c r="A744" s="11">
        <v>739.0</v>
      </c>
      <c r="B744" s="11" t="s">
        <v>267</v>
      </c>
      <c r="C744" s="11" t="s">
        <v>2433</v>
      </c>
      <c r="D744" s="11" t="s">
        <v>2434</v>
      </c>
      <c r="E744" s="21"/>
      <c r="F744" s="21"/>
      <c r="G744" s="11" t="s">
        <v>96</v>
      </c>
      <c r="H744" s="152">
        <v>40087.0</v>
      </c>
      <c r="I744" s="11" t="s">
        <v>2121</v>
      </c>
      <c r="J744" s="11" t="s">
        <v>2122</v>
      </c>
      <c r="K744" s="11" t="s">
        <v>2122</v>
      </c>
      <c r="L744" s="11" t="s">
        <v>2123</v>
      </c>
      <c r="M744" s="11" t="s">
        <v>2124</v>
      </c>
      <c r="N744" s="11" t="s">
        <v>1764</v>
      </c>
      <c r="O744" s="11" t="s">
        <v>2129</v>
      </c>
      <c r="P744" s="11" t="s">
        <v>83</v>
      </c>
    </row>
    <row r="745" hidden="1">
      <c r="A745" s="11">
        <v>740.0</v>
      </c>
      <c r="B745" s="11" t="s">
        <v>820</v>
      </c>
      <c r="C745" s="11" t="s">
        <v>72</v>
      </c>
      <c r="D745" s="11" t="s">
        <v>636</v>
      </c>
      <c r="E745" s="11" t="s">
        <v>110</v>
      </c>
      <c r="F745" s="21"/>
      <c r="G745" s="11" t="s">
        <v>96</v>
      </c>
      <c r="H745" s="153">
        <v>39427.0</v>
      </c>
      <c r="I745" s="11" t="s">
        <v>2138</v>
      </c>
      <c r="J745" s="11" t="s">
        <v>2122</v>
      </c>
      <c r="K745" s="11" t="s">
        <v>2122</v>
      </c>
      <c r="L745" s="11" t="s">
        <v>2123</v>
      </c>
      <c r="M745" s="11" t="s">
        <v>2124</v>
      </c>
      <c r="N745" s="11" t="s">
        <v>594</v>
      </c>
      <c r="O745" s="11" t="s">
        <v>2141</v>
      </c>
      <c r="P745" s="11" t="s">
        <v>83</v>
      </c>
    </row>
    <row r="746" hidden="1">
      <c r="A746" s="11">
        <v>741.0</v>
      </c>
      <c r="B746" s="11" t="s">
        <v>1680</v>
      </c>
      <c r="C746" s="11" t="s">
        <v>2135</v>
      </c>
      <c r="D746" s="11" t="s">
        <v>252</v>
      </c>
      <c r="E746" s="11" t="s">
        <v>102</v>
      </c>
      <c r="F746" s="21"/>
      <c r="G746" s="11" t="s">
        <v>96</v>
      </c>
      <c r="H746" s="152">
        <v>36791.0</v>
      </c>
      <c r="I746" s="11" t="s">
        <v>2121</v>
      </c>
      <c r="J746" s="11" t="s">
        <v>2122</v>
      </c>
      <c r="K746" s="11" t="s">
        <v>2122</v>
      </c>
      <c r="L746" s="11" t="s">
        <v>2123</v>
      </c>
      <c r="M746" s="11" t="s">
        <v>2124</v>
      </c>
      <c r="N746" s="11" t="s">
        <v>1520</v>
      </c>
      <c r="O746" s="11" t="s">
        <v>2139</v>
      </c>
      <c r="P746" s="11" t="s">
        <v>90</v>
      </c>
    </row>
    <row r="747" hidden="1">
      <c r="A747" s="11">
        <v>742.0</v>
      </c>
      <c r="B747" s="11" t="s">
        <v>523</v>
      </c>
      <c r="C747" s="11" t="s">
        <v>71</v>
      </c>
      <c r="D747" s="11" t="s">
        <v>94</v>
      </c>
      <c r="E747" s="11" t="s">
        <v>636</v>
      </c>
      <c r="F747" s="21"/>
      <c r="G747" s="11" t="s">
        <v>96</v>
      </c>
      <c r="H747" s="152">
        <v>38117.0</v>
      </c>
      <c r="I747" s="11" t="s">
        <v>2138</v>
      </c>
      <c r="J747" s="11" t="s">
        <v>2122</v>
      </c>
      <c r="K747" s="11" t="s">
        <v>2122</v>
      </c>
      <c r="L747" s="11" t="s">
        <v>2123</v>
      </c>
      <c r="M747" s="11" t="s">
        <v>2124</v>
      </c>
      <c r="N747" s="11" t="s">
        <v>1414</v>
      </c>
      <c r="O747" s="11" t="s">
        <v>2150</v>
      </c>
      <c r="P747" s="11" t="s">
        <v>81</v>
      </c>
    </row>
    <row r="748" hidden="1">
      <c r="A748" s="11">
        <v>743.0</v>
      </c>
      <c r="B748" s="11" t="s">
        <v>428</v>
      </c>
      <c r="C748" s="11" t="s">
        <v>2137</v>
      </c>
      <c r="D748" s="11" t="s">
        <v>115</v>
      </c>
      <c r="E748" s="11" t="s">
        <v>429</v>
      </c>
      <c r="F748" s="21"/>
      <c r="G748" s="11" t="s">
        <v>79</v>
      </c>
      <c r="H748" s="152">
        <v>38250.0</v>
      </c>
      <c r="I748" s="11" t="s">
        <v>2138</v>
      </c>
      <c r="J748" s="11" t="s">
        <v>2122</v>
      </c>
      <c r="K748" s="11" t="s">
        <v>2122</v>
      </c>
      <c r="L748" s="11" t="s">
        <v>2123</v>
      </c>
      <c r="M748" s="11" t="s">
        <v>2124</v>
      </c>
      <c r="N748" s="11" t="s">
        <v>1353</v>
      </c>
      <c r="O748" s="11" t="s">
        <v>2150</v>
      </c>
      <c r="P748" s="11" t="s">
        <v>81</v>
      </c>
    </row>
    <row r="749" hidden="1">
      <c r="A749" s="11">
        <v>744.0</v>
      </c>
      <c r="B749" s="11" t="s">
        <v>1455</v>
      </c>
      <c r="C749" s="11" t="s">
        <v>2142</v>
      </c>
      <c r="D749" s="11" t="s">
        <v>149</v>
      </c>
      <c r="E749" s="21"/>
      <c r="F749" s="21"/>
      <c r="G749" s="11" t="s">
        <v>79</v>
      </c>
      <c r="H749" s="152">
        <v>38253.0</v>
      </c>
      <c r="I749" s="11" t="s">
        <v>2138</v>
      </c>
      <c r="J749" s="11" t="s">
        <v>2122</v>
      </c>
      <c r="K749" s="11" t="s">
        <v>2122</v>
      </c>
      <c r="L749" s="11" t="s">
        <v>2123</v>
      </c>
      <c r="M749" s="11" t="s">
        <v>2124</v>
      </c>
      <c r="N749" s="11" t="s">
        <v>1237</v>
      </c>
      <c r="O749" s="11" t="s">
        <v>2164</v>
      </c>
      <c r="P749" s="11" t="s">
        <v>81</v>
      </c>
    </row>
    <row r="750" hidden="1">
      <c r="A750" s="11">
        <v>745.0</v>
      </c>
      <c r="B750" s="11" t="s">
        <v>762</v>
      </c>
      <c r="C750" s="11" t="s">
        <v>70</v>
      </c>
      <c r="D750" s="11" t="s">
        <v>183</v>
      </c>
      <c r="E750" s="11" t="s">
        <v>763</v>
      </c>
      <c r="F750" s="21"/>
      <c r="G750" s="11" t="s">
        <v>96</v>
      </c>
      <c r="H750" s="152">
        <v>39889.0</v>
      </c>
      <c r="I750" s="11" t="s">
        <v>2138</v>
      </c>
      <c r="J750" s="11" t="s">
        <v>2122</v>
      </c>
      <c r="K750" s="11" t="s">
        <v>2122</v>
      </c>
      <c r="L750" s="11" t="s">
        <v>2123</v>
      </c>
      <c r="M750" s="11" t="s">
        <v>2124</v>
      </c>
      <c r="N750" s="11" t="s">
        <v>529</v>
      </c>
      <c r="O750" s="11" t="s">
        <v>2127</v>
      </c>
      <c r="P750" s="11" t="s">
        <v>83</v>
      </c>
    </row>
    <row r="751" hidden="1">
      <c r="A751" s="11">
        <v>746.0</v>
      </c>
      <c r="B751" s="11" t="s">
        <v>764</v>
      </c>
      <c r="C751" s="11" t="s">
        <v>2142</v>
      </c>
      <c r="D751" s="11" t="s">
        <v>217</v>
      </c>
      <c r="E751" s="11" t="s">
        <v>110</v>
      </c>
      <c r="F751" s="11" t="s">
        <v>412</v>
      </c>
      <c r="G751" s="11" t="s">
        <v>96</v>
      </c>
      <c r="H751" s="152">
        <v>40044.0</v>
      </c>
      <c r="I751" s="11" t="s">
        <v>2121</v>
      </c>
      <c r="J751" s="11" t="s">
        <v>2122</v>
      </c>
      <c r="K751" s="11" t="s">
        <v>2122</v>
      </c>
      <c r="L751" s="11" t="s">
        <v>2123</v>
      </c>
      <c r="M751" s="11" t="s">
        <v>2124</v>
      </c>
      <c r="N751" s="11" t="s">
        <v>529</v>
      </c>
      <c r="O751" s="11" t="s">
        <v>2127</v>
      </c>
      <c r="P751" s="11" t="s">
        <v>83</v>
      </c>
    </row>
    <row r="752" hidden="1">
      <c r="A752" s="11">
        <v>747.0</v>
      </c>
      <c r="B752" s="11" t="s">
        <v>2435</v>
      </c>
      <c r="C752" s="11" t="s">
        <v>2137</v>
      </c>
      <c r="D752" s="11" t="s">
        <v>404</v>
      </c>
      <c r="E752" s="11" t="s">
        <v>2436</v>
      </c>
      <c r="F752" s="21"/>
      <c r="G752" s="11" t="s">
        <v>96</v>
      </c>
      <c r="H752" s="152">
        <v>36233.0</v>
      </c>
      <c r="I752" s="11" t="s">
        <v>2121</v>
      </c>
      <c r="J752" s="11" t="s">
        <v>2122</v>
      </c>
      <c r="K752" s="11" t="s">
        <v>2122</v>
      </c>
      <c r="L752" s="11" t="s">
        <v>2123</v>
      </c>
      <c r="M752" s="11" t="s">
        <v>2124</v>
      </c>
      <c r="N752" s="11" t="s">
        <v>1690</v>
      </c>
      <c r="O752" s="11" t="s">
        <v>2134</v>
      </c>
      <c r="P752" s="11" t="s">
        <v>90</v>
      </c>
    </row>
    <row r="753" hidden="1">
      <c r="A753" s="11">
        <v>748.0</v>
      </c>
      <c r="B753" s="11" t="s">
        <v>160</v>
      </c>
      <c r="C753" s="11" t="s">
        <v>2437</v>
      </c>
      <c r="D753" s="11" t="s">
        <v>161</v>
      </c>
      <c r="E753" s="21"/>
      <c r="F753" s="21"/>
      <c r="G753" s="11" t="s">
        <v>79</v>
      </c>
      <c r="H753" s="153">
        <v>40836.0</v>
      </c>
      <c r="I753" s="11" t="s">
        <v>2138</v>
      </c>
      <c r="J753" s="11" t="s">
        <v>2122</v>
      </c>
      <c r="K753" s="11" t="s">
        <v>2122</v>
      </c>
      <c r="L753" s="11" t="s">
        <v>2123</v>
      </c>
      <c r="M753" s="11" t="s">
        <v>2124</v>
      </c>
      <c r="N753" s="11" t="s">
        <v>950</v>
      </c>
      <c r="O753" s="11" t="s">
        <v>2155</v>
      </c>
      <c r="P753" s="11" t="s">
        <v>83</v>
      </c>
    </row>
    <row r="754" hidden="1">
      <c r="A754" s="11">
        <v>749.0</v>
      </c>
      <c r="B754" s="11" t="s">
        <v>1502</v>
      </c>
      <c r="C754" s="11" t="s">
        <v>70</v>
      </c>
      <c r="D754" s="11" t="s">
        <v>476</v>
      </c>
      <c r="E754" s="21"/>
      <c r="F754" s="21"/>
      <c r="G754" s="11" t="s">
        <v>96</v>
      </c>
      <c r="H754" s="152">
        <v>37365.0</v>
      </c>
      <c r="I754" s="11" t="s">
        <v>2138</v>
      </c>
      <c r="J754" s="11" t="s">
        <v>2122</v>
      </c>
      <c r="K754" s="11" t="s">
        <v>2122</v>
      </c>
      <c r="L754" s="11" t="s">
        <v>2123</v>
      </c>
      <c r="M754" s="11" t="s">
        <v>2124</v>
      </c>
      <c r="N754" s="11" t="s">
        <v>1136</v>
      </c>
      <c r="O754" s="11" t="s">
        <v>2136</v>
      </c>
      <c r="P754" s="11" t="s">
        <v>90</v>
      </c>
    </row>
    <row r="755" hidden="1">
      <c r="A755" s="11">
        <v>750.0</v>
      </c>
      <c r="B755" s="11" t="s">
        <v>356</v>
      </c>
      <c r="C755" s="11" t="s">
        <v>2148</v>
      </c>
      <c r="D755" s="11" t="s">
        <v>357</v>
      </c>
      <c r="E755" s="21"/>
      <c r="F755" s="21"/>
      <c r="G755" s="11" t="s">
        <v>96</v>
      </c>
      <c r="H755" s="152">
        <v>40317.0</v>
      </c>
      <c r="I755" s="11" t="s">
        <v>2130</v>
      </c>
      <c r="J755" s="11" t="s">
        <v>2438</v>
      </c>
      <c r="K755" s="11" t="s">
        <v>2439</v>
      </c>
      <c r="L755" s="11" t="s">
        <v>2123</v>
      </c>
      <c r="M755" s="11" t="s">
        <v>2124</v>
      </c>
      <c r="N755" s="11" t="s">
        <v>1056</v>
      </c>
      <c r="O755" s="11" t="s">
        <v>2155</v>
      </c>
      <c r="P755" s="11" t="s">
        <v>83</v>
      </c>
    </row>
    <row r="756" hidden="1">
      <c r="A756" s="11">
        <v>751.0</v>
      </c>
      <c r="B756" s="11" t="s">
        <v>2440</v>
      </c>
      <c r="C756" s="11" t="s">
        <v>2137</v>
      </c>
      <c r="D756" s="11" t="s">
        <v>77</v>
      </c>
      <c r="E756" s="11" t="s">
        <v>1164</v>
      </c>
      <c r="F756" s="21"/>
      <c r="G756" s="11" t="s">
        <v>79</v>
      </c>
      <c r="H756" s="152">
        <v>36419.0</v>
      </c>
      <c r="I756" s="11" t="s">
        <v>2121</v>
      </c>
      <c r="J756" s="11" t="s">
        <v>2122</v>
      </c>
      <c r="K756" s="11" t="s">
        <v>2122</v>
      </c>
      <c r="L756" s="11" t="s">
        <v>2123</v>
      </c>
      <c r="M756" s="11" t="s">
        <v>2124</v>
      </c>
      <c r="N756" s="11" t="s">
        <v>1607</v>
      </c>
      <c r="O756" s="11" t="s">
        <v>2134</v>
      </c>
      <c r="P756" s="11" t="s">
        <v>90</v>
      </c>
    </row>
    <row r="757" hidden="1">
      <c r="A757" s="11">
        <v>752.0</v>
      </c>
      <c r="B757" s="11" t="s">
        <v>185</v>
      </c>
      <c r="C757" s="11" t="s">
        <v>2153</v>
      </c>
      <c r="D757" s="11" t="s">
        <v>237</v>
      </c>
      <c r="E757" s="11" t="s">
        <v>145</v>
      </c>
      <c r="F757" s="21"/>
      <c r="G757" s="11" t="s">
        <v>79</v>
      </c>
      <c r="H757" s="153">
        <v>37950.0</v>
      </c>
      <c r="I757" s="11" t="s">
        <v>2138</v>
      </c>
      <c r="J757" s="11" t="s">
        <v>2122</v>
      </c>
      <c r="K757" s="11" t="s">
        <v>2122</v>
      </c>
      <c r="L757" s="11" t="s">
        <v>2123</v>
      </c>
      <c r="M757" s="11" t="s">
        <v>2124</v>
      </c>
      <c r="N757" s="11" t="s">
        <v>1353</v>
      </c>
      <c r="O757" s="11" t="s">
        <v>2150</v>
      </c>
      <c r="P757" s="11" t="s">
        <v>81</v>
      </c>
    </row>
    <row r="758" hidden="1">
      <c r="A758" s="11">
        <v>753.0</v>
      </c>
      <c r="B758" s="11" t="s">
        <v>185</v>
      </c>
      <c r="C758" s="11" t="s">
        <v>2142</v>
      </c>
      <c r="D758" s="11" t="s">
        <v>1733</v>
      </c>
      <c r="E758" s="11" t="s">
        <v>662</v>
      </c>
      <c r="F758" s="21"/>
      <c r="G758" s="11" t="s">
        <v>96</v>
      </c>
      <c r="H758" s="152">
        <v>36699.0</v>
      </c>
      <c r="I758" s="11" t="s">
        <v>2121</v>
      </c>
      <c r="J758" s="11" t="s">
        <v>2122</v>
      </c>
      <c r="K758" s="11" t="s">
        <v>2122</v>
      </c>
      <c r="L758" s="11" t="s">
        <v>2123</v>
      </c>
      <c r="M758" s="11" t="s">
        <v>2124</v>
      </c>
      <c r="N758" s="11" t="s">
        <v>1577</v>
      </c>
      <c r="O758" s="11" t="s">
        <v>2139</v>
      </c>
      <c r="P758" s="11" t="s">
        <v>90</v>
      </c>
    </row>
    <row r="759" hidden="1">
      <c r="A759" s="11">
        <v>754.0</v>
      </c>
      <c r="B759" s="11" t="s">
        <v>635</v>
      </c>
      <c r="C759" s="11" t="s">
        <v>2153</v>
      </c>
      <c r="D759" s="11" t="s">
        <v>136</v>
      </c>
      <c r="E759" s="11" t="s">
        <v>636</v>
      </c>
      <c r="F759" s="21"/>
      <c r="G759" s="11" t="s">
        <v>96</v>
      </c>
      <c r="H759" s="152">
        <v>40038.0</v>
      </c>
      <c r="I759" s="11" t="s">
        <v>2143</v>
      </c>
      <c r="J759" s="11" t="s">
        <v>2122</v>
      </c>
      <c r="K759" s="11" t="s">
        <v>2122</v>
      </c>
      <c r="L759" s="11" t="s">
        <v>2123</v>
      </c>
      <c r="M759" s="11" t="s">
        <v>2124</v>
      </c>
      <c r="N759" s="11" t="s">
        <v>396</v>
      </c>
      <c r="O759" s="11" t="s">
        <v>2127</v>
      </c>
      <c r="P759" s="11" t="s">
        <v>83</v>
      </c>
    </row>
    <row r="760" hidden="1">
      <c r="A760" s="11">
        <v>755.0</v>
      </c>
      <c r="B760" s="11" t="s">
        <v>2441</v>
      </c>
      <c r="C760" s="11" t="s">
        <v>2148</v>
      </c>
      <c r="D760" s="11" t="s">
        <v>404</v>
      </c>
      <c r="E760" s="11" t="s">
        <v>112</v>
      </c>
      <c r="F760" s="11" t="s">
        <v>110</v>
      </c>
      <c r="G760" s="11" t="s">
        <v>96</v>
      </c>
      <c r="H760" s="152">
        <v>36281.0</v>
      </c>
      <c r="I760" s="11" t="s">
        <v>2121</v>
      </c>
      <c r="J760" s="11" t="s">
        <v>2122</v>
      </c>
      <c r="K760" s="11" t="s">
        <v>2122</v>
      </c>
      <c r="L760" s="11" t="s">
        <v>2123</v>
      </c>
      <c r="M760" s="11" t="s">
        <v>2124</v>
      </c>
      <c r="N760" s="11" t="s">
        <v>1661</v>
      </c>
      <c r="O760" s="11" t="s">
        <v>2134</v>
      </c>
      <c r="P760" s="11" t="s">
        <v>90</v>
      </c>
    </row>
    <row r="761" hidden="1">
      <c r="A761" s="11">
        <v>756.0</v>
      </c>
      <c r="B761" s="11" t="s">
        <v>1207</v>
      </c>
      <c r="C761" s="11" t="s">
        <v>2135</v>
      </c>
      <c r="D761" s="11" t="s">
        <v>461</v>
      </c>
      <c r="E761" s="21"/>
      <c r="F761" s="21"/>
      <c r="G761" s="11" t="s">
        <v>96</v>
      </c>
      <c r="H761" s="152">
        <v>38537.0</v>
      </c>
      <c r="I761" s="11" t="s">
        <v>2121</v>
      </c>
      <c r="J761" s="11" t="s">
        <v>2122</v>
      </c>
      <c r="K761" s="11" t="s">
        <v>2122</v>
      </c>
      <c r="L761" s="11" t="s">
        <v>2123</v>
      </c>
      <c r="M761" s="11" t="s">
        <v>2124</v>
      </c>
      <c r="N761" s="11" t="s">
        <v>858</v>
      </c>
      <c r="O761" s="11" t="s">
        <v>2125</v>
      </c>
      <c r="P761" s="11" t="s">
        <v>81</v>
      </c>
    </row>
    <row r="762" hidden="1">
      <c r="A762" s="11">
        <v>757.0</v>
      </c>
      <c r="B762" s="11" t="s">
        <v>2442</v>
      </c>
      <c r="C762" s="11" t="s">
        <v>2142</v>
      </c>
      <c r="D762" s="11" t="s">
        <v>369</v>
      </c>
      <c r="E762" s="11" t="s">
        <v>95</v>
      </c>
      <c r="F762" s="21"/>
      <c r="G762" s="11" t="s">
        <v>96</v>
      </c>
      <c r="H762" s="152">
        <v>38079.0</v>
      </c>
      <c r="I762" s="11" t="s">
        <v>2138</v>
      </c>
      <c r="J762" s="11" t="s">
        <v>2122</v>
      </c>
      <c r="K762" s="11" t="s">
        <v>2122</v>
      </c>
      <c r="L762" s="11" t="s">
        <v>2123</v>
      </c>
      <c r="M762" s="11" t="s">
        <v>2124</v>
      </c>
      <c r="N762" s="11" t="s">
        <v>1353</v>
      </c>
      <c r="O762" s="11" t="s">
        <v>2150</v>
      </c>
      <c r="P762" s="11" t="s">
        <v>81</v>
      </c>
    </row>
    <row r="763" hidden="1">
      <c r="A763" s="11">
        <v>758.0</v>
      </c>
      <c r="B763" s="11" t="s">
        <v>1387</v>
      </c>
      <c r="C763" s="11" t="s">
        <v>2443</v>
      </c>
      <c r="D763" s="11" t="s">
        <v>206</v>
      </c>
      <c r="E763" s="11" t="s">
        <v>274</v>
      </c>
      <c r="F763" s="21"/>
      <c r="G763" s="11" t="s">
        <v>79</v>
      </c>
      <c r="H763" s="152">
        <v>38195.0</v>
      </c>
      <c r="I763" s="11" t="s">
        <v>2121</v>
      </c>
      <c r="J763" s="11" t="s">
        <v>2122</v>
      </c>
      <c r="K763" s="11" t="s">
        <v>2122</v>
      </c>
      <c r="L763" s="11" t="s">
        <v>2123</v>
      </c>
      <c r="M763" s="11" t="s">
        <v>2124</v>
      </c>
      <c r="N763" s="11" t="s">
        <v>1182</v>
      </c>
      <c r="O763" s="11" t="s">
        <v>2164</v>
      </c>
      <c r="P763" s="11" t="s">
        <v>81</v>
      </c>
    </row>
    <row r="764" hidden="1">
      <c r="A764" s="11">
        <v>759.0</v>
      </c>
      <c r="B764" s="11" t="s">
        <v>1534</v>
      </c>
      <c r="C764" s="11" t="s">
        <v>96</v>
      </c>
      <c r="D764" s="11" t="s">
        <v>274</v>
      </c>
      <c r="E764" s="11" t="s">
        <v>78</v>
      </c>
      <c r="F764" s="21"/>
      <c r="G764" s="11" t="s">
        <v>79</v>
      </c>
      <c r="H764" s="152">
        <v>37007.0</v>
      </c>
      <c r="I764" s="11" t="s">
        <v>2138</v>
      </c>
      <c r="J764" s="11" t="s">
        <v>2122</v>
      </c>
      <c r="K764" s="11" t="s">
        <v>2122</v>
      </c>
      <c r="L764" s="11" t="s">
        <v>2123</v>
      </c>
      <c r="M764" s="11" t="s">
        <v>2124</v>
      </c>
      <c r="N764" s="11" t="s">
        <v>1216</v>
      </c>
      <c r="O764" s="11" t="s">
        <v>2136</v>
      </c>
      <c r="P764" s="11" t="s">
        <v>90</v>
      </c>
    </row>
    <row r="765" hidden="1">
      <c r="A765" s="11">
        <v>760.0</v>
      </c>
      <c r="B765" s="11" t="s">
        <v>1534</v>
      </c>
      <c r="C765" s="11" t="s">
        <v>2142</v>
      </c>
      <c r="D765" s="11" t="s">
        <v>404</v>
      </c>
      <c r="E765" s="11" t="s">
        <v>369</v>
      </c>
      <c r="F765" s="21"/>
      <c r="G765" s="11" t="s">
        <v>96</v>
      </c>
      <c r="H765" s="152">
        <v>36669.0</v>
      </c>
      <c r="I765" s="11" t="s">
        <v>2121</v>
      </c>
      <c r="J765" s="11" t="s">
        <v>2122</v>
      </c>
      <c r="K765" s="11" t="s">
        <v>2122</v>
      </c>
      <c r="L765" s="11" t="s">
        <v>2123</v>
      </c>
      <c r="M765" s="11" t="s">
        <v>2124</v>
      </c>
      <c r="N765" s="11" t="s">
        <v>1520</v>
      </c>
      <c r="O765" s="11" t="s">
        <v>2139</v>
      </c>
      <c r="P765" s="11" t="s">
        <v>90</v>
      </c>
    </row>
    <row r="766" hidden="1">
      <c r="A766" s="11">
        <v>761.0</v>
      </c>
      <c r="B766" s="11" t="s">
        <v>271</v>
      </c>
      <c r="C766" s="11" t="s">
        <v>70</v>
      </c>
      <c r="D766" s="11" t="s">
        <v>87</v>
      </c>
      <c r="E766" s="21"/>
      <c r="F766" s="21"/>
      <c r="G766" s="11" t="s">
        <v>79</v>
      </c>
      <c r="H766" s="152">
        <v>36441.0</v>
      </c>
      <c r="I766" s="11" t="s">
        <v>2121</v>
      </c>
      <c r="J766" s="11" t="s">
        <v>2122</v>
      </c>
      <c r="K766" s="11" t="s">
        <v>2122</v>
      </c>
      <c r="L766" s="11" t="s">
        <v>2123</v>
      </c>
      <c r="M766" s="11" t="s">
        <v>2124</v>
      </c>
      <c r="N766" s="11" t="s">
        <v>1631</v>
      </c>
      <c r="O766" s="11" t="s">
        <v>2134</v>
      </c>
      <c r="P766" s="11" t="s">
        <v>90</v>
      </c>
    </row>
    <row r="767" hidden="1">
      <c r="A767" s="11">
        <v>762.0</v>
      </c>
      <c r="B767" s="11" t="s">
        <v>271</v>
      </c>
      <c r="C767" s="11" t="s">
        <v>2137</v>
      </c>
      <c r="D767" s="11" t="s">
        <v>272</v>
      </c>
      <c r="E767" s="21"/>
      <c r="F767" s="21"/>
      <c r="G767" s="11" t="s">
        <v>79</v>
      </c>
      <c r="H767" s="153">
        <v>40887.0</v>
      </c>
      <c r="I767" s="11" t="s">
        <v>2121</v>
      </c>
      <c r="J767" s="11" t="s">
        <v>2122</v>
      </c>
      <c r="K767" s="11" t="s">
        <v>2122</v>
      </c>
      <c r="L767" s="11" t="s">
        <v>2123</v>
      </c>
      <c r="M767" s="11" t="s">
        <v>2124</v>
      </c>
      <c r="N767" s="11" t="s">
        <v>1005</v>
      </c>
      <c r="O767" s="11" t="s">
        <v>2155</v>
      </c>
      <c r="P767" s="11" t="s">
        <v>83</v>
      </c>
    </row>
    <row r="768" hidden="1">
      <c r="A768" s="11">
        <v>763.0</v>
      </c>
      <c r="B768" s="11" t="s">
        <v>510</v>
      </c>
      <c r="C768" s="11" t="s">
        <v>2265</v>
      </c>
      <c r="D768" s="11" t="s">
        <v>511</v>
      </c>
      <c r="E768" s="21"/>
      <c r="F768" s="21"/>
      <c r="G768" s="11" t="s">
        <v>96</v>
      </c>
      <c r="H768" s="152">
        <v>40275.0</v>
      </c>
      <c r="I768" s="11" t="s">
        <v>2138</v>
      </c>
      <c r="J768" s="11" t="s">
        <v>2122</v>
      </c>
      <c r="K768" s="11" t="s">
        <v>2122</v>
      </c>
      <c r="L768" s="11" t="s">
        <v>2123</v>
      </c>
      <c r="M768" s="11" t="s">
        <v>2124</v>
      </c>
      <c r="N768" s="11" t="s">
        <v>1764</v>
      </c>
      <c r="O768" s="11" t="s">
        <v>2129</v>
      </c>
      <c r="P768" s="11" t="s">
        <v>83</v>
      </c>
    </row>
    <row r="769" hidden="1">
      <c r="A769" s="11">
        <v>764.0</v>
      </c>
      <c r="B769" s="11" t="s">
        <v>1646</v>
      </c>
      <c r="C769" s="11" t="s">
        <v>96</v>
      </c>
      <c r="D769" s="11" t="s">
        <v>575</v>
      </c>
      <c r="E769" s="21"/>
      <c r="F769" s="21"/>
      <c r="G769" s="11" t="s">
        <v>96</v>
      </c>
      <c r="H769" s="152">
        <v>36545.0</v>
      </c>
      <c r="I769" s="11" t="s">
        <v>2138</v>
      </c>
      <c r="J769" s="11" t="s">
        <v>2122</v>
      </c>
      <c r="K769" s="11" t="s">
        <v>2122</v>
      </c>
      <c r="L769" s="11" t="s">
        <v>2123</v>
      </c>
      <c r="M769" s="11" t="s">
        <v>2124</v>
      </c>
      <c r="N769" s="11" t="s">
        <v>1480</v>
      </c>
      <c r="O769" s="11" t="s">
        <v>2139</v>
      </c>
      <c r="P769" s="11" t="s">
        <v>90</v>
      </c>
    </row>
    <row r="770" hidden="1">
      <c r="A770" s="11">
        <v>765.0</v>
      </c>
      <c r="B770" s="11" t="s">
        <v>1390</v>
      </c>
      <c r="C770" s="11" t="s">
        <v>71</v>
      </c>
      <c r="D770" s="11" t="s">
        <v>140</v>
      </c>
      <c r="E770" s="11" t="s">
        <v>252</v>
      </c>
      <c r="F770" s="21"/>
      <c r="G770" s="11" t="s">
        <v>96</v>
      </c>
      <c r="H770" s="152">
        <v>38250.0</v>
      </c>
      <c r="I770" s="11" t="s">
        <v>2121</v>
      </c>
      <c r="J770" s="11" t="s">
        <v>2122</v>
      </c>
      <c r="K770" s="11" t="s">
        <v>2122</v>
      </c>
      <c r="L770" s="11" t="s">
        <v>2123</v>
      </c>
      <c r="M770" s="11" t="s">
        <v>2124</v>
      </c>
      <c r="N770" s="11" t="s">
        <v>1182</v>
      </c>
      <c r="O770" s="11" t="s">
        <v>2164</v>
      </c>
      <c r="P770" s="11" t="s">
        <v>81</v>
      </c>
    </row>
    <row r="771" hidden="1">
      <c r="A771" s="11">
        <v>766.0</v>
      </c>
      <c r="B771" s="11" t="s">
        <v>358</v>
      </c>
      <c r="C771" s="11" t="s">
        <v>2444</v>
      </c>
      <c r="D771" s="11" t="s">
        <v>78</v>
      </c>
      <c r="E771" s="11" t="s">
        <v>77</v>
      </c>
      <c r="F771" s="21"/>
      <c r="G771" s="11" t="s">
        <v>79</v>
      </c>
      <c r="H771" s="153">
        <v>40166.0</v>
      </c>
      <c r="I771" s="11" t="s">
        <v>2138</v>
      </c>
      <c r="J771" s="11" t="s">
        <v>2122</v>
      </c>
      <c r="K771" s="11" t="s">
        <v>2122</v>
      </c>
      <c r="L771" s="11" t="s">
        <v>2123</v>
      </c>
      <c r="M771" s="11" t="s">
        <v>2124</v>
      </c>
      <c r="N771" s="11" t="s">
        <v>1763</v>
      </c>
      <c r="O771" s="11" t="s">
        <v>2129</v>
      </c>
      <c r="P771" s="11" t="s">
        <v>83</v>
      </c>
    </row>
    <row r="772" hidden="1">
      <c r="A772" s="11">
        <v>767.0</v>
      </c>
      <c r="B772" s="11" t="s">
        <v>1383</v>
      </c>
      <c r="C772" s="11" t="s">
        <v>2445</v>
      </c>
      <c r="D772" s="11" t="s">
        <v>113</v>
      </c>
      <c r="E772" s="21"/>
      <c r="F772" s="21"/>
      <c r="G772" s="11" t="s">
        <v>96</v>
      </c>
      <c r="H772" s="152">
        <v>37528.0</v>
      </c>
      <c r="I772" s="11" t="s">
        <v>2138</v>
      </c>
      <c r="J772" s="11" t="s">
        <v>2122</v>
      </c>
      <c r="K772" s="11" t="s">
        <v>2122</v>
      </c>
      <c r="L772" s="11" t="s">
        <v>2123</v>
      </c>
      <c r="M772" s="11" t="s">
        <v>2124</v>
      </c>
      <c r="N772" s="11" t="s">
        <v>836</v>
      </c>
      <c r="O772" s="11" t="s">
        <v>2171</v>
      </c>
      <c r="P772" s="11" t="s">
        <v>90</v>
      </c>
    </row>
    <row r="773" hidden="1">
      <c r="A773" s="11">
        <v>768.0</v>
      </c>
      <c r="B773" s="11" t="s">
        <v>1385</v>
      </c>
      <c r="C773" s="11" t="s">
        <v>2446</v>
      </c>
      <c r="D773" s="11" t="s">
        <v>1248</v>
      </c>
      <c r="E773" s="21"/>
      <c r="F773" s="21"/>
      <c r="G773" s="11" t="s">
        <v>96</v>
      </c>
      <c r="H773" s="152">
        <v>36234.0</v>
      </c>
      <c r="I773" s="11" t="s">
        <v>2121</v>
      </c>
      <c r="J773" s="11" t="s">
        <v>2122</v>
      </c>
      <c r="K773" s="11" t="s">
        <v>2122</v>
      </c>
      <c r="L773" s="11" t="s">
        <v>2123</v>
      </c>
      <c r="M773" s="11" t="s">
        <v>2124</v>
      </c>
      <c r="N773" s="11" t="s">
        <v>1722</v>
      </c>
      <c r="O773" s="11" t="s">
        <v>2134</v>
      </c>
      <c r="P773" s="11" t="s">
        <v>90</v>
      </c>
    </row>
    <row r="774" hidden="1">
      <c r="A774" s="11">
        <v>769.0</v>
      </c>
      <c r="B774" s="11" t="s">
        <v>1385</v>
      </c>
      <c r="C774" s="11" t="s">
        <v>2144</v>
      </c>
      <c r="D774" s="11" t="s">
        <v>265</v>
      </c>
      <c r="E774" s="11" t="s">
        <v>1386</v>
      </c>
      <c r="F774" s="21"/>
      <c r="G774" s="11" t="s">
        <v>96</v>
      </c>
      <c r="H774" s="152">
        <v>37361.0</v>
      </c>
      <c r="I774" s="11" t="s">
        <v>2138</v>
      </c>
      <c r="J774" s="11" t="s">
        <v>2122</v>
      </c>
      <c r="K774" s="11" t="s">
        <v>2122</v>
      </c>
      <c r="L774" s="11" t="s">
        <v>2123</v>
      </c>
      <c r="M774" s="11" t="s">
        <v>2124</v>
      </c>
      <c r="N774" s="11" t="s">
        <v>836</v>
      </c>
      <c r="O774" s="11" t="s">
        <v>2171</v>
      </c>
      <c r="P774" s="11" t="s">
        <v>90</v>
      </c>
    </row>
    <row r="775">
      <c r="A775" s="11">
        <v>770.0</v>
      </c>
      <c r="B775" s="11" t="s">
        <v>1623</v>
      </c>
      <c r="C775" s="11" t="s">
        <v>2219</v>
      </c>
      <c r="D775" s="11" t="s">
        <v>78</v>
      </c>
      <c r="E775" s="11" t="s">
        <v>125</v>
      </c>
      <c r="F775" s="21"/>
      <c r="G775" s="11" t="s">
        <v>79</v>
      </c>
      <c r="H775" s="152">
        <v>36669.0</v>
      </c>
      <c r="I775" s="11" t="s">
        <v>2121</v>
      </c>
      <c r="J775" s="11" t="s">
        <v>2122</v>
      </c>
      <c r="K775" s="11" t="s">
        <v>2122</v>
      </c>
      <c r="L775" s="11" t="s">
        <v>2123</v>
      </c>
      <c r="M775" s="11" t="s">
        <v>2124</v>
      </c>
      <c r="N775" s="11" t="s">
        <v>1410</v>
      </c>
      <c r="O775" s="11" t="s">
        <v>2139</v>
      </c>
      <c r="P775" s="11" t="s">
        <v>90</v>
      </c>
    </row>
    <row r="776" hidden="1">
      <c r="A776" s="11">
        <v>771.0</v>
      </c>
      <c r="B776" s="11" t="s">
        <v>2447</v>
      </c>
      <c r="C776" s="11" t="s">
        <v>2448</v>
      </c>
      <c r="D776" s="11" t="s">
        <v>2449</v>
      </c>
      <c r="E776" s="11" t="s">
        <v>1350</v>
      </c>
      <c r="F776" s="21"/>
      <c r="G776" s="11" t="s">
        <v>96</v>
      </c>
      <c r="H776" s="152">
        <v>36392.0</v>
      </c>
      <c r="I776" s="11" t="s">
        <v>2416</v>
      </c>
      <c r="J776" s="11" t="s">
        <v>2122</v>
      </c>
      <c r="K776" s="11" t="s">
        <v>2122</v>
      </c>
      <c r="L776" s="11" t="s">
        <v>2123</v>
      </c>
      <c r="M776" s="11" t="s">
        <v>2124</v>
      </c>
      <c r="N776" s="11" t="s">
        <v>1690</v>
      </c>
      <c r="O776" s="11" t="s">
        <v>2134</v>
      </c>
      <c r="P776" s="11" t="s">
        <v>90</v>
      </c>
    </row>
    <row r="777" hidden="1">
      <c r="A777" s="11">
        <v>772.0</v>
      </c>
      <c r="B777" s="11" t="s">
        <v>2450</v>
      </c>
      <c r="C777" s="11" t="s">
        <v>2137</v>
      </c>
      <c r="D777" s="11" t="s">
        <v>102</v>
      </c>
      <c r="E777" s="21"/>
      <c r="F777" s="21"/>
      <c r="G777" s="11" t="s">
        <v>96</v>
      </c>
      <c r="H777" s="152">
        <v>40804.0</v>
      </c>
      <c r="I777" s="11" t="s">
        <v>2138</v>
      </c>
      <c r="J777" s="11" t="s">
        <v>2122</v>
      </c>
      <c r="K777" s="11" t="s">
        <v>2122</v>
      </c>
      <c r="L777" s="11" t="s">
        <v>2123</v>
      </c>
      <c r="M777" s="11" t="s">
        <v>2124</v>
      </c>
      <c r="N777" s="11" t="s">
        <v>1056</v>
      </c>
      <c r="O777" s="11" t="s">
        <v>2155</v>
      </c>
      <c r="P777" s="11" t="s">
        <v>83</v>
      </c>
    </row>
    <row r="778" hidden="1">
      <c r="A778" s="11">
        <v>773.0</v>
      </c>
      <c r="B778" s="11" t="s">
        <v>693</v>
      </c>
      <c r="C778" s="11" t="s">
        <v>79</v>
      </c>
      <c r="D778" s="11" t="s">
        <v>149</v>
      </c>
      <c r="E778" s="11" t="s">
        <v>2451</v>
      </c>
      <c r="F778" s="21"/>
      <c r="G778" s="11" t="s">
        <v>79</v>
      </c>
      <c r="H778" s="152">
        <v>37898.0</v>
      </c>
      <c r="I778" s="11" t="s">
        <v>2138</v>
      </c>
      <c r="J778" s="11" t="s">
        <v>2122</v>
      </c>
      <c r="K778" s="11" t="s">
        <v>2122</v>
      </c>
      <c r="L778" s="11" t="s">
        <v>2123</v>
      </c>
      <c r="M778" s="11" t="s">
        <v>2124</v>
      </c>
      <c r="N778" s="11" t="s">
        <v>1414</v>
      </c>
      <c r="O778" s="11" t="s">
        <v>2150</v>
      </c>
      <c r="P778" s="11" t="s">
        <v>81</v>
      </c>
    </row>
    <row r="779" hidden="1">
      <c r="A779" s="11">
        <v>774.0</v>
      </c>
      <c r="B779" s="11" t="s">
        <v>693</v>
      </c>
      <c r="C779" s="11" t="s">
        <v>79</v>
      </c>
      <c r="D779" s="11" t="s">
        <v>694</v>
      </c>
      <c r="E779" s="11" t="s">
        <v>683</v>
      </c>
      <c r="F779" s="21"/>
      <c r="G779" s="11" t="s">
        <v>79</v>
      </c>
      <c r="H779" s="152">
        <v>39972.0</v>
      </c>
      <c r="I779" s="11" t="s">
        <v>2121</v>
      </c>
      <c r="J779" s="11" t="s">
        <v>2122</v>
      </c>
      <c r="K779" s="11" t="s">
        <v>2122</v>
      </c>
      <c r="L779" s="11" t="s">
        <v>2123</v>
      </c>
      <c r="M779" s="11" t="s">
        <v>2124</v>
      </c>
      <c r="N779" s="11" t="s">
        <v>466</v>
      </c>
      <c r="O779" s="11" t="s">
        <v>2127</v>
      </c>
      <c r="P779" s="11" t="s">
        <v>83</v>
      </c>
    </row>
    <row r="780" hidden="1">
      <c r="A780" s="11">
        <v>775.0</v>
      </c>
      <c r="B780" s="11" t="s">
        <v>2452</v>
      </c>
      <c r="C780" s="11" t="s">
        <v>2156</v>
      </c>
      <c r="D780" s="11" t="s">
        <v>494</v>
      </c>
      <c r="E780" s="11" t="s">
        <v>143</v>
      </c>
      <c r="F780" s="21"/>
      <c r="G780" s="11" t="s">
        <v>79</v>
      </c>
      <c r="H780" s="152">
        <v>38322.0</v>
      </c>
      <c r="I780" s="11" t="s">
        <v>2138</v>
      </c>
      <c r="J780" s="11" t="s">
        <v>2122</v>
      </c>
      <c r="K780" s="11" t="s">
        <v>2122</v>
      </c>
      <c r="L780" s="11" t="s">
        <v>2123</v>
      </c>
      <c r="M780" s="11" t="s">
        <v>2124</v>
      </c>
      <c r="N780" s="11" t="s">
        <v>1302</v>
      </c>
      <c r="O780" s="11" t="s">
        <v>2164</v>
      </c>
      <c r="P780" s="11" t="s">
        <v>81</v>
      </c>
    </row>
    <row r="781" hidden="1">
      <c r="A781" s="11">
        <v>776.0</v>
      </c>
      <c r="B781" s="11" t="s">
        <v>1017</v>
      </c>
      <c r="C781" s="11" t="s">
        <v>71</v>
      </c>
      <c r="D781" s="11" t="s">
        <v>1018</v>
      </c>
      <c r="E781" s="11" t="s">
        <v>110</v>
      </c>
      <c r="F781" s="21"/>
      <c r="G781" s="11" t="s">
        <v>96</v>
      </c>
      <c r="H781" s="153">
        <v>39069.0</v>
      </c>
      <c r="I781" s="11" t="s">
        <v>2130</v>
      </c>
      <c r="J781" s="11" t="s">
        <v>2122</v>
      </c>
      <c r="K781" s="11" t="s">
        <v>2122</v>
      </c>
      <c r="L781" s="11" t="s">
        <v>2123</v>
      </c>
      <c r="M781" s="11" t="s">
        <v>2124</v>
      </c>
      <c r="N781" s="11" t="s">
        <v>279</v>
      </c>
      <c r="O781" s="11" t="s">
        <v>2131</v>
      </c>
      <c r="P781" s="11" t="s">
        <v>81</v>
      </c>
    </row>
    <row r="782" hidden="1">
      <c r="A782" s="11">
        <v>777.0</v>
      </c>
      <c r="B782" s="11" t="s">
        <v>1088</v>
      </c>
      <c r="C782" s="11" t="s">
        <v>2453</v>
      </c>
      <c r="D782" s="11" t="s">
        <v>110</v>
      </c>
      <c r="E782" s="11" t="s">
        <v>744</v>
      </c>
      <c r="F782" s="21"/>
      <c r="G782" s="11" t="s">
        <v>96</v>
      </c>
      <c r="H782" s="152">
        <v>40951.0</v>
      </c>
      <c r="I782" s="11" t="s">
        <v>2121</v>
      </c>
      <c r="J782" s="11" t="s">
        <v>2122</v>
      </c>
      <c r="K782" s="11" t="s">
        <v>2122</v>
      </c>
      <c r="L782" s="11" t="s">
        <v>2123</v>
      </c>
      <c r="M782" s="11" t="s">
        <v>2124</v>
      </c>
      <c r="N782" s="11" t="s">
        <v>2203</v>
      </c>
      <c r="O782" s="11" t="s">
        <v>2204</v>
      </c>
      <c r="P782" s="11" t="s">
        <v>2205</v>
      </c>
    </row>
    <row r="783" hidden="1">
      <c r="A783" s="11">
        <v>778.0</v>
      </c>
      <c r="B783" s="11" t="s">
        <v>1151</v>
      </c>
      <c r="C783" s="11" t="s">
        <v>2167</v>
      </c>
      <c r="D783" s="11" t="s">
        <v>98</v>
      </c>
      <c r="E783" s="11" t="s">
        <v>1152</v>
      </c>
      <c r="F783" s="21"/>
      <c r="G783" s="11" t="s">
        <v>96</v>
      </c>
      <c r="H783" s="152">
        <v>38905.0</v>
      </c>
      <c r="I783" s="11" t="s">
        <v>2138</v>
      </c>
      <c r="J783" s="11" t="s">
        <v>2122</v>
      </c>
      <c r="K783" s="11" t="s">
        <v>2122</v>
      </c>
      <c r="L783" s="11" t="s">
        <v>2123</v>
      </c>
      <c r="M783" s="11" t="s">
        <v>2124</v>
      </c>
      <c r="N783" s="11" t="s">
        <v>508</v>
      </c>
      <c r="O783" s="11" t="s">
        <v>2131</v>
      </c>
      <c r="P783" s="11" t="s">
        <v>81</v>
      </c>
    </row>
    <row r="784" hidden="1">
      <c r="A784" s="11">
        <v>779.0</v>
      </c>
      <c r="B784" s="11" t="s">
        <v>1587</v>
      </c>
      <c r="C784" s="11" t="s">
        <v>2243</v>
      </c>
      <c r="D784" s="11" t="s">
        <v>353</v>
      </c>
      <c r="E784" s="11" t="s">
        <v>1013</v>
      </c>
      <c r="F784" s="21"/>
      <c r="G784" s="11" t="s">
        <v>79</v>
      </c>
      <c r="H784" s="152">
        <v>37057.0</v>
      </c>
      <c r="I784" s="11" t="s">
        <v>2121</v>
      </c>
      <c r="J784" s="11" t="s">
        <v>2122</v>
      </c>
      <c r="K784" s="11" t="s">
        <v>2122</v>
      </c>
      <c r="L784" s="11" t="s">
        <v>2123</v>
      </c>
      <c r="M784" s="11" t="s">
        <v>2124</v>
      </c>
      <c r="N784" s="11" t="s">
        <v>1343</v>
      </c>
      <c r="O784" s="11" t="s">
        <v>2136</v>
      </c>
      <c r="P784" s="11" t="s">
        <v>90</v>
      </c>
    </row>
    <row r="785" hidden="1">
      <c r="A785" s="11">
        <v>780.0</v>
      </c>
      <c r="B785" s="11" t="s">
        <v>275</v>
      </c>
      <c r="C785" s="11" t="s">
        <v>2148</v>
      </c>
      <c r="D785" s="11" t="s">
        <v>276</v>
      </c>
      <c r="E785" s="21"/>
      <c r="F785" s="21"/>
      <c r="G785" s="11" t="s">
        <v>79</v>
      </c>
      <c r="H785" s="152">
        <v>40791.0</v>
      </c>
      <c r="I785" s="11" t="s">
        <v>2454</v>
      </c>
      <c r="J785" s="11" t="s">
        <v>2122</v>
      </c>
      <c r="K785" s="11" t="s">
        <v>2122</v>
      </c>
      <c r="L785" s="11" t="s">
        <v>2123</v>
      </c>
      <c r="M785" s="11" t="s">
        <v>2124</v>
      </c>
      <c r="N785" s="11" t="s">
        <v>1005</v>
      </c>
      <c r="O785" s="11" t="s">
        <v>2155</v>
      </c>
      <c r="P785" s="11" t="s">
        <v>83</v>
      </c>
    </row>
    <row r="786" hidden="1">
      <c r="A786" s="11">
        <v>781.0</v>
      </c>
      <c r="B786" s="11" t="s">
        <v>2455</v>
      </c>
      <c r="C786" s="11" t="s">
        <v>2144</v>
      </c>
      <c r="D786" s="11" t="s">
        <v>115</v>
      </c>
      <c r="E786" s="21"/>
      <c r="F786" s="21"/>
      <c r="G786" s="11" t="s">
        <v>79</v>
      </c>
      <c r="H786" s="152">
        <v>40554.0</v>
      </c>
      <c r="I786" s="11" t="s">
        <v>2121</v>
      </c>
      <c r="J786" s="11" t="s">
        <v>2122</v>
      </c>
      <c r="K786" s="11" t="s">
        <v>2122</v>
      </c>
      <c r="L786" s="11" t="s">
        <v>2123</v>
      </c>
      <c r="M786" s="11" t="s">
        <v>2124</v>
      </c>
      <c r="N786" s="11" t="s">
        <v>950</v>
      </c>
      <c r="O786" s="11" t="s">
        <v>2155</v>
      </c>
      <c r="P786" s="11" t="s">
        <v>83</v>
      </c>
    </row>
    <row r="787" hidden="1">
      <c r="A787" s="11">
        <v>782.0</v>
      </c>
      <c r="B787" s="11" t="s">
        <v>1457</v>
      </c>
      <c r="C787" s="11" t="s">
        <v>2137</v>
      </c>
      <c r="D787" s="11" t="s">
        <v>1458</v>
      </c>
      <c r="E787" s="21"/>
      <c r="F787" s="21"/>
      <c r="G787" s="11" t="s">
        <v>79</v>
      </c>
      <c r="H787" s="152">
        <v>38113.0</v>
      </c>
      <c r="I787" s="11" t="s">
        <v>2145</v>
      </c>
      <c r="J787" s="11" t="s">
        <v>2122</v>
      </c>
      <c r="K787" s="11" t="s">
        <v>2122</v>
      </c>
      <c r="L787" s="11" t="s">
        <v>2123</v>
      </c>
      <c r="M787" s="11" t="s">
        <v>2124</v>
      </c>
      <c r="N787" s="11" t="s">
        <v>1237</v>
      </c>
      <c r="O787" s="11" t="s">
        <v>2164</v>
      </c>
      <c r="P787" s="11" t="s">
        <v>81</v>
      </c>
    </row>
    <row r="788" hidden="1">
      <c r="A788" s="11">
        <v>783.0</v>
      </c>
      <c r="B788" s="11" t="s">
        <v>1316</v>
      </c>
      <c r="C788" s="11" t="s">
        <v>2148</v>
      </c>
      <c r="D788" s="11" t="s">
        <v>404</v>
      </c>
      <c r="E788" s="11" t="s">
        <v>896</v>
      </c>
      <c r="F788" s="21"/>
      <c r="G788" s="11" t="s">
        <v>96</v>
      </c>
      <c r="H788" s="153">
        <v>37555.0</v>
      </c>
      <c r="I788" s="11" t="s">
        <v>2121</v>
      </c>
      <c r="J788" s="11" t="s">
        <v>2122</v>
      </c>
      <c r="K788" s="11" t="s">
        <v>2122</v>
      </c>
      <c r="L788" s="11" t="s">
        <v>2123</v>
      </c>
      <c r="M788" s="11" t="s">
        <v>2124</v>
      </c>
      <c r="N788" s="11" t="s">
        <v>679</v>
      </c>
      <c r="O788" s="11" t="s">
        <v>2171</v>
      </c>
      <c r="P788" s="11" t="s">
        <v>90</v>
      </c>
    </row>
    <row r="789" hidden="1">
      <c r="A789" s="11">
        <v>784.0</v>
      </c>
      <c r="B789" s="11" t="s">
        <v>612</v>
      </c>
      <c r="C789" s="11" t="s">
        <v>2167</v>
      </c>
      <c r="D789" s="11" t="s">
        <v>421</v>
      </c>
      <c r="E789" s="11" t="s">
        <v>236</v>
      </c>
      <c r="F789" s="21"/>
      <c r="G789" s="11" t="s">
        <v>96</v>
      </c>
      <c r="H789" s="152">
        <v>36323.0</v>
      </c>
      <c r="I789" s="11" t="s">
        <v>2121</v>
      </c>
      <c r="J789" s="11" t="s">
        <v>2122</v>
      </c>
      <c r="K789" s="11" t="s">
        <v>2122</v>
      </c>
      <c r="L789" s="11" t="s">
        <v>2123</v>
      </c>
      <c r="M789" s="11" t="s">
        <v>2124</v>
      </c>
      <c r="N789" s="11" t="s">
        <v>1607</v>
      </c>
      <c r="O789" s="11" t="s">
        <v>2134</v>
      </c>
      <c r="P789" s="11" t="s">
        <v>90</v>
      </c>
    </row>
    <row r="790" hidden="1">
      <c r="A790" s="11">
        <v>785.0</v>
      </c>
      <c r="B790" s="11" t="s">
        <v>612</v>
      </c>
      <c r="C790" s="11" t="s">
        <v>2153</v>
      </c>
      <c r="D790" s="11" t="s">
        <v>407</v>
      </c>
      <c r="E790" s="11" t="s">
        <v>1647</v>
      </c>
      <c r="F790" s="21"/>
      <c r="G790" s="11" t="s">
        <v>79</v>
      </c>
      <c r="H790" s="153">
        <v>36878.0</v>
      </c>
      <c r="I790" s="11" t="s">
        <v>2138</v>
      </c>
      <c r="J790" s="11" t="s">
        <v>2122</v>
      </c>
      <c r="K790" s="11" t="s">
        <v>2122</v>
      </c>
      <c r="L790" s="11" t="s">
        <v>2123</v>
      </c>
      <c r="M790" s="11" t="s">
        <v>2124</v>
      </c>
      <c r="N790" s="11" t="s">
        <v>1480</v>
      </c>
      <c r="O790" s="11" t="s">
        <v>2139</v>
      </c>
      <c r="P790" s="11" t="s">
        <v>90</v>
      </c>
    </row>
    <row r="791" hidden="1">
      <c r="A791" s="11">
        <v>786.0</v>
      </c>
      <c r="B791" s="11" t="s">
        <v>612</v>
      </c>
      <c r="C791" s="11" t="s">
        <v>2135</v>
      </c>
      <c r="D791" s="11" t="s">
        <v>165</v>
      </c>
      <c r="E791" s="11" t="s">
        <v>491</v>
      </c>
      <c r="F791" s="21"/>
      <c r="G791" s="11" t="s">
        <v>79</v>
      </c>
      <c r="H791" s="152">
        <v>39178.0</v>
      </c>
      <c r="I791" s="11" t="s">
        <v>2138</v>
      </c>
      <c r="J791" s="11" t="s">
        <v>2122</v>
      </c>
      <c r="K791" s="11" t="s">
        <v>2122</v>
      </c>
      <c r="L791" s="11" t="s">
        <v>2123</v>
      </c>
      <c r="M791" s="11" t="s">
        <v>2124</v>
      </c>
      <c r="N791" s="11" t="s">
        <v>851</v>
      </c>
      <c r="O791" s="11" t="s">
        <v>2152</v>
      </c>
      <c r="P791" s="11" t="s">
        <v>83</v>
      </c>
    </row>
    <row r="792" hidden="1">
      <c r="A792" s="11">
        <v>787.0</v>
      </c>
      <c r="B792" s="11" t="s">
        <v>612</v>
      </c>
      <c r="C792" s="11" t="s">
        <v>2135</v>
      </c>
      <c r="D792" s="11" t="s">
        <v>94</v>
      </c>
      <c r="E792" s="11" t="s">
        <v>110</v>
      </c>
      <c r="F792" s="21"/>
      <c r="G792" s="11" t="s">
        <v>96</v>
      </c>
      <c r="H792" s="152">
        <v>38494.0</v>
      </c>
      <c r="I792" s="11" t="s">
        <v>2138</v>
      </c>
      <c r="J792" s="11" t="s">
        <v>2122</v>
      </c>
      <c r="K792" s="11" t="s">
        <v>2122</v>
      </c>
      <c r="L792" s="11" t="s">
        <v>2123</v>
      </c>
      <c r="M792" s="11" t="s">
        <v>2124</v>
      </c>
      <c r="N792" s="11" t="s">
        <v>937</v>
      </c>
      <c r="O792" s="11" t="s">
        <v>2125</v>
      </c>
      <c r="P792" s="11" t="s">
        <v>81</v>
      </c>
    </row>
    <row r="793" hidden="1">
      <c r="A793" s="11">
        <v>788.0</v>
      </c>
      <c r="B793" s="11" t="s">
        <v>456</v>
      </c>
      <c r="C793" s="11" t="s">
        <v>71</v>
      </c>
      <c r="D793" s="11" t="s">
        <v>278</v>
      </c>
      <c r="E793" s="11" t="s">
        <v>412</v>
      </c>
      <c r="F793" s="21"/>
      <c r="G793" s="11" t="s">
        <v>96</v>
      </c>
      <c r="H793" s="152">
        <v>39286.0</v>
      </c>
      <c r="I793" s="11" t="s">
        <v>2456</v>
      </c>
      <c r="J793" s="11" t="s">
        <v>2122</v>
      </c>
      <c r="K793" s="11" t="s">
        <v>2122</v>
      </c>
      <c r="L793" s="11" t="s">
        <v>2123</v>
      </c>
      <c r="M793" s="11" t="s">
        <v>2124</v>
      </c>
      <c r="N793" s="11" t="s">
        <v>851</v>
      </c>
      <c r="O793" s="11" t="s">
        <v>2152</v>
      </c>
      <c r="P793" s="11" t="s">
        <v>83</v>
      </c>
    </row>
    <row r="794" hidden="1">
      <c r="A794" s="11">
        <v>789.0</v>
      </c>
      <c r="B794" s="11" t="s">
        <v>1253</v>
      </c>
      <c r="C794" s="11" t="s">
        <v>2137</v>
      </c>
      <c r="D794" s="11" t="s">
        <v>285</v>
      </c>
      <c r="E794" s="21"/>
      <c r="F794" s="21"/>
      <c r="G794" s="11" t="s">
        <v>96</v>
      </c>
      <c r="H794" s="152">
        <v>37327.0</v>
      </c>
      <c r="I794" s="11" t="s">
        <v>2121</v>
      </c>
      <c r="J794" s="11" t="s">
        <v>2122</v>
      </c>
      <c r="K794" s="11" t="s">
        <v>2122</v>
      </c>
      <c r="L794" s="11" t="s">
        <v>2123</v>
      </c>
      <c r="M794" s="11" t="s">
        <v>2124</v>
      </c>
      <c r="N794" s="11" t="s">
        <v>513</v>
      </c>
      <c r="O794" s="11" t="s">
        <v>2171</v>
      </c>
      <c r="P794" s="11" t="s">
        <v>90</v>
      </c>
    </row>
    <row r="795" hidden="1">
      <c r="A795" s="11">
        <v>790.0</v>
      </c>
      <c r="B795" s="11" t="s">
        <v>400</v>
      </c>
      <c r="C795" s="11" t="s">
        <v>79</v>
      </c>
      <c r="D795" s="11" t="s">
        <v>119</v>
      </c>
      <c r="E795" s="11" t="s">
        <v>401</v>
      </c>
      <c r="F795" s="21"/>
      <c r="G795" s="11" t="s">
        <v>79</v>
      </c>
      <c r="H795" s="152">
        <v>39175.0</v>
      </c>
      <c r="I795" s="11" t="s">
        <v>2145</v>
      </c>
      <c r="J795" s="11" t="s">
        <v>2122</v>
      </c>
      <c r="K795" s="11" t="s">
        <v>2122</v>
      </c>
      <c r="L795" s="11" t="s">
        <v>2123</v>
      </c>
      <c r="M795" s="11" t="s">
        <v>2124</v>
      </c>
      <c r="N795" s="11" t="s">
        <v>795</v>
      </c>
      <c r="O795" s="11" t="s">
        <v>2152</v>
      </c>
      <c r="P795" s="11" t="s">
        <v>83</v>
      </c>
    </row>
    <row r="796" hidden="1">
      <c r="A796" s="11">
        <v>791.0</v>
      </c>
      <c r="B796" s="11" t="s">
        <v>400</v>
      </c>
      <c r="C796" s="11" t="s">
        <v>96</v>
      </c>
      <c r="D796" s="11" t="s">
        <v>1734</v>
      </c>
      <c r="E796" s="11" t="s">
        <v>891</v>
      </c>
      <c r="F796" s="21"/>
      <c r="G796" s="11" t="s">
        <v>96</v>
      </c>
      <c r="H796" s="153">
        <v>36843.0</v>
      </c>
      <c r="I796" s="11" t="s">
        <v>2121</v>
      </c>
      <c r="J796" s="11" t="s">
        <v>2122</v>
      </c>
      <c r="K796" s="11" t="s">
        <v>2122</v>
      </c>
      <c r="L796" s="11" t="s">
        <v>2123</v>
      </c>
      <c r="M796" s="11" t="s">
        <v>2124</v>
      </c>
      <c r="N796" s="11" t="s">
        <v>1577</v>
      </c>
      <c r="O796" s="11" t="s">
        <v>2139</v>
      </c>
      <c r="P796" s="11" t="s">
        <v>90</v>
      </c>
    </row>
    <row r="797" hidden="1">
      <c r="A797" s="11">
        <v>792.0</v>
      </c>
      <c r="B797" s="11" t="s">
        <v>1735</v>
      </c>
      <c r="C797" s="11" t="s">
        <v>2146</v>
      </c>
      <c r="D797" s="11" t="s">
        <v>662</v>
      </c>
      <c r="E797" s="11" t="s">
        <v>236</v>
      </c>
      <c r="F797" s="21"/>
      <c r="G797" s="11" t="s">
        <v>96</v>
      </c>
      <c r="H797" s="152">
        <v>36781.0</v>
      </c>
      <c r="I797" s="11" t="s">
        <v>2138</v>
      </c>
      <c r="J797" s="11" t="s">
        <v>2122</v>
      </c>
      <c r="K797" s="11" t="s">
        <v>2122</v>
      </c>
      <c r="L797" s="11" t="s">
        <v>2123</v>
      </c>
      <c r="M797" s="11" t="s">
        <v>2124</v>
      </c>
      <c r="N797" s="11" t="s">
        <v>1577</v>
      </c>
      <c r="O797" s="11" t="s">
        <v>2139</v>
      </c>
      <c r="P797" s="11" t="s">
        <v>90</v>
      </c>
    </row>
    <row r="798" hidden="1">
      <c r="A798" s="11">
        <v>793.0</v>
      </c>
      <c r="B798" s="11" t="s">
        <v>1388</v>
      </c>
      <c r="C798" s="11" t="s">
        <v>2310</v>
      </c>
      <c r="D798" s="11" t="s">
        <v>1089</v>
      </c>
      <c r="E798" s="11" t="s">
        <v>115</v>
      </c>
      <c r="F798" s="21"/>
      <c r="G798" s="11" t="s">
        <v>79</v>
      </c>
      <c r="H798" s="152">
        <v>37005.0</v>
      </c>
      <c r="I798" s="11" t="s">
        <v>2121</v>
      </c>
      <c r="J798" s="11" t="s">
        <v>2122</v>
      </c>
      <c r="K798" s="11" t="s">
        <v>2122</v>
      </c>
      <c r="L798" s="11" t="s">
        <v>2123</v>
      </c>
      <c r="M798" s="11" t="s">
        <v>2124</v>
      </c>
      <c r="N798" s="11" t="s">
        <v>1520</v>
      </c>
      <c r="O798" s="11" t="s">
        <v>2139</v>
      </c>
      <c r="P798" s="11" t="s">
        <v>90</v>
      </c>
    </row>
    <row r="799" hidden="1">
      <c r="A799" s="11">
        <v>794.0</v>
      </c>
      <c r="B799" s="11" t="s">
        <v>1388</v>
      </c>
      <c r="C799" s="11" t="s">
        <v>96</v>
      </c>
      <c r="D799" s="11" t="s">
        <v>278</v>
      </c>
      <c r="E799" s="11" t="s">
        <v>1389</v>
      </c>
      <c r="F799" s="21"/>
      <c r="G799" s="11" t="s">
        <v>96</v>
      </c>
      <c r="H799" s="152">
        <v>37392.0</v>
      </c>
      <c r="I799" s="11" t="s">
        <v>2121</v>
      </c>
      <c r="J799" s="11" t="s">
        <v>2122</v>
      </c>
      <c r="K799" s="11" t="s">
        <v>2122</v>
      </c>
      <c r="L799" s="11" t="s">
        <v>2123</v>
      </c>
      <c r="M799" s="11" t="s">
        <v>2124</v>
      </c>
      <c r="N799" s="11" t="s">
        <v>836</v>
      </c>
      <c r="O799" s="11" t="s">
        <v>2171</v>
      </c>
      <c r="P799" s="11" t="s">
        <v>90</v>
      </c>
    </row>
    <row r="800" hidden="1">
      <c r="A800" s="11">
        <v>795.0</v>
      </c>
      <c r="B800" s="11" t="s">
        <v>1317</v>
      </c>
      <c r="C800" s="11" t="s">
        <v>2144</v>
      </c>
      <c r="D800" s="11" t="s">
        <v>314</v>
      </c>
      <c r="E800" s="11" t="s">
        <v>140</v>
      </c>
      <c r="F800" s="21"/>
      <c r="G800" s="11" t="s">
        <v>96</v>
      </c>
      <c r="H800" s="152">
        <v>37312.0</v>
      </c>
      <c r="I800" s="11" t="s">
        <v>2188</v>
      </c>
      <c r="J800" s="11" t="s">
        <v>2122</v>
      </c>
      <c r="K800" s="11" t="s">
        <v>2122</v>
      </c>
      <c r="L800" s="11" t="s">
        <v>2123</v>
      </c>
      <c r="M800" s="11" t="s">
        <v>2124</v>
      </c>
      <c r="N800" s="11" t="s">
        <v>679</v>
      </c>
      <c r="O800" s="11" t="s">
        <v>2171</v>
      </c>
      <c r="P800" s="11" t="s">
        <v>90</v>
      </c>
    </row>
    <row r="801" hidden="1">
      <c r="A801" s="11">
        <v>796.0</v>
      </c>
      <c r="B801" s="11" t="s">
        <v>696</v>
      </c>
      <c r="C801" s="11" t="s">
        <v>96</v>
      </c>
      <c r="D801" s="11" t="s">
        <v>607</v>
      </c>
      <c r="E801" s="11" t="s">
        <v>200</v>
      </c>
      <c r="F801" s="11" t="s">
        <v>697</v>
      </c>
      <c r="G801" s="11" t="s">
        <v>96</v>
      </c>
      <c r="H801" s="153">
        <v>39733.0</v>
      </c>
      <c r="I801" s="11" t="s">
        <v>2130</v>
      </c>
      <c r="J801" s="11" t="s">
        <v>2122</v>
      </c>
      <c r="K801" s="11" t="s">
        <v>2457</v>
      </c>
      <c r="L801" s="11" t="s">
        <v>2123</v>
      </c>
      <c r="M801" s="11" t="s">
        <v>2124</v>
      </c>
      <c r="N801" s="11" t="s">
        <v>466</v>
      </c>
      <c r="O801" s="11" t="s">
        <v>2127</v>
      </c>
      <c r="P801" s="11" t="s">
        <v>83</v>
      </c>
    </row>
    <row r="802" hidden="1">
      <c r="A802" s="11">
        <v>797.0</v>
      </c>
      <c r="B802" s="11" t="s">
        <v>361</v>
      </c>
      <c r="C802" s="11" t="s">
        <v>2137</v>
      </c>
      <c r="D802" s="11" t="s">
        <v>511</v>
      </c>
      <c r="E802" s="11" t="s">
        <v>363</v>
      </c>
      <c r="F802" s="21"/>
      <c r="G802" s="11" t="s">
        <v>96</v>
      </c>
      <c r="H802" s="152">
        <v>40637.0</v>
      </c>
      <c r="I802" s="11" t="s">
        <v>2143</v>
      </c>
      <c r="J802" s="11" t="s">
        <v>2122</v>
      </c>
      <c r="K802" s="11" t="s">
        <v>2122</v>
      </c>
      <c r="L802" s="11" t="s">
        <v>2123</v>
      </c>
      <c r="M802" s="11" t="s">
        <v>2124</v>
      </c>
      <c r="N802" s="11" t="s">
        <v>1056</v>
      </c>
      <c r="O802" s="11" t="s">
        <v>2155</v>
      </c>
      <c r="P802" s="11" t="s">
        <v>83</v>
      </c>
    </row>
    <row r="803" hidden="1">
      <c r="A803" s="11">
        <v>798.0</v>
      </c>
      <c r="B803" s="11" t="s">
        <v>1022</v>
      </c>
      <c r="C803" s="11" t="s">
        <v>2146</v>
      </c>
      <c r="D803" s="11" t="s">
        <v>511</v>
      </c>
      <c r="E803" s="21"/>
      <c r="F803" s="21"/>
      <c r="G803" s="11" t="s">
        <v>96</v>
      </c>
      <c r="H803" s="152">
        <v>38857.0</v>
      </c>
      <c r="I803" s="11" t="s">
        <v>2138</v>
      </c>
      <c r="J803" s="11" t="s">
        <v>2122</v>
      </c>
      <c r="K803" s="11" t="s">
        <v>2122</v>
      </c>
      <c r="L803" s="11" t="s">
        <v>2123</v>
      </c>
      <c r="M803" s="11" t="s">
        <v>2124</v>
      </c>
      <c r="N803" s="11" t="s">
        <v>279</v>
      </c>
      <c r="O803" s="11" t="s">
        <v>2131</v>
      </c>
      <c r="P803" s="11" t="s">
        <v>81</v>
      </c>
    </row>
    <row r="804" hidden="1">
      <c r="A804" s="11">
        <v>799.0</v>
      </c>
      <c r="B804" s="11" t="s">
        <v>365</v>
      </c>
      <c r="C804" s="11" t="s">
        <v>2142</v>
      </c>
      <c r="D804" s="11" t="s">
        <v>272</v>
      </c>
      <c r="E804" s="11" t="s">
        <v>709</v>
      </c>
      <c r="F804" s="21"/>
      <c r="G804" s="11" t="s">
        <v>79</v>
      </c>
      <c r="H804" s="152">
        <v>37756.0</v>
      </c>
      <c r="I804" s="11" t="s">
        <v>2138</v>
      </c>
      <c r="J804" s="11" t="s">
        <v>2122</v>
      </c>
      <c r="K804" s="11" t="s">
        <v>2122</v>
      </c>
      <c r="L804" s="11" t="s">
        <v>2123</v>
      </c>
      <c r="M804" s="11" t="s">
        <v>2124</v>
      </c>
      <c r="N804" s="11" t="s">
        <v>1414</v>
      </c>
      <c r="O804" s="11" t="s">
        <v>2150</v>
      </c>
      <c r="P804" s="11" t="s">
        <v>81</v>
      </c>
    </row>
    <row r="805" hidden="1">
      <c r="A805" s="11">
        <v>800.0</v>
      </c>
      <c r="B805" s="11" t="s">
        <v>365</v>
      </c>
      <c r="C805" s="11" t="s">
        <v>2142</v>
      </c>
      <c r="D805" s="11" t="s">
        <v>173</v>
      </c>
      <c r="E805" s="11" t="s">
        <v>87</v>
      </c>
      <c r="F805" s="21"/>
      <c r="G805" s="11" t="s">
        <v>79</v>
      </c>
      <c r="H805" s="153">
        <v>40497.0</v>
      </c>
      <c r="I805" s="11" t="s">
        <v>2143</v>
      </c>
      <c r="J805" s="11" t="s">
        <v>2122</v>
      </c>
      <c r="K805" s="11" t="s">
        <v>2122</v>
      </c>
      <c r="L805" s="11" t="s">
        <v>2123</v>
      </c>
      <c r="M805" s="11" t="s">
        <v>2124</v>
      </c>
      <c r="N805" s="11" t="s">
        <v>1056</v>
      </c>
      <c r="O805" s="11" t="s">
        <v>2155</v>
      </c>
      <c r="P805" s="11" t="s">
        <v>83</v>
      </c>
    </row>
    <row r="806" hidden="1">
      <c r="A806" s="11">
        <v>801.0</v>
      </c>
      <c r="B806" s="11" t="s">
        <v>365</v>
      </c>
      <c r="C806" s="11" t="s">
        <v>2142</v>
      </c>
      <c r="D806" s="11" t="s">
        <v>362</v>
      </c>
      <c r="E806" s="11" t="s">
        <v>203</v>
      </c>
      <c r="F806" s="21"/>
      <c r="G806" s="11" t="s">
        <v>96</v>
      </c>
      <c r="H806" s="153">
        <v>39770.0</v>
      </c>
      <c r="I806" s="11" t="s">
        <v>2138</v>
      </c>
      <c r="J806" s="11" t="s">
        <v>2122</v>
      </c>
      <c r="K806" s="11" t="s">
        <v>2122</v>
      </c>
      <c r="L806" s="11" t="s">
        <v>2123</v>
      </c>
      <c r="M806" s="11" t="s">
        <v>2124</v>
      </c>
      <c r="N806" s="11" t="s">
        <v>594</v>
      </c>
      <c r="O806" s="11" t="s">
        <v>2141</v>
      </c>
      <c r="P806" s="11" t="s">
        <v>83</v>
      </c>
    </row>
    <row r="807" hidden="1">
      <c r="A807" s="11">
        <v>802.0</v>
      </c>
      <c r="B807" s="11" t="s">
        <v>165</v>
      </c>
      <c r="C807" s="11" t="s">
        <v>2156</v>
      </c>
      <c r="D807" s="11" t="s">
        <v>215</v>
      </c>
      <c r="E807" s="11" t="s">
        <v>149</v>
      </c>
      <c r="F807" s="21"/>
      <c r="G807" s="11" t="s">
        <v>79</v>
      </c>
      <c r="H807" s="152">
        <v>38619.0</v>
      </c>
      <c r="I807" s="11" t="s">
        <v>2458</v>
      </c>
      <c r="J807" s="11" t="s">
        <v>2122</v>
      </c>
      <c r="K807" s="11" t="s">
        <v>2122</v>
      </c>
      <c r="L807" s="11" t="s">
        <v>2123</v>
      </c>
      <c r="M807" s="11" t="s">
        <v>2124</v>
      </c>
      <c r="N807" s="11" t="s">
        <v>858</v>
      </c>
      <c r="O807" s="11" t="s">
        <v>2125</v>
      </c>
      <c r="P807" s="11" t="s">
        <v>81</v>
      </c>
    </row>
    <row r="808" hidden="1">
      <c r="A808" s="11">
        <v>803.0</v>
      </c>
      <c r="B808" s="11" t="s">
        <v>165</v>
      </c>
      <c r="C808" s="11" t="s">
        <v>92</v>
      </c>
      <c r="D808" s="11" t="s">
        <v>996</v>
      </c>
      <c r="E808" s="21"/>
      <c r="F808" s="21"/>
      <c r="G808" s="11" t="s">
        <v>79</v>
      </c>
      <c r="H808" s="152">
        <v>41521.0</v>
      </c>
      <c r="I808" s="11" t="s">
        <v>2143</v>
      </c>
      <c r="J808" s="11" t="s">
        <v>2122</v>
      </c>
      <c r="K808" s="11" t="s">
        <v>2122</v>
      </c>
      <c r="L808" s="11" t="s">
        <v>2123</v>
      </c>
      <c r="M808" s="11" t="s">
        <v>2124</v>
      </c>
      <c r="N808" s="11" t="s">
        <v>1753</v>
      </c>
      <c r="O808" s="11" t="s">
        <v>2213</v>
      </c>
      <c r="P808" s="11" t="s">
        <v>2205</v>
      </c>
    </row>
    <row r="809" hidden="1">
      <c r="A809" s="11">
        <v>804.0</v>
      </c>
      <c r="B809" s="11" t="s">
        <v>1588</v>
      </c>
      <c r="C809" s="11" t="s">
        <v>2142</v>
      </c>
      <c r="D809" s="11" t="s">
        <v>494</v>
      </c>
      <c r="E809" s="11" t="s">
        <v>2459</v>
      </c>
      <c r="F809" s="21"/>
      <c r="G809" s="11" t="s">
        <v>79</v>
      </c>
      <c r="H809" s="153">
        <v>37239.0</v>
      </c>
      <c r="I809" s="11" t="s">
        <v>2121</v>
      </c>
      <c r="J809" s="11" t="s">
        <v>2122</v>
      </c>
      <c r="K809" s="11" t="s">
        <v>2122</v>
      </c>
      <c r="L809" s="11" t="s">
        <v>2123</v>
      </c>
      <c r="M809" s="11" t="s">
        <v>2124</v>
      </c>
      <c r="N809" s="11" t="s">
        <v>1343</v>
      </c>
      <c r="O809" s="11" t="s">
        <v>2136</v>
      </c>
      <c r="P809" s="11" t="s">
        <v>90</v>
      </c>
    </row>
    <row r="810" hidden="1">
      <c r="A810" s="11">
        <v>805.0</v>
      </c>
      <c r="B810" s="11" t="s">
        <v>1176</v>
      </c>
      <c r="C810" s="11" t="s">
        <v>2239</v>
      </c>
      <c r="D810" s="11" t="s">
        <v>195</v>
      </c>
      <c r="E810" s="11" t="s">
        <v>236</v>
      </c>
      <c r="F810" s="21"/>
      <c r="G810" s="11" t="s">
        <v>96</v>
      </c>
      <c r="H810" s="152">
        <v>36903.0</v>
      </c>
      <c r="I810" s="11" t="s">
        <v>2121</v>
      </c>
      <c r="J810" s="11" t="s">
        <v>2122</v>
      </c>
      <c r="K810" s="11" t="s">
        <v>2122</v>
      </c>
      <c r="L810" s="11" t="s">
        <v>2123</v>
      </c>
      <c r="M810" s="11" t="s">
        <v>2124</v>
      </c>
      <c r="N810" s="11" t="s">
        <v>1343</v>
      </c>
      <c r="O810" s="11" t="s">
        <v>2136</v>
      </c>
      <c r="P810" s="11" t="s">
        <v>90</v>
      </c>
    </row>
    <row r="811" hidden="1">
      <c r="A811" s="11">
        <v>806.0</v>
      </c>
      <c r="B811" s="11" t="s">
        <v>1176</v>
      </c>
      <c r="C811" s="11" t="s">
        <v>2239</v>
      </c>
      <c r="D811" s="11" t="s">
        <v>1177</v>
      </c>
      <c r="E811" s="11" t="s">
        <v>259</v>
      </c>
      <c r="F811" s="21"/>
      <c r="G811" s="11" t="s">
        <v>96</v>
      </c>
      <c r="H811" s="152">
        <v>37452.0</v>
      </c>
      <c r="I811" s="11" t="s">
        <v>2138</v>
      </c>
      <c r="J811" s="11" t="s">
        <v>2122</v>
      </c>
      <c r="K811" s="11" t="s">
        <v>2122</v>
      </c>
      <c r="L811" s="11" t="s">
        <v>2123</v>
      </c>
      <c r="M811" s="11" t="s">
        <v>2124</v>
      </c>
      <c r="N811" s="11" t="s">
        <v>312</v>
      </c>
      <c r="O811" s="11" t="s">
        <v>2171</v>
      </c>
      <c r="P811" s="11" t="s">
        <v>90</v>
      </c>
    </row>
    <row r="812" hidden="1">
      <c r="A812" s="11">
        <v>807.0</v>
      </c>
      <c r="B812" s="11" t="s">
        <v>698</v>
      </c>
      <c r="C812" s="11" t="s">
        <v>96</v>
      </c>
      <c r="D812" s="11" t="s">
        <v>699</v>
      </c>
      <c r="E812" s="21"/>
      <c r="F812" s="21"/>
      <c r="G812" s="11" t="s">
        <v>96</v>
      </c>
      <c r="H812" s="152">
        <v>40186.0</v>
      </c>
      <c r="I812" s="11" t="s">
        <v>2130</v>
      </c>
      <c r="J812" s="11" t="s">
        <v>2122</v>
      </c>
      <c r="K812" s="11" t="s">
        <v>2122</v>
      </c>
      <c r="L812" s="11" t="s">
        <v>2123</v>
      </c>
      <c r="M812" s="11" t="s">
        <v>2124</v>
      </c>
      <c r="N812" s="11" t="s">
        <v>466</v>
      </c>
      <c r="O812" s="11" t="s">
        <v>2127</v>
      </c>
      <c r="P812" s="11" t="s">
        <v>83</v>
      </c>
    </row>
    <row r="813" hidden="1">
      <c r="A813" s="11">
        <v>808.0</v>
      </c>
      <c r="B813" s="11" t="s">
        <v>1535</v>
      </c>
      <c r="C813" s="11" t="s">
        <v>2148</v>
      </c>
      <c r="D813" s="11" t="s">
        <v>265</v>
      </c>
      <c r="E813" s="11" t="s">
        <v>404</v>
      </c>
      <c r="F813" s="21"/>
      <c r="G813" s="11" t="s">
        <v>96</v>
      </c>
      <c r="H813" s="152">
        <v>37326.0</v>
      </c>
      <c r="I813" s="11" t="s">
        <v>2138</v>
      </c>
      <c r="J813" s="11" t="s">
        <v>2122</v>
      </c>
      <c r="K813" s="11" t="s">
        <v>2122</v>
      </c>
      <c r="L813" s="11" t="s">
        <v>2123</v>
      </c>
      <c r="M813" s="11" t="s">
        <v>2124</v>
      </c>
      <c r="N813" s="11" t="s">
        <v>1216</v>
      </c>
      <c r="O813" s="11" t="s">
        <v>2136</v>
      </c>
      <c r="P813" s="11" t="s">
        <v>90</v>
      </c>
    </row>
    <row r="814" hidden="1">
      <c r="A814" s="11">
        <v>809.0</v>
      </c>
      <c r="B814" s="11" t="s">
        <v>1492</v>
      </c>
      <c r="C814" s="11" t="s">
        <v>70</v>
      </c>
      <c r="D814" s="11" t="s">
        <v>115</v>
      </c>
      <c r="E814" s="11" t="s">
        <v>126</v>
      </c>
      <c r="F814" s="21"/>
      <c r="G814" s="11" t="s">
        <v>79</v>
      </c>
      <c r="H814" s="152">
        <v>38446.0</v>
      </c>
      <c r="I814" s="11" t="s">
        <v>2138</v>
      </c>
      <c r="J814" s="11" t="s">
        <v>2122</v>
      </c>
      <c r="K814" s="11" t="s">
        <v>2122</v>
      </c>
      <c r="L814" s="11" t="s">
        <v>2123</v>
      </c>
      <c r="M814" s="11" t="s">
        <v>2124</v>
      </c>
      <c r="N814" s="11" t="s">
        <v>1302</v>
      </c>
      <c r="O814" s="11" t="s">
        <v>2164</v>
      </c>
      <c r="P814" s="11" t="s">
        <v>81</v>
      </c>
    </row>
    <row r="815" hidden="1">
      <c r="A815" s="11">
        <v>810.0</v>
      </c>
      <c r="B815" s="11" t="s">
        <v>359</v>
      </c>
      <c r="C815" s="11" t="s">
        <v>2460</v>
      </c>
      <c r="D815" s="11" t="s">
        <v>269</v>
      </c>
      <c r="E815" s="11" t="s">
        <v>270</v>
      </c>
      <c r="F815" s="21"/>
      <c r="G815" s="11" t="s">
        <v>79</v>
      </c>
      <c r="H815" s="152">
        <v>36396.0</v>
      </c>
      <c r="I815" s="11" t="s">
        <v>2121</v>
      </c>
      <c r="J815" s="11" t="s">
        <v>2122</v>
      </c>
      <c r="K815" s="11" t="s">
        <v>2122</v>
      </c>
      <c r="L815" s="11" t="s">
        <v>2123</v>
      </c>
      <c r="M815" s="11" t="s">
        <v>2124</v>
      </c>
      <c r="N815" s="11" t="s">
        <v>1631</v>
      </c>
      <c r="O815" s="11" t="s">
        <v>2134</v>
      </c>
      <c r="P815" s="11" t="s">
        <v>90</v>
      </c>
    </row>
    <row r="816" hidden="1">
      <c r="A816" s="11">
        <v>811.0</v>
      </c>
      <c r="B816" s="11" t="s">
        <v>359</v>
      </c>
      <c r="C816" s="11" t="s">
        <v>2137</v>
      </c>
      <c r="D816" s="11" t="s">
        <v>115</v>
      </c>
      <c r="E816" s="11" t="s">
        <v>214</v>
      </c>
      <c r="F816" s="21"/>
      <c r="G816" s="11" t="s">
        <v>79</v>
      </c>
      <c r="H816" s="152">
        <v>37672.0</v>
      </c>
      <c r="I816" s="11" t="s">
        <v>2138</v>
      </c>
      <c r="J816" s="11" t="s">
        <v>2122</v>
      </c>
      <c r="K816" s="11" t="s">
        <v>2122</v>
      </c>
      <c r="L816" s="11" t="s">
        <v>2123</v>
      </c>
      <c r="M816" s="11" t="s">
        <v>2124</v>
      </c>
      <c r="N816" s="11" t="s">
        <v>1414</v>
      </c>
      <c r="O816" s="11" t="s">
        <v>2150</v>
      </c>
      <c r="P816" s="11" t="s">
        <v>81</v>
      </c>
    </row>
    <row r="817" hidden="1">
      <c r="A817" s="11">
        <v>812.0</v>
      </c>
      <c r="B817" s="11" t="s">
        <v>2461</v>
      </c>
      <c r="C817" s="11" t="s">
        <v>2269</v>
      </c>
      <c r="D817" s="11" t="s">
        <v>87</v>
      </c>
      <c r="E817" s="11" t="s">
        <v>386</v>
      </c>
      <c r="F817" s="21"/>
      <c r="G817" s="11" t="s">
        <v>79</v>
      </c>
      <c r="H817" s="152">
        <v>39624.0</v>
      </c>
      <c r="I817" s="11" t="s">
        <v>2130</v>
      </c>
      <c r="J817" s="11" t="s">
        <v>2122</v>
      </c>
      <c r="K817" s="11" t="s">
        <v>2122</v>
      </c>
      <c r="L817" s="11" t="s">
        <v>2123</v>
      </c>
      <c r="M817" s="11" t="s">
        <v>2124</v>
      </c>
      <c r="N817" s="11" t="s">
        <v>1763</v>
      </c>
      <c r="O817" s="11" t="s">
        <v>2129</v>
      </c>
      <c r="P817" s="11" t="s">
        <v>83</v>
      </c>
    </row>
    <row r="818" hidden="1">
      <c r="A818" s="11">
        <v>813.0</v>
      </c>
      <c r="B818" s="11" t="s">
        <v>1263</v>
      </c>
      <c r="C818" s="11" t="s">
        <v>79</v>
      </c>
      <c r="D818" s="11" t="s">
        <v>237</v>
      </c>
      <c r="E818" s="21"/>
      <c r="F818" s="21"/>
      <c r="G818" s="11" t="s">
        <v>79</v>
      </c>
      <c r="H818" s="152">
        <v>38610.0</v>
      </c>
      <c r="I818" s="11" t="s">
        <v>2138</v>
      </c>
      <c r="J818" s="11" t="s">
        <v>2122</v>
      </c>
      <c r="K818" s="11" t="s">
        <v>2122</v>
      </c>
      <c r="L818" s="11" t="s">
        <v>2123</v>
      </c>
      <c r="M818" s="11" t="s">
        <v>2124</v>
      </c>
      <c r="N818" s="11" t="s">
        <v>937</v>
      </c>
      <c r="O818" s="11" t="s">
        <v>2125</v>
      </c>
      <c r="P818" s="11" t="s">
        <v>81</v>
      </c>
    </row>
    <row r="819" hidden="1">
      <c r="A819" s="11">
        <v>814.0</v>
      </c>
      <c r="B819" s="11" t="s">
        <v>1266</v>
      </c>
      <c r="C819" s="11" t="s">
        <v>70</v>
      </c>
      <c r="D819" s="11" t="s">
        <v>173</v>
      </c>
      <c r="E819" s="11" t="s">
        <v>272</v>
      </c>
      <c r="F819" s="21"/>
      <c r="G819" s="11" t="s">
        <v>79</v>
      </c>
      <c r="H819" s="153">
        <v>38701.0</v>
      </c>
      <c r="I819" s="11" t="s">
        <v>2138</v>
      </c>
      <c r="J819" s="11" t="s">
        <v>2122</v>
      </c>
      <c r="K819" s="11" t="s">
        <v>2122</v>
      </c>
      <c r="L819" s="11" t="s">
        <v>2123</v>
      </c>
      <c r="M819" s="11" t="s">
        <v>2124</v>
      </c>
      <c r="N819" s="11" t="s">
        <v>937</v>
      </c>
      <c r="O819" s="11" t="s">
        <v>2125</v>
      </c>
      <c r="P819" s="11" t="s">
        <v>81</v>
      </c>
    </row>
    <row r="820" hidden="1">
      <c r="A820" s="11">
        <v>815.0</v>
      </c>
      <c r="B820" s="11" t="s">
        <v>572</v>
      </c>
      <c r="C820" s="11" t="s">
        <v>2462</v>
      </c>
      <c r="D820" s="11" t="s">
        <v>573</v>
      </c>
      <c r="E820" s="11" t="s">
        <v>77</v>
      </c>
      <c r="F820" s="21"/>
      <c r="G820" s="11" t="s">
        <v>79</v>
      </c>
      <c r="H820" s="152">
        <v>40376.0</v>
      </c>
      <c r="I820" s="11" t="s">
        <v>2138</v>
      </c>
      <c r="J820" s="11" t="s">
        <v>2122</v>
      </c>
      <c r="K820" s="11" t="s">
        <v>2122</v>
      </c>
      <c r="L820" s="11" t="s">
        <v>2123</v>
      </c>
      <c r="M820" s="11" t="s">
        <v>2124</v>
      </c>
      <c r="N820" s="11" t="s">
        <v>1768</v>
      </c>
      <c r="O820" s="11" t="s">
        <v>2129</v>
      </c>
      <c r="P820" s="11" t="s">
        <v>83</v>
      </c>
    </row>
    <row r="821" hidden="1">
      <c r="A821" s="11">
        <v>816.0</v>
      </c>
      <c r="B821" s="11" t="s">
        <v>1175</v>
      </c>
      <c r="C821" s="11" t="s">
        <v>2273</v>
      </c>
      <c r="D821" s="11" t="s">
        <v>78</v>
      </c>
      <c r="E821" s="21"/>
      <c r="F821" s="21"/>
      <c r="G821" s="11" t="s">
        <v>79</v>
      </c>
      <c r="H821" s="152">
        <v>37469.0</v>
      </c>
      <c r="I821" s="11" t="s">
        <v>2121</v>
      </c>
      <c r="J821" s="11" t="s">
        <v>2122</v>
      </c>
      <c r="K821" s="11" t="s">
        <v>2122</v>
      </c>
      <c r="L821" s="11" t="s">
        <v>2123</v>
      </c>
      <c r="M821" s="11" t="s">
        <v>2124</v>
      </c>
      <c r="N821" s="11" t="s">
        <v>312</v>
      </c>
      <c r="O821" s="11" t="s">
        <v>2171</v>
      </c>
      <c r="P821" s="11" t="s">
        <v>90</v>
      </c>
    </row>
    <row r="822" hidden="1">
      <c r="A822" s="11">
        <v>817.0</v>
      </c>
      <c r="B822" s="11" t="s">
        <v>277</v>
      </c>
      <c r="C822" s="11" t="s">
        <v>96</v>
      </c>
      <c r="D822" s="11" t="s">
        <v>172</v>
      </c>
      <c r="E822" s="21"/>
      <c r="F822" s="21"/>
      <c r="G822" s="11" t="s">
        <v>79</v>
      </c>
      <c r="H822" s="152">
        <v>40745.0</v>
      </c>
      <c r="I822" s="11" t="s">
        <v>2121</v>
      </c>
      <c r="J822" s="11" t="s">
        <v>2122</v>
      </c>
      <c r="K822" s="11" t="s">
        <v>2122</v>
      </c>
      <c r="L822" s="11" t="s">
        <v>2123</v>
      </c>
      <c r="M822" s="11" t="s">
        <v>2124</v>
      </c>
      <c r="N822" s="11" t="s">
        <v>1005</v>
      </c>
      <c r="O822" s="11" t="s">
        <v>2155</v>
      </c>
      <c r="P822" s="11" t="s">
        <v>83</v>
      </c>
    </row>
    <row r="823" hidden="1">
      <c r="A823" s="11">
        <v>818.0</v>
      </c>
      <c r="B823" s="11" t="s">
        <v>1392</v>
      </c>
      <c r="C823" s="11" t="s">
        <v>2148</v>
      </c>
      <c r="D823" s="11" t="s">
        <v>78</v>
      </c>
      <c r="E823" s="21"/>
      <c r="F823" s="21"/>
      <c r="G823" s="11" t="s">
        <v>79</v>
      </c>
      <c r="H823" s="152">
        <v>38440.0</v>
      </c>
      <c r="I823" s="11" t="s">
        <v>2138</v>
      </c>
      <c r="J823" s="11" t="s">
        <v>2122</v>
      </c>
      <c r="K823" s="11" t="s">
        <v>2122</v>
      </c>
      <c r="L823" s="11" t="s">
        <v>2123</v>
      </c>
      <c r="M823" s="11" t="s">
        <v>2124</v>
      </c>
      <c r="N823" s="11" t="s">
        <v>1182</v>
      </c>
      <c r="O823" s="11" t="s">
        <v>2164</v>
      </c>
      <c r="P823" s="11" t="s">
        <v>81</v>
      </c>
    </row>
    <row r="824" hidden="1">
      <c r="A824" s="11">
        <v>819.0</v>
      </c>
      <c r="B824" s="11" t="s">
        <v>1681</v>
      </c>
      <c r="C824" s="11" t="s">
        <v>2126</v>
      </c>
      <c r="D824" s="11" t="s">
        <v>235</v>
      </c>
      <c r="E824" s="11" t="s">
        <v>1682</v>
      </c>
      <c r="F824" s="21"/>
      <c r="G824" s="11" t="s">
        <v>96</v>
      </c>
      <c r="H824" s="152">
        <v>36963.0</v>
      </c>
      <c r="I824" s="11" t="s">
        <v>2121</v>
      </c>
      <c r="J824" s="11" t="s">
        <v>2122</v>
      </c>
      <c r="K824" s="11" t="s">
        <v>2122</v>
      </c>
      <c r="L824" s="11" t="s">
        <v>2123</v>
      </c>
      <c r="M824" s="11" t="s">
        <v>2124</v>
      </c>
      <c r="N824" s="11" t="s">
        <v>1520</v>
      </c>
      <c r="O824" s="11" t="s">
        <v>2139</v>
      </c>
      <c r="P824" s="11" t="s">
        <v>90</v>
      </c>
    </row>
    <row r="825" hidden="1">
      <c r="A825" s="11">
        <v>820.0</v>
      </c>
      <c r="B825" s="11" t="s">
        <v>881</v>
      </c>
      <c r="C825" s="11" t="s">
        <v>2156</v>
      </c>
      <c r="D825" s="11" t="s">
        <v>115</v>
      </c>
      <c r="E825" s="21"/>
      <c r="F825" s="21"/>
      <c r="G825" s="11" t="s">
        <v>79</v>
      </c>
      <c r="H825" s="152">
        <v>39510.0</v>
      </c>
      <c r="I825" s="11" t="s">
        <v>2138</v>
      </c>
      <c r="J825" s="11" t="s">
        <v>2122</v>
      </c>
      <c r="K825" s="11" t="s">
        <v>2122</v>
      </c>
      <c r="L825" s="11" t="s">
        <v>2123</v>
      </c>
      <c r="M825" s="11" t="s">
        <v>2124</v>
      </c>
      <c r="N825" s="11" t="s">
        <v>669</v>
      </c>
      <c r="O825" s="11" t="s">
        <v>2141</v>
      </c>
      <c r="P825" s="11" t="s">
        <v>83</v>
      </c>
    </row>
    <row r="826" hidden="1">
      <c r="A826" s="11">
        <v>821.0</v>
      </c>
      <c r="B826" s="11" t="s">
        <v>881</v>
      </c>
      <c r="C826" s="11" t="s">
        <v>2156</v>
      </c>
      <c r="D826" s="11" t="s">
        <v>1495</v>
      </c>
      <c r="E826" s="21"/>
      <c r="F826" s="21"/>
      <c r="G826" s="11" t="s">
        <v>96</v>
      </c>
      <c r="H826" s="152">
        <v>38048.0</v>
      </c>
      <c r="I826" s="11" t="s">
        <v>2138</v>
      </c>
      <c r="J826" s="11" t="s">
        <v>2122</v>
      </c>
      <c r="K826" s="11" t="s">
        <v>2122</v>
      </c>
      <c r="L826" s="11" t="s">
        <v>2123</v>
      </c>
      <c r="M826" s="11" t="s">
        <v>2124</v>
      </c>
      <c r="N826" s="11" t="s">
        <v>1302</v>
      </c>
      <c r="O826" s="11" t="s">
        <v>2164</v>
      </c>
      <c r="P826" s="11" t="s">
        <v>81</v>
      </c>
    </row>
    <row r="827" hidden="1">
      <c r="A827" s="11">
        <v>822.0</v>
      </c>
      <c r="B827" s="11" t="s">
        <v>2463</v>
      </c>
      <c r="C827" s="11" t="s">
        <v>2464</v>
      </c>
      <c r="D827" s="11" t="s">
        <v>101</v>
      </c>
      <c r="E827" s="11" t="s">
        <v>209</v>
      </c>
      <c r="F827" s="21"/>
      <c r="G827" s="11" t="s">
        <v>96</v>
      </c>
      <c r="H827" s="152">
        <v>36536.0</v>
      </c>
      <c r="I827" s="11" t="s">
        <v>2121</v>
      </c>
      <c r="J827" s="11" t="s">
        <v>2122</v>
      </c>
      <c r="K827" s="11" t="s">
        <v>2122</v>
      </c>
      <c r="L827" s="11" t="s">
        <v>2123</v>
      </c>
      <c r="M827" s="11" t="s">
        <v>2124</v>
      </c>
      <c r="N827" s="11" t="s">
        <v>1607</v>
      </c>
      <c r="O827" s="11" t="s">
        <v>2134</v>
      </c>
      <c r="P827" s="11" t="s">
        <v>90</v>
      </c>
    </row>
    <row r="828" hidden="1">
      <c r="A828" s="11">
        <v>823.0</v>
      </c>
      <c r="B828" s="11" t="s">
        <v>408</v>
      </c>
      <c r="C828" s="11" t="s">
        <v>2465</v>
      </c>
      <c r="D828" s="11" t="s">
        <v>77</v>
      </c>
      <c r="E828" s="11" t="s">
        <v>923</v>
      </c>
      <c r="F828" s="21"/>
      <c r="G828" s="11" t="s">
        <v>79</v>
      </c>
      <c r="H828" s="152">
        <v>36996.0</v>
      </c>
      <c r="I828" s="11" t="s">
        <v>2121</v>
      </c>
      <c r="J828" s="11" t="s">
        <v>2122</v>
      </c>
      <c r="K828" s="11" t="s">
        <v>2122</v>
      </c>
      <c r="L828" s="11" t="s">
        <v>2123</v>
      </c>
      <c r="M828" s="11" t="s">
        <v>2124</v>
      </c>
      <c r="N828" s="11" t="s">
        <v>1520</v>
      </c>
      <c r="O828" s="11" t="s">
        <v>2139</v>
      </c>
      <c r="P828" s="11" t="s">
        <v>90</v>
      </c>
    </row>
    <row r="829" hidden="1">
      <c r="A829" s="11">
        <v>824.0</v>
      </c>
      <c r="B829" s="11" t="s">
        <v>408</v>
      </c>
      <c r="C829" s="11" t="s">
        <v>96</v>
      </c>
      <c r="D829" s="11" t="s">
        <v>409</v>
      </c>
      <c r="E829" s="11" t="s">
        <v>78</v>
      </c>
      <c r="F829" s="21"/>
      <c r="G829" s="11" t="s">
        <v>79</v>
      </c>
      <c r="H829" s="152">
        <v>39165.0</v>
      </c>
      <c r="I829" s="11" t="s">
        <v>2138</v>
      </c>
      <c r="J829" s="11" t="s">
        <v>2122</v>
      </c>
      <c r="K829" s="11" t="s">
        <v>2122</v>
      </c>
      <c r="L829" s="11" t="s">
        <v>2123</v>
      </c>
      <c r="M829" s="11" t="s">
        <v>2124</v>
      </c>
      <c r="N829" s="11" t="s">
        <v>795</v>
      </c>
      <c r="O829" s="11" t="s">
        <v>2152</v>
      </c>
      <c r="P829" s="11" t="s">
        <v>83</v>
      </c>
    </row>
    <row r="830" hidden="1">
      <c r="A830" s="11">
        <v>825.0</v>
      </c>
      <c r="B830" s="11" t="s">
        <v>1155</v>
      </c>
      <c r="C830" s="11" t="s">
        <v>2167</v>
      </c>
      <c r="D830" s="11" t="s">
        <v>272</v>
      </c>
      <c r="E830" s="11" t="s">
        <v>78</v>
      </c>
      <c r="F830" s="21"/>
      <c r="G830" s="11" t="s">
        <v>79</v>
      </c>
      <c r="H830" s="153">
        <v>39013.0</v>
      </c>
      <c r="I830" s="11" t="s">
        <v>2138</v>
      </c>
      <c r="J830" s="11" t="s">
        <v>2122</v>
      </c>
      <c r="K830" s="11" t="s">
        <v>2122</v>
      </c>
      <c r="L830" s="11" t="s">
        <v>2123</v>
      </c>
      <c r="M830" s="11" t="s">
        <v>2124</v>
      </c>
      <c r="N830" s="11" t="s">
        <v>508</v>
      </c>
      <c r="O830" s="11" t="s">
        <v>2131</v>
      </c>
      <c r="P830" s="11" t="s">
        <v>81</v>
      </c>
    </row>
    <row r="831" hidden="1">
      <c r="A831" s="11">
        <v>826.0</v>
      </c>
      <c r="B831" s="11" t="s">
        <v>766</v>
      </c>
      <c r="C831" s="11" t="s">
        <v>79</v>
      </c>
      <c r="D831" s="11" t="s">
        <v>185</v>
      </c>
      <c r="E831" s="11" t="s">
        <v>115</v>
      </c>
      <c r="F831" s="21"/>
      <c r="G831" s="11" t="s">
        <v>79</v>
      </c>
      <c r="H831" s="152">
        <v>40214.0</v>
      </c>
      <c r="I831" s="11" t="s">
        <v>2121</v>
      </c>
      <c r="J831" s="11" t="s">
        <v>2122</v>
      </c>
      <c r="K831" s="11" t="s">
        <v>2122</v>
      </c>
      <c r="L831" s="11" t="s">
        <v>2123</v>
      </c>
      <c r="M831" s="11" t="s">
        <v>2124</v>
      </c>
      <c r="N831" s="11" t="s">
        <v>529</v>
      </c>
      <c r="O831" s="11" t="s">
        <v>2127</v>
      </c>
      <c r="P831" s="11" t="s">
        <v>83</v>
      </c>
    </row>
    <row r="832" hidden="1">
      <c r="A832" s="11">
        <v>827.0</v>
      </c>
      <c r="B832" s="11" t="s">
        <v>824</v>
      </c>
      <c r="C832" s="11" t="s">
        <v>2142</v>
      </c>
      <c r="D832" s="11" t="s">
        <v>77</v>
      </c>
      <c r="E832" s="21"/>
      <c r="F832" s="21"/>
      <c r="G832" s="11" t="s">
        <v>79</v>
      </c>
      <c r="H832" s="152">
        <v>39489.0</v>
      </c>
      <c r="I832" s="11" t="s">
        <v>2138</v>
      </c>
      <c r="J832" s="11" t="s">
        <v>2122</v>
      </c>
      <c r="K832" s="11" t="s">
        <v>2122</v>
      </c>
      <c r="L832" s="11" t="s">
        <v>2123</v>
      </c>
      <c r="M832" s="11" t="s">
        <v>2124</v>
      </c>
      <c r="N832" s="11" t="s">
        <v>594</v>
      </c>
      <c r="O832" s="11" t="s">
        <v>2141</v>
      </c>
      <c r="P832" s="11" t="s">
        <v>83</v>
      </c>
    </row>
    <row r="833" hidden="1">
      <c r="A833" s="11">
        <v>828.0</v>
      </c>
      <c r="B833" s="11" t="s">
        <v>1268</v>
      </c>
      <c r="C833" s="11" t="s">
        <v>2142</v>
      </c>
      <c r="D833" s="11" t="s">
        <v>115</v>
      </c>
      <c r="E833" s="21"/>
      <c r="F833" s="21"/>
      <c r="G833" s="11" t="s">
        <v>79</v>
      </c>
      <c r="H833" s="152">
        <v>38412.0</v>
      </c>
      <c r="I833" s="11" t="s">
        <v>2138</v>
      </c>
      <c r="J833" s="11" t="s">
        <v>2122</v>
      </c>
      <c r="K833" s="11" t="s">
        <v>2122</v>
      </c>
      <c r="L833" s="11" t="s">
        <v>2123</v>
      </c>
      <c r="M833" s="11" t="s">
        <v>2124</v>
      </c>
      <c r="N833" s="11" t="s">
        <v>937</v>
      </c>
      <c r="O833" s="11" t="s">
        <v>2125</v>
      </c>
      <c r="P833" s="11" t="s">
        <v>81</v>
      </c>
    </row>
    <row r="834" hidden="1">
      <c r="A834" s="11">
        <v>829.0</v>
      </c>
      <c r="B834" s="11" t="s">
        <v>2466</v>
      </c>
      <c r="C834" s="11" t="s">
        <v>2144</v>
      </c>
      <c r="D834" s="11" t="s">
        <v>115</v>
      </c>
      <c r="E834" s="11" t="s">
        <v>204</v>
      </c>
      <c r="F834" s="21"/>
      <c r="G834" s="11" t="s">
        <v>79</v>
      </c>
      <c r="H834" s="153">
        <v>39007.0</v>
      </c>
      <c r="I834" s="11" t="s">
        <v>2138</v>
      </c>
      <c r="J834" s="11" t="s">
        <v>2122</v>
      </c>
      <c r="K834" s="11" t="s">
        <v>2122</v>
      </c>
      <c r="L834" s="11" t="s">
        <v>2123</v>
      </c>
      <c r="M834" s="11" t="s">
        <v>2124</v>
      </c>
      <c r="N834" s="11" t="s">
        <v>904</v>
      </c>
      <c r="O834" s="11" t="s">
        <v>2152</v>
      </c>
      <c r="P834" s="11" t="s">
        <v>83</v>
      </c>
    </row>
    <row r="835" hidden="1">
      <c r="A835" s="11">
        <v>830.0</v>
      </c>
      <c r="B835" s="11" t="s">
        <v>1072</v>
      </c>
      <c r="C835" s="11" t="s">
        <v>2467</v>
      </c>
      <c r="D835" s="11" t="s">
        <v>143</v>
      </c>
      <c r="E835" s="11" t="s">
        <v>167</v>
      </c>
      <c r="F835" s="21"/>
      <c r="G835" s="11" t="s">
        <v>79</v>
      </c>
      <c r="H835" s="153">
        <v>37610.0</v>
      </c>
      <c r="I835" s="11" t="s">
        <v>2138</v>
      </c>
      <c r="J835" s="11" t="s">
        <v>2122</v>
      </c>
      <c r="K835" s="11" t="s">
        <v>2122</v>
      </c>
      <c r="L835" s="11" t="s">
        <v>2123</v>
      </c>
      <c r="M835" s="11" t="s">
        <v>2124</v>
      </c>
      <c r="N835" s="11" t="s">
        <v>89</v>
      </c>
      <c r="O835" s="11" t="s">
        <v>2171</v>
      </c>
      <c r="P835" s="11" t="s">
        <v>90</v>
      </c>
    </row>
    <row r="836" hidden="1">
      <c r="A836" s="11">
        <v>831.0</v>
      </c>
      <c r="B836" s="11" t="s">
        <v>1683</v>
      </c>
      <c r="C836" s="11" t="s">
        <v>2177</v>
      </c>
      <c r="D836" s="11" t="s">
        <v>115</v>
      </c>
      <c r="E836" s="11" t="s">
        <v>157</v>
      </c>
      <c r="F836" s="21"/>
      <c r="G836" s="11" t="s">
        <v>79</v>
      </c>
      <c r="H836" s="152">
        <v>36601.0</v>
      </c>
      <c r="I836" s="11" t="s">
        <v>2121</v>
      </c>
      <c r="J836" s="11" t="s">
        <v>2122</v>
      </c>
      <c r="K836" s="11" t="s">
        <v>2122</v>
      </c>
      <c r="L836" s="11" t="s">
        <v>2123</v>
      </c>
      <c r="M836" s="11" t="s">
        <v>2124</v>
      </c>
      <c r="N836" s="11" t="s">
        <v>1520</v>
      </c>
      <c r="O836" s="11" t="s">
        <v>2139</v>
      </c>
      <c r="P836" s="11" t="s">
        <v>90</v>
      </c>
    </row>
    <row r="837" hidden="1">
      <c r="A837" s="11">
        <v>832.0</v>
      </c>
      <c r="B837" s="11" t="s">
        <v>494</v>
      </c>
      <c r="C837" s="11" t="s">
        <v>2144</v>
      </c>
      <c r="D837" s="11" t="s">
        <v>115</v>
      </c>
      <c r="E837" s="11" t="s">
        <v>157</v>
      </c>
      <c r="F837" s="21"/>
      <c r="G837" s="11" t="s">
        <v>79</v>
      </c>
      <c r="H837" s="153">
        <v>36881.0</v>
      </c>
      <c r="I837" s="11" t="s">
        <v>2121</v>
      </c>
      <c r="J837" s="11" t="s">
        <v>2122</v>
      </c>
      <c r="K837" s="11" t="s">
        <v>2122</v>
      </c>
      <c r="L837" s="11" t="s">
        <v>2123</v>
      </c>
      <c r="M837" s="11" t="s">
        <v>2124</v>
      </c>
      <c r="N837" s="11" t="s">
        <v>1284</v>
      </c>
      <c r="O837" s="11" t="s">
        <v>2136</v>
      </c>
      <c r="P837" s="11" t="s">
        <v>90</v>
      </c>
    </row>
    <row r="838" hidden="1">
      <c r="A838" s="11">
        <v>833.0</v>
      </c>
      <c r="B838" s="11" t="s">
        <v>2043</v>
      </c>
      <c r="C838" s="11" t="s">
        <v>2142</v>
      </c>
      <c r="D838" s="11" t="s">
        <v>136</v>
      </c>
      <c r="E838" s="11" t="s">
        <v>224</v>
      </c>
      <c r="F838" s="21"/>
      <c r="G838" s="11" t="s">
        <v>96</v>
      </c>
      <c r="H838" s="153">
        <v>40476.0</v>
      </c>
      <c r="I838" s="11" t="s">
        <v>2121</v>
      </c>
      <c r="J838" s="11" t="s">
        <v>2122</v>
      </c>
      <c r="K838" s="11" t="s">
        <v>2122</v>
      </c>
      <c r="L838" s="11" t="s">
        <v>2123</v>
      </c>
      <c r="M838" s="11" t="s">
        <v>2124</v>
      </c>
      <c r="N838" s="11" t="s">
        <v>1005</v>
      </c>
      <c r="O838" s="11" t="s">
        <v>2155</v>
      </c>
      <c r="P838" s="11" t="s">
        <v>83</v>
      </c>
    </row>
    <row r="839" hidden="1">
      <c r="A839" s="11">
        <v>834.0</v>
      </c>
      <c r="B839" s="11" t="s">
        <v>2468</v>
      </c>
      <c r="C839" s="11" t="s">
        <v>2126</v>
      </c>
      <c r="D839" s="11" t="s">
        <v>149</v>
      </c>
      <c r="E839" s="11" t="s">
        <v>1630</v>
      </c>
      <c r="F839" s="21"/>
      <c r="G839" s="11" t="s">
        <v>79</v>
      </c>
      <c r="H839" s="152">
        <v>37814.0</v>
      </c>
      <c r="I839" s="11" t="s">
        <v>2121</v>
      </c>
      <c r="J839" s="11" t="s">
        <v>2122</v>
      </c>
      <c r="K839" s="11" t="s">
        <v>2122</v>
      </c>
      <c r="L839" s="11" t="s">
        <v>2123</v>
      </c>
      <c r="M839" s="11" t="s">
        <v>2124</v>
      </c>
      <c r="N839" s="11" t="s">
        <v>1470</v>
      </c>
      <c r="O839" s="11" t="s">
        <v>2150</v>
      </c>
      <c r="P839" s="11" t="s">
        <v>81</v>
      </c>
    </row>
    <row r="840" hidden="1">
      <c r="A840" s="11">
        <v>835.0</v>
      </c>
      <c r="B840" s="11" t="s">
        <v>281</v>
      </c>
      <c r="C840" s="11" t="s">
        <v>2126</v>
      </c>
      <c r="D840" s="11" t="s">
        <v>78</v>
      </c>
      <c r="E840" s="21"/>
      <c r="F840" s="21"/>
      <c r="G840" s="11" t="s">
        <v>79</v>
      </c>
      <c r="H840" s="152">
        <v>39786.0</v>
      </c>
      <c r="I840" s="11" t="s">
        <v>2138</v>
      </c>
      <c r="J840" s="11" t="s">
        <v>2122</v>
      </c>
      <c r="K840" s="11" t="s">
        <v>2122</v>
      </c>
      <c r="L840" s="11" t="s">
        <v>2123</v>
      </c>
      <c r="M840" s="11" t="s">
        <v>2124</v>
      </c>
      <c r="N840" s="11" t="s">
        <v>466</v>
      </c>
      <c r="O840" s="11" t="s">
        <v>2127</v>
      </c>
      <c r="P840" s="11" t="s">
        <v>83</v>
      </c>
    </row>
    <row r="841" hidden="1">
      <c r="A841" s="11">
        <v>836.0</v>
      </c>
      <c r="B841" s="11" t="s">
        <v>1025</v>
      </c>
      <c r="C841" s="11" t="s">
        <v>2135</v>
      </c>
      <c r="D841" s="11" t="s">
        <v>1026</v>
      </c>
      <c r="E841" s="21"/>
      <c r="F841" s="21"/>
      <c r="G841" s="11" t="s">
        <v>96</v>
      </c>
      <c r="H841" s="152">
        <v>39175.0</v>
      </c>
      <c r="I841" s="11" t="s">
        <v>2138</v>
      </c>
      <c r="J841" s="11" t="s">
        <v>2122</v>
      </c>
      <c r="K841" s="11" t="s">
        <v>2122</v>
      </c>
      <c r="L841" s="11" t="s">
        <v>2123</v>
      </c>
      <c r="M841" s="11" t="s">
        <v>2124</v>
      </c>
      <c r="N841" s="11" t="s">
        <v>279</v>
      </c>
      <c r="O841" s="11" t="s">
        <v>2131</v>
      </c>
      <c r="P841" s="11" t="s">
        <v>81</v>
      </c>
    </row>
    <row r="842" hidden="1">
      <c r="A842" s="11">
        <v>837.0</v>
      </c>
      <c r="B842" s="11" t="s">
        <v>1255</v>
      </c>
      <c r="C842" s="11" t="s">
        <v>2144</v>
      </c>
      <c r="D842" s="11" t="s">
        <v>1040</v>
      </c>
      <c r="E842" s="21"/>
      <c r="F842" s="21"/>
      <c r="G842" s="11" t="s">
        <v>79</v>
      </c>
      <c r="H842" s="152">
        <v>37264.0</v>
      </c>
      <c r="I842" s="11" t="s">
        <v>2130</v>
      </c>
      <c r="J842" s="11" t="s">
        <v>2122</v>
      </c>
      <c r="K842" s="11" t="s">
        <v>2122</v>
      </c>
      <c r="L842" s="11" t="s">
        <v>2123</v>
      </c>
      <c r="M842" s="11" t="s">
        <v>2124</v>
      </c>
      <c r="N842" s="11" t="s">
        <v>513</v>
      </c>
      <c r="O842" s="11" t="s">
        <v>2171</v>
      </c>
      <c r="P842" s="11" t="s">
        <v>90</v>
      </c>
    </row>
    <row r="843" hidden="1">
      <c r="A843" s="11">
        <v>838.0</v>
      </c>
      <c r="B843" s="11" t="s">
        <v>1561</v>
      </c>
      <c r="C843" s="11" t="s">
        <v>2265</v>
      </c>
      <c r="D843" s="11" t="s">
        <v>774</v>
      </c>
      <c r="E843" s="21"/>
      <c r="F843" s="21"/>
      <c r="G843" s="11" t="s">
        <v>96</v>
      </c>
      <c r="H843" s="152">
        <v>37095.0</v>
      </c>
      <c r="I843" s="11" t="s">
        <v>2121</v>
      </c>
      <c r="J843" s="11" t="s">
        <v>2122</v>
      </c>
      <c r="K843" s="11" t="s">
        <v>2122</v>
      </c>
      <c r="L843" s="11" t="s">
        <v>2123</v>
      </c>
      <c r="M843" s="11" t="s">
        <v>2124</v>
      </c>
      <c r="N843" s="11" t="s">
        <v>1284</v>
      </c>
      <c r="O843" s="11" t="s">
        <v>2136</v>
      </c>
      <c r="P843" s="11" t="s">
        <v>90</v>
      </c>
    </row>
    <row r="844" hidden="1">
      <c r="A844" s="11">
        <v>839.0</v>
      </c>
      <c r="B844" s="11" t="s">
        <v>246</v>
      </c>
      <c r="C844" s="11" t="s">
        <v>70</v>
      </c>
      <c r="D844" s="11" t="s">
        <v>143</v>
      </c>
      <c r="E844" s="21"/>
      <c r="F844" s="21"/>
      <c r="G844" s="11" t="s">
        <v>79</v>
      </c>
      <c r="H844" s="152">
        <v>37521.0</v>
      </c>
      <c r="I844" s="11" t="s">
        <v>2121</v>
      </c>
      <c r="J844" s="11" t="s">
        <v>2122</v>
      </c>
      <c r="K844" s="11" t="s">
        <v>2154</v>
      </c>
      <c r="L844" s="11" t="s">
        <v>2123</v>
      </c>
      <c r="M844" s="11" t="s">
        <v>2124</v>
      </c>
      <c r="N844" s="11" t="s">
        <v>312</v>
      </c>
      <c r="O844" s="11" t="s">
        <v>2171</v>
      </c>
      <c r="P844" s="11" t="s">
        <v>90</v>
      </c>
    </row>
    <row r="845" hidden="1">
      <c r="A845" s="11">
        <v>840.0</v>
      </c>
      <c r="B845" s="11" t="s">
        <v>246</v>
      </c>
      <c r="C845" s="11" t="s">
        <v>2137</v>
      </c>
      <c r="D845" s="11" t="s">
        <v>244</v>
      </c>
      <c r="E845" s="21"/>
      <c r="F845" s="21"/>
      <c r="G845" s="11" t="s">
        <v>96</v>
      </c>
      <c r="H845" s="152">
        <v>40619.0</v>
      </c>
      <c r="I845" s="11" t="s">
        <v>2138</v>
      </c>
      <c r="J845" s="11" t="s">
        <v>2122</v>
      </c>
      <c r="K845" s="11" t="s">
        <v>2122</v>
      </c>
      <c r="L845" s="11" t="s">
        <v>2123</v>
      </c>
      <c r="M845" s="11" t="s">
        <v>2124</v>
      </c>
      <c r="N845" s="11" t="s">
        <v>1005</v>
      </c>
      <c r="O845" s="11" t="s">
        <v>2155</v>
      </c>
      <c r="P845" s="11" t="s">
        <v>83</v>
      </c>
    </row>
    <row r="846" hidden="1">
      <c r="A846" s="11">
        <v>841.0</v>
      </c>
      <c r="B846" s="11" t="s">
        <v>1391</v>
      </c>
      <c r="C846" s="11" t="s">
        <v>2135</v>
      </c>
      <c r="D846" s="11" t="s">
        <v>214</v>
      </c>
      <c r="E846" s="21"/>
      <c r="F846" s="21"/>
      <c r="G846" s="11" t="s">
        <v>79</v>
      </c>
      <c r="H846" s="152">
        <v>37401.0</v>
      </c>
      <c r="I846" s="11" t="s">
        <v>2121</v>
      </c>
      <c r="J846" s="11" t="s">
        <v>2122</v>
      </c>
      <c r="K846" s="11" t="s">
        <v>2122</v>
      </c>
      <c r="L846" s="11" t="s">
        <v>2123</v>
      </c>
      <c r="M846" s="11" t="s">
        <v>2124</v>
      </c>
      <c r="N846" s="11" t="s">
        <v>836</v>
      </c>
      <c r="O846" s="11" t="s">
        <v>2171</v>
      </c>
      <c r="P846" s="11" t="s">
        <v>90</v>
      </c>
    </row>
    <row r="847" hidden="1">
      <c r="A847" s="11">
        <v>842.0</v>
      </c>
      <c r="B847" s="11" t="s">
        <v>2469</v>
      </c>
      <c r="C847" s="11" t="s">
        <v>70</v>
      </c>
      <c r="D847" s="11" t="s">
        <v>1193</v>
      </c>
      <c r="E847" s="11" t="s">
        <v>432</v>
      </c>
      <c r="F847" s="21"/>
      <c r="G847" s="11" t="s">
        <v>79</v>
      </c>
      <c r="H847" s="152">
        <v>39583.0</v>
      </c>
      <c r="I847" s="11" t="s">
        <v>2130</v>
      </c>
      <c r="J847" s="11" t="s">
        <v>2122</v>
      </c>
      <c r="K847" s="11" t="s">
        <v>2122</v>
      </c>
      <c r="L847" s="11" t="s">
        <v>2123</v>
      </c>
      <c r="M847" s="11" t="s">
        <v>2124</v>
      </c>
      <c r="N847" s="11" t="s">
        <v>729</v>
      </c>
      <c r="O847" s="11" t="s">
        <v>2141</v>
      </c>
      <c r="P847" s="11" t="s">
        <v>83</v>
      </c>
    </row>
    <row r="848" hidden="1">
      <c r="A848" s="11">
        <v>843.0</v>
      </c>
      <c r="B848" s="11" t="s">
        <v>582</v>
      </c>
      <c r="C848" s="11" t="s">
        <v>2142</v>
      </c>
      <c r="D848" s="11" t="s">
        <v>494</v>
      </c>
      <c r="E848" s="11" t="s">
        <v>482</v>
      </c>
      <c r="F848" s="21"/>
      <c r="G848" s="11" t="s">
        <v>79</v>
      </c>
      <c r="H848" s="152">
        <v>39652.0</v>
      </c>
      <c r="I848" s="11" t="s">
        <v>2145</v>
      </c>
      <c r="J848" s="11" t="s">
        <v>2122</v>
      </c>
      <c r="K848" s="11" t="s">
        <v>2122</v>
      </c>
      <c r="L848" s="11" t="s">
        <v>2123</v>
      </c>
      <c r="M848" s="11" t="s">
        <v>2124</v>
      </c>
      <c r="N848" s="11" t="s">
        <v>594</v>
      </c>
      <c r="O848" s="11" t="s">
        <v>2141</v>
      </c>
      <c r="P848" s="11" t="s">
        <v>83</v>
      </c>
    </row>
    <row r="849" hidden="1">
      <c r="A849" s="11">
        <v>844.0</v>
      </c>
      <c r="B849" s="11" t="s">
        <v>2470</v>
      </c>
      <c r="C849" s="11" t="s">
        <v>2153</v>
      </c>
      <c r="D849" s="11" t="s">
        <v>688</v>
      </c>
      <c r="E849" s="11" t="s">
        <v>386</v>
      </c>
      <c r="F849" s="21"/>
      <c r="G849" s="11" t="s">
        <v>79</v>
      </c>
      <c r="H849" s="152">
        <v>42384.0</v>
      </c>
      <c r="I849" s="11" t="s">
        <v>2121</v>
      </c>
      <c r="J849" s="11" t="s">
        <v>2122</v>
      </c>
      <c r="K849" s="11" t="s">
        <v>2122</v>
      </c>
      <c r="L849" s="11" t="s">
        <v>2123</v>
      </c>
      <c r="M849" s="11" t="s">
        <v>2124</v>
      </c>
      <c r="N849" s="11" t="s">
        <v>2259</v>
      </c>
      <c r="O849" s="11" t="s">
        <v>2260</v>
      </c>
      <c r="P849" s="11" t="s">
        <v>2205</v>
      </c>
    </row>
    <row r="850" hidden="1">
      <c r="A850" s="11">
        <v>845.0</v>
      </c>
      <c r="B850" s="11" t="s">
        <v>1270</v>
      </c>
      <c r="C850" s="11" t="s">
        <v>96</v>
      </c>
      <c r="D850" s="11" t="s">
        <v>78</v>
      </c>
      <c r="E850" s="11" t="s">
        <v>157</v>
      </c>
      <c r="F850" s="21"/>
      <c r="G850" s="11" t="s">
        <v>79</v>
      </c>
      <c r="H850" s="153">
        <v>38641.0</v>
      </c>
      <c r="I850" s="11" t="s">
        <v>2138</v>
      </c>
      <c r="J850" s="11" t="s">
        <v>2122</v>
      </c>
      <c r="K850" s="11" t="s">
        <v>2122</v>
      </c>
      <c r="L850" s="11" t="s">
        <v>2123</v>
      </c>
      <c r="M850" s="11" t="s">
        <v>2124</v>
      </c>
      <c r="N850" s="11" t="s">
        <v>937</v>
      </c>
      <c r="O850" s="11" t="s">
        <v>2125</v>
      </c>
      <c r="P850" s="11" t="s">
        <v>81</v>
      </c>
    </row>
    <row r="851" hidden="1">
      <c r="A851" s="11">
        <v>846.0</v>
      </c>
      <c r="B851" s="11" t="s">
        <v>574</v>
      </c>
      <c r="C851" s="11" t="s">
        <v>2471</v>
      </c>
      <c r="D851" s="11" t="s">
        <v>575</v>
      </c>
      <c r="E851" s="11" t="s">
        <v>209</v>
      </c>
      <c r="F851" s="21"/>
      <c r="G851" s="11" t="s">
        <v>96</v>
      </c>
      <c r="H851" s="152">
        <v>40420.0</v>
      </c>
      <c r="I851" s="11" t="s">
        <v>2138</v>
      </c>
      <c r="J851" s="11" t="s">
        <v>2122</v>
      </c>
      <c r="K851" s="11" t="s">
        <v>2122</v>
      </c>
      <c r="L851" s="11" t="s">
        <v>2123</v>
      </c>
      <c r="M851" s="11" t="s">
        <v>2124</v>
      </c>
      <c r="N851" s="11" t="s">
        <v>1768</v>
      </c>
      <c r="O851" s="11" t="s">
        <v>2129</v>
      </c>
      <c r="P851" s="11" t="s">
        <v>83</v>
      </c>
    </row>
    <row r="852" hidden="1">
      <c r="A852" s="11">
        <v>847.0</v>
      </c>
      <c r="B852" s="11" t="s">
        <v>771</v>
      </c>
      <c r="C852" s="11" t="s">
        <v>2142</v>
      </c>
      <c r="D852" s="11" t="s">
        <v>78</v>
      </c>
      <c r="E852" s="11" t="s">
        <v>75</v>
      </c>
      <c r="F852" s="21"/>
      <c r="G852" s="11" t="s">
        <v>79</v>
      </c>
      <c r="H852" s="153">
        <v>37205.0</v>
      </c>
      <c r="I852" s="11" t="s">
        <v>2121</v>
      </c>
      <c r="J852" s="11" t="s">
        <v>2122</v>
      </c>
      <c r="K852" s="11" t="s">
        <v>2122</v>
      </c>
      <c r="L852" s="11" t="s">
        <v>2123</v>
      </c>
      <c r="M852" s="11" t="s">
        <v>2124</v>
      </c>
      <c r="N852" s="11" t="s">
        <v>1343</v>
      </c>
      <c r="O852" s="11" t="s">
        <v>2136</v>
      </c>
      <c r="P852" s="11" t="s">
        <v>90</v>
      </c>
    </row>
    <row r="853" hidden="1">
      <c r="A853" s="11">
        <v>848.0</v>
      </c>
      <c r="B853" s="11" t="s">
        <v>771</v>
      </c>
      <c r="C853" s="11" t="s">
        <v>2156</v>
      </c>
      <c r="D853" s="11" t="s">
        <v>440</v>
      </c>
      <c r="E853" s="11" t="s">
        <v>110</v>
      </c>
      <c r="F853" s="21"/>
      <c r="G853" s="11" t="s">
        <v>96</v>
      </c>
      <c r="H853" s="152">
        <v>40051.0</v>
      </c>
      <c r="I853" s="11" t="s">
        <v>2121</v>
      </c>
      <c r="J853" s="11" t="s">
        <v>2122</v>
      </c>
      <c r="K853" s="11" t="s">
        <v>2122</v>
      </c>
      <c r="L853" s="11" t="s">
        <v>2123</v>
      </c>
      <c r="M853" s="11" t="s">
        <v>2124</v>
      </c>
      <c r="N853" s="11" t="s">
        <v>529</v>
      </c>
      <c r="O853" s="11" t="s">
        <v>2127</v>
      </c>
      <c r="P853" s="11" t="s">
        <v>83</v>
      </c>
    </row>
    <row r="854" hidden="1">
      <c r="A854" s="11">
        <v>849.0</v>
      </c>
      <c r="B854" s="11" t="s">
        <v>771</v>
      </c>
      <c r="C854" s="11" t="s">
        <v>2144</v>
      </c>
      <c r="D854" s="11" t="s">
        <v>244</v>
      </c>
      <c r="E854" s="21"/>
      <c r="F854" s="21"/>
      <c r="G854" s="11" t="s">
        <v>96</v>
      </c>
      <c r="H854" s="152">
        <v>40149.0</v>
      </c>
      <c r="I854" s="11" t="s">
        <v>2121</v>
      </c>
      <c r="J854" s="11" t="s">
        <v>2122</v>
      </c>
      <c r="K854" s="11" t="s">
        <v>2122</v>
      </c>
      <c r="L854" s="11" t="s">
        <v>2123</v>
      </c>
      <c r="M854" s="11" t="s">
        <v>2124</v>
      </c>
      <c r="N854" s="11" t="s">
        <v>529</v>
      </c>
      <c r="O854" s="11" t="s">
        <v>2127</v>
      </c>
      <c r="P854" s="11" t="s">
        <v>83</v>
      </c>
    </row>
    <row r="855" hidden="1">
      <c r="A855" s="11">
        <v>850.0</v>
      </c>
      <c r="B855" s="11" t="s">
        <v>241</v>
      </c>
      <c r="C855" s="11" t="s">
        <v>2126</v>
      </c>
      <c r="D855" s="11" t="s">
        <v>77</v>
      </c>
      <c r="E855" s="21"/>
      <c r="F855" s="21"/>
      <c r="G855" s="11" t="s">
        <v>79</v>
      </c>
      <c r="H855" s="152">
        <v>37847.0</v>
      </c>
      <c r="I855" s="11" t="s">
        <v>2138</v>
      </c>
      <c r="J855" s="11" t="s">
        <v>2122</v>
      </c>
      <c r="K855" s="11" t="s">
        <v>2122</v>
      </c>
      <c r="L855" s="11" t="s">
        <v>2123</v>
      </c>
      <c r="M855" s="11" t="s">
        <v>2124</v>
      </c>
      <c r="N855" s="11" t="s">
        <v>836</v>
      </c>
      <c r="O855" s="11" t="s">
        <v>2171</v>
      </c>
      <c r="P855" s="11" t="s">
        <v>90</v>
      </c>
    </row>
    <row r="856" hidden="1">
      <c r="A856" s="11">
        <v>851.0</v>
      </c>
      <c r="B856" s="11" t="s">
        <v>241</v>
      </c>
      <c r="C856" s="11" t="s">
        <v>71</v>
      </c>
      <c r="D856" s="11" t="s">
        <v>95</v>
      </c>
      <c r="E856" s="11" t="s">
        <v>112</v>
      </c>
      <c r="F856" s="11" t="s">
        <v>110</v>
      </c>
      <c r="G856" s="11" t="s">
        <v>96</v>
      </c>
      <c r="H856" s="152">
        <v>39702.0</v>
      </c>
      <c r="I856" s="11" t="s">
        <v>2138</v>
      </c>
      <c r="J856" s="11" t="s">
        <v>2122</v>
      </c>
      <c r="K856" s="11" t="s">
        <v>2122</v>
      </c>
      <c r="L856" s="11" t="s">
        <v>2123</v>
      </c>
      <c r="M856" s="11" t="s">
        <v>2124</v>
      </c>
      <c r="N856" s="11" t="s">
        <v>669</v>
      </c>
      <c r="O856" s="11" t="s">
        <v>2141</v>
      </c>
      <c r="P856" s="11" t="s">
        <v>83</v>
      </c>
    </row>
    <row r="857" hidden="1">
      <c r="A857" s="11">
        <v>852.0</v>
      </c>
      <c r="B857" s="11" t="s">
        <v>2472</v>
      </c>
      <c r="C857" s="11" t="s">
        <v>2367</v>
      </c>
      <c r="D857" s="11" t="s">
        <v>1563</v>
      </c>
      <c r="E857" s="11" t="s">
        <v>107</v>
      </c>
      <c r="F857" s="21"/>
      <c r="G857" s="11" t="s">
        <v>79</v>
      </c>
      <c r="H857" s="152">
        <v>37169.0</v>
      </c>
      <c r="I857" s="11" t="s">
        <v>2121</v>
      </c>
      <c r="J857" s="11" t="s">
        <v>2122</v>
      </c>
      <c r="K857" s="11" t="s">
        <v>2122</v>
      </c>
      <c r="L857" s="11" t="s">
        <v>2123</v>
      </c>
      <c r="M857" s="11" t="s">
        <v>2124</v>
      </c>
      <c r="N857" s="11" t="s">
        <v>1284</v>
      </c>
      <c r="O857" s="11" t="s">
        <v>2136</v>
      </c>
      <c r="P857" s="11" t="s">
        <v>90</v>
      </c>
    </row>
    <row r="858" hidden="1">
      <c r="A858" s="11">
        <v>853.0</v>
      </c>
      <c r="B858" s="11" t="s">
        <v>1536</v>
      </c>
      <c r="C858" s="11" t="s">
        <v>2167</v>
      </c>
      <c r="D858" s="11" t="s">
        <v>1044</v>
      </c>
      <c r="E858" s="11" t="s">
        <v>110</v>
      </c>
      <c r="F858" s="21"/>
      <c r="G858" s="11" t="s">
        <v>96</v>
      </c>
      <c r="H858" s="153">
        <v>37221.0</v>
      </c>
      <c r="I858" s="11" t="s">
        <v>2121</v>
      </c>
      <c r="J858" s="11" t="s">
        <v>2122</v>
      </c>
      <c r="K858" s="11" t="s">
        <v>2122</v>
      </c>
      <c r="L858" s="11" t="s">
        <v>2123</v>
      </c>
      <c r="M858" s="11" t="s">
        <v>2124</v>
      </c>
      <c r="N858" s="11" t="s">
        <v>1216</v>
      </c>
      <c r="O858" s="11" t="s">
        <v>2136</v>
      </c>
      <c r="P858" s="11" t="s">
        <v>90</v>
      </c>
    </row>
    <row r="859" hidden="1">
      <c r="A859" s="11">
        <v>854.0</v>
      </c>
      <c r="B859" s="11" t="s">
        <v>624</v>
      </c>
      <c r="C859" s="11" t="s">
        <v>2142</v>
      </c>
      <c r="D859" s="11" t="s">
        <v>185</v>
      </c>
      <c r="E859" s="11" t="s">
        <v>76</v>
      </c>
      <c r="F859" s="21"/>
      <c r="G859" s="11" t="s">
        <v>79</v>
      </c>
      <c r="H859" s="152">
        <v>38204.0</v>
      </c>
      <c r="I859" s="11" t="s">
        <v>2138</v>
      </c>
      <c r="J859" s="11" t="s">
        <v>2122</v>
      </c>
      <c r="K859" s="11" t="s">
        <v>2122</v>
      </c>
      <c r="L859" s="11" t="s">
        <v>2123</v>
      </c>
      <c r="M859" s="11" t="s">
        <v>2124</v>
      </c>
      <c r="N859" s="11" t="s">
        <v>1302</v>
      </c>
      <c r="O859" s="11" t="s">
        <v>2164</v>
      </c>
      <c r="P859" s="11" t="s">
        <v>81</v>
      </c>
    </row>
    <row r="860" hidden="1">
      <c r="A860" s="11">
        <v>855.0</v>
      </c>
      <c r="B860" s="11" t="s">
        <v>624</v>
      </c>
      <c r="C860" s="11" t="s">
        <v>71</v>
      </c>
      <c r="D860" s="11" t="s">
        <v>625</v>
      </c>
      <c r="E860" s="11" t="s">
        <v>617</v>
      </c>
      <c r="F860" s="21"/>
      <c r="G860" s="11" t="s">
        <v>96</v>
      </c>
      <c r="H860" s="152">
        <v>39275.0</v>
      </c>
      <c r="I860" s="11" t="s">
        <v>2138</v>
      </c>
      <c r="J860" s="11" t="s">
        <v>2122</v>
      </c>
      <c r="K860" s="11" t="s">
        <v>2122</v>
      </c>
      <c r="L860" s="11" t="s">
        <v>2123</v>
      </c>
      <c r="M860" s="11" t="s">
        <v>2124</v>
      </c>
      <c r="N860" s="11" t="s">
        <v>851</v>
      </c>
      <c r="O860" s="11" t="s">
        <v>2152</v>
      </c>
      <c r="P860" s="11" t="s">
        <v>83</v>
      </c>
    </row>
    <row r="861" hidden="1">
      <c r="A861" s="11">
        <v>856.0</v>
      </c>
      <c r="B861" s="11" t="s">
        <v>2473</v>
      </c>
      <c r="C861" s="11" t="s">
        <v>2144</v>
      </c>
      <c r="D861" s="11" t="s">
        <v>125</v>
      </c>
      <c r="E861" s="11" t="s">
        <v>335</v>
      </c>
      <c r="F861" s="21"/>
      <c r="G861" s="11" t="s">
        <v>79</v>
      </c>
      <c r="H861" s="153">
        <v>40828.0</v>
      </c>
      <c r="I861" s="11" t="s">
        <v>2143</v>
      </c>
      <c r="J861" s="11" t="s">
        <v>2122</v>
      </c>
      <c r="K861" s="11" t="s">
        <v>2122</v>
      </c>
      <c r="L861" s="11" t="s">
        <v>2123</v>
      </c>
      <c r="M861" s="11" t="s">
        <v>2124</v>
      </c>
      <c r="N861" s="11" t="s">
        <v>1005</v>
      </c>
      <c r="O861" s="11" t="s">
        <v>2155</v>
      </c>
      <c r="P861" s="11" t="s">
        <v>83</v>
      </c>
    </row>
    <row r="862" hidden="1">
      <c r="A862" s="11">
        <v>857.0</v>
      </c>
      <c r="B862" s="11" t="s">
        <v>201</v>
      </c>
      <c r="C862" s="11" t="s">
        <v>2156</v>
      </c>
      <c r="D862" s="11" t="s">
        <v>132</v>
      </c>
      <c r="E862" s="21"/>
      <c r="F862" s="21"/>
      <c r="G862" s="11" t="s">
        <v>79</v>
      </c>
      <c r="H862" s="152">
        <v>37043.0</v>
      </c>
      <c r="I862" s="11" t="s">
        <v>2121</v>
      </c>
      <c r="J862" s="11" t="s">
        <v>2122</v>
      </c>
      <c r="K862" s="11" t="s">
        <v>2122</v>
      </c>
      <c r="L862" s="11" t="s">
        <v>2123</v>
      </c>
      <c r="M862" s="11" t="s">
        <v>2124</v>
      </c>
      <c r="N862" s="11" t="s">
        <v>1136</v>
      </c>
      <c r="O862" s="11" t="s">
        <v>2136</v>
      </c>
      <c r="P862" s="11" t="s">
        <v>90</v>
      </c>
    </row>
    <row r="863" hidden="1">
      <c r="A863" s="11">
        <v>858.0</v>
      </c>
      <c r="B863" s="11" t="s">
        <v>201</v>
      </c>
      <c r="C863" s="11" t="s">
        <v>2474</v>
      </c>
      <c r="D863" s="11" t="s">
        <v>607</v>
      </c>
      <c r="E863" s="11" t="s">
        <v>110</v>
      </c>
      <c r="F863" s="21"/>
      <c r="G863" s="11" t="s">
        <v>96</v>
      </c>
      <c r="H863" s="152">
        <v>39257.0</v>
      </c>
      <c r="I863" s="11" t="s">
        <v>2121</v>
      </c>
      <c r="J863" s="11" t="s">
        <v>2122</v>
      </c>
      <c r="K863" s="11" t="s">
        <v>2122</v>
      </c>
      <c r="L863" s="11" t="s">
        <v>2123</v>
      </c>
      <c r="M863" s="11" t="s">
        <v>2124</v>
      </c>
      <c r="N863" s="11" t="s">
        <v>904</v>
      </c>
      <c r="O863" s="11" t="s">
        <v>2152</v>
      </c>
      <c r="P863" s="11" t="s">
        <v>83</v>
      </c>
    </row>
    <row r="864" hidden="1">
      <c r="A864" s="11">
        <v>859.0</v>
      </c>
      <c r="B864" s="11" t="s">
        <v>825</v>
      </c>
      <c r="C864" s="11" t="s">
        <v>2153</v>
      </c>
      <c r="D864" s="11" t="s">
        <v>826</v>
      </c>
      <c r="E864" s="21"/>
      <c r="F864" s="21"/>
      <c r="G864" s="11" t="s">
        <v>79</v>
      </c>
      <c r="H864" s="152">
        <v>39637.0</v>
      </c>
      <c r="I864" s="11" t="s">
        <v>2145</v>
      </c>
      <c r="J864" s="11" t="s">
        <v>2122</v>
      </c>
      <c r="K864" s="11" t="s">
        <v>2122</v>
      </c>
      <c r="L864" s="11" t="s">
        <v>2123</v>
      </c>
      <c r="M864" s="11" t="s">
        <v>2124</v>
      </c>
      <c r="N864" s="11" t="s">
        <v>594</v>
      </c>
      <c r="O864" s="11" t="s">
        <v>2141</v>
      </c>
      <c r="P864" s="11" t="s">
        <v>83</v>
      </c>
    </row>
    <row r="865" hidden="1">
      <c r="A865" s="11">
        <v>860.0</v>
      </c>
      <c r="B865" s="11" t="s">
        <v>1845</v>
      </c>
      <c r="C865" s="11" t="s">
        <v>2137</v>
      </c>
      <c r="D865" s="11" t="s">
        <v>259</v>
      </c>
      <c r="E865" s="11" t="s">
        <v>220</v>
      </c>
      <c r="F865" s="21"/>
      <c r="G865" s="11" t="s">
        <v>96</v>
      </c>
      <c r="H865" s="152">
        <v>36212.0</v>
      </c>
      <c r="I865" s="11" t="s">
        <v>2121</v>
      </c>
      <c r="J865" s="11" t="s">
        <v>2122</v>
      </c>
      <c r="K865" s="11" t="s">
        <v>2122</v>
      </c>
      <c r="L865" s="11" t="s">
        <v>2123</v>
      </c>
      <c r="M865" s="11" t="s">
        <v>2124</v>
      </c>
      <c r="N865" s="11" t="s">
        <v>1631</v>
      </c>
      <c r="O865" s="11" t="s">
        <v>2134</v>
      </c>
      <c r="P865" s="11" t="s">
        <v>90</v>
      </c>
    </row>
    <row r="866" hidden="1">
      <c r="A866" s="11">
        <v>861.0</v>
      </c>
      <c r="B866" s="11" t="s">
        <v>1845</v>
      </c>
      <c r="C866" s="11" t="s">
        <v>2313</v>
      </c>
      <c r="D866" s="11" t="s">
        <v>404</v>
      </c>
      <c r="E866" s="11" t="s">
        <v>1490</v>
      </c>
      <c r="F866" s="21"/>
      <c r="G866" s="11" t="s">
        <v>96</v>
      </c>
      <c r="H866" s="152">
        <v>36392.0</v>
      </c>
      <c r="I866" s="11" t="s">
        <v>2121</v>
      </c>
      <c r="J866" s="11" t="s">
        <v>2122</v>
      </c>
      <c r="K866" s="11" t="s">
        <v>2122</v>
      </c>
      <c r="L866" s="11" t="s">
        <v>2123</v>
      </c>
      <c r="M866" s="11" t="s">
        <v>2124</v>
      </c>
      <c r="N866" s="11" t="s">
        <v>1722</v>
      </c>
      <c r="O866" s="11" t="s">
        <v>2134</v>
      </c>
      <c r="P866" s="11" t="s">
        <v>90</v>
      </c>
    </row>
    <row r="867" hidden="1">
      <c r="A867" s="11">
        <v>862.0</v>
      </c>
      <c r="B867" s="11" t="s">
        <v>1684</v>
      </c>
      <c r="C867" s="11" t="s">
        <v>2142</v>
      </c>
      <c r="D867" s="11" t="s">
        <v>749</v>
      </c>
      <c r="E867" s="21"/>
      <c r="F867" s="21"/>
      <c r="G867" s="11" t="s">
        <v>96</v>
      </c>
      <c r="H867" s="152">
        <v>36839.0</v>
      </c>
      <c r="I867" s="11" t="s">
        <v>2138</v>
      </c>
      <c r="J867" s="11" t="s">
        <v>2122</v>
      </c>
      <c r="K867" s="11" t="s">
        <v>2122</v>
      </c>
      <c r="L867" s="11" t="s">
        <v>2123</v>
      </c>
      <c r="M867" s="11" t="s">
        <v>2124</v>
      </c>
      <c r="N867" s="11" t="s">
        <v>1520</v>
      </c>
      <c r="O867" s="11" t="s">
        <v>2139</v>
      </c>
      <c r="P867" s="11" t="s">
        <v>90</v>
      </c>
    </row>
    <row r="868" hidden="1">
      <c r="A868" s="11">
        <v>863.0</v>
      </c>
      <c r="B868" s="11" t="s">
        <v>1504</v>
      </c>
      <c r="C868" s="11" t="s">
        <v>2144</v>
      </c>
      <c r="D868" s="11" t="s">
        <v>259</v>
      </c>
      <c r="E868" s="11" t="s">
        <v>1505</v>
      </c>
      <c r="F868" s="11" t="s">
        <v>266</v>
      </c>
      <c r="G868" s="11" t="s">
        <v>96</v>
      </c>
      <c r="H868" s="152">
        <v>37001.0</v>
      </c>
      <c r="I868" s="11" t="s">
        <v>2121</v>
      </c>
      <c r="J868" s="11" t="s">
        <v>2122</v>
      </c>
      <c r="K868" s="11" t="s">
        <v>2122</v>
      </c>
      <c r="L868" s="11" t="s">
        <v>2123</v>
      </c>
      <c r="M868" s="11" t="s">
        <v>2124</v>
      </c>
      <c r="N868" s="11" t="s">
        <v>1136</v>
      </c>
      <c r="O868" s="11" t="s">
        <v>2136</v>
      </c>
      <c r="P868" s="11" t="s">
        <v>90</v>
      </c>
    </row>
    <row r="869" hidden="1">
      <c r="A869" s="11">
        <v>864.0</v>
      </c>
      <c r="B869" s="11" t="s">
        <v>1911</v>
      </c>
      <c r="C869" s="11" t="s">
        <v>70</v>
      </c>
      <c r="D869" s="11" t="s">
        <v>521</v>
      </c>
      <c r="E869" s="21"/>
      <c r="F869" s="21"/>
      <c r="G869" s="11" t="s">
        <v>79</v>
      </c>
      <c r="H869" s="152">
        <v>36401.0</v>
      </c>
      <c r="I869" s="11" t="s">
        <v>2121</v>
      </c>
      <c r="J869" s="11" t="s">
        <v>2122</v>
      </c>
      <c r="K869" s="11" t="s">
        <v>2122</v>
      </c>
      <c r="L869" s="11" t="s">
        <v>2123</v>
      </c>
      <c r="M869" s="11" t="s">
        <v>2124</v>
      </c>
      <c r="N869" s="11" t="s">
        <v>1661</v>
      </c>
      <c r="O869" s="11" t="s">
        <v>2134</v>
      </c>
      <c r="P869" s="11" t="s">
        <v>90</v>
      </c>
    </row>
    <row r="870" hidden="1">
      <c r="A870" s="11">
        <v>865.0</v>
      </c>
      <c r="B870" s="11" t="s">
        <v>1911</v>
      </c>
      <c r="C870" s="11" t="s">
        <v>70</v>
      </c>
      <c r="D870" s="11" t="s">
        <v>208</v>
      </c>
      <c r="E870" s="21"/>
      <c r="F870" s="21"/>
      <c r="G870" s="11" t="s">
        <v>96</v>
      </c>
      <c r="H870" s="152">
        <v>36401.0</v>
      </c>
      <c r="I870" s="11" t="s">
        <v>2121</v>
      </c>
      <c r="J870" s="11" t="s">
        <v>2122</v>
      </c>
      <c r="K870" s="11" t="s">
        <v>2122</v>
      </c>
      <c r="L870" s="11" t="s">
        <v>2123</v>
      </c>
      <c r="M870" s="11" t="s">
        <v>2124</v>
      </c>
      <c r="N870" s="11" t="s">
        <v>1661</v>
      </c>
      <c r="O870" s="11" t="s">
        <v>2134</v>
      </c>
      <c r="P870" s="11" t="s">
        <v>90</v>
      </c>
    </row>
    <row r="871" hidden="1">
      <c r="A871" s="11">
        <v>866.0</v>
      </c>
      <c r="B871" s="11" t="s">
        <v>1736</v>
      </c>
      <c r="C871" s="11" t="s">
        <v>2475</v>
      </c>
      <c r="D871" s="11" t="s">
        <v>818</v>
      </c>
      <c r="E871" s="21"/>
      <c r="F871" s="21"/>
      <c r="G871" s="11" t="s">
        <v>96</v>
      </c>
      <c r="H871" s="152">
        <v>36729.0</v>
      </c>
      <c r="I871" s="11" t="s">
        <v>2138</v>
      </c>
      <c r="J871" s="11" t="s">
        <v>2122</v>
      </c>
      <c r="K871" s="11" t="s">
        <v>2154</v>
      </c>
      <c r="L871" s="11" t="s">
        <v>2123</v>
      </c>
      <c r="M871" s="11" t="s">
        <v>2124</v>
      </c>
      <c r="N871" s="11" t="s">
        <v>1577</v>
      </c>
      <c r="O871" s="11" t="s">
        <v>2139</v>
      </c>
      <c r="P871" s="11" t="s">
        <v>90</v>
      </c>
    </row>
    <row r="872" hidden="1">
      <c r="A872" s="11">
        <v>867.0</v>
      </c>
      <c r="B872" s="11" t="s">
        <v>700</v>
      </c>
      <c r="C872" s="11" t="s">
        <v>2142</v>
      </c>
      <c r="D872" s="11" t="s">
        <v>112</v>
      </c>
      <c r="E872" s="11" t="s">
        <v>355</v>
      </c>
      <c r="F872" s="21"/>
      <c r="G872" s="11" t="s">
        <v>96</v>
      </c>
      <c r="H872" s="152">
        <v>39934.0</v>
      </c>
      <c r="I872" s="11" t="s">
        <v>2138</v>
      </c>
      <c r="J872" s="11" t="s">
        <v>2122</v>
      </c>
      <c r="K872" s="11" t="s">
        <v>2122</v>
      </c>
      <c r="L872" s="11" t="s">
        <v>2123</v>
      </c>
      <c r="M872" s="11" t="s">
        <v>2124</v>
      </c>
      <c r="N872" s="11" t="s">
        <v>466</v>
      </c>
      <c r="O872" s="11" t="s">
        <v>2127</v>
      </c>
      <c r="P872" s="11" t="s">
        <v>83</v>
      </c>
    </row>
    <row r="873" hidden="1">
      <c r="A873" s="11">
        <v>868.0</v>
      </c>
      <c r="B873" s="11" t="s">
        <v>2476</v>
      </c>
      <c r="C873" s="11" t="s">
        <v>70</v>
      </c>
      <c r="D873" s="11" t="s">
        <v>145</v>
      </c>
      <c r="E873" s="21"/>
      <c r="F873" s="21"/>
      <c r="G873" s="11" t="s">
        <v>79</v>
      </c>
      <c r="H873" s="152">
        <v>37039.0</v>
      </c>
      <c r="I873" s="11" t="s">
        <v>2121</v>
      </c>
      <c r="J873" s="11" t="s">
        <v>2122</v>
      </c>
      <c r="K873" s="11" t="s">
        <v>2122</v>
      </c>
      <c r="L873" s="11" t="s">
        <v>2123</v>
      </c>
      <c r="M873" s="11" t="s">
        <v>2124</v>
      </c>
      <c r="N873" s="11" t="s">
        <v>1343</v>
      </c>
      <c r="O873" s="11" t="s">
        <v>2136</v>
      </c>
      <c r="P873" s="11" t="s">
        <v>90</v>
      </c>
    </row>
    <row r="874" hidden="1">
      <c r="A874" s="11">
        <v>869.0</v>
      </c>
      <c r="B874" s="11" t="s">
        <v>1183</v>
      </c>
      <c r="C874" s="11" t="s">
        <v>2465</v>
      </c>
      <c r="D874" s="11" t="s">
        <v>77</v>
      </c>
      <c r="E874" s="21"/>
      <c r="F874" s="21"/>
      <c r="G874" s="11" t="s">
        <v>79</v>
      </c>
      <c r="H874" s="152">
        <v>37273.0</v>
      </c>
      <c r="I874" s="11" t="s">
        <v>2121</v>
      </c>
      <c r="J874" s="11" t="s">
        <v>2122</v>
      </c>
      <c r="K874" s="11" t="s">
        <v>2122</v>
      </c>
      <c r="L874" s="11" t="s">
        <v>2123</v>
      </c>
      <c r="M874" s="11" t="s">
        <v>2124</v>
      </c>
      <c r="N874" s="11" t="s">
        <v>312</v>
      </c>
      <c r="O874" s="11" t="s">
        <v>2171</v>
      </c>
      <c r="P874" s="11" t="s">
        <v>90</v>
      </c>
    </row>
    <row r="875" hidden="1">
      <c r="A875" s="11">
        <v>870.0</v>
      </c>
      <c r="B875" s="11" t="s">
        <v>634</v>
      </c>
      <c r="C875" s="11" t="s">
        <v>70</v>
      </c>
      <c r="D875" s="11" t="s">
        <v>265</v>
      </c>
      <c r="E875" s="11" t="s">
        <v>200</v>
      </c>
      <c r="F875" s="21"/>
      <c r="G875" s="11" t="s">
        <v>96</v>
      </c>
      <c r="H875" s="152">
        <v>36426.0</v>
      </c>
      <c r="I875" s="11" t="s">
        <v>2121</v>
      </c>
      <c r="J875" s="11" t="s">
        <v>2122</v>
      </c>
      <c r="K875" s="11" t="s">
        <v>2122</v>
      </c>
      <c r="L875" s="11" t="s">
        <v>2123</v>
      </c>
      <c r="M875" s="11" t="s">
        <v>2124</v>
      </c>
      <c r="N875" s="11" t="s">
        <v>1661</v>
      </c>
      <c r="O875" s="11" t="s">
        <v>2134</v>
      </c>
      <c r="P875" s="11" t="s">
        <v>90</v>
      </c>
    </row>
    <row r="876" hidden="1">
      <c r="A876" s="11">
        <v>871.0</v>
      </c>
      <c r="B876" s="11" t="s">
        <v>634</v>
      </c>
      <c r="C876" s="11" t="s">
        <v>2144</v>
      </c>
      <c r="D876" s="11" t="s">
        <v>78</v>
      </c>
      <c r="E876" s="11" t="s">
        <v>923</v>
      </c>
      <c r="F876" s="21"/>
      <c r="G876" s="11" t="s">
        <v>79</v>
      </c>
      <c r="H876" s="152">
        <v>39695.0</v>
      </c>
      <c r="I876" s="11" t="s">
        <v>2130</v>
      </c>
      <c r="J876" s="11" t="s">
        <v>2122</v>
      </c>
      <c r="K876" s="11" t="s">
        <v>2122</v>
      </c>
      <c r="L876" s="11" t="s">
        <v>2123</v>
      </c>
      <c r="M876" s="11" t="s">
        <v>2124</v>
      </c>
      <c r="N876" s="11" t="s">
        <v>729</v>
      </c>
      <c r="O876" s="11" t="s">
        <v>2141</v>
      </c>
      <c r="P876" s="11" t="s">
        <v>83</v>
      </c>
    </row>
    <row r="877" hidden="1">
      <c r="A877" s="11">
        <v>872.0</v>
      </c>
      <c r="B877" s="11" t="s">
        <v>634</v>
      </c>
      <c r="C877" s="11" t="s">
        <v>2273</v>
      </c>
      <c r="D877" s="11" t="s">
        <v>355</v>
      </c>
      <c r="E877" s="21"/>
      <c r="F877" s="21"/>
      <c r="G877" s="11" t="s">
        <v>96</v>
      </c>
      <c r="H877" s="152">
        <v>37438.0</v>
      </c>
      <c r="I877" s="11" t="s">
        <v>2121</v>
      </c>
      <c r="J877" s="11" t="s">
        <v>2122</v>
      </c>
      <c r="K877" s="11" t="s">
        <v>2122</v>
      </c>
      <c r="L877" s="11" t="s">
        <v>2123</v>
      </c>
      <c r="M877" s="11" t="s">
        <v>2124</v>
      </c>
      <c r="N877" s="11" t="s">
        <v>1216</v>
      </c>
      <c r="O877" s="11" t="s">
        <v>2136</v>
      </c>
      <c r="P877" s="11" t="s">
        <v>90</v>
      </c>
    </row>
    <row r="878" hidden="1">
      <c r="A878" s="11">
        <v>873.0</v>
      </c>
      <c r="B878" s="11" t="s">
        <v>634</v>
      </c>
      <c r="C878" s="11" t="s">
        <v>2142</v>
      </c>
      <c r="D878" s="11" t="s">
        <v>112</v>
      </c>
      <c r="E878" s="21"/>
      <c r="F878" s="21"/>
      <c r="G878" s="11" t="s">
        <v>96</v>
      </c>
      <c r="H878" s="153">
        <v>39437.0</v>
      </c>
      <c r="I878" s="11" t="s">
        <v>2145</v>
      </c>
      <c r="J878" s="11" t="s">
        <v>2122</v>
      </c>
      <c r="K878" s="11" t="s">
        <v>2122</v>
      </c>
      <c r="L878" s="11" t="s">
        <v>2123</v>
      </c>
      <c r="M878" s="11" t="s">
        <v>2124</v>
      </c>
      <c r="N878" s="11" t="s">
        <v>851</v>
      </c>
      <c r="O878" s="11" t="s">
        <v>2152</v>
      </c>
      <c r="P878" s="11" t="s">
        <v>83</v>
      </c>
    </row>
    <row r="879" hidden="1">
      <c r="A879" s="11">
        <v>874.0</v>
      </c>
      <c r="B879" s="11" t="s">
        <v>772</v>
      </c>
      <c r="C879" s="11" t="s">
        <v>2135</v>
      </c>
      <c r="D879" s="11" t="s">
        <v>112</v>
      </c>
      <c r="E879" s="11" t="s">
        <v>110</v>
      </c>
      <c r="F879" s="21"/>
      <c r="G879" s="11" t="s">
        <v>96</v>
      </c>
      <c r="H879" s="152">
        <v>40032.0</v>
      </c>
      <c r="I879" s="11" t="s">
        <v>2121</v>
      </c>
      <c r="J879" s="11" t="s">
        <v>2122</v>
      </c>
      <c r="K879" s="11" t="s">
        <v>2122</v>
      </c>
      <c r="L879" s="11" t="s">
        <v>2123</v>
      </c>
      <c r="M879" s="11" t="s">
        <v>2124</v>
      </c>
      <c r="N879" s="11" t="s">
        <v>529</v>
      </c>
      <c r="O879" s="11" t="s">
        <v>2127</v>
      </c>
      <c r="P879" s="11" t="s">
        <v>83</v>
      </c>
    </row>
    <row r="880" hidden="1">
      <c r="A880" s="11">
        <v>875.0</v>
      </c>
      <c r="B880" s="11" t="s">
        <v>772</v>
      </c>
      <c r="C880" s="11" t="s">
        <v>2135</v>
      </c>
      <c r="D880" s="11" t="s">
        <v>78</v>
      </c>
      <c r="E880" s="11" t="s">
        <v>159</v>
      </c>
      <c r="F880" s="21"/>
      <c r="G880" s="11" t="s">
        <v>79</v>
      </c>
      <c r="H880" s="152">
        <v>42347.0</v>
      </c>
      <c r="I880" s="11" t="s">
        <v>2121</v>
      </c>
      <c r="J880" s="11" t="s">
        <v>2122</v>
      </c>
      <c r="K880" s="11" t="s">
        <v>2122</v>
      </c>
      <c r="L880" s="11" t="s">
        <v>2123</v>
      </c>
      <c r="M880" s="11" t="s">
        <v>2124</v>
      </c>
      <c r="N880" s="11" t="s">
        <v>2259</v>
      </c>
      <c r="O880" s="11" t="s">
        <v>2260</v>
      </c>
      <c r="P880" s="11" t="s">
        <v>2205</v>
      </c>
    </row>
    <row r="881" hidden="1">
      <c r="A881" s="11">
        <v>876.0</v>
      </c>
      <c r="B881" s="11" t="s">
        <v>637</v>
      </c>
      <c r="C881" s="11" t="s">
        <v>2477</v>
      </c>
      <c r="D881" s="11" t="s">
        <v>298</v>
      </c>
      <c r="E881" s="11" t="s">
        <v>2478</v>
      </c>
      <c r="F881" s="21"/>
      <c r="G881" s="11" t="s">
        <v>79</v>
      </c>
      <c r="H881" s="152">
        <v>36194.0</v>
      </c>
      <c r="I881" s="11" t="s">
        <v>2138</v>
      </c>
      <c r="J881" s="11" t="s">
        <v>2122</v>
      </c>
      <c r="K881" s="11" t="s">
        <v>2122</v>
      </c>
      <c r="L881" s="11" t="s">
        <v>2123</v>
      </c>
      <c r="M881" s="11" t="s">
        <v>2124</v>
      </c>
      <c r="N881" s="11" t="s">
        <v>1607</v>
      </c>
      <c r="O881" s="11" t="s">
        <v>2134</v>
      </c>
      <c r="P881" s="11" t="s">
        <v>90</v>
      </c>
    </row>
    <row r="882" hidden="1">
      <c r="A882" s="11">
        <v>877.0</v>
      </c>
      <c r="B882" s="11" t="s">
        <v>637</v>
      </c>
      <c r="C882" s="11" t="s">
        <v>79</v>
      </c>
      <c r="D882" s="11" t="s">
        <v>293</v>
      </c>
      <c r="E882" s="11" t="s">
        <v>209</v>
      </c>
      <c r="F882" s="21"/>
      <c r="G882" s="11" t="s">
        <v>96</v>
      </c>
      <c r="H882" s="152">
        <v>36959.0</v>
      </c>
      <c r="I882" s="11" t="s">
        <v>2138</v>
      </c>
      <c r="J882" s="11" t="s">
        <v>2122</v>
      </c>
      <c r="K882" s="11" t="s">
        <v>2122</v>
      </c>
      <c r="L882" s="11" t="s">
        <v>2123</v>
      </c>
      <c r="M882" s="11" t="s">
        <v>2124</v>
      </c>
      <c r="N882" s="11" t="s">
        <v>1343</v>
      </c>
      <c r="O882" s="11" t="s">
        <v>2136</v>
      </c>
      <c r="P882" s="11" t="s">
        <v>90</v>
      </c>
    </row>
    <row r="883" hidden="1">
      <c r="A883" s="11">
        <v>878.0</v>
      </c>
      <c r="B883" s="11" t="s">
        <v>637</v>
      </c>
      <c r="C883" s="11" t="s">
        <v>2153</v>
      </c>
      <c r="D883" s="11" t="s">
        <v>564</v>
      </c>
      <c r="E883" s="11" t="s">
        <v>882</v>
      </c>
      <c r="F883" s="21"/>
      <c r="G883" s="11" t="s">
        <v>96</v>
      </c>
      <c r="H883" s="152">
        <v>39546.0</v>
      </c>
      <c r="I883" s="11" t="s">
        <v>2138</v>
      </c>
      <c r="J883" s="11" t="s">
        <v>2122</v>
      </c>
      <c r="K883" s="11" t="s">
        <v>2122</v>
      </c>
      <c r="L883" s="11" t="s">
        <v>2123</v>
      </c>
      <c r="M883" s="11" t="s">
        <v>2124</v>
      </c>
      <c r="N883" s="11" t="s">
        <v>669</v>
      </c>
      <c r="O883" s="11" t="s">
        <v>2141</v>
      </c>
      <c r="P883" s="11" t="s">
        <v>83</v>
      </c>
    </row>
    <row r="884" hidden="1">
      <c r="A884" s="11">
        <v>879.0</v>
      </c>
      <c r="B884" s="11" t="s">
        <v>637</v>
      </c>
      <c r="C884" s="11" t="s">
        <v>2153</v>
      </c>
      <c r="D884" s="11" t="s">
        <v>638</v>
      </c>
      <c r="E884" s="11" t="s">
        <v>639</v>
      </c>
      <c r="F884" s="21"/>
      <c r="G884" s="11" t="s">
        <v>96</v>
      </c>
      <c r="H884" s="152">
        <v>40004.0</v>
      </c>
      <c r="I884" s="11" t="s">
        <v>2121</v>
      </c>
      <c r="J884" s="11" t="s">
        <v>2122</v>
      </c>
      <c r="K884" s="11" t="s">
        <v>2122</v>
      </c>
      <c r="L884" s="11" t="s">
        <v>2123</v>
      </c>
      <c r="M884" s="11" t="s">
        <v>2124</v>
      </c>
      <c r="N884" s="11" t="s">
        <v>396</v>
      </c>
      <c r="O884" s="11" t="s">
        <v>2127</v>
      </c>
      <c r="P884" s="11" t="s">
        <v>83</v>
      </c>
    </row>
    <row r="885" hidden="1">
      <c r="A885" s="11">
        <v>880.0</v>
      </c>
      <c r="B885" s="11" t="s">
        <v>702</v>
      </c>
      <c r="C885" s="11" t="s">
        <v>2137</v>
      </c>
      <c r="D885" s="11" t="s">
        <v>149</v>
      </c>
      <c r="E885" s="21"/>
      <c r="F885" s="21"/>
      <c r="G885" s="11" t="s">
        <v>79</v>
      </c>
      <c r="H885" s="152">
        <v>40090.0</v>
      </c>
      <c r="I885" s="11" t="s">
        <v>2121</v>
      </c>
      <c r="J885" s="11" t="s">
        <v>2122</v>
      </c>
      <c r="K885" s="11" t="s">
        <v>2122</v>
      </c>
      <c r="L885" s="11" t="s">
        <v>2123</v>
      </c>
      <c r="M885" s="11" t="s">
        <v>2124</v>
      </c>
      <c r="N885" s="11" t="s">
        <v>466</v>
      </c>
      <c r="O885" s="11" t="s">
        <v>2127</v>
      </c>
      <c r="P885" s="11" t="s">
        <v>83</v>
      </c>
    </row>
    <row r="886" hidden="1">
      <c r="A886" s="11">
        <v>881.0</v>
      </c>
      <c r="B886" s="11" t="s">
        <v>1334</v>
      </c>
      <c r="C886" s="11" t="s">
        <v>79</v>
      </c>
      <c r="D886" s="11" t="s">
        <v>208</v>
      </c>
      <c r="E886" s="21"/>
      <c r="F886" s="21"/>
      <c r="G886" s="11" t="s">
        <v>96</v>
      </c>
      <c r="H886" s="152">
        <v>38385.0</v>
      </c>
      <c r="I886" s="11" t="s">
        <v>2138</v>
      </c>
      <c r="J886" s="11" t="s">
        <v>2122</v>
      </c>
      <c r="K886" s="11" t="s">
        <v>2122</v>
      </c>
      <c r="L886" s="11" t="s">
        <v>2123</v>
      </c>
      <c r="M886" s="11" t="s">
        <v>2124</v>
      </c>
      <c r="N886" s="11" t="s">
        <v>1078</v>
      </c>
      <c r="O886" s="11" t="s">
        <v>2125</v>
      </c>
      <c r="P886" s="11" t="s">
        <v>81</v>
      </c>
    </row>
    <row r="887" hidden="1">
      <c r="A887" s="11">
        <v>882.0</v>
      </c>
      <c r="B887" s="11" t="s">
        <v>1907</v>
      </c>
      <c r="C887" s="11" t="s">
        <v>2135</v>
      </c>
      <c r="D887" s="11" t="s">
        <v>151</v>
      </c>
      <c r="E887" s="11" t="s">
        <v>819</v>
      </c>
      <c r="F887" s="21"/>
      <c r="G887" s="11" t="s">
        <v>96</v>
      </c>
      <c r="H887" s="153">
        <v>36447.0</v>
      </c>
      <c r="I887" s="11" t="s">
        <v>2121</v>
      </c>
      <c r="J887" s="11" t="s">
        <v>2122</v>
      </c>
      <c r="K887" s="11" t="s">
        <v>2122</v>
      </c>
      <c r="L887" s="11" t="s">
        <v>2123</v>
      </c>
      <c r="M887" s="11" t="s">
        <v>2124</v>
      </c>
      <c r="N887" s="11" t="s">
        <v>1661</v>
      </c>
      <c r="O887" s="11" t="s">
        <v>2134</v>
      </c>
      <c r="P887" s="11" t="s">
        <v>90</v>
      </c>
    </row>
    <row r="888" hidden="1">
      <c r="A888" s="11">
        <v>883.0</v>
      </c>
      <c r="B888" s="11" t="s">
        <v>1648</v>
      </c>
      <c r="C888" s="11" t="s">
        <v>2137</v>
      </c>
      <c r="D888" s="11" t="s">
        <v>76</v>
      </c>
      <c r="E888" s="21"/>
      <c r="F888" s="21"/>
      <c r="G888" s="11" t="s">
        <v>79</v>
      </c>
      <c r="H888" s="152">
        <v>36553.0</v>
      </c>
      <c r="I888" s="11" t="s">
        <v>2121</v>
      </c>
      <c r="J888" s="11" t="s">
        <v>2122</v>
      </c>
      <c r="K888" s="11" t="s">
        <v>2122</v>
      </c>
      <c r="L888" s="11" t="s">
        <v>2123</v>
      </c>
      <c r="M888" s="11" t="s">
        <v>2124</v>
      </c>
      <c r="N888" s="11" t="s">
        <v>1480</v>
      </c>
      <c r="O888" s="11" t="s">
        <v>2139</v>
      </c>
      <c r="P888" s="11" t="s">
        <v>90</v>
      </c>
    </row>
    <row r="889" hidden="1">
      <c r="A889" s="11">
        <v>884.0</v>
      </c>
      <c r="B889" s="11" t="s">
        <v>1648</v>
      </c>
      <c r="C889" s="11" t="s">
        <v>2137</v>
      </c>
      <c r="D889" s="11" t="s">
        <v>491</v>
      </c>
      <c r="E889" s="21"/>
      <c r="F889" s="21"/>
      <c r="G889" s="11" t="s">
        <v>79</v>
      </c>
      <c r="H889" s="152">
        <v>36553.0</v>
      </c>
      <c r="I889" s="11" t="s">
        <v>2121</v>
      </c>
      <c r="J889" s="11" t="s">
        <v>2122</v>
      </c>
      <c r="K889" s="11" t="s">
        <v>2122</v>
      </c>
      <c r="L889" s="11" t="s">
        <v>2123</v>
      </c>
      <c r="M889" s="11" t="s">
        <v>2124</v>
      </c>
      <c r="N889" s="11" t="s">
        <v>1480</v>
      </c>
      <c r="O889" s="11" t="s">
        <v>2139</v>
      </c>
      <c r="P889" s="11" t="s">
        <v>90</v>
      </c>
    </row>
    <row r="890" hidden="1">
      <c r="A890" s="11">
        <v>885.0</v>
      </c>
      <c r="B890" s="11" t="s">
        <v>2479</v>
      </c>
      <c r="C890" s="11" t="s">
        <v>2137</v>
      </c>
      <c r="D890" s="11" t="s">
        <v>78</v>
      </c>
      <c r="E890" s="11" t="s">
        <v>335</v>
      </c>
      <c r="F890" s="21"/>
      <c r="G890" s="11" t="s">
        <v>79</v>
      </c>
      <c r="H890" s="152">
        <v>41896.0</v>
      </c>
      <c r="I890" s="11" t="s">
        <v>2121</v>
      </c>
      <c r="J890" s="11" t="s">
        <v>2122</v>
      </c>
      <c r="K890" s="11" t="s">
        <v>2122</v>
      </c>
      <c r="L890" s="11" t="s">
        <v>2123</v>
      </c>
      <c r="M890" s="11" t="s">
        <v>2124</v>
      </c>
      <c r="N890" s="11" t="s">
        <v>2259</v>
      </c>
      <c r="O890" s="11" t="s">
        <v>2260</v>
      </c>
      <c r="P890" s="11" t="s">
        <v>2205</v>
      </c>
    </row>
    <row r="891" hidden="1">
      <c r="A891" s="11">
        <v>886.0</v>
      </c>
      <c r="B891" s="11" t="s">
        <v>883</v>
      </c>
      <c r="C891" s="11" t="s">
        <v>2144</v>
      </c>
      <c r="D891" s="11" t="s">
        <v>113</v>
      </c>
      <c r="E891" s="11" t="s">
        <v>690</v>
      </c>
      <c r="F891" s="21"/>
      <c r="G891" s="11" t="s">
        <v>96</v>
      </c>
      <c r="H891" s="152">
        <v>39522.0</v>
      </c>
      <c r="I891" s="11" t="s">
        <v>2138</v>
      </c>
      <c r="J891" s="11" t="s">
        <v>2122</v>
      </c>
      <c r="K891" s="11" t="s">
        <v>2122</v>
      </c>
      <c r="L891" s="11" t="s">
        <v>2123</v>
      </c>
      <c r="M891" s="11" t="s">
        <v>2124</v>
      </c>
      <c r="N891" s="11" t="s">
        <v>669</v>
      </c>
      <c r="O891" s="11" t="s">
        <v>2141</v>
      </c>
      <c r="P891" s="11" t="s">
        <v>83</v>
      </c>
    </row>
    <row r="892">
      <c r="A892" s="11">
        <v>887.0</v>
      </c>
      <c r="B892" s="11" t="s">
        <v>164</v>
      </c>
      <c r="C892" s="11" t="s">
        <v>2142</v>
      </c>
      <c r="D892" s="11" t="s">
        <v>1624</v>
      </c>
      <c r="E892" s="11" t="s">
        <v>143</v>
      </c>
      <c r="F892" s="21"/>
      <c r="G892" s="11" t="s">
        <v>79</v>
      </c>
      <c r="H892" s="152">
        <v>36714.0</v>
      </c>
      <c r="I892" s="11" t="s">
        <v>2121</v>
      </c>
      <c r="J892" s="11" t="s">
        <v>2122</v>
      </c>
      <c r="K892" s="11" t="s">
        <v>2122</v>
      </c>
      <c r="L892" s="11" t="s">
        <v>2123</v>
      </c>
      <c r="M892" s="11" t="s">
        <v>2124</v>
      </c>
      <c r="N892" s="11" t="s">
        <v>1410</v>
      </c>
      <c r="O892" s="11" t="s">
        <v>2139</v>
      </c>
      <c r="P892" s="11" t="s">
        <v>90</v>
      </c>
    </row>
    <row r="893" hidden="1">
      <c r="A893" s="11">
        <v>888.0</v>
      </c>
      <c r="B893" s="11" t="s">
        <v>164</v>
      </c>
      <c r="C893" s="11" t="s">
        <v>2137</v>
      </c>
      <c r="D893" s="11" t="s">
        <v>1260</v>
      </c>
      <c r="E893" s="11" t="s">
        <v>451</v>
      </c>
      <c r="F893" s="21"/>
      <c r="G893" s="11" t="s">
        <v>79</v>
      </c>
      <c r="H893" s="152">
        <v>38496.0</v>
      </c>
      <c r="I893" s="11" t="s">
        <v>2138</v>
      </c>
      <c r="J893" s="11" t="s">
        <v>2122</v>
      </c>
      <c r="K893" s="11" t="s">
        <v>2122</v>
      </c>
      <c r="L893" s="11" t="s">
        <v>2123</v>
      </c>
      <c r="M893" s="11" t="s">
        <v>2124</v>
      </c>
      <c r="N893" s="11" t="s">
        <v>1302</v>
      </c>
      <c r="O893" s="11" t="s">
        <v>2164</v>
      </c>
      <c r="P893" s="11" t="s">
        <v>81</v>
      </c>
    </row>
    <row r="894" hidden="1">
      <c r="A894" s="11">
        <v>889.0</v>
      </c>
      <c r="B894" s="11" t="s">
        <v>164</v>
      </c>
      <c r="C894" s="11" t="s">
        <v>2148</v>
      </c>
      <c r="D894" s="11" t="s">
        <v>165</v>
      </c>
      <c r="E894" s="11" t="s">
        <v>434</v>
      </c>
      <c r="F894" s="21"/>
      <c r="G894" s="11" t="s">
        <v>79</v>
      </c>
      <c r="H894" s="152">
        <v>40732.0</v>
      </c>
      <c r="I894" s="11" t="s">
        <v>2121</v>
      </c>
      <c r="J894" s="11" t="s">
        <v>2122</v>
      </c>
      <c r="K894" s="11" t="s">
        <v>2122</v>
      </c>
      <c r="L894" s="11" t="s">
        <v>2123</v>
      </c>
      <c r="M894" s="11" t="s">
        <v>2124</v>
      </c>
      <c r="N894" s="11" t="s">
        <v>950</v>
      </c>
      <c r="O894" s="11" t="s">
        <v>2155</v>
      </c>
      <c r="P894" s="11" t="s">
        <v>83</v>
      </c>
    </row>
    <row r="895" hidden="1">
      <c r="A895" s="11">
        <v>890.0</v>
      </c>
      <c r="B895" s="11" t="s">
        <v>164</v>
      </c>
      <c r="C895" s="11" t="s">
        <v>2480</v>
      </c>
      <c r="D895" s="11" t="s">
        <v>303</v>
      </c>
      <c r="E895" s="11" t="s">
        <v>888</v>
      </c>
      <c r="F895" s="21"/>
      <c r="G895" s="11" t="s">
        <v>96</v>
      </c>
      <c r="H895" s="152">
        <v>37532.0</v>
      </c>
      <c r="I895" s="11" t="s">
        <v>2121</v>
      </c>
      <c r="J895" s="11" t="s">
        <v>2122</v>
      </c>
      <c r="K895" s="11" t="s">
        <v>2122</v>
      </c>
      <c r="L895" s="11" t="s">
        <v>2123</v>
      </c>
      <c r="M895" s="11" t="s">
        <v>2124</v>
      </c>
      <c r="N895" s="11" t="s">
        <v>836</v>
      </c>
      <c r="O895" s="11" t="s">
        <v>2171</v>
      </c>
      <c r="P895" s="11" t="s">
        <v>90</v>
      </c>
    </row>
    <row r="896" hidden="1">
      <c r="A896" s="11">
        <v>891.0</v>
      </c>
      <c r="B896" s="11" t="s">
        <v>164</v>
      </c>
      <c r="C896" s="11" t="s">
        <v>2137</v>
      </c>
      <c r="D896" s="11" t="s">
        <v>884</v>
      </c>
      <c r="E896" s="11" t="s">
        <v>885</v>
      </c>
      <c r="F896" s="21"/>
      <c r="G896" s="11" t="s">
        <v>96</v>
      </c>
      <c r="H896" s="153">
        <v>39000.0</v>
      </c>
      <c r="I896" s="11" t="s">
        <v>2121</v>
      </c>
      <c r="J896" s="11" t="s">
        <v>2122</v>
      </c>
      <c r="K896" s="11" t="s">
        <v>2122</v>
      </c>
      <c r="L896" s="11" t="s">
        <v>2123</v>
      </c>
      <c r="M896" s="11" t="s">
        <v>2124</v>
      </c>
      <c r="N896" s="11" t="s">
        <v>80</v>
      </c>
      <c r="O896" s="11" t="s">
        <v>2131</v>
      </c>
      <c r="P896" s="11" t="s">
        <v>81</v>
      </c>
    </row>
    <row r="897" hidden="1">
      <c r="A897" s="11">
        <v>892.0</v>
      </c>
      <c r="B897" s="11" t="s">
        <v>366</v>
      </c>
      <c r="C897" s="11" t="s">
        <v>2135</v>
      </c>
      <c r="D897" s="11" t="s">
        <v>185</v>
      </c>
      <c r="E897" s="11" t="s">
        <v>367</v>
      </c>
      <c r="F897" s="21"/>
      <c r="G897" s="11" t="s">
        <v>79</v>
      </c>
      <c r="H897" s="152">
        <v>40618.0</v>
      </c>
      <c r="I897" s="11" t="s">
        <v>2138</v>
      </c>
      <c r="J897" s="11" t="s">
        <v>2122</v>
      </c>
      <c r="K897" s="11" t="s">
        <v>2122</v>
      </c>
      <c r="L897" s="11" t="s">
        <v>2123</v>
      </c>
      <c r="M897" s="11" t="s">
        <v>2124</v>
      </c>
      <c r="N897" s="11" t="s">
        <v>1056</v>
      </c>
      <c r="O897" s="11" t="s">
        <v>2155</v>
      </c>
      <c r="P897" s="11" t="s">
        <v>83</v>
      </c>
    </row>
    <row r="898" hidden="1">
      <c r="A898" s="11">
        <v>893.0</v>
      </c>
      <c r="B898" s="11" t="s">
        <v>366</v>
      </c>
      <c r="C898" s="11" t="s">
        <v>2144</v>
      </c>
      <c r="D898" s="11" t="s">
        <v>266</v>
      </c>
      <c r="E898" s="11" t="s">
        <v>261</v>
      </c>
      <c r="F898" s="21"/>
      <c r="G898" s="11" t="s">
        <v>96</v>
      </c>
      <c r="H898" s="152">
        <v>39916.0</v>
      </c>
      <c r="I898" s="11" t="s">
        <v>2121</v>
      </c>
      <c r="J898" s="11" t="s">
        <v>2122</v>
      </c>
      <c r="K898" s="11" t="s">
        <v>2122</v>
      </c>
      <c r="L898" s="11" t="s">
        <v>2123</v>
      </c>
      <c r="M898" s="11" t="s">
        <v>2124</v>
      </c>
      <c r="N898" s="11" t="s">
        <v>529</v>
      </c>
      <c r="O898" s="11" t="s">
        <v>2127</v>
      </c>
      <c r="P898" s="11" t="s">
        <v>83</v>
      </c>
    </row>
    <row r="899" hidden="1">
      <c r="A899" s="11">
        <v>894.0</v>
      </c>
      <c r="B899" s="11" t="s">
        <v>2481</v>
      </c>
      <c r="C899" s="11" t="s">
        <v>2144</v>
      </c>
      <c r="D899" s="11" t="s">
        <v>1393</v>
      </c>
      <c r="E899" s="11" t="s">
        <v>251</v>
      </c>
      <c r="F899" s="21"/>
      <c r="G899" s="11" t="s">
        <v>96</v>
      </c>
      <c r="H899" s="152">
        <v>38324.0</v>
      </c>
      <c r="I899" s="11" t="s">
        <v>2130</v>
      </c>
      <c r="J899" s="11" t="s">
        <v>2122</v>
      </c>
      <c r="K899" s="11" t="s">
        <v>2122</v>
      </c>
      <c r="L899" s="11" t="s">
        <v>2123</v>
      </c>
      <c r="M899" s="11" t="s">
        <v>2124</v>
      </c>
      <c r="N899" s="11" t="s">
        <v>1182</v>
      </c>
      <c r="O899" s="11" t="s">
        <v>2164</v>
      </c>
      <c r="P899" s="11" t="s">
        <v>81</v>
      </c>
    </row>
    <row r="900" hidden="1">
      <c r="A900" s="11">
        <v>895.0</v>
      </c>
      <c r="B900" s="11" t="s">
        <v>1030</v>
      </c>
      <c r="C900" s="11" t="s">
        <v>70</v>
      </c>
      <c r="D900" s="11" t="s">
        <v>143</v>
      </c>
      <c r="E900" s="11" t="s">
        <v>78</v>
      </c>
      <c r="F900" s="21"/>
      <c r="G900" s="11" t="s">
        <v>79</v>
      </c>
      <c r="H900" s="152">
        <v>38869.0</v>
      </c>
      <c r="I900" s="11" t="s">
        <v>2138</v>
      </c>
      <c r="J900" s="11" t="s">
        <v>2122</v>
      </c>
      <c r="K900" s="11" t="s">
        <v>2122</v>
      </c>
      <c r="L900" s="11" t="s">
        <v>2123</v>
      </c>
      <c r="M900" s="11" t="s">
        <v>2124</v>
      </c>
      <c r="N900" s="11" t="s">
        <v>279</v>
      </c>
      <c r="O900" s="11" t="s">
        <v>2131</v>
      </c>
      <c r="P900" s="11" t="s">
        <v>81</v>
      </c>
    </row>
    <row r="901" hidden="1">
      <c r="A901" s="11">
        <v>896.0</v>
      </c>
      <c r="B901" s="11" t="s">
        <v>2482</v>
      </c>
      <c r="C901" s="11" t="s">
        <v>2483</v>
      </c>
      <c r="D901" s="11" t="s">
        <v>149</v>
      </c>
      <c r="E901" s="11" t="s">
        <v>77</v>
      </c>
      <c r="F901" s="21"/>
      <c r="G901" s="11" t="s">
        <v>79</v>
      </c>
      <c r="H901" s="153">
        <v>41638.0</v>
      </c>
      <c r="I901" s="11" t="s">
        <v>2121</v>
      </c>
      <c r="J901" s="11" t="s">
        <v>2122</v>
      </c>
      <c r="K901" s="11" t="s">
        <v>2122</v>
      </c>
      <c r="L901" s="11" t="s">
        <v>2123</v>
      </c>
      <c r="M901" s="11" t="s">
        <v>2124</v>
      </c>
      <c r="N901" s="11" t="s">
        <v>2203</v>
      </c>
      <c r="O901" s="11" t="s">
        <v>2204</v>
      </c>
      <c r="P901" s="11" t="s">
        <v>2205</v>
      </c>
    </row>
    <row r="902" hidden="1">
      <c r="A902" s="11">
        <v>897.0</v>
      </c>
      <c r="B902" s="11" t="s">
        <v>170</v>
      </c>
      <c r="C902" s="11" t="s">
        <v>2144</v>
      </c>
      <c r="D902" s="11" t="s">
        <v>78</v>
      </c>
      <c r="E902" s="11" t="s">
        <v>77</v>
      </c>
      <c r="F902" s="21"/>
      <c r="G902" s="11" t="s">
        <v>79</v>
      </c>
      <c r="H902" s="152">
        <v>40589.0</v>
      </c>
      <c r="I902" s="11" t="s">
        <v>2121</v>
      </c>
      <c r="J902" s="11" t="s">
        <v>2122</v>
      </c>
      <c r="K902" s="11" t="s">
        <v>2122</v>
      </c>
      <c r="L902" s="11" t="s">
        <v>2123</v>
      </c>
      <c r="M902" s="11" t="s">
        <v>2124</v>
      </c>
      <c r="N902" s="11" t="s">
        <v>950</v>
      </c>
      <c r="O902" s="11" t="s">
        <v>2155</v>
      </c>
      <c r="P902" s="11" t="s">
        <v>83</v>
      </c>
    </row>
    <row r="903" hidden="1">
      <c r="A903" s="11">
        <v>898.0</v>
      </c>
      <c r="B903" s="11" t="s">
        <v>1537</v>
      </c>
      <c r="C903" s="11" t="s">
        <v>71</v>
      </c>
      <c r="D903" s="11" t="s">
        <v>611</v>
      </c>
      <c r="E903" s="11" t="s">
        <v>135</v>
      </c>
      <c r="F903" s="21"/>
      <c r="G903" s="11" t="s">
        <v>79</v>
      </c>
      <c r="H903" s="152">
        <v>36410.0</v>
      </c>
      <c r="I903" s="11" t="s">
        <v>2121</v>
      </c>
      <c r="J903" s="11" t="s">
        <v>2122</v>
      </c>
      <c r="K903" s="11" t="s">
        <v>2122</v>
      </c>
      <c r="L903" s="11" t="s">
        <v>2123</v>
      </c>
      <c r="M903" s="11" t="s">
        <v>2124</v>
      </c>
      <c r="N903" s="11" t="s">
        <v>1690</v>
      </c>
      <c r="O903" s="11" t="s">
        <v>2134</v>
      </c>
      <c r="P903" s="11" t="s">
        <v>90</v>
      </c>
    </row>
    <row r="904" hidden="1">
      <c r="A904" s="11">
        <v>899.0</v>
      </c>
      <c r="B904" s="11" t="s">
        <v>1537</v>
      </c>
      <c r="C904" s="11" t="s">
        <v>2137</v>
      </c>
      <c r="D904" s="11" t="s">
        <v>101</v>
      </c>
      <c r="E904" s="11" t="s">
        <v>252</v>
      </c>
      <c r="F904" s="21"/>
      <c r="G904" s="11" t="s">
        <v>96</v>
      </c>
      <c r="H904" s="152">
        <v>37289.0</v>
      </c>
      <c r="I904" s="11" t="s">
        <v>2130</v>
      </c>
      <c r="J904" s="11" t="s">
        <v>2122</v>
      </c>
      <c r="K904" s="11" t="s">
        <v>2122</v>
      </c>
      <c r="L904" s="11" t="s">
        <v>2123</v>
      </c>
      <c r="M904" s="11" t="s">
        <v>2124</v>
      </c>
      <c r="N904" s="11" t="s">
        <v>1216</v>
      </c>
      <c r="O904" s="11" t="s">
        <v>2136</v>
      </c>
      <c r="P904" s="11" t="s">
        <v>90</v>
      </c>
    </row>
    <row r="905" hidden="1">
      <c r="A905" s="11">
        <v>900.0</v>
      </c>
      <c r="B905" s="11" t="s">
        <v>776</v>
      </c>
      <c r="C905" s="11" t="s">
        <v>2214</v>
      </c>
      <c r="D905" s="11" t="s">
        <v>172</v>
      </c>
      <c r="E905" s="11" t="s">
        <v>777</v>
      </c>
      <c r="F905" s="21"/>
      <c r="G905" s="11" t="s">
        <v>79</v>
      </c>
      <c r="H905" s="152">
        <v>39785.0</v>
      </c>
      <c r="I905" s="11" t="s">
        <v>2138</v>
      </c>
      <c r="J905" s="11" t="s">
        <v>2122</v>
      </c>
      <c r="K905" s="11" t="s">
        <v>2122</v>
      </c>
      <c r="L905" s="11" t="s">
        <v>2123</v>
      </c>
      <c r="M905" s="11" t="s">
        <v>2124</v>
      </c>
      <c r="N905" s="11" t="s">
        <v>529</v>
      </c>
      <c r="O905" s="11" t="s">
        <v>2127</v>
      </c>
      <c r="P905" s="11" t="s">
        <v>83</v>
      </c>
    </row>
    <row r="906" hidden="1">
      <c r="A906" s="11">
        <v>901.0</v>
      </c>
      <c r="B906" s="11" t="s">
        <v>779</v>
      </c>
      <c r="C906" s="11" t="s">
        <v>55</v>
      </c>
      <c r="D906" s="11" t="s">
        <v>217</v>
      </c>
      <c r="E906" s="21"/>
      <c r="F906" s="21"/>
      <c r="G906" s="11" t="s">
        <v>96</v>
      </c>
      <c r="H906" s="153">
        <v>39737.0</v>
      </c>
      <c r="I906" s="11" t="s">
        <v>2138</v>
      </c>
      <c r="J906" s="11" t="s">
        <v>2122</v>
      </c>
      <c r="K906" s="11" t="s">
        <v>2122</v>
      </c>
      <c r="L906" s="11" t="s">
        <v>2123</v>
      </c>
      <c r="M906" s="11" t="s">
        <v>2124</v>
      </c>
      <c r="N906" s="11" t="s">
        <v>529</v>
      </c>
      <c r="O906" s="11" t="s">
        <v>2127</v>
      </c>
      <c r="P906" s="11" t="s">
        <v>83</v>
      </c>
    </row>
    <row r="907" hidden="1">
      <c r="A907" s="11">
        <v>902.0</v>
      </c>
      <c r="B907" s="11" t="s">
        <v>1079</v>
      </c>
      <c r="C907" s="11" t="s">
        <v>70</v>
      </c>
      <c r="D907" s="11" t="s">
        <v>119</v>
      </c>
      <c r="E907" s="11" t="s">
        <v>335</v>
      </c>
      <c r="F907" s="21"/>
      <c r="G907" s="11" t="s">
        <v>79</v>
      </c>
      <c r="H907" s="153">
        <v>37559.0</v>
      </c>
      <c r="I907" s="11" t="s">
        <v>2121</v>
      </c>
      <c r="J907" s="11" t="s">
        <v>2122</v>
      </c>
      <c r="K907" s="11" t="s">
        <v>2122</v>
      </c>
      <c r="L907" s="11" t="s">
        <v>2123</v>
      </c>
      <c r="M907" s="11" t="s">
        <v>2124</v>
      </c>
      <c r="N907" s="11" t="s">
        <v>89</v>
      </c>
      <c r="O907" s="11" t="s">
        <v>2171</v>
      </c>
      <c r="P907" s="11" t="s">
        <v>90</v>
      </c>
    </row>
    <row r="908" hidden="1">
      <c r="A908" s="11">
        <v>903.0</v>
      </c>
      <c r="B908" s="11" t="s">
        <v>1737</v>
      </c>
      <c r="C908" s="11" t="s">
        <v>79</v>
      </c>
      <c r="D908" s="11" t="s">
        <v>395</v>
      </c>
      <c r="E908" s="11" t="s">
        <v>110</v>
      </c>
      <c r="F908" s="21"/>
      <c r="G908" s="11" t="s">
        <v>96</v>
      </c>
      <c r="H908" s="152">
        <v>36711.0</v>
      </c>
      <c r="I908" s="11" t="s">
        <v>2121</v>
      </c>
      <c r="J908" s="11" t="s">
        <v>2122</v>
      </c>
      <c r="K908" s="11" t="s">
        <v>2122</v>
      </c>
      <c r="L908" s="11" t="s">
        <v>2123</v>
      </c>
      <c r="M908" s="11" t="s">
        <v>2124</v>
      </c>
      <c r="N908" s="11" t="s">
        <v>1577</v>
      </c>
      <c r="O908" s="11" t="s">
        <v>2139</v>
      </c>
      <c r="P908" s="11" t="s">
        <v>90</v>
      </c>
    </row>
    <row r="909" hidden="1">
      <c r="A909" s="11">
        <v>904.0</v>
      </c>
      <c r="B909" s="11" t="s">
        <v>1273</v>
      </c>
      <c r="C909" s="11" t="s">
        <v>79</v>
      </c>
      <c r="D909" s="11" t="s">
        <v>259</v>
      </c>
      <c r="E909" s="11" t="s">
        <v>209</v>
      </c>
      <c r="F909" s="21"/>
      <c r="G909" s="11" t="s">
        <v>96</v>
      </c>
      <c r="H909" s="152">
        <v>38435.0</v>
      </c>
      <c r="I909" s="11" t="s">
        <v>2121</v>
      </c>
      <c r="J909" s="11" t="s">
        <v>2122</v>
      </c>
      <c r="K909" s="11" t="s">
        <v>2122</v>
      </c>
      <c r="L909" s="11" t="s">
        <v>2123</v>
      </c>
      <c r="M909" s="11" t="s">
        <v>2124</v>
      </c>
      <c r="N909" s="11" t="s">
        <v>937</v>
      </c>
      <c r="O909" s="11" t="s">
        <v>2125</v>
      </c>
      <c r="P909" s="11" t="s">
        <v>81</v>
      </c>
    </row>
    <row r="910" hidden="1">
      <c r="A910" s="11">
        <v>905.0</v>
      </c>
      <c r="B910" s="11" t="s">
        <v>1187</v>
      </c>
      <c r="C910" s="11" t="s">
        <v>2146</v>
      </c>
      <c r="D910" s="11" t="s">
        <v>107</v>
      </c>
      <c r="E910" s="11" t="s">
        <v>491</v>
      </c>
      <c r="F910" s="21"/>
      <c r="G910" s="11" t="s">
        <v>79</v>
      </c>
      <c r="H910" s="152">
        <v>37423.0</v>
      </c>
      <c r="I910" s="11" t="s">
        <v>2138</v>
      </c>
      <c r="J910" s="11" t="s">
        <v>2122</v>
      </c>
      <c r="K910" s="11" t="s">
        <v>2122</v>
      </c>
      <c r="L910" s="11" t="s">
        <v>2123</v>
      </c>
      <c r="M910" s="11" t="s">
        <v>2124</v>
      </c>
      <c r="N910" s="11" t="s">
        <v>312</v>
      </c>
      <c r="O910" s="11" t="s">
        <v>2171</v>
      </c>
      <c r="P910" s="11" t="s">
        <v>90</v>
      </c>
    </row>
    <row r="911" hidden="1">
      <c r="A911" s="11">
        <v>906.0</v>
      </c>
      <c r="B911" s="11" t="s">
        <v>1564</v>
      </c>
      <c r="C911" s="11" t="s">
        <v>79</v>
      </c>
      <c r="D911" s="11" t="s">
        <v>1565</v>
      </c>
      <c r="E911" s="11" t="s">
        <v>252</v>
      </c>
      <c r="F911" s="21"/>
      <c r="G911" s="11" t="s">
        <v>96</v>
      </c>
      <c r="H911" s="152">
        <v>37227.0</v>
      </c>
      <c r="I911" s="11" t="s">
        <v>2121</v>
      </c>
      <c r="J911" s="11" t="s">
        <v>2122</v>
      </c>
      <c r="K911" s="11" t="s">
        <v>2122</v>
      </c>
      <c r="L911" s="11" t="s">
        <v>2123</v>
      </c>
      <c r="M911" s="11" t="s">
        <v>2124</v>
      </c>
      <c r="N911" s="11" t="s">
        <v>1284</v>
      </c>
      <c r="O911" s="11" t="s">
        <v>2136</v>
      </c>
      <c r="P911" s="11" t="s">
        <v>90</v>
      </c>
    </row>
    <row r="912" hidden="1">
      <c r="A912" s="11">
        <v>907.0</v>
      </c>
      <c r="B912" s="11" t="s">
        <v>1274</v>
      </c>
      <c r="C912" s="11" t="s">
        <v>79</v>
      </c>
      <c r="D912" s="11" t="s">
        <v>87</v>
      </c>
      <c r="E912" s="11" t="s">
        <v>157</v>
      </c>
      <c r="F912" s="21"/>
      <c r="G912" s="11" t="s">
        <v>79</v>
      </c>
      <c r="H912" s="153">
        <v>38707.0</v>
      </c>
      <c r="I912" s="11" t="s">
        <v>2138</v>
      </c>
      <c r="J912" s="11" t="s">
        <v>2122</v>
      </c>
      <c r="K912" s="11" t="s">
        <v>2122</v>
      </c>
      <c r="L912" s="11" t="s">
        <v>2123</v>
      </c>
      <c r="M912" s="11" t="s">
        <v>2124</v>
      </c>
      <c r="N912" s="11" t="s">
        <v>937</v>
      </c>
      <c r="O912" s="11" t="s">
        <v>2125</v>
      </c>
      <c r="P912" s="11" t="s">
        <v>81</v>
      </c>
    </row>
    <row r="913" hidden="1">
      <c r="A913" s="11">
        <v>908.0</v>
      </c>
      <c r="B913" s="11" t="s">
        <v>1214</v>
      </c>
      <c r="C913" s="11" t="s">
        <v>2144</v>
      </c>
      <c r="D913" s="11" t="s">
        <v>272</v>
      </c>
      <c r="E913" s="11" t="s">
        <v>456</v>
      </c>
      <c r="F913" s="21"/>
      <c r="G913" s="11" t="s">
        <v>79</v>
      </c>
      <c r="H913" s="152">
        <v>38931.0</v>
      </c>
      <c r="I913" s="11" t="s">
        <v>2138</v>
      </c>
      <c r="J913" s="11" t="s">
        <v>2122</v>
      </c>
      <c r="K913" s="11" t="s">
        <v>2122</v>
      </c>
      <c r="L913" s="11" t="s">
        <v>2123</v>
      </c>
      <c r="M913" s="11" t="s">
        <v>2124</v>
      </c>
      <c r="N913" s="11" t="s">
        <v>858</v>
      </c>
      <c r="O913" s="11" t="s">
        <v>2125</v>
      </c>
      <c r="P913" s="11" t="s">
        <v>81</v>
      </c>
    </row>
    <row r="914">
      <c r="A914" s="11">
        <v>909.0</v>
      </c>
      <c r="B914" s="11" t="s">
        <v>1214</v>
      </c>
      <c r="C914" s="11" t="s">
        <v>2137</v>
      </c>
      <c r="D914" s="11" t="s">
        <v>589</v>
      </c>
      <c r="E914" s="11" t="s">
        <v>314</v>
      </c>
      <c r="F914" s="21"/>
      <c r="G914" s="11" t="s">
        <v>96</v>
      </c>
      <c r="H914" s="152">
        <v>36597.0</v>
      </c>
      <c r="I914" s="11" t="s">
        <v>2121</v>
      </c>
      <c r="J914" s="11" t="s">
        <v>2122</v>
      </c>
      <c r="K914" s="11" t="s">
        <v>2122</v>
      </c>
      <c r="L914" s="11" t="s">
        <v>2123</v>
      </c>
      <c r="M914" s="11" t="s">
        <v>2124</v>
      </c>
      <c r="N914" s="11" t="s">
        <v>1410</v>
      </c>
      <c r="O914" s="11" t="s">
        <v>2139</v>
      </c>
      <c r="P914" s="11" t="s">
        <v>90</v>
      </c>
    </row>
    <row r="915" hidden="1">
      <c r="A915" s="11">
        <v>910.0</v>
      </c>
      <c r="B915" s="11" t="s">
        <v>1649</v>
      </c>
      <c r="C915" s="11" t="s">
        <v>2156</v>
      </c>
      <c r="D915" s="11" t="s">
        <v>132</v>
      </c>
      <c r="E915" s="11" t="s">
        <v>206</v>
      </c>
      <c r="F915" s="21"/>
      <c r="G915" s="11" t="s">
        <v>79</v>
      </c>
      <c r="H915" s="152">
        <v>36836.0</v>
      </c>
      <c r="I915" s="11" t="s">
        <v>2297</v>
      </c>
      <c r="J915" s="11" t="s">
        <v>2122</v>
      </c>
      <c r="K915" s="11" t="s">
        <v>2122</v>
      </c>
      <c r="L915" s="11" t="s">
        <v>2123</v>
      </c>
      <c r="M915" s="11" t="s">
        <v>2124</v>
      </c>
      <c r="N915" s="11" t="s">
        <v>1480</v>
      </c>
      <c r="O915" s="11" t="s">
        <v>2139</v>
      </c>
      <c r="P915" s="11" t="s">
        <v>90</v>
      </c>
    </row>
    <row r="916" hidden="1">
      <c r="A916" s="11">
        <v>911.0</v>
      </c>
      <c r="B916" s="11" t="s">
        <v>1650</v>
      </c>
      <c r="C916" s="11" t="s">
        <v>2310</v>
      </c>
      <c r="D916" s="11" t="s">
        <v>1571</v>
      </c>
      <c r="E916" s="11" t="s">
        <v>224</v>
      </c>
      <c r="F916" s="21"/>
      <c r="G916" s="11" t="s">
        <v>96</v>
      </c>
      <c r="H916" s="152">
        <v>37036.0</v>
      </c>
      <c r="I916" s="11" t="s">
        <v>2121</v>
      </c>
      <c r="J916" s="11" t="s">
        <v>2122</v>
      </c>
      <c r="K916" s="11" t="s">
        <v>2122</v>
      </c>
      <c r="L916" s="11" t="s">
        <v>2123</v>
      </c>
      <c r="M916" s="11" t="s">
        <v>2124</v>
      </c>
      <c r="N916" s="11" t="s">
        <v>1480</v>
      </c>
      <c r="O916" s="11" t="s">
        <v>2139</v>
      </c>
      <c r="P916" s="11" t="s">
        <v>90</v>
      </c>
    </row>
    <row r="917" hidden="1">
      <c r="A917" s="11">
        <v>912.0</v>
      </c>
      <c r="B917" s="11" t="s">
        <v>1651</v>
      </c>
      <c r="C917" s="11" t="s">
        <v>2167</v>
      </c>
      <c r="D917" s="11" t="s">
        <v>1652</v>
      </c>
      <c r="E917" s="11" t="s">
        <v>1653</v>
      </c>
      <c r="F917" s="21"/>
      <c r="G917" s="11" t="s">
        <v>96</v>
      </c>
      <c r="H917" s="152">
        <v>36656.0</v>
      </c>
      <c r="I917" s="11" t="s">
        <v>2121</v>
      </c>
      <c r="J917" s="11" t="s">
        <v>2122</v>
      </c>
      <c r="K917" s="11" t="s">
        <v>2122</v>
      </c>
      <c r="L917" s="11" t="s">
        <v>2123</v>
      </c>
      <c r="M917" s="11" t="s">
        <v>2124</v>
      </c>
      <c r="N917" s="11" t="s">
        <v>1480</v>
      </c>
      <c r="O917" s="11" t="s">
        <v>2139</v>
      </c>
      <c r="P917" s="11" t="s">
        <v>90</v>
      </c>
    </row>
    <row r="918" hidden="1">
      <c r="A918" s="11">
        <v>913.0</v>
      </c>
      <c r="B918" s="11" t="s">
        <v>803</v>
      </c>
      <c r="C918" s="11" t="s">
        <v>2144</v>
      </c>
      <c r="D918" s="11" t="s">
        <v>102</v>
      </c>
      <c r="E918" s="11" t="s">
        <v>662</v>
      </c>
      <c r="F918" s="21"/>
      <c r="G918" s="11" t="s">
        <v>96</v>
      </c>
      <c r="H918" s="152">
        <v>38425.0</v>
      </c>
      <c r="I918" s="11" t="s">
        <v>2138</v>
      </c>
      <c r="J918" s="11" t="s">
        <v>2122</v>
      </c>
      <c r="K918" s="11" t="s">
        <v>2122</v>
      </c>
      <c r="L918" s="11" t="s">
        <v>2123</v>
      </c>
      <c r="M918" s="11" t="s">
        <v>2124</v>
      </c>
      <c r="N918" s="11" t="s">
        <v>80</v>
      </c>
      <c r="O918" s="11" t="s">
        <v>2131</v>
      </c>
      <c r="P918" s="11" t="s">
        <v>81</v>
      </c>
    </row>
    <row r="919" hidden="1">
      <c r="A919" s="11">
        <v>914.0</v>
      </c>
      <c r="B919" s="11" t="s">
        <v>368</v>
      </c>
      <c r="C919" s="11" t="s">
        <v>2156</v>
      </c>
      <c r="D919" s="11" t="s">
        <v>369</v>
      </c>
      <c r="E919" s="11" t="s">
        <v>122</v>
      </c>
      <c r="F919" s="21"/>
      <c r="G919" s="11" t="s">
        <v>96</v>
      </c>
      <c r="H919" s="152">
        <v>40607.0</v>
      </c>
      <c r="I919" s="11" t="s">
        <v>2121</v>
      </c>
      <c r="J919" s="11" t="s">
        <v>2122</v>
      </c>
      <c r="K919" s="11" t="s">
        <v>2122</v>
      </c>
      <c r="L919" s="11" t="s">
        <v>2123</v>
      </c>
      <c r="M919" s="11" t="s">
        <v>2124</v>
      </c>
      <c r="N919" s="11" t="s">
        <v>1056</v>
      </c>
      <c r="O919" s="11" t="s">
        <v>2155</v>
      </c>
      <c r="P919" s="11" t="s">
        <v>83</v>
      </c>
    </row>
    <row r="920" hidden="1">
      <c r="A920" s="11">
        <v>915.0</v>
      </c>
      <c r="B920" s="11" t="s">
        <v>223</v>
      </c>
      <c r="C920" s="11" t="s">
        <v>2142</v>
      </c>
      <c r="D920" s="11" t="s">
        <v>285</v>
      </c>
      <c r="E920" s="11" t="s">
        <v>193</v>
      </c>
      <c r="F920" s="21"/>
      <c r="G920" s="11" t="s">
        <v>96</v>
      </c>
      <c r="H920" s="153">
        <v>40903.0</v>
      </c>
      <c r="I920" s="11" t="s">
        <v>2138</v>
      </c>
      <c r="J920" s="11" t="s">
        <v>2122</v>
      </c>
      <c r="K920" s="11" t="s">
        <v>2122</v>
      </c>
      <c r="L920" s="11" t="s">
        <v>2123</v>
      </c>
      <c r="M920" s="11" t="s">
        <v>2124</v>
      </c>
      <c r="N920" s="11" t="s">
        <v>1005</v>
      </c>
      <c r="O920" s="11" t="s">
        <v>2155</v>
      </c>
      <c r="P920" s="11" t="s">
        <v>83</v>
      </c>
    </row>
    <row r="921" hidden="1">
      <c r="A921" s="11">
        <v>916.0</v>
      </c>
      <c r="B921" s="11" t="s">
        <v>704</v>
      </c>
      <c r="C921" s="11" t="s">
        <v>70</v>
      </c>
      <c r="D921" s="11" t="s">
        <v>705</v>
      </c>
      <c r="E921" s="21"/>
      <c r="F921" s="21"/>
      <c r="G921" s="11" t="s">
        <v>96</v>
      </c>
      <c r="H921" s="153">
        <v>40162.0</v>
      </c>
      <c r="I921" s="11" t="s">
        <v>2121</v>
      </c>
      <c r="J921" s="11" t="s">
        <v>2122</v>
      </c>
      <c r="K921" s="11" t="s">
        <v>2122</v>
      </c>
      <c r="L921" s="11" t="s">
        <v>2123</v>
      </c>
      <c r="M921" s="11" t="s">
        <v>2124</v>
      </c>
      <c r="N921" s="11" t="s">
        <v>466</v>
      </c>
      <c r="O921" s="11" t="s">
        <v>2127</v>
      </c>
      <c r="P921" s="11" t="s">
        <v>83</v>
      </c>
    </row>
    <row r="922" hidden="1">
      <c r="A922" s="11">
        <v>917.0</v>
      </c>
      <c r="B922" s="11" t="s">
        <v>1035</v>
      </c>
      <c r="C922" s="11" t="s">
        <v>96</v>
      </c>
      <c r="D922" s="11" t="s">
        <v>125</v>
      </c>
      <c r="E922" s="11" t="s">
        <v>768</v>
      </c>
      <c r="F922" s="21"/>
      <c r="G922" s="11" t="s">
        <v>79</v>
      </c>
      <c r="H922" s="152">
        <v>39147.0</v>
      </c>
      <c r="I922" s="11" t="s">
        <v>2138</v>
      </c>
      <c r="J922" s="11" t="s">
        <v>2122</v>
      </c>
      <c r="K922" s="11" t="s">
        <v>2122</v>
      </c>
      <c r="L922" s="11" t="s">
        <v>2123</v>
      </c>
      <c r="M922" s="11" t="s">
        <v>2124</v>
      </c>
      <c r="N922" s="11" t="s">
        <v>279</v>
      </c>
      <c r="O922" s="11" t="s">
        <v>2131</v>
      </c>
      <c r="P922" s="11" t="s">
        <v>81</v>
      </c>
    </row>
    <row r="923" hidden="1">
      <c r="A923" s="11">
        <v>918.0</v>
      </c>
      <c r="B923" s="11" t="s">
        <v>1035</v>
      </c>
      <c r="C923" s="11" t="s">
        <v>2484</v>
      </c>
      <c r="D923" s="11" t="s">
        <v>192</v>
      </c>
      <c r="E923" s="11" t="s">
        <v>2485</v>
      </c>
      <c r="F923" s="21"/>
      <c r="G923" s="11" t="s">
        <v>96</v>
      </c>
      <c r="H923" s="152">
        <v>36678.0</v>
      </c>
      <c r="I923" s="11" t="s">
        <v>2188</v>
      </c>
      <c r="J923" s="11" t="s">
        <v>2122</v>
      </c>
      <c r="K923" s="11" t="s">
        <v>2122</v>
      </c>
      <c r="L923" s="11" t="s">
        <v>2123</v>
      </c>
      <c r="M923" s="11" t="s">
        <v>2124</v>
      </c>
      <c r="N923" s="11" t="s">
        <v>1607</v>
      </c>
      <c r="O923" s="11" t="s">
        <v>2134</v>
      </c>
      <c r="P923" s="11" t="s">
        <v>90</v>
      </c>
    </row>
    <row r="924" hidden="1">
      <c r="A924" s="11">
        <v>919.0</v>
      </c>
      <c r="B924" s="11" t="s">
        <v>1084</v>
      </c>
      <c r="C924" s="11" t="s">
        <v>2219</v>
      </c>
      <c r="D924" s="11" t="s">
        <v>118</v>
      </c>
      <c r="E924" s="11" t="s">
        <v>1085</v>
      </c>
      <c r="F924" s="21"/>
      <c r="G924" s="11" t="s">
        <v>79</v>
      </c>
      <c r="H924" s="152">
        <v>37522.0</v>
      </c>
      <c r="I924" s="11" t="s">
        <v>2138</v>
      </c>
      <c r="J924" s="11" t="s">
        <v>2122</v>
      </c>
      <c r="K924" s="11" t="s">
        <v>2122</v>
      </c>
      <c r="L924" s="11" t="s">
        <v>2123</v>
      </c>
      <c r="M924" s="11" t="s">
        <v>2124</v>
      </c>
      <c r="N924" s="11" t="s">
        <v>89</v>
      </c>
      <c r="O924" s="11" t="s">
        <v>2171</v>
      </c>
      <c r="P924" s="11" t="s">
        <v>90</v>
      </c>
    </row>
    <row r="925">
      <c r="A925" s="11">
        <v>920.0</v>
      </c>
      <c r="B925" s="11" t="s">
        <v>2486</v>
      </c>
      <c r="C925" s="11" t="s">
        <v>70</v>
      </c>
      <c r="D925" s="11" t="s">
        <v>1476</v>
      </c>
      <c r="E925" s="11" t="s">
        <v>118</v>
      </c>
      <c r="F925" s="21"/>
      <c r="G925" s="11" t="s">
        <v>79</v>
      </c>
      <c r="H925" s="152">
        <v>36947.0</v>
      </c>
      <c r="I925" s="11" t="s">
        <v>2138</v>
      </c>
      <c r="J925" s="11" t="s">
        <v>2122</v>
      </c>
      <c r="K925" s="11" t="s">
        <v>2122</v>
      </c>
      <c r="L925" s="11" t="s">
        <v>2123</v>
      </c>
      <c r="M925" s="11" t="s">
        <v>2124</v>
      </c>
      <c r="N925" s="11" t="s">
        <v>1410</v>
      </c>
      <c r="O925" s="11" t="s">
        <v>2139</v>
      </c>
      <c r="P925" s="11" t="s">
        <v>90</v>
      </c>
    </row>
    <row r="926" hidden="1">
      <c r="A926" s="11">
        <v>921.0</v>
      </c>
      <c r="B926" s="11" t="s">
        <v>286</v>
      </c>
      <c r="C926" s="11" t="s">
        <v>79</v>
      </c>
      <c r="D926" s="11" t="s">
        <v>266</v>
      </c>
      <c r="E926" s="11" t="s">
        <v>287</v>
      </c>
      <c r="F926" s="21"/>
      <c r="G926" s="11" t="s">
        <v>96</v>
      </c>
      <c r="H926" s="152">
        <v>40676.0</v>
      </c>
      <c r="I926" s="11" t="s">
        <v>2121</v>
      </c>
      <c r="J926" s="11" t="s">
        <v>2122</v>
      </c>
      <c r="K926" s="11" t="s">
        <v>2122</v>
      </c>
      <c r="L926" s="11" t="s">
        <v>2123</v>
      </c>
      <c r="M926" s="11" t="s">
        <v>2124</v>
      </c>
      <c r="N926" s="11" t="s">
        <v>1005</v>
      </c>
      <c r="O926" s="11" t="s">
        <v>2155</v>
      </c>
      <c r="P926" s="11" t="s">
        <v>83</v>
      </c>
    </row>
    <row r="927" hidden="1">
      <c r="A927" s="11">
        <v>922.0</v>
      </c>
      <c r="B927" s="11" t="s">
        <v>2487</v>
      </c>
      <c r="C927" s="11" t="s">
        <v>70</v>
      </c>
      <c r="D927" s="11" t="s">
        <v>77</v>
      </c>
      <c r="E927" s="11" t="s">
        <v>154</v>
      </c>
      <c r="F927" s="21"/>
      <c r="G927" s="11" t="s">
        <v>79</v>
      </c>
      <c r="H927" s="152">
        <v>36266.0</v>
      </c>
      <c r="I927" s="11" t="s">
        <v>2488</v>
      </c>
      <c r="J927" s="11" t="s">
        <v>2122</v>
      </c>
      <c r="K927" s="11" t="s">
        <v>2122</v>
      </c>
      <c r="L927" s="11" t="s">
        <v>2123</v>
      </c>
      <c r="M927" s="11" t="s">
        <v>2124</v>
      </c>
      <c r="N927" s="11" t="s">
        <v>1661</v>
      </c>
      <c r="O927" s="11" t="s">
        <v>2134</v>
      </c>
      <c r="P927" s="11" t="s">
        <v>90</v>
      </c>
    </row>
    <row r="928" hidden="1">
      <c r="A928" s="11">
        <v>923.0</v>
      </c>
      <c r="B928" s="11" t="s">
        <v>171</v>
      </c>
      <c r="C928" s="11" t="s">
        <v>2142</v>
      </c>
      <c r="D928" s="11" t="s">
        <v>172</v>
      </c>
      <c r="E928" s="11" t="s">
        <v>173</v>
      </c>
      <c r="F928" s="21"/>
      <c r="G928" s="11" t="s">
        <v>79</v>
      </c>
      <c r="H928" s="152">
        <v>40735.0</v>
      </c>
      <c r="I928" s="11" t="s">
        <v>2121</v>
      </c>
      <c r="J928" s="11" t="s">
        <v>2122</v>
      </c>
      <c r="K928" s="11" t="s">
        <v>2122</v>
      </c>
      <c r="L928" s="11" t="s">
        <v>2123</v>
      </c>
      <c r="M928" s="11" t="s">
        <v>2124</v>
      </c>
      <c r="N928" s="11" t="s">
        <v>950</v>
      </c>
      <c r="O928" s="11" t="s">
        <v>2155</v>
      </c>
      <c r="P928" s="11" t="s">
        <v>83</v>
      </c>
    </row>
    <row r="929" hidden="1">
      <c r="A929" s="11">
        <v>924.0</v>
      </c>
      <c r="B929" s="11" t="s">
        <v>780</v>
      </c>
      <c r="C929" s="11" t="s">
        <v>2142</v>
      </c>
      <c r="D929" s="11" t="s">
        <v>130</v>
      </c>
      <c r="E929" s="11" t="s">
        <v>76</v>
      </c>
      <c r="F929" s="21"/>
      <c r="G929" s="11" t="s">
        <v>79</v>
      </c>
      <c r="H929" s="152">
        <v>39856.0</v>
      </c>
      <c r="I929" s="11" t="s">
        <v>2138</v>
      </c>
      <c r="J929" s="11" t="s">
        <v>2122</v>
      </c>
      <c r="K929" s="11" t="s">
        <v>2122</v>
      </c>
      <c r="L929" s="11" t="s">
        <v>2123</v>
      </c>
      <c r="M929" s="11" t="s">
        <v>2124</v>
      </c>
      <c r="N929" s="11" t="s">
        <v>529</v>
      </c>
      <c r="O929" s="11" t="s">
        <v>2127</v>
      </c>
      <c r="P929" s="11" t="s">
        <v>83</v>
      </c>
    </row>
    <row r="930" hidden="1">
      <c r="A930" s="11">
        <v>925.0</v>
      </c>
      <c r="B930" s="11" t="s">
        <v>2489</v>
      </c>
      <c r="C930" s="11" t="s">
        <v>2170</v>
      </c>
      <c r="D930" s="11" t="s">
        <v>964</v>
      </c>
      <c r="E930" s="11" t="s">
        <v>2490</v>
      </c>
      <c r="F930" s="21"/>
      <c r="G930" s="11" t="s">
        <v>96</v>
      </c>
      <c r="H930" s="152">
        <v>36239.0</v>
      </c>
      <c r="I930" s="11" t="s">
        <v>2121</v>
      </c>
      <c r="J930" s="11" t="s">
        <v>2122</v>
      </c>
      <c r="K930" s="11" t="s">
        <v>2122</v>
      </c>
      <c r="L930" s="11" t="s">
        <v>2123</v>
      </c>
      <c r="M930" s="11" t="s">
        <v>2124</v>
      </c>
      <c r="N930" s="11" t="s">
        <v>1690</v>
      </c>
      <c r="O930" s="11" t="s">
        <v>2134</v>
      </c>
      <c r="P930" s="11" t="s">
        <v>90</v>
      </c>
    </row>
    <row r="931" hidden="1">
      <c r="A931" s="11">
        <v>926.0</v>
      </c>
      <c r="B931" s="11" t="s">
        <v>706</v>
      </c>
      <c r="C931" s="11" t="s">
        <v>2142</v>
      </c>
      <c r="D931" s="11" t="s">
        <v>143</v>
      </c>
      <c r="E931" s="11" t="s">
        <v>707</v>
      </c>
      <c r="F931" s="21"/>
      <c r="G931" s="11" t="s">
        <v>79</v>
      </c>
      <c r="H931" s="153">
        <v>40106.0</v>
      </c>
      <c r="I931" s="11" t="s">
        <v>2138</v>
      </c>
      <c r="J931" s="11" t="s">
        <v>2122</v>
      </c>
      <c r="K931" s="11" t="s">
        <v>2122</v>
      </c>
      <c r="L931" s="11" t="s">
        <v>2123</v>
      </c>
      <c r="M931" s="11" t="s">
        <v>2124</v>
      </c>
      <c r="N931" s="11" t="s">
        <v>466</v>
      </c>
      <c r="O931" s="11" t="s">
        <v>2127</v>
      </c>
      <c r="P931" s="11" t="s">
        <v>83</v>
      </c>
    </row>
    <row r="932" hidden="1">
      <c r="A932" s="11">
        <v>927.0</v>
      </c>
      <c r="B932" s="11" t="s">
        <v>1456</v>
      </c>
      <c r="C932" s="11" t="s">
        <v>71</v>
      </c>
      <c r="D932" s="11" t="s">
        <v>1348</v>
      </c>
      <c r="E932" s="11" t="s">
        <v>591</v>
      </c>
      <c r="F932" s="21"/>
      <c r="G932" s="11" t="s">
        <v>96</v>
      </c>
      <c r="H932" s="152">
        <v>37115.0</v>
      </c>
      <c r="I932" s="11" t="s">
        <v>2491</v>
      </c>
      <c r="J932" s="11" t="s">
        <v>2122</v>
      </c>
      <c r="K932" s="11" t="s">
        <v>2122</v>
      </c>
      <c r="L932" s="11" t="s">
        <v>2123</v>
      </c>
      <c r="M932" s="11" t="s">
        <v>2124</v>
      </c>
      <c r="N932" s="11" t="s">
        <v>995</v>
      </c>
      <c r="O932" s="11" t="s">
        <v>2136</v>
      </c>
      <c r="P932" s="11" t="s">
        <v>90</v>
      </c>
    </row>
    <row r="933" hidden="1">
      <c r="A933" s="11">
        <v>928.0</v>
      </c>
      <c r="B933" s="11" t="s">
        <v>1566</v>
      </c>
      <c r="C933" s="11" t="s">
        <v>2235</v>
      </c>
      <c r="D933" s="11" t="s">
        <v>1248</v>
      </c>
      <c r="E933" s="11" t="s">
        <v>200</v>
      </c>
      <c r="F933" s="21"/>
      <c r="G933" s="11" t="s">
        <v>96</v>
      </c>
      <c r="H933" s="153">
        <v>37209.0</v>
      </c>
      <c r="I933" s="11" t="s">
        <v>2121</v>
      </c>
      <c r="J933" s="11" t="s">
        <v>2122</v>
      </c>
      <c r="K933" s="11" t="s">
        <v>2122</v>
      </c>
      <c r="L933" s="11" t="s">
        <v>2123</v>
      </c>
      <c r="M933" s="11" t="s">
        <v>2124</v>
      </c>
      <c r="N933" s="11" t="s">
        <v>1284</v>
      </c>
      <c r="O933" s="11" t="s">
        <v>2136</v>
      </c>
      <c r="P933" s="11" t="s">
        <v>90</v>
      </c>
    </row>
    <row r="934" hidden="1">
      <c r="A934" s="11">
        <v>929.0</v>
      </c>
      <c r="B934" s="11" t="s">
        <v>414</v>
      </c>
      <c r="C934" s="11" t="s">
        <v>71</v>
      </c>
      <c r="D934" s="11" t="s">
        <v>77</v>
      </c>
      <c r="E934" s="11" t="s">
        <v>327</v>
      </c>
      <c r="F934" s="21"/>
      <c r="G934" s="11" t="s">
        <v>79</v>
      </c>
      <c r="H934" s="152">
        <v>36441.0</v>
      </c>
      <c r="I934" s="11" t="s">
        <v>2121</v>
      </c>
      <c r="J934" s="11" t="s">
        <v>2122</v>
      </c>
      <c r="K934" s="11" t="s">
        <v>2122</v>
      </c>
      <c r="L934" s="11" t="s">
        <v>2123</v>
      </c>
      <c r="M934" s="11" t="s">
        <v>2124</v>
      </c>
      <c r="N934" s="11" t="s">
        <v>1690</v>
      </c>
      <c r="O934" s="11" t="s">
        <v>2134</v>
      </c>
      <c r="P934" s="11" t="s">
        <v>90</v>
      </c>
    </row>
    <row r="935" hidden="1">
      <c r="A935" s="11">
        <v>930.0</v>
      </c>
      <c r="B935" s="11" t="s">
        <v>414</v>
      </c>
      <c r="C935" s="11" t="s">
        <v>79</v>
      </c>
      <c r="D935" s="11" t="s">
        <v>274</v>
      </c>
      <c r="E935" s="11" t="s">
        <v>173</v>
      </c>
      <c r="F935" s="21"/>
      <c r="G935" s="11" t="s">
        <v>79</v>
      </c>
      <c r="H935" s="152">
        <v>39345.0</v>
      </c>
      <c r="I935" s="11" t="s">
        <v>2323</v>
      </c>
      <c r="J935" s="11" t="s">
        <v>2122</v>
      </c>
      <c r="K935" s="11" t="s">
        <v>2122</v>
      </c>
      <c r="L935" s="11" t="s">
        <v>2123</v>
      </c>
      <c r="M935" s="11" t="s">
        <v>2124</v>
      </c>
      <c r="N935" s="11" t="s">
        <v>795</v>
      </c>
      <c r="O935" s="11" t="s">
        <v>2152</v>
      </c>
      <c r="P935" s="11" t="s">
        <v>83</v>
      </c>
    </row>
    <row r="936" hidden="1">
      <c r="A936" s="11">
        <v>931.0</v>
      </c>
      <c r="B936" s="11" t="s">
        <v>1705</v>
      </c>
      <c r="C936" s="11" t="s">
        <v>70</v>
      </c>
      <c r="D936" s="11" t="s">
        <v>1173</v>
      </c>
      <c r="E936" s="11" t="s">
        <v>1591</v>
      </c>
      <c r="F936" s="21"/>
      <c r="G936" s="11" t="s">
        <v>96</v>
      </c>
      <c r="H936" s="152">
        <v>36785.0</v>
      </c>
      <c r="I936" s="11" t="s">
        <v>2138</v>
      </c>
      <c r="J936" s="11" t="s">
        <v>2122</v>
      </c>
      <c r="K936" s="11" t="s">
        <v>2122</v>
      </c>
      <c r="L936" s="11" t="s">
        <v>2123</v>
      </c>
      <c r="M936" s="11" t="s">
        <v>2124</v>
      </c>
      <c r="N936" s="11" t="s">
        <v>1547</v>
      </c>
      <c r="O936" s="11" t="s">
        <v>2139</v>
      </c>
      <c r="P936" s="11" t="s">
        <v>90</v>
      </c>
    </row>
    <row r="937" hidden="1">
      <c r="A937" s="11">
        <v>932.0</v>
      </c>
      <c r="B937" s="11" t="s">
        <v>926</v>
      </c>
      <c r="C937" s="11" t="s">
        <v>70</v>
      </c>
      <c r="D937" s="11" t="s">
        <v>269</v>
      </c>
      <c r="E937" s="21"/>
      <c r="F937" s="21"/>
      <c r="G937" s="11" t="s">
        <v>79</v>
      </c>
      <c r="H937" s="152">
        <v>39501.0</v>
      </c>
      <c r="I937" s="11" t="s">
        <v>2492</v>
      </c>
      <c r="J937" s="11" t="s">
        <v>2122</v>
      </c>
      <c r="K937" s="11" t="s">
        <v>2122</v>
      </c>
      <c r="L937" s="11" t="s">
        <v>2123</v>
      </c>
      <c r="M937" s="11" t="s">
        <v>2124</v>
      </c>
      <c r="N937" s="11" t="s">
        <v>729</v>
      </c>
      <c r="O937" s="11" t="s">
        <v>2141</v>
      </c>
      <c r="P937" s="11" t="s">
        <v>83</v>
      </c>
    </row>
    <row r="938" hidden="1">
      <c r="A938" s="11">
        <v>933.0</v>
      </c>
      <c r="B938" s="11" t="s">
        <v>1538</v>
      </c>
      <c r="C938" s="11" t="s">
        <v>2167</v>
      </c>
      <c r="D938" s="11" t="s">
        <v>1539</v>
      </c>
      <c r="E938" s="11" t="s">
        <v>1540</v>
      </c>
      <c r="F938" s="11" t="s">
        <v>224</v>
      </c>
      <c r="G938" s="11" t="s">
        <v>96</v>
      </c>
      <c r="H938" s="152">
        <v>36956.0</v>
      </c>
      <c r="I938" s="11" t="s">
        <v>2121</v>
      </c>
      <c r="J938" s="11" t="s">
        <v>2122</v>
      </c>
      <c r="K938" s="11" t="s">
        <v>2122</v>
      </c>
      <c r="L938" s="11" t="s">
        <v>2123</v>
      </c>
      <c r="M938" s="11" t="s">
        <v>2124</v>
      </c>
      <c r="N938" s="11" t="s">
        <v>1216</v>
      </c>
      <c r="O938" s="11" t="s">
        <v>2136</v>
      </c>
      <c r="P938" s="11" t="s">
        <v>90</v>
      </c>
    </row>
    <row r="939" hidden="1">
      <c r="A939" s="11">
        <v>934.0</v>
      </c>
      <c r="B939" s="11" t="s">
        <v>1738</v>
      </c>
      <c r="C939" s="11" t="s">
        <v>2135</v>
      </c>
      <c r="D939" s="11" t="s">
        <v>623</v>
      </c>
      <c r="E939" s="11" t="s">
        <v>134</v>
      </c>
      <c r="F939" s="21"/>
      <c r="G939" s="11" t="s">
        <v>96</v>
      </c>
      <c r="H939" s="152">
        <v>36545.0</v>
      </c>
      <c r="I939" s="11" t="s">
        <v>2138</v>
      </c>
      <c r="J939" s="11" t="s">
        <v>2122</v>
      </c>
      <c r="K939" s="11" t="s">
        <v>2122</v>
      </c>
      <c r="L939" s="11" t="s">
        <v>2123</v>
      </c>
      <c r="M939" s="11" t="s">
        <v>2124</v>
      </c>
      <c r="N939" s="11" t="s">
        <v>1577</v>
      </c>
      <c r="O939" s="11" t="s">
        <v>2139</v>
      </c>
      <c r="P939" s="11" t="s">
        <v>90</v>
      </c>
    </row>
    <row r="940" hidden="1">
      <c r="A940" s="11">
        <v>935.0</v>
      </c>
      <c r="B940" s="11" t="s">
        <v>807</v>
      </c>
      <c r="C940" s="11" t="s">
        <v>2219</v>
      </c>
      <c r="D940" s="11" t="s">
        <v>122</v>
      </c>
      <c r="E940" s="11" t="s">
        <v>808</v>
      </c>
      <c r="F940" s="21"/>
      <c r="G940" s="11" t="s">
        <v>96</v>
      </c>
      <c r="H940" s="152">
        <v>39282.0</v>
      </c>
      <c r="I940" s="11" t="s">
        <v>2138</v>
      </c>
      <c r="J940" s="11" t="s">
        <v>2122</v>
      </c>
      <c r="K940" s="11" t="s">
        <v>2122</v>
      </c>
      <c r="L940" s="11" t="s">
        <v>2123</v>
      </c>
      <c r="M940" s="11" t="s">
        <v>2124</v>
      </c>
      <c r="N940" s="11" t="s">
        <v>904</v>
      </c>
      <c r="O940" s="11" t="s">
        <v>2152</v>
      </c>
      <c r="P940" s="11" t="s">
        <v>83</v>
      </c>
    </row>
    <row r="941" hidden="1">
      <c r="A941" s="11">
        <v>936.0</v>
      </c>
      <c r="B941" s="11" t="s">
        <v>1507</v>
      </c>
      <c r="C941" s="11" t="s">
        <v>2144</v>
      </c>
      <c r="D941" s="11" t="s">
        <v>711</v>
      </c>
      <c r="E941" s="11" t="s">
        <v>1508</v>
      </c>
      <c r="F941" s="21"/>
      <c r="G941" s="11" t="s">
        <v>79</v>
      </c>
      <c r="H941" s="152">
        <v>37113.0</v>
      </c>
      <c r="I941" s="11" t="s">
        <v>2121</v>
      </c>
      <c r="J941" s="11" t="s">
        <v>2122</v>
      </c>
      <c r="K941" s="11" t="s">
        <v>2122</v>
      </c>
      <c r="L941" s="11" t="s">
        <v>2123</v>
      </c>
      <c r="M941" s="11" t="s">
        <v>2124</v>
      </c>
      <c r="N941" s="11" t="s">
        <v>1136</v>
      </c>
      <c r="O941" s="11" t="s">
        <v>2136</v>
      </c>
      <c r="P941" s="11" t="s">
        <v>90</v>
      </c>
    </row>
    <row r="942" hidden="1">
      <c r="A942" s="11">
        <v>937.0</v>
      </c>
      <c r="B942" s="11" t="s">
        <v>2493</v>
      </c>
      <c r="C942" s="11" t="s">
        <v>72</v>
      </c>
      <c r="D942" s="11" t="s">
        <v>1622</v>
      </c>
      <c r="E942" s="21"/>
      <c r="F942" s="21"/>
      <c r="G942" s="11" t="s">
        <v>79</v>
      </c>
      <c r="H942" s="152">
        <v>36409.0</v>
      </c>
      <c r="I942" s="11" t="s">
        <v>2121</v>
      </c>
      <c r="J942" s="11" t="s">
        <v>2122</v>
      </c>
      <c r="K942" s="11" t="s">
        <v>2122</v>
      </c>
      <c r="L942" s="11" t="s">
        <v>2123</v>
      </c>
      <c r="M942" s="11" t="s">
        <v>2124</v>
      </c>
      <c r="N942" s="11" t="s">
        <v>1631</v>
      </c>
      <c r="O942" s="11" t="s">
        <v>2134</v>
      </c>
      <c r="P942" s="11" t="s">
        <v>90</v>
      </c>
    </row>
    <row r="943" hidden="1">
      <c r="A943" s="11">
        <v>938.0</v>
      </c>
      <c r="B943" s="11" t="s">
        <v>176</v>
      </c>
      <c r="C943" s="11" t="s">
        <v>2137</v>
      </c>
      <c r="D943" s="11" t="s">
        <v>177</v>
      </c>
      <c r="E943" s="21"/>
      <c r="F943" s="21"/>
      <c r="G943" s="11" t="s">
        <v>96</v>
      </c>
      <c r="H943" s="152">
        <v>40856.0</v>
      </c>
      <c r="I943" s="11" t="s">
        <v>2130</v>
      </c>
      <c r="J943" s="11" t="s">
        <v>2122</v>
      </c>
      <c r="K943" s="11" t="s">
        <v>2122</v>
      </c>
      <c r="L943" s="11" t="s">
        <v>2123</v>
      </c>
      <c r="M943" s="11" t="s">
        <v>2124</v>
      </c>
      <c r="N943" s="11" t="s">
        <v>950</v>
      </c>
      <c r="O943" s="11" t="s">
        <v>2155</v>
      </c>
      <c r="P943" s="11" t="s">
        <v>83</v>
      </c>
    </row>
    <row r="944" hidden="1">
      <c r="A944" s="11">
        <v>939.0</v>
      </c>
      <c r="B944" s="11" t="s">
        <v>894</v>
      </c>
      <c r="C944" s="11" t="s">
        <v>2219</v>
      </c>
      <c r="D944" s="11" t="s">
        <v>87</v>
      </c>
      <c r="E944" s="21"/>
      <c r="F944" s="21"/>
      <c r="G944" s="11" t="s">
        <v>79</v>
      </c>
      <c r="H944" s="153">
        <v>37587.0</v>
      </c>
      <c r="I944" s="11" t="s">
        <v>2130</v>
      </c>
      <c r="J944" s="11" t="s">
        <v>2122</v>
      </c>
      <c r="K944" s="11" t="s">
        <v>2122</v>
      </c>
      <c r="L944" s="11" t="s">
        <v>2123</v>
      </c>
      <c r="M944" s="11" t="s">
        <v>2124</v>
      </c>
      <c r="N944" s="11" t="s">
        <v>1470</v>
      </c>
      <c r="O944" s="11" t="s">
        <v>2150</v>
      </c>
      <c r="P944" s="11" t="s">
        <v>81</v>
      </c>
    </row>
    <row r="945" hidden="1">
      <c r="A945" s="11">
        <v>940.0</v>
      </c>
      <c r="B945" s="11" t="s">
        <v>894</v>
      </c>
      <c r="C945" s="11" t="s">
        <v>2219</v>
      </c>
      <c r="D945" s="11" t="s">
        <v>895</v>
      </c>
      <c r="E945" s="11" t="s">
        <v>896</v>
      </c>
      <c r="F945" s="21"/>
      <c r="G945" s="11" t="s">
        <v>96</v>
      </c>
      <c r="H945" s="152">
        <v>38436.0</v>
      </c>
      <c r="I945" s="11" t="s">
        <v>2130</v>
      </c>
      <c r="J945" s="11" t="s">
        <v>2122</v>
      </c>
      <c r="K945" s="11" t="s">
        <v>2122</v>
      </c>
      <c r="L945" s="11" t="s">
        <v>2123</v>
      </c>
      <c r="M945" s="11" t="s">
        <v>2124</v>
      </c>
      <c r="N945" s="11" t="s">
        <v>1078</v>
      </c>
      <c r="O945" s="11" t="s">
        <v>2125</v>
      </c>
      <c r="P945" s="11" t="s">
        <v>81</v>
      </c>
    </row>
    <row r="946" hidden="1">
      <c r="A946" s="11">
        <v>941.0</v>
      </c>
      <c r="B946" s="11" t="s">
        <v>2494</v>
      </c>
      <c r="C946" s="11" t="s">
        <v>2137</v>
      </c>
      <c r="D946" s="11" t="s">
        <v>243</v>
      </c>
      <c r="E946" s="11" t="s">
        <v>110</v>
      </c>
      <c r="F946" s="21"/>
      <c r="G946" s="11" t="s">
        <v>96</v>
      </c>
      <c r="H946" s="152">
        <v>40918.0</v>
      </c>
      <c r="I946" s="11" t="s">
        <v>2143</v>
      </c>
      <c r="J946" s="11" t="s">
        <v>2122</v>
      </c>
      <c r="K946" s="11" t="s">
        <v>2122</v>
      </c>
      <c r="L946" s="11" t="s">
        <v>2123</v>
      </c>
      <c r="M946" s="11" t="s">
        <v>2124</v>
      </c>
      <c r="N946" s="11" t="s">
        <v>1753</v>
      </c>
      <c r="O946" s="11" t="s">
        <v>2213</v>
      </c>
      <c r="P946" s="11" t="s">
        <v>2205</v>
      </c>
    </row>
    <row r="947" hidden="1">
      <c r="A947" s="11">
        <v>942.0</v>
      </c>
      <c r="B947" s="11" t="s">
        <v>2494</v>
      </c>
      <c r="C947" s="11" t="s">
        <v>2137</v>
      </c>
      <c r="D947" s="11" t="s">
        <v>112</v>
      </c>
      <c r="E947" s="11" t="s">
        <v>2495</v>
      </c>
      <c r="F947" s="21"/>
      <c r="G947" s="11" t="s">
        <v>96</v>
      </c>
      <c r="H947" s="152">
        <v>40918.0</v>
      </c>
      <c r="I947" s="11" t="s">
        <v>2143</v>
      </c>
      <c r="J947" s="11" t="s">
        <v>2122</v>
      </c>
      <c r="K947" s="11" t="s">
        <v>2122</v>
      </c>
      <c r="L947" s="11" t="s">
        <v>2123</v>
      </c>
      <c r="M947" s="11" t="s">
        <v>2124</v>
      </c>
      <c r="N947" s="11" t="s">
        <v>1753</v>
      </c>
      <c r="O947" s="11" t="s">
        <v>2213</v>
      </c>
      <c r="P947" s="11" t="s">
        <v>2205</v>
      </c>
    </row>
    <row r="948" hidden="1">
      <c r="A948" s="11">
        <v>943.0</v>
      </c>
      <c r="B948" s="11" t="s">
        <v>1706</v>
      </c>
      <c r="C948" s="11" t="s">
        <v>79</v>
      </c>
      <c r="D948" s="11" t="s">
        <v>1707</v>
      </c>
      <c r="E948" s="21"/>
      <c r="F948" s="21"/>
      <c r="G948" s="11" t="s">
        <v>79</v>
      </c>
      <c r="H948" s="152">
        <v>36953.0</v>
      </c>
      <c r="I948" s="11" t="s">
        <v>2130</v>
      </c>
      <c r="J948" s="11" t="s">
        <v>2122</v>
      </c>
      <c r="K948" s="11" t="s">
        <v>2122</v>
      </c>
      <c r="L948" s="11" t="s">
        <v>2123</v>
      </c>
      <c r="M948" s="11" t="s">
        <v>2124</v>
      </c>
      <c r="N948" s="11" t="s">
        <v>1547</v>
      </c>
      <c r="O948" s="11" t="s">
        <v>2139</v>
      </c>
      <c r="P948" s="11" t="s">
        <v>90</v>
      </c>
    </row>
    <row r="949" hidden="1">
      <c r="A949" s="11">
        <v>944.0</v>
      </c>
      <c r="B949" s="11" t="s">
        <v>2496</v>
      </c>
      <c r="C949" s="11" t="s">
        <v>70</v>
      </c>
      <c r="D949" s="11" t="s">
        <v>623</v>
      </c>
      <c r="E949" s="11" t="s">
        <v>110</v>
      </c>
      <c r="F949" s="21"/>
      <c r="G949" s="11" t="s">
        <v>96</v>
      </c>
      <c r="H949" s="152">
        <v>37869.0</v>
      </c>
      <c r="I949" s="11" t="s">
        <v>2138</v>
      </c>
      <c r="J949" s="11" t="s">
        <v>2122</v>
      </c>
      <c r="K949" s="11" t="s">
        <v>2122</v>
      </c>
      <c r="L949" s="11" t="s">
        <v>2123</v>
      </c>
      <c r="M949" s="11" t="s">
        <v>2124</v>
      </c>
      <c r="N949" s="11" t="s">
        <v>1414</v>
      </c>
      <c r="O949" s="11" t="s">
        <v>2150</v>
      </c>
      <c r="P949" s="11" t="s">
        <v>81</v>
      </c>
    </row>
    <row r="950" hidden="1">
      <c r="A950" s="11">
        <v>945.0</v>
      </c>
      <c r="B950" s="11" t="s">
        <v>641</v>
      </c>
      <c r="C950" s="11" t="s">
        <v>2142</v>
      </c>
      <c r="D950" s="11" t="s">
        <v>542</v>
      </c>
      <c r="E950" s="11" t="s">
        <v>173</v>
      </c>
      <c r="F950" s="21"/>
      <c r="G950" s="11" t="s">
        <v>79</v>
      </c>
      <c r="H950" s="153">
        <v>39780.0</v>
      </c>
      <c r="I950" s="11" t="s">
        <v>2121</v>
      </c>
      <c r="J950" s="11" t="s">
        <v>2122</v>
      </c>
      <c r="K950" s="11" t="s">
        <v>2122</v>
      </c>
      <c r="L950" s="11" t="s">
        <v>2123</v>
      </c>
      <c r="M950" s="11" t="s">
        <v>2124</v>
      </c>
      <c r="N950" s="11" t="s">
        <v>396</v>
      </c>
      <c r="O950" s="11" t="s">
        <v>2127</v>
      </c>
      <c r="P950" s="11" t="s">
        <v>83</v>
      </c>
    </row>
    <row r="951" hidden="1">
      <c r="A951" s="11">
        <v>946.0</v>
      </c>
      <c r="B951" s="11" t="s">
        <v>1395</v>
      </c>
      <c r="C951" s="11" t="s">
        <v>71</v>
      </c>
      <c r="D951" s="11" t="s">
        <v>78</v>
      </c>
      <c r="E951" s="11" t="s">
        <v>596</v>
      </c>
      <c r="F951" s="21"/>
      <c r="G951" s="11" t="s">
        <v>79</v>
      </c>
      <c r="H951" s="152">
        <v>37428.0</v>
      </c>
      <c r="I951" s="11" t="s">
        <v>2138</v>
      </c>
      <c r="J951" s="11" t="s">
        <v>2122</v>
      </c>
      <c r="K951" s="11" t="s">
        <v>2122</v>
      </c>
      <c r="L951" s="11" t="s">
        <v>2123</v>
      </c>
      <c r="M951" s="11" t="s">
        <v>2124</v>
      </c>
      <c r="N951" s="11" t="s">
        <v>836</v>
      </c>
      <c r="O951" s="11" t="s">
        <v>2171</v>
      </c>
      <c r="P951" s="11" t="s">
        <v>90</v>
      </c>
    </row>
    <row r="952" hidden="1">
      <c r="A952" s="11">
        <v>947.0</v>
      </c>
      <c r="B952" s="11" t="s">
        <v>1188</v>
      </c>
      <c r="C952" s="11" t="s">
        <v>2497</v>
      </c>
      <c r="D952" s="11" t="s">
        <v>119</v>
      </c>
      <c r="E952" s="11" t="s">
        <v>1189</v>
      </c>
      <c r="F952" s="21"/>
      <c r="G952" s="11" t="s">
        <v>79</v>
      </c>
      <c r="H952" s="152">
        <v>37315.0</v>
      </c>
      <c r="I952" s="11" t="s">
        <v>2121</v>
      </c>
      <c r="J952" s="11" t="s">
        <v>2122</v>
      </c>
      <c r="K952" s="11" t="s">
        <v>2122</v>
      </c>
      <c r="L952" s="11" t="s">
        <v>2123</v>
      </c>
      <c r="M952" s="11" t="s">
        <v>2124</v>
      </c>
      <c r="N952" s="11" t="s">
        <v>312</v>
      </c>
      <c r="O952" s="11" t="s">
        <v>2171</v>
      </c>
      <c r="P952" s="11" t="s">
        <v>90</v>
      </c>
    </row>
    <row r="953" hidden="1">
      <c r="A953" s="11">
        <v>948.0</v>
      </c>
      <c r="B953" s="11" t="s">
        <v>1461</v>
      </c>
      <c r="C953" s="11" t="s">
        <v>2137</v>
      </c>
      <c r="D953" s="11" t="s">
        <v>110</v>
      </c>
      <c r="E953" s="11" t="s">
        <v>113</v>
      </c>
      <c r="F953" s="21"/>
      <c r="G953" s="11" t="s">
        <v>96</v>
      </c>
      <c r="H953" s="153">
        <v>38346.0</v>
      </c>
      <c r="I953" s="11" t="s">
        <v>2138</v>
      </c>
      <c r="J953" s="11" t="s">
        <v>2122</v>
      </c>
      <c r="K953" s="11" t="s">
        <v>2122</v>
      </c>
      <c r="L953" s="11" t="s">
        <v>2123</v>
      </c>
      <c r="M953" s="11" t="s">
        <v>2124</v>
      </c>
      <c r="N953" s="11" t="s">
        <v>1237</v>
      </c>
      <c r="O953" s="11" t="s">
        <v>2164</v>
      </c>
      <c r="P953" s="11" t="s">
        <v>81</v>
      </c>
    </row>
    <row r="954" hidden="1">
      <c r="A954" s="11">
        <v>949.0</v>
      </c>
      <c r="B954" s="11" t="s">
        <v>783</v>
      </c>
      <c r="C954" s="11" t="s">
        <v>2144</v>
      </c>
      <c r="D954" s="11" t="s">
        <v>777</v>
      </c>
      <c r="E954" s="11" t="s">
        <v>165</v>
      </c>
      <c r="F954" s="21"/>
      <c r="G954" s="11" t="s">
        <v>79</v>
      </c>
      <c r="H954" s="152">
        <v>40085.0</v>
      </c>
      <c r="I954" s="11" t="s">
        <v>2138</v>
      </c>
      <c r="J954" s="11" t="s">
        <v>2122</v>
      </c>
      <c r="K954" s="11" t="s">
        <v>2122</v>
      </c>
      <c r="L954" s="11" t="s">
        <v>2123</v>
      </c>
      <c r="M954" s="11" t="s">
        <v>2124</v>
      </c>
      <c r="N954" s="11" t="s">
        <v>529</v>
      </c>
      <c r="O954" s="11" t="s">
        <v>2127</v>
      </c>
      <c r="P954" s="11" t="s">
        <v>83</v>
      </c>
    </row>
    <row r="955" hidden="1">
      <c r="A955" s="11">
        <v>950.0</v>
      </c>
      <c r="B955" s="11" t="s">
        <v>928</v>
      </c>
      <c r="C955" s="11" t="s">
        <v>2142</v>
      </c>
      <c r="D955" s="11" t="s">
        <v>173</v>
      </c>
      <c r="E955" s="11" t="s">
        <v>78</v>
      </c>
      <c r="F955" s="21"/>
      <c r="G955" s="11" t="s">
        <v>79</v>
      </c>
      <c r="H955" s="153">
        <v>37906.0</v>
      </c>
      <c r="I955" s="11" t="s">
        <v>2138</v>
      </c>
      <c r="J955" s="11" t="s">
        <v>2122</v>
      </c>
      <c r="K955" s="11" t="s">
        <v>2122</v>
      </c>
      <c r="L955" s="11" t="s">
        <v>2123</v>
      </c>
      <c r="M955" s="11" t="s">
        <v>2124</v>
      </c>
      <c r="N955" s="11" t="s">
        <v>1414</v>
      </c>
      <c r="O955" s="11" t="s">
        <v>2150</v>
      </c>
      <c r="P955" s="11" t="s">
        <v>81</v>
      </c>
    </row>
    <row r="956" hidden="1">
      <c r="A956" s="11">
        <v>951.0</v>
      </c>
      <c r="B956" s="11" t="s">
        <v>928</v>
      </c>
      <c r="C956" s="11" t="s">
        <v>2142</v>
      </c>
      <c r="D956" s="11" t="s">
        <v>213</v>
      </c>
      <c r="E956" s="11" t="s">
        <v>104</v>
      </c>
      <c r="F956" s="21"/>
      <c r="G956" s="11" t="s">
        <v>79</v>
      </c>
      <c r="H956" s="152">
        <v>38600.0</v>
      </c>
      <c r="I956" s="11" t="s">
        <v>2138</v>
      </c>
      <c r="J956" s="11" t="s">
        <v>2122</v>
      </c>
      <c r="K956" s="11" t="s">
        <v>2122</v>
      </c>
      <c r="L956" s="11" t="s">
        <v>2123</v>
      </c>
      <c r="M956" s="11" t="s">
        <v>2124</v>
      </c>
      <c r="N956" s="11" t="s">
        <v>858</v>
      </c>
      <c r="O956" s="11" t="s">
        <v>2125</v>
      </c>
      <c r="P956" s="11" t="s">
        <v>81</v>
      </c>
    </row>
    <row r="957" hidden="1">
      <c r="A957" s="11">
        <v>952.0</v>
      </c>
      <c r="B957" s="11" t="s">
        <v>2498</v>
      </c>
      <c r="C957" s="11" t="s">
        <v>2224</v>
      </c>
      <c r="D957" s="11" t="s">
        <v>132</v>
      </c>
      <c r="E957" s="11" t="s">
        <v>263</v>
      </c>
      <c r="F957" s="21"/>
      <c r="G957" s="11" t="s">
        <v>79</v>
      </c>
      <c r="H957" s="152">
        <v>36203.0</v>
      </c>
      <c r="I957" s="11" t="s">
        <v>2121</v>
      </c>
      <c r="J957" s="11" t="s">
        <v>2122</v>
      </c>
      <c r="K957" s="11" t="s">
        <v>2122</v>
      </c>
      <c r="L957" s="11" t="s">
        <v>2123</v>
      </c>
      <c r="M957" s="11" t="s">
        <v>2124</v>
      </c>
      <c r="N957" s="11" t="s">
        <v>1661</v>
      </c>
      <c r="O957" s="11" t="s">
        <v>2134</v>
      </c>
      <c r="P957" s="11" t="s">
        <v>90</v>
      </c>
    </row>
    <row r="958" hidden="1">
      <c r="A958" s="11">
        <v>953.0</v>
      </c>
      <c r="B958" s="11" t="s">
        <v>2499</v>
      </c>
      <c r="C958" s="11" t="s">
        <v>2211</v>
      </c>
      <c r="D958" s="11" t="s">
        <v>252</v>
      </c>
      <c r="E958" s="11" t="s">
        <v>110</v>
      </c>
      <c r="F958" s="21"/>
      <c r="G958" s="11" t="s">
        <v>96</v>
      </c>
      <c r="H958" s="152">
        <v>36320.0</v>
      </c>
      <c r="I958" s="11" t="s">
        <v>2121</v>
      </c>
      <c r="J958" s="11" t="s">
        <v>2122</v>
      </c>
      <c r="K958" s="11" t="s">
        <v>2122</v>
      </c>
      <c r="L958" s="11" t="s">
        <v>2123</v>
      </c>
      <c r="M958" s="11" t="s">
        <v>2124</v>
      </c>
      <c r="N958" s="11" t="s">
        <v>1661</v>
      </c>
      <c r="O958" s="11" t="s">
        <v>2134</v>
      </c>
      <c r="P958" s="11" t="s">
        <v>90</v>
      </c>
    </row>
    <row r="959" hidden="1">
      <c r="A959" s="11">
        <v>954.0</v>
      </c>
      <c r="B959" s="11" t="s">
        <v>179</v>
      </c>
      <c r="C959" s="11" t="s">
        <v>2153</v>
      </c>
      <c r="D959" s="11" t="s">
        <v>180</v>
      </c>
      <c r="E959" s="11" t="s">
        <v>78</v>
      </c>
      <c r="F959" s="21"/>
      <c r="G959" s="11" t="s">
        <v>79</v>
      </c>
      <c r="H959" s="152">
        <v>40608.0</v>
      </c>
      <c r="I959" s="11" t="s">
        <v>2143</v>
      </c>
      <c r="J959" s="11" t="s">
        <v>2122</v>
      </c>
      <c r="K959" s="11" t="s">
        <v>2122</v>
      </c>
      <c r="L959" s="11" t="s">
        <v>2123</v>
      </c>
      <c r="M959" s="11" t="s">
        <v>2124</v>
      </c>
      <c r="N959" s="11" t="s">
        <v>950</v>
      </c>
      <c r="O959" s="11" t="s">
        <v>2155</v>
      </c>
      <c r="P959" s="11" t="s">
        <v>83</v>
      </c>
    </row>
    <row r="960" hidden="1">
      <c r="A960" s="11">
        <v>955.0</v>
      </c>
      <c r="B960" s="11" t="s">
        <v>1590</v>
      </c>
      <c r="C960" s="11" t="s">
        <v>2135</v>
      </c>
      <c r="D960" s="11" t="s">
        <v>1591</v>
      </c>
      <c r="E960" s="11" t="s">
        <v>404</v>
      </c>
      <c r="F960" s="21"/>
      <c r="G960" s="11" t="s">
        <v>96</v>
      </c>
      <c r="H960" s="153">
        <v>37239.0</v>
      </c>
      <c r="I960" s="11" t="s">
        <v>2121</v>
      </c>
      <c r="J960" s="11" t="s">
        <v>2122</v>
      </c>
      <c r="K960" s="11" t="s">
        <v>2122</v>
      </c>
      <c r="L960" s="11" t="s">
        <v>2123</v>
      </c>
      <c r="M960" s="11" t="s">
        <v>2124</v>
      </c>
      <c r="N960" s="11" t="s">
        <v>1343</v>
      </c>
      <c r="O960" s="11" t="s">
        <v>2136</v>
      </c>
      <c r="P960" s="11" t="s">
        <v>90</v>
      </c>
    </row>
    <row r="961" hidden="1">
      <c r="A961" s="11">
        <v>956.0</v>
      </c>
      <c r="B961" s="11" t="s">
        <v>1399</v>
      </c>
      <c r="C961" s="11" t="s">
        <v>2144</v>
      </c>
      <c r="D961" s="11" t="s">
        <v>688</v>
      </c>
      <c r="E961" s="11" t="s">
        <v>115</v>
      </c>
      <c r="F961" s="21"/>
      <c r="G961" s="11" t="s">
        <v>79</v>
      </c>
      <c r="H961" s="152">
        <v>38206.0</v>
      </c>
      <c r="I961" s="11" t="s">
        <v>2121</v>
      </c>
      <c r="J961" s="11" t="s">
        <v>2122</v>
      </c>
      <c r="K961" s="11" t="s">
        <v>2122</v>
      </c>
      <c r="L961" s="11" t="s">
        <v>2123</v>
      </c>
      <c r="M961" s="11" t="s">
        <v>2124</v>
      </c>
      <c r="N961" s="11" t="s">
        <v>1182</v>
      </c>
      <c r="O961" s="11" t="s">
        <v>2164</v>
      </c>
      <c r="P961" s="11" t="s">
        <v>81</v>
      </c>
    </row>
    <row r="962" hidden="1">
      <c r="A962" s="11">
        <v>957.0</v>
      </c>
      <c r="B962" s="11" t="s">
        <v>2500</v>
      </c>
      <c r="C962" s="11" t="s">
        <v>2156</v>
      </c>
      <c r="D962" s="11" t="s">
        <v>606</v>
      </c>
      <c r="E962" s="21"/>
      <c r="F962" s="21"/>
      <c r="G962" s="11" t="s">
        <v>96</v>
      </c>
      <c r="H962" s="152">
        <v>38215.0</v>
      </c>
      <c r="I962" s="11" t="s">
        <v>2501</v>
      </c>
      <c r="J962" s="11" t="s">
        <v>2122</v>
      </c>
      <c r="K962" s="11" t="s">
        <v>2122</v>
      </c>
      <c r="L962" s="11" t="s">
        <v>2123</v>
      </c>
      <c r="M962" s="11" t="s">
        <v>2124</v>
      </c>
      <c r="N962" s="11" t="s">
        <v>1470</v>
      </c>
      <c r="O962" s="11" t="s">
        <v>2150</v>
      </c>
      <c r="P962" s="11" t="s">
        <v>81</v>
      </c>
    </row>
    <row r="963" hidden="1">
      <c r="A963" s="11">
        <v>958.0</v>
      </c>
      <c r="B963" s="11" t="s">
        <v>1037</v>
      </c>
      <c r="C963" s="11" t="s">
        <v>79</v>
      </c>
      <c r="D963" s="11" t="s">
        <v>1038</v>
      </c>
      <c r="E963" s="21"/>
      <c r="F963" s="21"/>
      <c r="G963" s="11" t="s">
        <v>79</v>
      </c>
      <c r="H963" s="153">
        <v>39063.0</v>
      </c>
      <c r="I963" s="11" t="s">
        <v>2145</v>
      </c>
      <c r="J963" s="11" t="s">
        <v>2122</v>
      </c>
      <c r="K963" s="11" t="s">
        <v>2122</v>
      </c>
      <c r="L963" s="11" t="s">
        <v>2123</v>
      </c>
      <c r="M963" s="11" t="s">
        <v>2124</v>
      </c>
      <c r="N963" s="11" t="s">
        <v>279</v>
      </c>
      <c r="O963" s="11" t="s">
        <v>2131</v>
      </c>
      <c r="P963" s="11" t="s">
        <v>81</v>
      </c>
    </row>
    <row r="964" hidden="1">
      <c r="A964" s="11">
        <v>959.0</v>
      </c>
      <c r="B964" s="11" t="s">
        <v>2502</v>
      </c>
      <c r="C964" s="11" t="s">
        <v>2144</v>
      </c>
      <c r="D964" s="11" t="s">
        <v>157</v>
      </c>
      <c r="E964" s="21"/>
      <c r="F964" s="21"/>
      <c r="G964" s="11" t="s">
        <v>79</v>
      </c>
      <c r="H964" s="152">
        <v>40675.0</v>
      </c>
      <c r="I964" s="11" t="s">
        <v>2121</v>
      </c>
      <c r="J964" s="11" t="s">
        <v>2122</v>
      </c>
      <c r="K964" s="11" t="s">
        <v>2122</v>
      </c>
      <c r="L964" s="11" t="s">
        <v>2123</v>
      </c>
      <c r="M964" s="11" t="s">
        <v>2124</v>
      </c>
      <c r="N964" s="11" t="s">
        <v>1005</v>
      </c>
      <c r="O964" s="11" t="s">
        <v>2155</v>
      </c>
      <c r="P964" s="11" t="s">
        <v>83</v>
      </c>
    </row>
    <row r="965" hidden="1">
      <c r="A965" s="11">
        <v>960.0</v>
      </c>
      <c r="B965" s="11" t="s">
        <v>1567</v>
      </c>
      <c r="C965" s="11" t="s">
        <v>2503</v>
      </c>
      <c r="D965" s="11" t="s">
        <v>192</v>
      </c>
      <c r="E965" s="21"/>
      <c r="F965" s="21"/>
      <c r="G965" s="11" t="s">
        <v>96</v>
      </c>
      <c r="H965" s="153">
        <v>37219.0</v>
      </c>
      <c r="I965" s="11" t="s">
        <v>2416</v>
      </c>
      <c r="J965" s="11" t="s">
        <v>2122</v>
      </c>
      <c r="K965" s="11" t="s">
        <v>2122</v>
      </c>
      <c r="L965" s="11" t="s">
        <v>2123</v>
      </c>
      <c r="M965" s="11" t="s">
        <v>2124</v>
      </c>
      <c r="N965" s="11" t="s">
        <v>1284</v>
      </c>
      <c r="O965" s="11" t="s">
        <v>2136</v>
      </c>
      <c r="P965" s="11" t="s">
        <v>90</v>
      </c>
    </row>
    <row r="966" hidden="1">
      <c r="A966" s="11">
        <v>961.0</v>
      </c>
      <c r="B966" s="11" t="s">
        <v>373</v>
      </c>
      <c r="C966" s="11" t="s">
        <v>2144</v>
      </c>
      <c r="D966" s="11" t="s">
        <v>149</v>
      </c>
      <c r="E966" s="11" t="s">
        <v>118</v>
      </c>
      <c r="F966" s="21"/>
      <c r="G966" s="11" t="s">
        <v>79</v>
      </c>
      <c r="H966" s="152">
        <v>40559.0</v>
      </c>
      <c r="I966" s="11" t="s">
        <v>2138</v>
      </c>
      <c r="J966" s="11" t="s">
        <v>2122</v>
      </c>
      <c r="K966" s="11" t="s">
        <v>2122</v>
      </c>
      <c r="L966" s="11" t="s">
        <v>2123</v>
      </c>
      <c r="M966" s="11" t="s">
        <v>2124</v>
      </c>
      <c r="N966" s="11" t="s">
        <v>1056</v>
      </c>
      <c r="O966" s="11" t="s">
        <v>2155</v>
      </c>
      <c r="P966" s="11" t="s">
        <v>83</v>
      </c>
    </row>
    <row r="967" hidden="1">
      <c r="A967" s="11">
        <v>962.0</v>
      </c>
      <c r="B967" s="11" t="s">
        <v>1323</v>
      </c>
      <c r="C967" s="11" t="s">
        <v>2148</v>
      </c>
      <c r="D967" s="11" t="s">
        <v>172</v>
      </c>
      <c r="E967" s="11" t="s">
        <v>577</v>
      </c>
      <c r="F967" s="21"/>
      <c r="G967" s="11" t="s">
        <v>79</v>
      </c>
      <c r="H967" s="152">
        <v>37354.0</v>
      </c>
      <c r="I967" s="11" t="s">
        <v>2138</v>
      </c>
      <c r="J967" s="11" t="s">
        <v>2122</v>
      </c>
      <c r="K967" s="11" t="s">
        <v>2122</v>
      </c>
      <c r="L967" s="11" t="s">
        <v>2123</v>
      </c>
      <c r="M967" s="11" t="s">
        <v>2124</v>
      </c>
      <c r="N967" s="11" t="s">
        <v>679</v>
      </c>
      <c r="O967" s="11" t="s">
        <v>2171</v>
      </c>
      <c r="P967" s="11" t="s">
        <v>90</v>
      </c>
    </row>
    <row r="968" hidden="1">
      <c r="A968" s="11">
        <v>963.0</v>
      </c>
      <c r="B968" s="11" t="s">
        <v>990</v>
      </c>
      <c r="C968" s="11" t="s">
        <v>2144</v>
      </c>
      <c r="D968" s="11" t="s">
        <v>404</v>
      </c>
      <c r="E968" s="11" t="s">
        <v>784</v>
      </c>
      <c r="F968" s="21"/>
      <c r="G968" s="11" t="s">
        <v>96</v>
      </c>
      <c r="H968" s="152">
        <v>37523.0</v>
      </c>
      <c r="I968" s="11" t="s">
        <v>2138</v>
      </c>
      <c r="J968" s="11" t="s">
        <v>2122</v>
      </c>
      <c r="K968" s="11" t="s">
        <v>2122</v>
      </c>
      <c r="L968" s="11" t="s">
        <v>2123</v>
      </c>
      <c r="M968" s="11" t="s">
        <v>2124</v>
      </c>
      <c r="N968" s="11" t="s">
        <v>89</v>
      </c>
      <c r="O968" s="11" t="s">
        <v>2171</v>
      </c>
      <c r="P968" s="11" t="s">
        <v>90</v>
      </c>
    </row>
    <row r="969" hidden="1">
      <c r="A969" s="11">
        <v>964.0</v>
      </c>
      <c r="B969" s="11" t="s">
        <v>1459</v>
      </c>
      <c r="C969" s="11" t="s">
        <v>2167</v>
      </c>
      <c r="D969" s="11" t="s">
        <v>213</v>
      </c>
      <c r="E969" s="11" t="s">
        <v>1460</v>
      </c>
      <c r="F969" s="21"/>
      <c r="G969" s="11" t="s">
        <v>79</v>
      </c>
      <c r="H969" s="152">
        <v>37038.0</v>
      </c>
      <c r="I969" s="11" t="s">
        <v>2121</v>
      </c>
      <c r="J969" s="11" t="s">
        <v>2122</v>
      </c>
      <c r="K969" s="11" t="s">
        <v>2122</v>
      </c>
      <c r="L969" s="11" t="s">
        <v>2123</v>
      </c>
      <c r="M969" s="11" t="s">
        <v>2124</v>
      </c>
      <c r="N969" s="11" t="s">
        <v>995</v>
      </c>
      <c r="O969" s="11" t="s">
        <v>2136</v>
      </c>
      <c r="P969" s="11" t="s">
        <v>90</v>
      </c>
    </row>
    <row r="970" hidden="1">
      <c r="A970" s="11">
        <v>965.0</v>
      </c>
      <c r="B970" s="11" t="s">
        <v>435</v>
      </c>
      <c r="C970" s="11" t="s">
        <v>2480</v>
      </c>
      <c r="D970" s="11" t="s">
        <v>142</v>
      </c>
      <c r="E970" s="11" t="s">
        <v>161</v>
      </c>
      <c r="F970" s="21"/>
      <c r="G970" s="11" t="s">
        <v>79</v>
      </c>
      <c r="H970" s="152">
        <v>40196.0</v>
      </c>
      <c r="I970" s="11" t="s">
        <v>2121</v>
      </c>
      <c r="J970" s="11" t="s">
        <v>2122</v>
      </c>
      <c r="K970" s="11" t="s">
        <v>2122</v>
      </c>
      <c r="L970" s="11" t="s">
        <v>2123</v>
      </c>
      <c r="M970" s="11" t="s">
        <v>2124</v>
      </c>
      <c r="N970" s="11" t="s">
        <v>1763</v>
      </c>
      <c r="O970" s="11" t="s">
        <v>2129</v>
      </c>
      <c r="P970" s="11" t="s">
        <v>83</v>
      </c>
    </row>
    <row r="971" hidden="1">
      <c r="A971" s="11">
        <v>966.0</v>
      </c>
      <c r="B971" s="11" t="s">
        <v>1087</v>
      </c>
      <c r="C971" s="11" t="s">
        <v>2310</v>
      </c>
      <c r="D971" s="11" t="s">
        <v>130</v>
      </c>
      <c r="E971" s="11" t="s">
        <v>159</v>
      </c>
      <c r="F971" s="21"/>
      <c r="G971" s="11" t="s">
        <v>79</v>
      </c>
      <c r="H971" s="152">
        <v>37530.0</v>
      </c>
      <c r="I971" s="11" t="s">
        <v>2121</v>
      </c>
      <c r="J971" s="11" t="s">
        <v>2122</v>
      </c>
      <c r="K971" s="11" t="s">
        <v>2122</v>
      </c>
      <c r="L971" s="11" t="s">
        <v>2123</v>
      </c>
      <c r="M971" s="11" t="s">
        <v>2124</v>
      </c>
      <c r="N971" s="11" t="s">
        <v>89</v>
      </c>
      <c r="O971" s="11" t="s">
        <v>2171</v>
      </c>
      <c r="P971" s="11" t="s">
        <v>90</v>
      </c>
    </row>
    <row r="972" hidden="1">
      <c r="A972" s="11">
        <v>967.0</v>
      </c>
      <c r="B972" s="11" t="s">
        <v>1276</v>
      </c>
      <c r="C972" s="11" t="s">
        <v>2156</v>
      </c>
      <c r="D972" s="11" t="s">
        <v>185</v>
      </c>
      <c r="E972" s="11" t="s">
        <v>75</v>
      </c>
      <c r="F972" s="21"/>
      <c r="G972" s="11" t="s">
        <v>79</v>
      </c>
      <c r="H972" s="152">
        <v>38557.0</v>
      </c>
      <c r="I972" s="11" t="s">
        <v>2138</v>
      </c>
      <c r="J972" s="11" t="s">
        <v>2122</v>
      </c>
      <c r="K972" s="11" t="s">
        <v>2122</v>
      </c>
      <c r="L972" s="11" t="s">
        <v>2123</v>
      </c>
      <c r="M972" s="11" t="s">
        <v>2124</v>
      </c>
      <c r="N972" s="11" t="s">
        <v>937</v>
      </c>
      <c r="O972" s="11" t="s">
        <v>2125</v>
      </c>
      <c r="P972" s="11" t="s">
        <v>81</v>
      </c>
    </row>
    <row r="973" hidden="1">
      <c r="A973" s="11">
        <v>968.0</v>
      </c>
      <c r="B973" s="11" t="s">
        <v>1276</v>
      </c>
      <c r="C973" s="11" t="s">
        <v>2142</v>
      </c>
      <c r="D973" s="11" t="s">
        <v>252</v>
      </c>
      <c r="E973" s="11" t="s">
        <v>341</v>
      </c>
      <c r="F973" s="21"/>
      <c r="G973" s="11" t="s">
        <v>96</v>
      </c>
      <c r="H973" s="152">
        <v>37489.0</v>
      </c>
      <c r="I973" s="11" t="s">
        <v>2121</v>
      </c>
      <c r="J973" s="11" t="s">
        <v>2122</v>
      </c>
      <c r="K973" s="11" t="s">
        <v>2122</v>
      </c>
      <c r="L973" s="11" t="s">
        <v>2123</v>
      </c>
      <c r="M973" s="11" t="s">
        <v>2124</v>
      </c>
      <c r="N973" s="11" t="s">
        <v>679</v>
      </c>
      <c r="O973" s="11" t="s">
        <v>2171</v>
      </c>
      <c r="P973" s="11" t="s">
        <v>90</v>
      </c>
    </row>
    <row r="974" hidden="1">
      <c r="A974" s="11">
        <v>969.0</v>
      </c>
      <c r="B974" s="11" t="s">
        <v>927</v>
      </c>
      <c r="C974" s="11" t="s">
        <v>2148</v>
      </c>
      <c r="D974" s="11" t="s">
        <v>101</v>
      </c>
      <c r="E974" s="11" t="s">
        <v>784</v>
      </c>
      <c r="F974" s="21"/>
      <c r="G974" s="11" t="s">
        <v>96</v>
      </c>
      <c r="H974" s="152">
        <v>39465.0</v>
      </c>
      <c r="I974" s="11" t="s">
        <v>2138</v>
      </c>
      <c r="J974" s="11" t="s">
        <v>2122</v>
      </c>
      <c r="K974" s="11" t="s">
        <v>2122</v>
      </c>
      <c r="L974" s="11" t="s">
        <v>2123</v>
      </c>
      <c r="M974" s="11" t="s">
        <v>2124</v>
      </c>
      <c r="N974" s="11" t="s">
        <v>729</v>
      </c>
      <c r="O974" s="11" t="s">
        <v>2141</v>
      </c>
      <c r="P974" s="11" t="s">
        <v>83</v>
      </c>
    </row>
    <row r="975" hidden="1">
      <c r="A975" s="11">
        <v>970.0</v>
      </c>
      <c r="B975" s="11" t="s">
        <v>1396</v>
      </c>
      <c r="C975" s="11" t="s">
        <v>2156</v>
      </c>
      <c r="D975" s="11" t="s">
        <v>1397</v>
      </c>
      <c r="E975" s="11" t="s">
        <v>564</v>
      </c>
      <c r="F975" s="21"/>
      <c r="G975" s="11" t="s">
        <v>96</v>
      </c>
      <c r="H975" s="152">
        <v>38050.0</v>
      </c>
      <c r="I975" s="11" t="s">
        <v>2138</v>
      </c>
      <c r="J975" s="11" t="s">
        <v>2122</v>
      </c>
      <c r="K975" s="11" t="s">
        <v>2122</v>
      </c>
      <c r="L975" s="11" t="s">
        <v>2123</v>
      </c>
      <c r="M975" s="11" t="s">
        <v>2124</v>
      </c>
      <c r="N975" s="11" t="s">
        <v>1182</v>
      </c>
      <c r="O975" s="11" t="s">
        <v>2164</v>
      </c>
      <c r="P975" s="11" t="s">
        <v>81</v>
      </c>
    </row>
    <row r="976" hidden="1">
      <c r="A976" s="11">
        <v>971.0</v>
      </c>
      <c r="B976" s="11" t="s">
        <v>1398</v>
      </c>
      <c r="C976" s="11" t="s">
        <v>71</v>
      </c>
      <c r="D976" s="11" t="s">
        <v>623</v>
      </c>
      <c r="E976" s="21"/>
      <c r="F976" s="21"/>
      <c r="G976" s="11" t="s">
        <v>96</v>
      </c>
      <c r="H976" s="152">
        <v>37679.0</v>
      </c>
      <c r="I976" s="11" t="s">
        <v>2121</v>
      </c>
      <c r="J976" s="11" t="s">
        <v>2122</v>
      </c>
      <c r="K976" s="11" t="s">
        <v>2122</v>
      </c>
      <c r="L976" s="11" t="s">
        <v>2123</v>
      </c>
      <c r="M976" s="11" t="s">
        <v>2124</v>
      </c>
      <c r="N976" s="11" t="s">
        <v>836</v>
      </c>
      <c r="O976" s="11" t="s">
        <v>2171</v>
      </c>
      <c r="P976" s="11" t="s">
        <v>90</v>
      </c>
    </row>
    <row r="977" hidden="1">
      <c r="A977" s="11">
        <v>972.0</v>
      </c>
      <c r="B977" s="11" t="s">
        <v>426</v>
      </c>
      <c r="C977" s="11" t="s">
        <v>2144</v>
      </c>
      <c r="D977" s="11" t="s">
        <v>427</v>
      </c>
      <c r="E977" s="21"/>
      <c r="F977" s="21"/>
      <c r="G977" s="11" t="s">
        <v>79</v>
      </c>
      <c r="H977" s="152">
        <v>39175.0</v>
      </c>
      <c r="I977" s="11" t="s">
        <v>2138</v>
      </c>
      <c r="J977" s="11" t="s">
        <v>2122</v>
      </c>
      <c r="K977" s="11" t="s">
        <v>2122</v>
      </c>
      <c r="L977" s="11" t="s">
        <v>2123</v>
      </c>
      <c r="M977" s="11" t="s">
        <v>2124</v>
      </c>
      <c r="N977" s="11" t="s">
        <v>795</v>
      </c>
      <c r="O977" s="11" t="s">
        <v>2152</v>
      </c>
      <c r="P977" s="11" t="s">
        <v>83</v>
      </c>
    </row>
    <row r="978" hidden="1">
      <c r="A978" s="11">
        <v>973.0</v>
      </c>
      <c r="B978" s="11" t="s">
        <v>929</v>
      </c>
      <c r="C978" s="11" t="s">
        <v>70</v>
      </c>
      <c r="D978" s="11" t="s">
        <v>77</v>
      </c>
      <c r="E978" s="11" t="s">
        <v>76</v>
      </c>
      <c r="F978" s="21"/>
      <c r="G978" s="11" t="s">
        <v>79</v>
      </c>
      <c r="H978" s="152">
        <v>39388.0</v>
      </c>
      <c r="I978" s="11" t="s">
        <v>2138</v>
      </c>
      <c r="J978" s="11" t="s">
        <v>2122</v>
      </c>
      <c r="K978" s="11" t="s">
        <v>2122</v>
      </c>
      <c r="L978" s="11" t="s">
        <v>2123</v>
      </c>
      <c r="M978" s="11" t="s">
        <v>2124</v>
      </c>
      <c r="N978" s="11" t="s">
        <v>729</v>
      </c>
      <c r="O978" s="11" t="s">
        <v>2141</v>
      </c>
      <c r="P978" s="11" t="s">
        <v>83</v>
      </c>
    </row>
    <row r="979" hidden="1">
      <c r="A979" s="11">
        <v>974.0</v>
      </c>
      <c r="B979" s="11" t="s">
        <v>929</v>
      </c>
      <c r="C979" s="11" t="s">
        <v>70</v>
      </c>
      <c r="D979" s="11" t="s">
        <v>259</v>
      </c>
      <c r="E979" s="11" t="s">
        <v>252</v>
      </c>
      <c r="F979" s="21"/>
      <c r="G979" s="11" t="s">
        <v>96</v>
      </c>
      <c r="H979" s="152">
        <v>38550.0</v>
      </c>
      <c r="I979" s="11" t="s">
        <v>2138</v>
      </c>
      <c r="J979" s="11" t="s">
        <v>2122</v>
      </c>
      <c r="K979" s="11" t="s">
        <v>2122</v>
      </c>
      <c r="L979" s="11" t="s">
        <v>2123</v>
      </c>
      <c r="M979" s="11" t="s">
        <v>2124</v>
      </c>
      <c r="N979" s="11" t="s">
        <v>1078</v>
      </c>
      <c r="O979" s="11" t="s">
        <v>2125</v>
      </c>
      <c r="P979" s="11" t="s">
        <v>81</v>
      </c>
    </row>
    <row r="980" hidden="1">
      <c r="A980" s="11">
        <v>975.0</v>
      </c>
      <c r="B980" s="11" t="s">
        <v>821</v>
      </c>
      <c r="C980" s="11" t="s">
        <v>2142</v>
      </c>
      <c r="D980" s="11" t="s">
        <v>87</v>
      </c>
      <c r="E980" s="11" t="s">
        <v>78</v>
      </c>
      <c r="F980" s="21"/>
      <c r="G980" s="11" t="s">
        <v>79</v>
      </c>
      <c r="H980" s="152">
        <v>39209.0</v>
      </c>
      <c r="I980" s="11" t="s">
        <v>2138</v>
      </c>
      <c r="J980" s="11" t="s">
        <v>2122</v>
      </c>
      <c r="K980" s="11" t="s">
        <v>2122</v>
      </c>
      <c r="L980" s="11" t="s">
        <v>2123</v>
      </c>
      <c r="M980" s="11" t="s">
        <v>2124</v>
      </c>
      <c r="N980" s="11" t="s">
        <v>904</v>
      </c>
      <c r="O980" s="11" t="s">
        <v>2152</v>
      </c>
      <c r="P980" s="11" t="s">
        <v>83</v>
      </c>
    </row>
    <row r="981" hidden="1">
      <c r="A981" s="11">
        <v>976.0</v>
      </c>
      <c r="B981" s="11" t="s">
        <v>2504</v>
      </c>
      <c r="C981" s="11" t="s">
        <v>2310</v>
      </c>
      <c r="D981" s="11" t="s">
        <v>94</v>
      </c>
      <c r="E981" s="11" t="s">
        <v>122</v>
      </c>
      <c r="F981" s="21"/>
      <c r="G981" s="11" t="s">
        <v>96</v>
      </c>
      <c r="H981" s="152">
        <v>36279.0</v>
      </c>
      <c r="I981" s="11" t="s">
        <v>2121</v>
      </c>
      <c r="J981" s="11" t="s">
        <v>2122</v>
      </c>
      <c r="K981" s="11" t="s">
        <v>2122</v>
      </c>
      <c r="L981" s="11" t="s">
        <v>2123</v>
      </c>
      <c r="M981" s="11" t="s">
        <v>2124</v>
      </c>
      <c r="N981" s="11" t="s">
        <v>1631</v>
      </c>
      <c r="O981" s="11" t="s">
        <v>2134</v>
      </c>
      <c r="P981" s="11" t="s">
        <v>90</v>
      </c>
    </row>
    <row r="982" hidden="1">
      <c r="A982" s="11">
        <v>977.0</v>
      </c>
      <c r="B982" s="11" t="s">
        <v>2505</v>
      </c>
      <c r="C982" s="11" t="s">
        <v>79</v>
      </c>
      <c r="D982" s="11" t="s">
        <v>252</v>
      </c>
      <c r="E982" s="21"/>
      <c r="F982" s="21"/>
      <c r="G982" s="11" t="s">
        <v>96</v>
      </c>
      <c r="H982" s="152">
        <v>40807.0</v>
      </c>
      <c r="I982" s="11" t="s">
        <v>2121</v>
      </c>
      <c r="J982" s="11" t="s">
        <v>2122</v>
      </c>
      <c r="K982" s="11" t="s">
        <v>2122</v>
      </c>
      <c r="L982" s="11" t="s">
        <v>2123</v>
      </c>
      <c r="M982" s="11" t="s">
        <v>2124</v>
      </c>
      <c r="N982" s="11" t="s">
        <v>1005</v>
      </c>
      <c r="O982" s="11" t="s">
        <v>2155</v>
      </c>
      <c r="P982" s="11" t="s">
        <v>83</v>
      </c>
    </row>
    <row r="983" hidden="1">
      <c r="A983" s="11">
        <v>978.0</v>
      </c>
      <c r="B983" s="11" t="s">
        <v>289</v>
      </c>
      <c r="C983" s="11" t="s">
        <v>70</v>
      </c>
      <c r="D983" s="11" t="s">
        <v>77</v>
      </c>
      <c r="E983" s="11" t="s">
        <v>642</v>
      </c>
      <c r="F983" s="21"/>
      <c r="G983" s="11" t="s">
        <v>79</v>
      </c>
      <c r="H983" s="153">
        <v>40133.0</v>
      </c>
      <c r="I983" s="11" t="s">
        <v>2143</v>
      </c>
      <c r="J983" s="11" t="s">
        <v>2122</v>
      </c>
      <c r="K983" s="11" t="s">
        <v>2122</v>
      </c>
      <c r="L983" s="11" t="s">
        <v>2123</v>
      </c>
      <c r="M983" s="11" t="s">
        <v>2124</v>
      </c>
      <c r="N983" s="11" t="s">
        <v>396</v>
      </c>
      <c r="O983" s="11" t="s">
        <v>2127</v>
      </c>
      <c r="P983" s="11" t="s">
        <v>83</v>
      </c>
    </row>
    <row r="984" hidden="1">
      <c r="A984" s="11">
        <v>979.0</v>
      </c>
      <c r="B984" s="11" t="s">
        <v>644</v>
      </c>
      <c r="C984" s="11" t="s">
        <v>79</v>
      </c>
      <c r="D984" s="11" t="s">
        <v>278</v>
      </c>
      <c r="E984" s="21"/>
      <c r="F984" s="21"/>
      <c r="G984" s="11" t="s">
        <v>96</v>
      </c>
      <c r="H984" s="153">
        <v>39811.0</v>
      </c>
      <c r="I984" s="11" t="s">
        <v>2143</v>
      </c>
      <c r="J984" s="11" t="s">
        <v>2122</v>
      </c>
      <c r="K984" s="11" t="s">
        <v>2122</v>
      </c>
      <c r="L984" s="11" t="s">
        <v>2123</v>
      </c>
      <c r="M984" s="11" t="s">
        <v>2124</v>
      </c>
      <c r="N984" s="11" t="s">
        <v>396</v>
      </c>
      <c r="O984" s="11" t="s">
        <v>2127</v>
      </c>
      <c r="P984" s="11" t="s">
        <v>83</v>
      </c>
    </row>
    <row r="985" hidden="1">
      <c r="A985" s="11">
        <v>980.0</v>
      </c>
      <c r="B985" s="11" t="s">
        <v>2506</v>
      </c>
      <c r="C985" s="11" t="s">
        <v>2198</v>
      </c>
      <c r="D985" s="11" t="s">
        <v>78</v>
      </c>
      <c r="E985" s="11" t="s">
        <v>768</v>
      </c>
      <c r="F985" s="21"/>
      <c r="G985" s="11" t="s">
        <v>79</v>
      </c>
      <c r="H985" s="152">
        <v>36318.0</v>
      </c>
      <c r="I985" s="11" t="s">
        <v>2121</v>
      </c>
      <c r="J985" s="11" t="s">
        <v>2122</v>
      </c>
      <c r="K985" s="11" t="s">
        <v>2122</v>
      </c>
      <c r="L985" s="11" t="s">
        <v>2123</v>
      </c>
      <c r="M985" s="11" t="s">
        <v>2124</v>
      </c>
      <c r="N985" s="11" t="s">
        <v>1607</v>
      </c>
      <c r="O985" s="11" t="s">
        <v>2134</v>
      </c>
      <c r="P985" s="11" t="s">
        <v>90</v>
      </c>
    </row>
    <row r="986" hidden="1">
      <c r="A986" s="11">
        <v>981.0</v>
      </c>
      <c r="B986" s="11" t="s">
        <v>437</v>
      </c>
      <c r="C986" s="11" t="s">
        <v>96</v>
      </c>
      <c r="D986" s="11" t="s">
        <v>440</v>
      </c>
      <c r="E986" s="21"/>
      <c r="F986" s="21"/>
      <c r="G986" s="11" t="s">
        <v>96</v>
      </c>
      <c r="H986" s="152">
        <v>40232.0</v>
      </c>
      <c r="I986" s="11" t="s">
        <v>2121</v>
      </c>
      <c r="J986" s="11" t="s">
        <v>2122</v>
      </c>
      <c r="K986" s="11" t="s">
        <v>2122</v>
      </c>
      <c r="L986" s="11" t="s">
        <v>2123</v>
      </c>
      <c r="M986" s="11" t="s">
        <v>2124</v>
      </c>
      <c r="N986" s="11" t="s">
        <v>1763</v>
      </c>
      <c r="O986" s="11" t="s">
        <v>2129</v>
      </c>
      <c r="P986" s="11" t="s">
        <v>83</v>
      </c>
    </row>
    <row r="987" hidden="1">
      <c r="A987" s="11">
        <v>982.0</v>
      </c>
      <c r="B987" s="11" t="s">
        <v>1159</v>
      </c>
      <c r="C987" s="11" t="s">
        <v>2135</v>
      </c>
      <c r="D987" s="11" t="s">
        <v>173</v>
      </c>
      <c r="E987" s="11" t="s">
        <v>77</v>
      </c>
      <c r="F987" s="21"/>
      <c r="G987" s="11" t="s">
        <v>79</v>
      </c>
      <c r="H987" s="152">
        <v>38965.0</v>
      </c>
      <c r="I987" s="11" t="s">
        <v>2138</v>
      </c>
      <c r="J987" s="11" t="s">
        <v>2122</v>
      </c>
      <c r="K987" s="11" t="s">
        <v>2122</v>
      </c>
      <c r="L987" s="11" t="s">
        <v>2123</v>
      </c>
      <c r="M987" s="11" t="s">
        <v>2124</v>
      </c>
      <c r="N987" s="11" t="s">
        <v>508</v>
      </c>
      <c r="O987" s="11" t="s">
        <v>2131</v>
      </c>
      <c r="P987" s="11" t="s">
        <v>81</v>
      </c>
    </row>
    <row r="988" hidden="1">
      <c r="A988" s="11">
        <v>983.0</v>
      </c>
      <c r="B988" s="11" t="s">
        <v>1336</v>
      </c>
      <c r="C988" s="11" t="s">
        <v>2507</v>
      </c>
      <c r="D988" s="11" t="s">
        <v>1337</v>
      </c>
      <c r="E988" s="11" t="s">
        <v>134</v>
      </c>
      <c r="F988" s="21"/>
      <c r="G988" s="11" t="s">
        <v>96</v>
      </c>
      <c r="H988" s="153">
        <v>38639.0</v>
      </c>
      <c r="I988" s="11" t="s">
        <v>2138</v>
      </c>
      <c r="J988" s="11" t="s">
        <v>2122</v>
      </c>
      <c r="K988" s="11" t="s">
        <v>2122</v>
      </c>
      <c r="L988" s="11" t="s">
        <v>2123</v>
      </c>
      <c r="M988" s="11" t="s">
        <v>2124</v>
      </c>
      <c r="N988" s="11" t="s">
        <v>1078</v>
      </c>
      <c r="O988" s="11" t="s">
        <v>2125</v>
      </c>
      <c r="P988" s="11" t="s">
        <v>81</v>
      </c>
    </row>
    <row r="989" hidden="1">
      <c r="A989" s="11">
        <v>984.0</v>
      </c>
      <c r="B989" s="11" t="s">
        <v>1460</v>
      </c>
      <c r="C989" s="11" t="s">
        <v>2167</v>
      </c>
      <c r="D989" s="11" t="s">
        <v>236</v>
      </c>
      <c r="E989" s="11" t="s">
        <v>193</v>
      </c>
      <c r="F989" s="21"/>
      <c r="G989" s="11" t="s">
        <v>96</v>
      </c>
      <c r="H989" s="152">
        <v>37282.0</v>
      </c>
      <c r="I989" s="11" t="s">
        <v>2138</v>
      </c>
      <c r="J989" s="11" t="s">
        <v>2122</v>
      </c>
      <c r="K989" s="11" t="s">
        <v>2122</v>
      </c>
      <c r="L989" s="11" t="s">
        <v>2123</v>
      </c>
      <c r="M989" s="11" t="s">
        <v>2124</v>
      </c>
      <c r="N989" s="11" t="s">
        <v>1343</v>
      </c>
      <c r="O989" s="11" t="s">
        <v>2136</v>
      </c>
      <c r="P989" s="11" t="s">
        <v>90</v>
      </c>
    </row>
    <row r="990" hidden="1">
      <c r="A990" s="11">
        <v>985.0</v>
      </c>
      <c r="B990" s="11" t="s">
        <v>2508</v>
      </c>
      <c r="C990" s="11" t="s">
        <v>2283</v>
      </c>
      <c r="D990" s="11" t="s">
        <v>203</v>
      </c>
      <c r="E990" s="11" t="s">
        <v>110</v>
      </c>
      <c r="F990" s="21"/>
      <c r="G990" s="11" t="s">
        <v>96</v>
      </c>
      <c r="H990" s="152">
        <v>36421.0</v>
      </c>
      <c r="I990" s="11" t="s">
        <v>2121</v>
      </c>
      <c r="J990" s="11" t="s">
        <v>2122</v>
      </c>
      <c r="K990" s="11" t="s">
        <v>2122</v>
      </c>
      <c r="L990" s="11" t="s">
        <v>2123</v>
      </c>
      <c r="M990" s="11" t="s">
        <v>2124</v>
      </c>
      <c r="N990" s="11" t="s">
        <v>1690</v>
      </c>
      <c r="O990" s="11" t="s">
        <v>2134</v>
      </c>
      <c r="P990" s="11" t="s">
        <v>90</v>
      </c>
    </row>
    <row r="991" hidden="1">
      <c r="A991" s="11">
        <v>986.0</v>
      </c>
      <c r="B991" s="11" t="s">
        <v>1498</v>
      </c>
      <c r="C991" s="11" t="s">
        <v>2142</v>
      </c>
      <c r="D991" s="11" t="s">
        <v>77</v>
      </c>
      <c r="E991" s="21"/>
      <c r="F991" s="21"/>
      <c r="G991" s="11" t="s">
        <v>79</v>
      </c>
      <c r="H991" s="152">
        <v>38199.0</v>
      </c>
      <c r="I991" s="11" t="s">
        <v>2138</v>
      </c>
      <c r="J991" s="11" t="s">
        <v>2122</v>
      </c>
      <c r="K991" s="11" t="s">
        <v>2122</v>
      </c>
      <c r="L991" s="11" t="s">
        <v>2123</v>
      </c>
      <c r="M991" s="11" t="s">
        <v>2124</v>
      </c>
      <c r="N991" s="11" t="s">
        <v>1302</v>
      </c>
      <c r="O991" s="11" t="s">
        <v>2164</v>
      </c>
      <c r="P991" s="11" t="s">
        <v>81</v>
      </c>
    </row>
    <row r="992" hidden="1">
      <c r="A992" s="11">
        <v>987.0</v>
      </c>
      <c r="B992" s="11" t="s">
        <v>2509</v>
      </c>
      <c r="C992" s="11" t="s">
        <v>2126</v>
      </c>
      <c r="D992" s="11" t="s">
        <v>395</v>
      </c>
      <c r="E992" s="11" t="s">
        <v>134</v>
      </c>
      <c r="F992" s="21"/>
      <c r="G992" s="11" t="s">
        <v>96</v>
      </c>
      <c r="H992" s="152">
        <v>36314.0</v>
      </c>
      <c r="I992" s="11" t="s">
        <v>2121</v>
      </c>
      <c r="J992" s="11" t="s">
        <v>2122</v>
      </c>
      <c r="K992" s="11" t="s">
        <v>2122</v>
      </c>
      <c r="L992" s="11" t="s">
        <v>2123</v>
      </c>
      <c r="M992" s="11" t="s">
        <v>2124</v>
      </c>
      <c r="N992" s="11" t="s">
        <v>1690</v>
      </c>
      <c r="O992" s="11" t="s">
        <v>2134</v>
      </c>
      <c r="P992" s="11" t="s">
        <v>90</v>
      </c>
    </row>
    <row r="993" hidden="1">
      <c r="A993" s="11">
        <v>988.0</v>
      </c>
      <c r="B993" s="11" t="s">
        <v>1192</v>
      </c>
      <c r="C993" s="11" t="s">
        <v>2135</v>
      </c>
      <c r="D993" s="11" t="s">
        <v>535</v>
      </c>
      <c r="E993" s="11" t="s">
        <v>1193</v>
      </c>
      <c r="F993" s="11" t="s">
        <v>1194</v>
      </c>
      <c r="G993" s="11" t="s">
        <v>79</v>
      </c>
      <c r="H993" s="152">
        <v>37406.0</v>
      </c>
      <c r="I993" s="11" t="s">
        <v>2138</v>
      </c>
      <c r="J993" s="11" t="s">
        <v>2122</v>
      </c>
      <c r="K993" s="11" t="s">
        <v>2122</v>
      </c>
      <c r="L993" s="11" t="s">
        <v>2123</v>
      </c>
      <c r="M993" s="11" t="s">
        <v>2124</v>
      </c>
      <c r="N993" s="11" t="s">
        <v>312</v>
      </c>
      <c r="O993" s="11" t="s">
        <v>2171</v>
      </c>
      <c r="P993" s="11" t="s">
        <v>90</v>
      </c>
    </row>
    <row r="994" hidden="1">
      <c r="A994" s="11">
        <v>989.0</v>
      </c>
      <c r="B994" s="11" t="s">
        <v>1685</v>
      </c>
      <c r="C994" s="11" t="s">
        <v>70</v>
      </c>
      <c r="D994" s="11" t="s">
        <v>1686</v>
      </c>
      <c r="E994" s="11" t="s">
        <v>1687</v>
      </c>
      <c r="F994" s="21"/>
      <c r="G994" s="11" t="s">
        <v>96</v>
      </c>
      <c r="H994" s="152">
        <v>36784.0</v>
      </c>
      <c r="I994" s="11" t="s">
        <v>2121</v>
      </c>
      <c r="J994" s="11" t="s">
        <v>2122</v>
      </c>
      <c r="K994" s="11" t="s">
        <v>2122</v>
      </c>
      <c r="L994" s="11" t="s">
        <v>2123</v>
      </c>
      <c r="M994" s="11" t="s">
        <v>2124</v>
      </c>
      <c r="N994" s="11" t="s">
        <v>1520</v>
      </c>
      <c r="O994" s="11" t="s">
        <v>2139</v>
      </c>
      <c r="P994" s="11" t="s">
        <v>90</v>
      </c>
    </row>
    <row r="995" hidden="1">
      <c r="A995" s="11">
        <v>990.0</v>
      </c>
      <c r="B995" s="11" t="s">
        <v>1462</v>
      </c>
      <c r="C995" s="11" t="s">
        <v>2135</v>
      </c>
      <c r="D995" s="11" t="s">
        <v>353</v>
      </c>
      <c r="E995" s="21"/>
      <c r="F995" s="21"/>
      <c r="G995" s="11" t="s">
        <v>79</v>
      </c>
      <c r="H995" s="152">
        <v>38216.0</v>
      </c>
      <c r="I995" s="11" t="s">
        <v>2138</v>
      </c>
      <c r="J995" s="11" t="s">
        <v>2122</v>
      </c>
      <c r="K995" s="11" t="s">
        <v>2122</v>
      </c>
      <c r="L995" s="11" t="s">
        <v>2123</v>
      </c>
      <c r="M995" s="11" t="s">
        <v>2124</v>
      </c>
      <c r="N995" s="11" t="s">
        <v>1237</v>
      </c>
      <c r="O995" s="11" t="s">
        <v>2164</v>
      </c>
      <c r="P995" s="11" t="s">
        <v>81</v>
      </c>
    </row>
    <row r="996" hidden="1">
      <c r="A996" s="11">
        <v>991.0</v>
      </c>
      <c r="B996" s="11" t="s">
        <v>646</v>
      </c>
      <c r="C996" s="11" t="s">
        <v>2137</v>
      </c>
      <c r="D996" s="11" t="s">
        <v>427</v>
      </c>
      <c r="E996" s="21"/>
      <c r="F996" s="21"/>
      <c r="G996" s="11" t="s">
        <v>79</v>
      </c>
      <c r="H996" s="152">
        <v>39911.0</v>
      </c>
      <c r="I996" s="11" t="s">
        <v>2143</v>
      </c>
      <c r="J996" s="11" t="s">
        <v>2122</v>
      </c>
      <c r="K996" s="11" t="s">
        <v>2122</v>
      </c>
      <c r="L996" s="11" t="s">
        <v>2123</v>
      </c>
      <c r="M996" s="11" t="s">
        <v>2124</v>
      </c>
      <c r="N996" s="11" t="s">
        <v>396</v>
      </c>
      <c r="O996" s="11" t="s">
        <v>2127</v>
      </c>
      <c r="P996" s="11" t="s">
        <v>83</v>
      </c>
    </row>
    <row r="997" hidden="1">
      <c r="A997" s="11">
        <v>992.0</v>
      </c>
      <c r="B997" s="11" t="s">
        <v>1218</v>
      </c>
      <c r="C997" s="11" t="s">
        <v>2156</v>
      </c>
      <c r="D997" s="11" t="s">
        <v>115</v>
      </c>
      <c r="E997" s="11" t="s">
        <v>180</v>
      </c>
      <c r="F997" s="21"/>
      <c r="G997" s="11" t="s">
        <v>79</v>
      </c>
      <c r="H997" s="152">
        <v>38378.0</v>
      </c>
      <c r="I997" s="11" t="s">
        <v>2138</v>
      </c>
      <c r="J997" s="11" t="s">
        <v>2122</v>
      </c>
      <c r="K997" s="11" t="s">
        <v>2122</v>
      </c>
      <c r="L997" s="11" t="s">
        <v>2123</v>
      </c>
      <c r="M997" s="11" t="s">
        <v>2124</v>
      </c>
      <c r="N997" s="11" t="s">
        <v>1078</v>
      </c>
      <c r="O997" s="11" t="s">
        <v>2125</v>
      </c>
      <c r="P997" s="11" t="s">
        <v>81</v>
      </c>
    </row>
    <row r="998" hidden="1">
      <c r="A998" s="11">
        <v>993.0</v>
      </c>
      <c r="B998" s="11" t="s">
        <v>2510</v>
      </c>
      <c r="C998" s="11" t="s">
        <v>2126</v>
      </c>
      <c r="D998" s="11" t="s">
        <v>782</v>
      </c>
      <c r="E998" s="11" t="s">
        <v>298</v>
      </c>
      <c r="F998" s="21"/>
      <c r="G998" s="11" t="s">
        <v>79</v>
      </c>
      <c r="H998" s="152">
        <v>38914.0</v>
      </c>
      <c r="I998" s="11" t="s">
        <v>2138</v>
      </c>
      <c r="J998" s="11" t="s">
        <v>2122</v>
      </c>
      <c r="K998" s="11" t="s">
        <v>2122</v>
      </c>
      <c r="L998" s="11" t="s">
        <v>2123</v>
      </c>
      <c r="M998" s="11" t="s">
        <v>2124</v>
      </c>
      <c r="N998" s="11" t="s">
        <v>279</v>
      </c>
      <c r="O998" s="11" t="s">
        <v>2131</v>
      </c>
      <c r="P998" s="11" t="s">
        <v>81</v>
      </c>
    </row>
    <row r="999" hidden="1">
      <c r="A999" s="11">
        <v>994.0</v>
      </c>
      <c r="B999" s="11" t="s">
        <v>829</v>
      </c>
      <c r="C999" s="11" t="s">
        <v>2156</v>
      </c>
      <c r="D999" s="11" t="s">
        <v>830</v>
      </c>
      <c r="E999" s="11" t="s">
        <v>110</v>
      </c>
      <c r="F999" s="11" t="s">
        <v>203</v>
      </c>
      <c r="G999" s="11" t="s">
        <v>96</v>
      </c>
      <c r="H999" s="152">
        <v>39571.0</v>
      </c>
      <c r="I999" s="11" t="s">
        <v>2145</v>
      </c>
      <c r="J999" s="11" t="s">
        <v>2122</v>
      </c>
      <c r="K999" s="11" t="s">
        <v>2122</v>
      </c>
      <c r="L999" s="11" t="s">
        <v>2123</v>
      </c>
      <c r="M999" s="11" t="s">
        <v>2124</v>
      </c>
      <c r="N999" s="11" t="s">
        <v>594</v>
      </c>
      <c r="O999" s="11" t="s">
        <v>2141</v>
      </c>
      <c r="P999" s="11" t="s">
        <v>83</v>
      </c>
    </row>
    <row r="1000" hidden="1">
      <c r="A1000" s="11">
        <v>995.0</v>
      </c>
      <c r="B1000" s="11" t="s">
        <v>2511</v>
      </c>
      <c r="C1000" s="11" t="s">
        <v>72</v>
      </c>
      <c r="D1000" s="11" t="s">
        <v>115</v>
      </c>
      <c r="E1000" s="11" t="s">
        <v>298</v>
      </c>
      <c r="F1000" s="21"/>
      <c r="G1000" s="11" t="s">
        <v>79</v>
      </c>
      <c r="H1000" s="153">
        <v>40474.0</v>
      </c>
      <c r="I1000" s="11" t="s">
        <v>2512</v>
      </c>
      <c r="J1000" s="11" t="s">
        <v>2122</v>
      </c>
      <c r="K1000" s="11" t="s">
        <v>2122</v>
      </c>
      <c r="L1000" s="11" t="s">
        <v>2123</v>
      </c>
      <c r="M1000" s="11" t="s">
        <v>2124</v>
      </c>
      <c r="N1000" s="11" t="s">
        <v>1005</v>
      </c>
      <c r="O1000" s="11" t="s">
        <v>2155</v>
      </c>
      <c r="P1000" s="11" t="s">
        <v>83</v>
      </c>
    </row>
    <row r="1001" hidden="1">
      <c r="A1001" s="11">
        <v>996.0</v>
      </c>
      <c r="B1001" s="11" t="s">
        <v>2513</v>
      </c>
      <c r="C1001" s="11" t="s">
        <v>2475</v>
      </c>
      <c r="D1001" s="11" t="s">
        <v>78</v>
      </c>
      <c r="E1001" s="11" t="s">
        <v>87</v>
      </c>
      <c r="F1001" s="21"/>
      <c r="G1001" s="11" t="s">
        <v>79</v>
      </c>
      <c r="H1001" s="152">
        <v>36182.0</v>
      </c>
      <c r="I1001" s="11" t="s">
        <v>2138</v>
      </c>
      <c r="J1001" s="11" t="s">
        <v>2122</v>
      </c>
      <c r="K1001" s="11" t="s">
        <v>2122</v>
      </c>
      <c r="L1001" s="11" t="s">
        <v>2123</v>
      </c>
      <c r="M1001" s="11" t="s">
        <v>2124</v>
      </c>
      <c r="N1001" s="11" t="s">
        <v>1722</v>
      </c>
      <c r="O1001" s="11" t="s">
        <v>2134</v>
      </c>
      <c r="P1001" s="11" t="s">
        <v>90</v>
      </c>
    </row>
    <row r="1002" hidden="1">
      <c r="A1002" s="11">
        <v>997.0</v>
      </c>
      <c r="B1002" s="11" t="s">
        <v>2514</v>
      </c>
      <c r="C1002" s="11" t="s">
        <v>71</v>
      </c>
      <c r="D1002" s="11" t="s">
        <v>446</v>
      </c>
      <c r="E1002" s="11" t="s">
        <v>355</v>
      </c>
      <c r="F1002" s="21"/>
      <c r="G1002" s="11" t="s">
        <v>96</v>
      </c>
      <c r="H1002" s="152">
        <v>36600.0</v>
      </c>
      <c r="I1002" s="11" t="s">
        <v>2121</v>
      </c>
      <c r="J1002" s="11" t="s">
        <v>2122</v>
      </c>
      <c r="K1002" s="11" t="s">
        <v>2122</v>
      </c>
      <c r="L1002" s="11" t="s">
        <v>2123</v>
      </c>
      <c r="M1002" s="11" t="s">
        <v>2124</v>
      </c>
      <c r="N1002" s="11" t="s">
        <v>1722</v>
      </c>
      <c r="O1002" s="11" t="s">
        <v>2134</v>
      </c>
      <c r="P1002" s="11" t="s">
        <v>90</v>
      </c>
    </row>
    <row r="1003" hidden="1">
      <c r="A1003" s="11">
        <v>998.0</v>
      </c>
      <c r="B1003" s="11" t="s">
        <v>1592</v>
      </c>
      <c r="C1003" s="11" t="s">
        <v>2142</v>
      </c>
      <c r="D1003" s="11" t="s">
        <v>404</v>
      </c>
      <c r="E1003" s="11" t="s">
        <v>236</v>
      </c>
      <c r="F1003" s="21"/>
      <c r="G1003" s="11" t="s">
        <v>96</v>
      </c>
      <c r="H1003" s="152">
        <v>36981.0</v>
      </c>
      <c r="I1003" s="11" t="s">
        <v>2121</v>
      </c>
      <c r="J1003" s="11" t="s">
        <v>2122</v>
      </c>
      <c r="K1003" s="11" t="s">
        <v>2122</v>
      </c>
      <c r="L1003" s="11" t="s">
        <v>2123</v>
      </c>
      <c r="M1003" s="11" t="s">
        <v>2124</v>
      </c>
      <c r="N1003" s="11" t="s">
        <v>1343</v>
      </c>
      <c r="O1003" s="11" t="s">
        <v>2136</v>
      </c>
      <c r="P1003" s="11" t="s">
        <v>90</v>
      </c>
    </row>
    <row r="1004" hidden="1">
      <c r="A1004" s="11">
        <v>999.0</v>
      </c>
      <c r="B1004" s="11" t="s">
        <v>1256</v>
      </c>
      <c r="C1004" s="11" t="s">
        <v>2471</v>
      </c>
      <c r="D1004" s="11" t="s">
        <v>270</v>
      </c>
      <c r="E1004" s="21"/>
      <c r="F1004" s="21"/>
      <c r="G1004" s="11" t="s">
        <v>79</v>
      </c>
      <c r="H1004" s="152">
        <v>37655.0</v>
      </c>
      <c r="I1004" s="11" t="s">
        <v>2121</v>
      </c>
      <c r="J1004" s="11" t="s">
        <v>2122</v>
      </c>
      <c r="K1004" s="11" t="s">
        <v>2122</v>
      </c>
      <c r="L1004" s="11" t="s">
        <v>2123</v>
      </c>
      <c r="M1004" s="11" t="s">
        <v>2124</v>
      </c>
      <c r="N1004" s="11" t="s">
        <v>679</v>
      </c>
      <c r="O1004" s="11" t="s">
        <v>2171</v>
      </c>
      <c r="P1004" s="11" t="s">
        <v>90</v>
      </c>
    </row>
    <row r="1005" hidden="1">
      <c r="A1005" s="11">
        <v>1000.0</v>
      </c>
      <c r="B1005" s="11" t="s">
        <v>833</v>
      </c>
      <c r="C1005" s="11" t="s">
        <v>2135</v>
      </c>
      <c r="D1005" s="11" t="s">
        <v>115</v>
      </c>
      <c r="E1005" s="11" t="s">
        <v>135</v>
      </c>
      <c r="F1005" s="21"/>
      <c r="G1005" s="11" t="s">
        <v>79</v>
      </c>
      <c r="H1005" s="152">
        <v>38205.0</v>
      </c>
      <c r="I1005" s="11" t="s">
        <v>2138</v>
      </c>
      <c r="J1005" s="11" t="s">
        <v>2122</v>
      </c>
      <c r="K1005" s="11" t="s">
        <v>2122</v>
      </c>
      <c r="L1005" s="11" t="s">
        <v>2123</v>
      </c>
      <c r="M1005" s="11" t="s">
        <v>2124</v>
      </c>
      <c r="N1005" s="11" t="s">
        <v>1237</v>
      </c>
      <c r="O1005" s="11" t="s">
        <v>2164</v>
      </c>
      <c r="P1005" s="11" t="s">
        <v>81</v>
      </c>
    </row>
    <row r="1006" hidden="1">
      <c r="A1006" s="11">
        <v>1001.0</v>
      </c>
      <c r="B1006" s="11" t="s">
        <v>833</v>
      </c>
      <c r="C1006" s="11" t="s">
        <v>2135</v>
      </c>
      <c r="D1006" s="11" t="s">
        <v>76</v>
      </c>
      <c r="E1006" s="21"/>
      <c r="F1006" s="21"/>
      <c r="G1006" s="11" t="s">
        <v>79</v>
      </c>
      <c r="H1006" s="152">
        <v>39546.0</v>
      </c>
      <c r="I1006" s="11" t="s">
        <v>2138</v>
      </c>
      <c r="J1006" s="11" t="s">
        <v>2122</v>
      </c>
      <c r="K1006" s="11" t="s">
        <v>2122</v>
      </c>
      <c r="L1006" s="11" t="s">
        <v>2123</v>
      </c>
      <c r="M1006" s="11" t="s">
        <v>2124</v>
      </c>
      <c r="N1006" s="11" t="s">
        <v>594</v>
      </c>
      <c r="O1006" s="11" t="s">
        <v>2141</v>
      </c>
      <c r="P1006" s="11" t="s">
        <v>83</v>
      </c>
    </row>
    <row r="1007" hidden="1">
      <c r="A1007" s="11">
        <v>1002.0</v>
      </c>
      <c r="B1007" s="11" t="s">
        <v>2515</v>
      </c>
      <c r="C1007" s="11" t="s">
        <v>2219</v>
      </c>
      <c r="D1007" s="11" t="s">
        <v>570</v>
      </c>
      <c r="E1007" s="11" t="s">
        <v>476</v>
      </c>
      <c r="F1007" s="21"/>
      <c r="G1007" s="11" t="s">
        <v>96</v>
      </c>
      <c r="H1007" s="152">
        <v>37785.0</v>
      </c>
      <c r="I1007" s="11" t="s">
        <v>2121</v>
      </c>
      <c r="J1007" s="11" t="s">
        <v>2122</v>
      </c>
      <c r="K1007" s="11" t="s">
        <v>2122</v>
      </c>
      <c r="L1007" s="11" t="s">
        <v>2123</v>
      </c>
      <c r="M1007" s="11" t="s">
        <v>2124</v>
      </c>
      <c r="N1007" s="11" t="s">
        <v>1470</v>
      </c>
      <c r="O1007" s="11" t="s">
        <v>2150</v>
      </c>
      <c r="P1007" s="11" t="s">
        <v>81</v>
      </c>
    </row>
    <row r="1008" hidden="1">
      <c r="A1008" s="11">
        <v>1003.0</v>
      </c>
      <c r="B1008" s="11" t="s">
        <v>299</v>
      </c>
      <c r="C1008" s="11" t="s">
        <v>2516</v>
      </c>
      <c r="D1008" s="11" t="s">
        <v>1688</v>
      </c>
      <c r="E1008" s="21"/>
      <c r="F1008" s="21"/>
      <c r="G1008" s="11" t="s">
        <v>96</v>
      </c>
      <c r="H1008" s="152">
        <v>37134.0</v>
      </c>
      <c r="I1008" s="11" t="s">
        <v>2130</v>
      </c>
      <c r="J1008" s="11" t="s">
        <v>2122</v>
      </c>
      <c r="K1008" s="11" t="s">
        <v>2122</v>
      </c>
      <c r="L1008" s="11" t="s">
        <v>2123</v>
      </c>
      <c r="M1008" s="11" t="s">
        <v>2124</v>
      </c>
      <c r="N1008" s="11" t="s">
        <v>1520</v>
      </c>
      <c r="O1008" s="11" t="s">
        <v>2139</v>
      </c>
      <c r="P1008" s="11" t="s">
        <v>90</v>
      </c>
    </row>
    <row r="1009" hidden="1">
      <c r="A1009" s="11">
        <v>1004.0</v>
      </c>
      <c r="B1009" s="11" t="s">
        <v>299</v>
      </c>
      <c r="C1009" s="11" t="s">
        <v>2142</v>
      </c>
      <c r="D1009" s="11" t="s">
        <v>110</v>
      </c>
      <c r="E1009" s="21"/>
      <c r="F1009" s="21"/>
      <c r="G1009" s="11" t="s">
        <v>96</v>
      </c>
      <c r="H1009" s="153">
        <v>40867.0</v>
      </c>
      <c r="I1009" s="11" t="s">
        <v>2138</v>
      </c>
      <c r="J1009" s="11" t="s">
        <v>2122</v>
      </c>
      <c r="K1009" s="11" t="s">
        <v>2122</v>
      </c>
      <c r="L1009" s="11" t="s">
        <v>2123</v>
      </c>
      <c r="M1009" s="11" t="s">
        <v>2124</v>
      </c>
      <c r="N1009" s="11" t="s">
        <v>1005</v>
      </c>
      <c r="O1009" s="11" t="s">
        <v>2155</v>
      </c>
      <c r="P1009" s="11" t="s">
        <v>83</v>
      </c>
    </row>
    <row r="1010" hidden="1">
      <c r="A1010" s="11">
        <v>1005.0</v>
      </c>
      <c r="B1010" s="11" t="s">
        <v>181</v>
      </c>
      <c r="C1010" s="11" t="s">
        <v>2142</v>
      </c>
      <c r="D1010" s="11" t="s">
        <v>78</v>
      </c>
      <c r="E1010" s="11" t="s">
        <v>76</v>
      </c>
      <c r="F1010" s="21"/>
      <c r="G1010" s="11" t="s">
        <v>79</v>
      </c>
      <c r="H1010" s="152">
        <v>38946.0</v>
      </c>
      <c r="I1010" s="11" t="s">
        <v>2138</v>
      </c>
      <c r="J1010" s="11" t="s">
        <v>2122</v>
      </c>
      <c r="K1010" s="11" t="s">
        <v>2122</v>
      </c>
      <c r="L1010" s="11" t="s">
        <v>2123</v>
      </c>
      <c r="M1010" s="11" t="s">
        <v>2124</v>
      </c>
      <c r="N1010" s="11" t="s">
        <v>279</v>
      </c>
      <c r="O1010" s="11" t="s">
        <v>2131</v>
      </c>
      <c r="P1010" s="11" t="s">
        <v>81</v>
      </c>
    </row>
    <row r="1011" hidden="1">
      <c r="A1011" s="11">
        <v>1006.0</v>
      </c>
      <c r="B1011" s="11" t="s">
        <v>181</v>
      </c>
      <c r="C1011" s="11" t="s">
        <v>70</v>
      </c>
      <c r="D1011" s="11" t="s">
        <v>125</v>
      </c>
      <c r="E1011" s="21"/>
      <c r="F1011" s="21"/>
      <c r="G1011" s="11" t="s">
        <v>79</v>
      </c>
      <c r="H1011" s="152">
        <v>40055.0</v>
      </c>
      <c r="I1011" s="11" t="s">
        <v>2143</v>
      </c>
      <c r="J1011" s="11" t="s">
        <v>2122</v>
      </c>
      <c r="K1011" s="11" t="s">
        <v>2122</v>
      </c>
      <c r="L1011" s="11" t="s">
        <v>2123</v>
      </c>
      <c r="M1011" s="11" t="s">
        <v>2124</v>
      </c>
      <c r="N1011" s="11" t="s">
        <v>466</v>
      </c>
      <c r="O1011" s="11" t="s">
        <v>2127</v>
      </c>
      <c r="P1011" s="11" t="s">
        <v>83</v>
      </c>
    </row>
    <row r="1012" hidden="1">
      <c r="A1012" s="11">
        <v>1007.0</v>
      </c>
      <c r="B1012" s="11" t="s">
        <v>181</v>
      </c>
      <c r="C1012" s="11" t="s">
        <v>2137</v>
      </c>
      <c r="D1012" s="11" t="s">
        <v>101</v>
      </c>
      <c r="E1012" s="11" t="s">
        <v>110</v>
      </c>
      <c r="F1012" s="21"/>
      <c r="G1012" s="11" t="s">
        <v>96</v>
      </c>
      <c r="H1012" s="152">
        <v>37150.0</v>
      </c>
      <c r="I1012" s="11" t="s">
        <v>2138</v>
      </c>
      <c r="J1012" s="11" t="s">
        <v>2122</v>
      </c>
      <c r="K1012" s="11" t="s">
        <v>2122</v>
      </c>
      <c r="L1012" s="11" t="s">
        <v>2123</v>
      </c>
      <c r="M1012" s="11" t="s">
        <v>2124</v>
      </c>
      <c r="N1012" s="11" t="s">
        <v>1547</v>
      </c>
      <c r="O1012" s="11" t="s">
        <v>2139</v>
      </c>
      <c r="P1012" s="11" t="s">
        <v>90</v>
      </c>
    </row>
    <row r="1013" hidden="1">
      <c r="A1013" s="11">
        <v>1008.0</v>
      </c>
      <c r="B1013" s="11" t="s">
        <v>181</v>
      </c>
      <c r="C1013" s="11" t="s">
        <v>79</v>
      </c>
      <c r="D1013" s="11" t="s">
        <v>528</v>
      </c>
      <c r="E1013" s="21"/>
      <c r="F1013" s="21"/>
      <c r="G1013" s="11" t="s">
        <v>96</v>
      </c>
      <c r="H1013" s="152">
        <v>37820.0</v>
      </c>
      <c r="I1013" s="11" t="s">
        <v>2138</v>
      </c>
      <c r="J1013" s="11" t="s">
        <v>2122</v>
      </c>
      <c r="K1013" s="11" t="s">
        <v>2122</v>
      </c>
      <c r="L1013" s="11" t="s">
        <v>2123</v>
      </c>
      <c r="M1013" s="11" t="s">
        <v>2124</v>
      </c>
      <c r="N1013" s="11" t="s">
        <v>1414</v>
      </c>
      <c r="O1013" s="11" t="s">
        <v>2150</v>
      </c>
      <c r="P1013" s="11" t="s">
        <v>81</v>
      </c>
    </row>
    <row r="1014" hidden="1">
      <c r="A1014" s="11">
        <v>1009.0</v>
      </c>
      <c r="B1014" s="11" t="s">
        <v>181</v>
      </c>
      <c r="C1014" s="11" t="s">
        <v>2144</v>
      </c>
      <c r="D1014" s="11" t="s">
        <v>1401</v>
      </c>
      <c r="E1014" s="11" t="s">
        <v>341</v>
      </c>
      <c r="F1014" s="21"/>
      <c r="G1014" s="11" t="s">
        <v>96</v>
      </c>
      <c r="H1014" s="152">
        <v>38299.0</v>
      </c>
      <c r="I1014" s="11" t="s">
        <v>2138</v>
      </c>
      <c r="J1014" s="11" t="s">
        <v>2122</v>
      </c>
      <c r="K1014" s="11" t="s">
        <v>2122</v>
      </c>
      <c r="L1014" s="11" t="s">
        <v>2123</v>
      </c>
      <c r="M1014" s="11" t="s">
        <v>2124</v>
      </c>
      <c r="N1014" s="11" t="s">
        <v>1182</v>
      </c>
      <c r="O1014" s="11" t="s">
        <v>2164</v>
      </c>
      <c r="P1014" s="11" t="s">
        <v>81</v>
      </c>
    </row>
    <row r="1015" hidden="1">
      <c r="A1015" s="11">
        <v>1010.0</v>
      </c>
      <c r="B1015" s="11" t="s">
        <v>181</v>
      </c>
      <c r="C1015" s="11" t="s">
        <v>2142</v>
      </c>
      <c r="D1015" s="11" t="s">
        <v>113</v>
      </c>
      <c r="E1015" s="11" t="s">
        <v>110</v>
      </c>
      <c r="F1015" s="21"/>
      <c r="G1015" s="11" t="s">
        <v>96</v>
      </c>
      <c r="H1015" s="152">
        <v>40740.0</v>
      </c>
      <c r="I1015" s="11" t="s">
        <v>2121</v>
      </c>
      <c r="J1015" s="11" t="s">
        <v>2122</v>
      </c>
      <c r="K1015" s="11" t="s">
        <v>2122</v>
      </c>
      <c r="L1015" s="11" t="s">
        <v>2123</v>
      </c>
      <c r="M1015" s="11" t="s">
        <v>2124</v>
      </c>
      <c r="N1015" s="11" t="s">
        <v>1005</v>
      </c>
      <c r="O1015" s="11" t="s">
        <v>2155</v>
      </c>
      <c r="P1015" s="11" t="s">
        <v>83</v>
      </c>
    </row>
    <row r="1016" hidden="1">
      <c r="A1016" s="11">
        <v>1011.0</v>
      </c>
      <c r="B1016" s="11" t="s">
        <v>181</v>
      </c>
      <c r="C1016" s="11" t="s">
        <v>96</v>
      </c>
      <c r="D1016" s="11" t="s">
        <v>183</v>
      </c>
      <c r="E1016" s="11" t="s">
        <v>110</v>
      </c>
      <c r="F1016" s="21"/>
      <c r="G1016" s="11" t="s">
        <v>96</v>
      </c>
      <c r="H1016" s="152">
        <v>40807.0</v>
      </c>
      <c r="I1016" s="11" t="s">
        <v>2138</v>
      </c>
      <c r="J1016" s="11" t="s">
        <v>2122</v>
      </c>
      <c r="K1016" s="11" t="s">
        <v>2122</v>
      </c>
      <c r="L1016" s="11" t="s">
        <v>2123</v>
      </c>
      <c r="M1016" s="11" t="s">
        <v>2124</v>
      </c>
      <c r="N1016" s="11" t="s">
        <v>950</v>
      </c>
      <c r="O1016" s="11" t="s">
        <v>2155</v>
      </c>
      <c r="P1016" s="11" t="s">
        <v>83</v>
      </c>
    </row>
    <row r="1017" hidden="1">
      <c r="A1017" s="11">
        <v>1012.0</v>
      </c>
      <c r="B1017" s="11" t="s">
        <v>436</v>
      </c>
      <c r="C1017" s="11" t="s">
        <v>2137</v>
      </c>
      <c r="D1017" s="11" t="s">
        <v>76</v>
      </c>
      <c r="E1017" s="11" t="s">
        <v>78</v>
      </c>
      <c r="F1017" s="21"/>
      <c r="G1017" s="11" t="s">
        <v>79</v>
      </c>
      <c r="H1017" s="152">
        <v>37118.0</v>
      </c>
      <c r="I1017" s="11" t="s">
        <v>2121</v>
      </c>
      <c r="J1017" s="11" t="s">
        <v>2122</v>
      </c>
      <c r="K1017" s="11" t="s">
        <v>2122</v>
      </c>
      <c r="L1017" s="11" t="s">
        <v>2123</v>
      </c>
      <c r="M1017" s="11" t="s">
        <v>2124</v>
      </c>
      <c r="N1017" s="11" t="s">
        <v>1216</v>
      </c>
      <c r="O1017" s="11" t="s">
        <v>2136</v>
      </c>
      <c r="P1017" s="11" t="s">
        <v>90</v>
      </c>
    </row>
    <row r="1018" hidden="1">
      <c r="A1018" s="11">
        <v>1013.0</v>
      </c>
      <c r="B1018" s="11" t="s">
        <v>436</v>
      </c>
      <c r="C1018" s="11" t="s">
        <v>2484</v>
      </c>
      <c r="D1018" s="11" t="s">
        <v>338</v>
      </c>
      <c r="E1018" s="11" t="s">
        <v>746</v>
      </c>
      <c r="F1018" s="21"/>
      <c r="G1018" s="11" t="s">
        <v>79</v>
      </c>
      <c r="H1018" s="153">
        <v>37174.0</v>
      </c>
      <c r="I1018" s="11" t="s">
        <v>2121</v>
      </c>
      <c r="J1018" s="11" t="s">
        <v>2122</v>
      </c>
      <c r="K1018" s="11" t="s">
        <v>2122</v>
      </c>
      <c r="L1018" s="11" t="s">
        <v>2123</v>
      </c>
      <c r="M1018" s="11" t="s">
        <v>2124</v>
      </c>
      <c r="N1018" s="11" t="s">
        <v>995</v>
      </c>
      <c r="O1018" s="11" t="s">
        <v>2136</v>
      </c>
      <c r="P1018" s="11" t="s">
        <v>90</v>
      </c>
    </row>
    <row r="1019" hidden="1">
      <c r="A1019" s="11">
        <v>1014.0</v>
      </c>
      <c r="B1019" s="11" t="s">
        <v>436</v>
      </c>
      <c r="C1019" s="11" t="s">
        <v>70</v>
      </c>
      <c r="D1019" s="11" t="s">
        <v>104</v>
      </c>
      <c r="E1019" s="11" t="s">
        <v>76</v>
      </c>
      <c r="F1019" s="21"/>
      <c r="G1019" s="11" t="s">
        <v>79</v>
      </c>
      <c r="H1019" s="152">
        <v>37642.0</v>
      </c>
      <c r="I1019" s="11" t="s">
        <v>2121</v>
      </c>
      <c r="J1019" s="11" t="s">
        <v>2122</v>
      </c>
      <c r="K1019" s="11" t="s">
        <v>2122</v>
      </c>
      <c r="L1019" s="11" t="s">
        <v>2123</v>
      </c>
      <c r="M1019" s="11" t="s">
        <v>2124</v>
      </c>
      <c r="N1019" s="11" t="s">
        <v>89</v>
      </c>
      <c r="O1019" s="11" t="s">
        <v>2171</v>
      </c>
      <c r="P1019" s="11" t="s">
        <v>90</v>
      </c>
    </row>
    <row r="1020" hidden="1">
      <c r="A1020" s="11">
        <v>1015.0</v>
      </c>
      <c r="B1020" s="11" t="s">
        <v>436</v>
      </c>
      <c r="C1020" s="11" t="s">
        <v>2142</v>
      </c>
      <c r="D1020" s="11" t="s">
        <v>438</v>
      </c>
      <c r="E1020" s="11" t="s">
        <v>439</v>
      </c>
      <c r="F1020" s="21"/>
      <c r="G1020" s="11" t="s">
        <v>79</v>
      </c>
      <c r="H1020" s="152">
        <v>39357.0</v>
      </c>
      <c r="I1020" s="11" t="s">
        <v>2130</v>
      </c>
      <c r="J1020" s="11" t="s">
        <v>2122</v>
      </c>
      <c r="K1020" s="11" t="s">
        <v>2122</v>
      </c>
      <c r="L1020" s="11" t="s">
        <v>2123</v>
      </c>
      <c r="M1020" s="11" t="s">
        <v>2124</v>
      </c>
      <c r="N1020" s="11" t="s">
        <v>795</v>
      </c>
      <c r="O1020" s="11" t="s">
        <v>2152</v>
      </c>
      <c r="P1020" s="11" t="s">
        <v>83</v>
      </c>
    </row>
    <row r="1021" hidden="1">
      <c r="A1021" s="11">
        <v>1016.0</v>
      </c>
      <c r="B1021" s="11" t="s">
        <v>436</v>
      </c>
      <c r="C1021" s="11" t="s">
        <v>79</v>
      </c>
      <c r="D1021" s="11" t="s">
        <v>107</v>
      </c>
      <c r="E1021" s="11" t="s">
        <v>769</v>
      </c>
      <c r="F1021" s="21"/>
      <c r="G1021" s="11" t="s">
        <v>79</v>
      </c>
      <c r="H1021" s="153">
        <v>39376.0</v>
      </c>
      <c r="I1021" s="11" t="s">
        <v>2138</v>
      </c>
      <c r="J1021" s="11" t="s">
        <v>2122</v>
      </c>
      <c r="K1021" s="11" t="s">
        <v>2122</v>
      </c>
      <c r="L1021" s="11" t="s">
        <v>2123</v>
      </c>
      <c r="M1021" s="11" t="s">
        <v>2124</v>
      </c>
      <c r="N1021" s="11" t="s">
        <v>904</v>
      </c>
      <c r="O1021" s="11" t="s">
        <v>2152</v>
      </c>
      <c r="P1021" s="11" t="s">
        <v>83</v>
      </c>
    </row>
    <row r="1022" hidden="1">
      <c r="A1022" s="11">
        <v>1017.0</v>
      </c>
      <c r="B1022" s="11" t="s">
        <v>436</v>
      </c>
      <c r="C1022" s="11" t="s">
        <v>2367</v>
      </c>
      <c r="D1022" s="11" t="s">
        <v>185</v>
      </c>
      <c r="E1022" s="11" t="s">
        <v>785</v>
      </c>
      <c r="F1022" s="21"/>
      <c r="G1022" s="11" t="s">
        <v>79</v>
      </c>
      <c r="H1022" s="152">
        <v>39911.0</v>
      </c>
      <c r="I1022" s="11" t="s">
        <v>2138</v>
      </c>
      <c r="J1022" s="11" t="s">
        <v>2122</v>
      </c>
      <c r="K1022" s="11" t="s">
        <v>2122</v>
      </c>
      <c r="L1022" s="11" t="s">
        <v>2123</v>
      </c>
      <c r="M1022" s="11" t="s">
        <v>2124</v>
      </c>
      <c r="N1022" s="11" t="s">
        <v>529</v>
      </c>
      <c r="O1022" s="11" t="s">
        <v>2127</v>
      </c>
      <c r="P1022" s="11" t="s">
        <v>83</v>
      </c>
    </row>
    <row r="1023" hidden="1">
      <c r="A1023" s="11">
        <v>1018.0</v>
      </c>
      <c r="B1023" s="11" t="s">
        <v>436</v>
      </c>
      <c r="C1023" s="11" t="s">
        <v>2267</v>
      </c>
      <c r="D1023" s="11" t="s">
        <v>77</v>
      </c>
      <c r="E1023" s="21"/>
      <c r="F1023" s="21"/>
      <c r="G1023" s="11" t="s">
        <v>79</v>
      </c>
      <c r="H1023" s="152">
        <v>40353.0</v>
      </c>
      <c r="I1023" s="11" t="s">
        <v>2145</v>
      </c>
      <c r="J1023" s="11" t="s">
        <v>2122</v>
      </c>
      <c r="K1023" s="11" t="s">
        <v>2122</v>
      </c>
      <c r="L1023" s="11" t="s">
        <v>2123</v>
      </c>
      <c r="M1023" s="11" t="s">
        <v>2124</v>
      </c>
      <c r="N1023" s="11" t="s">
        <v>1764</v>
      </c>
      <c r="O1023" s="11" t="s">
        <v>2129</v>
      </c>
      <c r="P1023" s="11" t="s">
        <v>83</v>
      </c>
    </row>
    <row r="1024" hidden="1">
      <c r="A1024" s="11">
        <v>1019.0</v>
      </c>
      <c r="B1024" s="11" t="s">
        <v>436</v>
      </c>
      <c r="C1024" s="11" t="s">
        <v>2163</v>
      </c>
      <c r="D1024" s="11" t="s">
        <v>899</v>
      </c>
      <c r="E1024" s="11" t="s">
        <v>355</v>
      </c>
      <c r="F1024" s="21"/>
      <c r="G1024" s="11" t="s">
        <v>96</v>
      </c>
      <c r="H1024" s="152">
        <v>37004.0</v>
      </c>
      <c r="I1024" s="11" t="s">
        <v>2121</v>
      </c>
      <c r="J1024" s="11" t="s">
        <v>2122</v>
      </c>
      <c r="K1024" s="11" t="s">
        <v>2122</v>
      </c>
      <c r="L1024" s="11" t="s">
        <v>2123</v>
      </c>
      <c r="M1024" s="11" t="s">
        <v>2124</v>
      </c>
      <c r="N1024" s="11" t="s">
        <v>1284</v>
      </c>
      <c r="O1024" s="11" t="s">
        <v>2136</v>
      </c>
      <c r="P1024" s="11" t="s">
        <v>90</v>
      </c>
    </row>
    <row r="1025" hidden="1">
      <c r="A1025" s="11">
        <v>1020.0</v>
      </c>
      <c r="B1025" s="11" t="s">
        <v>2517</v>
      </c>
      <c r="C1025" s="11" t="s">
        <v>2167</v>
      </c>
      <c r="D1025" s="11" t="s">
        <v>236</v>
      </c>
      <c r="E1025" s="21"/>
      <c r="F1025" s="21"/>
      <c r="G1025" s="11" t="s">
        <v>96</v>
      </c>
      <c r="H1025" s="152">
        <v>36590.0</v>
      </c>
      <c r="I1025" s="11" t="s">
        <v>2188</v>
      </c>
      <c r="J1025" s="11" t="s">
        <v>2122</v>
      </c>
      <c r="K1025" s="11" t="s">
        <v>2122</v>
      </c>
      <c r="L1025" s="11" t="s">
        <v>2123</v>
      </c>
      <c r="M1025" s="11" t="s">
        <v>2124</v>
      </c>
      <c r="N1025" s="11" t="s">
        <v>1690</v>
      </c>
      <c r="O1025" s="11" t="s">
        <v>2134</v>
      </c>
      <c r="P1025" s="11" t="s">
        <v>90</v>
      </c>
    </row>
    <row r="1026" hidden="1">
      <c r="A1026" s="11">
        <v>1021.0</v>
      </c>
      <c r="B1026" s="11" t="s">
        <v>1098</v>
      </c>
      <c r="C1026" s="11" t="s">
        <v>70</v>
      </c>
      <c r="D1026" s="11" t="s">
        <v>274</v>
      </c>
      <c r="E1026" s="11" t="s">
        <v>77</v>
      </c>
      <c r="F1026" s="21"/>
      <c r="G1026" s="11" t="s">
        <v>79</v>
      </c>
      <c r="H1026" s="152">
        <v>37417.0</v>
      </c>
      <c r="I1026" s="11" t="s">
        <v>2121</v>
      </c>
      <c r="J1026" s="11" t="s">
        <v>2122</v>
      </c>
      <c r="K1026" s="11" t="s">
        <v>2122</v>
      </c>
      <c r="L1026" s="11" t="s">
        <v>2123</v>
      </c>
      <c r="M1026" s="11" t="s">
        <v>2124</v>
      </c>
      <c r="N1026" s="11" t="s">
        <v>89</v>
      </c>
      <c r="O1026" s="11" t="s">
        <v>2171</v>
      </c>
      <c r="P1026" s="11" t="s">
        <v>90</v>
      </c>
    </row>
    <row r="1027" hidden="1">
      <c r="A1027" s="11">
        <v>1022.0</v>
      </c>
      <c r="B1027" s="11" t="s">
        <v>452</v>
      </c>
      <c r="C1027" s="11" t="s">
        <v>2518</v>
      </c>
      <c r="D1027" s="11" t="s">
        <v>555</v>
      </c>
      <c r="E1027" s="11" t="s">
        <v>266</v>
      </c>
      <c r="F1027" s="21"/>
      <c r="G1027" s="11" t="s">
        <v>96</v>
      </c>
      <c r="H1027" s="152">
        <v>36384.0</v>
      </c>
      <c r="I1027" s="11" t="s">
        <v>2138</v>
      </c>
      <c r="J1027" s="11" t="s">
        <v>2122</v>
      </c>
      <c r="K1027" s="11" t="s">
        <v>2122</v>
      </c>
      <c r="L1027" s="11" t="s">
        <v>2123</v>
      </c>
      <c r="M1027" s="11" t="s">
        <v>2124</v>
      </c>
      <c r="N1027" s="11" t="s">
        <v>1690</v>
      </c>
      <c r="O1027" s="11" t="s">
        <v>2134</v>
      </c>
      <c r="P1027" s="11" t="s">
        <v>90</v>
      </c>
    </row>
    <row r="1028" hidden="1">
      <c r="A1028" s="11">
        <v>1023.0</v>
      </c>
      <c r="B1028" s="11" t="s">
        <v>452</v>
      </c>
      <c r="C1028" s="11" t="s">
        <v>70</v>
      </c>
      <c r="D1028" s="11" t="s">
        <v>107</v>
      </c>
      <c r="E1028" s="11" t="s">
        <v>87</v>
      </c>
      <c r="F1028" s="21"/>
      <c r="G1028" s="11" t="s">
        <v>79</v>
      </c>
      <c r="H1028" s="152">
        <v>37693.0</v>
      </c>
      <c r="I1028" s="11" t="s">
        <v>2138</v>
      </c>
      <c r="J1028" s="11" t="s">
        <v>2122</v>
      </c>
      <c r="K1028" s="11" t="s">
        <v>2122</v>
      </c>
      <c r="L1028" s="11" t="s">
        <v>2123</v>
      </c>
      <c r="M1028" s="11" t="s">
        <v>2124</v>
      </c>
      <c r="N1028" s="11" t="s">
        <v>1414</v>
      </c>
      <c r="O1028" s="11" t="s">
        <v>2150</v>
      </c>
      <c r="P1028" s="11" t="s">
        <v>81</v>
      </c>
    </row>
    <row r="1029" hidden="1">
      <c r="A1029" s="11">
        <v>1024.0</v>
      </c>
      <c r="B1029" s="11" t="s">
        <v>452</v>
      </c>
      <c r="C1029" s="11" t="s">
        <v>79</v>
      </c>
      <c r="D1029" s="11" t="s">
        <v>828</v>
      </c>
      <c r="E1029" s="11" t="s">
        <v>193</v>
      </c>
      <c r="F1029" s="21"/>
      <c r="G1029" s="11" t="s">
        <v>96</v>
      </c>
      <c r="H1029" s="153">
        <v>39063.0</v>
      </c>
      <c r="I1029" s="11" t="s">
        <v>2138</v>
      </c>
      <c r="J1029" s="11" t="s">
        <v>2122</v>
      </c>
      <c r="K1029" s="11" t="s">
        <v>2122</v>
      </c>
      <c r="L1029" s="11" t="s">
        <v>2123</v>
      </c>
      <c r="M1029" s="11" t="s">
        <v>2124</v>
      </c>
      <c r="N1029" s="11" t="s">
        <v>904</v>
      </c>
      <c r="O1029" s="11" t="s">
        <v>2152</v>
      </c>
      <c r="P1029" s="11" t="s">
        <v>83</v>
      </c>
    </row>
    <row r="1030" hidden="1">
      <c r="A1030" s="11">
        <v>1025.0</v>
      </c>
      <c r="B1030" s="11" t="s">
        <v>930</v>
      </c>
      <c r="C1030" s="11" t="s">
        <v>2137</v>
      </c>
      <c r="D1030" s="11" t="s">
        <v>573</v>
      </c>
      <c r="E1030" s="21"/>
      <c r="F1030" s="21"/>
      <c r="G1030" s="11" t="s">
        <v>79</v>
      </c>
      <c r="H1030" s="152">
        <v>39680.0</v>
      </c>
      <c r="I1030" s="11" t="s">
        <v>2138</v>
      </c>
      <c r="J1030" s="11" t="s">
        <v>2122</v>
      </c>
      <c r="K1030" s="11" t="s">
        <v>2122</v>
      </c>
      <c r="L1030" s="11" t="s">
        <v>2123</v>
      </c>
      <c r="M1030" s="11" t="s">
        <v>2124</v>
      </c>
      <c r="N1030" s="11" t="s">
        <v>729</v>
      </c>
      <c r="O1030" s="11" t="s">
        <v>2141</v>
      </c>
      <c r="P1030" s="11" t="s">
        <v>83</v>
      </c>
    </row>
    <row r="1031" hidden="1">
      <c r="A1031" s="11">
        <v>1026.0</v>
      </c>
      <c r="B1031" s="11" t="s">
        <v>374</v>
      </c>
      <c r="C1031" s="11" t="s">
        <v>2421</v>
      </c>
      <c r="D1031" s="11" t="s">
        <v>2519</v>
      </c>
      <c r="E1031" s="11" t="s">
        <v>525</v>
      </c>
      <c r="F1031" s="21"/>
      <c r="G1031" s="11" t="s">
        <v>96</v>
      </c>
      <c r="H1031" s="152">
        <v>36466.0</v>
      </c>
      <c r="I1031" s="11" t="s">
        <v>2121</v>
      </c>
      <c r="J1031" s="11" t="s">
        <v>2122</v>
      </c>
      <c r="K1031" s="11" t="s">
        <v>2122</v>
      </c>
      <c r="L1031" s="11" t="s">
        <v>2123</v>
      </c>
      <c r="M1031" s="11" t="s">
        <v>2124</v>
      </c>
      <c r="N1031" s="11" t="s">
        <v>1661</v>
      </c>
      <c r="O1031" s="11" t="s">
        <v>2134</v>
      </c>
      <c r="P1031" s="11" t="s">
        <v>90</v>
      </c>
    </row>
    <row r="1032" hidden="1">
      <c r="A1032" s="11">
        <v>1027.0</v>
      </c>
      <c r="B1032" s="11" t="s">
        <v>374</v>
      </c>
      <c r="C1032" s="11" t="s">
        <v>72</v>
      </c>
      <c r="D1032" s="11" t="s">
        <v>375</v>
      </c>
      <c r="E1032" s="21"/>
      <c r="F1032" s="21"/>
      <c r="G1032" s="11" t="s">
        <v>96</v>
      </c>
      <c r="H1032" s="152">
        <v>40633.0</v>
      </c>
      <c r="I1032" s="11" t="s">
        <v>2121</v>
      </c>
      <c r="J1032" s="11" t="s">
        <v>2122</v>
      </c>
      <c r="K1032" s="11" t="s">
        <v>2122</v>
      </c>
      <c r="L1032" s="11" t="s">
        <v>2123</v>
      </c>
      <c r="M1032" s="11" t="s">
        <v>2124</v>
      </c>
      <c r="N1032" s="11" t="s">
        <v>1056</v>
      </c>
      <c r="O1032" s="11" t="s">
        <v>2155</v>
      </c>
      <c r="P1032" s="11" t="s">
        <v>83</v>
      </c>
    </row>
    <row r="1033" hidden="1">
      <c r="A1033" s="11">
        <v>1028.0</v>
      </c>
      <c r="B1033" s="11" t="s">
        <v>2520</v>
      </c>
      <c r="C1033" s="11" t="s">
        <v>2185</v>
      </c>
      <c r="D1033" s="11" t="s">
        <v>2521</v>
      </c>
      <c r="E1033" s="11" t="s">
        <v>252</v>
      </c>
      <c r="F1033" s="21"/>
      <c r="G1033" s="11" t="s">
        <v>96</v>
      </c>
      <c r="H1033" s="152">
        <v>36230.0</v>
      </c>
      <c r="I1033" s="11" t="s">
        <v>2121</v>
      </c>
      <c r="J1033" s="11" t="s">
        <v>2122</v>
      </c>
      <c r="K1033" s="11" t="s">
        <v>2122</v>
      </c>
      <c r="L1033" s="11" t="s">
        <v>2123</v>
      </c>
      <c r="M1033" s="11" t="s">
        <v>2124</v>
      </c>
      <c r="N1033" s="11" t="s">
        <v>1661</v>
      </c>
      <c r="O1033" s="11" t="s">
        <v>2134</v>
      </c>
      <c r="P1033" s="11" t="s">
        <v>90</v>
      </c>
    </row>
    <row r="1034" hidden="1">
      <c r="A1034" s="11">
        <v>1029.0</v>
      </c>
      <c r="B1034" s="11" t="s">
        <v>1101</v>
      </c>
      <c r="C1034" s="11" t="s">
        <v>2156</v>
      </c>
      <c r="D1034" s="11" t="s">
        <v>1102</v>
      </c>
      <c r="E1034" s="11" t="s">
        <v>76</v>
      </c>
      <c r="F1034" s="21"/>
      <c r="G1034" s="11" t="s">
        <v>79</v>
      </c>
      <c r="H1034" s="152">
        <v>37411.0</v>
      </c>
      <c r="I1034" s="11" t="s">
        <v>2138</v>
      </c>
      <c r="J1034" s="11" t="s">
        <v>2122</v>
      </c>
      <c r="K1034" s="11" t="s">
        <v>2154</v>
      </c>
      <c r="L1034" s="11" t="s">
        <v>2123</v>
      </c>
      <c r="M1034" s="11" t="s">
        <v>2124</v>
      </c>
      <c r="N1034" s="11" t="s">
        <v>89</v>
      </c>
      <c r="O1034" s="11" t="s">
        <v>2171</v>
      </c>
      <c r="P1034" s="11" t="s">
        <v>90</v>
      </c>
    </row>
    <row r="1035" hidden="1">
      <c r="A1035" s="11">
        <v>1030.0</v>
      </c>
      <c r="B1035" s="11" t="s">
        <v>1689</v>
      </c>
      <c r="C1035" s="11" t="s">
        <v>2126</v>
      </c>
      <c r="D1035" s="11" t="s">
        <v>525</v>
      </c>
      <c r="E1035" s="11" t="s">
        <v>235</v>
      </c>
      <c r="F1035" s="21"/>
      <c r="G1035" s="11" t="s">
        <v>96</v>
      </c>
      <c r="H1035" s="152">
        <v>36788.0</v>
      </c>
      <c r="I1035" s="11" t="s">
        <v>2138</v>
      </c>
      <c r="J1035" s="11" t="s">
        <v>2122</v>
      </c>
      <c r="K1035" s="11" t="s">
        <v>2122</v>
      </c>
      <c r="L1035" s="11" t="s">
        <v>2123</v>
      </c>
      <c r="M1035" s="11" t="s">
        <v>2124</v>
      </c>
      <c r="N1035" s="11" t="s">
        <v>1520</v>
      </c>
      <c r="O1035" s="11" t="s">
        <v>2139</v>
      </c>
      <c r="P1035" s="11" t="s">
        <v>90</v>
      </c>
    </row>
    <row r="1036" hidden="1">
      <c r="A1036" s="11">
        <v>1031.0</v>
      </c>
      <c r="B1036" s="11" t="s">
        <v>2522</v>
      </c>
      <c r="C1036" s="11" t="s">
        <v>2144</v>
      </c>
      <c r="D1036" s="11" t="s">
        <v>456</v>
      </c>
      <c r="E1036" s="11" t="s">
        <v>214</v>
      </c>
      <c r="F1036" s="11" t="s">
        <v>135</v>
      </c>
      <c r="G1036" s="11" t="s">
        <v>79</v>
      </c>
      <c r="H1036" s="152">
        <v>36412.0</v>
      </c>
      <c r="I1036" s="11" t="s">
        <v>2121</v>
      </c>
      <c r="J1036" s="11" t="s">
        <v>2122</v>
      </c>
      <c r="K1036" s="11" t="s">
        <v>2122</v>
      </c>
      <c r="L1036" s="11" t="s">
        <v>2123</v>
      </c>
      <c r="M1036" s="11" t="s">
        <v>2124</v>
      </c>
      <c r="N1036" s="11" t="s">
        <v>1722</v>
      </c>
      <c r="O1036" s="11" t="s">
        <v>2134</v>
      </c>
      <c r="P1036" s="11" t="s">
        <v>90</v>
      </c>
    </row>
    <row r="1037" hidden="1">
      <c r="A1037" s="11">
        <v>1032.0</v>
      </c>
      <c r="B1037" s="11" t="s">
        <v>2523</v>
      </c>
      <c r="C1037" s="11" t="s">
        <v>2126</v>
      </c>
      <c r="D1037" s="11" t="s">
        <v>314</v>
      </c>
      <c r="E1037" s="21"/>
      <c r="F1037" s="21"/>
      <c r="G1037" s="11" t="s">
        <v>96</v>
      </c>
      <c r="H1037" s="153">
        <v>39411.0</v>
      </c>
      <c r="I1037" s="11" t="s">
        <v>2138</v>
      </c>
      <c r="J1037" s="11" t="s">
        <v>2122</v>
      </c>
      <c r="K1037" s="11" t="s">
        <v>2122</v>
      </c>
      <c r="L1037" s="11" t="s">
        <v>2123</v>
      </c>
      <c r="M1037" s="11" t="s">
        <v>2124</v>
      </c>
      <c r="N1037" s="11" t="s">
        <v>729</v>
      </c>
      <c r="O1037" s="11" t="s">
        <v>2141</v>
      </c>
      <c r="P1037" s="11" t="s">
        <v>83</v>
      </c>
    </row>
    <row r="1038" hidden="1">
      <c r="A1038" s="11">
        <v>1033.0</v>
      </c>
      <c r="B1038" s="11" t="s">
        <v>2524</v>
      </c>
      <c r="C1038" s="11" t="s">
        <v>71</v>
      </c>
      <c r="D1038" s="11" t="s">
        <v>77</v>
      </c>
      <c r="E1038" s="21"/>
      <c r="F1038" s="21"/>
      <c r="G1038" s="11" t="s">
        <v>79</v>
      </c>
      <c r="H1038" s="152">
        <v>36465.0</v>
      </c>
      <c r="I1038" s="11" t="s">
        <v>2121</v>
      </c>
      <c r="J1038" s="11" t="s">
        <v>2122</v>
      </c>
      <c r="K1038" s="11" t="s">
        <v>2122</v>
      </c>
      <c r="L1038" s="11" t="s">
        <v>2123</v>
      </c>
      <c r="M1038" s="11" t="s">
        <v>2124</v>
      </c>
      <c r="N1038" s="11" t="s">
        <v>1661</v>
      </c>
      <c r="O1038" s="11" t="s">
        <v>2134</v>
      </c>
      <c r="P1038" s="11" t="s">
        <v>90</v>
      </c>
    </row>
    <row r="1039" hidden="1">
      <c r="A1039" s="11">
        <v>1034.0</v>
      </c>
      <c r="B1039" s="11" t="s">
        <v>1258</v>
      </c>
      <c r="C1039" s="11" t="s">
        <v>2484</v>
      </c>
      <c r="D1039" s="11" t="s">
        <v>149</v>
      </c>
      <c r="E1039" s="11" t="s">
        <v>125</v>
      </c>
      <c r="F1039" s="21"/>
      <c r="G1039" s="11" t="s">
        <v>79</v>
      </c>
      <c r="H1039" s="153">
        <v>37554.0</v>
      </c>
      <c r="I1039" s="11" t="s">
        <v>2138</v>
      </c>
      <c r="J1039" s="11" t="s">
        <v>2122</v>
      </c>
      <c r="K1039" s="11" t="s">
        <v>2122</v>
      </c>
      <c r="L1039" s="11" t="s">
        <v>2123</v>
      </c>
      <c r="M1039" s="11" t="s">
        <v>2124</v>
      </c>
      <c r="N1039" s="11" t="s">
        <v>513</v>
      </c>
      <c r="O1039" s="11" t="s">
        <v>2171</v>
      </c>
      <c r="P1039" s="11" t="s">
        <v>90</v>
      </c>
    </row>
    <row r="1040" hidden="1">
      <c r="A1040" s="11">
        <v>1035.0</v>
      </c>
      <c r="B1040" s="11" t="s">
        <v>645</v>
      </c>
      <c r="C1040" s="11" t="s">
        <v>2153</v>
      </c>
      <c r="D1040" s="11" t="s">
        <v>404</v>
      </c>
      <c r="E1040" s="11" t="s">
        <v>259</v>
      </c>
      <c r="F1040" s="21"/>
      <c r="G1040" s="11" t="s">
        <v>96</v>
      </c>
      <c r="H1040" s="152">
        <v>39465.0</v>
      </c>
      <c r="I1040" s="11" t="s">
        <v>2138</v>
      </c>
      <c r="J1040" s="11" t="s">
        <v>2122</v>
      </c>
      <c r="K1040" s="11" t="s">
        <v>2122</v>
      </c>
      <c r="L1040" s="11" t="s">
        <v>2123</v>
      </c>
      <c r="M1040" s="11" t="s">
        <v>2124</v>
      </c>
      <c r="N1040" s="11" t="s">
        <v>851</v>
      </c>
      <c r="O1040" s="11" t="s">
        <v>2152</v>
      </c>
      <c r="P1040" s="11" t="s">
        <v>83</v>
      </c>
    </row>
    <row r="1041" hidden="1">
      <c r="A1041" s="11">
        <v>1036.0</v>
      </c>
      <c r="B1041" s="11" t="s">
        <v>1739</v>
      </c>
      <c r="C1041" s="11" t="s">
        <v>2144</v>
      </c>
      <c r="D1041" s="11" t="s">
        <v>213</v>
      </c>
      <c r="E1041" s="11" t="s">
        <v>1740</v>
      </c>
      <c r="F1041" s="21"/>
      <c r="G1041" s="11" t="s">
        <v>79</v>
      </c>
      <c r="H1041" s="152">
        <v>36729.0</v>
      </c>
      <c r="I1041" s="11" t="s">
        <v>2121</v>
      </c>
      <c r="J1041" s="11" t="s">
        <v>2122</v>
      </c>
      <c r="K1041" s="11" t="s">
        <v>2122</v>
      </c>
      <c r="L1041" s="11" t="s">
        <v>2123</v>
      </c>
      <c r="M1041" s="11" t="s">
        <v>2124</v>
      </c>
      <c r="N1041" s="11" t="s">
        <v>1577</v>
      </c>
      <c r="O1041" s="11" t="s">
        <v>2139</v>
      </c>
      <c r="P1041" s="11" t="s">
        <v>90</v>
      </c>
    </row>
    <row r="1042" hidden="1">
      <c r="A1042" s="11">
        <v>1037.0</v>
      </c>
      <c r="B1042" s="11" t="s">
        <v>2525</v>
      </c>
      <c r="C1042" s="11" t="s">
        <v>2444</v>
      </c>
      <c r="D1042" s="11" t="s">
        <v>1314</v>
      </c>
      <c r="E1042" s="11" t="s">
        <v>154</v>
      </c>
      <c r="F1042" s="21"/>
      <c r="G1042" s="11" t="s">
        <v>79</v>
      </c>
      <c r="H1042" s="152">
        <v>36378.0</v>
      </c>
      <c r="I1042" s="11" t="s">
        <v>2138</v>
      </c>
      <c r="J1042" s="11" t="s">
        <v>2122</v>
      </c>
      <c r="K1042" s="11" t="s">
        <v>2122</v>
      </c>
      <c r="L1042" s="11" t="s">
        <v>2123</v>
      </c>
      <c r="M1042" s="11" t="s">
        <v>2124</v>
      </c>
      <c r="N1042" s="11" t="s">
        <v>1631</v>
      </c>
      <c r="O1042" s="11" t="s">
        <v>2134</v>
      </c>
      <c r="P1042" s="11" t="s">
        <v>90</v>
      </c>
    </row>
    <row r="1043" hidden="1">
      <c r="A1043" s="11">
        <v>1038.0</v>
      </c>
      <c r="B1043" s="11" t="s">
        <v>1403</v>
      </c>
      <c r="C1043" s="11" t="s">
        <v>2137</v>
      </c>
      <c r="D1043" s="11" t="s">
        <v>1404</v>
      </c>
      <c r="E1043" s="11" t="s">
        <v>283</v>
      </c>
      <c r="F1043" s="21"/>
      <c r="G1043" s="11" t="s">
        <v>96</v>
      </c>
      <c r="H1043" s="152">
        <v>38491.0</v>
      </c>
      <c r="I1043" s="11" t="s">
        <v>2138</v>
      </c>
      <c r="J1043" s="11" t="s">
        <v>2122</v>
      </c>
      <c r="K1043" s="11" t="s">
        <v>2122</v>
      </c>
      <c r="L1043" s="11" t="s">
        <v>2123</v>
      </c>
      <c r="M1043" s="11" t="s">
        <v>2124</v>
      </c>
      <c r="N1043" s="11" t="s">
        <v>1182</v>
      </c>
      <c r="O1043" s="11" t="s">
        <v>2164</v>
      </c>
      <c r="P1043" s="11" t="s">
        <v>81</v>
      </c>
    </row>
    <row r="1044" hidden="1">
      <c r="A1044" s="11">
        <v>1039.0</v>
      </c>
      <c r="B1044" s="11" t="s">
        <v>441</v>
      </c>
      <c r="C1044" s="11" t="s">
        <v>2526</v>
      </c>
      <c r="D1044" s="11" t="s">
        <v>161</v>
      </c>
      <c r="E1044" s="11" t="s">
        <v>78</v>
      </c>
      <c r="F1044" s="21"/>
      <c r="G1044" s="11" t="s">
        <v>79</v>
      </c>
      <c r="H1044" s="152">
        <v>40379.0</v>
      </c>
      <c r="I1044" s="11" t="s">
        <v>2121</v>
      </c>
      <c r="J1044" s="11" t="s">
        <v>2122</v>
      </c>
      <c r="K1044" s="11" t="s">
        <v>2122</v>
      </c>
      <c r="L1044" s="11" t="s">
        <v>2123</v>
      </c>
      <c r="M1044" s="11" t="s">
        <v>2124</v>
      </c>
      <c r="N1044" s="11" t="s">
        <v>1763</v>
      </c>
      <c r="O1044" s="11" t="s">
        <v>2129</v>
      </c>
      <c r="P1044" s="11" t="s">
        <v>83</v>
      </c>
    </row>
    <row r="1045" hidden="1">
      <c r="A1045" s="11">
        <v>1040.0</v>
      </c>
      <c r="B1045" s="11" t="s">
        <v>1708</v>
      </c>
      <c r="C1045" s="11" t="s">
        <v>2135</v>
      </c>
      <c r="D1045" s="11" t="s">
        <v>525</v>
      </c>
      <c r="E1045" s="11" t="s">
        <v>446</v>
      </c>
      <c r="F1045" s="21"/>
      <c r="G1045" s="11" t="s">
        <v>96</v>
      </c>
      <c r="H1045" s="152">
        <v>36940.0</v>
      </c>
      <c r="I1045" s="11" t="s">
        <v>2121</v>
      </c>
      <c r="J1045" s="11" t="s">
        <v>2122</v>
      </c>
      <c r="K1045" s="11" t="s">
        <v>2122</v>
      </c>
      <c r="L1045" s="11" t="s">
        <v>2123</v>
      </c>
      <c r="M1045" s="11" t="s">
        <v>2124</v>
      </c>
      <c r="N1045" s="11" t="s">
        <v>1547</v>
      </c>
      <c r="O1045" s="11" t="s">
        <v>2139</v>
      </c>
      <c r="P1045" s="11" t="s">
        <v>90</v>
      </c>
    </row>
    <row r="1046" hidden="1">
      <c r="A1046" s="11">
        <v>1041.0</v>
      </c>
      <c r="B1046" s="11" t="s">
        <v>2527</v>
      </c>
      <c r="C1046" s="11" t="s">
        <v>2413</v>
      </c>
      <c r="D1046" s="11" t="s">
        <v>125</v>
      </c>
      <c r="E1046" s="11" t="s">
        <v>149</v>
      </c>
      <c r="F1046" s="21"/>
      <c r="G1046" s="11" t="s">
        <v>79</v>
      </c>
      <c r="H1046" s="152">
        <v>37160.0</v>
      </c>
      <c r="I1046" s="11" t="s">
        <v>2138</v>
      </c>
      <c r="J1046" s="11" t="s">
        <v>2122</v>
      </c>
      <c r="K1046" s="11" t="s">
        <v>2122</v>
      </c>
      <c r="L1046" s="11" t="s">
        <v>2123</v>
      </c>
      <c r="M1046" s="11" t="s">
        <v>2124</v>
      </c>
      <c r="N1046" s="11" t="s">
        <v>1216</v>
      </c>
      <c r="O1046" s="11" t="s">
        <v>2136</v>
      </c>
      <c r="P1046" s="11" t="s">
        <v>90</v>
      </c>
    </row>
    <row r="1047" hidden="1">
      <c r="A1047" s="11">
        <v>1042.0</v>
      </c>
      <c r="B1047" s="11" t="s">
        <v>470</v>
      </c>
      <c r="C1047" s="11" t="s">
        <v>2290</v>
      </c>
      <c r="D1047" s="11" t="s">
        <v>235</v>
      </c>
      <c r="E1047" s="11" t="s">
        <v>102</v>
      </c>
      <c r="F1047" s="21"/>
      <c r="G1047" s="11" t="s">
        <v>96</v>
      </c>
      <c r="H1047" s="152">
        <v>36408.0</v>
      </c>
      <c r="I1047" s="11" t="s">
        <v>2528</v>
      </c>
      <c r="J1047" s="11" t="s">
        <v>2122</v>
      </c>
      <c r="K1047" s="11" t="s">
        <v>2122</v>
      </c>
      <c r="L1047" s="11" t="s">
        <v>2123</v>
      </c>
      <c r="M1047" s="11" t="s">
        <v>2124</v>
      </c>
      <c r="N1047" s="11" t="s">
        <v>1661</v>
      </c>
      <c r="O1047" s="11" t="s">
        <v>2134</v>
      </c>
      <c r="P1047" s="11" t="s">
        <v>90</v>
      </c>
    </row>
    <row r="1048" hidden="1">
      <c r="A1048" s="11">
        <v>1043.0</v>
      </c>
      <c r="B1048" s="11" t="s">
        <v>470</v>
      </c>
      <c r="C1048" s="11" t="s">
        <v>2529</v>
      </c>
      <c r="D1048" s="11" t="s">
        <v>244</v>
      </c>
      <c r="E1048" s="11" t="s">
        <v>266</v>
      </c>
      <c r="F1048" s="21"/>
      <c r="G1048" s="11" t="s">
        <v>96</v>
      </c>
      <c r="H1048" s="152">
        <v>37005.0</v>
      </c>
      <c r="I1048" s="11" t="s">
        <v>2121</v>
      </c>
      <c r="J1048" s="11" t="s">
        <v>2122</v>
      </c>
      <c r="K1048" s="11" t="s">
        <v>2122</v>
      </c>
      <c r="L1048" s="11" t="s">
        <v>2123</v>
      </c>
      <c r="M1048" s="11" t="s">
        <v>2124</v>
      </c>
      <c r="N1048" s="11" t="s">
        <v>1343</v>
      </c>
      <c r="O1048" s="11" t="s">
        <v>2136</v>
      </c>
      <c r="P1048" s="11" t="s">
        <v>90</v>
      </c>
    </row>
    <row r="1049" hidden="1">
      <c r="A1049" s="11">
        <v>1044.0</v>
      </c>
      <c r="B1049" s="11" t="s">
        <v>470</v>
      </c>
      <c r="C1049" s="11" t="s">
        <v>2529</v>
      </c>
      <c r="D1049" s="11" t="s">
        <v>362</v>
      </c>
      <c r="E1049" s="11" t="s">
        <v>120</v>
      </c>
      <c r="F1049" s="21"/>
      <c r="G1049" s="11" t="s">
        <v>96</v>
      </c>
      <c r="H1049" s="152">
        <v>39053.0</v>
      </c>
      <c r="I1049" s="11" t="s">
        <v>2121</v>
      </c>
      <c r="J1049" s="11" t="s">
        <v>2122</v>
      </c>
      <c r="K1049" s="11" t="s">
        <v>2122</v>
      </c>
      <c r="L1049" s="11" t="s">
        <v>2123</v>
      </c>
      <c r="M1049" s="11" t="s">
        <v>2124</v>
      </c>
      <c r="N1049" s="11" t="s">
        <v>80</v>
      </c>
      <c r="O1049" s="11" t="s">
        <v>2131</v>
      </c>
      <c r="P1049" s="11" t="s">
        <v>81</v>
      </c>
    </row>
    <row r="1050" hidden="1">
      <c r="A1050" s="11">
        <v>1045.0</v>
      </c>
      <c r="B1050" s="11" t="s">
        <v>886</v>
      </c>
      <c r="C1050" s="11" t="s">
        <v>2167</v>
      </c>
      <c r="D1050" s="11" t="s">
        <v>236</v>
      </c>
      <c r="E1050" s="11" t="s">
        <v>94</v>
      </c>
      <c r="F1050" s="21"/>
      <c r="G1050" s="11" t="s">
        <v>96</v>
      </c>
      <c r="H1050" s="152">
        <v>39616.0</v>
      </c>
      <c r="I1050" s="11" t="s">
        <v>2297</v>
      </c>
      <c r="J1050" s="11" t="s">
        <v>2122</v>
      </c>
      <c r="K1050" s="11" t="s">
        <v>2122</v>
      </c>
      <c r="L1050" s="11" t="s">
        <v>2123</v>
      </c>
      <c r="M1050" s="11" t="s">
        <v>2124</v>
      </c>
      <c r="N1050" s="11" t="s">
        <v>669</v>
      </c>
      <c r="O1050" s="11" t="s">
        <v>2141</v>
      </c>
      <c r="P1050" s="11" t="s">
        <v>83</v>
      </c>
    </row>
    <row r="1051" hidden="1">
      <c r="A1051" s="11">
        <v>1046.0</v>
      </c>
      <c r="B1051" s="11" t="s">
        <v>521</v>
      </c>
      <c r="C1051" s="11" t="s">
        <v>2142</v>
      </c>
      <c r="D1051" s="11" t="s">
        <v>908</v>
      </c>
      <c r="E1051" s="11" t="s">
        <v>110</v>
      </c>
      <c r="F1051" s="21"/>
      <c r="G1051" s="11" t="s">
        <v>96</v>
      </c>
      <c r="H1051" s="152">
        <v>38091.0</v>
      </c>
      <c r="I1051" s="11" t="s">
        <v>2138</v>
      </c>
      <c r="J1051" s="11" t="s">
        <v>2122</v>
      </c>
      <c r="K1051" s="11" t="s">
        <v>2122</v>
      </c>
      <c r="L1051" s="11" t="s">
        <v>2123</v>
      </c>
      <c r="M1051" s="11" t="s">
        <v>2124</v>
      </c>
      <c r="N1051" s="11" t="s">
        <v>1302</v>
      </c>
      <c r="O1051" s="11" t="s">
        <v>2164</v>
      </c>
      <c r="P1051" s="11" t="s">
        <v>81</v>
      </c>
    </row>
    <row r="1052" hidden="1">
      <c r="A1052" s="11">
        <v>1047.0</v>
      </c>
      <c r="B1052" s="11" t="s">
        <v>521</v>
      </c>
      <c r="C1052" s="11" t="s">
        <v>2156</v>
      </c>
      <c r="D1052" s="11" t="s">
        <v>1503</v>
      </c>
      <c r="E1052" s="21"/>
      <c r="F1052" s="21"/>
      <c r="G1052" s="11" t="s">
        <v>96</v>
      </c>
      <c r="H1052" s="152">
        <v>38178.0</v>
      </c>
      <c r="I1052" s="11" t="s">
        <v>2138</v>
      </c>
      <c r="J1052" s="11" t="s">
        <v>2122</v>
      </c>
      <c r="K1052" s="11" t="s">
        <v>2122</v>
      </c>
      <c r="L1052" s="11" t="s">
        <v>2123</v>
      </c>
      <c r="M1052" s="11" t="s">
        <v>2124</v>
      </c>
      <c r="N1052" s="11" t="s">
        <v>1302</v>
      </c>
      <c r="O1052" s="11" t="s">
        <v>2164</v>
      </c>
      <c r="P1052" s="11" t="s">
        <v>81</v>
      </c>
    </row>
    <row r="1053" hidden="1">
      <c r="A1053" s="11">
        <v>1048.0</v>
      </c>
      <c r="B1053" s="11" t="s">
        <v>581</v>
      </c>
      <c r="C1053" s="11" t="s">
        <v>2126</v>
      </c>
      <c r="D1053" s="11" t="s">
        <v>149</v>
      </c>
      <c r="E1053" s="11" t="s">
        <v>335</v>
      </c>
      <c r="F1053" s="21"/>
      <c r="G1053" s="11" t="s">
        <v>79</v>
      </c>
      <c r="H1053" s="152">
        <v>40487.0</v>
      </c>
      <c r="I1053" s="11" t="s">
        <v>2121</v>
      </c>
      <c r="J1053" s="11" t="s">
        <v>2122</v>
      </c>
      <c r="K1053" s="11" t="s">
        <v>2122</v>
      </c>
      <c r="L1053" s="11" t="s">
        <v>2123</v>
      </c>
      <c r="M1053" s="11" t="s">
        <v>2124</v>
      </c>
      <c r="N1053" s="11" t="s">
        <v>1768</v>
      </c>
      <c r="O1053" s="11" t="s">
        <v>2129</v>
      </c>
      <c r="P1053" s="11" t="s">
        <v>83</v>
      </c>
    </row>
    <row r="1054" hidden="1">
      <c r="A1054" s="11">
        <v>1049.0</v>
      </c>
      <c r="B1054" s="11" t="s">
        <v>934</v>
      </c>
      <c r="C1054" s="11" t="s">
        <v>70</v>
      </c>
      <c r="D1054" s="11" t="s">
        <v>935</v>
      </c>
      <c r="E1054" s="21"/>
      <c r="F1054" s="21"/>
      <c r="G1054" s="11" t="s">
        <v>79</v>
      </c>
      <c r="H1054" s="152">
        <v>39536.0</v>
      </c>
      <c r="I1054" s="11" t="s">
        <v>2138</v>
      </c>
      <c r="J1054" s="11" t="s">
        <v>2122</v>
      </c>
      <c r="K1054" s="11" t="s">
        <v>2122</v>
      </c>
      <c r="L1054" s="11" t="s">
        <v>2123</v>
      </c>
      <c r="M1054" s="11" t="s">
        <v>2124</v>
      </c>
      <c r="N1054" s="11" t="s">
        <v>729</v>
      </c>
      <c r="O1054" s="11" t="s">
        <v>2141</v>
      </c>
      <c r="P1054" s="11" t="s">
        <v>83</v>
      </c>
    </row>
    <row r="1055" hidden="1">
      <c r="A1055" s="11">
        <v>1050.0</v>
      </c>
      <c r="B1055" s="11" t="s">
        <v>934</v>
      </c>
      <c r="C1055" s="11" t="s">
        <v>2313</v>
      </c>
      <c r="D1055" s="11" t="s">
        <v>94</v>
      </c>
      <c r="E1055" s="11" t="s">
        <v>200</v>
      </c>
      <c r="F1055" s="21"/>
      <c r="G1055" s="11" t="s">
        <v>96</v>
      </c>
      <c r="H1055" s="152">
        <v>38260.0</v>
      </c>
      <c r="I1055" s="11" t="s">
        <v>2138</v>
      </c>
      <c r="J1055" s="11" t="s">
        <v>2122</v>
      </c>
      <c r="K1055" s="11" t="s">
        <v>2122</v>
      </c>
      <c r="L1055" s="11" t="s">
        <v>2123</v>
      </c>
      <c r="M1055" s="11" t="s">
        <v>2124</v>
      </c>
      <c r="N1055" s="11" t="s">
        <v>1237</v>
      </c>
      <c r="O1055" s="11" t="s">
        <v>2164</v>
      </c>
      <c r="P1055" s="11" t="s">
        <v>81</v>
      </c>
    </row>
    <row r="1056" hidden="1">
      <c r="A1056" s="11">
        <v>1051.0</v>
      </c>
      <c r="B1056" s="11" t="s">
        <v>2530</v>
      </c>
      <c r="C1056" s="11" t="s">
        <v>2460</v>
      </c>
      <c r="D1056" s="11" t="s">
        <v>236</v>
      </c>
      <c r="E1056" s="11" t="s">
        <v>110</v>
      </c>
      <c r="F1056" s="21"/>
      <c r="G1056" s="11" t="s">
        <v>96</v>
      </c>
      <c r="H1056" s="152">
        <v>40701.0</v>
      </c>
      <c r="I1056" s="11" t="s">
        <v>2121</v>
      </c>
      <c r="J1056" s="11" t="s">
        <v>2122</v>
      </c>
      <c r="K1056" s="11" t="s">
        <v>2122</v>
      </c>
      <c r="L1056" s="11" t="s">
        <v>2123</v>
      </c>
      <c r="M1056" s="11" t="s">
        <v>2124</v>
      </c>
      <c r="N1056" s="11" t="s">
        <v>1005</v>
      </c>
      <c r="O1056" s="11" t="s">
        <v>2155</v>
      </c>
      <c r="P1056" s="11" t="s">
        <v>83</v>
      </c>
    </row>
    <row r="1057" hidden="1">
      <c r="A1057" s="11">
        <v>1052.0</v>
      </c>
      <c r="B1057" s="11" t="s">
        <v>2531</v>
      </c>
      <c r="C1057" s="11" t="s">
        <v>2142</v>
      </c>
      <c r="D1057" s="11" t="s">
        <v>589</v>
      </c>
      <c r="E1057" s="11" t="s">
        <v>110</v>
      </c>
      <c r="F1057" s="21"/>
      <c r="G1057" s="11" t="s">
        <v>96</v>
      </c>
      <c r="H1057" s="152">
        <v>36440.0</v>
      </c>
      <c r="I1057" s="11" t="s">
        <v>2121</v>
      </c>
      <c r="J1057" s="11" t="s">
        <v>2122</v>
      </c>
      <c r="K1057" s="11" t="s">
        <v>2122</v>
      </c>
      <c r="L1057" s="11" t="s">
        <v>2123</v>
      </c>
      <c r="M1057" s="11" t="s">
        <v>2124</v>
      </c>
      <c r="N1057" s="11" t="s">
        <v>1661</v>
      </c>
      <c r="O1057" s="11" t="s">
        <v>2134</v>
      </c>
      <c r="P1057" s="11" t="s">
        <v>90</v>
      </c>
    </row>
    <row r="1058" hidden="1">
      <c r="A1058" s="11">
        <v>1053.0</v>
      </c>
      <c r="B1058" s="11" t="s">
        <v>1465</v>
      </c>
      <c r="C1058" s="11" t="s">
        <v>2148</v>
      </c>
      <c r="D1058" s="11" t="s">
        <v>482</v>
      </c>
      <c r="E1058" s="11" t="s">
        <v>491</v>
      </c>
      <c r="F1058" s="21"/>
      <c r="G1058" s="11" t="s">
        <v>79</v>
      </c>
      <c r="H1058" s="153">
        <v>38352.0</v>
      </c>
      <c r="I1058" s="11" t="s">
        <v>2138</v>
      </c>
      <c r="J1058" s="11" t="s">
        <v>2122</v>
      </c>
      <c r="K1058" s="11" t="s">
        <v>2122</v>
      </c>
      <c r="L1058" s="11" t="s">
        <v>2123</v>
      </c>
      <c r="M1058" s="11" t="s">
        <v>2124</v>
      </c>
      <c r="N1058" s="11" t="s">
        <v>1237</v>
      </c>
      <c r="O1058" s="11" t="s">
        <v>2164</v>
      </c>
      <c r="P1058" s="11" t="s">
        <v>81</v>
      </c>
    </row>
    <row r="1059" hidden="1">
      <c r="A1059" s="11">
        <v>1054.0</v>
      </c>
      <c r="B1059" s="11" t="s">
        <v>1741</v>
      </c>
      <c r="C1059" s="11" t="s">
        <v>2265</v>
      </c>
      <c r="D1059" s="11" t="s">
        <v>107</v>
      </c>
      <c r="E1059" s="11" t="s">
        <v>173</v>
      </c>
      <c r="F1059" s="21"/>
      <c r="G1059" s="11" t="s">
        <v>79</v>
      </c>
      <c r="H1059" s="152">
        <v>36939.0</v>
      </c>
      <c r="I1059" s="11" t="s">
        <v>2121</v>
      </c>
      <c r="J1059" s="11" t="s">
        <v>2122</v>
      </c>
      <c r="K1059" s="11" t="s">
        <v>2122</v>
      </c>
      <c r="L1059" s="11" t="s">
        <v>2123</v>
      </c>
      <c r="M1059" s="11" t="s">
        <v>2124</v>
      </c>
      <c r="N1059" s="11" t="s">
        <v>1577</v>
      </c>
      <c r="O1059" s="11" t="s">
        <v>2139</v>
      </c>
      <c r="P1059" s="11" t="s">
        <v>90</v>
      </c>
    </row>
    <row r="1060" hidden="1">
      <c r="A1060" s="11">
        <v>1055.0</v>
      </c>
      <c r="B1060" s="11" t="s">
        <v>378</v>
      </c>
      <c r="C1060" s="11" t="s">
        <v>2532</v>
      </c>
      <c r="D1060" s="11" t="s">
        <v>2533</v>
      </c>
      <c r="E1060" s="21"/>
      <c r="F1060" s="21"/>
      <c r="G1060" s="11" t="s">
        <v>96</v>
      </c>
      <c r="H1060" s="152">
        <v>40370.0</v>
      </c>
      <c r="I1060" s="11" t="s">
        <v>2121</v>
      </c>
      <c r="J1060" s="11" t="s">
        <v>2122</v>
      </c>
      <c r="K1060" s="11" t="s">
        <v>2122</v>
      </c>
      <c r="L1060" s="11" t="s">
        <v>2123</v>
      </c>
      <c r="M1060" s="11" t="s">
        <v>2124</v>
      </c>
      <c r="N1060" s="11" t="s">
        <v>1768</v>
      </c>
      <c r="O1060" s="11" t="s">
        <v>2129</v>
      </c>
      <c r="P1060" s="11" t="s">
        <v>83</v>
      </c>
    </row>
    <row r="1061" hidden="1">
      <c r="A1061" s="11">
        <v>1056.0</v>
      </c>
      <c r="B1061" s="11" t="s">
        <v>378</v>
      </c>
      <c r="C1061" s="11" t="s">
        <v>70</v>
      </c>
      <c r="D1061" s="11" t="s">
        <v>2534</v>
      </c>
      <c r="E1061" s="11" t="s">
        <v>199</v>
      </c>
      <c r="F1061" s="21"/>
      <c r="G1061" s="11" t="s">
        <v>96</v>
      </c>
      <c r="H1061" s="153">
        <v>40896.0</v>
      </c>
      <c r="I1061" s="11" t="s">
        <v>2138</v>
      </c>
      <c r="J1061" s="11" t="s">
        <v>2122</v>
      </c>
      <c r="K1061" s="11" t="s">
        <v>2122</v>
      </c>
      <c r="L1061" s="11" t="s">
        <v>2123</v>
      </c>
      <c r="M1061" s="11" t="s">
        <v>2124</v>
      </c>
      <c r="N1061" s="11" t="s">
        <v>1056</v>
      </c>
      <c r="O1061" s="11" t="s">
        <v>2155</v>
      </c>
      <c r="P1061" s="11" t="s">
        <v>83</v>
      </c>
    </row>
    <row r="1062" hidden="1">
      <c r="A1062" s="11">
        <v>1057.0</v>
      </c>
      <c r="B1062" s="11" t="s">
        <v>2535</v>
      </c>
      <c r="C1062" s="11" t="s">
        <v>2160</v>
      </c>
      <c r="D1062" s="11" t="s">
        <v>252</v>
      </c>
      <c r="E1062" s="21"/>
      <c r="F1062" s="21"/>
      <c r="G1062" s="11" t="s">
        <v>96</v>
      </c>
      <c r="H1062" s="152">
        <v>36320.0</v>
      </c>
      <c r="I1062" s="11" t="s">
        <v>2121</v>
      </c>
      <c r="J1062" s="11" t="s">
        <v>2122</v>
      </c>
      <c r="K1062" s="11" t="s">
        <v>2122</v>
      </c>
      <c r="L1062" s="11" t="s">
        <v>2123</v>
      </c>
      <c r="M1062" s="11" t="s">
        <v>2124</v>
      </c>
      <c r="N1062" s="11" t="s">
        <v>1690</v>
      </c>
      <c r="O1062" s="11" t="s">
        <v>2134</v>
      </c>
      <c r="P1062" s="11" t="s">
        <v>90</v>
      </c>
    </row>
    <row r="1063" hidden="1">
      <c r="A1063" s="11">
        <v>1058.0</v>
      </c>
      <c r="B1063" s="11" t="s">
        <v>2536</v>
      </c>
      <c r="C1063" s="11" t="s">
        <v>2142</v>
      </c>
      <c r="D1063" s="11" t="s">
        <v>77</v>
      </c>
      <c r="E1063" s="11" t="s">
        <v>1594</v>
      </c>
      <c r="F1063" s="21"/>
      <c r="G1063" s="11" t="s">
        <v>79</v>
      </c>
      <c r="H1063" s="152">
        <v>37034.0</v>
      </c>
      <c r="I1063" s="11" t="s">
        <v>2121</v>
      </c>
      <c r="J1063" s="11" t="s">
        <v>2122</v>
      </c>
      <c r="K1063" s="11" t="s">
        <v>2122</v>
      </c>
      <c r="L1063" s="11" t="s">
        <v>2123</v>
      </c>
      <c r="M1063" s="11" t="s">
        <v>2124</v>
      </c>
      <c r="N1063" s="11" t="s">
        <v>1343</v>
      </c>
      <c r="O1063" s="11" t="s">
        <v>2136</v>
      </c>
      <c r="P1063" s="11" t="s">
        <v>90</v>
      </c>
    </row>
    <row r="1064" hidden="1">
      <c r="A1064" s="11">
        <v>1059.0</v>
      </c>
      <c r="B1064" s="11" t="s">
        <v>2537</v>
      </c>
      <c r="C1064" s="11" t="s">
        <v>2243</v>
      </c>
      <c r="D1064" s="11" t="s">
        <v>213</v>
      </c>
      <c r="E1064" s="11" t="s">
        <v>104</v>
      </c>
      <c r="F1064" s="21"/>
      <c r="G1064" s="11" t="s">
        <v>79</v>
      </c>
      <c r="H1064" s="152">
        <v>36500.0</v>
      </c>
      <c r="I1064" s="11" t="s">
        <v>2121</v>
      </c>
      <c r="J1064" s="11" t="s">
        <v>2122</v>
      </c>
      <c r="K1064" s="11" t="s">
        <v>2122</v>
      </c>
      <c r="L1064" s="11" t="s">
        <v>2123</v>
      </c>
      <c r="M1064" s="11" t="s">
        <v>2124</v>
      </c>
      <c r="N1064" s="11" t="s">
        <v>1607</v>
      </c>
      <c r="O1064" s="11" t="s">
        <v>2134</v>
      </c>
      <c r="P1064" s="11" t="s">
        <v>90</v>
      </c>
    </row>
    <row r="1065" hidden="1">
      <c r="A1065" s="11">
        <v>1060.0</v>
      </c>
      <c r="B1065" s="11" t="s">
        <v>1400</v>
      </c>
      <c r="C1065" s="11" t="s">
        <v>2142</v>
      </c>
      <c r="D1065" s="11" t="s">
        <v>369</v>
      </c>
      <c r="E1065" s="21"/>
      <c r="F1065" s="21"/>
      <c r="G1065" s="11" t="s">
        <v>96</v>
      </c>
      <c r="H1065" s="152">
        <v>37426.0</v>
      </c>
      <c r="I1065" s="11" t="s">
        <v>2138</v>
      </c>
      <c r="J1065" s="11" t="s">
        <v>2122</v>
      </c>
      <c r="K1065" s="11" t="s">
        <v>2122</v>
      </c>
      <c r="L1065" s="11" t="s">
        <v>2123</v>
      </c>
      <c r="M1065" s="11" t="s">
        <v>2124</v>
      </c>
      <c r="N1065" s="11" t="s">
        <v>836</v>
      </c>
      <c r="O1065" s="11" t="s">
        <v>2171</v>
      </c>
      <c r="P1065" s="11" t="s">
        <v>90</v>
      </c>
    </row>
    <row r="1066" hidden="1">
      <c r="A1066" s="11">
        <v>1061.0</v>
      </c>
      <c r="B1066" s="11" t="s">
        <v>2538</v>
      </c>
      <c r="C1066" s="11" t="s">
        <v>2137</v>
      </c>
      <c r="D1066" s="11" t="s">
        <v>143</v>
      </c>
      <c r="E1066" s="11" t="s">
        <v>148</v>
      </c>
      <c r="F1066" s="21"/>
      <c r="G1066" s="11" t="s">
        <v>79</v>
      </c>
      <c r="H1066" s="152">
        <v>38488.0</v>
      </c>
      <c r="I1066" s="11" t="s">
        <v>2539</v>
      </c>
      <c r="J1066" s="11" t="s">
        <v>2122</v>
      </c>
      <c r="K1066" s="11" t="s">
        <v>2122</v>
      </c>
      <c r="L1066" s="11" t="s">
        <v>2123</v>
      </c>
      <c r="M1066" s="11" t="s">
        <v>2124</v>
      </c>
      <c r="N1066" s="11" t="s">
        <v>858</v>
      </c>
      <c r="O1066" s="11" t="s">
        <v>2125</v>
      </c>
      <c r="P1066" s="11" t="s">
        <v>81</v>
      </c>
    </row>
    <row r="1067" hidden="1">
      <c r="A1067" s="11">
        <v>1062.0</v>
      </c>
      <c r="B1067" s="11" t="s">
        <v>1261</v>
      </c>
      <c r="C1067" s="11" t="s">
        <v>2144</v>
      </c>
      <c r="D1067" s="11" t="s">
        <v>110</v>
      </c>
      <c r="E1067" s="11" t="s">
        <v>896</v>
      </c>
      <c r="F1067" s="21"/>
      <c r="G1067" s="11" t="s">
        <v>96</v>
      </c>
      <c r="H1067" s="152">
        <v>37488.0</v>
      </c>
      <c r="I1067" s="11" t="s">
        <v>2540</v>
      </c>
      <c r="J1067" s="11" t="s">
        <v>2122</v>
      </c>
      <c r="K1067" s="11" t="s">
        <v>2122</v>
      </c>
      <c r="L1067" s="11" t="s">
        <v>2123</v>
      </c>
      <c r="M1067" s="11" t="s">
        <v>2124</v>
      </c>
      <c r="N1067" s="11" t="s">
        <v>513</v>
      </c>
      <c r="O1067" s="11" t="s">
        <v>2171</v>
      </c>
      <c r="P1067" s="11" t="s">
        <v>90</v>
      </c>
    </row>
    <row r="1068" hidden="1">
      <c r="A1068" s="11">
        <v>1063.0</v>
      </c>
      <c r="B1068" s="11" t="s">
        <v>184</v>
      </c>
      <c r="C1068" s="11" t="s">
        <v>2142</v>
      </c>
      <c r="D1068" s="11" t="s">
        <v>185</v>
      </c>
      <c r="E1068" s="11" t="s">
        <v>78</v>
      </c>
      <c r="F1068" s="21"/>
      <c r="G1068" s="11" t="s">
        <v>79</v>
      </c>
      <c r="H1068" s="153">
        <v>40478.0</v>
      </c>
      <c r="I1068" s="11" t="s">
        <v>2121</v>
      </c>
      <c r="J1068" s="11" t="s">
        <v>2122</v>
      </c>
      <c r="K1068" s="11" t="s">
        <v>2122</v>
      </c>
      <c r="L1068" s="11" t="s">
        <v>2123</v>
      </c>
      <c r="M1068" s="11" t="s">
        <v>2124</v>
      </c>
      <c r="N1068" s="11" t="s">
        <v>950</v>
      </c>
      <c r="O1068" s="11" t="s">
        <v>2155</v>
      </c>
      <c r="P1068" s="11" t="s">
        <v>83</v>
      </c>
    </row>
    <row r="1069" hidden="1">
      <c r="A1069" s="11">
        <v>1064.0</v>
      </c>
      <c r="B1069" s="11" t="s">
        <v>305</v>
      </c>
      <c r="C1069" s="11" t="s">
        <v>2142</v>
      </c>
      <c r="D1069" s="11" t="s">
        <v>1260</v>
      </c>
      <c r="E1069" s="11" t="s">
        <v>2541</v>
      </c>
      <c r="F1069" s="21"/>
      <c r="G1069" s="11" t="s">
        <v>79</v>
      </c>
      <c r="H1069" s="152">
        <v>40709.0</v>
      </c>
      <c r="I1069" s="11" t="s">
        <v>2130</v>
      </c>
      <c r="J1069" s="11" t="s">
        <v>2122</v>
      </c>
      <c r="K1069" s="11" t="s">
        <v>2122</v>
      </c>
      <c r="L1069" s="11" t="s">
        <v>2123</v>
      </c>
      <c r="M1069" s="11" t="s">
        <v>2124</v>
      </c>
      <c r="N1069" s="11" t="s">
        <v>1005</v>
      </c>
      <c r="O1069" s="11" t="s">
        <v>2155</v>
      </c>
      <c r="P1069" s="11" t="s">
        <v>83</v>
      </c>
    </row>
    <row r="1070" hidden="1">
      <c r="A1070" s="11">
        <v>1065.0</v>
      </c>
      <c r="B1070" s="11" t="s">
        <v>305</v>
      </c>
      <c r="C1070" s="11" t="s">
        <v>2135</v>
      </c>
      <c r="D1070" s="11" t="s">
        <v>434</v>
      </c>
      <c r="E1070" s="11" t="s">
        <v>1314</v>
      </c>
      <c r="F1070" s="21"/>
      <c r="G1070" s="11" t="s">
        <v>79</v>
      </c>
      <c r="H1070" s="152">
        <v>40774.0</v>
      </c>
      <c r="I1070" s="11" t="s">
        <v>2138</v>
      </c>
      <c r="J1070" s="11" t="s">
        <v>2122</v>
      </c>
      <c r="K1070" s="11" t="s">
        <v>2122</v>
      </c>
      <c r="L1070" s="11" t="s">
        <v>2123</v>
      </c>
      <c r="M1070" s="11" t="s">
        <v>2124</v>
      </c>
      <c r="N1070" s="11" t="s">
        <v>1005</v>
      </c>
      <c r="O1070" s="11" t="s">
        <v>2155</v>
      </c>
      <c r="P1070" s="11" t="s">
        <v>83</v>
      </c>
    </row>
    <row r="1071" hidden="1">
      <c r="A1071" s="11">
        <v>1066.0</v>
      </c>
      <c r="B1071" s="11" t="s">
        <v>305</v>
      </c>
      <c r="C1071" s="11" t="s">
        <v>2144</v>
      </c>
      <c r="D1071" s="11" t="s">
        <v>259</v>
      </c>
      <c r="E1071" s="11" t="s">
        <v>224</v>
      </c>
      <c r="F1071" s="21"/>
      <c r="G1071" s="11" t="s">
        <v>96</v>
      </c>
      <c r="H1071" s="152">
        <v>36624.0</v>
      </c>
      <c r="I1071" s="11" t="s">
        <v>2138</v>
      </c>
      <c r="J1071" s="11" t="s">
        <v>2122</v>
      </c>
      <c r="K1071" s="11" t="s">
        <v>2122</v>
      </c>
      <c r="L1071" s="11" t="s">
        <v>2123</v>
      </c>
      <c r="M1071" s="11" t="s">
        <v>2124</v>
      </c>
      <c r="N1071" s="11" t="s">
        <v>1520</v>
      </c>
      <c r="O1071" s="11" t="s">
        <v>2139</v>
      </c>
      <c r="P1071" s="11" t="s">
        <v>90</v>
      </c>
    </row>
    <row r="1072" hidden="1">
      <c r="A1072" s="11">
        <v>1067.0</v>
      </c>
      <c r="B1072" s="11" t="s">
        <v>305</v>
      </c>
      <c r="C1072" s="11" t="s">
        <v>2144</v>
      </c>
      <c r="D1072" s="11" t="s">
        <v>314</v>
      </c>
      <c r="E1072" s="11" t="s">
        <v>110</v>
      </c>
      <c r="F1072" s="21"/>
      <c r="G1072" s="11" t="s">
        <v>96</v>
      </c>
      <c r="H1072" s="152">
        <v>38565.0</v>
      </c>
      <c r="I1072" s="11" t="s">
        <v>2138</v>
      </c>
      <c r="J1072" s="11" t="s">
        <v>2122</v>
      </c>
      <c r="K1072" s="11" t="s">
        <v>2122</v>
      </c>
      <c r="L1072" s="11" t="s">
        <v>2123</v>
      </c>
      <c r="M1072" s="11" t="s">
        <v>2124</v>
      </c>
      <c r="N1072" s="11" t="s">
        <v>858</v>
      </c>
      <c r="O1072" s="11" t="s">
        <v>2125</v>
      </c>
      <c r="P1072" s="11" t="s">
        <v>81</v>
      </c>
    </row>
    <row r="1073" hidden="1">
      <c r="A1073" s="11">
        <v>1068.0</v>
      </c>
      <c r="B1073" s="11" t="s">
        <v>305</v>
      </c>
      <c r="C1073" s="11" t="s">
        <v>2368</v>
      </c>
      <c r="D1073" s="11" t="s">
        <v>2542</v>
      </c>
      <c r="E1073" s="11" t="s">
        <v>1031</v>
      </c>
      <c r="F1073" s="21"/>
      <c r="G1073" s="11" t="s">
        <v>96</v>
      </c>
      <c r="H1073" s="152">
        <v>40389.0</v>
      </c>
      <c r="I1073" s="11" t="s">
        <v>2121</v>
      </c>
      <c r="J1073" s="11" t="s">
        <v>2122</v>
      </c>
      <c r="K1073" s="11" t="s">
        <v>2122</v>
      </c>
      <c r="L1073" s="11" t="s">
        <v>2123</v>
      </c>
      <c r="M1073" s="11" t="s">
        <v>2124</v>
      </c>
      <c r="N1073" s="11" t="s">
        <v>1763</v>
      </c>
      <c r="O1073" s="11" t="s">
        <v>2129</v>
      </c>
      <c r="P1073" s="11" t="s">
        <v>83</v>
      </c>
    </row>
    <row r="1074" hidden="1">
      <c r="A1074" s="11">
        <v>1069.0</v>
      </c>
      <c r="B1074" s="11" t="s">
        <v>583</v>
      </c>
      <c r="C1074" s="11" t="s">
        <v>2177</v>
      </c>
      <c r="D1074" s="11" t="s">
        <v>1045</v>
      </c>
      <c r="E1074" s="11" t="s">
        <v>540</v>
      </c>
      <c r="F1074" s="21"/>
      <c r="G1074" s="11" t="s">
        <v>79</v>
      </c>
      <c r="H1074" s="152">
        <v>38846.0</v>
      </c>
      <c r="I1074" s="11" t="s">
        <v>2145</v>
      </c>
      <c r="J1074" s="11" t="s">
        <v>2122</v>
      </c>
      <c r="K1074" s="11" t="s">
        <v>2122</v>
      </c>
      <c r="L1074" s="11" t="s">
        <v>2123</v>
      </c>
      <c r="M1074" s="11" t="s">
        <v>2124</v>
      </c>
      <c r="N1074" s="11" t="s">
        <v>279</v>
      </c>
      <c r="O1074" s="11" t="s">
        <v>2131</v>
      </c>
      <c r="P1074" s="11" t="s">
        <v>81</v>
      </c>
    </row>
    <row r="1075" hidden="1">
      <c r="A1075" s="11">
        <v>1070.0</v>
      </c>
      <c r="B1075" s="11" t="s">
        <v>583</v>
      </c>
      <c r="C1075" s="11" t="s">
        <v>2177</v>
      </c>
      <c r="D1075" s="11" t="s">
        <v>584</v>
      </c>
      <c r="E1075" s="11" t="s">
        <v>542</v>
      </c>
      <c r="F1075" s="21"/>
      <c r="G1075" s="11" t="s">
        <v>79</v>
      </c>
      <c r="H1075" s="152">
        <v>40152.0</v>
      </c>
      <c r="I1075" s="11" t="s">
        <v>2143</v>
      </c>
      <c r="J1075" s="11" t="s">
        <v>2122</v>
      </c>
      <c r="K1075" s="11" t="s">
        <v>2122</v>
      </c>
      <c r="L1075" s="11" t="s">
        <v>2123</v>
      </c>
      <c r="M1075" s="11" t="s">
        <v>2124</v>
      </c>
      <c r="N1075" s="11" t="s">
        <v>1768</v>
      </c>
      <c r="O1075" s="11" t="s">
        <v>2129</v>
      </c>
      <c r="P1075" s="11" t="s">
        <v>83</v>
      </c>
    </row>
    <row r="1076" hidden="1">
      <c r="A1076" s="11">
        <v>1071.0</v>
      </c>
      <c r="B1076" s="11" t="s">
        <v>2543</v>
      </c>
      <c r="C1076" s="11" t="s">
        <v>70</v>
      </c>
      <c r="D1076" s="11" t="s">
        <v>395</v>
      </c>
      <c r="E1076" s="11" t="s">
        <v>235</v>
      </c>
      <c r="F1076" s="21"/>
      <c r="G1076" s="11" t="s">
        <v>96</v>
      </c>
      <c r="H1076" s="152">
        <v>37596.0</v>
      </c>
      <c r="I1076" s="11" t="s">
        <v>2121</v>
      </c>
      <c r="J1076" s="11" t="s">
        <v>2122</v>
      </c>
      <c r="K1076" s="11" t="s">
        <v>2122</v>
      </c>
      <c r="L1076" s="11" t="s">
        <v>2123</v>
      </c>
      <c r="M1076" s="11" t="s">
        <v>2124</v>
      </c>
      <c r="N1076" s="11" t="s">
        <v>1284</v>
      </c>
      <c r="O1076" s="11" t="s">
        <v>2136</v>
      </c>
      <c r="P1076" s="11" t="s">
        <v>90</v>
      </c>
    </row>
    <row r="1077" hidden="1">
      <c r="A1077" s="11">
        <v>1072.0</v>
      </c>
      <c r="B1077" s="11" t="s">
        <v>936</v>
      </c>
      <c r="C1077" s="11" t="s">
        <v>2167</v>
      </c>
      <c r="D1077" s="11" t="s">
        <v>78</v>
      </c>
      <c r="E1077" s="11" t="s">
        <v>119</v>
      </c>
      <c r="F1077" s="21"/>
      <c r="G1077" s="11" t="s">
        <v>79</v>
      </c>
      <c r="H1077" s="152">
        <v>39530.0</v>
      </c>
      <c r="I1077" s="11" t="s">
        <v>2323</v>
      </c>
      <c r="J1077" s="11" t="s">
        <v>2122</v>
      </c>
      <c r="K1077" s="11" t="s">
        <v>2122</v>
      </c>
      <c r="L1077" s="11" t="s">
        <v>2123</v>
      </c>
      <c r="M1077" s="11" t="s">
        <v>2124</v>
      </c>
      <c r="N1077" s="11" t="s">
        <v>729</v>
      </c>
      <c r="O1077" s="11" t="s">
        <v>2141</v>
      </c>
      <c r="P1077" s="11" t="s">
        <v>83</v>
      </c>
    </row>
    <row r="1078" hidden="1">
      <c r="A1078" s="11">
        <v>1073.0</v>
      </c>
      <c r="B1078" s="11" t="s">
        <v>1051</v>
      </c>
      <c r="C1078" s="11" t="s">
        <v>70</v>
      </c>
      <c r="D1078" s="11" t="s">
        <v>199</v>
      </c>
      <c r="E1078" s="11" t="s">
        <v>200</v>
      </c>
      <c r="F1078" s="21"/>
      <c r="G1078" s="11" t="s">
        <v>96</v>
      </c>
      <c r="H1078" s="153">
        <v>37217.0</v>
      </c>
      <c r="I1078" s="11" t="s">
        <v>2138</v>
      </c>
      <c r="J1078" s="11" t="s">
        <v>2122</v>
      </c>
      <c r="K1078" s="11" t="s">
        <v>2122</v>
      </c>
      <c r="L1078" s="11" t="s">
        <v>2123</v>
      </c>
      <c r="M1078" s="11" t="s">
        <v>2124</v>
      </c>
      <c r="N1078" s="11" t="s">
        <v>1284</v>
      </c>
      <c r="O1078" s="11" t="s">
        <v>2136</v>
      </c>
      <c r="P1078" s="11" t="s">
        <v>90</v>
      </c>
    </row>
    <row r="1079" hidden="1">
      <c r="A1079" s="11">
        <v>1074.0</v>
      </c>
      <c r="B1079" s="11" t="s">
        <v>1051</v>
      </c>
      <c r="C1079" s="11" t="s">
        <v>96</v>
      </c>
      <c r="D1079" s="11" t="s">
        <v>511</v>
      </c>
      <c r="E1079" s="21"/>
      <c r="F1079" s="21"/>
      <c r="G1079" s="11" t="s">
        <v>96</v>
      </c>
      <c r="H1079" s="152">
        <v>38965.0</v>
      </c>
      <c r="I1079" s="11" t="s">
        <v>2121</v>
      </c>
      <c r="J1079" s="11" t="s">
        <v>2122</v>
      </c>
      <c r="K1079" s="11" t="s">
        <v>2122</v>
      </c>
      <c r="L1079" s="11" t="s">
        <v>2123</v>
      </c>
      <c r="M1079" s="11" t="s">
        <v>2124</v>
      </c>
      <c r="N1079" s="11" t="s">
        <v>279</v>
      </c>
      <c r="O1079" s="11" t="s">
        <v>2131</v>
      </c>
      <c r="P1079" s="11" t="s">
        <v>81</v>
      </c>
    </row>
    <row r="1080" hidden="1">
      <c r="A1080" s="11">
        <v>1075.0</v>
      </c>
      <c r="B1080" s="11" t="s">
        <v>445</v>
      </c>
      <c r="C1080" s="11" t="s">
        <v>2148</v>
      </c>
      <c r="D1080" s="11" t="s">
        <v>110</v>
      </c>
      <c r="E1080" s="11" t="s">
        <v>446</v>
      </c>
      <c r="F1080" s="21"/>
      <c r="G1080" s="11" t="s">
        <v>96</v>
      </c>
      <c r="H1080" s="152">
        <v>40415.0</v>
      </c>
      <c r="I1080" s="11" t="s">
        <v>2130</v>
      </c>
      <c r="J1080" s="11" t="s">
        <v>2122</v>
      </c>
      <c r="K1080" s="11" t="s">
        <v>2122</v>
      </c>
      <c r="L1080" s="11" t="s">
        <v>2123</v>
      </c>
      <c r="M1080" s="11" t="s">
        <v>2124</v>
      </c>
      <c r="N1080" s="11" t="s">
        <v>1763</v>
      </c>
      <c r="O1080" s="11" t="s">
        <v>2129</v>
      </c>
      <c r="P1080" s="11" t="s">
        <v>83</v>
      </c>
    </row>
    <row r="1081" hidden="1">
      <c r="A1081" s="11">
        <v>1076.0</v>
      </c>
      <c r="B1081" s="11" t="s">
        <v>986</v>
      </c>
      <c r="C1081" s="11" t="s">
        <v>2144</v>
      </c>
      <c r="D1081" s="11" t="s">
        <v>731</v>
      </c>
      <c r="E1081" s="11" t="s">
        <v>77</v>
      </c>
      <c r="F1081" s="21"/>
      <c r="G1081" s="11" t="s">
        <v>79</v>
      </c>
      <c r="H1081" s="152">
        <v>38886.0</v>
      </c>
      <c r="I1081" s="11" t="s">
        <v>2138</v>
      </c>
      <c r="J1081" s="11" t="s">
        <v>2122</v>
      </c>
      <c r="K1081" s="11" t="s">
        <v>2122</v>
      </c>
      <c r="L1081" s="11" t="s">
        <v>2123</v>
      </c>
      <c r="M1081" s="11" t="s">
        <v>2124</v>
      </c>
      <c r="N1081" s="11" t="s">
        <v>279</v>
      </c>
      <c r="O1081" s="11" t="s">
        <v>2131</v>
      </c>
      <c r="P1081" s="11" t="s">
        <v>81</v>
      </c>
    </row>
    <row r="1082" hidden="1">
      <c r="A1082" s="11">
        <v>1077.0</v>
      </c>
      <c r="B1082" s="11" t="s">
        <v>1097</v>
      </c>
      <c r="C1082" s="11" t="s">
        <v>2167</v>
      </c>
      <c r="D1082" s="11" t="s">
        <v>515</v>
      </c>
      <c r="E1082" s="11" t="s">
        <v>77</v>
      </c>
      <c r="F1082" s="21"/>
      <c r="G1082" s="11" t="s">
        <v>79</v>
      </c>
      <c r="H1082" s="152">
        <v>37119.0</v>
      </c>
      <c r="I1082" s="11" t="s">
        <v>2121</v>
      </c>
      <c r="J1082" s="11" t="s">
        <v>2122</v>
      </c>
      <c r="K1082" s="11" t="s">
        <v>2122</v>
      </c>
      <c r="L1082" s="11" t="s">
        <v>2123</v>
      </c>
      <c r="M1082" s="11" t="s">
        <v>2124</v>
      </c>
      <c r="N1082" s="11" t="s">
        <v>1136</v>
      </c>
      <c r="O1082" s="11" t="s">
        <v>2136</v>
      </c>
      <c r="P1082" s="11" t="s">
        <v>90</v>
      </c>
    </row>
    <row r="1083" hidden="1">
      <c r="A1083" s="11">
        <v>1078.0</v>
      </c>
      <c r="B1083" s="11" t="s">
        <v>1137</v>
      </c>
      <c r="C1083" s="11" t="s">
        <v>2135</v>
      </c>
      <c r="D1083" s="11" t="s">
        <v>78</v>
      </c>
      <c r="E1083" s="11" t="s">
        <v>269</v>
      </c>
      <c r="F1083" s="21"/>
      <c r="G1083" s="11" t="s">
        <v>79</v>
      </c>
      <c r="H1083" s="153">
        <v>37946.0</v>
      </c>
      <c r="I1083" s="11" t="s">
        <v>2121</v>
      </c>
      <c r="J1083" s="11" t="s">
        <v>2122</v>
      </c>
      <c r="K1083" s="11" t="s">
        <v>2122</v>
      </c>
      <c r="L1083" s="11" t="s">
        <v>2123</v>
      </c>
      <c r="M1083" s="11" t="s">
        <v>2124</v>
      </c>
      <c r="N1083" s="11" t="s">
        <v>1470</v>
      </c>
      <c r="O1083" s="11" t="s">
        <v>2150</v>
      </c>
      <c r="P1083" s="11" t="s">
        <v>81</v>
      </c>
    </row>
    <row r="1084" hidden="1">
      <c r="A1084" s="11">
        <v>1079.0</v>
      </c>
      <c r="B1084" s="11" t="s">
        <v>708</v>
      </c>
      <c r="C1084" s="11" t="s">
        <v>2142</v>
      </c>
      <c r="D1084" s="11" t="s">
        <v>707</v>
      </c>
      <c r="E1084" s="21"/>
      <c r="F1084" s="21"/>
      <c r="G1084" s="11" t="s">
        <v>79</v>
      </c>
      <c r="H1084" s="152">
        <v>40149.0</v>
      </c>
      <c r="I1084" s="11" t="s">
        <v>2121</v>
      </c>
      <c r="J1084" s="11" t="s">
        <v>2122</v>
      </c>
      <c r="K1084" s="11" t="s">
        <v>2122</v>
      </c>
      <c r="L1084" s="11" t="s">
        <v>2123</v>
      </c>
      <c r="M1084" s="11" t="s">
        <v>2124</v>
      </c>
      <c r="N1084" s="11" t="s">
        <v>466</v>
      </c>
      <c r="O1084" s="11" t="s">
        <v>2127</v>
      </c>
      <c r="P1084" s="11" t="s">
        <v>83</v>
      </c>
    </row>
    <row r="1085" hidden="1">
      <c r="A1085" s="11">
        <v>1080.0</v>
      </c>
      <c r="B1085" s="11" t="s">
        <v>708</v>
      </c>
      <c r="C1085" s="11" t="s">
        <v>70</v>
      </c>
      <c r="D1085" s="11" t="s">
        <v>842</v>
      </c>
      <c r="E1085" s="11" t="s">
        <v>209</v>
      </c>
      <c r="F1085" s="21"/>
      <c r="G1085" s="11" t="s">
        <v>96</v>
      </c>
      <c r="H1085" s="152">
        <v>37567.0</v>
      </c>
      <c r="I1085" s="11" t="s">
        <v>2121</v>
      </c>
      <c r="J1085" s="11" t="s">
        <v>2122</v>
      </c>
      <c r="K1085" s="11" t="s">
        <v>2122</v>
      </c>
      <c r="L1085" s="11" t="s">
        <v>2123</v>
      </c>
      <c r="M1085" s="11" t="s">
        <v>2124</v>
      </c>
      <c r="N1085" s="11" t="s">
        <v>513</v>
      </c>
      <c r="O1085" s="11" t="s">
        <v>2171</v>
      </c>
      <c r="P1085" s="11" t="s">
        <v>90</v>
      </c>
    </row>
    <row r="1086" hidden="1">
      <c r="A1086" s="11">
        <v>1081.0</v>
      </c>
      <c r="B1086" s="11" t="s">
        <v>1542</v>
      </c>
      <c r="C1086" s="11" t="s">
        <v>2135</v>
      </c>
      <c r="D1086" s="11" t="s">
        <v>151</v>
      </c>
      <c r="E1086" s="11" t="s">
        <v>1543</v>
      </c>
      <c r="F1086" s="21"/>
      <c r="G1086" s="11" t="s">
        <v>96</v>
      </c>
      <c r="H1086" s="152">
        <v>37036.0</v>
      </c>
      <c r="I1086" s="11" t="s">
        <v>2544</v>
      </c>
      <c r="J1086" s="11" t="s">
        <v>2122</v>
      </c>
      <c r="K1086" s="11" t="s">
        <v>2122</v>
      </c>
      <c r="L1086" s="11" t="s">
        <v>2123</v>
      </c>
      <c r="M1086" s="11" t="s">
        <v>2124</v>
      </c>
      <c r="N1086" s="11" t="s">
        <v>1216</v>
      </c>
      <c r="O1086" s="11" t="s">
        <v>2136</v>
      </c>
      <c r="P1086" s="11" t="s">
        <v>90</v>
      </c>
    </row>
    <row r="1087" hidden="1">
      <c r="A1087" s="11">
        <v>1082.0</v>
      </c>
      <c r="B1087" s="11" t="s">
        <v>187</v>
      </c>
      <c r="C1087" s="11" t="s">
        <v>2153</v>
      </c>
      <c r="D1087" s="11" t="s">
        <v>76</v>
      </c>
      <c r="E1087" s="11" t="s">
        <v>78</v>
      </c>
      <c r="F1087" s="21"/>
      <c r="G1087" s="11" t="s">
        <v>79</v>
      </c>
      <c r="H1087" s="152">
        <v>40124.0</v>
      </c>
      <c r="I1087" s="11" t="s">
        <v>2138</v>
      </c>
      <c r="J1087" s="11" t="s">
        <v>2122</v>
      </c>
      <c r="K1087" s="11" t="s">
        <v>2122</v>
      </c>
      <c r="L1087" s="11" t="s">
        <v>2123</v>
      </c>
      <c r="M1087" s="11" t="s">
        <v>2124</v>
      </c>
      <c r="N1087" s="11" t="s">
        <v>529</v>
      </c>
      <c r="O1087" s="11" t="s">
        <v>2127</v>
      </c>
      <c r="P1087" s="11" t="s">
        <v>83</v>
      </c>
    </row>
    <row r="1088" hidden="1">
      <c r="A1088" s="11">
        <v>1083.0</v>
      </c>
      <c r="B1088" s="11" t="s">
        <v>187</v>
      </c>
      <c r="C1088" s="11" t="s">
        <v>2153</v>
      </c>
      <c r="D1088" s="11" t="s">
        <v>188</v>
      </c>
      <c r="E1088" s="11" t="s">
        <v>77</v>
      </c>
      <c r="F1088" s="21"/>
      <c r="G1088" s="11" t="s">
        <v>79</v>
      </c>
      <c r="H1088" s="153">
        <v>40887.0</v>
      </c>
      <c r="I1088" s="11" t="s">
        <v>2138</v>
      </c>
      <c r="J1088" s="11" t="s">
        <v>2122</v>
      </c>
      <c r="K1088" s="11" t="s">
        <v>2122</v>
      </c>
      <c r="L1088" s="11" t="s">
        <v>2123</v>
      </c>
      <c r="M1088" s="11" t="s">
        <v>2124</v>
      </c>
      <c r="N1088" s="11" t="s">
        <v>950</v>
      </c>
      <c r="O1088" s="11" t="s">
        <v>2155</v>
      </c>
      <c r="P1088" s="11" t="s">
        <v>83</v>
      </c>
    </row>
    <row r="1089" hidden="1">
      <c r="A1089" s="11">
        <v>1084.0</v>
      </c>
      <c r="B1089" s="11" t="s">
        <v>1463</v>
      </c>
      <c r="C1089" s="11" t="s">
        <v>96</v>
      </c>
      <c r="D1089" s="11" t="s">
        <v>656</v>
      </c>
      <c r="E1089" s="11" t="s">
        <v>662</v>
      </c>
      <c r="F1089" s="21"/>
      <c r="G1089" s="11" t="s">
        <v>96</v>
      </c>
      <c r="H1089" s="152">
        <v>37056.0</v>
      </c>
      <c r="I1089" s="11" t="s">
        <v>2121</v>
      </c>
      <c r="J1089" s="11" t="s">
        <v>2122</v>
      </c>
      <c r="K1089" s="11" t="s">
        <v>2122</v>
      </c>
      <c r="L1089" s="11" t="s">
        <v>2123</v>
      </c>
      <c r="M1089" s="11" t="s">
        <v>2124</v>
      </c>
      <c r="N1089" s="11" t="s">
        <v>995</v>
      </c>
      <c r="O1089" s="11" t="s">
        <v>2136</v>
      </c>
      <c r="P1089" s="11" t="s">
        <v>90</v>
      </c>
    </row>
    <row r="1090" hidden="1">
      <c r="A1090" s="11">
        <v>1085.0</v>
      </c>
      <c r="B1090" s="11" t="s">
        <v>447</v>
      </c>
      <c r="C1090" s="11" t="s">
        <v>96</v>
      </c>
      <c r="D1090" s="11" t="s">
        <v>448</v>
      </c>
      <c r="E1090" s="21"/>
      <c r="F1090" s="21"/>
      <c r="G1090" s="11" t="s">
        <v>79</v>
      </c>
      <c r="H1090" s="153">
        <v>40541.0</v>
      </c>
      <c r="I1090" s="11" t="s">
        <v>2130</v>
      </c>
      <c r="J1090" s="11" t="s">
        <v>2545</v>
      </c>
      <c r="K1090" s="11" t="s">
        <v>2206</v>
      </c>
      <c r="L1090" s="11" t="s">
        <v>2123</v>
      </c>
      <c r="M1090" s="11" t="s">
        <v>2124</v>
      </c>
      <c r="N1090" s="11" t="s">
        <v>1763</v>
      </c>
      <c r="O1090" s="11" t="s">
        <v>2129</v>
      </c>
      <c r="P1090" s="11" t="s">
        <v>83</v>
      </c>
    </row>
    <row r="1091" hidden="1">
      <c r="A1091" s="11">
        <v>1086.0</v>
      </c>
      <c r="B1091" s="11" t="s">
        <v>1402</v>
      </c>
      <c r="C1091" s="11" t="s">
        <v>2126</v>
      </c>
      <c r="D1091" s="11" t="s">
        <v>355</v>
      </c>
      <c r="E1091" s="21"/>
      <c r="F1091" s="21"/>
      <c r="G1091" s="11" t="s">
        <v>96</v>
      </c>
      <c r="H1091" s="152">
        <v>37419.0</v>
      </c>
      <c r="I1091" s="11" t="s">
        <v>2121</v>
      </c>
      <c r="J1091" s="11" t="s">
        <v>2122</v>
      </c>
      <c r="K1091" s="11" t="s">
        <v>2122</v>
      </c>
      <c r="L1091" s="11" t="s">
        <v>2123</v>
      </c>
      <c r="M1091" s="11" t="s">
        <v>2124</v>
      </c>
      <c r="N1091" s="11" t="s">
        <v>836</v>
      </c>
      <c r="O1091" s="11" t="s">
        <v>2171</v>
      </c>
      <c r="P1091" s="11" t="s">
        <v>90</v>
      </c>
    </row>
    <row r="1092" hidden="1">
      <c r="A1092" s="11">
        <v>1087.0</v>
      </c>
      <c r="B1092" s="11" t="s">
        <v>960</v>
      </c>
      <c r="C1092" s="11" t="s">
        <v>2194</v>
      </c>
      <c r="D1092" s="11" t="s">
        <v>2546</v>
      </c>
      <c r="E1092" s="21"/>
      <c r="F1092" s="21"/>
      <c r="G1092" s="11" t="s">
        <v>96</v>
      </c>
      <c r="H1092" s="152">
        <v>36200.0</v>
      </c>
      <c r="I1092" s="11" t="s">
        <v>2121</v>
      </c>
      <c r="J1092" s="11" t="s">
        <v>2122</v>
      </c>
      <c r="K1092" s="11" t="s">
        <v>2122</v>
      </c>
      <c r="L1092" s="11" t="s">
        <v>2123</v>
      </c>
      <c r="M1092" s="11" t="s">
        <v>2124</v>
      </c>
      <c r="N1092" s="11" t="s">
        <v>1722</v>
      </c>
      <c r="O1092" s="11" t="s">
        <v>2134</v>
      </c>
      <c r="P1092" s="11" t="s">
        <v>90</v>
      </c>
    </row>
    <row r="1093">
      <c r="A1093" s="11">
        <v>1088.0</v>
      </c>
      <c r="B1093" s="11" t="s">
        <v>960</v>
      </c>
      <c r="C1093" s="11" t="s">
        <v>2135</v>
      </c>
      <c r="D1093" s="11" t="s">
        <v>77</v>
      </c>
      <c r="E1093" s="21"/>
      <c r="F1093" s="21"/>
      <c r="G1093" s="11" t="s">
        <v>79</v>
      </c>
      <c r="H1093" s="152">
        <v>36865.0</v>
      </c>
      <c r="I1093" s="11" t="s">
        <v>2121</v>
      </c>
      <c r="J1093" s="11" t="s">
        <v>2122</v>
      </c>
      <c r="K1093" s="11" t="s">
        <v>2122</v>
      </c>
      <c r="L1093" s="11" t="s">
        <v>2123</v>
      </c>
      <c r="M1093" s="11" t="s">
        <v>2124</v>
      </c>
      <c r="N1093" s="11" t="s">
        <v>1410</v>
      </c>
      <c r="O1093" s="11" t="s">
        <v>2139</v>
      </c>
      <c r="P1093" s="11" t="s">
        <v>90</v>
      </c>
    </row>
    <row r="1094" hidden="1">
      <c r="A1094" s="11">
        <v>1089.0</v>
      </c>
      <c r="B1094" s="11" t="s">
        <v>960</v>
      </c>
      <c r="C1094" s="11" t="s">
        <v>2137</v>
      </c>
      <c r="D1094" s="11" t="s">
        <v>557</v>
      </c>
      <c r="E1094" s="11" t="s">
        <v>1464</v>
      </c>
      <c r="F1094" s="21"/>
      <c r="G1094" s="11" t="s">
        <v>79</v>
      </c>
      <c r="H1094" s="152">
        <v>37087.0</v>
      </c>
      <c r="I1094" s="11" t="s">
        <v>2547</v>
      </c>
      <c r="J1094" s="11" t="s">
        <v>2122</v>
      </c>
      <c r="K1094" s="11" t="s">
        <v>2122</v>
      </c>
      <c r="L1094" s="11" t="s">
        <v>2123</v>
      </c>
      <c r="M1094" s="11" t="s">
        <v>2124</v>
      </c>
      <c r="N1094" s="11" t="s">
        <v>995</v>
      </c>
      <c r="O1094" s="11" t="s">
        <v>2136</v>
      </c>
      <c r="P1094" s="11" t="s">
        <v>90</v>
      </c>
    </row>
    <row r="1095" hidden="1">
      <c r="A1095" s="11">
        <v>1090.0</v>
      </c>
      <c r="B1095" s="11" t="s">
        <v>960</v>
      </c>
      <c r="C1095" s="11" t="s">
        <v>2235</v>
      </c>
      <c r="D1095" s="11" t="s">
        <v>259</v>
      </c>
      <c r="E1095" s="11" t="s">
        <v>591</v>
      </c>
      <c r="F1095" s="21"/>
      <c r="G1095" s="11" t="s">
        <v>96</v>
      </c>
      <c r="H1095" s="153">
        <v>37605.0</v>
      </c>
      <c r="I1095" s="11" t="s">
        <v>2121</v>
      </c>
      <c r="J1095" s="11" t="s">
        <v>2122</v>
      </c>
      <c r="K1095" s="11" t="s">
        <v>2122</v>
      </c>
      <c r="L1095" s="11" t="s">
        <v>2123</v>
      </c>
      <c r="M1095" s="11" t="s">
        <v>2124</v>
      </c>
      <c r="N1095" s="11" t="s">
        <v>513</v>
      </c>
      <c r="O1095" s="11" t="s">
        <v>2171</v>
      </c>
      <c r="P1095" s="11" t="s">
        <v>90</v>
      </c>
    </row>
    <row r="1096" hidden="1">
      <c r="A1096" s="11">
        <v>1091.0</v>
      </c>
      <c r="B1096" s="11" t="s">
        <v>443</v>
      </c>
      <c r="C1096" s="11" t="s">
        <v>2144</v>
      </c>
      <c r="D1096" s="11" t="s">
        <v>237</v>
      </c>
      <c r="E1096" s="11" t="s">
        <v>143</v>
      </c>
      <c r="F1096" s="21"/>
      <c r="G1096" s="11" t="s">
        <v>79</v>
      </c>
      <c r="H1096" s="152">
        <v>39195.0</v>
      </c>
      <c r="I1096" s="11" t="s">
        <v>2145</v>
      </c>
      <c r="J1096" s="11" t="s">
        <v>2122</v>
      </c>
      <c r="K1096" s="11" t="s">
        <v>2122</v>
      </c>
      <c r="L1096" s="11" t="s">
        <v>2123</v>
      </c>
      <c r="M1096" s="11" t="s">
        <v>2124</v>
      </c>
      <c r="N1096" s="11" t="s">
        <v>904</v>
      </c>
      <c r="O1096" s="11" t="s">
        <v>2152</v>
      </c>
      <c r="P1096" s="11" t="s">
        <v>83</v>
      </c>
    </row>
    <row r="1097" hidden="1">
      <c r="A1097" s="11">
        <v>1092.0</v>
      </c>
      <c r="B1097" s="11" t="s">
        <v>443</v>
      </c>
      <c r="C1097" s="11" t="s">
        <v>79</v>
      </c>
      <c r="D1097" s="11" t="s">
        <v>185</v>
      </c>
      <c r="E1097" s="11" t="s">
        <v>77</v>
      </c>
      <c r="F1097" s="21"/>
      <c r="G1097" s="11" t="s">
        <v>79</v>
      </c>
      <c r="H1097" s="152">
        <v>39322.0</v>
      </c>
      <c r="I1097" s="11" t="s">
        <v>2138</v>
      </c>
      <c r="J1097" s="11" t="s">
        <v>2122</v>
      </c>
      <c r="K1097" s="11" t="s">
        <v>2122</v>
      </c>
      <c r="L1097" s="11" t="s">
        <v>2123</v>
      </c>
      <c r="M1097" s="11" t="s">
        <v>2124</v>
      </c>
      <c r="N1097" s="11" t="s">
        <v>795</v>
      </c>
      <c r="O1097" s="11" t="s">
        <v>2152</v>
      </c>
      <c r="P1097" s="11" t="s">
        <v>83</v>
      </c>
    </row>
    <row r="1098" hidden="1">
      <c r="A1098" s="11">
        <v>1093.0</v>
      </c>
      <c r="B1098" s="11" t="s">
        <v>443</v>
      </c>
      <c r="C1098" s="11" t="s">
        <v>70</v>
      </c>
      <c r="D1098" s="11" t="s">
        <v>76</v>
      </c>
      <c r="E1098" s="11" t="s">
        <v>119</v>
      </c>
      <c r="F1098" s="21"/>
      <c r="G1098" s="11" t="s">
        <v>79</v>
      </c>
      <c r="H1098" s="152">
        <v>39628.0</v>
      </c>
      <c r="I1098" s="11" t="s">
        <v>2138</v>
      </c>
      <c r="J1098" s="11" t="s">
        <v>2122</v>
      </c>
      <c r="K1098" s="11" t="s">
        <v>2122</v>
      </c>
      <c r="L1098" s="11" t="s">
        <v>2123</v>
      </c>
      <c r="M1098" s="11" t="s">
        <v>2124</v>
      </c>
      <c r="N1098" s="11" t="s">
        <v>594</v>
      </c>
      <c r="O1098" s="11" t="s">
        <v>2141</v>
      </c>
      <c r="P1098" s="11" t="s">
        <v>83</v>
      </c>
    </row>
    <row r="1099" hidden="1">
      <c r="A1099" s="11">
        <v>1094.0</v>
      </c>
      <c r="B1099" s="11" t="s">
        <v>443</v>
      </c>
      <c r="C1099" s="11" t="s">
        <v>2548</v>
      </c>
      <c r="D1099" s="11" t="s">
        <v>516</v>
      </c>
      <c r="E1099" s="11" t="s">
        <v>259</v>
      </c>
      <c r="F1099" s="21"/>
      <c r="G1099" s="11" t="s">
        <v>96</v>
      </c>
      <c r="H1099" s="152">
        <v>40310.0</v>
      </c>
      <c r="I1099" s="11" t="s">
        <v>2143</v>
      </c>
      <c r="J1099" s="11" t="s">
        <v>2122</v>
      </c>
      <c r="K1099" s="11" t="s">
        <v>2122</v>
      </c>
      <c r="L1099" s="11" t="s">
        <v>2123</v>
      </c>
      <c r="M1099" s="11" t="s">
        <v>2124</v>
      </c>
      <c r="N1099" s="11" t="s">
        <v>1764</v>
      </c>
      <c r="O1099" s="11" t="s">
        <v>2129</v>
      </c>
      <c r="P1099" s="11" t="s">
        <v>83</v>
      </c>
    </row>
    <row r="1100" hidden="1">
      <c r="A1100" s="11">
        <v>1095.0</v>
      </c>
      <c r="B1100" s="11" t="s">
        <v>484</v>
      </c>
      <c r="C1100" s="11" t="s">
        <v>2144</v>
      </c>
      <c r="D1100" s="11" t="s">
        <v>589</v>
      </c>
      <c r="E1100" s="11" t="s">
        <v>224</v>
      </c>
      <c r="F1100" s="21"/>
      <c r="G1100" s="11" t="s">
        <v>96</v>
      </c>
      <c r="H1100" s="153">
        <v>36086.0</v>
      </c>
      <c r="I1100" s="11" t="s">
        <v>2121</v>
      </c>
      <c r="J1100" s="11" t="s">
        <v>2122</v>
      </c>
      <c r="K1100" s="11" t="s">
        <v>2122</v>
      </c>
      <c r="L1100" s="11" t="s">
        <v>2123</v>
      </c>
      <c r="M1100" s="11" t="s">
        <v>2124</v>
      </c>
      <c r="N1100" s="11" t="s">
        <v>1607</v>
      </c>
      <c r="O1100" s="11" t="s">
        <v>2134</v>
      </c>
      <c r="P1100" s="11" t="s">
        <v>90</v>
      </c>
    </row>
    <row r="1101" hidden="1">
      <c r="A1101" s="11">
        <v>1096.0</v>
      </c>
      <c r="B1101" s="11" t="s">
        <v>484</v>
      </c>
      <c r="C1101" s="11" t="s">
        <v>2310</v>
      </c>
      <c r="D1101" s="11" t="s">
        <v>623</v>
      </c>
      <c r="E1101" s="11" t="s">
        <v>266</v>
      </c>
      <c r="F1101" s="21"/>
      <c r="G1101" s="11" t="s">
        <v>96</v>
      </c>
      <c r="H1101" s="152">
        <v>36806.0</v>
      </c>
      <c r="I1101" s="11" t="s">
        <v>2121</v>
      </c>
      <c r="J1101" s="11" t="s">
        <v>2122</v>
      </c>
      <c r="K1101" s="11" t="s">
        <v>2122</v>
      </c>
      <c r="L1101" s="11" t="s">
        <v>2123</v>
      </c>
      <c r="M1101" s="11" t="s">
        <v>2124</v>
      </c>
      <c r="N1101" s="11" t="s">
        <v>1577</v>
      </c>
      <c r="O1101" s="11" t="s">
        <v>2139</v>
      </c>
      <c r="P1101" s="11" t="s">
        <v>90</v>
      </c>
    </row>
    <row r="1102" hidden="1">
      <c r="A1102" s="11">
        <v>1097.0</v>
      </c>
      <c r="B1102" s="11" t="s">
        <v>651</v>
      </c>
      <c r="C1102" s="11" t="s">
        <v>2156</v>
      </c>
      <c r="D1102" s="11" t="s">
        <v>652</v>
      </c>
      <c r="E1102" s="11" t="s">
        <v>252</v>
      </c>
      <c r="F1102" s="21"/>
      <c r="G1102" s="11" t="s">
        <v>96</v>
      </c>
      <c r="H1102" s="153">
        <v>40102.0</v>
      </c>
      <c r="I1102" s="11" t="s">
        <v>2121</v>
      </c>
      <c r="J1102" s="11" t="s">
        <v>2122</v>
      </c>
      <c r="K1102" s="11" t="s">
        <v>2122</v>
      </c>
      <c r="L1102" s="11" t="s">
        <v>2123</v>
      </c>
      <c r="M1102" s="11" t="s">
        <v>2124</v>
      </c>
      <c r="N1102" s="11" t="s">
        <v>396</v>
      </c>
      <c r="O1102" s="11" t="s">
        <v>2127</v>
      </c>
      <c r="P1102" s="11" t="s">
        <v>83</v>
      </c>
    </row>
    <row r="1103" hidden="1">
      <c r="A1103" s="11">
        <v>1098.0</v>
      </c>
      <c r="B1103" s="11" t="s">
        <v>2549</v>
      </c>
      <c r="C1103" s="11" t="s">
        <v>2142</v>
      </c>
      <c r="D1103" s="11" t="s">
        <v>110</v>
      </c>
      <c r="E1103" s="11" t="s">
        <v>232</v>
      </c>
      <c r="F1103" s="21"/>
      <c r="G1103" s="11" t="s">
        <v>96</v>
      </c>
      <c r="H1103" s="152">
        <v>42403.0</v>
      </c>
      <c r="I1103" s="11" t="s">
        <v>2121</v>
      </c>
      <c r="J1103" s="11" t="s">
        <v>2122</v>
      </c>
      <c r="K1103" s="11" t="s">
        <v>2122</v>
      </c>
      <c r="L1103" s="11" t="s">
        <v>2123</v>
      </c>
      <c r="M1103" s="11" t="s">
        <v>2124</v>
      </c>
      <c r="N1103" s="11" t="s">
        <v>2259</v>
      </c>
      <c r="O1103" s="11" t="s">
        <v>2260</v>
      </c>
      <c r="P1103" s="11" t="s">
        <v>2205</v>
      </c>
    </row>
    <row r="1104" hidden="1">
      <c r="A1104" s="11">
        <v>1099.0</v>
      </c>
      <c r="B1104" s="11" t="s">
        <v>1324</v>
      </c>
      <c r="C1104" s="11" t="s">
        <v>2361</v>
      </c>
      <c r="D1104" s="11" t="s">
        <v>112</v>
      </c>
      <c r="E1104" s="11" t="s">
        <v>110</v>
      </c>
      <c r="F1104" s="11" t="s">
        <v>1325</v>
      </c>
      <c r="G1104" s="11" t="s">
        <v>96</v>
      </c>
      <c r="H1104" s="152">
        <v>37411.0</v>
      </c>
      <c r="I1104" s="11" t="s">
        <v>2121</v>
      </c>
      <c r="J1104" s="11" t="s">
        <v>2122</v>
      </c>
      <c r="K1104" s="11" t="s">
        <v>2122</v>
      </c>
      <c r="L1104" s="11" t="s">
        <v>2123</v>
      </c>
      <c r="M1104" s="11" t="s">
        <v>2124</v>
      </c>
      <c r="N1104" s="11" t="s">
        <v>679</v>
      </c>
      <c r="O1104" s="11" t="s">
        <v>2171</v>
      </c>
      <c r="P1104" s="11" t="s">
        <v>90</v>
      </c>
    </row>
    <row r="1105" hidden="1">
      <c r="A1105" s="11">
        <v>1100.0</v>
      </c>
      <c r="B1105" s="11" t="s">
        <v>2550</v>
      </c>
      <c r="C1105" s="11" t="s">
        <v>2135</v>
      </c>
      <c r="D1105" s="11" t="s">
        <v>259</v>
      </c>
      <c r="E1105" s="11" t="s">
        <v>2551</v>
      </c>
      <c r="F1105" s="21"/>
      <c r="G1105" s="11" t="s">
        <v>96</v>
      </c>
      <c r="H1105" s="152">
        <v>36168.0</v>
      </c>
      <c r="I1105" s="11" t="s">
        <v>2121</v>
      </c>
      <c r="J1105" s="11" t="s">
        <v>2122</v>
      </c>
      <c r="K1105" s="11" t="s">
        <v>2122</v>
      </c>
      <c r="L1105" s="11" t="s">
        <v>2123</v>
      </c>
      <c r="M1105" s="11" t="s">
        <v>2124</v>
      </c>
      <c r="N1105" s="11" t="s">
        <v>1690</v>
      </c>
      <c r="O1105" s="11" t="s">
        <v>2134</v>
      </c>
      <c r="P1105" s="11" t="s">
        <v>90</v>
      </c>
    </row>
    <row r="1106" hidden="1">
      <c r="A1106" s="11">
        <v>1101.0</v>
      </c>
      <c r="B1106" s="11" t="s">
        <v>2552</v>
      </c>
      <c r="C1106" s="11" t="s">
        <v>71</v>
      </c>
      <c r="D1106" s="11" t="s">
        <v>316</v>
      </c>
      <c r="E1106" s="11" t="s">
        <v>110</v>
      </c>
      <c r="F1106" s="21"/>
      <c r="G1106" s="11" t="s">
        <v>96</v>
      </c>
      <c r="H1106" s="152">
        <v>37895.0</v>
      </c>
      <c r="I1106" s="11" t="s">
        <v>2553</v>
      </c>
      <c r="J1106" s="11" t="s">
        <v>2122</v>
      </c>
      <c r="K1106" s="11" t="s">
        <v>2122</v>
      </c>
      <c r="L1106" s="11" t="s">
        <v>2123</v>
      </c>
      <c r="M1106" s="11" t="s">
        <v>2124</v>
      </c>
      <c r="N1106" s="11" t="s">
        <v>1353</v>
      </c>
      <c r="O1106" s="11" t="s">
        <v>2150</v>
      </c>
      <c r="P1106" s="11" t="s">
        <v>81</v>
      </c>
    </row>
    <row r="1107" hidden="1">
      <c r="A1107" s="11">
        <v>1102.0</v>
      </c>
      <c r="B1107" s="11" t="s">
        <v>1595</v>
      </c>
      <c r="C1107" s="11" t="s">
        <v>2157</v>
      </c>
      <c r="D1107" s="11" t="s">
        <v>87</v>
      </c>
      <c r="E1107" s="11" t="s">
        <v>353</v>
      </c>
      <c r="F1107" s="21"/>
      <c r="G1107" s="11" t="s">
        <v>79</v>
      </c>
      <c r="H1107" s="152">
        <v>37105.0</v>
      </c>
      <c r="I1107" s="11" t="s">
        <v>2121</v>
      </c>
      <c r="J1107" s="11" t="s">
        <v>2122</v>
      </c>
      <c r="K1107" s="11" t="s">
        <v>2122</v>
      </c>
      <c r="L1107" s="11" t="s">
        <v>2123</v>
      </c>
      <c r="M1107" s="11" t="s">
        <v>2124</v>
      </c>
      <c r="N1107" s="11" t="s">
        <v>1343</v>
      </c>
      <c r="O1107" s="11" t="s">
        <v>2136</v>
      </c>
      <c r="P1107" s="11" t="s">
        <v>90</v>
      </c>
    </row>
    <row r="1108" hidden="1">
      <c r="A1108" s="11">
        <v>1103.0</v>
      </c>
      <c r="B1108" s="11" t="s">
        <v>1106</v>
      </c>
      <c r="C1108" s="11" t="s">
        <v>2200</v>
      </c>
      <c r="D1108" s="11" t="s">
        <v>355</v>
      </c>
      <c r="E1108" s="11" t="s">
        <v>808</v>
      </c>
      <c r="F1108" s="21"/>
      <c r="G1108" s="11" t="s">
        <v>96</v>
      </c>
      <c r="H1108" s="152">
        <v>37479.0</v>
      </c>
      <c r="I1108" s="11" t="s">
        <v>2138</v>
      </c>
      <c r="J1108" s="11" t="s">
        <v>2122</v>
      </c>
      <c r="K1108" s="11" t="s">
        <v>2122</v>
      </c>
      <c r="L1108" s="11" t="s">
        <v>2123</v>
      </c>
      <c r="M1108" s="11" t="s">
        <v>2124</v>
      </c>
      <c r="N1108" s="11" t="s">
        <v>89</v>
      </c>
      <c r="O1108" s="11" t="s">
        <v>2171</v>
      </c>
      <c r="P1108" s="11" t="s">
        <v>90</v>
      </c>
    </row>
    <row r="1109" hidden="1">
      <c r="A1109" s="11">
        <v>1104.0</v>
      </c>
      <c r="B1109" s="11" t="s">
        <v>787</v>
      </c>
      <c r="C1109" s="11" t="s">
        <v>2144</v>
      </c>
      <c r="D1109" s="11" t="s">
        <v>110</v>
      </c>
      <c r="E1109" s="21"/>
      <c r="F1109" s="21"/>
      <c r="G1109" s="11" t="s">
        <v>96</v>
      </c>
      <c r="H1109" s="152">
        <v>39835.0</v>
      </c>
      <c r="I1109" s="11" t="s">
        <v>2121</v>
      </c>
      <c r="J1109" s="11" t="s">
        <v>2122</v>
      </c>
      <c r="K1109" s="11" t="s">
        <v>2122</v>
      </c>
      <c r="L1109" s="11" t="s">
        <v>2123</v>
      </c>
      <c r="M1109" s="11" t="s">
        <v>2124</v>
      </c>
      <c r="N1109" s="11" t="s">
        <v>529</v>
      </c>
      <c r="O1109" s="11" t="s">
        <v>2127</v>
      </c>
      <c r="P1109" s="11" t="s">
        <v>83</v>
      </c>
    </row>
    <row r="1110" hidden="1">
      <c r="A1110" s="11">
        <v>1105.0</v>
      </c>
      <c r="B1110" s="11" t="s">
        <v>381</v>
      </c>
      <c r="C1110" s="11" t="s">
        <v>2126</v>
      </c>
      <c r="D1110" s="11" t="s">
        <v>110</v>
      </c>
      <c r="E1110" s="11" t="s">
        <v>382</v>
      </c>
      <c r="F1110" s="21"/>
      <c r="G1110" s="11" t="s">
        <v>96</v>
      </c>
      <c r="H1110" s="152">
        <v>40710.0</v>
      </c>
      <c r="I1110" s="11" t="s">
        <v>2121</v>
      </c>
      <c r="J1110" s="11" t="s">
        <v>2122</v>
      </c>
      <c r="K1110" s="11" t="s">
        <v>2122</v>
      </c>
      <c r="L1110" s="11" t="s">
        <v>2123</v>
      </c>
      <c r="M1110" s="11" t="s">
        <v>2124</v>
      </c>
      <c r="N1110" s="11" t="s">
        <v>1056</v>
      </c>
      <c r="O1110" s="11" t="s">
        <v>2155</v>
      </c>
      <c r="P1110" s="11" t="s">
        <v>83</v>
      </c>
    </row>
    <row r="1111" hidden="1">
      <c r="A1111" s="11">
        <v>1106.0</v>
      </c>
      <c r="B1111" s="11" t="s">
        <v>2554</v>
      </c>
      <c r="C1111" s="11" t="s">
        <v>70</v>
      </c>
      <c r="D1111" s="11" t="s">
        <v>2555</v>
      </c>
      <c r="E1111" s="21"/>
      <c r="F1111" s="21"/>
      <c r="G1111" s="11" t="s">
        <v>96</v>
      </c>
      <c r="H1111" s="152">
        <v>40485.0</v>
      </c>
      <c r="I1111" s="11" t="s">
        <v>2121</v>
      </c>
      <c r="J1111" s="11" t="s">
        <v>2122</v>
      </c>
      <c r="K1111" s="11" t="s">
        <v>2122</v>
      </c>
      <c r="L1111" s="11" t="s">
        <v>2123</v>
      </c>
      <c r="M1111" s="11" t="s">
        <v>2124</v>
      </c>
      <c r="N1111" s="11" t="s">
        <v>1005</v>
      </c>
      <c r="O1111" s="11" t="s">
        <v>2155</v>
      </c>
      <c r="P1111" s="11" t="s">
        <v>83</v>
      </c>
    </row>
    <row r="1112" hidden="1">
      <c r="A1112" s="11">
        <v>1107.0</v>
      </c>
      <c r="B1112" s="11" t="s">
        <v>308</v>
      </c>
      <c r="C1112" s="11" t="s">
        <v>2144</v>
      </c>
      <c r="D1112" s="11" t="s">
        <v>78</v>
      </c>
      <c r="E1112" s="11" t="s">
        <v>76</v>
      </c>
      <c r="F1112" s="21"/>
      <c r="G1112" s="11" t="s">
        <v>79</v>
      </c>
      <c r="H1112" s="152">
        <v>38985.0</v>
      </c>
      <c r="I1112" s="11" t="s">
        <v>2297</v>
      </c>
      <c r="J1112" s="11" t="s">
        <v>2122</v>
      </c>
      <c r="K1112" s="11" t="s">
        <v>2122</v>
      </c>
      <c r="L1112" s="11" t="s">
        <v>2123</v>
      </c>
      <c r="M1112" s="11" t="s">
        <v>2124</v>
      </c>
      <c r="N1112" s="11" t="s">
        <v>279</v>
      </c>
      <c r="O1112" s="11" t="s">
        <v>2131</v>
      </c>
      <c r="P1112" s="11" t="s">
        <v>81</v>
      </c>
    </row>
    <row r="1113" hidden="1">
      <c r="A1113" s="11">
        <v>1108.0</v>
      </c>
      <c r="B1113" s="11" t="s">
        <v>308</v>
      </c>
      <c r="C1113" s="11" t="s">
        <v>2214</v>
      </c>
      <c r="D1113" s="11" t="s">
        <v>78</v>
      </c>
      <c r="E1113" s="11" t="s">
        <v>76</v>
      </c>
      <c r="F1113" s="21"/>
      <c r="G1113" s="11" t="s">
        <v>79</v>
      </c>
      <c r="H1113" s="152">
        <v>40437.0</v>
      </c>
      <c r="I1113" s="11" t="s">
        <v>2121</v>
      </c>
      <c r="J1113" s="11" t="s">
        <v>2122</v>
      </c>
      <c r="K1113" s="11" t="s">
        <v>2122</v>
      </c>
      <c r="L1113" s="11" t="s">
        <v>2123</v>
      </c>
      <c r="M1113" s="11" t="s">
        <v>2124</v>
      </c>
      <c r="N1113" s="11" t="s">
        <v>1764</v>
      </c>
      <c r="O1113" s="11" t="s">
        <v>2129</v>
      </c>
      <c r="P1113" s="11" t="s">
        <v>83</v>
      </c>
    </row>
    <row r="1114" hidden="1">
      <c r="A1114" s="11">
        <v>1109.0</v>
      </c>
      <c r="B1114" s="11" t="s">
        <v>308</v>
      </c>
      <c r="C1114" s="11" t="s">
        <v>2163</v>
      </c>
      <c r="D1114" s="11" t="s">
        <v>125</v>
      </c>
      <c r="E1114" s="11" t="s">
        <v>173</v>
      </c>
      <c r="F1114" s="21"/>
      <c r="G1114" s="11" t="s">
        <v>79</v>
      </c>
      <c r="H1114" s="152">
        <v>40519.0</v>
      </c>
      <c r="I1114" s="11" t="s">
        <v>2121</v>
      </c>
      <c r="J1114" s="11" t="s">
        <v>2122</v>
      </c>
      <c r="K1114" s="11" t="s">
        <v>2122</v>
      </c>
      <c r="L1114" s="11" t="s">
        <v>2123</v>
      </c>
      <c r="M1114" s="11" t="s">
        <v>2124</v>
      </c>
      <c r="N1114" s="11" t="s">
        <v>1005</v>
      </c>
      <c r="O1114" s="11" t="s">
        <v>2155</v>
      </c>
      <c r="P1114" s="11" t="s">
        <v>83</v>
      </c>
    </row>
    <row r="1115" hidden="1">
      <c r="A1115" s="11">
        <v>1110.0</v>
      </c>
      <c r="B1115" s="11" t="s">
        <v>190</v>
      </c>
      <c r="C1115" s="11" t="s">
        <v>2556</v>
      </c>
      <c r="D1115" s="11" t="s">
        <v>78</v>
      </c>
      <c r="E1115" s="11" t="s">
        <v>434</v>
      </c>
      <c r="F1115" s="21"/>
      <c r="G1115" s="11" t="s">
        <v>79</v>
      </c>
      <c r="H1115" s="152">
        <v>40758.0</v>
      </c>
      <c r="I1115" s="11" t="s">
        <v>2145</v>
      </c>
      <c r="J1115" s="11" t="s">
        <v>2122</v>
      </c>
      <c r="K1115" s="11" t="s">
        <v>2122</v>
      </c>
      <c r="L1115" s="11" t="s">
        <v>2123</v>
      </c>
      <c r="M1115" s="11" t="s">
        <v>2124</v>
      </c>
      <c r="N1115" s="11" t="s">
        <v>950</v>
      </c>
      <c r="O1115" s="11" t="s">
        <v>2155</v>
      </c>
      <c r="P1115" s="11" t="s">
        <v>83</v>
      </c>
    </row>
    <row r="1116" hidden="1">
      <c r="A1116" s="11">
        <v>1111.0</v>
      </c>
      <c r="B1116" s="11" t="s">
        <v>1406</v>
      </c>
      <c r="C1116" s="11" t="s">
        <v>2142</v>
      </c>
      <c r="D1116" s="11" t="s">
        <v>1407</v>
      </c>
      <c r="E1116" s="21"/>
      <c r="F1116" s="21"/>
      <c r="G1116" s="11" t="s">
        <v>96</v>
      </c>
      <c r="H1116" s="152">
        <v>38053.0</v>
      </c>
      <c r="I1116" s="11" t="s">
        <v>2121</v>
      </c>
      <c r="J1116" s="11" t="s">
        <v>2122</v>
      </c>
      <c r="K1116" s="11" t="s">
        <v>2122</v>
      </c>
      <c r="L1116" s="11" t="s">
        <v>2123</v>
      </c>
      <c r="M1116" s="11" t="s">
        <v>2124</v>
      </c>
      <c r="N1116" s="11" t="s">
        <v>1182</v>
      </c>
      <c r="O1116" s="11" t="s">
        <v>2164</v>
      </c>
      <c r="P1116" s="11" t="s">
        <v>81</v>
      </c>
    </row>
    <row r="1117" hidden="1">
      <c r="A1117" s="11">
        <v>1112.0</v>
      </c>
      <c r="B1117" s="11" t="s">
        <v>454</v>
      </c>
      <c r="C1117" s="11" t="s">
        <v>2142</v>
      </c>
      <c r="D1117" s="11" t="s">
        <v>217</v>
      </c>
      <c r="E1117" s="11" t="s">
        <v>110</v>
      </c>
      <c r="F1117" s="21"/>
      <c r="G1117" s="11" t="s">
        <v>96</v>
      </c>
      <c r="H1117" s="152">
        <v>39177.0</v>
      </c>
      <c r="I1117" s="11" t="s">
        <v>2138</v>
      </c>
      <c r="J1117" s="11" t="s">
        <v>2122</v>
      </c>
      <c r="K1117" s="11" t="s">
        <v>2122</v>
      </c>
      <c r="L1117" s="11" t="s">
        <v>2123</v>
      </c>
      <c r="M1117" s="11" t="s">
        <v>2124</v>
      </c>
      <c r="N1117" s="11" t="s">
        <v>795</v>
      </c>
      <c r="O1117" s="11" t="s">
        <v>2152</v>
      </c>
      <c r="P1117" s="11" t="s">
        <v>83</v>
      </c>
    </row>
    <row r="1118" hidden="1">
      <c r="A1118" s="11">
        <v>1113.0</v>
      </c>
      <c r="B1118" s="11" t="s">
        <v>1466</v>
      </c>
      <c r="C1118" s="11" t="s">
        <v>2144</v>
      </c>
      <c r="D1118" s="11" t="s">
        <v>911</v>
      </c>
      <c r="E1118" s="11" t="s">
        <v>1467</v>
      </c>
      <c r="F1118" s="21"/>
      <c r="G1118" s="11" t="s">
        <v>79</v>
      </c>
      <c r="H1118" s="152">
        <v>37232.0</v>
      </c>
      <c r="I1118" s="11" t="s">
        <v>2121</v>
      </c>
      <c r="J1118" s="11" t="s">
        <v>2122</v>
      </c>
      <c r="K1118" s="11" t="s">
        <v>2122</v>
      </c>
      <c r="L1118" s="11" t="s">
        <v>2123</v>
      </c>
      <c r="M1118" s="11" t="s">
        <v>2124</v>
      </c>
      <c r="N1118" s="11" t="s">
        <v>995</v>
      </c>
      <c r="O1118" s="11" t="s">
        <v>2136</v>
      </c>
      <c r="P1118" s="11" t="s">
        <v>90</v>
      </c>
    </row>
    <row r="1119" hidden="1">
      <c r="A1119" s="11">
        <v>1114.0</v>
      </c>
      <c r="B1119" s="11" t="s">
        <v>586</v>
      </c>
      <c r="C1119" s="11" t="s">
        <v>2223</v>
      </c>
      <c r="D1119" s="11" t="s">
        <v>112</v>
      </c>
      <c r="E1119" s="11" t="s">
        <v>302</v>
      </c>
      <c r="F1119" s="21"/>
      <c r="G1119" s="11" t="s">
        <v>96</v>
      </c>
      <c r="H1119" s="152">
        <v>40420.0</v>
      </c>
      <c r="I1119" s="11" t="s">
        <v>2138</v>
      </c>
      <c r="J1119" s="11" t="s">
        <v>2122</v>
      </c>
      <c r="K1119" s="11" t="s">
        <v>2122</v>
      </c>
      <c r="L1119" s="11" t="s">
        <v>2123</v>
      </c>
      <c r="M1119" s="11" t="s">
        <v>2124</v>
      </c>
      <c r="N1119" s="11" t="s">
        <v>1768</v>
      </c>
      <c r="O1119" s="11" t="s">
        <v>2129</v>
      </c>
      <c r="P1119" s="11" t="s">
        <v>83</v>
      </c>
    </row>
    <row r="1120" hidden="1">
      <c r="A1120" s="11">
        <v>1115.0</v>
      </c>
      <c r="B1120" s="11" t="s">
        <v>643</v>
      </c>
      <c r="C1120" s="11" t="s">
        <v>2137</v>
      </c>
      <c r="D1120" s="11" t="s">
        <v>236</v>
      </c>
      <c r="E1120" s="11" t="s">
        <v>192</v>
      </c>
      <c r="F1120" s="21"/>
      <c r="G1120" s="11" t="s">
        <v>96</v>
      </c>
      <c r="H1120" s="152">
        <v>37673.0</v>
      </c>
      <c r="I1120" s="11" t="s">
        <v>2138</v>
      </c>
      <c r="J1120" s="11" t="s">
        <v>2122</v>
      </c>
      <c r="K1120" s="11" t="s">
        <v>2122</v>
      </c>
      <c r="L1120" s="11" t="s">
        <v>2123</v>
      </c>
      <c r="M1120" s="11" t="s">
        <v>2124</v>
      </c>
      <c r="N1120" s="11" t="s">
        <v>1353</v>
      </c>
      <c r="O1120" s="11" t="s">
        <v>2150</v>
      </c>
      <c r="P1120" s="11" t="s">
        <v>81</v>
      </c>
    </row>
    <row r="1121" hidden="1">
      <c r="A1121" s="11">
        <v>1116.0</v>
      </c>
      <c r="B1121" s="11" t="s">
        <v>1709</v>
      </c>
      <c r="C1121" s="11" t="s">
        <v>2142</v>
      </c>
      <c r="D1121" s="11" t="s">
        <v>427</v>
      </c>
      <c r="E1121" s="11" t="s">
        <v>782</v>
      </c>
      <c r="F1121" s="21"/>
      <c r="G1121" s="11" t="s">
        <v>79</v>
      </c>
      <c r="H1121" s="152">
        <v>36775.0</v>
      </c>
      <c r="I1121" s="11" t="s">
        <v>2121</v>
      </c>
      <c r="J1121" s="11" t="s">
        <v>2122</v>
      </c>
      <c r="K1121" s="11" t="s">
        <v>2122</v>
      </c>
      <c r="L1121" s="11" t="s">
        <v>2123</v>
      </c>
      <c r="M1121" s="11" t="s">
        <v>2124</v>
      </c>
      <c r="N1121" s="11" t="s">
        <v>1547</v>
      </c>
      <c r="O1121" s="11" t="s">
        <v>2139</v>
      </c>
      <c r="P1121" s="11" t="s">
        <v>90</v>
      </c>
    </row>
    <row r="1122" hidden="1">
      <c r="A1122" s="11">
        <v>1117.0</v>
      </c>
      <c r="B1122" s="11" t="s">
        <v>648</v>
      </c>
      <c r="C1122" s="11" t="s">
        <v>79</v>
      </c>
      <c r="D1122" s="11" t="s">
        <v>252</v>
      </c>
      <c r="E1122" s="11" t="s">
        <v>650</v>
      </c>
      <c r="F1122" s="21"/>
      <c r="G1122" s="11" t="s">
        <v>96</v>
      </c>
      <c r="H1122" s="152">
        <v>39315.0</v>
      </c>
      <c r="I1122" s="11" t="s">
        <v>2138</v>
      </c>
      <c r="J1122" s="11" t="s">
        <v>2122</v>
      </c>
      <c r="K1122" s="11" t="s">
        <v>2122</v>
      </c>
      <c r="L1122" s="11" t="s">
        <v>2123</v>
      </c>
      <c r="M1122" s="11" t="s">
        <v>2124</v>
      </c>
      <c r="N1122" s="11" t="s">
        <v>851</v>
      </c>
      <c r="O1122" s="11" t="s">
        <v>2152</v>
      </c>
      <c r="P1122" s="11" t="s">
        <v>83</v>
      </c>
    </row>
    <row r="1123" hidden="1">
      <c r="A1123" s="11">
        <v>1118.0</v>
      </c>
      <c r="B1123" s="11" t="s">
        <v>518</v>
      </c>
      <c r="C1123" s="11" t="s">
        <v>70</v>
      </c>
      <c r="D1123" s="11" t="s">
        <v>275</v>
      </c>
      <c r="E1123" s="21"/>
      <c r="F1123" s="21"/>
      <c r="G1123" s="11" t="s">
        <v>96</v>
      </c>
      <c r="H1123" s="152">
        <v>40426.0</v>
      </c>
      <c r="I1123" s="11" t="s">
        <v>2121</v>
      </c>
      <c r="J1123" s="11" t="s">
        <v>2122</v>
      </c>
      <c r="K1123" s="11" t="s">
        <v>2122</v>
      </c>
      <c r="L1123" s="11" t="s">
        <v>2123</v>
      </c>
      <c r="M1123" s="11" t="s">
        <v>2124</v>
      </c>
      <c r="N1123" s="11" t="s">
        <v>1764</v>
      </c>
      <c r="O1123" s="11" t="s">
        <v>2129</v>
      </c>
      <c r="P1123" s="11" t="s">
        <v>83</v>
      </c>
    </row>
    <row r="1124" hidden="1">
      <c r="A1124" s="11">
        <v>1119.0</v>
      </c>
      <c r="B1124" s="11" t="s">
        <v>1162</v>
      </c>
      <c r="C1124" s="11" t="s">
        <v>2148</v>
      </c>
      <c r="D1124" s="11" t="s">
        <v>147</v>
      </c>
      <c r="E1124" s="11" t="s">
        <v>110</v>
      </c>
      <c r="F1124" s="21"/>
      <c r="G1124" s="11" t="s">
        <v>96</v>
      </c>
      <c r="H1124" s="152">
        <v>38932.0</v>
      </c>
      <c r="I1124" s="11" t="s">
        <v>2138</v>
      </c>
      <c r="J1124" s="11" t="s">
        <v>2122</v>
      </c>
      <c r="K1124" s="11" t="s">
        <v>2122</v>
      </c>
      <c r="L1124" s="11" t="s">
        <v>2123</v>
      </c>
      <c r="M1124" s="11" t="s">
        <v>2124</v>
      </c>
      <c r="N1124" s="11" t="s">
        <v>508</v>
      </c>
      <c r="O1124" s="11" t="s">
        <v>2131</v>
      </c>
      <c r="P1124" s="11" t="s">
        <v>81</v>
      </c>
    </row>
    <row r="1125" hidden="1">
      <c r="A1125" s="11">
        <v>1120.0</v>
      </c>
      <c r="B1125" s="11" t="s">
        <v>1279</v>
      </c>
      <c r="C1125" s="11" t="s">
        <v>70</v>
      </c>
      <c r="D1125" s="11" t="s">
        <v>213</v>
      </c>
      <c r="E1125" s="11" t="s">
        <v>1280</v>
      </c>
      <c r="F1125" s="21"/>
      <c r="G1125" s="11" t="s">
        <v>79</v>
      </c>
      <c r="H1125" s="152">
        <v>38362.0</v>
      </c>
      <c r="I1125" s="11" t="s">
        <v>2138</v>
      </c>
      <c r="J1125" s="11" t="s">
        <v>2122</v>
      </c>
      <c r="K1125" s="11" t="s">
        <v>2122</v>
      </c>
      <c r="L1125" s="11" t="s">
        <v>2123</v>
      </c>
      <c r="M1125" s="11" t="s">
        <v>2124</v>
      </c>
      <c r="N1125" s="11" t="s">
        <v>937</v>
      </c>
      <c r="O1125" s="11" t="s">
        <v>2125</v>
      </c>
      <c r="P1125" s="11" t="s">
        <v>81</v>
      </c>
    </row>
    <row r="1126" hidden="1">
      <c r="A1126" s="11">
        <v>1121.0</v>
      </c>
      <c r="B1126" s="11" t="s">
        <v>384</v>
      </c>
      <c r="C1126" s="11" t="s">
        <v>70</v>
      </c>
      <c r="D1126" s="11" t="s">
        <v>386</v>
      </c>
      <c r="E1126" s="21"/>
      <c r="F1126" s="21"/>
      <c r="G1126" s="11" t="s">
        <v>79</v>
      </c>
      <c r="H1126" s="153">
        <v>40542.0</v>
      </c>
      <c r="I1126" s="11" t="s">
        <v>2121</v>
      </c>
      <c r="J1126" s="11" t="s">
        <v>2122</v>
      </c>
      <c r="K1126" s="11" t="s">
        <v>2122</v>
      </c>
      <c r="L1126" s="11" t="s">
        <v>2123</v>
      </c>
      <c r="M1126" s="11" t="s">
        <v>2124</v>
      </c>
      <c r="N1126" s="11" t="s">
        <v>1056</v>
      </c>
      <c r="O1126" s="11" t="s">
        <v>2155</v>
      </c>
      <c r="P1126" s="11" t="s">
        <v>83</v>
      </c>
    </row>
    <row r="1127" hidden="1">
      <c r="A1127" s="11">
        <v>1122.0</v>
      </c>
      <c r="B1127" s="11" t="s">
        <v>384</v>
      </c>
      <c r="C1127" s="11" t="s">
        <v>70</v>
      </c>
      <c r="D1127" s="11" t="s">
        <v>404</v>
      </c>
      <c r="E1127" s="11" t="s">
        <v>1341</v>
      </c>
      <c r="F1127" s="21"/>
      <c r="G1127" s="11" t="s">
        <v>96</v>
      </c>
      <c r="H1127" s="152">
        <v>38543.0</v>
      </c>
      <c r="I1127" s="11" t="s">
        <v>2138</v>
      </c>
      <c r="J1127" s="11" t="s">
        <v>2122</v>
      </c>
      <c r="K1127" s="11" t="s">
        <v>2122</v>
      </c>
      <c r="L1127" s="11" t="s">
        <v>2123</v>
      </c>
      <c r="M1127" s="11" t="s">
        <v>2124</v>
      </c>
      <c r="N1127" s="11" t="s">
        <v>1078</v>
      </c>
      <c r="O1127" s="11" t="s">
        <v>2125</v>
      </c>
      <c r="P1127" s="11" t="s">
        <v>81</v>
      </c>
    </row>
    <row r="1128" hidden="1">
      <c r="A1128" s="11">
        <v>1123.0</v>
      </c>
      <c r="B1128" s="11" t="s">
        <v>940</v>
      </c>
      <c r="C1128" s="11" t="s">
        <v>96</v>
      </c>
      <c r="D1128" s="11" t="s">
        <v>214</v>
      </c>
      <c r="E1128" s="11" t="s">
        <v>338</v>
      </c>
      <c r="F1128" s="21"/>
      <c r="G1128" s="11" t="s">
        <v>79</v>
      </c>
      <c r="H1128" s="152">
        <v>39534.0</v>
      </c>
      <c r="I1128" s="11" t="s">
        <v>2138</v>
      </c>
      <c r="J1128" s="11" t="s">
        <v>2122</v>
      </c>
      <c r="K1128" s="11" t="s">
        <v>2122</v>
      </c>
      <c r="L1128" s="11" t="s">
        <v>2123</v>
      </c>
      <c r="M1128" s="11" t="s">
        <v>2124</v>
      </c>
      <c r="N1128" s="11" t="s">
        <v>729</v>
      </c>
      <c r="O1128" s="11" t="s">
        <v>2141</v>
      </c>
      <c r="P1128" s="11" t="s">
        <v>83</v>
      </c>
    </row>
    <row r="1129" hidden="1">
      <c r="A1129" s="11">
        <v>1124.0</v>
      </c>
      <c r="B1129" s="11" t="s">
        <v>654</v>
      </c>
      <c r="C1129" s="11" t="s">
        <v>79</v>
      </c>
      <c r="D1129" s="11" t="s">
        <v>78</v>
      </c>
      <c r="E1129" s="21"/>
      <c r="F1129" s="21"/>
      <c r="G1129" s="11" t="s">
        <v>79</v>
      </c>
      <c r="H1129" s="153">
        <v>39381.0</v>
      </c>
      <c r="I1129" s="11" t="s">
        <v>2138</v>
      </c>
      <c r="J1129" s="11" t="s">
        <v>2122</v>
      </c>
      <c r="K1129" s="11" t="s">
        <v>2122</v>
      </c>
      <c r="L1129" s="11" t="s">
        <v>2123</v>
      </c>
      <c r="M1129" s="11" t="s">
        <v>2124</v>
      </c>
      <c r="N1129" s="11" t="s">
        <v>851</v>
      </c>
      <c r="O1129" s="11" t="s">
        <v>2152</v>
      </c>
      <c r="P1129" s="11" t="s">
        <v>83</v>
      </c>
    </row>
    <row r="1130" hidden="1">
      <c r="A1130" s="11">
        <v>1125.0</v>
      </c>
      <c r="B1130" s="11" t="s">
        <v>654</v>
      </c>
      <c r="C1130" s="11" t="s">
        <v>79</v>
      </c>
      <c r="D1130" s="11" t="s">
        <v>120</v>
      </c>
      <c r="E1130" s="21"/>
      <c r="F1130" s="21"/>
      <c r="G1130" s="11" t="s">
        <v>96</v>
      </c>
      <c r="H1130" s="153">
        <v>39381.0</v>
      </c>
      <c r="I1130" s="11" t="s">
        <v>2138</v>
      </c>
      <c r="J1130" s="11" t="s">
        <v>2122</v>
      </c>
      <c r="K1130" s="11" t="s">
        <v>2122</v>
      </c>
      <c r="L1130" s="11" t="s">
        <v>2123</v>
      </c>
      <c r="M1130" s="11" t="s">
        <v>2124</v>
      </c>
      <c r="N1130" s="11" t="s">
        <v>851</v>
      </c>
      <c r="O1130" s="11" t="s">
        <v>2152</v>
      </c>
      <c r="P1130" s="11" t="s">
        <v>83</v>
      </c>
    </row>
    <row r="1131" hidden="1">
      <c r="A1131" s="11">
        <v>1126.0</v>
      </c>
      <c r="B1131" s="11" t="s">
        <v>713</v>
      </c>
      <c r="C1131" s="11" t="s">
        <v>2135</v>
      </c>
      <c r="D1131" s="11" t="s">
        <v>314</v>
      </c>
      <c r="E1131" s="11" t="s">
        <v>102</v>
      </c>
      <c r="F1131" s="21"/>
      <c r="G1131" s="11" t="s">
        <v>96</v>
      </c>
      <c r="H1131" s="152">
        <v>39945.0</v>
      </c>
      <c r="I1131" s="11" t="s">
        <v>2138</v>
      </c>
      <c r="J1131" s="11" t="s">
        <v>2122</v>
      </c>
      <c r="K1131" s="11" t="s">
        <v>2122</v>
      </c>
      <c r="L1131" s="11" t="s">
        <v>2123</v>
      </c>
      <c r="M1131" s="11" t="s">
        <v>2124</v>
      </c>
      <c r="N1131" s="11" t="s">
        <v>466</v>
      </c>
      <c r="O1131" s="11" t="s">
        <v>2127</v>
      </c>
      <c r="P1131" s="11" t="s">
        <v>83</v>
      </c>
    </row>
    <row r="1132" hidden="1">
      <c r="A1132" s="11">
        <v>1127.0</v>
      </c>
      <c r="B1132" s="11" t="s">
        <v>714</v>
      </c>
      <c r="C1132" s="11" t="s">
        <v>2126</v>
      </c>
      <c r="D1132" s="11" t="s">
        <v>77</v>
      </c>
      <c r="E1132" s="21"/>
      <c r="F1132" s="21"/>
      <c r="G1132" s="11" t="s">
        <v>79</v>
      </c>
      <c r="H1132" s="152">
        <v>39985.0</v>
      </c>
      <c r="I1132" s="11" t="s">
        <v>2121</v>
      </c>
      <c r="J1132" s="11" t="s">
        <v>2122</v>
      </c>
      <c r="K1132" s="11" t="s">
        <v>2122</v>
      </c>
      <c r="L1132" s="11" t="s">
        <v>2123</v>
      </c>
      <c r="M1132" s="11" t="s">
        <v>2124</v>
      </c>
      <c r="N1132" s="11" t="s">
        <v>466</v>
      </c>
      <c r="O1132" s="11" t="s">
        <v>2127</v>
      </c>
      <c r="P1132" s="11" t="s">
        <v>83</v>
      </c>
    </row>
    <row r="1133" hidden="1">
      <c r="A1133" s="11">
        <v>1128.0</v>
      </c>
      <c r="B1133" s="11" t="s">
        <v>2557</v>
      </c>
      <c r="C1133" s="11" t="s">
        <v>2144</v>
      </c>
      <c r="D1133" s="11" t="s">
        <v>709</v>
      </c>
      <c r="E1133" s="21"/>
      <c r="F1133" s="21"/>
      <c r="G1133" s="11" t="s">
        <v>79</v>
      </c>
      <c r="H1133" s="152">
        <v>38007.0</v>
      </c>
      <c r="I1133" s="11" t="s">
        <v>2558</v>
      </c>
      <c r="J1133" s="11" t="s">
        <v>2122</v>
      </c>
      <c r="K1133" s="11" t="s">
        <v>2122</v>
      </c>
      <c r="L1133" s="11" t="s">
        <v>2123</v>
      </c>
      <c r="M1133" s="11" t="s">
        <v>2124</v>
      </c>
      <c r="N1133" s="11" t="s">
        <v>1470</v>
      </c>
      <c r="O1133" s="11" t="s">
        <v>2150</v>
      </c>
      <c r="P1133" s="11" t="s">
        <v>81</v>
      </c>
    </row>
    <row r="1134" hidden="1">
      <c r="A1134" s="11">
        <v>1129.0</v>
      </c>
      <c r="B1134" s="11" t="s">
        <v>2559</v>
      </c>
      <c r="C1134" s="11" t="s">
        <v>70</v>
      </c>
      <c r="D1134" s="11" t="s">
        <v>623</v>
      </c>
      <c r="E1134" s="11" t="s">
        <v>992</v>
      </c>
      <c r="F1134" s="21"/>
      <c r="G1134" s="11" t="s">
        <v>96</v>
      </c>
      <c r="H1134" s="153">
        <v>36449.0</v>
      </c>
      <c r="I1134" s="11" t="s">
        <v>2121</v>
      </c>
      <c r="J1134" s="11" t="s">
        <v>2122</v>
      </c>
      <c r="K1134" s="11" t="s">
        <v>2122</v>
      </c>
      <c r="L1134" s="11" t="s">
        <v>2123</v>
      </c>
      <c r="M1134" s="11" t="s">
        <v>2124</v>
      </c>
      <c r="N1134" s="11" t="s">
        <v>1661</v>
      </c>
      <c r="O1134" s="11" t="s">
        <v>2134</v>
      </c>
      <c r="P1134" s="11" t="s">
        <v>90</v>
      </c>
    </row>
    <row r="1135" hidden="1">
      <c r="A1135" s="11">
        <v>1130.0</v>
      </c>
      <c r="B1135" s="11" t="s">
        <v>817</v>
      </c>
      <c r="C1135" s="11" t="s">
        <v>2560</v>
      </c>
      <c r="D1135" s="11" t="s">
        <v>2561</v>
      </c>
      <c r="E1135" s="11" t="s">
        <v>87</v>
      </c>
      <c r="F1135" s="21"/>
      <c r="G1135" s="11" t="s">
        <v>79</v>
      </c>
      <c r="H1135" s="152">
        <v>36274.0</v>
      </c>
      <c r="I1135" s="11" t="s">
        <v>2416</v>
      </c>
      <c r="J1135" s="11" t="s">
        <v>2122</v>
      </c>
      <c r="K1135" s="11" t="s">
        <v>2122</v>
      </c>
      <c r="L1135" s="11" t="s">
        <v>2123</v>
      </c>
      <c r="M1135" s="11" t="s">
        <v>2124</v>
      </c>
      <c r="N1135" s="11" t="s">
        <v>1722</v>
      </c>
      <c r="O1135" s="11" t="s">
        <v>2134</v>
      </c>
      <c r="P1135" s="11" t="s">
        <v>90</v>
      </c>
    </row>
    <row r="1136" hidden="1">
      <c r="A1136" s="11">
        <v>1131.0</v>
      </c>
      <c r="B1136" s="11" t="s">
        <v>1654</v>
      </c>
      <c r="C1136" s="11" t="s">
        <v>71</v>
      </c>
      <c r="D1136" s="11" t="s">
        <v>412</v>
      </c>
      <c r="E1136" s="11" t="s">
        <v>1655</v>
      </c>
      <c r="F1136" s="21"/>
      <c r="G1136" s="11" t="s">
        <v>96</v>
      </c>
      <c r="H1136" s="152">
        <v>36613.0</v>
      </c>
      <c r="I1136" s="11" t="s">
        <v>2121</v>
      </c>
      <c r="J1136" s="11" t="s">
        <v>2122</v>
      </c>
      <c r="K1136" s="11" t="s">
        <v>2122</v>
      </c>
      <c r="L1136" s="11" t="s">
        <v>2123</v>
      </c>
      <c r="M1136" s="11" t="s">
        <v>2124</v>
      </c>
      <c r="N1136" s="11" t="s">
        <v>1480</v>
      </c>
      <c r="O1136" s="11" t="s">
        <v>2139</v>
      </c>
      <c r="P1136" s="11" t="s">
        <v>90</v>
      </c>
    </row>
    <row r="1137" hidden="1">
      <c r="A1137" s="11">
        <v>1132.0</v>
      </c>
      <c r="B1137" s="11" t="s">
        <v>1656</v>
      </c>
      <c r="C1137" s="11" t="s">
        <v>2144</v>
      </c>
      <c r="D1137" s="11" t="s">
        <v>151</v>
      </c>
      <c r="E1137" s="11" t="s">
        <v>254</v>
      </c>
      <c r="F1137" s="21"/>
      <c r="G1137" s="11" t="s">
        <v>96</v>
      </c>
      <c r="H1137" s="152">
        <v>36655.0</v>
      </c>
      <c r="I1137" s="11" t="s">
        <v>2138</v>
      </c>
      <c r="J1137" s="11" t="s">
        <v>2122</v>
      </c>
      <c r="K1137" s="11" t="s">
        <v>2122</v>
      </c>
      <c r="L1137" s="11" t="s">
        <v>2123</v>
      </c>
      <c r="M1137" s="11" t="s">
        <v>2124</v>
      </c>
      <c r="N1137" s="11" t="s">
        <v>1480</v>
      </c>
      <c r="O1137" s="11" t="s">
        <v>2139</v>
      </c>
      <c r="P1137" s="11" t="s">
        <v>90</v>
      </c>
    </row>
    <row r="1138" hidden="1">
      <c r="A1138" s="11">
        <v>1133.0</v>
      </c>
      <c r="B1138" s="11" t="s">
        <v>840</v>
      </c>
      <c r="C1138" s="11" t="s">
        <v>79</v>
      </c>
      <c r="D1138" s="11" t="s">
        <v>275</v>
      </c>
      <c r="E1138" s="21"/>
      <c r="F1138" s="21"/>
      <c r="G1138" s="11" t="s">
        <v>96</v>
      </c>
      <c r="H1138" s="152">
        <v>39573.0</v>
      </c>
      <c r="I1138" s="11" t="s">
        <v>2138</v>
      </c>
      <c r="J1138" s="11" t="s">
        <v>2122</v>
      </c>
      <c r="K1138" s="11" t="s">
        <v>2122</v>
      </c>
      <c r="L1138" s="11" t="s">
        <v>2123</v>
      </c>
      <c r="M1138" s="11" t="s">
        <v>2124</v>
      </c>
      <c r="N1138" s="11" t="s">
        <v>594</v>
      </c>
      <c r="O1138" s="11" t="s">
        <v>2141</v>
      </c>
      <c r="P1138" s="11" t="s">
        <v>83</v>
      </c>
    </row>
    <row r="1139" hidden="1">
      <c r="A1139" s="11">
        <v>1134.0</v>
      </c>
      <c r="B1139" s="11" t="s">
        <v>1978</v>
      </c>
      <c r="C1139" s="11" t="s">
        <v>70</v>
      </c>
      <c r="D1139" s="11" t="s">
        <v>1171</v>
      </c>
      <c r="E1139" s="11" t="s">
        <v>1979</v>
      </c>
      <c r="F1139" s="11" t="s">
        <v>1980</v>
      </c>
      <c r="G1139" s="11" t="s">
        <v>96</v>
      </c>
      <c r="H1139" s="152">
        <v>37677.0</v>
      </c>
      <c r="I1139" s="11" t="s">
        <v>2121</v>
      </c>
      <c r="J1139" s="11" t="s">
        <v>2122</v>
      </c>
      <c r="K1139" s="11" t="s">
        <v>2122</v>
      </c>
      <c r="L1139" s="11" t="s">
        <v>2123</v>
      </c>
      <c r="M1139" s="11" t="s">
        <v>2124</v>
      </c>
      <c r="N1139" s="11" t="s">
        <v>1470</v>
      </c>
      <c r="O1139" s="11" t="s">
        <v>2150</v>
      </c>
      <c r="P1139" s="11" t="s">
        <v>81</v>
      </c>
    </row>
    <row r="1140" hidden="1">
      <c r="A1140" s="11">
        <v>1135.0</v>
      </c>
      <c r="B1140" s="11" t="s">
        <v>841</v>
      </c>
      <c r="C1140" s="11" t="s">
        <v>70</v>
      </c>
      <c r="D1140" s="11" t="s">
        <v>843</v>
      </c>
      <c r="E1140" s="11" t="s">
        <v>491</v>
      </c>
      <c r="F1140" s="21"/>
      <c r="G1140" s="11" t="s">
        <v>79</v>
      </c>
      <c r="H1140" s="153">
        <v>39746.0</v>
      </c>
      <c r="I1140" s="11" t="s">
        <v>2138</v>
      </c>
      <c r="J1140" s="11" t="s">
        <v>2122</v>
      </c>
      <c r="K1140" s="11" t="s">
        <v>2122</v>
      </c>
      <c r="L1140" s="11" t="s">
        <v>2123</v>
      </c>
      <c r="M1140" s="11" t="s">
        <v>2124</v>
      </c>
      <c r="N1140" s="11" t="s">
        <v>594</v>
      </c>
      <c r="O1140" s="11" t="s">
        <v>2141</v>
      </c>
      <c r="P1140" s="11" t="s">
        <v>83</v>
      </c>
    </row>
    <row r="1141" hidden="1">
      <c r="A1141" s="11">
        <v>1136.0</v>
      </c>
      <c r="B1141" s="11" t="s">
        <v>1570</v>
      </c>
      <c r="C1141" s="11" t="s">
        <v>2424</v>
      </c>
      <c r="D1141" s="11" t="s">
        <v>125</v>
      </c>
      <c r="E1141" s="11" t="s">
        <v>119</v>
      </c>
      <c r="F1141" s="21"/>
      <c r="G1141" s="11" t="s">
        <v>79</v>
      </c>
      <c r="H1141" s="152">
        <v>37071.0</v>
      </c>
      <c r="I1141" s="11" t="s">
        <v>2138</v>
      </c>
      <c r="J1141" s="11" t="s">
        <v>2122</v>
      </c>
      <c r="K1141" s="11" t="s">
        <v>2122</v>
      </c>
      <c r="L1141" s="11" t="s">
        <v>2123</v>
      </c>
      <c r="M1141" s="11" t="s">
        <v>2124</v>
      </c>
      <c r="N1141" s="11" t="s">
        <v>1284</v>
      </c>
      <c r="O1141" s="11" t="s">
        <v>2136</v>
      </c>
      <c r="P1141" s="11" t="s">
        <v>90</v>
      </c>
    </row>
    <row r="1142" hidden="1">
      <c r="A1142" s="11">
        <v>1137.0</v>
      </c>
      <c r="B1142" s="11" t="s">
        <v>2066</v>
      </c>
      <c r="C1142" s="11" t="s">
        <v>2391</v>
      </c>
      <c r="D1142" s="11" t="s">
        <v>2562</v>
      </c>
      <c r="E1142" s="11" t="s">
        <v>87</v>
      </c>
      <c r="F1142" s="21"/>
      <c r="G1142" s="11" t="s">
        <v>79</v>
      </c>
      <c r="H1142" s="152">
        <v>36427.0</v>
      </c>
      <c r="I1142" s="11" t="s">
        <v>2121</v>
      </c>
      <c r="J1142" s="11" t="s">
        <v>2122</v>
      </c>
      <c r="K1142" s="11" t="s">
        <v>2122</v>
      </c>
      <c r="L1142" s="11" t="s">
        <v>2123</v>
      </c>
      <c r="M1142" s="11" t="s">
        <v>2124</v>
      </c>
      <c r="N1142" s="11" t="s">
        <v>1631</v>
      </c>
      <c r="O1142" s="11" t="s">
        <v>2134</v>
      </c>
      <c r="P1142" s="11" t="s">
        <v>90</v>
      </c>
    </row>
    <row r="1143" hidden="1">
      <c r="A1143" s="11">
        <v>1138.0</v>
      </c>
      <c r="B1143" s="11" t="s">
        <v>788</v>
      </c>
      <c r="C1143" s="11" t="s">
        <v>79</v>
      </c>
      <c r="D1143" s="11" t="s">
        <v>272</v>
      </c>
      <c r="E1143" s="11" t="s">
        <v>434</v>
      </c>
      <c r="F1143" s="21"/>
      <c r="G1143" s="11" t="s">
        <v>79</v>
      </c>
      <c r="H1143" s="152">
        <v>39987.0</v>
      </c>
      <c r="I1143" s="11" t="s">
        <v>2121</v>
      </c>
      <c r="J1143" s="11" t="s">
        <v>2122</v>
      </c>
      <c r="K1143" s="11" t="s">
        <v>2122</v>
      </c>
      <c r="L1143" s="11" t="s">
        <v>2123</v>
      </c>
      <c r="M1143" s="11" t="s">
        <v>2124</v>
      </c>
      <c r="N1143" s="11" t="s">
        <v>529</v>
      </c>
      <c r="O1143" s="11" t="s">
        <v>2127</v>
      </c>
      <c r="P1143" s="11" t="s">
        <v>83</v>
      </c>
    </row>
    <row r="1144" hidden="1">
      <c r="A1144" s="11">
        <v>1139.0</v>
      </c>
      <c r="B1144" s="11" t="s">
        <v>1742</v>
      </c>
      <c r="C1144" s="11" t="s">
        <v>2142</v>
      </c>
      <c r="D1144" s="11" t="s">
        <v>1743</v>
      </c>
      <c r="E1144" s="11" t="s">
        <v>128</v>
      </c>
      <c r="F1144" s="21"/>
      <c r="G1144" s="11" t="s">
        <v>79</v>
      </c>
      <c r="H1144" s="153">
        <v>36887.0</v>
      </c>
      <c r="I1144" s="11" t="s">
        <v>2121</v>
      </c>
      <c r="J1144" s="11" t="s">
        <v>2122</v>
      </c>
      <c r="K1144" s="11" t="s">
        <v>2122</v>
      </c>
      <c r="L1144" s="11" t="s">
        <v>2123</v>
      </c>
      <c r="M1144" s="11" t="s">
        <v>2124</v>
      </c>
      <c r="N1144" s="11" t="s">
        <v>1577</v>
      </c>
      <c r="O1144" s="11" t="s">
        <v>2139</v>
      </c>
      <c r="P1144" s="11" t="s">
        <v>90</v>
      </c>
    </row>
    <row r="1145" hidden="1">
      <c r="A1145" s="11">
        <v>1140.0</v>
      </c>
      <c r="B1145" s="11" t="s">
        <v>2563</v>
      </c>
      <c r="C1145" s="11" t="s">
        <v>2142</v>
      </c>
      <c r="D1145" s="11" t="s">
        <v>107</v>
      </c>
      <c r="E1145" s="11" t="s">
        <v>173</v>
      </c>
      <c r="F1145" s="21"/>
      <c r="G1145" s="11" t="s">
        <v>79</v>
      </c>
      <c r="H1145" s="152">
        <v>36706.0</v>
      </c>
      <c r="I1145" s="11" t="s">
        <v>2121</v>
      </c>
      <c r="J1145" s="11" t="s">
        <v>2122</v>
      </c>
      <c r="K1145" s="11" t="s">
        <v>2122</v>
      </c>
      <c r="L1145" s="11" t="s">
        <v>2123</v>
      </c>
      <c r="M1145" s="11" t="s">
        <v>2124</v>
      </c>
      <c r="N1145" s="11" t="s">
        <v>1480</v>
      </c>
      <c r="O1145" s="11" t="s">
        <v>2139</v>
      </c>
      <c r="P1145" s="11" t="s">
        <v>90</v>
      </c>
    </row>
    <row r="1146" hidden="1">
      <c r="A1146" s="11">
        <v>1141.0</v>
      </c>
      <c r="B1146" s="11" t="s">
        <v>2564</v>
      </c>
      <c r="C1146" s="11" t="s">
        <v>2172</v>
      </c>
      <c r="D1146" s="11" t="s">
        <v>395</v>
      </c>
      <c r="E1146" s="11" t="s">
        <v>2565</v>
      </c>
      <c r="F1146" s="21"/>
      <c r="G1146" s="11" t="s">
        <v>96</v>
      </c>
      <c r="H1146" s="152">
        <v>36240.0</v>
      </c>
      <c r="I1146" s="11" t="s">
        <v>2121</v>
      </c>
      <c r="J1146" s="11" t="s">
        <v>2122</v>
      </c>
      <c r="K1146" s="11" t="s">
        <v>2122</v>
      </c>
      <c r="L1146" s="11" t="s">
        <v>2123</v>
      </c>
      <c r="M1146" s="11" t="s">
        <v>2124</v>
      </c>
      <c r="N1146" s="11" t="s">
        <v>1661</v>
      </c>
      <c r="O1146" s="11" t="s">
        <v>2134</v>
      </c>
      <c r="P1146" s="11" t="s">
        <v>90</v>
      </c>
    </row>
    <row r="1147" hidden="1">
      <c r="A1147" s="11">
        <v>1142.0</v>
      </c>
      <c r="B1147" s="11" t="s">
        <v>2566</v>
      </c>
      <c r="C1147" s="11" t="s">
        <v>70</v>
      </c>
      <c r="D1147" s="11" t="s">
        <v>749</v>
      </c>
      <c r="E1147" s="21"/>
      <c r="F1147" s="21"/>
      <c r="G1147" s="11" t="s">
        <v>96</v>
      </c>
      <c r="H1147" s="153">
        <v>36850.0</v>
      </c>
      <c r="I1147" s="11" t="s">
        <v>2138</v>
      </c>
      <c r="J1147" s="11" t="s">
        <v>2122</v>
      </c>
      <c r="K1147" s="11" t="s">
        <v>2122</v>
      </c>
      <c r="L1147" s="11" t="s">
        <v>2123</v>
      </c>
      <c r="M1147" s="11" t="s">
        <v>2124</v>
      </c>
      <c r="N1147" s="11" t="s">
        <v>1577</v>
      </c>
      <c r="O1147" s="11" t="s">
        <v>2139</v>
      </c>
      <c r="P1147" s="11" t="s">
        <v>90</v>
      </c>
    </row>
    <row r="1148" hidden="1">
      <c r="A1148" s="11">
        <v>1143.0</v>
      </c>
      <c r="B1148" s="11" t="s">
        <v>717</v>
      </c>
      <c r="C1148" s="11" t="s">
        <v>2148</v>
      </c>
      <c r="D1148" s="11" t="s">
        <v>457</v>
      </c>
      <c r="E1148" s="11" t="s">
        <v>200</v>
      </c>
      <c r="F1148" s="21"/>
      <c r="G1148" s="11" t="s">
        <v>96</v>
      </c>
      <c r="H1148" s="152">
        <v>40079.0</v>
      </c>
      <c r="I1148" s="11" t="s">
        <v>2340</v>
      </c>
      <c r="J1148" s="11" t="s">
        <v>2122</v>
      </c>
      <c r="K1148" s="11" t="s">
        <v>2122</v>
      </c>
      <c r="L1148" s="11" t="s">
        <v>2123</v>
      </c>
      <c r="M1148" s="11" t="s">
        <v>2124</v>
      </c>
      <c r="N1148" s="11" t="s">
        <v>466</v>
      </c>
      <c r="O1148" s="11" t="s">
        <v>2127</v>
      </c>
      <c r="P1148" s="11" t="s">
        <v>83</v>
      </c>
    </row>
    <row r="1149" hidden="1">
      <c r="A1149" s="11">
        <v>1144.0</v>
      </c>
      <c r="B1149" s="11" t="s">
        <v>717</v>
      </c>
      <c r="C1149" s="11" t="s">
        <v>2448</v>
      </c>
      <c r="D1149" s="11" t="s">
        <v>476</v>
      </c>
      <c r="E1149" s="11" t="s">
        <v>564</v>
      </c>
      <c r="F1149" s="21"/>
      <c r="G1149" s="11" t="s">
        <v>96</v>
      </c>
      <c r="H1149" s="152">
        <v>41394.0</v>
      </c>
      <c r="I1149" s="11" t="s">
        <v>2340</v>
      </c>
      <c r="J1149" s="11" t="s">
        <v>2122</v>
      </c>
      <c r="K1149" s="11" t="s">
        <v>2122</v>
      </c>
      <c r="L1149" s="11" t="s">
        <v>2123</v>
      </c>
      <c r="M1149" s="11" t="s">
        <v>2124</v>
      </c>
      <c r="N1149" s="11" t="s">
        <v>2203</v>
      </c>
      <c r="O1149" s="11" t="s">
        <v>2204</v>
      </c>
      <c r="P1149" s="11" t="s">
        <v>2205</v>
      </c>
    </row>
    <row r="1150" hidden="1">
      <c r="A1150" s="11">
        <v>1145.0</v>
      </c>
      <c r="B1150" s="11" t="s">
        <v>1167</v>
      </c>
      <c r="C1150" s="11" t="s">
        <v>2167</v>
      </c>
      <c r="D1150" s="11" t="s">
        <v>136</v>
      </c>
      <c r="E1150" s="11" t="s">
        <v>1168</v>
      </c>
      <c r="F1150" s="11" t="s">
        <v>1169</v>
      </c>
      <c r="G1150" s="11" t="s">
        <v>96</v>
      </c>
      <c r="H1150" s="152">
        <v>38904.0</v>
      </c>
      <c r="I1150" s="11" t="s">
        <v>2130</v>
      </c>
      <c r="J1150" s="11" t="s">
        <v>2122</v>
      </c>
      <c r="K1150" s="11" t="s">
        <v>2122</v>
      </c>
      <c r="L1150" s="11" t="s">
        <v>2123</v>
      </c>
      <c r="M1150" s="11" t="s">
        <v>2124</v>
      </c>
      <c r="N1150" s="11" t="s">
        <v>508</v>
      </c>
      <c r="O1150" s="11" t="s">
        <v>2131</v>
      </c>
      <c r="P1150" s="11" t="s">
        <v>81</v>
      </c>
    </row>
    <row r="1151" hidden="1">
      <c r="A1151" s="11">
        <v>1146.0</v>
      </c>
      <c r="B1151" s="11" t="s">
        <v>844</v>
      </c>
      <c r="C1151" s="11" t="s">
        <v>2144</v>
      </c>
      <c r="D1151" s="11" t="s">
        <v>911</v>
      </c>
      <c r="E1151" s="11" t="s">
        <v>125</v>
      </c>
      <c r="F1151" s="21"/>
      <c r="G1151" s="11" t="s">
        <v>79</v>
      </c>
      <c r="H1151" s="152">
        <v>37103.0</v>
      </c>
      <c r="I1151" s="11" t="s">
        <v>2138</v>
      </c>
      <c r="J1151" s="11" t="s">
        <v>2122</v>
      </c>
      <c r="K1151" s="11" t="s">
        <v>2122</v>
      </c>
      <c r="L1151" s="11" t="s">
        <v>2123</v>
      </c>
      <c r="M1151" s="11" t="s">
        <v>2124</v>
      </c>
      <c r="N1151" s="11" t="s">
        <v>1136</v>
      </c>
      <c r="O1151" s="11" t="s">
        <v>2136</v>
      </c>
      <c r="P1151" s="11" t="s">
        <v>90</v>
      </c>
    </row>
    <row r="1152" hidden="1">
      <c r="A1152" s="11">
        <v>1147.0</v>
      </c>
      <c r="B1152" s="11" t="s">
        <v>844</v>
      </c>
      <c r="C1152" s="11" t="s">
        <v>2144</v>
      </c>
      <c r="D1152" s="11" t="s">
        <v>504</v>
      </c>
      <c r="E1152" s="11" t="s">
        <v>78</v>
      </c>
      <c r="F1152" s="21"/>
      <c r="G1152" s="11" t="s">
        <v>79</v>
      </c>
      <c r="H1152" s="152">
        <v>39421.0</v>
      </c>
      <c r="I1152" s="11" t="s">
        <v>2145</v>
      </c>
      <c r="J1152" s="11" t="s">
        <v>2122</v>
      </c>
      <c r="K1152" s="11" t="s">
        <v>2122</v>
      </c>
      <c r="L1152" s="11" t="s">
        <v>2123</v>
      </c>
      <c r="M1152" s="11" t="s">
        <v>2124</v>
      </c>
      <c r="N1152" s="11" t="s">
        <v>594</v>
      </c>
      <c r="O1152" s="11" t="s">
        <v>2141</v>
      </c>
      <c r="P1152" s="11" t="s">
        <v>83</v>
      </c>
    </row>
    <row r="1153" hidden="1">
      <c r="A1153" s="11">
        <v>1148.0</v>
      </c>
      <c r="B1153" s="11" t="s">
        <v>844</v>
      </c>
      <c r="C1153" s="11" t="s">
        <v>70</v>
      </c>
      <c r="D1153" s="11" t="s">
        <v>1571</v>
      </c>
      <c r="E1153" s="11" t="s">
        <v>324</v>
      </c>
      <c r="F1153" s="21"/>
      <c r="G1153" s="11" t="s">
        <v>96</v>
      </c>
      <c r="H1153" s="152">
        <v>36931.0</v>
      </c>
      <c r="I1153" s="11" t="s">
        <v>2121</v>
      </c>
      <c r="J1153" s="11" t="s">
        <v>2122</v>
      </c>
      <c r="K1153" s="11" t="s">
        <v>2122</v>
      </c>
      <c r="L1153" s="11" t="s">
        <v>2123</v>
      </c>
      <c r="M1153" s="11" t="s">
        <v>2124</v>
      </c>
      <c r="N1153" s="11" t="s">
        <v>1284</v>
      </c>
      <c r="O1153" s="11" t="s">
        <v>2136</v>
      </c>
      <c r="P1153" s="11" t="s">
        <v>90</v>
      </c>
    </row>
    <row r="1154" hidden="1">
      <c r="A1154" s="11">
        <v>1149.0</v>
      </c>
      <c r="B1154" s="11" t="s">
        <v>892</v>
      </c>
      <c r="C1154" s="11" t="s">
        <v>79</v>
      </c>
      <c r="D1154" s="11" t="s">
        <v>149</v>
      </c>
      <c r="E1154" s="21"/>
      <c r="F1154" s="21"/>
      <c r="G1154" s="11" t="s">
        <v>79</v>
      </c>
      <c r="H1154" s="152">
        <v>39791.0</v>
      </c>
      <c r="I1154" s="11" t="s">
        <v>2138</v>
      </c>
      <c r="J1154" s="11" t="s">
        <v>2122</v>
      </c>
      <c r="K1154" s="11" t="s">
        <v>2122</v>
      </c>
      <c r="L1154" s="11" t="s">
        <v>2123</v>
      </c>
      <c r="M1154" s="11" t="s">
        <v>2124</v>
      </c>
      <c r="N1154" s="11" t="s">
        <v>669</v>
      </c>
      <c r="O1154" s="11" t="s">
        <v>2141</v>
      </c>
      <c r="P1154" s="11" t="s">
        <v>83</v>
      </c>
    </row>
    <row r="1155" hidden="1">
      <c r="A1155" s="11">
        <v>1150.0</v>
      </c>
      <c r="B1155" s="11" t="s">
        <v>943</v>
      </c>
      <c r="C1155" s="11" t="s">
        <v>70</v>
      </c>
      <c r="D1155" s="11" t="s">
        <v>266</v>
      </c>
      <c r="E1155" s="11" t="s">
        <v>265</v>
      </c>
      <c r="F1155" s="21"/>
      <c r="G1155" s="11" t="s">
        <v>96</v>
      </c>
      <c r="H1155" s="152">
        <v>39678.0</v>
      </c>
      <c r="I1155" s="11" t="s">
        <v>2138</v>
      </c>
      <c r="J1155" s="11" t="s">
        <v>2122</v>
      </c>
      <c r="K1155" s="11" t="s">
        <v>2122</v>
      </c>
      <c r="L1155" s="11" t="s">
        <v>2123</v>
      </c>
      <c r="M1155" s="11" t="s">
        <v>2124</v>
      </c>
      <c r="N1155" s="11" t="s">
        <v>729</v>
      </c>
      <c r="O1155" s="11" t="s">
        <v>2141</v>
      </c>
      <c r="P1155" s="11" t="s">
        <v>83</v>
      </c>
    </row>
    <row r="1156" hidden="1">
      <c r="A1156" s="11">
        <v>1151.0</v>
      </c>
      <c r="B1156" s="11" t="s">
        <v>1223</v>
      </c>
      <c r="C1156" s="11" t="s">
        <v>2137</v>
      </c>
      <c r="D1156" s="11" t="s">
        <v>1133</v>
      </c>
      <c r="E1156" s="21"/>
      <c r="F1156" s="21"/>
      <c r="G1156" s="11" t="s">
        <v>79</v>
      </c>
      <c r="H1156" s="152">
        <v>38454.0</v>
      </c>
      <c r="I1156" s="11" t="s">
        <v>2121</v>
      </c>
      <c r="J1156" s="11" t="s">
        <v>2122</v>
      </c>
      <c r="K1156" s="11" t="s">
        <v>2122</v>
      </c>
      <c r="L1156" s="11" t="s">
        <v>2123</v>
      </c>
      <c r="M1156" s="11" t="s">
        <v>2124</v>
      </c>
      <c r="N1156" s="11" t="s">
        <v>858</v>
      </c>
      <c r="O1156" s="11" t="s">
        <v>2125</v>
      </c>
      <c r="P1156" s="11" t="s">
        <v>81</v>
      </c>
    </row>
    <row r="1157">
      <c r="A1157" s="11">
        <v>1152.0</v>
      </c>
      <c r="B1157" s="11" t="s">
        <v>672</v>
      </c>
      <c r="C1157" s="11" t="s">
        <v>2167</v>
      </c>
      <c r="D1157" s="11" t="s">
        <v>709</v>
      </c>
      <c r="E1157" s="11" t="s">
        <v>143</v>
      </c>
      <c r="F1157" s="21"/>
      <c r="G1157" s="11" t="s">
        <v>79</v>
      </c>
      <c r="H1157" s="152">
        <v>36921.0</v>
      </c>
      <c r="I1157" s="11" t="s">
        <v>2121</v>
      </c>
      <c r="J1157" s="11" t="s">
        <v>2122</v>
      </c>
      <c r="K1157" s="11" t="s">
        <v>2122</v>
      </c>
      <c r="L1157" s="11" t="s">
        <v>2123</v>
      </c>
      <c r="M1157" s="11" t="s">
        <v>2124</v>
      </c>
      <c r="N1157" s="11" t="s">
        <v>1410</v>
      </c>
      <c r="O1157" s="11" t="s">
        <v>2139</v>
      </c>
      <c r="P1157" s="11" t="s">
        <v>90</v>
      </c>
    </row>
    <row r="1158" hidden="1">
      <c r="A1158" s="11">
        <v>1153.0</v>
      </c>
      <c r="B1158" s="11" t="s">
        <v>672</v>
      </c>
      <c r="C1158" s="11" t="s">
        <v>2135</v>
      </c>
      <c r="D1158" s="11" t="s">
        <v>674</v>
      </c>
      <c r="E1158" s="11" t="s">
        <v>335</v>
      </c>
      <c r="F1158" s="21"/>
      <c r="G1158" s="11" t="s">
        <v>79</v>
      </c>
      <c r="H1158" s="152">
        <v>39115.0</v>
      </c>
      <c r="I1158" s="11" t="s">
        <v>2138</v>
      </c>
      <c r="J1158" s="11" t="s">
        <v>2122</v>
      </c>
      <c r="K1158" s="11" t="s">
        <v>2122</v>
      </c>
      <c r="L1158" s="11" t="s">
        <v>2123</v>
      </c>
      <c r="M1158" s="11" t="s">
        <v>2124</v>
      </c>
      <c r="N1158" s="11" t="s">
        <v>851</v>
      </c>
      <c r="O1158" s="11" t="s">
        <v>2152</v>
      </c>
      <c r="P1158" s="11" t="s">
        <v>83</v>
      </c>
    </row>
    <row r="1159" hidden="1">
      <c r="A1159" s="11">
        <v>1154.0</v>
      </c>
      <c r="B1159" s="11" t="s">
        <v>672</v>
      </c>
      <c r="C1159" s="11" t="s">
        <v>70</v>
      </c>
      <c r="D1159" s="11" t="s">
        <v>314</v>
      </c>
      <c r="E1159" s="11" t="s">
        <v>110</v>
      </c>
      <c r="F1159" s="21"/>
      <c r="G1159" s="11" t="s">
        <v>96</v>
      </c>
      <c r="H1159" s="152">
        <v>38634.0</v>
      </c>
      <c r="I1159" s="11" t="s">
        <v>2138</v>
      </c>
      <c r="J1159" s="11" t="s">
        <v>2122</v>
      </c>
      <c r="K1159" s="11" t="s">
        <v>2122</v>
      </c>
      <c r="L1159" s="11" t="s">
        <v>2123</v>
      </c>
      <c r="M1159" s="11" t="s">
        <v>2124</v>
      </c>
      <c r="N1159" s="11" t="s">
        <v>937</v>
      </c>
      <c r="O1159" s="11" t="s">
        <v>2125</v>
      </c>
      <c r="P1159" s="11" t="s">
        <v>81</v>
      </c>
    </row>
    <row r="1160" hidden="1">
      <c r="A1160" s="11">
        <v>1155.0</v>
      </c>
      <c r="B1160" s="11" t="s">
        <v>280</v>
      </c>
      <c r="C1160" s="11" t="s">
        <v>2137</v>
      </c>
      <c r="D1160" s="11" t="s">
        <v>77</v>
      </c>
      <c r="E1160" s="11" t="s">
        <v>338</v>
      </c>
      <c r="F1160" s="21"/>
      <c r="G1160" s="11" t="s">
        <v>79</v>
      </c>
      <c r="H1160" s="152">
        <v>36724.0</v>
      </c>
      <c r="I1160" s="11" t="s">
        <v>2121</v>
      </c>
      <c r="J1160" s="11" t="s">
        <v>2122</v>
      </c>
      <c r="K1160" s="11" t="s">
        <v>2122</v>
      </c>
      <c r="L1160" s="11" t="s">
        <v>2123</v>
      </c>
      <c r="M1160" s="11" t="s">
        <v>2124</v>
      </c>
      <c r="N1160" s="11" t="s">
        <v>1547</v>
      </c>
      <c r="O1160" s="11" t="s">
        <v>2139</v>
      </c>
      <c r="P1160" s="11" t="s">
        <v>90</v>
      </c>
    </row>
    <row r="1161" hidden="1">
      <c r="A1161" s="11">
        <v>1156.0</v>
      </c>
      <c r="B1161" s="11" t="s">
        <v>280</v>
      </c>
      <c r="C1161" s="11" t="s">
        <v>2148</v>
      </c>
      <c r="D1161" s="11" t="s">
        <v>77</v>
      </c>
      <c r="E1161" s="21"/>
      <c r="F1161" s="21"/>
      <c r="G1161" s="11" t="s">
        <v>79</v>
      </c>
      <c r="H1161" s="152">
        <v>37795.0</v>
      </c>
      <c r="I1161" s="11" t="s">
        <v>2121</v>
      </c>
      <c r="J1161" s="11" t="s">
        <v>2122</v>
      </c>
      <c r="K1161" s="11" t="s">
        <v>2122</v>
      </c>
      <c r="L1161" s="11" t="s">
        <v>2123</v>
      </c>
      <c r="M1161" s="11" t="s">
        <v>2124</v>
      </c>
      <c r="N1161" s="11" t="s">
        <v>1353</v>
      </c>
      <c r="O1161" s="11" t="s">
        <v>2150</v>
      </c>
      <c r="P1161" s="11" t="s">
        <v>81</v>
      </c>
    </row>
    <row r="1162" hidden="1">
      <c r="A1162" s="11">
        <v>1157.0</v>
      </c>
      <c r="B1162" s="11" t="s">
        <v>280</v>
      </c>
      <c r="C1162" s="11" t="s">
        <v>2142</v>
      </c>
      <c r="D1162" s="11" t="s">
        <v>77</v>
      </c>
      <c r="E1162" s="11" t="s">
        <v>76</v>
      </c>
      <c r="F1162" s="21"/>
      <c r="G1162" s="11" t="s">
        <v>79</v>
      </c>
      <c r="H1162" s="152">
        <v>39282.0</v>
      </c>
      <c r="I1162" s="11" t="s">
        <v>2138</v>
      </c>
      <c r="J1162" s="11" t="s">
        <v>2122</v>
      </c>
      <c r="K1162" s="11" t="s">
        <v>2122</v>
      </c>
      <c r="L1162" s="11" t="s">
        <v>2123</v>
      </c>
      <c r="M1162" s="11" t="s">
        <v>2124</v>
      </c>
      <c r="N1162" s="11" t="s">
        <v>851</v>
      </c>
      <c r="O1162" s="11" t="s">
        <v>2152</v>
      </c>
      <c r="P1162" s="11" t="s">
        <v>83</v>
      </c>
    </row>
    <row r="1163" hidden="1">
      <c r="A1163" s="11">
        <v>1158.0</v>
      </c>
      <c r="B1163" s="11" t="s">
        <v>280</v>
      </c>
      <c r="C1163" s="11" t="s">
        <v>2156</v>
      </c>
      <c r="D1163" s="11" t="s">
        <v>185</v>
      </c>
      <c r="E1163" s="11" t="s">
        <v>76</v>
      </c>
      <c r="F1163" s="21"/>
      <c r="G1163" s="11" t="s">
        <v>79</v>
      </c>
      <c r="H1163" s="152">
        <v>40059.0</v>
      </c>
      <c r="I1163" s="11" t="s">
        <v>2121</v>
      </c>
      <c r="J1163" s="11" t="s">
        <v>2122</v>
      </c>
      <c r="K1163" s="11" t="s">
        <v>2122</v>
      </c>
      <c r="L1163" s="11" t="s">
        <v>2123</v>
      </c>
      <c r="M1163" s="11" t="s">
        <v>2124</v>
      </c>
      <c r="N1163" s="11" t="s">
        <v>529</v>
      </c>
      <c r="O1163" s="11" t="s">
        <v>2127</v>
      </c>
      <c r="P1163" s="11" t="s">
        <v>83</v>
      </c>
    </row>
    <row r="1164" hidden="1">
      <c r="A1164" s="11">
        <v>1159.0</v>
      </c>
      <c r="B1164" s="11" t="s">
        <v>280</v>
      </c>
      <c r="C1164" s="11" t="s">
        <v>70</v>
      </c>
      <c r="D1164" s="11" t="s">
        <v>200</v>
      </c>
      <c r="E1164" s="11" t="s">
        <v>252</v>
      </c>
      <c r="F1164" s="21"/>
      <c r="G1164" s="11" t="s">
        <v>96</v>
      </c>
      <c r="H1164" s="153">
        <v>36845.0</v>
      </c>
      <c r="I1164" s="11" t="s">
        <v>2567</v>
      </c>
      <c r="J1164" s="11" t="s">
        <v>2122</v>
      </c>
      <c r="K1164" s="11" t="s">
        <v>2122</v>
      </c>
      <c r="L1164" s="11" t="s">
        <v>2123</v>
      </c>
      <c r="M1164" s="11" t="s">
        <v>2124</v>
      </c>
      <c r="N1164" s="11" t="s">
        <v>1547</v>
      </c>
      <c r="O1164" s="11" t="s">
        <v>2139</v>
      </c>
      <c r="P1164" s="11" t="s">
        <v>90</v>
      </c>
    </row>
    <row r="1165" hidden="1">
      <c r="A1165" s="11">
        <v>1160.0</v>
      </c>
      <c r="B1165" s="11" t="s">
        <v>280</v>
      </c>
      <c r="C1165" s="11" t="s">
        <v>2144</v>
      </c>
      <c r="D1165" s="11" t="s">
        <v>446</v>
      </c>
      <c r="E1165" s="21"/>
      <c r="F1165" s="21"/>
      <c r="G1165" s="11" t="s">
        <v>96</v>
      </c>
      <c r="H1165" s="152">
        <v>37259.0</v>
      </c>
      <c r="I1165" s="11" t="s">
        <v>2121</v>
      </c>
      <c r="J1165" s="11" t="s">
        <v>2122</v>
      </c>
      <c r="K1165" s="11" t="s">
        <v>2122</v>
      </c>
      <c r="L1165" s="11" t="s">
        <v>2123</v>
      </c>
      <c r="M1165" s="11" t="s">
        <v>2124</v>
      </c>
      <c r="N1165" s="11" t="s">
        <v>679</v>
      </c>
      <c r="O1165" s="11" t="s">
        <v>2171</v>
      </c>
      <c r="P1165" s="11" t="s">
        <v>90</v>
      </c>
    </row>
    <row r="1166" hidden="1">
      <c r="A1166" s="11">
        <v>1161.0</v>
      </c>
      <c r="B1166" s="11" t="s">
        <v>280</v>
      </c>
      <c r="C1166" s="11" t="s">
        <v>2144</v>
      </c>
      <c r="D1166" s="11" t="s">
        <v>341</v>
      </c>
      <c r="E1166" s="21"/>
      <c r="F1166" s="21"/>
      <c r="G1166" s="11" t="s">
        <v>96</v>
      </c>
      <c r="H1166" s="152">
        <v>37259.0</v>
      </c>
      <c r="I1166" s="11" t="s">
        <v>2121</v>
      </c>
      <c r="J1166" s="11" t="s">
        <v>2122</v>
      </c>
      <c r="K1166" s="11" t="s">
        <v>2122</v>
      </c>
      <c r="L1166" s="11" t="s">
        <v>2123</v>
      </c>
      <c r="M1166" s="11" t="s">
        <v>2124</v>
      </c>
      <c r="N1166" s="11" t="s">
        <v>679</v>
      </c>
      <c r="O1166" s="11" t="s">
        <v>2171</v>
      </c>
      <c r="P1166" s="11" t="s">
        <v>90</v>
      </c>
    </row>
    <row r="1167" hidden="1">
      <c r="A1167" s="11">
        <v>1162.0</v>
      </c>
      <c r="B1167" s="11" t="s">
        <v>280</v>
      </c>
      <c r="C1167" s="11" t="s">
        <v>2148</v>
      </c>
      <c r="D1167" s="11" t="s">
        <v>110</v>
      </c>
      <c r="E1167" s="21"/>
      <c r="F1167" s="21"/>
      <c r="G1167" s="11" t="s">
        <v>96</v>
      </c>
      <c r="H1167" s="153">
        <v>41271.0</v>
      </c>
      <c r="I1167" s="11" t="s">
        <v>2143</v>
      </c>
      <c r="J1167" s="11" t="s">
        <v>2122</v>
      </c>
      <c r="K1167" s="11" t="s">
        <v>2122</v>
      </c>
      <c r="L1167" s="11" t="s">
        <v>2123</v>
      </c>
      <c r="M1167" s="11" t="s">
        <v>2124</v>
      </c>
      <c r="N1167" s="11" t="s">
        <v>1753</v>
      </c>
      <c r="O1167" s="11" t="s">
        <v>2213</v>
      </c>
      <c r="P1167" s="11" t="s">
        <v>2205</v>
      </c>
    </row>
    <row r="1168" hidden="1">
      <c r="A1168" s="11">
        <v>1163.0</v>
      </c>
      <c r="B1168" s="11" t="s">
        <v>1103</v>
      </c>
      <c r="C1168" s="11" t="s">
        <v>2219</v>
      </c>
      <c r="D1168" s="11" t="s">
        <v>923</v>
      </c>
      <c r="E1168" s="11" t="s">
        <v>87</v>
      </c>
      <c r="F1168" s="21"/>
      <c r="G1168" s="11" t="s">
        <v>79</v>
      </c>
      <c r="H1168" s="152">
        <v>36405.0</v>
      </c>
      <c r="I1168" s="11" t="s">
        <v>2568</v>
      </c>
      <c r="J1168" s="11" t="s">
        <v>2122</v>
      </c>
      <c r="K1168" s="11" t="s">
        <v>2122</v>
      </c>
      <c r="L1168" s="11" t="s">
        <v>2123</v>
      </c>
      <c r="M1168" s="11" t="s">
        <v>2124</v>
      </c>
      <c r="N1168" s="11" t="s">
        <v>1607</v>
      </c>
      <c r="O1168" s="11" t="s">
        <v>2134</v>
      </c>
      <c r="P1168" s="11" t="s">
        <v>90</v>
      </c>
    </row>
    <row r="1169" hidden="1">
      <c r="A1169" s="11">
        <v>1164.0</v>
      </c>
      <c r="B1169" s="11" t="s">
        <v>1103</v>
      </c>
      <c r="C1169" s="11" t="s">
        <v>2126</v>
      </c>
      <c r="D1169" s="11" t="s">
        <v>110</v>
      </c>
      <c r="E1169" s="11" t="s">
        <v>571</v>
      </c>
      <c r="F1169" s="21"/>
      <c r="G1169" s="11" t="s">
        <v>96</v>
      </c>
      <c r="H1169" s="152">
        <v>38575.0</v>
      </c>
      <c r="I1169" s="11" t="s">
        <v>2138</v>
      </c>
      <c r="J1169" s="11" t="s">
        <v>2122</v>
      </c>
      <c r="K1169" s="11" t="s">
        <v>2122</v>
      </c>
      <c r="L1169" s="11" t="s">
        <v>2123</v>
      </c>
      <c r="M1169" s="11" t="s">
        <v>2124</v>
      </c>
      <c r="N1169" s="11" t="s">
        <v>1078</v>
      </c>
      <c r="O1169" s="11" t="s">
        <v>2125</v>
      </c>
      <c r="P1169" s="11" t="s">
        <v>81</v>
      </c>
    </row>
    <row r="1170" hidden="1">
      <c r="A1170" s="11">
        <v>1165.0</v>
      </c>
      <c r="B1170" s="11" t="s">
        <v>1344</v>
      </c>
      <c r="C1170" s="11" t="s">
        <v>2137</v>
      </c>
      <c r="D1170" s="11" t="s">
        <v>314</v>
      </c>
      <c r="E1170" s="11" t="s">
        <v>842</v>
      </c>
      <c r="F1170" s="21"/>
      <c r="G1170" s="11" t="s">
        <v>96</v>
      </c>
      <c r="H1170" s="152">
        <v>38000.0</v>
      </c>
      <c r="I1170" s="11" t="s">
        <v>2138</v>
      </c>
      <c r="J1170" s="11" t="s">
        <v>2122</v>
      </c>
      <c r="K1170" s="11" t="s">
        <v>2122</v>
      </c>
      <c r="L1170" s="11" t="s">
        <v>2123</v>
      </c>
      <c r="M1170" s="11" t="s">
        <v>2124</v>
      </c>
      <c r="N1170" s="11" t="s">
        <v>1302</v>
      </c>
      <c r="O1170" s="11" t="s">
        <v>2164</v>
      </c>
      <c r="P1170" s="11" t="s">
        <v>81</v>
      </c>
    </row>
    <row r="1171" hidden="1">
      <c r="A1171" s="11">
        <v>1166.0</v>
      </c>
      <c r="B1171" s="11" t="s">
        <v>1344</v>
      </c>
      <c r="C1171" s="11" t="s">
        <v>2137</v>
      </c>
      <c r="D1171" s="11" t="s">
        <v>102</v>
      </c>
      <c r="E1171" s="11" t="s">
        <v>236</v>
      </c>
      <c r="F1171" s="21"/>
      <c r="G1171" s="11" t="s">
        <v>96</v>
      </c>
      <c r="H1171" s="152">
        <v>38687.0</v>
      </c>
      <c r="I1171" s="11" t="s">
        <v>2138</v>
      </c>
      <c r="J1171" s="11" t="s">
        <v>2122</v>
      </c>
      <c r="K1171" s="11" t="s">
        <v>2122</v>
      </c>
      <c r="L1171" s="11" t="s">
        <v>2123</v>
      </c>
      <c r="M1171" s="11" t="s">
        <v>2124</v>
      </c>
      <c r="N1171" s="11" t="s">
        <v>1078</v>
      </c>
      <c r="O1171" s="11" t="s">
        <v>2125</v>
      </c>
      <c r="P1171" s="11" t="s">
        <v>81</v>
      </c>
    </row>
    <row r="1172" hidden="1">
      <c r="A1172" s="11">
        <v>1167.0</v>
      </c>
      <c r="B1172" s="11" t="s">
        <v>1405</v>
      </c>
      <c r="C1172" s="11" t="s">
        <v>2167</v>
      </c>
      <c r="D1172" s="11" t="s">
        <v>113</v>
      </c>
      <c r="E1172" s="11" t="s">
        <v>266</v>
      </c>
      <c r="F1172" s="21"/>
      <c r="G1172" s="11" t="s">
        <v>96</v>
      </c>
      <c r="H1172" s="152">
        <v>37508.0</v>
      </c>
      <c r="I1172" s="11" t="s">
        <v>2121</v>
      </c>
      <c r="J1172" s="11" t="s">
        <v>2122</v>
      </c>
      <c r="K1172" s="11" t="s">
        <v>2122</v>
      </c>
      <c r="L1172" s="11" t="s">
        <v>2123</v>
      </c>
      <c r="M1172" s="11" t="s">
        <v>2124</v>
      </c>
      <c r="N1172" s="11" t="s">
        <v>836</v>
      </c>
      <c r="O1172" s="11" t="s">
        <v>2171</v>
      </c>
      <c r="P1172" s="11" t="s">
        <v>90</v>
      </c>
    </row>
    <row r="1173" hidden="1">
      <c r="A1173" s="11">
        <v>1168.0</v>
      </c>
      <c r="B1173" s="11" t="s">
        <v>1109</v>
      </c>
      <c r="C1173" s="11" t="s">
        <v>2283</v>
      </c>
      <c r="D1173" s="11" t="s">
        <v>149</v>
      </c>
      <c r="E1173" s="11" t="s">
        <v>709</v>
      </c>
      <c r="F1173" s="21"/>
      <c r="G1173" s="11" t="s">
        <v>79</v>
      </c>
      <c r="H1173" s="152">
        <v>37694.0</v>
      </c>
      <c r="I1173" s="11" t="s">
        <v>2138</v>
      </c>
      <c r="J1173" s="11" t="s">
        <v>2122</v>
      </c>
      <c r="K1173" s="11" t="s">
        <v>2122</v>
      </c>
      <c r="L1173" s="11" t="s">
        <v>2123</v>
      </c>
      <c r="M1173" s="11" t="s">
        <v>2124</v>
      </c>
      <c r="N1173" s="11" t="s">
        <v>89</v>
      </c>
      <c r="O1173" s="11" t="s">
        <v>2171</v>
      </c>
      <c r="P1173" s="11" t="s">
        <v>90</v>
      </c>
    </row>
    <row r="1174" hidden="1">
      <c r="A1174" s="11">
        <v>1169.0</v>
      </c>
      <c r="B1174" s="11" t="s">
        <v>1109</v>
      </c>
      <c r="C1174" s="11" t="s">
        <v>2283</v>
      </c>
      <c r="D1174" s="11" t="s">
        <v>1026</v>
      </c>
      <c r="E1174" s="11" t="s">
        <v>623</v>
      </c>
      <c r="F1174" s="21"/>
      <c r="G1174" s="11" t="s">
        <v>96</v>
      </c>
      <c r="H1174" s="152">
        <v>37108.0</v>
      </c>
      <c r="I1174" s="11" t="s">
        <v>2130</v>
      </c>
      <c r="J1174" s="11" t="s">
        <v>2122</v>
      </c>
      <c r="K1174" s="11" t="s">
        <v>2122</v>
      </c>
      <c r="L1174" s="11" t="s">
        <v>2123</v>
      </c>
      <c r="M1174" s="11" t="s">
        <v>2124</v>
      </c>
      <c r="N1174" s="11" t="s">
        <v>1343</v>
      </c>
      <c r="O1174" s="11" t="s">
        <v>2136</v>
      </c>
      <c r="P1174" s="11" t="s">
        <v>90</v>
      </c>
    </row>
    <row r="1175" hidden="1">
      <c r="A1175" s="11">
        <v>1170.0</v>
      </c>
      <c r="B1175" s="11" t="s">
        <v>1287</v>
      </c>
      <c r="C1175" s="11" t="s">
        <v>71</v>
      </c>
      <c r="D1175" s="11" t="s">
        <v>102</v>
      </c>
      <c r="E1175" s="21"/>
      <c r="F1175" s="21"/>
      <c r="G1175" s="11" t="s">
        <v>96</v>
      </c>
      <c r="H1175" s="152">
        <v>38950.0</v>
      </c>
      <c r="I1175" s="11" t="s">
        <v>2121</v>
      </c>
      <c r="J1175" s="11" t="s">
        <v>2122</v>
      </c>
      <c r="K1175" s="11" t="s">
        <v>2122</v>
      </c>
      <c r="L1175" s="11" t="s">
        <v>2123</v>
      </c>
      <c r="M1175" s="11" t="s">
        <v>2124</v>
      </c>
      <c r="N1175" s="11" t="s">
        <v>937</v>
      </c>
      <c r="O1175" s="11" t="s">
        <v>2125</v>
      </c>
      <c r="P1175" s="11" t="s">
        <v>81</v>
      </c>
    </row>
    <row r="1176" hidden="1">
      <c r="A1176" s="11">
        <v>1171.0</v>
      </c>
      <c r="B1176" s="11" t="s">
        <v>449</v>
      </c>
      <c r="C1176" s="11" t="s">
        <v>2569</v>
      </c>
      <c r="D1176" s="11" t="s">
        <v>450</v>
      </c>
      <c r="E1176" s="11" t="s">
        <v>451</v>
      </c>
      <c r="F1176" s="21"/>
      <c r="G1176" s="11" t="s">
        <v>79</v>
      </c>
      <c r="H1176" s="152">
        <v>40077.0</v>
      </c>
      <c r="I1176" s="11" t="s">
        <v>2121</v>
      </c>
      <c r="J1176" s="11" t="s">
        <v>2122</v>
      </c>
      <c r="K1176" s="11" t="s">
        <v>2122</v>
      </c>
      <c r="L1176" s="11" t="s">
        <v>2123</v>
      </c>
      <c r="M1176" s="11" t="s">
        <v>2124</v>
      </c>
      <c r="N1176" s="11" t="s">
        <v>1763</v>
      </c>
      <c r="O1176" s="11" t="s">
        <v>2129</v>
      </c>
      <c r="P1176" s="11" t="s">
        <v>83</v>
      </c>
    </row>
    <row r="1177" hidden="1">
      <c r="A1177" s="11">
        <v>1172.0</v>
      </c>
      <c r="B1177" s="11" t="s">
        <v>1172</v>
      </c>
      <c r="C1177" s="11" t="s">
        <v>79</v>
      </c>
      <c r="D1177" s="11" t="s">
        <v>694</v>
      </c>
      <c r="E1177" s="11" t="s">
        <v>77</v>
      </c>
      <c r="F1177" s="21"/>
      <c r="G1177" s="11" t="s">
        <v>79</v>
      </c>
      <c r="H1177" s="153">
        <v>37947.0</v>
      </c>
      <c r="I1177" s="11" t="s">
        <v>2130</v>
      </c>
      <c r="J1177" s="11" t="s">
        <v>2122</v>
      </c>
      <c r="K1177" s="11" t="s">
        <v>2122</v>
      </c>
      <c r="L1177" s="11" t="s">
        <v>2123</v>
      </c>
      <c r="M1177" s="11" t="s">
        <v>2124</v>
      </c>
      <c r="N1177" s="11" t="s">
        <v>1470</v>
      </c>
      <c r="O1177" s="11" t="s">
        <v>2150</v>
      </c>
      <c r="P1177" s="11" t="s">
        <v>81</v>
      </c>
    </row>
    <row r="1178" hidden="1">
      <c r="A1178" s="11">
        <v>1173.0</v>
      </c>
      <c r="B1178" s="11" t="s">
        <v>1172</v>
      </c>
      <c r="C1178" s="11" t="s">
        <v>79</v>
      </c>
      <c r="D1178" s="11" t="s">
        <v>1173</v>
      </c>
      <c r="E1178" s="11" t="s">
        <v>316</v>
      </c>
      <c r="F1178" s="21"/>
      <c r="G1178" s="11" t="s">
        <v>96</v>
      </c>
      <c r="H1178" s="152">
        <v>38908.0</v>
      </c>
      <c r="I1178" s="11" t="s">
        <v>2130</v>
      </c>
      <c r="J1178" s="11" t="s">
        <v>2122</v>
      </c>
      <c r="K1178" s="11" t="s">
        <v>2122</v>
      </c>
      <c r="L1178" s="11" t="s">
        <v>2123</v>
      </c>
      <c r="M1178" s="11" t="s">
        <v>2124</v>
      </c>
      <c r="N1178" s="11" t="s">
        <v>508</v>
      </c>
      <c r="O1178" s="11" t="s">
        <v>2131</v>
      </c>
      <c r="P1178" s="11" t="s">
        <v>81</v>
      </c>
    </row>
    <row r="1179" hidden="1">
      <c r="A1179" s="11">
        <v>1174.0</v>
      </c>
      <c r="B1179" s="11" t="s">
        <v>459</v>
      </c>
      <c r="C1179" s="11" t="s">
        <v>2192</v>
      </c>
      <c r="D1179" s="11" t="s">
        <v>1189</v>
      </c>
      <c r="E1179" s="21"/>
      <c r="F1179" s="21"/>
      <c r="G1179" s="11" t="s">
        <v>79</v>
      </c>
      <c r="H1179" s="152">
        <v>36278.0</v>
      </c>
      <c r="I1179" s="11" t="s">
        <v>2121</v>
      </c>
      <c r="J1179" s="11" t="s">
        <v>2122</v>
      </c>
      <c r="K1179" s="11" t="s">
        <v>2122</v>
      </c>
      <c r="L1179" s="11" t="s">
        <v>2123</v>
      </c>
      <c r="M1179" s="11" t="s">
        <v>2124</v>
      </c>
      <c r="N1179" s="11" t="s">
        <v>1722</v>
      </c>
      <c r="O1179" s="11" t="s">
        <v>2134</v>
      </c>
      <c r="P1179" s="11" t="s">
        <v>90</v>
      </c>
    </row>
    <row r="1180" hidden="1">
      <c r="A1180" s="11">
        <v>1175.0</v>
      </c>
      <c r="B1180" s="11" t="s">
        <v>459</v>
      </c>
      <c r="C1180" s="11" t="s">
        <v>2137</v>
      </c>
      <c r="D1180" s="11" t="s">
        <v>283</v>
      </c>
      <c r="E1180" s="11" t="s">
        <v>200</v>
      </c>
      <c r="F1180" s="21"/>
      <c r="G1180" s="11" t="s">
        <v>96</v>
      </c>
      <c r="H1180" s="153">
        <v>39441.0</v>
      </c>
      <c r="I1180" s="11" t="s">
        <v>2130</v>
      </c>
      <c r="J1180" s="11" t="s">
        <v>2122</v>
      </c>
      <c r="K1180" s="11" t="s">
        <v>2122</v>
      </c>
      <c r="L1180" s="11" t="s">
        <v>2123</v>
      </c>
      <c r="M1180" s="11" t="s">
        <v>2124</v>
      </c>
      <c r="N1180" s="11" t="s">
        <v>795</v>
      </c>
      <c r="O1180" s="11" t="s">
        <v>2152</v>
      </c>
      <c r="P1180" s="11" t="s">
        <v>83</v>
      </c>
    </row>
    <row r="1181" hidden="1">
      <c r="A1181" s="11">
        <v>1176.0</v>
      </c>
      <c r="B1181" s="11" t="s">
        <v>229</v>
      </c>
      <c r="C1181" s="11" t="s">
        <v>2128</v>
      </c>
      <c r="D1181" s="11" t="s">
        <v>77</v>
      </c>
      <c r="E1181" s="11" t="s">
        <v>274</v>
      </c>
      <c r="F1181" s="21"/>
      <c r="G1181" s="11" t="s">
        <v>79</v>
      </c>
      <c r="H1181" s="152">
        <v>36253.0</v>
      </c>
      <c r="I1181" s="11" t="s">
        <v>2121</v>
      </c>
      <c r="J1181" s="11" t="s">
        <v>2122</v>
      </c>
      <c r="K1181" s="11" t="s">
        <v>2122</v>
      </c>
      <c r="L1181" s="11" t="s">
        <v>2123</v>
      </c>
      <c r="M1181" s="11" t="s">
        <v>2124</v>
      </c>
      <c r="N1181" s="11" t="s">
        <v>1722</v>
      </c>
      <c r="O1181" s="11" t="s">
        <v>2134</v>
      </c>
      <c r="P1181" s="11" t="s">
        <v>90</v>
      </c>
    </row>
    <row r="1182" hidden="1">
      <c r="A1182" s="11">
        <v>1177.0</v>
      </c>
      <c r="B1182" s="11" t="s">
        <v>229</v>
      </c>
      <c r="C1182" s="11" t="s">
        <v>2219</v>
      </c>
      <c r="D1182" s="11" t="s">
        <v>78</v>
      </c>
      <c r="E1182" s="21"/>
      <c r="F1182" s="21"/>
      <c r="G1182" s="11" t="s">
        <v>79</v>
      </c>
      <c r="H1182" s="152">
        <v>39362.0</v>
      </c>
      <c r="I1182" s="11" t="s">
        <v>2143</v>
      </c>
      <c r="J1182" s="11" t="s">
        <v>2122</v>
      </c>
      <c r="K1182" s="11" t="s">
        <v>2122</v>
      </c>
      <c r="L1182" s="11" t="s">
        <v>2123</v>
      </c>
      <c r="M1182" s="11" t="s">
        <v>2124</v>
      </c>
      <c r="N1182" s="11" t="s">
        <v>795</v>
      </c>
      <c r="O1182" s="11" t="s">
        <v>2152</v>
      </c>
      <c r="P1182" s="11" t="s">
        <v>83</v>
      </c>
    </row>
    <row r="1183" hidden="1">
      <c r="A1183" s="11">
        <v>1178.0</v>
      </c>
      <c r="B1183" s="11" t="s">
        <v>229</v>
      </c>
      <c r="C1183" s="11" t="s">
        <v>2142</v>
      </c>
      <c r="D1183" s="11" t="s">
        <v>314</v>
      </c>
      <c r="E1183" s="21"/>
      <c r="F1183" s="21"/>
      <c r="G1183" s="11" t="s">
        <v>96</v>
      </c>
      <c r="H1183" s="153">
        <v>40526.0</v>
      </c>
      <c r="I1183" s="11" t="s">
        <v>2121</v>
      </c>
      <c r="J1183" s="11" t="s">
        <v>2122</v>
      </c>
      <c r="K1183" s="11" t="s">
        <v>2122</v>
      </c>
      <c r="L1183" s="11" t="s">
        <v>2123</v>
      </c>
      <c r="M1183" s="11" t="s">
        <v>2124</v>
      </c>
      <c r="N1183" s="11" t="s">
        <v>950</v>
      </c>
      <c r="O1183" s="11" t="s">
        <v>2155</v>
      </c>
      <c r="P1183" s="11" t="s">
        <v>83</v>
      </c>
    </row>
    <row r="1184" hidden="1">
      <c r="A1184" s="11">
        <v>1179.0</v>
      </c>
      <c r="B1184" s="11" t="s">
        <v>1267</v>
      </c>
      <c r="C1184" s="11" t="s">
        <v>2448</v>
      </c>
      <c r="D1184" s="11" t="s">
        <v>515</v>
      </c>
      <c r="E1184" s="11" t="s">
        <v>213</v>
      </c>
      <c r="F1184" s="21"/>
      <c r="G1184" s="11" t="s">
        <v>79</v>
      </c>
      <c r="H1184" s="152">
        <v>37503.0</v>
      </c>
      <c r="I1184" s="11" t="s">
        <v>2138</v>
      </c>
      <c r="J1184" s="11" t="s">
        <v>2122</v>
      </c>
      <c r="K1184" s="11" t="s">
        <v>2122</v>
      </c>
      <c r="L1184" s="11" t="s">
        <v>2123</v>
      </c>
      <c r="M1184" s="11" t="s">
        <v>2124</v>
      </c>
      <c r="N1184" s="11" t="s">
        <v>513</v>
      </c>
      <c r="O1184" s="11" t="s">
        <v>2171</v>
      </c>
      <c r="P1184" s="11" t="s">
        <v>90</v>
      </c>
    </row>
    <row r="1185" hidden="1">
      <c r="A1185" s="11">
        <v>1180.0</v>
      </c>
      <c r="B1185" s="11" t="s">
        <v>946</v>
      </c>
      <c r="C1185" s="11" t="s">
        <v>79</v>
      </c>
      <c r="D1185" s="11" t="s">
        <v>213</v>
      </c>
      <c r="E1185" s="11" t="s">
        <v>880</v>
      </c>
      <c r="F1185" s="21"/>
      <c r="G1185" s="11" t="s">
        <v>79</v>
      </c>
      <c r="H1185" s="152">
        <v>39690.0</v>
      </c>
      <c r="I1185" s="11" t="s">
        <v>2138</v>
      </c>
      <c r="J1185" s="11" t="s">
        <v>2122</v>
      </c>
      <c r="K1185" s="11" t="s">
        <v>2122</v>
      </c>
      <c r="L1185" s="11" t="s">
        <v>2123</v>
      </c>
      <c r="M1185" s="11" t="s">
        <v>2124</v>
      </c>
      <c r="N1185" s="11" t="s">
        <v>729</v>
      </c>
      <c r="O1185" s="11" t="s">
        <v>2141</v>
      </c>
      <c r="P1185" s="11" t="s">
        <v>83</v>
      </c>
    </row>
    <row r="1186" hidden="1">
      <c r="A1186" s="11">
        <v>1181.0</v>
      </c>
      <c r="B1186" s="11" t="s">
        <v>2570</v>
      </c>
      <c r="C1186" s="11" t="s">
        <v>2310</v>
      </c>
      <c r="D1186" s="11" t="s">
        <v>596</v>
      </c>
      <c r="E1186" s="11" t="s">
        <v>2571</v>
      </c>
      <c r="F1186" s="21"/>
      <c r="G1186" s="11" t="s">
        <v>79</v>
      </c>
      <c r="H1186" s="152">
        <v>36596.0</v>
      </c>
      <c r="I1186" s="11" t="s">
        <v>2491</v>
      </c>
      <c r="J1186" s="11" t="s">
        <v>2122</v>
      </c>
      <c r="K1186" s="11" t="s">
        <v>2122</v>
      </c>
      <c r="L1186" s="11" t="s">
        <v>2123</v>
      </c>
      <c r="M1186" s="11" t="s">
        <v>2124</v>
      </c>
      <c r="N1186" s="11" t="s">
        <v>1690</v>
      </c>
      <c r="O1186" s="11" t="s">
        <v>2134</v>
      </c>
      <c r="P1186" s="11" t="s">
        <v>90</v>
      </c>
    </row>
    <row r="1187" hidden="1">
      <c r="A1187" s="11">
        <v>1182.0</v>
      </c>
      <c r="B1187" s="11" t="s">
        <v>2572</v>
      </c>
      <c r="C1187" s="11" t="s">
        <v>2177</v>
      </c>
      <c r="D1187" s="11" t="s">
        <v>1401</v>
      </c>
      <c r="E1187" s="21"/>
      <c r="F1187" s="21"/>
      <c r="G1187" s="11" t="s">
        <v>96</v>
      </c>
      <c r="H1187" s="152">
        <v>36546.0</v>
      </c>
      <c r="I1187" s="11" t="s">
        <v>2121</v>
      </c>
      <c r="J1187" s="11" t="s">
        <v>2122</v>
      </c>
      <c r="K1187" s="11" t="s">
        <v>2122</v>
      </c>
      <c r="L1187" s="11" t="s">
        <v>2123</v>
      </c>
      <c r="M1187" s="11" t="s">
        <v>2124</v>
      </c>
      <c r="N1187" s="11" t="s">
        <v>1690</v>
      </c>
      <c r="O1187" s="11" t="s">
        <v>2134</v>
      </c>
      <c r="P1187" s="11" t="s">
        <v>90</v>
      </c>
    </row>
    <row r="1188" hidden="1">
      <c r="A1188" s="11">
        <v>1183.0</v>
      </c>
      <c r="B1188" s="11" t="s">
        <v>1598</v>
      </c>
      <c r="C1188" s="11" t="s">
        <v>70</v>
      </c>
      <c r="D1188" s="11" t="s">
        <v>78</v>
      </c>
      <c r="E1188" s="21"/>
      <c r="F1188" s="21"/>
      <c r="G1188" s="11" t="s">
        <v>79</v>
      </c>
      <c r="H1188" s="153">
        <v>37183.0</v>
      </c>
      <c r="I1188" s="11" t="s">
        <v>2121</v>
      </c>
      <c r="J1188" s="11" t="s">
        <v>2122</v>
      </c>
      <c r="K1188" s="11" t="s">
        <v>2122</v>
      </c>
      <c r="L1188" s="11" t="s">
        <v>2123</v>
      </c>
      <c r="M1188" s="11" t="s">
        <v>2124</v>
      </c>
      <c r="N1188" s="11" t="s">
        <v>1343</v>
      </c>
      <c r="O1188" s="11" t="s">
        <v>2136</v>
      </c>
      <c r="P1188" s="11" t="s">
        <v>90</v>
      </c>
    </row>
    <row r="1189" hidden="1">
      <c r="A1189" s="11">
        <v>1184.0</v>
      </c>
      <c r="B1189" s="11" t="s">
        <v>893</v>
      </c>
      <c r="C1189" s="11" t="s">
        <v>2135</v>
      </c>
      <c r="D1189" s="11" t="s">
        <v>623</v>
      </c>
      <c r="E1189" s="11" t="s">
        <v>278</v>
      </c>
      <c r="F1189" s="21"/>
      <c r="G1189" s="11" t="s">
        <v>96</v>
      </c>
      <c r="H1189" s="152">
        <v>39526.0</v>
      </c>
      <c r="I1189" s="11" t="s">
        <v>2138</v>
      </c>
      <c r="J1189" s="11" t="s">
        <v>2122</v>
      </c>
      <c r="K1189" s="11" t="s">
        <v>2122</v>
      </c>
      <c r="L1189" s="11" t="s">
        <v>2123</v>
      </c>
      <c r="M1189" s="11" t="s">
        <v>2124</v>
      </c>
      <c r="N1189" s="11" t="s">
        <v>669</v>
      </c>
      <c r="O1189" s="11" t="s">
        <v>2141</v>
      </c>
      <c r="P1189" s="11" t="s">
        <v>83</v>
      </c>
    </row>
    <row r="1190" hidden="1">
      <c r="A1190" s="11">
        <v>1185.0</v>
      </c>
      <c r="B1190" s="11" t="s">
        <v>455</v>
      </c>
      <c r="C1190" s="11" t="s">
        <v>2142</v>
      </c>
      <c r="D1190" s="11" t="s">
        <v>427</v>
      </c>
      <c r="E1190" s="11" t="s">
        <v>214</v>
      </c>
      <c r="F1190" s="11" t="s">
        <v>77</v>
      </c>
      <c r="G1190" s="11" t="s">
        <v>79</v>
      </c>
      <c r="H1190" s="153">
        <v>37586.0</v>
      </c>
      <c r="I1190" s="11" t="s">
        <v>2121</v>
      </c>
      <c r="J1190" s="11" t="s">
        <v>2122</v>
      </c>
      <c r="K1190" s="11" t="s">
        <v>2122</v>
      </c>
      <c r="L1190" s="11" t="s">
        <v>2123</v>
      </c>
      <c r="M1190" s="11" t="s">
        <v>2124</v>
      </c>
      <c r="N1190" s="11" t="s">
        <v>89</v>
      </c>
      <c r="O1190" s="11" t="s">
        <v>2171</v>
      </c>
      <c r="P1190" s="11" t="s">
        <v>90</v>
      </c>
    </row>
    <row r="1191" hidden="1">
      <c r="A1191" s="11">
        <v>1186.0</v>
      </c>
      <c r="B1191" s="11" t="s">
        <v>455</v>
      </c>
      <c r="C1191" s="11" t="s">
        <v>2137</v>
      </c>
      <c r="D1191" s="11" t="s">
        <v>897</v>
      </c>
      <c r="E1191" s="21"/>
      <c r="F1191" s="21"/>
      <c r="G1191" s="11" t="s">
        <v>79</v>
      </c>
      <c r="H1191" s="152">
        <v>39494.0</v>
      </c>
      <c r="I1191" s="11" t="s">
        <v>2138</v>
      </c>
      <c r="J1191" s="11" t="s">
        <v>2122</v>
      </c>
      <c r="K1191" s="11" t="s">
        <v>2122</v>
      </c>
      <c r="L1191" s="11" t="s">
        <v>2123</v>
      </c>
      <c r="M1191" s="11" t="s">
        <v>2124</v>
      </c>
      <c r="N1191" s="11" t="s">
        <v>669</v>
      </c>
      <c r="O1191" s="11" t="s">
        <v>2141</v>
      </c>
      <c r="P1191" s="11" t="s">
        <v>83</v>
      </c>
    </row>
    <row r="1192" hidden="1">
      <c r="A1192" s="11">
        <v>1187.0</v>
      </c>
      <c r="B1192" s="11" t="s">
        <v>455</v>
      </c>
      <c r="C1192" s="11" t="s">
        <v>2226</v>
      </c>
      <c r="D1192" s="11" t="s">
        <v>456</v>
      </c>
      <c r="E1192" s="21"/>
      <c r="F1192" s="21"/>
      <c r="G1192" s="11" t="s">
        <v>79</v>
      </c>
      <c r="H1192" s="152">
        <v>40373.0</v>
      </c>
      <c r="I1192" s="11" t="s">
        <v>2138</v>
      </c>
      <c r="J1192" s="11" t="s">
        <v>2122</v>
      </c>
      <c r="K1192" s="11" t="s">
        <v>2122</v>
      </c>
      <c r="L1192" s="11" t="s">
        <v>2123</v>
      </c>
      <c r="M1192" s="11" t="s">
        <v>2124</v>
      </c>
      <c r="N1192" s="11" t="s">
        <v>1763</v>
      </c>
      <c r="O1192" s="11" t="s">
        <v>2129</v>
      </c>
      <c r="P1192" s="11" t="s">
        <v>83</v>
      </c>
    </row>
    <row r="1193" hidden="1">
      <c r="A1193" s="11">
        <v>1188.0</v>
      </c>
      <c r="B1193" s="11" t="s">
        <v>455</v>
      </c>
      <c r="C1193" s="11" t="s">
        <v>70</v>
      </c>
      <c r="D1193" s="11" t="s">
        <v>774</v>
      </c>
      <c r="E1193" s="11" t="s">
        <v>412</v>
      </c>
      <c r="F1193" s="21"/>
      <c r="G1193" s="11" t="s">
        <v>96</v>
      </c>
      <c r="H1193" s="153">
        <v>36887.0</v>
      </c>
      <c r="I1193" s="11" t="s">
        <v>2121</v>
      </c>
      <c r="J1193" s="11" t="s">
        <v>2122</v>
      </c>
      <c r="K1193" s="11" t="s">
        <v>2122</v>
      </c>
      <c r="L1193" s="11" t="s">
        <v>2123</v>
      </c>
      <c r="M1193" s="11" t="s">
        <v>2124</v>
      </c>
      <c r="N1193" s="11" t="s">
        <v>1722</v>
      </c>
      <c r="O1193" s="11" t="s">
        <v>2134</v>
      </c>
      <c r="P1193" s="11" t="s">
        <v>90</v>
      </c>
    </row>
    <row r="1194" hidden="1">
      <c r="A1194" s="11">
        <v>1189.0</v>
      </c>
      <c r="B1194" s="11" t="s">
        <v>455</v>
      </c>
      <c r="C1194" s="11" t="s">
        <v>2573</v>
      </c>
      <c r="D1194" s="11" t="s">
        <v>925</v>
      </c>
      <c r="E1194" s="11" t="s">
        <v>192</v>
      </c>
      <c r="F1194" s="21"/>
      <c r="G1194" s="11" t="s">
        <v>96</v>
      </c>
      <c r="H1194" s="152">
        <v>37310.0</v>
      </c>
      <c r="I1194" s="11" t="s">
        <v>2121</v>
      </c>
      <c r="J1194" s="11" t="s">
        <v>2122</v>
      </c>
      <c r="K1194" s="11" t="s">
        <v>2122</v>
      </c>
      <c r="L1194" s="11" t="s">
        <v>2123</v>
      </c>
      <c r="M1194" s="11" t="s">
        <v>2124</v>
      </c>
      <c r="N1194" s="11" t="s">
        <v>995</v>
      </c>
      <c r="O1194" s="11" t="s">
        <v>2136</v>
      </c>
      <c r="P1194" s="11" t="s">
        <v>90</v>
      </c>
    </row>
    <row r="1195" hidden="1">
      <c r="A1195" s="11">
        <v>1190.0</v>
      </c>
      <c r="B1195" s="11" t="s">
        <v>455</v>
      </c>
      <c r="C1195" s="11" t="s">
        <v>2237</v>
      </c>
      <c r="D1195" s="11" t="s">
        <v>457</v>
      </c>
      <c r="E1195" s="11" t="s">
        <v>110</v>
      </c>
      <c r="F1195" s="21"/>
      <c r="G1195" s="11" t="s">
        <v>96</v>
      </c>
      <c r="H1195" s="152">
        <v>40357.0</v>
      </c>
      <c r="I1195" s="11" t="s">
        <v>2121</v>
      </c>
      <c r="J1195" s="11" t="s">
        <v>2122</v>
      </c>
      <c r="K1195" s="11" t="s">
        <v>2122</v>
      </c>
      <c r="L1195" s="11" t="s">
        <v>2123</v>
      </c>
      <c r="M1195" s="11" t="s">
        <v>2124</v>
      </c>
      <c r="N1195" s="11" t="s">
        <v>1763</v>
      </c>
      <c r="O1195" s="11" t="s">
        <v>2129</v>
      </c>
      <c r="P1195" s="11" t="s">
        <v>83</v>
      </c>
    </row>
    <row r="1196" hidden="1">
      <c r="A1196" s="11">
        <v>1191.0</v>
      </c>
      <c r="B1196" s="11" t="s">
        <v>458</v>
      </c>
      <c r="C1196" s="11" t="s">
        <v>2159</v>
      </c>
      <c r="D1196" s="11" t="s">
        <v>78</v>
      </c>
      <c r="E1196" s="11" t="s">
        <v>132</v>
      </c>
      <c r="F1196" s="21"/>
      <c r="G1196" s="11" t="s">
        <v>79</v>
      </c>
      <c r="H1196" s="152">
        <v>40329.0</v>
      </c>
      <c r="I1196" s="11" t="s">
        <v>2130</v>
      </c>
      <c r="J1196" s="11" t="s">
        <v>2122</v>
      </c>
      <c r="K1196" s="11" t="s">
        <v>2122</v>
      </c>
      <c r="L1196" s="11" t="s">
        <v>2123</v>
      </c>
      <c r="M1196" s="11" t="s">
        <v>2124</v>
      </c>
      <c r="N1196" s="11" t="s">
        <v>1763</v>
      </c>
      <c r="O1196" s="11" t="s">
        <v>2129</v>
      </c>
      <c r="P1196" s="11" t="s">
        <v>83</v>
      </c>
    </row>
    <row r="1197" hidden="1">
      <c r="A1197" s="11">
        <v>1192.0</v>
      </c>
      <c r="B1197" s="11" t="s">
        <v>1599</v>
      </c>
      <c r="C1197" s="11" t="s">
        <v>2574</v>
      </c>
      <c r="D1197" s="11" t="s">
        <v>203</v>
      </c>
      <c r="E1197" s="11" t="s">
        <v>110</v>
      </c>
      <c r="F1197" s="21"/>
      <c r="G1197" s="11" t="s">
        <v>96</v>
      </c>
      <c r="H1197" s="152">
        <v>37081.0</v>
      </c>
      <c r="I1197" s="11" t="s">
        <v>2121</v>
      </c>
      <c r="J1197" s="11" t="s">
        <v>2122</v>
      </c>
      <c r="K1197" s="11" t="s">
        <v>2122</v>
      </c>
      <c r="L1197" s="11" t="s">
        <v>2123</v>
      </c>
      <c r="M1197" s="11" t="s">
        <v>2124</v>
      </c>
      <c r="N1197" s="11" t="s">
        <v>1343</v>
      </c>
      <c r="O1197" s="11" t="s">
        <v>2136</v>
      </c>
      <c r="P1197" s="11" t="s">
        <v>90</v>
      </c>
    </row>
    <row r="1198" hidden="1">
      <c r="A1198" s="11">
        <v>1193.0</v>
      </c>
      <c r="B1198" s="11" t="s">
        <v>1199</v>
      </c>
      <c r="C1198" s="11" t="s">
        <v>2170</v>
      </c>
      <c r="D1198" s="11" t="s">
        <v>213</v>
      </c>
      <c r="E1198" s="11" t="s">
        <v>540</v>
      </c>
      <c r="F1198" s="21"/>
      <c r="G1198" s="11" t="s">
        <v>79</v>
      </c>
      <c r="H1198" s="153">
        <v>37604.0</v>
      </c>
      <c r="I1198" s="11" t="s">
        <v>2121</v>
      </c>
      <c r="J1198" s="11" t="s">
        <v>2122</v>
      </c>
      <c r="K1198" s="11" t="s">
        <v>2122</v>
      </c>
      <c r="L1198" s="11" t="s">
        <v>2123</v>
      </c>
      <c r="M1198" s="11" t="s">
        <v>2124</v>
      </c>
      <c r="N1198" s="11" t="s">
        <v>836</v>
      </c>
      <c r="O1198" s="11" t="s">
        <v>2171</v>
      </c>
      <c r="P1198" s="11" t="s">
        <v>90</v>
      </c>
    </row>
    <row r="1199" hidden="1">
      <c r="A1199" s="11">
        <v>1194.0</v>
      </c>
      <c r="B1199" s="11" t="s">
        <v>2575</v>
      </c>
      <c r="C1199" s="11" t="s">
        <v>2285</v>
      </c>
      <c r="D1199" s="11" t="s">
        <v>2576</v>
      </c>
      <c r="E1199" s="11" t="s">
        <v>2087</v>
      </c>
      <c r="F1199" s="11" t="s">
        <v>274</v>
      </c>
      <c r="G1199" s="11" t="s">
        <v>79</v>
      </c>
      <c r="H1199" s="152">
        <v>36254.0</v>
      </c>
      <c r="I1199" s="11" t="s">
        <v>2121</v>
      </c>
      <c r="J1199" s="11" t="s">
        <v>2122</v>
      </c>
      <c r="K1199" s="11" t="s">
        <v>2122</v>
      </c>
      <c r="L1199" s="11" t="s">
        <v>2123</v>
      </c>
      <c r="M1199" s="11" t="s">
        <v>2124</v>
      </c>
      <c r="N1199" s="11" t="s">
        <v>1631</v>
      </c>
      <c r="O1199" s="11" t="s">
        <v>2134</v>
      </c>
      <c r="P1199" s="11" t="s">
        <v>90</v>
      </c>
    </row>
    <row r="1200" hidden="1">
      <c r="A1200" s="11">
        <v>1195.0</v>
      </c>
      <c r="B1200" s="11" t="s">
        <v>1224</v>
      </c>
      <c r="C1200" s="11" t="s">
        <v>2126</v>
      </c>
      <c r="D1200" s="11" t="s">
        <v>1411</v>
      </c>
      <c r="E1200" s="21"/>
      <c r="F1200" s="21"/>
      <c r="G1200" s="11" t="s">
        <v>96</v>
      </c>
      <c r="H1200" s="152">
        <v>36212.0</v>
      </c>
      <c r="I1200" s="11" t="s">
        <v>2121</v>
      </c>
      <c r="J1200" s="11" t="s">
        <v>2122</v>
      </c>
      <c r="K1200" s="11" t="s">
        <v>2122</v>
      </c>
      <c r="L1200" s="11" t="s">
        <v>2123</v>
      </c>
      <c r="M1200" s="11" t="s">
        <v>2124</v>
      </c>
      <c r="N1200" s="11" t="s">
        <v>1722</v>
      </c>
      <c r="O1200" s="11" t="s">
        <v>2134</v>
      </c>
      <c r="P1200" s="11" t="s">
        <v>90</v>
      </c>
    </row>
    <row r="1201" hidden="1">
      <c r="A1201" s="11">
        <v>1196.0</v>
      </c>
      <c r="B1201" s="11" t="s">
        <v>1224</v>
      </c>
      <c r="C1201" s="11" t="s">
        <v>2577</v>
      </c>
      <c r="D1201" s="11" t="s">
        <v>180</v>
      </c>
      <c r="E1201" s="11" t="s">
        <v>1710</v>
      </c>
      <c r="F1201" s="21"/>
      <c r="G1201" s="11" t="s">
        <v>79</v>
      </c>
      <c r="H1201" s="152">
        <v>37064.0</v>
      </c>
      <c r="I1201" s="11" t="s">
        <v>2121</v>
      </c>
      <c r="J1201" s="11" t="s">
        <v>2122</v>
      </c>
      <c r="K1201" s="11" t="s">
        <v>2122</v>
      </c>
      <c r="L1201" s="11" t="s">
        <v>2123</v>
      </c>
      <c r="M1201" s="11" t="s">
        <v>2124</v>
      </c>
      <c r="N1201" s="11" t="s">
        <v>1547</v>
      </c>
      <c r="O1201" s="11" t="s">
        <v>2139</v>
      </c>
      <c r="P1201" s="11" t="s">
        <v>90</v>
      </c>
    </row>
    <row r="1202" hidden="1">
      <c r="A1202" s="11">
        <v>1197.0</v>
      </c>
      <c r="B1202" s="11" t="s">
        <v>1224</v>
      </c>
      <c r="C1202" s="11" t="s">
        <v>2310</v>
      </c>
      <c r="D1202" s="11" t="s">
        <v>1411</v>
      </c>
      <c r="E1202" s="21"/>
      <c r="F1202" s="21"/>
      <c r="G1202" s="11" t="s">
        <v>96</v>
      </c>
      <c r="H1202" s="152">
        <v>38450.0</v>
      </c>
      <c r="I1202" s="11" t="s">
        <v>2121</v>
      </c>
      <c r="J1202" s="11" t="s">
        <v>2122</v>
      </c>
      <c r="K1202" s="11" t="s">
        <v>2122</v>
      </c>
      <c r="L1202" s="11" t="s">
        <v>2123</v>
      </c>
      <c r="M1202" s="11" t="s">
        <v>2124</v>
      </c>
      <c r="N1202" s="11" t="s">
        <v>1182</v>
      </c>
      <c r="O1202" s="11" t="s">
        <v>2164</v>
      </c>
      <c r="P1202" s="11" t="s">
        <v>81</v>
      </c>
    </row>
    <row r="1203" hidden="1">
      <c r="A1203" s="11">
        <v>1198.0</v>
      </c>
      <c r="B1203" s="11" t="s">
        <v>1572</v>
      </c>
      <c r="C1203" s="11" t="s">
        <v>2156</v>
      </c>
      <c r="D1203" s="11" t="s">
        <v>217</v>
      </c>
      <c r="E1203" s="11" t="s">
        <v>110</v>
      </c>
      <c r="F1203" s="21"/>
      <c r="G1203" s="11" t="s">
        <v>96</v>
      </c>
      <c r="H1203" s="153">
        <v>37606.0</v>
      </c>
      <c r="I1203" s="11" t="s">
        <v>2130</v>
      </c>
      <c r="J1203" s="11" t="s">
        <v>2122</v>
      </c>
      <c r="K1203" s="11" t="s">
        <v>2122</v>
      </c>
      <c r="L1203" s="11" t="s">
        <v>2123</v>
      </c>
      <c r="M1203" s="11" t="s">
        <v>2124</v>
      </c>
      <c r="N1203" s="11" t="s">
        <v>1284</v>
      </c>
      <c r="O1203" s="11" t="s">
        <v>2136</v>
      </c>
      <c r="P1203" s="11" t="s">
        <v>90</v>
      </c>
    </row>
    <row r="1204" hidden="1">
      <c r="A1204" s="11">
        <v>1199.0</v>
      </c>
      <c r="B1204" s="11" t="s">
        <v>1544</v>
      </c>
      <c r="C1204" s="11" t="s">
        <v>2159</v>
      </c>
      <c r="D1204" s="11" t="s">
        <v>338</v>
      </c>
      <c r="E1204" s="11" t="s">
        <v>782</v>
      </c>
      <c r="F1204" s="21"/>
      <c r="G1204" s="11" t="s">
        <v>79</v>
      </c>
      <c r="H1204" s="152">
        <v>37050.0</v>
      </c>
      <c r="I1204" s="11" t="s">
        <v>2121</v>
      </c>
      <c r="J1204" s="11" t="s">
        <v>2122</v>
      </c>
      <c r="K1204" s="11" t="s">
        <v>2122</v>
      </c>
      <c r="L1204" s="11" t="s">
        <v>2123</v>
      </c>
      <c r="M1204" s="11" t="s">
        <v>2124</v>
      </c>
      <c r="N1204" s="11" t="s">
        <v>1216</v>
      </c>
      <c r="O1204" s="11" t="s">
        <v>2136</v>
      </c>
      <c r="P1204" s="11" t="s">
        <v>90</v>
      </c>
    </row>
    <row r="1205" hidden="1">
      <c r="A1205" s="11">
        <v>1200.0</v>
      </c>
      <c r="B1205" s="11" t="s">
        <v>194</v>
      </c>
      <c r="C1205" s="11" t="s">
        <v>71</v>
      </c>
      <c r="D1205" s="11" t="s">
        <v>136</v>
      </c>
      <c r="E1205" s="11" t="s">
        <v>195</v>
      </c>
      <c r="F1205" s="21"/>
      <c r="G1205" s="11" t="s">
        <v>96</v>
      </c>
      <c r="H1205" s="152">
        <v>40602.0</v>
      </c>
      <c r="I1205" s="11" t="s">
        <v>2121</v>
      </c>
      <c r="J1205" s="11" t="s">
        <v>2122</v>
      </c>
      <c r="K1205" s="11" t="s">
        <v>2122</v>
      </c>
      <c r="L1205" s="11" t="s">
        <v>2123</v>
      </c>
      <c r="M1205" s="11" t="s">
        <v>2124</v>
      </c>
      <c r="N1205" s="11" t="s">
        <v>950</v>
      </c>
      <c r="O1205" s="11" t="s">
        <v>2155</v>
      </c>
      <c r="P1205" s="11" t="s">
        <v>83</v>
      </c>
    </row>
    <row r="1206" hidden="1">
      <c r="A1206" s="11">
        <v>1201.0</v>
      </c>
      <c r="B1206" s="11" t="s">
        <v>947</v>
      </c>
      <c r="C1206" s="11" t="s">
        <v>96</v>
      </c>
      <c r="D1206" s="11" t="s">
        <v>157</v>
      </c>
      <c r="E1206" s="11" t="s">
        <v>214</v>
      </c>
      <c r="F1206" s="21"/>
      <c r="G1206" s="11" t="s">
        <v>79</v>
      </c>
      <c r="H1206" s="152">
        <v>39492.0</v>
      </c>
      <c r="I1206" s="11" t="s">
        <v>2138</v>
      </c>
      <c r="J1206" s="11" t="s">
        <v>2122</v>
      </c>
      <c r="K1206" s="11" t="s">
        <v>2122</v>
      </c>
      <c r="L1206" s="11" t="s">
        <v>2123</v>
      </c>
      <c r="M1206" s="11" t="s">
        <v>2124</v>
      </c>
      <c r="N1206" s="11" t="s">
        <v>729</v>
      </c>
      <c r="O1206" s="11" t="s">
        <v>2141</v>
      </c>
      <c r="P1206" s="11" t="s">
        <v>83</v>
      </c>
    </row>
    <row r="1207" hidden="1">
      <c r="A1207" s="11">
        <v>1202.0</v>
      </c>
      <c r="B1207" s="11" t="s">
        <v>939</v>
      </c>
      <c r="C1207" s="11" t="s">
        <v>2135</v>
      </c>
      <c r="D1207" s="11" t="s">
        <v>314</v>
      </c>
      <c r="E1207" s="11" t="s">
        <v>134</v>
      </c>
      <c r="F1207" s="21"/>
      <c r="G1207" s="11" t="s">
        <v>96</v>
      </c>
      <c r="H1207" s="152">
        <v>39465.0</v>
      </c>
      <c r="I1207" s="11" t="s">
        <v>2138</v>
      </c>
      <c r="J1207" s="11" t="s">
        <v>2122</v>
      </c>
      <c r="K1207" s="11" t="s">
        <v>2122</v>
      </c>
      <c r="L1207" s="11" t="s">
        <v>2123</v>
      </c>
      <c r="M1207" s="11" t="s">
        <v>2124</v>
      </c>
      <c r="N1207" s="11" t="s">
        <v>729</v>
      </c>
      <c r="O1207" s="11" t="s">
        <v>2141</v>
      </c>
      <c r="P1207" s="11" t="s">
        <v>83</v>
      </c>
    </row>
    <row r="1208" hidden="1">
      <c r="A1208" s="11">
        <v>1203.0</v>
      </c>
      <c r="B1208" s="11" t="s">
        <v>1329</v>
      </c>
      <c r="C1208" s="11" t="s">
        <v>70</v>
      </c>
      <c r="D1208" s="11" t="s">
        <v>1330</v>
      </c>
      <c r="E1208" s="21"/>
      <c r="F1208" s="21"/>
      <c r="G1208" s="11" t="s">
        <v>96</v>
      </c>
      <c r="H1208" s="152">
        <v>37568.0</v>
      </c>
      <c r="I1208" s="11" t="s">
        <v>2121</v>
      </c>
      <c r="J1208" s="11" t="s">
        <v>2122</v>
      </c>
      <c r="K1208" s="11" t="s">
        <v>2122</v>
      </c>
      <c r="L1208" s="11" t="s">
        <v>2123</v>
      </c>
      <c r="M1208" s="11" t="s">
        <v>2124</v>
      </c>
      <c r="N1208" s="11" t="s">
        <v>679</v>
      </c>
      <c r="O1208" s="11" t="s">
        <v>2171</v>
      </c>
      <c r="P1208" s="11" t="s">
        <v>90</v>
      </c>
    </row>
    <row r="1209" hidden="1">
      <c r="A1209" s="11">
        <v>1204.0</v>
      </c>
      <c r="B1209" s="11" t="s">
        <v>887</v>
      </c>
      <c r="C1209" s="11" t="s">
        <v>71</v>
      </c>
      <c r="D1209" s="11" t="s">
        <v>193</v>
      </c>
      <c r="E1209" s="11" t="s">
        <v>888</v>
      </c>
      <c r="F1209" s="21"/>
      <c r="G1209" s="11" t="s">
        <v>96</v>
      </c>
      <c r="H1209" s="152">
        <v>39662.0</v>
      </c>
      <c r="I1209" s="11" t="s">
        <v>2138</v>
      </c>
      <c r="J1209" s="11" t="s">
        <v>2122</v>
      </c>
      <c r="K1209" s="11" t="s">
        <v>2122</v>
      </c>
      <c r="L1209" s="11" t="s">
        <v>2123</v>
      </c>
      <c r="M1209" s="11" t="s">
        <v>2124</v>
      </c>
      <c r="N1209" s="11" t="s">
        <v>669</v>
      </c>
      <c r="O1209" s="11" t="s">
        <v>2141</v>
      </c>
      <c r="P1209" s="11" t="s">
        <v>83</v>
      </c>
    </row>
    <row r="1210" hidden="1">
      <c r="A1210" s="11">
        <v>1205.0</v>
      </c>
      <c r="B1210" s="11" t="s">
        <v>889</v>
      </c>
      <c r="C1210" s="11" t="s">
        <v>2142</v>
      </c>
      <c r="D1210" s="11" t="s">
        <v>185</v>
      </c>
      <c r="E1210" s="21"/>
      <c r="F1210" s="21"/>
      <c r="G1210" s="11" t="s">
        <v>79</v>
      </c>
      <c r="H1210" s="152">
        <v>39645.0</v>
      </c>
      <c r="I1210" s="11" t="s">
        <v>2138</v>
      </c>
      <c r="J1210" s="11" t="s">
        <v>2122</v>
      </c>
      <c r="K1210" s="11" t="s">
        <v>2122</v>
      </c>
      <c r="L1210" s="11" t="s">
        <v>2123</v>
      </c>
      <c r="M1210" s="11" t="s">
        <v>2124</v>
      </c>
      <c r="N1210" s="11" t="s">
        <v>729</v>
      </c>
      <c r="O1210" s="11" t="s">
        <v>2141</v>
      </c>
      <c r="P1210" s="11" t="s">
        <v>83</v>
      </c>
    </row>
    <row r="1211" hidden="1">
      <c r="A1211" s="11">
        <v>1206.0</v>
      </c>
      <c r="B1211" s="11" t="s">
        <v>1164</v>
      </c>
      <c r="C1211" s="11" t="s">
        <v>2137</v>
      </c>
      <c r="D1211" s="11" t="s">
        <v>77</v>
      </c>
      <c r="E1211" s="21"/>
      <c r="F1211" s="21"/>
      <c r="G1211" s="11" t="s">
        <v>79</v>
      </c>
      <c r="H1211" s="152">
        <v>36312.0</v>
      </c>
      <c r="I1211" s="11" t="s">
        <v>2121</v>
      </c>
      <c r="J1211" s="11" t="s">
        <v>2122</v>
      </c>
      <c r="K1211" s="11" t="s">
        <v>2122</v>
      </c>
      <c r="L1211" s="11" t="s">
        <v>2123</v>
      </c>
      <c r="M1211" s="11" t="s">
        <v>2124</v>
      </c>
      <c r="N1211" s="11" t="s">
        <v>1631</v>
      </c>
      <c r="O1211" s="11" t="s">
        <v>2134</v>
      </c>
      <c r="P1211" s="11" t="s">
        <v>90</v>
      </c>
    </row>
    <row r="1212">
      <c r="A1212" s="11">
        <v>1207.0</v>
      </c>
      <c r="B1212" s="11" t="s">
        <v>1164</v>
      </c>
      <c r="C1212" s="11" t="s">
        <v>79</v>
      </c>
      <c r="D1212" s="11" t="s">
        <v>143</v>
      </c>
      <c r="E1212" s="11" t="s">
        <v>596</v>
      </c>
      <c r="F1212" s="21"/>
      <c r="G1212" s="11" t="s">
        <v>79</v>
      </c>
      <c r="H1212" s="152">
        <v>36549.0</v>
      </c>
      <c r="I1212" s="11" t="s">
        <v>2121</v>
      </c>
      <c r="J1212" s="11" t="s">
        <v>2122</v>
      </c>
      <c r="K1212" s="11" t="s">
        <v>2122</v>
      </c>
      <c r="L1212" s="11" t="s">
        <v>2123</v>
      </c>
      <c r="M1212" s="11" t="s">
        <v>2124</v>
      </c>
      <c r="N1212" s="11" t="s">
        <v>1410</v>
      </c>
      <c r="O1212" s="11" t="s">
        <v>2139</v>
      </c>
      <c r="P1212" s="11" t="s">
        <v>90</v>
      </c>
    </row>
    <row r="1213" hidden="1">
      <c r="A1213" s="11">
        <v>1208.0</v>
      </c>
      <c r="B1213" s="11" t="s">
        <v>1164</v>
      </c>
      <c r="C1213" s="11" t="s">
        <v>2578</v>
      </c>
      <c r="D1213" s="11" t="s">
        <v>1197</v>
      </c>
      <c r="E1213" s="11" t="s">
        <v>1198</v>
      </c>
      <c r="F1213" s="21"/>
      <c r="G1213" s="11" t="s">
        <v>79</v>
      </c>
      <c r="H1213" s="152">
        <v>37378.0</v>
      </c>
      <c r="I1213" s="11" t="s">
        <v>2130</v>
      </c>
      <c r="J1213" s="11" t="s">
        <v>2122</v>
      </c>
      <c r="K1213" s="11" t="s">
        <v>2122</v>
      </c>
      <c r="L1213" s="11" t="s">
        <v>2123</v>
      </c>
      <c r="M1213" s="11" t="s">
        <v>2124</v>
      </c>
      <c r="N1213" s="11" t="s">
        <v>312</v>
      </c>
      <c r="O1213" s="11" t="s">
        <v>2171</v>
      </c>
      <c r="P1213" s="11" t="s">
        <v>90</v>
      </c>
    </row>
    <row r="1214" hidden="1">
      <c r="A1214" s="11">
        <v>1209.0</v>
      </c>
      <c r="B1214" s="11" t="s">
        <v>1164</v>
      </c>
      <c r="C1214" s="11" t="s">
        <v>2137</v>
      </c>
      <c r="D1214" s="11" t="s">
        <v>1165</v>
      </c>
      <c r="E1214" s="11" t="s">
        <v>77</v>
      </c>
      <c r="F1214" s="21"/>
      <c r="G1214" s="11" t="s">
        <v>79</v>
      </c>
      <c r="H1214" s="152">
        <v>38831.0</v>
      </c>
      <c r="I1214" s="11" t="s">
        <v>2138</v>
      </c>
      <c r="J1214" s="11" t="s">
        <v>2122</v>
      </c>
      <c r="K1214" s="11" t="s">
        <v>2122</v>
      </c>
      <c r="L1214" s="11" t="s">
        <v>2123</v>
      </c>
      <c r="M1214" s="11" t="s">
        <v>2124</v>
      </c>
      <c r="N1214" s="11" t="s">
        <v>508</v>
      </c>
      <c r="O1214" s="11" t="s">
        <v>2131</v>
      </c>
      <c r="P1214" s="11" t="s">
        <v>81</v>
      </c>
    </row>
    <row r="1215" hidden="1">
      <c r="A1215" s="11">
        <v>1210.0</v>
      </c>
      <c r="B1215" s="11" t="s">
        <v>1164</v>
      </c>
      <c r="C1215" s="11" t="s">
        <v>2153</v>
      </c>
      <c r="D1215" s="11" t="s">
        <v>172</v>
      </c>
      <c r="E1215" s="11" t="s">
        <v>521</v>
      </c>
      <c r="F1215" s="21"/>
      <c r="G1215" s="11" t="s">
        <v>79</v>
      </c>
      <c r="H1215" s="152">
        <v>38939.0</v>
      </c>
      <c r="I1215" s="11" t="s">
        <v>2138</v>
      </c>
      <c r="J1215" s="11" t="s">
        <v>2122</v>
      </c>
      <c r="K1215" s="11" t="s">
        <v>2122</v>
      </c>
      <c r="L1215" s="11" t="s">
        <v>2123</v>
      </c>
      <c r="M1215" s="11" t="s">
        <v>2124</v>
      </c>
      <c r="N1215" s="11" t="s">
        <v>508</v>
      </c>
      <c r="O1215" s="11" t="s">
        <v>2131</v>
      </c>
      <c r="P1215" s="11" t="s">
        <v>81</v>
      </c>
    </row>
    <row r="1216" hidden="1">
      <c r="A1216" s="11">
        <v>1211.0</v>
      </c>
      <c r="B1216" s="11" t="s">
        <v>1569</v>
      </c>
      <c r="C1216" s="11" t="s">
        <v>2142</v>
      </c>
      <c r="D1216" s="11" t="s">
        <v>236</v>
      </c>
      <c r="E1216" s="11" t="s">
        <v>252</v>
      </c>
      <c r="F1216" s="21"/>
      <c r="G1216" s="11" t="s">
        <v>96</v>
      </c>
      <c r="H1216" s="152">
        <v>37078.0</v>
      </c>
      <c r="I1216" s="11" t="s">
        <v>2121</v>
      </c>
      <c r="J1216" s="11" t="s">
        <v>2122</v>
      </c>
      <c r="K1216" s="11" t="s">
        <v>2122</v>
      </c>
      <c r="L1216" s="11" t="s">
        <v>2123</v>
      </c>
      <c r="M1216" s="11" t="s">
        <v>2124</v>
      </c>
      <c r="N1216" s="11" t="s">
        <v>1284</v>
      </c>
      <c r="O1216" s="11" t="s">
        <v>2136</v>
      </c>
      <c r="P1216" s="11" t="s">
        <v>90</v>
      </c>
    </row>
    <row r="1217" hidden="1">
      <c r="A1217" s="11">
        <v>1212.0</v>
      </c>
      <c r="B1217" s="11" t="s">
        <v>910</v>
      </c>
      <c r="C1217" s="11" t="s">
        <v>2135</v>
      </c>
      <c r="D1217" s="11" t="s">
        <v>911</v>
      </c>
      <c r="E1217" s="11" t="s">
        <v>173</v>
      </c>
      <c r="F1217" s="21"/>
      <c r="G1217" s="11" t="s">
        <v>79</v>
      </c>
      <c r="H1217" s="152">
        <v>38981.0</v>
      </c>
      <c r="I1217" s="11" t="s">
        <v>2121</v>
      </c>
      <c r="J1217" s="11" t="s">
        <v>2122</v>
      </c>
      <c r="K1217" s="11" t="s">
        <v>2122</v>
      </c>
      <c r="L1217" s="11" t="s">
        <v>2123</v>
      </c>
      <c r="M1217" s="11" t="s">
        <v>2124</v>
      </c>
      <c r="N1217" s="11" t="s">
        <v>80</v>
      </c>
      <c r="O1217" s="11" t="s">
        <v>2131</v>
      </c>
      <c r="P1217" s="11" t="s">
        <v>81</v>
      </c>
    </row>
    <row r="1218" hidden="1">
      <c r="A1218" s="11">
        <v>1213.0</v>
      </c>
      <c r="B1218" s="11" t="s">
        <v>2579</v>
      </c>
      <c r="C1218" s="11" t="s">
        <v>2144</v>
      </c>
      <c r="D1218" s="11" t="s">
        <v>236</v>
      </c>
      <c r="E1218" s="11" t="s">
        <v>816</v>
      </c>
      <c r="F1218" s="21"/>
      <c r="G1218" s="11" t="s">
        <v>96</v>
      </c>
      <c r="H1218" s="153">
        <v>38708.0</v>
      </c>
      <c r="I1218" s="11" t="s">
        <v>2121</v>
      </c>
      <c r="J1218" s="11" t="s">
        <v>2122</v>
      </c>
      <c r="K1218" s="11" t="s">
        <v>2122</v>
      </c>
      <c r="L1218" s="11" t="s">
        <v>2123</v>
      </c>
      <c r="M1218" s="11" t="s">
        <v>2124</v>
      </c>
      <c r="N1218" s="11" t="s">
        <v>858</v>
      </c>
      <c r="O1218" s="11" t="s">
        <v>2125</v>
      </c>
      <c r="P1218" s="11" t="s">
        <v>81</v>
      </c>
    </row>
    <row r="1219" hidden="1">
      <c r="A1219" s="11">
        <v>1214.0</v>
      </c>
      <c r="B1219" s="11" t="s">
        <v>2580</v>
      </c>
      <c r="C1219" s="11" t="s">
        <v>2144</v>
      </c>
      <c r="D1219" s="11" t="s">
        <v>110</v>
      </c>
      <c r="E1219" s="11" t="s">
        <v>266</v>
      </c>
      <c r="F1219" s="21"/>
      <c r="G1219" s="11" t="s">
        <v>96</v>
      </c>
      <c r="H1219" s="153">
        <v>37617.0</v>
      </c>
      <c r="I1219" s="11" t="s">
        <v>2121</v>
      </c>
      <c r="J1219" s="11" t="s">
        <v>2122</v>
      </c>
      <c r="K1219" s="11" t="s">
        <v>2122</v>
      </c>
      <c r="L1219" s="11" t="s">
        <v>2123</v>
      </c>
      <c r="M1219" s="11" t="s">
        <v>2124</v>
      </c>
      <c r="N1219" s="11" t="s">
        <v>679</v>
      </c>
      <c r="O1219" s="11" t="s">
        <v>2171</v>
      </c>
      <c r="P1219" s="11" t="s">
        <v>90</v>
      </c>
    </row>
    <row r="1220" hidden="1">
      <c r="A1220" s="11">
        <v>1215.0</v>
      </c>
      <c r="B1220" s="11" t="s">
        <v>2581</v>
      </c>
      <c r="C1220" s="11" t="s">
        <v>2146</v>
      </c>
      <c r="D1220" s="11" t="s">
        <v>491</v>
      </c>
      <c r="E1220" s="11" t="s">
        <v>1265</v>
      </c>
      <c r="F1220" s="21"/>
      <c r="G1220" s="11" t="s">
        <v>79</v>
      </c>
      <c r="H1220" s="153">
        <v>36152.0</v>
      </c>
      <c r="I1220" s="11" t="s">
        <v>2121</v>
      </c>
      <c r="J1220" s="11" t="s">
        <v>2122</v>
      </c>
      <c r="K1220" s="11" t="s">
        <v>2122</v>
      </c>
      <c r="L1220" s="11" t="s">
        <v>2123</v>
      </c>
      <c r="M1220" s="11" t="s">
        <v>2124</v>
      </c>
      <c r="N1220" s="11" t="s">
        <v>1661</v>
      </c>
      <c r="O1220" s="11" t="s">
        <v>2134</v>
      </c>
      <c r="P1220" s="11" t="s">
        <v>90</v>
      </c>
    </row>
    <row r="1221" hidden="1">
      <c r="A1221" s="11">
        <v>1216.0</v>
      </c>
      <c r="B1221" s="11" t="s">
        <v>491</v>
      </c>
      <c r="C1221" s="11" t="s">
        <v>71</v>
      </c>
      <c r="D1221" s="11" t="s">
        <v>456</v>
      </c>
      <c r="E1221" s="11" t="s">
        <v>78</v>
      </c>
      <c r="F1221" s="21"/>
      <c r="G1221" s="11" t="s">
        <v>79</v>
      </c>
      <c r="H1221" s="152">
        <v>36342.0</v>
      </c>
      <c r="I1221" s="11" t="s">
        <v>2121</v>
      </c>
      <c r="J1221" s="11" t="s">
        <v>2122</v>
      </c>
      <c r="K1221" s="11" t="s">
        <v>2122</v>
      </c>
      <c r="L1221" s="11" t="s">
        <v>2123</v>
      </c>
      <c r="M1221" s="11" t="s">
        <v>2124</v>
      </c>
      <c r="N1221" s="11" t="s">
        <v>1631</v>
      </c>
      <c r="O1221" s="11" t="s">
        <v>2134</v>
      </c>
      <c r="P1221" s="11" t="s">
        <v>90</v>
      </c>
    </row>
    <row r="1222" hidden="1">
      <c r="A1222" s="11">
        <v>1217.0</v>
      </c>
      <c r="B1222" s="11" t="s">
        <v>167</v>
      </c>
      <c r="C1222" s="11" t="s">
        <v>2156</v>
      </c>
      <c r="D1222" s="11" t="s">
        <v>232</v>
      </c>
      <c r="E1222" s="11" t="s">
        <v>224</v>
      </c>
      <c r="F1222" s="21"/>
      <c r="G1222" s="11" t="s">
        <v>96</v>
      </c>
      <c r="H1222" s="152">
        <v>38903.0</v>
      </c>
      <c r="I1222" s="11" t="s">
        <v>2121</v>
      </c>
      <c r="J1222" s="11" t="s">
        <v>2122</v>
      </c>
      <c r="K1222" s="11" t="s">
        <v>2122</v>
      </c>
      <c r="L1222" s="11" t="s">
        <v>2123</v>
      </c>
      <c r="M1222" s="11" t="s">
        <v>2124</v>
      </c>
      <c r="N1222" s="11" t="s">
        <v>80</v>
      </c>
      <c r="O1222" s="11" t="s">
        <v>2131</v>
      </c>
      <c r="P1222" s="11" t="s">
        <v>81</v>
      </c>
    </row>
    <row r="1223" hidden="1">
      <c r="A1223" s="11">
        <v>1218.0</v>
      </c>
      <c r="B1223" s="11" t="s">
        <v>1745</v>
      </c>
      <c r="C1223" s="11" t="s">
        <v>2142</v>
      </c>
      <c r="D1223" s="11" t="s">
        <v>145</v>
      </c>
      <c r="E1223" s="11" t="s">
        <v>550</v>
      </c>
      <c r="F1223" s="21"/>
      <c r="G1223" s="11" t="s">
        <v>79</v>
      </c>
      <c r="H1223" s="153">
        <v>36879.0</v>
      </c>
      <c r="I1223" s="11" t="s">
        <v>2121</v>
      </c>
      <c r="J1223" s="11" t="s">
        <v>2122</v>
      </c>
      <c r="K1223" s="11" t="s">
        <v>2122</v>
      </c>
      <c r="L1223" s="11" t="s">
        <v>2123</v>
      </c>
      <c r="M1223" s="11" t="s">
        <v>2124</v>
      </c>
      <c r="N1223" s="11" t="s">
        <v>1577</v>
      </c>
      <c r="O1223" s="11" t="s">
        <v>2139</v>
      </c>
      <c r="P1223" s="11" t="s">
        <v>90</v>
      </c>
    </row>
    <row r="1224" hidden="1">
      <c r="A1224" s="11">
        <v>1219.0</v>
      </c>
      <c r="B1224" s="11" t="s">
        <v>2582</v>
      </c>
      <c r="C1224" s="11" t="s">
        <v>2283</v>
      </c>
      <c r="D1224" s="11" t="s">
        <v>259</v>
      </c>
      <c r="E1224" s="11" t="s">
        <v>266</v>
      </c>
      <c r="F1224" s="21"/>
      <c r="G1224" s="11" t="s">
        <v>96</v>
      </c>
      <c r="H1224" s="152">
        <v>36361.0</v>
      </c>
      <c r="I1224" s="11" t="s">
        <v>2121</v>
      </c>
      <c r="J1224" s="11" t="s">
        <v>2122</v>
      </c>
      <c r="K1224" s="11" t="s">
        <v>2122</v>
      </c>
      <c r="L1224" s="11" t="s">
        <v>2123</v>
      </c>
      <c r="M1224" s="11" t="s">
        <v>2124</v>
      </c>
      <c r="N1224" s="11" t="s">
        <v>1690</v>
      </c>
      <c r="O1224" s="11" t="s">
        <v>2134</v>
      </c>
      <c r="P1224" s="11" t="s">
        <v>90</v>
      </c>
    </row>
    <row r="1225" hidden="1">
      <c r="A1225" s="11">
        <v>1220.0</v>
      </c>
      <c r="B1225" s="11" t="s">
        <v>1285</v>
      </c>
      <c r="C1225" s="11" t="s">
        <v>2148</v>
      </c>
      <c r="D1225" s="11" t="s">
        <v>236</v>
      </c>
      <c r="E1225" s="21"/>
      <c r="F1225" s="21"/>
      <c r="G1225" s="11" t="s">
        <v>96</v>
      </c>
      <c r="H1225" s="152">
        <v>38538.0</v>
      </c>
      <c r="I1225" s="11" t="s">
        <v>2121</v>
      </c>
      <c r="J1225" s="11" t="s">
        <v>2122</v>
      </c>
      <c r="K1225" s="11" t="s">
        <v>2122</v>
      </c>
      <c r="L1225" s="11" t="s">
        <v>2123</v>
      </c>
      <c r="M1225" s="11" t="s">
        <v>2124</v>
      </c>
      <c r="N1225" s="11" t="s">
        <v>937</v>
      </c>
      <c r="O1225" s="11" t="s">
        <v>2125</v>
      </c>
      <c r="P1225" s="11" t="s">
        <v>81</v>
      </c>
    </row>
    <row r="1226" hidden="1">
      <c r="A1226" s="11">
        <v>1221.0</v>
      </c>
      <c r="B1226" s="11" t="s">
        <v>520</v>
      </c>
      <c r="C1226" s="11" t="s">
        <v>2583</v>
      </c>
      <c r="D1226" s="11" t="s">
        <v>521</v>
      </c>
      <c r="E1226" s="21"/>
      <c r="F1226" s="21"/>
      <c r="G1226" s="11" t="s">
        <v>79</v>
      </c>
      <c r="H1226" s="153">
        <v>40468.0</v>
      </c>
      <c r="I1226" s="11" t="s">
        <v>2138</v>
      </c>
      <c r="J1226" s="11" t="s">
        <v>2122</v>
      </c>
      <c r="K1226" s="11" t="s">
        <v>2122</v>
      </c>
      <c r="L1226" s="11" t="s">
        <v>2123</v>
      </c>
      <c r="M1226" s="11" t="s">
        <v>2124</v>
      </c>
      <c r="N1226" s="11" t="s">
        <v>1764</v>
      </c>
      <c r="O1226" s="11" t="s">
        <v>2129</v>
      </c>
      <c r="P1226" s="11" t="s">
        <v>83</v>
      </c>
    </row>
    <row r="1227" hidden="1">
      <c r="A1227" s="11">
        <v>1222.0</v>
      </c>
      <c r="B1227" s="11" t="s">
        <v>587</v>
      </c>
      <c r="C1227" s="11" t="s">
        <v>2584</v>
      </c>
      <c r="D1227" s="11" t="s">
        <v>272</v>
      </c>
      <c r="E1227" s="11" t="s">
        <v>87</v>
      </c>
      <c r="F1227" s="21"/>
      <c r="G1227" s="11" t="s">
        <v>79</v>
      </c>
      <c r="H1227" s="152">
        <v>40269.0</v>
      </c>
      <c r="I1227" s="11" t="s">
        <v>2130</v>
      </c>
      <c r="J1227" s="11" t="s">
        <v>2122</v>
      </c>
      <c r="K1227" s="11" t="s">
        <v>2122</v>
      </c>
      <c r="L1227" s="11" t="s">
        <v>2123</v>
      </c>
      <c r="M1227" s="11" t="s">
        <v>2124</v>
      </c>
      <c r="N1227" s="11" t="s">
        <v>1768</v>
      </c>
      <c r="O1227" s="11" t="s">
        <v>2129</v>
      </c>
      <c r="P1227" s="11" t="s">
        <v>83</v>
      </c>
    </row>
    <row r="1228" hidden="1">
      <c r="A1228" s="11">
        <v>1223.0</v>
      </c>
      <c r="B1228" s="11" t="s">
        <v>1596</v>
      </c>
      <c r="C1228" s="11" t="s">
        <v>2237</v>
      </c>
      <c r="D1228" s="11" t="s">
        <v>525</v>
      </c>
      <c r="E1228" s="11" t="s">
        <v>1597</v>
      </c>
      <c r="F1228" s="21"/>
      <c r="G1228" s="11" t="s">
        <v>96</v>
      </c>
      <c r="H1228" s="152">
        <v>37005.0</v>
      </c>
      <c r="I1228" s="11" t="s">
        <v>2143</v>
      </c>
      <c r="J1228" s="11" t="s">
        <v>2122</v>
      </c>
      <c r="K1228" s="11" t="s">
        <v>2122</v>
      </c>
      <c r="L1228" s="11" t="s">
        <v>2123</v>
      </c>
      <c r="M1228" s="11" t="s">
        <v>2124</v>
      </c>
      <c r="N1228" s="11" t="s">
        <v>1343</v>
      </c>
      <c r="O1228" s="11" t="s">
        <v>2136</v>
      </c>
      <c r="P1228" s="11" t="s">
        <v>90</v>
      </c>
    </row>
    <row r="1229" hidden="1">
      <c r="A1229" s="11">
        <v>1224.0</v>
      </c>
      <c r="B1229" s="11" t="s">
        <v>2585</v>
      </c>
      <c r="C1229" s="11" t="s">
        <v>2310</v>
      </c>
      <c r="D1229" s="11" t="s">
        <v>744</v>
      </c>
      <c r="E1229" s="21"/>
      <c r="F1229" s="21"/>
      <c r="G1229" s="11" t="s">
        <v>96</v>
      </c>
      <c r="H1229" s="152">
        <v>37270.0</v>
      </c>
      <c r="I1229" s="11" t="s">
        <v>2138</v>
      </c>
      <c r="J1229" s="11" t="s">
        <v>2122</v>
      </c>
      <c r="K1229" s="11" t="s">
        <v>2122</v>
      </c>
      <c r="L1229" s="11" t="s">
        <v>2123</v>
      </c>
      <c r="M1229" s="11" t="s">
        <v>2124</v>
      </c>
      <c r="N1229" s="11" t="s">
        <v>995</v>
      </c>
      <c r="O1229" s="11" t="s">
        <v>2136</v>
      </c>
      <c r="P1229" s="11" t="s">
        <v>90</v>
      </c>
    </row>
    <row r="1230" hidden="1">
      <c r="A1230" s="11">
        <v>1225.0</v>
      </c>
      <c r="B1230" s="11" t="s">
        <v>695</v>
      </c>
      <c r="C1230" s="11" t="s">
        <v>2146</v>
      </c>
      <c r="D1230" s="11" t="s">
        <v>120</v>
      </c>
      <c r="E1230" s="11" t="s">
        <v>275</v>
      </c>
      <c r="F1230" s="21"/>
      <c r="G1230" s="11" t="s">
        <v>96</v>
      </c>
      <c r="H1230" s="153">
        <v>39403.0</v>
      </c>
      <c r="I1230" s="11" t="s">
        <v>2138</v>
      </c>
      <c r="J1230" s="11" t="s">
        <v>2122</v>
      </c>
      <c r="K1230" s="11" t="s">
        <v>2122</v>
      </c>
      <c r="L1230" s="11" t="s">
        <v>2123</v>
      </c>
      <c r="M1230" s="11" t="s">
        <v>2124</v>
      </c>
      <c r="N1230" s="11" t="s">
        <v>851</v>
      </c>
      <c r="O1230" s="11" t="s">
        <v>2152</v>
      </c>
      <c r="P1230" s="11" t="s">
        <v>83</v>
      </c>
    </row>
    <row r="1231" hidden="1">
      <c r="A1231" s="11">
        <v>1226.0</v>
      </c>
      <c r="B1231" s="11" t="s">
        <v>1201</v>
      </c>
      <c r="C1231" s="11" t="s">
        <v>2137</v>
      </c>
      <c r="D1231" s="11" t="s">
        <v>147</v>
      </c>
      <c r="E1231" s="11" t="s">
        <v>623</v>
      </c>
      <c r="F1231" s="21"/>
      <c r="G1231" s="11" t="s">
        <v>96</v>
      </c>
      <c r="H1231" s="152">
        <v>37520.0</v>
      </c>
      <c r="I1231" s="11" t="s">
        <v>2121</v>
      </c>
      <c r="J1231" s="11" t="s">
        <v>2122</v>
      </c>
      <c r="K1231" s="11" t="s">
        <v>2122</v>
      </c>
      <c r="L1231" s="11" t="s">
        <v>2123</v>
      </c>
      <c r="M1231" s="11" t="s">
        <v>2124</v>
      </c>
      <c r="N1231" s="11" t="s">
        <v>312</v>
      </c>
      <c r="O1231" s="11" t="s">
        <v>2171</v>
      </c>
      <c r="P1231" s="11" t="s">
        <v>90</v>
      </c>
    </row>
    <row r="1232" hidden="1">
      <c r="A1232" s="11">
        <v>1227.0</v>
      </c>
      <c r="B1232" s="11" t="s">
        <v>2586</v>
      </c>
      <c r="C1232" s="11" t="s">
        <v>70</v>
      </c>
      <c r="D1232" s="11" t="s">
        <v>101</v>
      </c>
      <c r="E1232" s="11" t="s">
        <v>200</v>
      </c>
      <c r="F1232" s="21"/>
      <c r="G1232" s="11" t="s">
        <v>96</v>
      </c>
      <c r="H1232" s="152">
        <v>37812.0</v>
      </c>
      <c r="I1232" s="11" t="s">
        <v>2121</v>
      </c>
      <c r="J1232" s="11" t="s">
        <v>2122</v>
      </c>
      <c r="K1232" s="11" t="s">
        <v>2122</v>
      </c>
      <c r="L1232" s="11" t="s">
        <v>2123</v>
      </c>
      <c r="M1232" s="11" t="s">
        <v>2124</v>
      </c>
      <c r="N1232" s="11" t="s">
        <v>1414</v>
      </c>
      <c r="O1232" s="11" t="s">
        <v>2150</v>
      </c>
      <c r="P1232" s="11" t="s">
        <v>81</v>
      </c>
    </row>
    <row r="1233" hidden="1">
      <c r="A1233" s="11">
        <v>1228.0</v>
      </c>
      <c r="B1233" s="11" t="s">
        <v>789</v>
      </c>
      <c r="C1233" s="11" t="s">
        <v>2142</v>
      </c>
      <c r="D1233" s="11" t="s">
        <v>259</v>
      </c>
      <c r="E1233" s="11" t="s">
        <v>355</v>
      </c>
      <c r="F1233" s="21"/>
      <c r="G1233" s="11" t="s">
        <v>96</v>
      </c>
      <c r="H1233" s="152">
        <v>40047.0</v>
      </c>
      <c r="I1233" s="11" t="s">
        <v>2121</v>
      </c>
      <c r="J1233" s="11" t="s">
        <v>2122</v>
      </c>
      <c r="K1233" s="11" t="s">
        <v>2122</v>
      </c>
      <c r="L1233" s="11" t="s">
        <v>2123</v>
      </c>
      <c r="M1233" s="11" t="s">
        <v>2124</v>
      </c>
      <c r="N1233" s="11" t="s">
        <v>529</v>
      </c>
      <c r="O1233" s="11" t="s">
        <v>2127</v>
      </c>
      <c r="P1233" s="11" t="s">
        <v>83</v>
      </c>
    </row>
    <row r="1234" hidden="1">
      <c r="A1234" s="11">
        <v>1229.0</v>
      </c>
      <c r="B1234" s="11" t="s">
        <v>469</v>
      </c>
      <c r="C1234" s="11" t="s">
        <v>2153</v>
      </c>
      <c r="D1234" s="11" t="s">
        <v>353</v>
      </c>
      <c r="E1234" s="11" t="s">
        <v>87</v>
      </c>
      <c r="F1234" s="21"/>
      <c r="G1234" s="11" t="s">
        <v>79</v>
      </c>
      <c r="H1234" s="152">
        <v>38955.0</v>
      </c>
      <c r="I1234" s="11" t="s">
        <v>2138</v>
      </c>
      <c r="J1234" s="11" t="s">
        <v>2122</v>
      </c>
      <c r="K1234" s="11" t="s">
        <v>2122</v>
      </c>
      <c r="L1234" s="11" t="s">
        <v>2123</v>
      </c>
      <c r="M1234" s="11" t="s">
        <v>2124</v>
      </c>
      <c r="N1234" s="11" t="s">
        <v>795</v>
      </c>
      <c r="O1234" s="11" t="s">
        <v>2152</v>
      </c>
      <c r="P1234" s="11" t="s">
        <v>83</v>
      </c>
    </row>
    <row r="1235" hidden="1">
      <c r="A1235" s="11">
        <v>1230.0</v>
      </c>
      <c r="B1235" s="11" t="s">
        <v>469</v>
      </c>
      <c r="C1235" s="11" t="s">
        <v>96</v>
      </c>
      <c r="D1235" s="11" t="s">
        <v>412</v>
      </c>
      <c r="E1235" s="21"/>
      <c r="F1235" s="21"/>
      <c r="G1235" s="11" t="s">
        <v>96</v>
      </c>
      <c r="H1235" s="153">
        <v>39077.0</v>
      </c>
      <c r="I1235" s="11" t="s">
        <v>2138</v>
      </c>
      <c r="J1235" s="11" t="s">
        <v>2122</v>
      </c>
      <c r="K1235" s="11" t="s">
        <v>2122</v>
      </c>
      <c r="L1235" s="11" t="s">
        <v>2123</v>
      </c>
      <c r="M1235" s="11" t="s">
        <v>2124</v>
      </c>
      <c r="N1235" s="11" t="s">
        <v>795</v>
      </c>
      <c r="O1235" s="11" t="s">
        <v>2152</v>
      </c>
      <c r="P1235" s="11" t="s">
        <v>83</v>
      </c>
    </row>
    <row r="1236" hidden="1">
      <c r="A1236" s="11">
        <v>1231.0</v>
      </c>
      <c r="B1236" s="11" t="s">
        <v>2587</v>
      </c>
      <c r="C1236" s="11" t="s">
        <v>2588</v>
      </c>
      <c r="D1236" s="11" t="s">
        <v>213</v>
      </c>
      <c r="E1236" s="11" t="s">
        <v>274</v>
      </c>
      <c r="F1236" s="21"/>
      <c r="G1236" s="11" t="s">
        <v>79</v>
      </c>
      <c r="H1236" s="152">
        <v>36384.0</v>
      </c>
      <c r="I1236" s="11" t="s">
        <v>2121</v>
      </c>
      <c r="J1236" s="11" t="s">
        <v>2122</v>
      </c>
      <c r="K1236" s="11" t="s">
        <v>2122</v>
      </c>
      <c r="L1236" s="11" t="s">
        <v>2123</v>
      </c>
      <c r="M1236" s="11" t="s">
        <v>2124</v>
      </c>
      <c r="N1236" s="11" t="s">
        <v>1631</v>
      </c>
      <c r="O1236" s="11" t="s">
        <v>2134</v>
      </c>
      <c r="P1236" s="11" t="s">
        <v>90</v>
      </c>
    </row>
    <row r="1237" hidden="1">
      <c r="A1237" s="11">
        <v>1232.0</v>
      </c>
      <c r="B1237" s="11" t="s">
        <v>653</v>
      </c>
      <c r="C1237" s="11" t="s">
        <v>2474</v>
      </c>
      <c r="D1237" s="11" t="s">
        <v>303</v>
      </c>
      <c r="E1237" s="21"/>
      <c r="F1237" s="21"/>
      <c r="G1237" s="11" t="s">
        <v>96</v>
      </c>
      <c r="H1237" s="152">
        <v>40087.0</v>
      </c>
      <c r="I1237" s="11" t="s">
        <v>2121</v>
      </c>
      <c r="J1237" s="11" t="s">
        <v>2122</v>
      </c>
      <c r="K1237" s="11" t="s">
        <v>2122</v>
      </c>
      <c r="L1237" s="11" t="s">
        <v>2123</v>
      </c>
      <c r="M1237" s="11" t="s">
        <v>2124</v>
      </c>
      <c r="N1237" s="11" t="s">
        <v>396</v>
      </c>
      <c r="O1237" s="11" t="s">
        <v>2127</v>
      </c>
      <c r="P1237" s="11" t="s">
        <v>83</v>
      </c>
    </row>
    <row r="1238" hidden="1">
      <c r="A1238" s="11">
        <v>1233.0</v>
      </c>
      <c r="B1238" s="11" t="s">
        <v>198</v>
      </c>
      <c r="C1238" s="11" t="s">
        <v>70</v>
      </c>
      <c r="D1238" s="11" t="s">
        <v>199</v>
      </c>
      <c r="E1238" s="11" t="s">
        <v>200</v>
      </c>
      <c r="F1238" s="21"/>
      <c r="G1238" s="11" t="s">
        <v>96</v>
      </c>
      <c r="H1238" s="152">
        <v>40752.0</v>
      </c>
      <c r="I1238" s="11" t="s">
        <v>2138</v>
      </c>
      <c r="J1238" s="11" t="s">
        <v>2122</v>
      </c>
      <c r="K1238" s="11" t="s">
        <v>2122</v>
      </c>
      <c r="L1238" s="11" t="s">
        <v>2123</v>
      </c>
      <c r="M1238" s="11" t="s">
        <v>2124</v>
      </c>
      <c r="N1238" s="11" t="s">
        <v>950</v>
      </c>
      <c r="O1238" s="11" t="s">
        <v>2155</v>
      </c>
      <c r="P1238" s="11" t="s">
        <v>83</v>
      </c>
    </row>
    <row r="1239" hidden="1">
      <c r="A1239" s="11">
        <v>1234.0</v>
      </c>
      <c r="B1239" s="11" t="s">
        <v>1226</v>
      </c>
      <c r="C1239" s="11" t="s">
        <v>2589</v>
      </c>
      <c r="D1239" s="11" t="s">
        <v>119</v>
      </c>
      <c r="E1239" s="11" t="s">
        <v>173</v>
      </c>
      <c r="F1239" s="21"/>
      <c r="G1239" s="11" t="s">
        <v>79</v>
      </c>
      <c r="H1239" s="152">
        <v>38937.0</v>
      </c>
      <c r="I1239" s="11" t="s">
        <v>2138</v>
      </c>
      <c r="J1239" s="11" t="s">
        <v>2122</v>
      </c>
      <c r="K1239" s="11" t="s">
        <v>2122</v>
      </c>
      <c r="L1239" s="11" t="s">
        <v>2123</v>
      </c>
      <c r="M1239" s="11" t="s">
        <v>2124</v>
      </c>
      <c r="N1239" s="11" t="s">
        <v>858</v>
      </c>
      <c r="O1239" s="11" t="s">
        <v>2125</v>
      </c>
      <c r="P1239" s="11" t="s">
        <v>81</v>
      </c>
    </row>
    <row r="1240" hidden="1">
      <c r="A1240" s="11">
        <v>1235.0</v>
      </c>
      <c r="B1240" s="11" t="s">
        <v>1346</v>
      </c>
      <c r="C1240" s="11" t="s">
        <v>2211</v>
      </c>
      <c r="D1240" s="11" t="s">
        <v>412</v>
      </c>
      <c r="E1240" s="11" t="s">
        <v>110</v>
      </c>
      <c r="F1240" s="11" t="s">
        <v>134</v>
      </c>
      <c r="G1240" s="11" t="s">
        <v>96</v>
      </c>
      <c r="H1240" s="152">
        <v>38904.0</v>
      </c>
      <c r="I1240" s="11" t="s">
        <v>2121</v>
      </c>
      <c r="J1240" s="11" t="s">
        <v>2122</v>
      </c>
      <c r="K1240" s="11" t="s">
        <v>2122</v>
      </c>
      <c r="L1240" s="11" t="s">
        <v>2123</v>
      </c>
      <c r="M1240" s="11" t="s">
        <v>2124</v>
      </c>
      <c r="N1240" s="11" t="s">
        <v>1078</v>
      </c>
      <c r="O1240" s="11" t="s">
        <v>2125</v>
      </c>
      <c r="P1240" s="11" t="s">
        <v>81</v>
      </c>
    </row>
    <row r="1241" hidden="1">
      <c r="A1241" s="11">
        <v>1236.0</v>
      </c>
      <c r="B1241" s="11" t="s">
        <v>2590</v>
      </c>
      <c r="C1241" s="11" t="s">
        <v>2167</v>
      </c>
      <c r="D1241" s="11" t="s">
        <v>816</v>
      </c>
      <c r="E1241" s="11" t="s">
        <v>314</v>
      </c>
      <c r="F1241" s="21"/>
      <c r="G1241" s="11" t="s">
        <v>96</v>
      </c>
      <c r="H1241" s="152">
        <v>37029.0</v>
      </c>
      <c r="I1241" s="11" t="s">
        <v>2591</v>
      </c>
      <c r="J1241" s="11" t="s">
        <v>2122</v>
      </c>
      <c r="K1241" s="11" t="s">
        <v>2122</v>
      </c>
      <c r="L1241" s="11" t="s">
        <v>2123</v>
      </c>
      <c r="M1241" s="11" t="s">
        <v>2124</v>
      </c>
      <c r="N1241" s="11" t="s">
        <v>1284</v>
      </c>
      <c r="O1241" s="11" t="s">
        <v>2136</v>
      </c>
      <c r="P1241" s="11" t="s">
        <v>90</v>
      </c>
    </row>
    <row r="1242" hidden="1">
      <c r="A1242" s="11">
        <v>1237.0</v>
      </c>
      <c r="B1242" s="11" t="s">
        <v>1408</v>
      </c>
      <c r="C1242" s="11" t="s">
        <v>2153</v>
      </c>
      <c r="D1242" s="11" t="s">
        <v>735</v>
      </c>
      <c r="E1242" s="11" t="s">
        <v>1409</v>
      </c>
      <c r="F1242" s="21"/>
      <c r="G1242" s="11" t="s">
        <v>96</v>
      </c>
      <c r="H1242" s="152">
        <v>37535.0</v>
      </c>
      <c r="I1242" s="11" t="s">
        <v>2121</v>
      </c>
      <c r="J1242" s="11" t="s">
        <v>2122</v>
      </c>
      <c r="K1242" s="11" t="s">
        <v>2122</v>
      </c>
      <c r="L1242" s="11" t="s">
        <v>2123</v>
      </c>
      <c r="M1242" s="11" t="s">
        <v>2124</v>
      </c>
      <c r="N1242" s="11" t="s">
        <v>836</v>
      </c>
      <c r="O1242" s="11" t="s">
        <v>2171</v>
      </c>
      <c r="P1242" s="11" t="s">
        <v>90</v>
      </c>
    </row>
    <row r="1243" hidden="1">
      <c r="A1243" s="11">
        <v>1238.0</v>
      </c>
      <c r="B1243" s="11" t="s">
        <v>202</v>
      </c>
      <c r="C1243" s="11" t="s">
        <v>79</v>
      </c>
      <c r="D1243" s="11" t="s">
        <v>203</v>
      </c>
      <c r="E1243" s="21"/>
      <c r="F1243" s="21"/>
      <c r="G1243" s="11" t="s">
        <v>96</v>
      </c>
      <c r="H1243" s="152">
        <v>40717.0</v>
      </c>
      <c r="I1243" s="11" t="s">
        <v>2121</v>
      </c>
      <c r="J1243" s="11" t="s">
        <v>2122</v>
      </c>
      <c r="K1243" s="11" t="s">
        <v>2122</v>
      </c>
      <c r="L1243" s="11" t="s">
        <v>2123</v>
      </c>
      <c r="M1243" s="11" t="s">
        <v>2124</v>
      </c>
      <c r="N1243" s="11" t="s">
        <v>950</v>
      </c>
      <c r="O1243" s="11" t="s">
        <v>2155</v>
      </c>
      <c r="P1243" s="11" t="s">
        <v>83</v>
      </c>
    </row>
    <row r="1244" hidden="1">
      <c r="A1244" s="11">
        <v>1239.0</v>
      </c>
      <c r="B1244" s="11" t="s">
        <v>309</v>
      </c>
      <c r="C1244" s="11" t="s">
        <v>2142</v>
      </c>
      <c r="D1244" s="11" t="s">
        <v>259</v>
      </c>
      <c r="E1244" s="11" t="s">
        <v>110</v>
      </c>
      <c r="F1244" s="21"/>
      <c r="G1244" s="11" t="s">
        <v>96</v>
      </c>
      <c r="H1244" s="152">
        <v>37482.0</v>
      </c>
      <c r="I1244" s="11" t="s">
        <v>2121</v>
      </c>
      <c r="J1244" s="11" t="s">
        <v>2122</v>
      </c>
      <c r="K1244" s="11" t="s">
        <v>2122</v>
      </c>
      <c r="L1244" s="11" t="s">
        <v>2123</v>
      </c>
      <c r="M1244" s="11" t="s">
        <v>2124</v>
      </c>
      <c r="N1244" s="11" t="s">
        <v>312</v>
      </c>
      <c r="O1244" s="11" t="s">
        <v>2171</v>
      </c>
      <c r="P1244" s="11" t="s">
        <v>90</v>
      </c>
    </row>
    <row r="1245" hidden="1">
      <c r="A1245" s="11">
        <v>1240.0</v>
      </c>
      <c r="B1245" s="11" t="s">
        <v>309</v>
      </c>
      <c r="C1245" s="11" t="s">
        <v>2153</v>
      </c>
      <c r="D1245" s="11" t="s">
        <v>261</v>
      </c>
      <c r="E1245" s="11" t="s">
        <v>110</v>
      </c>
      <c r="F1245" s="11" t="s">
        <v>310</v>
      </c>
      <c r="G1245" s="11" t="s">
        <v>96</v>
      </c>
      <c r="H1245" s="152">
        <v>40611.0</v>
      </c>
      <c r="I1245" s="11" t="s">
        <v>2138</v>
      </c>
      <c r="J1245" s="11" t="s">
        <v>2122</v>
      </c>
      <c r="K1245" s="11" t="s">
        <v>2122</v>
      </c>
      <c r="L1245" s="11" t="s">
        <v>2123</v>
      </c>
      <c r="M1245" s="11" t="s">
        <v>2124</v>
      </c>
      <c r="N1245" s="11" t="s">
        <v>1005</v>
      </c>
      <c r="O1245" s="11" t="s">
        <v>2155</v>
      </c>
      <c r="P1245" s="11" t="s">
        <v>83</v>
      </c>
    </row>
    <row r="1246" hidden="1">
      <c r="A1246" s="11">
        <v>1241.0</v>
      </c>
      <c r="B1246" s="11" t="s">
        <v>477</v>
      </c>
      <c r="C1246" s="11" t="s">
        <v>2592</v>
      </c>
      <c r="D1246" s="11" t="s">
        <v>143</v>
      </c>
      <c r="E1246" s="11" t="s">
        <v>78</v>
      </c>
      <c r="F1246" s="21"/>
      <c r="G1246" s="11" t="s">
        <v>79</v>
      </c>
      <c r="H1246" s="153">
        <v>37186.0</v>
      </c>
      <c r="I1246" s="11" t="s">
        <v>2121</v>
      </c>
      <c r="J1246" s="11" t="s">
        <v>2122</v>
      </c>
      <c r="K1246" s="11" t="s">
        <v>2122</v>
      </c>
      <c r="L1246" s="11" t="s">
        <v>2123</v>
      </c>
      <c r="M1246" s="11" t="s">
        <v>2124</v>
      </c>
      <c r="N1246" s="11" t="s">
        <v>1136</v>
      </c>
      <c r="O1246" s="11" t="s">
        <v>2136</v>
      </c>
      <c r="P1246" s="11" t="s">
        <v>90</v>
      </c>
    </row>
    <row r="1247" hidden="1">
      <c r="A1247" s="11">
        <v>1242.0</v>
      </c>
      <c r="B1247" s="11" t="s">
        <v>477</v>
      </c>
      <c r="C1247" s="11" t="s">
        <v>2137</v>
      </c>
      <c r="D1247" s="11" t="s">
        <v>275</v>
      </c>
      <c r="E1247" s="11" t="s">
        <v>478</v>
      </c>
      <c r="F1247" s="21"/>
      <c r="G1247" s="11" t="s">
        <v>96</v>
      </c>
      <c r="H1247" s="152">
        <v>39422.0</v>
      </c>
      <c r="I1247" s="11" t="s">
        <v>2138</v>
      </c>
      <c r="J1247" s="11" t="s">
        <v>2122</v>
      </c>
      <c r="K1247" s="11" t="s">
        <v>2122</v>
      </c>
      <c r="L1247" s="11" t="s">
        <v>2123</v>
      </c>
      <c r="M1247" s="11" t="s">
        <v>2124</v>
      </c>
      <c r="N1247" s="11" t="s">
        <v>795</v>
      </c>
      <c r="O1247" s="11" t="s">
        <v>2152</v>
      </c>
      <c r="P1247" s="11" t="s">
        <v>83</v>
      </c>
    </row>
    <row r="1248" hidden="1">
      <c r="A1248" s="11">
        <v>1243.0</v>
      </c>
      <c r="B1248" s="11" t="s">
        <v>1289</v>
      </c>
      <c r="C1248" s="11" t="s">
        <v>2142</v>
      </c>
      <c r="D1248" s="11" t="s">
        <v>252</v>
      </c>
      <c r="E1248" s="21"/>
      <c r="F1248" s="21"/>
      <c r="G1248" s="11" t="s">
        <v>96</v>
      </c>
      <c r="H1248" s="153">
        <v>38697.0</v>
      </c>
      <c r="I1248" s="11" t="s">
        <v>2145</v>
      </c>
      <c r="J1248" s="11" t="s">
        <v>2122</v>
      </c>
      <c r="K1248" s="11" t="s">
        <v>2122</v>
      </c>
      <c r="L1248" s="11" t="s">
        <v>2123</v>
      </c>
      <c r="M1248" s="11" t="s">
        <v>2124</v>
      </c>
      <c r="N1248" s="11" t="s">
        <v>937</v>
      </c>
      <c r="O1248" s="11" t="s">
        <v>2125</v>
      </c>
      <c r="P1248" s="11" t="s">
        <v>81</v>
      </c>
    </row>
    <row r="1249">
      <c r="A1249" s="11">
        <v>1244.0</v>
      </c>
      <c r="B1249" s="11" t="s">
        <v>1174</v>
      </c>
      <c r="C1249" s="11" t="s">
        <v>2146</v>
      </c>
      <c r="D1249" s="11" t="s">
        <v>446</v>
      </c>
      <c r="E1249" s="11" t="s">
        <v>2593</v>
      </c>
      <c r="F1249" s="21"/>
      <c r="G1249" s="11" t="s">
        <v>96</v>
      </c>
      <c r="H1249" s="152">
        <v>36681.0</v>
      </c>
      <c r="I1249" s="11" t="s">
        <v>2121</v>
      </c>
      <c r="J1249" s="11" t="s">
        <v>2122</v>
      </c>
      <c r="K1249" s="11" t="s">
        <v>2122</v>
      </c>
      <c r="L1249" s="11" t="s">
        <v>2123</v>
      </c>
      <c r="M1249" s="11" t="s">
        <v>2124</v>
      </c>
      <c r="N1249" s="11" t="s">
        <v>1410</v>
      </c>
      <c r="O1249" s="11" t="s">
        <v>2139</v>
      </c>
      <c r="P1249" s="11" t="s">
        <v>90</v>
      </c>
    </row>
    <row r="1250" hidden="1">
      <c r="A1250" s="11">
        <v>1245.0</v>
      </c>
      <c r="B1250" s="11" t="s">
        <v>1174</v>
      </c>
      <c r="C1250" s="11" t="s">
        <v>71</v>
      </c>
      <c r="D1250" s="11" t="s">
        <v>195</v>
      </c>
      <c r="E1250" s="11" t="s">
        <v>564</v>
      </c>
      <c r="F1250" s="21"/>
      <c r="G1250" s="11" t="s">
        <v>96</v>
      </c>
      <c r="H1250" s="153">
        <v>39063.0</v>
      </c>
      <c r="I1250" s="11" t="s">
        <v>2138</v>
      </c>
      <c r="J1250" s="11" t="s">
        <v>2122</v>
      </c>
      <c r="K1250" s="11" t="s">
        <v>2122</v>
      </c>
      <c r="L1250" s="11" t="s">
        <v>2123</v>
      </c>
      <c r="M1250" s="11" t="s">
        <v>2124</v>
      </c>
      <c r="N1250" s="11" t="s">
        <v>508</v>
      </c>
      <c r="O1250" s="11" t="s">
        <v>2131</v>
      </c>
      <c r="P1250" s="11" t="s">
        <v>81</v>
      </c>
    </row>
    <row r="1251" hidden="1">
      <c r="A1251" s="11">
        <v>1246.0</v>
      </c>
      <c r="B1251" s="11" t="s">
        <v>701</v>
      </c>
      <c r="C1251" s="11" t="s">
        <v>96</v>
      </c>
      <c r="D1251" s="11" t="s">
        <v>269</v>
      </c>
      <c r="E1251" s="11" t="s">
        <v>145</v>
      </c>
      <c r="F1251" s="21"/>
      <c r="G1251" s="11" t="s">
        <v>79</v>
      </c>
      <c r="H1251" s="152">
        <v>39138.0</v>
      </c>
      <c r="I1251" s="11" t="s">
        <v>2138</v>
      </c>
      <c r="J1251" s="11" t="s">
        <v>2122</v>
      </c>
      <c r="K1251" s="11" t="s">
        <v>2122</v>
      </c>
      <c r="L1251" s="11" t="s">
        <v>2123</v>
      </c>
      <c r="M1251" s="11" t="s">
        <v>2124</v>
      </c>
      <c r="N1251" s="11" t="s">
        <v>851</v>
      </c>
      <c r="O1251" s="11" t="s">
        <v>2152</v>
      </c>
      <c r="P1251" s="11" t="s">
        <v>83</v>
      </c>
    </row>
    <row r="1252" hidden="1">
      <c r="A1252" s="11">
        <v>1247.0</v>
      </c>
      <c r="B1252" s="11" t="s">
        <v>657</v>
      </c>
      <c r="C1252" s="11" t="s">
        <v>70</v>
      </c>
      <c r="D1252" s="11" t="s">
        <v>658</v>
      </c>
      <c r="E1252" s="11" t="s">
        <v>659</v>
      </c>
      <c r="F1252" s="21"/>
      <c r="G1252" s="11" t="s">
        <v>79</v>
      </c>
      <c r="H1252" s="152">
        <v>39834.0</v>
      </c>
      <c r="I1252" s="11" t="s">
        <v>2138</v>
      </c>
      <c r="J1252" s="11" t="s">
        <v>2122</v>
      </c>
      <c r="K1252" s="11" t="s">
        <v>2122</v>
      </c>
      <c r="L1252" s="11" t="s">
        <v>2123</v>
      </c>
      <c r="M1252" s="11" t="s">
        <v>2124</v>
      </c>
      <c r="N1252" s="11" t="s">
        <v>396</v>
      </c>
      <c r="O1252" s="11" t="s">
        <v>2127</v>
      </c>
      <c r="P1252" s="11" t="s">
        <v>83</v>
      </c>
    </row>
    <row r="1253" hidden="1">
      <c r="A1253" s="11">
        <v>1248.0</v>
      </c>
      <c r="B1253" s="11" t="s">
        <v>1294</v>
      </c>
      <c r="C1253" s="11" t="s">
        <v>2153</v>
      </c>
      <c r="D1253" s="11" t="s">
        <v>193</v>
      </c>
      <c r="E1253" s="21"/>
      <c r="F1253" s="21"/>
      <c r="G1253" s="11" t="s">
        <v>96</v>
      </c>
      <c r="H1253" s="152">
        <v>38534.0</v>
      </c>
      <c r="I1253" s="11" t="s">
        <v>2138</v>
      </c>
      <c r="J1253" s="11" t="s">
        <v>2122</v>
      </c>
      <c r="K1253" s="11" t="s">
        <v>2122</v>
      </c>
      <c r="L1253" s="11" t="s">
        <v>2123</v>
      </c>
      <c r="M1253" s="11" t="s">
        <v>2124</v>
      </c>
      <c r="N1253" s="11" t="s">
        <v>1078</v>
      </c>
      <c r="O1253" s="11" t="s">
        <v>2125</v>
      </c>
      <c r="P1253" s="11" t="s">
        <v>81</v>
      </c>
    </row>
    <row r="1254" hidden="1">
      <c r="A1254" s="11">
        <v>1249.0</v>
      </c>
      <c r="B1254" s="11" t="s">
        <v>1294</v>
      </c>
      <c r="C1254" s="11" t="s">
        <v>2135</v>
      </c>
      <c r="D1254" s="11" t="s">
        <v>314</v>
      </c>
      <c r="E1254" s="11" t="s">
        <v>110</v>
      </c>
      <c r="F1254" s="21"/>
      <c r="G1254" s="11" t="s">
        <v>96</v>
      </c>
      <c r="H1254" s="152">
        <v>38617.0</v>
      </c>
      <c r="I1254" s="11" t="s">
        <v>2138</v>
      </c>
      <c r="J1254" s="11" t="s">
        <v>2122</v>
      </c>
      <c r="K1254" s="11" t="s">
        <v>2122</v>
      </c>
      <c r="L1254" s="11" t="s">
        <v>2123</v>
      </c>
      <c r="M1254" s="11" t="s">
        <v>2124</v>
      </c>
      <c r="N1254" s="11" t="s">
        <v>937</v>
      </c>
      <c r="O1254" s="11" t="s">
        <v>2125</v>
      </c>
      <c r="P1254" s="11" t="s">
        <v>81</v>
      </c>
    </row>
    <row r="1255" hidden="1">
      <c r="A1255" s="11">
        <v>1250.0</v>
      </c>
      <c r="B1255" s="11" t="s">
        <v>488</v>
      </c>
      <c r="C1255" s="11" t="s">
        <v>2146</v>
      </c>
      <c r="D1255" s="11" t="s">
        <v>110</v>
      </c>
      <c r="E1255" s="11" t="s">
        <v>136</v>
      </c>
      <c r="F1255" s="21"/>
      <c r="G1255" s="11" t="s">
        <v>96</v>
      </c>
      <c r="H1255" s="153">
        <v>39436.0</v>
      </c>
      <c r="I1255" s="11" t="s">
        <v>2138</v>
      </c>
      <c r="J1255" s="11" t="s">
        <v>2122</v>
      </c>
      <c r="K1255" s="11" t="s">
        <v>2122</v>
      </c>
      <c r="L1255" s="11" t="s">
        <v>2123</v>
      </c>
      <c r="M1255" s="11" t="s">
        <v>2124</v>
      </c>
      <c r="N1255" s="11" t="s">
        <v>795</v>
      </c>
      <c r="O1255" s="11" t="s">
        <v>2152</v>
      </c>
      <c r="P1255" s="11" t="s">
        <v>83</v>
      </c>
    </row>
    <row r="1256" hidden="1">
      <c r="A1256" s="11">
        <v>1251.0</v>
      </c>
      <c r="B1256" s="11" t="s">
        <v>1206</v>
      </c>
      <c r="C1256" s="11" t="s">
        <v>2192</v>
      </c>
      <c r="D1256" s="11" t="s">
        <v>259</v>
      </c>
      <c r="E1256" s="11" t="s">
        <v>122</v>
      </c>
      <c r="F1256" s="21"/>
      <c r="G1256" s="11" t="s">
        <v>96</v>
      </c>
      <c r="H1256" s="152">
        <v>37385.0</v>
      </c>
      <c r="I1256" s="11" t="s">
        <v>2121</v>
      </c>
      <c r="J1256" s="11" t="s">
        <v>2122</v>
      </c>
      <c r="K1256" s="11" t="s">
        <v>2122</v>
      </c>
      <c r="L1256" s="11" t="s">
        <v>2123</v>
      </c>
      <c r="M1256" s="11" t="s">
        <v>2124</v>
      </c>
      <c r="N1256" s="11" t="s">
        <v>312</v>
      </c>
      <c r="O1256" s="11" t="s">
        <v>2171</v>
      </c>
      <c r="P1256" s="11" t="s">
        <v>90</v>
      </c>
    </row>
    <row r="1257" hidden="1">
      <c r="A1257" s="11">
        <v>1252.0</v>
      </c>
      <c r="B1257" s="11" t="s">
        <v>1626</v>
      </c>
      <c r="C1257" s="11" t="s">
        <v>2426</v>
      </c>
      <c r="D1257" s="11" t="s">
        <v>145</v>
      </c>
      <c r="E1257" s="11" t="s">
        <v>125</v>
      </c>
      <c r="F1257" s="21"/>
      <c r="G1257" s="11" t="s">
        <v>79</v>
      </c>
      <c r="H1257" s="152">
        <v>36426.0</v>
      </c>
      <c r="I1257" s="11" t="s">
        <v>2121</v>
      </c>
      <c r="J1257" s="11" t="s">
        <v>2122</v>
      </c>
      <c r="K1257" s="11" t="s">
        <v>2122</v>
      </c>
      <c r="L1257" s="11" t="s">
        <v>2123</v>
      </c>
      <c r="M1257" s="11" t="s">
        <v>2124</v>
      </c>
      <c r="N1257" s="11" t="s">
        <v>1690</v>
      </c>
      <c r="O1257" s="11" t="s">
        <v>2134</v>
      </c>
      <c r="P1257" s="11" t="s">
        <v>90</v>
      </c>
    </row>
    <row r="1258">
      <c r="A1258" s="11">
        <v>1253.0</v>
      </c>
      <c r="B1258" s="11" t="s">
        <v>1626</v>
      </c>
      <c r="C1258" s="11" t="s">
        <v>2137</v>
      </c>
      <c r="D1258" s="11" t="s">
        <v>87</v>
      </c>
      <c r="E1258" s="11" t="s">
        <v>338</v>
      </c>
      <c r="F1258" s="21"/>
      <c r="G1258" s="11" t="s">
        <v>79</v>
      </c>
      <c r="H1258" s="152">
        <v>36744.0</v>
      </c>
      <c r="I1258" s="11" t="s">
        <v>2121</v>
      </c>
      <c r="J1258" s="11" t="s">
        <v>2122</v>
      </c>
      <c r="K1258" s="11" t="s">
        <v>2122</v>
      </c>
      <c r="L1258" s="11" t="s">
        <v>2123</v>
      </c>
      <c r="M1258" s="11" t="s">
        <v>2124</v>
      </c>
      <c r="N1258" s="11" t="s">
        <v>1410</v>
      </c>
      <c r="O1258" s="11" t="s">
        <v>2139</v>
      </c>
      <c r="P1258" s="11" t="s">
        <v>90</v>
      </c>
    </row>
    <row r="1259" hidden="1">
      <c r="A1259" s="11">
        <v>1254.0</v>
      </c>
      <c r="B1259" s="11" t="s">
        <v>1626</v>
      </c>
      <c r="C1259" s="11" t="s">
        <v>2219</v>
      </c>
      <c r="D1259" s="11" t="s">
        <v>1013</v>
      </c>
      <c r="E1259" s="21"/>
      <c r="F1259" s="21"/>
      <c r="G1259" s="11" t="s">
        <v>79</v>
      </c>
      <c r="H1259" s="152">
        <v>37845.0</v>
      </c>
      <c r="I1259" s="11" t="s">
        <v>2121</v>
      </c>
      <c r="J1259" s="11" t="s">
        <v>2122</v>
      </c>
      <c r="K1259" s="11" t="s">
        <v>2122</v>
      </c>
      <c r="L1259" s="11" t="s">
        <v>2123</v>
      </c>
      <c r="M1259" s="11" t="s">
        <v>2124</v>
      </c>
      <c r="N1259" s="11" t="s">
        <v>1470</v>
      </c>
      <c r="O1259" s="11" t="s">
        <v>2150</v>
      </c>
      <c r="P1259" s="11" t="s">
        <v>81</v>
      </c>
    </row>
    <row r="1260" hidden="1">
      <c r="A1260" s="11">
        <v>1255.0</v>
      </c>
      <c r="B1260" s="11" t="s">
        <v>1295</v>
      </c>
      <c r="C1260" s="11" t="s">
        <v>2148</v>
      </c>
      <c r="D1260" s="11" t="s">
        <v>232</v>
      </c>
      <c r="E1260" s="11" t="s">
        <v>1296</v>
      </c>
      <c r="F1260" s="21"/>
      <c r="G1260" s="11" t="s">
        <v>96</v>
      </c>
      <c r="H1260" s="152">
        <v>38440.0</v>
      </c>
      <c r="I1260" s="11" t="s">
        <v>2130</v>
      </c>
      <c r="J1260" s="11" t="s">
        <v>2122</v>
      </c>
      <c r="K1260" s="11" t="s">
        <v>2122</v>
      </c>
      <c r="L1260" s="11" t="s">
        <v>2123</v>
      </c>
      <c r="M1260" s="11" t="s">
        <v>2124</v>
      </c>
      <c r="N1260" s="11" t="s">
        <v>937</v>
      </c>
      <c r="O1260" s="11" t="s">
        <v>2125</v>
      </c>
      <c r="P1260" s="11" t="s">
        <v>81</v>
      </c>
    </row>
    <row r="1261" hidden="1">
      <c r="A1261" s="11">
        <v>1256.0</v>
      </c>
      <c r="B1261" s="11" t="s">
        <v>718</v>
      </c>
      <c r="C1261" s="11" t="s">
        <v>2142</v>
      </c>
      <c r="D1261" s="11" t="s">
        <v>78</v>
      </c>
      <c r="E1261" s="21"/>
      <c r="F1261" s="21"/>
      <c r="G1261" s="11" t="s">
        <v>79</v>
      </c>
      <c r="H1261" s="152">
        <v>39954.0</v>
      </c>
      <c r="I1261" s="11" t="s">
        <v>2121</v>
      </c>
      <c r="J1261" s="11" t="s">
        <v>2122</v>
      </c>
      <c r="K1261" s="11" t="s">
        <v>2122</v>
      </c>
      <c r="L1261" s="11" t="s">
        <v>2123</v>
      </c>
      <c r="M1261" s="11" t="s">
        <v>2124</v>
      </c>
      <c r="N1261" s="11" t="s">
        <v>466</v>
      </c>
      <c r="O1261" s="11" t="s">
        <v>2127</v>
      </c>
      <c r="P1261" s="11" t="s">
        <v>83</v>
      </c>
    </row>
    <row r="1262" hidden="1">
      <c r="A1262" s="11">
        <v>1257.0</v>
      </c>
      <c r="B1262" s="11" t="s">
        <v>2594</v>
      </c>
      <c r="C1262" s="11" t="s">
        <v>2177</v>
      </c>
      <c r="D1262" s="11" t="s">
        <v>346</v>
      </c>
      <c r="E1262" s="11" t="s">
        <v>1152</v>
      </c>
      <c r="F1262" s="21"/>
      <c r="G1262" s="11" t="s">
        <v>96</v>
      </c>
      <c r="H1262" s="152">
        <v>36384.0</v>
      </c>
      <c r="I1262" s="11" t="s">
        <v>2595</v>
      </c>
      <c r="J1262" s="11" t="s">
        <v>2122</v>
      </c>
      <c r="K1262" s="11" t="s">
        <v>2122</v>
      </c>
      <c r="L1262" s="11" t="s">
        <v>2123</v>
      </c>
      <c r="M1262" s="11" t="s">
        <v>2124</v>
      </c>
      <c r="N1262" s="11" t="s">
        <v>1690</v>
      </c>
      <c r="O1262" s="11" t="s">
        <v>2134</v>
      </c>
      <c r="P1262" s="11" t="s">
        <v>90</v>
      </c>
    </row>
    <row r="1263" hidden="1">
      <c r="A1263" s="11">
        <v>1258.0</v>
      </c>
      <c r="B1263" s="11" t="s">
        <v>720</v>
      </c>
      <c r="C1263" s="11" t="s">
        <v>2596</v>
      </c>
      <c r="D1263" s="11" t="s">
        <v>259</v>
      </c>
      <c r="E1263" s="21"/>
      <c r="F1263" s="21"/>
      <c r="G1263" s="11" t="s">
        <v>96</v>
      </c>
      <c r="H1263" s="152">
        <v>39722.0</v>
      </c>
      <c r="I1263" s="11" t="s">
        <v>2138</v>
      </c>
      <c r="J1263" s="11" t="s">
        <v>2122</v>
      </c>
      <c r="K1263" s="11" t="s">
        <v>2122</v>
      </c>
      <c r="L1263" s="11" t="s">
        <v>2123</v>
      </c>
      <c r="M1263" s="11" t="s">
        <v>2124</v>
      </c>
      <c r="N1263" s="11" t="s">
        <v>466</v>
      </c>
      <c r="O1263" s="11" t="s">
        <v>2127</v>
      </c>
      <c r="P1263" s="11" t="s">
        <v>83</v>
      </c>
    </row>
    <row r="1264" hidden="1">
      <c r="A1264" s="11">
        <v>1259.0</v>
      </c>
      <c r="B1264" s="11" t="s">
        <v>1511</v>
      </c>
      <c r="C1264" s="11" t="s">
        <v>2137</v>
      </c>
      <c r="D1264" s="11" t="s">
        <v>1512</v>
      </c>
      <c r="E1264" s="11" t="s">
        <v>808</v>
      </c>
      <c r="F1264" s="21"/>
      <c r="G1264" s="11" t="s">
        <v>96</v>
      </c>
      <c r="H1264" s="152">
        <v>38365.0</v>
      </c>
      <c r="I1264" s="11" t="s">
        <v>2138</v>
      </c>
      <c r="J1264" s="11" t="s">
        <v>2122</v>
      </c>
      <c r="K1264" s="11" t="s">
        <v>2122</v>
      </c>
      <c r="L1264" s="11" t="s">
        <v>2123</v>
      </c>
      <c r="M1264" s="11" t="s">
        <v>2124</v>
      </c>
      <c r="N1264" s="11" t="s">
        <v>1302</v>
      </c>
      <c r="O1264" s="11" t="s">
        <v>2164</v>
      </c>
      <c r="P1264" s="11" t="s">
        <v>81</v>
      </c>
    </row>
    <row r="1265" hidden="1">
      <c r="A1265" s="11">
        <v>1260.0</v>
      </c>
      <c r="B1265" s="11" t="s">
        <v>2051</v>
      </c>
      <c r="C1265" s="11" t="s">
        <v>2597</v>
      </c>
      <c r="D1265" s="11" t="s">
        <v>200</v>
      </c>
      <c r="E1265" s="11" t="s">
        <v>303</v>
      </c>
      <c r="F1265" s="21"/>
      <c r="G1265" s="11" t="s">
        <v>96</v>
      </c>
      <c r="H1265" s="152">
        <v>36371.0</v>
      </c>
      <c r="I1265" s="11" t="s">
        <v>2121</v>
      </c>
      <c r="J1265" s="11" t="s">
        <v>2122</v>
      </c>
      <c r="K1265" s="11" t="s">
        <v>2122</v>
      </c>
      <c r="L1265" s="11" t="s">
        <v>2123</v>
      </c>
      <c r="M1265" s="11" t="s">
        <v>2124</v>
      </c>
      <c r="N1265" s="11" t="s">
        <v>1722</v>
      </c>
      <c r="O1265" s="11" t="s">
        <v>2134</v>
      </c>
      <c r="P1265" s="11" t="s">
        <v>90</v>
      </c>
    </row>
    <row r="1266" hidden="1">
      <c r="A1266" s="11">
        <v>1261.0</v>
      </c>
      <c r="B1266" s="11" t="s">
        <v>1269</v>
      </c>
      <c r="C1266" s="11" t="s">
        <v>2142</v>
      </c>
      <c r="D1266" s="11" t="s">
        <v>149</v>
      </c>
      <c r="E1266" s="11" t="s">
        <v>143</v>
      </c>
      <c r="F1266" s="21"/>
      <c r="G1266" s="11" t="s">
        <v>79</v>
      </c>
      <c r="H1266" s="153">
        <v>37610.0</v>
      </c>
      <c r="I1266" s="11" t="s">
        <v>2138</v>
      </c>
      <c r="J1266" s="11" t="s">
        <v>2122</v>
      </c>
      <c r="K1266" s="11" t="s">
        <v>2122</v>
      </c>
      <c r="L1266" s="11" t="s">
        <v>2123</v>
      </c>
      <c r="M1266" s="11" t="s">
        <v>2124</v>
      </c>
      <c r="N1266" s="11" t="s">
        <v>513</v>
      </c>
      <c r="O1266" s="11" t="s">
        <v>2171</v>
      </c>
      <c r="P1266" s="11" t="s">
        <v>90</v>
      </c>
    </row>
    <row r="1267" hidden="1">
      <c r="A1267" s="11">
        <v>1262.0</v>
      </c>
      <c r="B1267" s="11" t="s">
        <v>207</v>
      </c>
      <c r="C1267" s="11" t="s">
        <v>70</v>
      </c>
      <c r="D1267" s="11" t="s">
        <v>145</v>
      </c>
      <c r="E1267" s="11" t="s">
        <v>274</v>
      </c>
      <c r="F1267" s="21"/>
      <c r="G1267" s="11" t="s">
        <v>79</v>
      </c>
      <c r="H1267" s="152">
        <v>37510.0</v>
      </c>
      <c r="I1267" s="11" t="s">
        <v>2567</v>
      </c>
      <c r="J1267" s="11" t="s">
        <v>2122</v>
      </c>
      <c r="K1267" s="11" t="s">
        <v>2122</v>
      </c>
      <c r="L1267" s="11" t="s">
        <v>2123</v>
      </c>
      <c r="M1267" s="11" t="s">
        <v>2124</v>
      </c>
      <c r="N1267" s="11" t="s">
        <v>89</v>
      </c>
      <c r="O1267" s="11" t="s">
        <v>2171</v>
      </c>
      <c r="P1267" s="11" t="s">
        <v>90</v>
      </c>
    </row>
    <row r="1268" hidden="1">
      <c r="A1268" s="11">
        <v>1263.0</v>
      </c>
      <c r="B1268" s="11" t="s">
        <v>207</v>
      </c>
      <c r="C1268" s="11" t="s">
        <v>79</v>
      </c>
      <c r="D1268" s="11" t="s">
        <v>165</v>
      </c>
      <c r="E1268" s="11" t="s">
        <v>456</v>
      </c>
      <c r="F1268" s="21"/>
      <c r="G1268" s="11" t="s">
        <v>79</v>
      </c>
      <c r="H1268" s="153">
        <v>38699.0</v>
      </c>
      <c r="I1268" s="11" t="s">
        <v>2138</v>
      </c>
      <c r="J1268" s="11" t="s">
        <v>2122</v>
      </c>
      <c r="K1268" s="11" t="s">
        <v>2122</v>
      </c>
      <c r="L1268" s="11" t="s">
        <v>2123</v>
      </c>
      <c r="M1268" s="11" t="s">
        <v>2124</v>
      </c>
      <c r="N1268" s="11" t="s">
        <v>937</v>
      </c>
      <c r="O1268" s="11" t="s">
        <v>2125</v>
      </c>
      <c r="P1268" s="11" t="s">
        <v>81</v>
      </c>
    </row>
    <row r="1269">
      <c r="A1269" s="11">
        <v>1264.0</v>
      </c>
      <c r="B1269" s="11" t="s">
        <v>207</v>
      </c>
      <c r="C1269" s="11" t="s">
        <v>71</v>
      </c>
      <c r="D1269" s="11" t="s">
        <v>791</v>
      </c>
      <c r="E1269" s="11" t="s">
        <v>625</v>
      </c>
      <c r="F1269" s="21"/>
      <c r="G1269" s="11" t="s">
        <v>96</v>
      </c>
      <c r="H1269" s="152">
        <v>36764.0</v>
      </c>
      <c r="I1269" s="11" t="s">
        <v>2121</v>
      </c>
      <c r="J1269" s="11" t="s">
        <v>2122</v>
      </c>
      <c r="K1269" s="11" t="s">
        <v>2122</v>
      </c>
      <c r="L1269" s="11" t="s">
        <v>2123</v>
      </c>
      <c r="M1269" s="11" t="s">
        <v>2124</v>
      </c>
      <c r="N1269" s="11" t="s">
        <v>1410</v>
      </c>
      <c r="O1269" s="11" t="s">
        <v>2139</v>
      </c>
      <c r="P1269" s="11" t="s">
        <v>90</v>
      </c>
    </row>
    <row r="1270" hidden="1">
      <c r="A1270" s="11">
        <v>1265.0</v>
      </c>
      <c r="B1270" s="11" t="s">
        <v>207</v>
      </c>
      <c r="C1270" s="11" t="s">
        <v>2598</v>
      </c>
      <c r="D1270" s="11" t="s">
        <v>259</v>
      </c>
      <c r="E1270" s="11" t="s">
        <v>617</v>
      </c>
      <c r="F1270" s="21"/>
      <c r="G1270" s="11" t="s">
        <v>96</v>
      </c>
      <c r="H1270" s="152">
        <v>37371.0</v>
      </c>
      <c r="I1270" s="11" t="s">
        <v>2138</v>
      </c>
      <c r="J1270" s="11" t="s">
        <v>2122</v>
      </c>
      <c r="K1270" s="11" t="s">
        <v>2122</v>
      </c>
      <c r="L1270" s="11" t="s">
        <v>2123</v>
      </c>
      <c r="M1270" s="11" t="s">
        <v>2124</v>
      </c>
      <c r="N1270" s="11" t="s">
        <v>89</v>
      </c>
      <c r="O1270" s="11" t="s">
        <v>2171</v>
      </c>
      <c r="P1270" s="11" t="s">
        <v>90</v>
      </c>
    </row>
    <row r="1271" hidden="1">
      <c r="A1271" s="11">
        <v>1266.0</v>
      </c>
      <c r="B1271" s="11" t="s">
        <v>207</v>
      </c>
      <c r="C1271" s="11" t="s">
        <v>96</v>
      </c>
      <c r="D1271" s="11" t="s">
        <v>252</v>
      </c>
      <c r="E1271" s="21"/>
      <c r="F1271" s="21"/>
      <c r="G1271" s="11" t="s">
        <v>96</v>
      </c>
      <c r="H1271" s="152">
        <v>37456.0</v>
      </c>
      <c r="I1271" s="11" t="s">
        <v>2416</v>
      </c>
      <c r="J1271" s="11" t="s">
        <v>2122</v>
      </c>
      <c r="K1271" s="11" t="s">
        <v>2122</v>
      </c>
      <c r="L1271" s="11" t="s">
        <v>2123</v>
      </c>
      <c r="M1271" s="11" t="s">
        <v>2124</v>
      </c>
      <c r="N1271" s="11" t="s">
        <v>679</v>
      </c>
      <c r="O1271" s="11" t="s">
        <v>2171</v>
      </c>
      <c r="P1271" s="11" t="s">
        <v>90</v>
      </c>
    </row>
    <row r="1272" hidden="1">
      <c r="A1272" s="11">
        <v>1267.0</v>
      </c>
      <c r="B1272" s="11" t="s">
        <v>207</v>
      </c>
      <c r="C1272" s="11" t="s">
        <v>79</v>
      </c>
      <c r="D1272" s="11" t="s">
        <v>102</v>
      </c>
      <c r="E1272" s="21"/>
      <c r="F1272" s="21"/>
      <c r="G1272" s="11" t="s">
        <v>96</v>
      </c>
      <c r="H1272" s="152">
        <v>40203.0</v>
      </c>
      <c r="I1272" s="11" t="s">
        <v>2121</v>
      </c>
      <c r="J1272" s="11" t="s">
        <v>2122</v>
      </c>
      <c r="K1272" s="11" t="s">
        <v>2122</v>
      </c>
      <c r="L1272" s="11" t="s">
        <v>2123</v>
      </c>
      <c r="M1272" s="11" t="s">
        <v>2124</v>
      </c>
      <c r="N1272" s="11" t="s">
        <v>396</v>
      </c>
      <c r="O1272" s="11" t="s">
        <v>2127</v>
      </c>
      <c r="P1272" s="11" t="s">
        <v>83</v>
      </c>
    </row>
    <row r="1273" hidden="1">
      <c r="A1273" s="11">
        <v>1268.0</v>
      </c>
      <c r="B1273" s="11" t="s">
        <v>207</v>
      </c>
      <c r="C1273" s="11" t="s">
        <v>79</v>
      </c>
      <c r="D1273" s="11" t="s">
        <v>208</v>
      </c>
      <c r="E1273" s="11" t="s">
        <v>209</v>
      </c>
      <c r="F1273" s="21"/>
      <c r="G1273" s="11" t="s">
        <v>96</v>
      </c>
      <c r="H1273" s="152">
        <v>40851.0</v>
      </c>
      <c r="I1273" s="11" t="s">
        <v>2121</v>
      </c>
      <c r="J1273" s="11" t="s">
        <v>2122</v>
      </c>
      <c r="K1273" s="11" t="s">
        <v>2122</v>
      </c>
      <c r="L1273" s="11" t="s">
        <v>2123</v>
      </c>
      <c r="M1273" s="11" t="s">
        <v>2124</v>
      </c>
      <c r="N1273" s="11" t="s">
        <v>950</v>
      </c>
      <c r="O1273" s="11" t="s">
        <v>2155</v>
      </c>
      <c r="P1273" s="11" t="s">
        <v>83</v>
      </c>
    </row>
    <row r="1274" hidden="1">
      <c r="A1274" s="11">
        <v>1269.0</v>
      </c>
      <c r="B1274" s="11" t="s">
        <v>1228</v>
      </c>
      <c r="C1274" s="11" t="s">
        <v>2341</v>
      </c>
      <c r="D1274" s="11" t="s">
        <v>1600</v>
      </c>
      <c r="E1274" s="11" t="s">
        <v>1601</v>
      </c>
      <c r="F1274" s="21"/>
      <c r="G1274" s="11" t="s">
        <v>79</v>
      </c>
      <c r="H1274" s="152">
        <v>37058.0</v>
      </c>
      <c r="I1274" s="11" t="s">
        <v>2121</v>
      </c>
      <c r="J1274" s="11" t="s">
        <v>2122</v>
      </c>
      <c r="K1274" s="11" t="s">
        <v>2122</v>
      </c>
      <c r="L1274" s="11" t="s">
        <v>2123</v>
      </c>
      <c r="M1274" s="11" t="s">
        <v>2124</v>
      </c>
      <c r="N1274" s="11" t="s">
        <v>1343</v>
      </c>
      <c r="O1274" s="11" t="s">
        <v>2136</v>
      </c>
      <c r="P1274" s="11" t="s">
        <v>90</v>
      </c>
    </row>
    <row r="1275" hidden="1">
      <c r="A1275" s="11">
        <v>1270.0</v>
      </c>
      <c r="B1275" s="11" t="s">
        <v>1228</v>
      </c>
      <c r="C1275" s="11" t="s">
        <v>70</v>
      </c>
      <c r="D1275" s="11" t="s">
        <v>78</v>
      </c>
      <c r="E1275" s="11" t="s">
        <v>77</v>
      </c>
      <c r="F1275" s="21"/>
      <c r="G1275" s="11" t="s">
        <v>79</v>
      </c>
      <c r="H1275" s="152">
        <v>37157.0</v>
      </c>
      <c r="I1275" s="11" t="s">
        <v>2121</v>
      </c>
      <c r="J1275" s="11" t="s">
        <v>2122</v>
      </c>
      <c r="K1275" s="11" t="s">
        <v>2122</v>
      </c>
      <c r="L1275" s="11" t="s">
        <v>2123</v>
      </c>
      <c r="M1275" s="11" t="s">
        <v>2124</v>
      </c>
      <c r="N1275" s="11" t="s">
        <v>1216</v>
      </c>
      <c r="O1275" s="11" t="s">
        <v>2136</v>
      </c>
      <c r="P1275" s="11" t="s">
        <v>90</v>
      </c>
    </row>
    <row r="1276" hidden="1">
      <c r="A1276" s="11">
        <v>1271.0</v>
      </c>
      <c r="B1276" s="11" t="s">
        <v>1228</v>
      </c>
      <c r="C1276" s="11" t="s">
        <v>2137</v>
      </c>
      <c r="D1276" s="11" t="s">
        <v>115</v>
      </c>
      <c r="E1276" s="11" t="s">
        <v>1229</v>
      </c>
      <c r="F1276" s="11" t="s">
        <v>367</v>
      </c>
      <c r="G1276" s="11" t="s">
        <v>79</v>
      </c>
      <c r="H1276" s="152">
        <v>38790.0</v>
      </c>
      <c r="I1276" s="11" t="s">
        <v>2138</v>
      </c>
      <c r="J1276" s="11" t="s">
        <v>2122</v>
      </c>
      <c r="K1276" s="11" t="s">
        <v>2122</v>
      </c>
      <c r="L1276" s="11" t="s">
        <v>2123</v>
      </c>
      <c r="M1276" s="11" t="s">
        <v>2124</v>
      </c>
      <c r="N1276" s="11" t="s">
        <v>858</v>
      </c>
      <c r="O1276" s="11" t="s">
        <v>2125</v>
      </c>
      <c r="P1276" s="11" t="s">
        <v>81</v>
      </c>
    </row>
    <row r="1277" hidden="1">
      <c r="A1277" s="11">
        <v>1272.0</v>
      </c>
      <c r="B1277" s="11" t="s">
        <v>1228</v>
      </c>
      <c r="C1277" s="11" t="s">
        <v>2219</v>
      </c>
      <c r="D1277" s="11" t="s">
        <v>1335</v>
      </c>
      <c r="E1277" s="11" t="s">
        <v>259</v>
      </c>
      <c r="F1277" s="21"/>
      <c r="G1277" s="11" t="s">
        <v>96</v>
      </c>
      <c r="H1277" s="152">
        <v>37462.0</v>
      </c>
      <c r="I1277" s="11" t="s">
        <v>2138</v>
      </c>
      <c r="J1277" s="11" t="s">
        <v>2122</v>
      </c>
      <c r="K1277" s="11" t="s">
        <v>2122</v>
      </c>
      <c r="L1277" s="11" t="s">
        <v>2123</v>
      </c>
      <c r="M1277" s="11" t="s">
        <v>2124</v>
      </c>
      <c r="N1277" s="11" t="s">
        <v>679</v>
      </c>
      <c r="O1277" s="11" t="s">
        <v>2171</v>
      </c>
      <c r="P1277" s="11" t="s">
        <v>90</v>
      </c>
    </row>
    <row r="1278" hidden="1">
      <c r="A1278" s="11">
        <v>1273.0</v>
      </c>
      <c r="B1278" s="11" t="s">
        <v>793</v>
      </c>
      <c r="C1278" s="11" t="s">
        <v>71</v>
      </c>
      <c r="D1278" s="11" t="s">
        <v>476</v>
      </c>
      <c r="E1278" s="21"/>
      <c r="F1278" s="21"/>
      <c r="G1278" s="11" t="s">
        <v>96</v>
      </c>
      <c r="H1278" s="152">
        <v>39982.0</v>
      </c>
      <c r="I1278" s="11" t="s">
        <v>2138</v>
      </c>
      <c r="J1278" s="11" t="s">
        <v>2122</v>
      </c>
      <c r="K1278" s="11" t="s">
        <v>2122</v>
      </c>
      <c r="L1278" s="11" t="s">
        <v>2123</v>
      </c>
      <c r="M1278" s="11" t="s">
        <v>2124</v>
      </c>
      <c r="N1278" s="11" t="s">
        <v>529</v>
      </c>
      <c r="O1278" s="11" t="s">
        <v>2127</v>
      </c>
      <c r="P1278" s="11" t="s">
        <v>83</v>
      </c>
    </row>
    <row r="1279" hidden="1">
      <c r="A1279" s="11">
        <v>1274.0</v>
      </c>
      <c r="B1279" s="11" t="s">
        <v>2091</v>
      </c>
      <c r="C1279" s="11" t="s">
        <v>2577</v>
      </c>
      <c r="D1279" s="11" t="s">
        <v>101</v>
      </c>
      <c r="E1279" s="11" t="s">
        <v>2599</v>
      </c>
      <c r="F1279" s="21"/>
      <c r="G1279" s="11" t="s">
        <v>96</v>
      </c>
      <c r="H1279" s="152">
        <v>36405.0</v>
      </c>
      <c r="I1279" s="11" t="s">
        <v>2121</v>
      </c>
      <c r="J1279" s="11" t="s">
        <v>2122</v>
      </c>
      <c r="K1279" s="11" t="s">
        <v>2122</v>
      </c>
      <c r="L1279" s="11" t="s">
        <v>2123</v>
      </c>
      <c r="M1279" s="11" t="s">
        <v>2124</v>
      </c>
      <c r="N1279" s="11" t="s">
        <v>1690</v>
      </c>
      <c r="O1279" s="11" t="s">
        <v>2134</v>
      </c>
      <c r="P1279" s="11" t="s">
        <v>90</v>
      </c>
    </row>
    <row r="1280" hidden="1">
      <c r="A1280" s="11">
        <v>1275.0</v>
      </c>
      <c r="B1280" s="11" t="s">
        <v>2091</v>
      </c>
      <c r="C1280" s="11" t="s">
        <v>2600</v>
      </c>
      <c r="D1280" s="11" t="s">
        <v>2092</v>
      </c>
      <c r="E1280" s="11" t="s">
        <v>2093</v>
      </c>
      <c r="F1280" s="11" t="s">
        <v>542</v>
      </c>
      <c r="G1280" s="11" t="s">
        <v>79</v>
      </c>
      <c r="H1280" s="152">
        <v>36941.0</v>
      </c>
      <c r="I1280" s="11" t="s">
        <v>2121</v>
      </c>
      <c r="J1280" s="11" t="s">
        <v>2122</v>
      </c>
      <c r="K1280" s="11" t="s">
        <v>2122</v>
      </c>
      <c r="L1280" s="11" t="s">
        <v>2123</v>
      </c>
      <c r="M1280" s="11" t="s">
        <v>2124</v>
      </c>
      <c r="N1280" s="11" t="s">
        <v>1343</v>
      </c>
      <c r="O1280" s="11" t="s">
        <v>2136</v>
      </c>
      <c r="P1280" s="11" t="s">
        <v>90</v>
      </c>
    </row>
    <row r="1281" hidden="1">
      <c r="A1281" s="11">
        <v>1276.0</v>
      </c>
      <c r="B1281" s="11" t="s">
        <v>1602</v>
      </c>
      <c r="C1281" s="11" t="s">
        <v>2153</v>
      </c>
      <c r="D1281" s="11" t="s">
        <v>1603</v>
      </c>
      <c r="E1281" s="21"/>
      <c r="F1281" s="21"/>
      <c r="G1281" s="11" t="s">
        <v>96</v>
      </c>
      <c r="H1281" s="153">
        <v>37185.0</v>
      </c>
      <c r="I1281" s="11" t="s">
        <v>2138</v>
      </c>
      <c r="J1281" s="11" t="s">
        <v>2122</v>
      </c>
      <c r="K1281" s="11" t="s">
        <v>2122</v>
      </c>
      <c r="L1281" s="11" t="s">
        <v>2123</v>
      </c>
      <c r="M1281" s="11" t="s">
        <v>2124</v>
      </c>
      <c r="N1281" s="11" t="s">
        <v>1343</v>
      </c>
      <c r="O1281" s="11" t="s">
        <v>2136</v>
      </c>
      <c r="P1281" s="11" t="s">
        <v>90</v>
      </c>
    </row>
    <row r="1282" hidden="1">
      <c r="A1282" s="11">
        <v>1277.0</v>
      </c>
      <c r="B1282" s="11" t="s">
        <v>1208</v>
      </c>
      <c r="C1282" s="11" t="s">
        <v>2387</v>
      </c>
      <c r="D1282" s="11" t="s">
        <v>266</v>
      </c>
      <c r="E1282" s="11" t="s">
        <v>1348</v>
      </c>
      <c r="F1282" s="21"/>
      <c r="G1282" s="11" t="s">
        <v>96</v>
      </c>
      <c r="H1282" s="152">
        <v>36297.0</v>
      </c>
      <c r="I1282" s="11" t="s">
        <v>2121</v>
      </c>
      <c r="J1282" s="11" t="s">
        <v>2122</v>
      </c>
      <c r="K1282" s="11" t="s">
        <v>2122</v>
      </c>
      <c r="L1282" s="11" t="s">
        <v>2123</v>
      </c>
      <c r="M1282" s="11" t="s">
        <v>2124</v>
      </c>
      <c r="N1282" s="11" t="s">
        <v>1631</v>
      </c>
      <c r="O1282" s="11" t="s">
        <v>2134</v>
      </c>
      <c r="P1282" s="11" t="s">
        <v>90</v>
      </c>
    </row>
    <row r="1283" hidden="1">
      <c r="A1283" s="11">
        <v>1278.0</v>
      </c>
      <c r="B1283" s="11" t="s">
        <v>1208</v>
      </c>
      <c r="C1283" s="11" t="s">
        <v>2156</v>
      </c>
      <c r="D1283" s="11" t="s">
        <v>143</v>
      </c>
      <c r="E1283" s="11" t="s">
        <v>206</v>
      </c>
      <c r="F1283" s="11" t="s">
        <v>1713</v>
      </c>
      <c r="G1283" s="11" t="s">
        <v>79</v>
      </c>
      <c r="H1283" s="152">
        <v>36700.0</v>
      </c>
      <c r="I1283" s="11" t="s">
        <v>2121</v>
      </c>
      <c r="J1283" s="11" t="s">
        <v>2122</v>
      </c>
      <c r="K1283" s="11" t="s">
        <v>2122</v>
      </c>
      <c r="L1283" s="11" t="s">
        <v>2123</v>
      </c>
      <c r="M1283" s="11" t="s">
        <v>2124</v>
      </c>
      <c r="N1283" s="11" t="s">
        <v>1547</v>
      </c>
      <c r="O1283" s="11" t="s">
        <v>2139</v>
      </c>
      <c r="P1283" s="11" t="s">
        <v>90</v>
      </c>
    </row>
    <row r="1284" hidden="1">
      <c r="A1284" s="11">
        <v>1279.0</v>
      </c>
      <c r="B1284" s="11" t="s">
        <v>1208</v>
      </c>
      <c r="C1284" s="11" t="s">
        <v>2142</v>
      </c>
      <c r="D1284" s="11" t="s">
        <v>611</v>
      </c>
      <c r="E1284" s="11" t="s">
        <v>77</v>
      </c>
      <c r="F1284" s="21"/>
      <c r="G1284" s="11" t="s">
        <v>79</v>
      </c>
      <c r="H1284" s="152">
        <v>37153.0</v>
      </c>
      <c r="I1284" s="11" t="s">
        <v>2138</v>
      </c>
      <c r="J1284" s="11" t="s">
        <v>2122</v>
      </c>
      <c r="K1284" s="11" t="s">
        <v>2122</v>
      </c>
      <c r="L1284" s="11" t="s">
        <v>2123</v>
      </c>
      <c r="M1284" s="11" t="s">
        <v>2124</v>
      </c>
      <c r="N1284" s="11" t="s">
        <v>995</v>
      </c>
      <c r="O1284" s="11" t="s">
        <v>2136</v>
      </c>
      <c r="P1284" s="11" t="s">
        <v>90</v>
      </c>
    </row>
    <row r="1285" hidden="1">
      <c r="A1285" s="11">
        <v>1280.0</v>
      </c>
      <c r="B1285" s="11" t="s">
        <v>1208</v>
      </c>
      <c r="C1285" s="11" t="s">
        <v>2310</v>
      </c>
      <c r="D1285" s="11" t="s">
        <v>252</v>
      </c>
      <c r="E1285" s="11" t="s">
        <v>355</v>
      </c>
      <c r="F1285" s="21"/>
      <c r="G1285" s="11" t="s">
        <v>96</v>
      </c>
      <c r="H1285" s="153">
        <v>36884.0</v>
      </c>
      <c r="I1285" s="11" t="s">
        <v>2121</v>
      </c>
      <c r="J1285" s="11" t="s">
        <v>2122</v>
      </c>
      <c r="K1285" s="11" t="s">
        <v>2122</v>
      </c>
      <c r="L1285" s="11" t="s">
        <v>2123</v>
      </c>
      <c r="M1285" s="11" t="s">
        <v>2124</v>
      </c>
      <c r="N1285" s="11" t="s">
        <v>1520</v>
      </c>
      <c r="O1285" s="11" t="s">
        <v>2139</v>
      </c>
      <c r="P1285" s="11" t="s">
        <v>90</v>
      </c>
    </row>
    <row r="1286" hidden="1">
      <c r="A1286" s="11">
        <v>1281.0</v>
      </c>
      <c r="B1286" s="11" t="s">
        <v>1208</v>
      </c>
      <c r="C1286" s="11" t="s">
        <v>2142</v>
      </c>
      <c r="D1286" s="11" t="s">
        <v>101</v>
      </c>
      <c r="E1286" s="11" t="s">
        <v>735</v>
      </c>
      <c r="F1286" s="21"/>
      <c r="G1286" s="11" t="s">
        <v>96</v>
      </c>
      <c r="H1286" s="152">
        <v>36893.0</v>
      </c>
      <c r="I1286" s="11" t="s">
        <v>2121</v>
      </c>
      <c r="J1286" s="11" t="s">
        <v>2122</v>
      </c>
      <c r="K1286" s="11" t="s">
        <v>2122</v>
      </c>
      <c r="L1286" s="11" t="s">
        <v>2123</v>
      </c>
      <c r="M1286" s="11" t="s">
        <v>2124</v>
      </c>
      <c r="N1286" s="11" t="s">
        <v>1216</v>
      </c>
      <c r="O1286" s="11" t="s">
        <v>2136</v>
      </c>
      <c r="P1286" s="11" t="s">
        <v>90</v>
      </c>
    </row>
    <row r="1287" hidden="1">
      <c r="A1287" s="11">
        <v>1282.0</v>
      </c>
      <c r="B1287" s="11" t="s">
        <v>1208</v>
      </c>
      <c r="C1287" s="11" t="s">
        <v>2135</v>
      </c>
      <c r="D1287" s="11" t="s">
        <v>151</v>
      </c>
      <c r="E1287" s="11" t="s">
        <v>1004</v>
      </c>
      <c r="F1287" s="21"/>
      <c r="G1287" s="11" t="s">
        <v>96</v>
      </c>
      <c r="H1287" s="152">
        <v>37282.0</v>
      </c>
      <c r="I1287" s="11" t="s">
        <v>2121</v>
      </c>
      <c r="J1287" s="11" t="s">
        <v>2122</v>
      </c>
      <c r="K1287" s="11" t="s">
        <v>2122</v>
      </c>
      <c r="L1287" s="11" t="s">
        <v>2123</v>
      </c>
      <c r="M1287" s="11" t="s">
        <v>2124</v>
      </c>
      <c r="N1287" s="11" t="s">
        <v>312</v>
      </c>
      <c r="O1287" s="11" t="s">
        <v>2171</v>
      </c>
      <c r="P1287" s="11" t="s">
        <v>90</v>
      </c>
    </row>
    <row r="1288" hidden="1">
      <c r="A1288" s="11">
        <v>1283.0</v>
      </c>
      <c r="B1288" s="11" t="s">
        <v>1208</v>
      </c>
      <c r="C1288" s="11" t="s">
        <v>2477</v>
      </c>
      <c r="D1288" s="11" t="s">
        <v>404</v>
      </c>
      <c r="E1288" s="11" t="s">
        <v>112</v>
      </c>
      <c r="F1288" s="21"/>
      <c r="G1288" s="11" t="s">
        <v>96</v>
      </c>
      <c r="H1288" s="152">
        <v>38687.0</v>
      </c>
      <c r="I1288" s="11" t="s">
        <v>2138</v>
      </c>
      <c r="J1288" s="11" t="s">
        <v>2122</v>
      </c>
      <c r="K1288" s="11" t="s">
        <v>2122</v>
      </c>
      <c r="L1288" s="11" t="s">
        <v>2123</v>
      </c>
      <c r="M1288" s="11" t="s">
        <v>2124</v>
      </c>
      <c r="N1288" s="11" t="s">
        <v>858</v>
      </c>
      <c r="O1288" s="11" t="s">
        <v>2125</v>
      </c>
      <c r="P1288" s="11" t="s">
        <v>81</v>
      </c>
    </row>
    <row r="1289" hidden="1">
      <c r="A1289" s="11">
        <v>1284.0</v>
      </c>
      <c r="B1289" s="11" t="s">
        <v>2601</v>
      </c>
      <c r="C1289" s="11" t="s">
        <v>79</v>
      </c>
      <c r="D1289" s="11" t="s">
        <v>784</v>
      </c>
      <c r="E1289" s="21"/>
      <c r="F1289" s="21"/>
      <c r="G1289" s="11" t="s">
        <v>96</v>
      </c>
      <c r="H1289" s="152">
        <v>36324.0</v>
      </c>
      <c r="I1289" s="11" t="s">
        <v>2121</v>
      </c>
      <c r="J1289" s="11" t="s">
        <v>2122</v>
      </c>
      <c r="K1289" s="11" t="s">
        <v>2122</v>
      </c>
      <c r="L1289" s="11" t="s">
        <v>2123</v>
      </c>
      <c r="M1289" s="11" t="s">
        <v>2124</v>
      </c>
      <c r="N1289" s="11" t="s">
        <v>1722</v>
      </c>
      <c r="O1289" s="11" t="s">
        <v>2134</v>
      </c>
      <c r="P1289" s="11" t="s">
        <v>90</v>
      </c>
    </row>
    <row r="1290" hidden="1">
      <c r="A1290" s="11">
        <v>1285.0</v>
      </c>
      <c r="B1290" s="11" t="s">
        <v>210</v>
      </c>
      <c r="C1290" s="11" t="s">
        <v>2137</v>
      </c>
      <c r="D1290" s="11" t="s">
        <v>1068</v>
      </c>
      <c r="E1290" s="11" t="s">
        <v>446</v>
      </c>
      <c r="F1290" s="21"/>
      <c r="G1290" s="11" t="s">
        <v>96</v>
      </c>
      <c r="H1290" s="152">
        <v>37491.0</v>
      </c>
      <c r="I1290" s="11" t="s">
        <v>2138</v>
      </c>
      <c r="J1290" s="11" t="s">
        <v>2122</v>
      </c>
      <c r="K1290" s="11" t="s">
        <v>2122</v>
      </c>
      <c r="L1290" s="11" t="s">
        <v>2123</v>
      </c>
      <c r="M1290" s="11" t="s">
        <v>2124</v>
      </c>
      <c r="N1290" s="11" t="s">
        <v>513</v>
      </c>
      <c r="O1290" s="11" t="s">
        <v>2171</v>
      </c>
      <c r="P1290" s="11" t="s">
        <v>90</v>
      </c>
    </row>
    <row r="1291" hidden="1">
      <c r="A1291" s="11">
        <v>1286.0</v>
      </c>
      <c r="B1291" s="11" t="s">
        <v>210</v>
      </c>
      <c r="C1291" s="11" t="s">
        <v>2137</v>
      </c>
      <c r="D1291" s="11" t="s">
        <v>278</v>
      </c>
      <c r="E1291" s="11" t="s">
        <v>265</v>
      </c>
      <c r="F1291" s="21"/>
      <c r="G1291" s="11" t="s">
        <v>96</v>
      </c>
      <c r="H1291" s="152">
        <v>38876.0</v>
      </c>
      <c r="I1291" s="11" t="s">
        <v>2138</v>
      </c>
      <c r="J1291" s="11" t="s">
        <v>2122</v>
      </c>
      <c r="K1291" s="11" t="s">
        <v>2122</v>
      </c>
      <c r="L1291" s="11" t="s">
        <v>2123</v>
      </c>
      <c r="M1291" s="11" t="s">
        <v>2124</v>
      </c>
      <c r="N1291" s="11" t="s">
        <v>508</v>
      </c>
      <c r="O1291" s="11" t="s">
        <v>2131</v>
      </c>
      <c r="P1291" s="11" t="s">
        <v>81</v>
      </c>
    </row>
    <row r="1292" hidden="1">
      <c r="A1292" s="11">
        <v>1287.0</v>
      </c>
      <c r="B1292" s="11" t="s">
        <v>210</v>
      </c>
      <c r="C1292" s="11" t="s">
        <v>96</v>
      </c>
      <c r="D1292" s="11" t="s">
        <v>211</v>
      </c>
      <c r="E1292" s="21"/>
      <c r="F1292" s="21"/>
      <c r="G1292" s="11" t="s">
        <v>96</v>
      </c>
      <c r="H1292" s="152">
        <v>40724.0</v>
      </c>
      <c r="I1292" s="11" t="s">
        <v>2121</v>
      </c>
      <c r="J1292" s="11" t="s">
        <v>2122</v>
      </c>
      <c r="K1292" s="11" t="s">
        <v>2122</v>
      </c>
      <c r="L1292" s="11" t="s">
        <v>2123</v>
      </c>
      <c r="M1292" s="11" t="s">
        <v>2124</v>
      </c>
      <c r="N1292" s="11" t="s">
        <v>950</v>
      </c>
      <c r="O1292" s="11" t="s">
        <v>2155</v>
      </c>
      <c r="P1292" s="11" t="s">
        <v>83</v>
      </c>
    </row>
    <row r="1293" hidden="1">
      <c r="A1293" s="11">
        <v>1288.0</v>
      </c>
      <c r="B1293" s="11" t="s">
        <v>1338</v>
      </c>
      <c r="C1293" s="11" t="s">
        <v>2156</v>
      </c>
      <c r="D1293" s="11" t="s">
        <v>577</v>
      </c>
      <c r="E1293" s="11" t="s">
        <v>75</v>
      </c>
      <c r="F1293" s="21"/>
      <c r="G1293" s="11" t="s">
        <v>79</v>
      </c>
      <c r="H1293" s="152">
        <v>37569.0</v>
      </c>
      <c r="I1293" s="11" t="s">
        <v>2138</v>
      </c>
      <c r="J1293" s="11" t="s">
        <v>2122</v>
      </c>
      <c r="K1293" s="11" t="s">
        <v>2122</v>
      </c>
      <c r="L1293" s="11" t="s">
        <v>2123</v>
      </c>
      <c r="M1293" s="11" t="s">
        <v>2124</v>
      </c>
      <c r="N1293" s="11" t="s">
        <v>679</v>
      </c>
      <c r="O1293" s="11" t="s">
        <v>2171</v>
      </c>
      <c r="P1293" s="11" t="s">
        <v>90</v>
      </c>
    </row>
    <row r="1294" hidden="1">
      <c r="A1294" s="11">
        <v>1289.0</v>
      </c>
      <c r="B1294" s="11" t="s">
        <v>130</v>
      </c>
      <c r="C1294" s="11" t="s">
        <v>2334</v>
      </c>
      <c r="D1294" s="11" t="s">
        <v>272</v>
      </c>
      <c r="E1294" s="11" t="s">
        <v>165</v>
      </c>
      <c r="F1294" s="21"/>
      <c r="G1294" s="11" t="s">
        <v>79</v>
      </c>
      <c r="H1294" s="152">
        <v>40664.0</v>
      </c>
      <c r="I1294" s="11" t="s">
        <v>2130</v>
      </c>
      <c r="J1294" s="11" t="s">
        <v>2122</v>
      </c>
      <c r="K1294" s="11" t="s">
        <v>2122</v>
      </c>
      <c r="L1294" s="11" t="s">
        <v>2123</v>
      </c>
      <c r="M1294" s="11" t="s">
        <v>2124</v>
      </c>
      <c r="N1294" s="11" t="s">
        <v>1056</v>
      </c>
      <c r="O1294" s="11" t="s">
        <v>2155</v>
      </c>
      <c r="P1294" s="11" t="s">
        <v>83</v>
      </c>
    </row>
    <row r="1295" hidden="1">
      <c r="A1295" s="11">
        <v>1290.0</v>
      </c>
      <c r="B1295" s="11" t="s">
        <v>294</v>
      </c>
      <c r="C1295" s="11" t="s">
        <v>2142</v>
      </c>
      <c r="D1295" s="11" t="s">
        <v>145</v>
      </c>
      <c r="E1295" s="11" t="s">
        <v>173</v>
      </c>
      <c r="F1295" s="21"/>
      <c r="G1295" s="11" t="s">
        <v>79</v>
      </c>
      <c r="H1295" s="152">
        <v>36684.0</v>
      </c>
      <c r="I1295" s="11" t="s">
        <v>2121</v>
      </c>
      <c r="J1295" s="11" t="s">
        <v>2122</v>
      </c>
      <c r="K1295" s="11" t="s">
        <v>2122</v>
      </c>
      <c r="L1295" s="11" t="s">
        <v>2123</v>
      </c>
      <c r="M1295" s="11" t="s">
        <v>2124</v>
      </c>
      <c r="N1295" s="11" t="s">
        <v>1547</v>
      </c>
      <c r="O1295" s="11" t="s">
        <v>2139</v>
      </c>
      <c r="P1295" s="11" t="s">
        <v>90</v>
      </c>
    </row>
    <row r="1296" hidden="1">
      <c r="A1296" s="11">
        <v>1291.0</v>
      </c>
      <c r="B1296" s="11" t="s">
        <v>294</v>
      </c>
      <c r="C1296" s="11" t="s">
        <v>70</v>
      </c>
      <c r="D1296" s="11" t="s">
        <v>149</v>
      </c>
      <c r="E1296" s="11" t="s">
        <v>296</v>
      </c>
      <c r="F1296" s="21"/>
      <c r="G1296" s="11" t="s">
        <v>79</v>
      </c>
      <c r="H1296" s="152">
        <v>37628.0</v>
      </c>
      <c r="I1296" s="11" t="s">
        <v>2138</v>
      </c>
      <c r="J1296" s="11" t="s">
        <v>2122</v>
      </c>
      <c r="K1296" s="11" t="s">
        <v>2122</v>
      </c>
      <c r="L1296" s="11" t="s">
        <v>2123</v>
      </c>
      <c r="M1296" s="11" t="s">
        <v>2124</v>
      </c>
      <c r="N1296" s="11" t="s">
        <v>1414</v>
      </c>
      <c r="O1296" s="11" t="s">
        <v>2150</v>
      </c>
      <c r="P1296" s="11" t="s">
        <v>81</v>
      </c>
    </row>
    <row r="1297" hidden="1">
      <c r="A1297" s="11">
        <v>1292.0</v>
      </c>
      <c r="B1297" s="11" t="s">
        <v>294</v>
      </c>
      <c r="C1297" s="11" t="s">
        <v>2144</v>
      </c>
      <c r="D1297" s="11" t="s">
        <v>918</v>
      </c>
      <c r="E1297" s="11" t="s">
        <v>118</v>
      </c>
      <c r="F1297" s="21"/>
      <c r="G1297" s="11" t="s">
        <v>79</v>
      </c>
      <c r="H1297" s="152">
        <v>38887.0</v>
      </c>
      <c r="I1297" s="11" t="s">
        <v>2121</v>
      </c>
      <c r="J1297" s="11" t="s">
        <v>2122</v>
      </c>
      <c r="K1297" s="11" t="s">
        <v>2122</v>
      </c>
      <c r="L1297" s="11" t="s">
        <v>2123</v>
      </c>
      <c r="M1297" s="11" t="s">
        <v>2124</v>
      </c>
      <c r="N1297" s="11" t="s">
        <v>80</v>
      </c>
      <c r="O1297" s="11" t="s">
        <v>2131</v>
      </c>
      <c r="P1297" s="11" t="s">
        <v>81</v>
      </c>
    </row>
    <row r="1298" hidden="1">
      <c r="A1298" s="11">
        <v>1293.0</v>
      </c>
      <c r="B1298" s="11" t="s">
        <v>1515</v>
      </c>
      <c r="C1298" s="11" t="s">
        <v>2310</v>
      </c>
      <c r="D1298" s="11" t="s">
        <v>143</v>
      </c>
      <c r="E1298" s="11" t="s">
        <v>386</v>
      </c>
      <c r="F1298" s="21"/>
      <c r="G1298" s="11" t="s">
        <v>79</v>
      </c>
      <c r="H1298" s="153">
        <v>36851.0</v>
      </c>
      <c r="I1298" s="11" t="s">
        <v>2121</v>
      </c>
      <c r="J1298" s="11" t="s">
        <v>2122</v>
      </c>
      <c r="K1298" s="11" t="s">
        <v>2122</v>
      </c>
      <c r="L1298" s="11" t="s">
        <v>2123</v>
      </c>
      <c r="M1298" s="11" t="s">
        <v>2124</v>
      </c>
      <c r="N1298" s="11" t="s">
        <v>1136</v>
      </c>
      <c r="O1298" s="11" t="s">
        <v>2136</v>
      </c>
      <c r="P1298" s="11" t="s">
        <v>90</v>
      </c>
    </row>
    <row r="1299" hidden="1">
      <c r="A1299" s="11">
        <v>1294.0</v>
      </c>
      <c r="B1299" s="11" t="s">
        <v>2602</v>
      </c>
      <c r="C1299" s="11" t="s">
        <v>70</v>
      </c>
      <c r="D1299" s="11" t="s">
        <v>232</v>
      </c>
      <c r="E1299" s="11" t="s">
        <v>110</v>
      </c>
      <c r="F1299" s="21"/>
      <c r="G1299" s="11" t="s">
        <v>96</v>
      </c>
      <c r="H1299" s="152">
        <v>40795.0</v>
      </c>
      <c r="I1299" s="11" t="s">
        <v>2138</v>
      </c>
      <c r="J1299" s="11" t="s">
        <v>2122</v>
      </c>
      <c r="K1299" s="11" t="s">
        <v>2122</v>
      </c>
      <c r="L1299" s="11" t="s">
        <v>2123</v>
      </c>
      <c r="M1299" s="11" t="s">
        <v>2124</v>
      </c>
      <c r="N1299" s="11" t="s">
        <v>1056</v>
      </c>
      <c r="O1299" s="11" t="s">
        <v>2155</v>
      </c>
      <c r="P1299" s="11" t="s">
        <v>83</v>
      </c>
    </row>
    <row r="1300" hidden="1">
      <c r="A1300" s="11">
        <v>1295.0</v>
      </c>
      <c r="B1300" s="11" t="s">
        <v>900</v>
      </c>
      <c r="C1300" s="11" t="s">
        <v>79</v>
      </c>
      <c r="D1300" s="11" t="s">
        <v>94</v>
      </c>
      <c r="E1300" s="11" t="s">
        <v>209</v>
      </c>
      <c r="F1300" s="21"/>
      <c r="G1300" s="11" t="s">
        <v>96</v>
      </c>
      <c r="H1300" s="152">
        <v>39508.0</v>
      </c>
      <c r="I1300" s="11" t="s">
        <v>2138</v>
      </c>
      <c r="J1300" s="11" t="s">
        <v>2122</v>
      </c>
      <c r="K1300" s="11" t="s">
        <v>2122</v>
      </c>
      <c r="L1300" s="11" t="s">
        <v>2123</v>
      </c>
      <c r="M1300" s="11" t="s">
        <v>2124</v>
      </c>
      <c r="N1300" s="11" t="s">
        <v>669</v>
      </c>
      <c r="O1300" s="11" t="s">
        <v>2141</v>
      </c>
      <c r="P1300" s="11" t="s">
        <v>83</v>
      </c>
    </row>
    <row r="1301" hidden="1">
      <c r="A1301" s="11">
        <v>1296.0</v>
      </c>
      <c r="B1301" s="11" t="s">
        <v>2603</v>
      </c>
      <c r="C1301" s="11" t="s">
        <v>2368</v>
      </c>
      <c r="D1301" s="11" t="s">
        <v>153</v>
      </c>
      <c r="E1301" s="11" t="s">
        <v>173</v>
      </c>
      <c r="F1301" s="21"/>
      <c r="G1301" s="11" t="s">
        <v>79</v>
      </c>
      <c r="H1301" s="152">
        <v>36308.0</v>
      </c>
      <c r="I1301" s="11" t="s">
        <v>2604</v>
      </c>
      <c r="J1301" s="11" t="s">
        <v>2122</v>
      </c>
      <c r="K1301" s="11" t="s">
        <v>2122</v>
      </c>
      <c r="L1301" s="11" t="s">
        <v>2123</v>
      </c>
      <c r="M1301" s="11" t="s">
        <v>2124</v>
      </c>
      <c r="N1301" s="11" t="s">
        <v>1631</v>
      </c>
      <c r="O1301" s="11" t="s">
        <v>2134</v>
      </c>
      <c r="P1301" s="11" t="s">
        <v>90</v>
      </c>
    </row>
    <row r="1302" hidden="1">
      <c r="A1302" s="11">
        <v>1297.0</v>
      </c>
      <c r="B1302" s="11" t="s">
        <v>1210</v>
      </c>
      <c r="C1302" s="11" t="s">
        <v>2269</v>
      </c>
      <c r="D1302" s="11" t="s">
        <v>427</v>
      </c>
      <c r="E1302" s="21"/>
      <c r="F1302" s="21"/>
      <c r="G1302" s="11" t="s">
        <v>79</v>
      </c>
      <c r="H1302" s="152">
        <v>36545.0</v>
      </c>
      <c r="I1302" s="11" t="s">
        <v>2121</v>
      </c>
      <c r="J1302" s="11" t="s">
        <v>2122</v>
      </c>
      <c r="K1302" s="11" t="s">
        <v>2122</v>
      </c>
      <c r="L1302" s="11" t="s">
        <v>2123</v>
      </c>
      <c r="M1302" s="11" t="s">
        <v>2124</v>
      </c>
      <c r="N1302" s="11" t="s">
        <v>1631</v>
      </c>
      <c r="O1302" s="11" t="s">
        <v>2134</v>
      </c>
      <c r="P1302" s="11" t="s">
        <v>90</v>
      </c>
    </row>
    <row r="1303" hidden="1">
      <c r="A1303" s="11">
        <v>1298.0</v>
      </c>
      <c r="B1303" s="11" t="s">
        <v>1210</v>
      </c>
      <c r="C1303" s="11" t="s">
        <v>70</v>
      </c>
      <c r="D1303" s="11" t="s">
        <v>404</v>
      </c>
      <c r="E1303" s="21"/>
      <c r="F1303" s="21"/>
      <c r="G1303" s="11" t="s">
        <v>96</v>
      </c>
      <c r="H1303" s="152">
        <v>37480.0</v>
      </c>
      <c r="I1303" s="11" t="s">
        <v>2121</v>
      </c>
      <c r="J1303" s="11" t="s">
        <v>2122</v>
      </c>
      <c r="K1303" s="11" t="s">
        <v>2122</v>
      </c>
      <c r="L1303" s="11" t="s">
        <v>2123</v>
      </c>
      <c r="M1303" s="11" t="s">
        <v>2124</v>
      </c>
      <c r="N1303" s="11" t="s">
        <v>679</v>
      </c>
      <c r="O1303" s="11" t="s">
        <v>2171</v>
      </c>
      <c r="P1303" s="11" t="s">
        <v>90</v>
      </c>
    </row>
    <row r="1304" hidden="1">
      <c r="A1304" s="11">
        <v>1299.0</v>
      </c>
      <c r="B1304" s="11" t="s">
        <v>661</v>
      </c>
      <c r="C1304" s="11" t="s">
        <v>2142</v>
      </c>
      <c r="D1304" s="11" t="s">
        <v>662</v>
      </c>
      <c r="E1304" s="11" t="s">
        <v>110</v>
      </c>
      <c r="F1304" s="21"/>
      <c r="G1304" s="11" t="s">
        <v>96</v>
      </c>
      <c r="H1304" s="153">
        <v>40129.0</v>
      </c>
      <c r="I1304" s="11" t="s">
        <v>2138</v>
      </c>
      <c r="J1304" s="11" t="s">
        <v>2122</v>
      </c>
      <c r="K1304" s="11" t="s">
        <v>2122</v>
      </c>
      <c r="L1304" s="11" t="s">
        <v>2123</v>
      </c>
      <c r="M1304" s="11" t="s">
        <v>2124</v>
      </c>
      <c r="N1304" s="11" t="s">
        <v>396</v>
      </c>
      <c r="O1304" s="11" t="s">
        <v>2127</v>
      </c>
      <c r="P1304" s="11" t="s">
        <v>83</v>
      </c>
    </row>
    <row r="1305" hidden="1">
      <c r="A1305" s="11">
        <v>1300.0</v>
      </c>
      <c r="B1305" s="11" t="s">
        <v>1204</v>
      </c>
      <c r="C1305" s="11" t="s">
        <v>2352</v>
      </c>
      <c r="D1305" s="11" t="s">
        <v>78</v>
      </c>
      <c r="E1305" s="11" t="s">
        <v>338</v>
      </c>
      <c r="F1305" s="21"/>
      <c r="G1305" s="11" t="s">
        <v>79</v>
      </c>
      <c r="H1305" s="152">
        <v>37563.0</v>
      </c>
      <c r="I1305" s="11" t="s">
        <v>2138</v>
      </c>
      <c r="J1305" s="11" t="s">
        <v>2122</v>
      </c>
      <c r="K1305" s="11" t="s">
        <v>2122</v>
      </c>
      <c r="L1305" s="11" t="s">
        <v>2123</v>
      </c>
      <c r="M1305" s="11" t="s">
        <v>2124</v>
      </c>
      <c r="N1305" s="11" t="s">
        <v>312</v>
      </c>
      <c r="O1305" s="11" t="s">
        <v>2171</v>
      </c>
      <c r="P1305" s="11" t="s">
        <v>90</v>
      </c>
    </row>
    <row r="1306" hidden="1">
      <c r="A1306" s="11">
        <v>1301.0</v>
      </c>
      <c r="B1306" s="11" t="s">
        <v>1711</v>
      </c>
      <c r="C1306" s="11" t="s">
        <v>2156</v>
      </c>
      <c r="D1306" s="11" t="s">
        <v>1712</v>
      </c>
      <c r="E1306" s="11" t="s">
        <v>617</v>
      </c>
      <c r="F1306" s="21"/>
      <c r="G1306" s="11" t="s">
        <v>96</v>
      </c>
      <c r="H1306" s="152">
        <v>36642.0</v>
      </c>
      <c r="I1306" s="11" t="s">
        <v>2121</v>
      </c>
      <c r="J1306" s="11" t="s">
        <v>2122</v>
      </c>
      <c r="K1306" s="11" t="s">
        <v>2122</v>
      </c>
      <c r="L1306" s="11" t="s">
        <v>2123</v>
      </c>
      <c r="M1306" s="11" t="s">
        <v>2124</v>
      </c>
      <c r="N1306" s="11" t="s">
        <v>1547</v>
      </c>
      <c r="O1306" s="11" t="s">
        <v>2139</v>
      </c>
      <c r="P1306" s="11" t="s">
        <v>90</v>
      </c>
    </row>
    <row r="1307" hidden="1">
      <c r="A1307" s="11">
        <v>1302.0</v>
      </c>
      <c r="B1307" s="11" t="s">
        <v>2605</v>
      </c>
      <c r="C1307" s="11" t="s">
        <v>2606</v>
      </c>
      <c r="D1307" s="11" t="s">
        <v>252</v>
      </c>
      <c r="E1307" s="21"/>
      <c r="F1307" s="21"/>
      <c r="G1307" s="11" t="s">
        <v>96</v>
      </c>
      <c r="H1307" s="152">
        <v>36291.0</v>
      </c>
      <c r="I1307" s="11" t="s">
        <v>2121</v>
      </c>
      <c r="J1307" s="11" t="s">
        <v>2122</v>
      </c>
      <c r="K1307" s="11" t="s">
        <v>2122</v>
      </c>
      <c r="L1307" s="11" t="s">
        <v>2123</v>
      </c>
      <c r="M1307" s="11" t="s">
        <v>2124</v>
      </c>
      <c r="N1307" s="11" t="s">
        <v>1631</v>
      </c>
      <c r="O1307" s="11" t="s">
        <v>2134</v>
      </c>
      <c r="P1307" s="11" t="s">
        <v>90</v>
      </c>
    </row>
    <row r="1308" hidden="1">
      <c r="A1308" s="11">
        <v>1303.0</v>
      </c>
      <c r="B1308" s="11" t="s">
        <v>2605</v>
      </c>
      <c r="C1308" s="11" t="s">
        <v>2126</v>
      </c>
      <c r="D1308" s="11" t="s">
        <v>145</v>
      </c>
      <c r="E1308" s="11" t="s">
        <v>274</v>
      </c>
      <c r="F1308" s="21"/>
      <c r="G1308" s="11" t="s">
        <v>79</v>
      </c>
      <c r="H1308" s="153">
        <v>37918.0</v>
      </c>
      <c r="I1308" s="11" t="s">
        <v>2138</v>
      </c>
      <c r="J1308" s="11" t="s">
        <v>2122</v>
      </c>
      <c r="K1308" s="11" t="s">
        <v>2122</v>
      </c>
      <c r="L1308" s="11" t="s">
        <v>2123</v>
      </c>
      <c r="M1308" s="11" t="s">
        <v>2124</v>
      </c>
      <c r="N1308" s="11" t="s">
        <v>1414</v>
      </c>
      <c r="O1308" s="11" t="s">
        <v>2150</v>
      </c>
      <c r="P1308" s="11" t="s">
        <v>81</v>
      </c>
    </row>
    <row r="1309" hidden="1">
      <c r="A1309" s="11">
        <v>1304.0</v>
      </c>
      <c r="B1309" s="11" t="s">
        <v>2607</v>
      </c>
      <c r="C1309" s="11" t="s">
        <v>2296</v>
      </c>
      <c r="D1309" s="11" t="s">
        <v>1540</v>
      </c>
      <c r="E1309" s="11" t="s">
        <v>341</v>
      </c>
      <c r="F1309" s="21"/>
      <c r="G1309" s="11" t="s">
        <v>96</v>
      </c>
      <c r="H1309" s="152">
        <v>36306.0</v>
      </c>
      <c r="I1309" s="11" t="s">
        <v>2121</v>
      </c>
      <c r="J1309" s="11" t="s">
        <v>2122</v>
      </c>
      <c r="K1309" s="11" t="s">
        <v>2122</v>
      </c>
      <c r="L1309" s="11" t="s">
        <v>2123</v>
      </c>
      <c r="M1309" s="11" t="s">
        <v>2124</v>
      </c>
      <c r="N1309" s="11" t="s">
        <v>1722</v>
      </c>
      <c r="O1309" s="11" t="s">
        <v>2134</v>
      </c>
      <c r="P1309" s="11" t="s">
        <v>90</v>
      </c>
    </row>
    <row r="1310" hidden="1">
      <c r="A1310" s="11">
        <v>1305.0</v>
      </c>
      <c r="B1310" s="11" t="s">
        <v>1291</v>
      </c>
      <c r="C1310" s="11" t="s">
        <v>70</v>
      </c>
      <c r="D1310" s="11" t="s">
        <v>236</v>
      </c>
      <c r="E1310" s="11" t="s">
        <v>259</v>
      </c>
      <c r="F1310" s="21"/>
      <c r="G1310" s="11" t="s">
        <v>96</v>
      </c>
      <c r="H1310" s="153">
        <v>38685.0</v>
      </c>
      <c r="I1310" s="11" t="s">
        <v>2138</v>
      </c>
      <c r="J1310" s="11" t="s">
        <v>2122</v>
      </c>
      <c r="K1310" s="11" t="s">
        <v>2122</v>
      </c>
      <c r="L1310" s="11" t="s">
        <v>2123</v>
      </c>
      <c r="M1310" s="11" t="s">
        <v>2124</v>
      </c>
      <c r="N1310" s="11" t="s">
        <v>937</v>
      </c>
      <c r="O1310" s="11" t="s">
        <v>2125</v>
      </c>
      <c r="P1310" s="11" t="s">
        <v>81</v>
      </c>
    </row>
    <row r="1311" hidden="1">
      <c r="A1311" s="11">
        <v>1306.0</v>
      </c>
      <c r="B1311" s="11" t="s">
        <v>1230</v>
      </c>
      <c r="C1311" s="11" t="s">
        <v>2135</v>
      </c>
      <c r="D1311" s="11" t="s">
        <v>259</v>
      </c>
      <c r="E1311" s="11" t="s">
        <v>110</v>
      </c>
      <c r="F1311" s="21"/>
      <c r="G1311" s="11" t="s">
        <v>96</v>
      </c>
      <c r="H1311" s="153">
        <v>38675.0</v>
      </c>
      <c r="I1311" s="11" t="s">
        <v>2143</v>
      </c>
      <c r="J1311" s="11" t="s">
        <v>2122</v>
      </c>
      <c r="K1311" s="11" t="s">
        <v>2122</v>
      </c>
      <c r="L1311" s="11" t="s">
        <v>2123</v>
      </c>
      <c r="M1311" s="11" t="s">
        <v>2124</v>
      </c>
      <c r="N1311" s="11" t="s">
        <v>858</v>
      </c>
      <c r="O1311" s="11" t="s">
        <v>2125</v>
      </c>
      <c r="P1311" s="11" t="s">
        <v>81</v>
      </c>
    </row>
    <row r="1312" hidden="1">
      <c r="A1312" s="11">
        <v>1307.0</v>
      </c>
      <c r="B1312" s="11" t="s">
        <v>1604</v>
      </c>
      <c r="C1312" s="11" t="s">
        <v>72</v>
      </c>
      <c r="D1312" s="11" t="s">
        <v>113</v>
      </c>
      <c r="E1312" s="11" t="s">
        <v>735</v>
      </c>
      <c r="F1312" s="21"/>
      <c r="G1312" s="11" t="s">
        <v>96</v>
      </c>
      <c r="H1312" s="152">
        <v>37103.0</v>
      </c>
      <c r="I1312" s="11" t="s">
        <v>2121</v>
      </c>
      <c r="J1312" s="11" t="s">
        <v>2122</v>
      </c>
      <c r="K1312" s="11" t="s">
        <v>2122</v>
      </c>
      <c r="L1312" s="11" t="s">
        <v>2123</v>
      </c>
      <c r="M1312" s="11" t="s">
        <v>2124</v>
      </c>
      <c r="N1312" s="11" t="s">
        <v>1343</v>
      </c>
      <c r="O1312" s="11" t="s">
        <v>2136</v>
      </c>
      <c r="P1312" s="11" t="s">
        <v>90</v>
      </c>
    </row>
    <row r="1313" hidden="1">
      <c r="A1313" s="11">
        <v>1308.0</v>
      </c>
      <c r="B1313" s="11" t="s">
        <v>924</v>
      </c>
      <c r="C1313" s="11" t="s">
        <v>96</v>
      </c>
      <c r="D1313" s="11" t="s">
        <v>145</v>
      </c>
      <c r="E1313" s="11" t="s">
        <v>451</v>
      </c>
      <c r="F1313" s="21"/>
      <c r="G1313" s="11" t="s">
        <v>79</v>
      </c>
      <c r="H1313" s="152">
        <v>37020.0</v>
      </c>
      <c r="I1313" s="11" t="s">
        <v>2121</v>
      </c>
      <c r="J1313" s="11" t="s">
        <v>2122</v>
      </c>
      <c r="K1313" s="11" t="s">
        <v>2122</v>
      </c>
      <c r="L1313" s="11" t="s">
        <v>2123</v>
      </c>
      <c r="M1313" s="11" t="s">
        <v>2124</v>
      </c>
      <c r="N1313" s="11" t="s">
        <v>1136</v>
      </c>
      <c r="O1313" s="11" t="s">
        <v>2136</v>
      </c>
      <c r="P1313" s="11" t="s">
        <v>90</v>
      </c>
    </row>
    <row r="1314" hidden="1">
      <c r="A1314" s="11">
        <v>1309.0</v>
      </c>
      <c r="B1314" s="11" t="s">
        <v>924</v>
      </c>
      <c r="C1314" s="11" t="s">
        <v>96</v>
      </c>
      <c r="D1314" s="11" t="s">
        <v>236</v>
      </c>
      <c r="E1314" s="11" t="s">
        <v>925</v>
      </c>
      <c r="F1314" s="21"/>
      <c r="G1314" s="11" t="s">
        <v>96</v>
      </c>
      <c r="H1314" s="152">
        <v>38737.0</v>
      </c>
      <c r="I1314" s="11" t="s">
        <v>2121</v>
      </c>
      <c r="J1314" s="11" t="s">
        <v>2122</v>
      </c>
      <c r="K1314" s="11" t="s">
        <v>2122</v>
      </c>
      <c r="L1314" s="11" t="s">
        <v>2123</v>
      </c>
      <c r="M1314" s="11" t="s">
        <v>2124</v>
      </c>
      <c r="N1314" s="11" t="s">
        <v>80</v>
      </c>
      <c r="O1314" s="11" t="s">
        <v>2131</v>
      </c>
      <c r="P1314" s="11" t="s">
        <v>81</v>
      </c>
    </row>
    <row r="1315" hidden="1">
      <c r="A1315" s="11">
        <v>1310.0</v>
      </c>
      <c r="B1315" s="11" t="s">
        <v>2608</v>
      </c>
      <c r="C1315" s="11" t="s">
        <v>2172</v>
      </c>
      <c r="D1315" s="11" t="s">
        <v>157</v>
      </c>
      <c r="E1315" s="11" t="s">
        <v>173</v>
      </c>
      <c r="F1315" s="21"/>
      <c r="G1315" s="11" t="s">
        <v>79</v>
      </c>
      <c r="H1315" s="152">
        <v>36466.0</v>
      </c>
      <c r="I1315" s="11" t="s">
        <v>2236</v>
      </c>
      <c r="J1315" s="11" t="s">
        <v>2122</v>
      </c>
      <c r="K1315" s="11" t="s">
        <v>2122</v>
      </c>
      <c r="L1315" s="11" t="s">
        <v>2123</v>
      </c>
      <c r="M1315" s="11" t="s">
        <v>2124</v>
      </c>
      <c r="N1315" s="11" t="s">
        <v>1607</v>
      </c>
      <c r="O1315" s="11" t="s">
        <v>2134</v>
      </c>
      <c r="P1315" s="11" t="s">
        <v>90</v>
      </c>
    </row>
    <row r="1316" hidden="1">
      <c r="A1316" s="11">
        <v>1311.0</v>
      </c>
      <c r="B1316" s="11" t="s">
        <v>1516</v>
      </c>
      <c r="C1316" s="11" t="s">
        <v>70</v>
      </c>
      <c r="D1316" s="11" t="s">
        <v>236</v>
      </c>
      <c r="E1316" s="11" t="s">
        <v>925</v>
      </c>
      <c r="F1316" s="21"/>
      <c r="G1316" s="11" t="s">
        <v>96</v>
      </c>
      <c r="H1316" s="153">
        <v>37210.0</v>
      </c>
      <c r="I1316" s="11" t="s">
        <v>2121</v>
      </c>
      <c r="J1316" s="11" t="s">
        <v>2122</v>
      </c>
      <c r="K1316" s="11" t="s">
        <v>2122</v>
      </c>
      <c r="L1316" s="11" t="s">
        <v>2123</v>
      </c>
      <c r="M1316" s="11" t="s">
        <v>2124</v>
      </c>
      <c r="N1316" s="11" t="s">
        <v>1136</v>
      </c>
      <c r="O1316" s="11" t="s">
        <v>2136</v>
      </c>
      <c r="P1316" s="11" t="s">
        <v>90</v>
      </c>
    </row>
    <row r="1317" hidden="1">
      <c r="A1317" s="11">
        <v>1312.0</v>
      </c>
      <c r="B1317" s="11" t="s">
        <v>1299</v>
      </c>
      <c r="C1317" s="11" t="s">
        <v>2142</v>
      </c>
      <c r="D1317" s="11" t="s">
        <v>540</v>
      </c>
      <c r="E1317" s="11" t="s">
        <v>338</v>
      </c>
      <c r="F1317" s="21"/>
      <c r="G1317" s="11" t="s">
        <v>79</v>
      </c>
      <c r="H1317" s="152">
        <v>38451.0</v>
      </c>
      <c r="I1317" s="11" t="s">
        <v>2138</v>
      </c>
      <c r="J1317" s="11" t="s">
        <v>2122</v>
      </c>
      <c r="K1317" s="11" t="s">
        <v>2122</v>
      </c>
      <c r="L1317" s="11" t="s">
        <v>2123</v>
      </c>
      <c r="M1317" s="11" t="s">
        <v>2124</v>
      </c>
      <c r="N1317" s="11" t="s">
        <v>937</v>
      </c>
      <c r="O1317" s="11" t="s">
        <v>2125</v>
      </c>
      <c r="P1317" s="11" t="s">
        <v>81</v>
      </c>
    </row>
    <row r="1318" hidden="1">
      <c r="A1318" s="11">
        <v>1313.0</v>
      </c>
      <c r="B1318" s="11" t="s">
        <v>721</v>
      </c>
      <c r="C1318" s="11" t="s">
        <v>2526</v>
      </c>
      <c r="D1318" s="11" t="s">
        <v>465</v>
      </c>
      <c r="E1318" s="11" t="s">
        <v>1409</v>
      </c>
      <c r="F1318" s="21"/>
      <c r="G1318" s="11" t="s">
        <v>96</v>
      </c>
      <c r="H1318" s="153">
        <v>36521.0</v>
      </c>
      <c r="I1318" s="11" t="s">
        <v>2121</v>
      </c>
      <c r="J1318" s="11" t="s">
        <v>2122</v>
      </c>
      <c r="K1318" s="11" t="s">
        <v>2122</v>
      </c>
      <c r="L1318" s="11" t="s">
        <v>2123</v>
      </c>
      <c r="M1318" s="11" t="s">
        <v>2124</v>
      </c>
      <c r="N1318" s="11" t="s">
        <v>1631</v>
      </c>
      <c r="O1318" s="11" t="s">
        <v>2134</v>
      </c>
      <c r="P1318" s="11" t="s">
        <v>90</v>
      </c>
    </row>
    <row r="1319" hidden="1">
      <c r="A1319" s="11">
        <v>1314.0</v>
      </c>
      <c r="B1319" s="11" t="s">
        <v>721</v>
      </c>
      <c r="C1319" s="11" t="s">
        <v>2144</v>
      </c>
      <c r="D1319" s="11" t="s">
        <v>722</v>
      </c>
      <c r="E1319" s="11" t="s">
        <v>723</v>
      </c>
      <c r="F1319" s="21"/>
      <c r="G1319" s="11" t="s">
        <v>96</v>
      </c>
      <c r="H1319" s="152">
        <v>39960.0</v>
      </c>
      <c r="I1319" s="11" t="s">
        <v>2138</v>
      </c>
      <c r="J1319" s="11" t="s">
        <v>2122</v>
      </c>
      <c r="K1319" s="11" t="s">
        <v>2122</v>
      </c>
      <c r="L1319" s="11" t="s">
        <v>2123</v>
      </c>
      <c r="M1319" s="11" t="s">
        <v>2124</v>
      </c>
      <c r="N1319" s="11" t="s">
        <v>466</v>
      </c>
      <c r="O1319" s="11" t="s">
        <v>2127</v>
      </c>
      <c r="P1319" s="11" t="s">
        <v>83</v>
      </c>
    </row>
    <row r="1320" hidden="1">
      <c r="A1320" s="11">
        <v>1315.0</v>
      </c>
      <c r="B1320" s="11" t="s">
        <v>522</v>
      </c>
      <c r="C1320" s="11" t="s">
        <v>2609</v>
      </c>
      <c r="D1320" s="11" t="s">
        <v>120</v>
      </c>
      <c r="E1320" s="11" t="s">
        <v>523</v>
      </c>
      <c r="F1320" s="21"/>
      <c r="G1320" s="11" t="s">
        <v>96</v>
      </c>
      <c r="H1320" s="153">
        <v>40135.0</v>
      </c>
      <c r="I1320" s="11" t="s">
        <v>2121</v>
      </c>
      <c r="J1320" s="11" t="s">
        <v>2122</v>
      </c>
      <c r="K1320" s="11" t="s">
        <v>2122</v>
      </c>
      <c r="L1320" s="11" t="s">
        <v>2123</v>
      </c>
      <c r="M1320" s="11" t="s">
        <v>2124</v>
      </c>
      <c r="N1320" s="11" t="s">
        <v>1764</v>
      </c>
      <c r="O1320" s="11" t="s">
        <v>2129</v>
      </c>
      <c r="P1320" s="11" t="s">
        <v>83</v>
      </c>
    </row>
    <row r="1321" hidden="1">
      <c r="A1321" s="11">
        <v>1316.0</v>
      </c>
      <c r="B1321" s="11" t="s">
        <v>931</v>
      </c>
      <c r="C1321" s="11" t="s">
        <v>2283</v>
      </c>
      <c r="D1321" s="11" t="s">
        <v>145</v>
      </c>
      <c r="E1321" s="11" t="s">
        <v>77</v>
      </c>
      <c r="F1321" s="21"/>
      <c r="G1321" s="11" t="s">
        <v>79</v>
      </c>
      <c r="H1321" s="152">
        <v>38930.0</v>
      </c>
      <c r="I1321" s="11" t="s">
        <v>2121</v>
      </c>
      <c r="J1321" s="11" t="s">
        <v>2122</v>
      </c>
      <c r="K1321" s="11" t="s">
        <v>2122</v>
      </c>
      <c r="L1321" s="11" t="s">
        <v>2123</v>
      </c>
      <c r="M1321" s="11" t="s">
        <v>2124</v>
      </c>
      <c r="N1321" s="11" t="s">
        <v>80</v>
      </c>
      <c r="O1321" s="11" t="s">
        <v>2131</v>
      </c>
      <c r="P1321" s="11" t="s">
        <v>81</v>
      </c>
    </row>
    <row r="1322" hidden="1">
      <c r="A1322" s="11">
        <v>1317.0</v>
      </c>
      <c r="B1322" s="11" t="s">
        <v>1714</v>
      </c>
      <c r="C1322" s="11" t="s">
        <v>79</v>
      </c>
      <c r="D1322" s="11" t="s">
        <v>246</v>
      </c>
      <c r="E1322" s="11" t="s">
        <v>558</v>
      </c>
      <c r="F1322" s="21"/>
      <c r="G1322" s="11" t="s">
        <v>79</v>
      </c>
      <c r="H1322" s="152">
        <v>36585.0</v>
      </c>
      <c r="I1322" s="11" t="s">
        <v>2121</v>
      </c>
      <c r="J1322" s="11" t="s">
        <v>2122</v>
      </c>
      <c r="K1322" s="11" t="s">
        <v>2122</v>
      </c>
      <c r="L1322" s="11" t="s">
        <v>2123</v>
      </c>
      <c r="M1322" s="11" t="s">
        <v>2124</v>
      </c>
      <c r="N1322" s="11" t="s">
        <v>1547</v>
      </c>
      <c r="O1322" s="11" t="s">
        <v>2139</v>
      </c>
      <c r="P1322" s="11" t="s">
        <v>90</v>
      </c>
    </row>
    <row r="1323" hidden="1">
      <c r="A1323" s="11">
        <v>1318.0</v>
      </c>
      <c r="B1323" s="11" t="s">
        <v>1573</v>
      </c>
      <c r="C1323" s="11" t="s">
        <v>2135</v>
      </c>
      <c r="D1323" s="11" t="s">
        <v>151</v>
      </c>
      <c r="E1323" s="11" t="s">
        <v>1574</v>
      </c>
      <c r="F1323" s="21"/>
      <c r="G1323" s="11" t="s">
        <v>96</v>
      </c>
      <c r="H1323" s="152">
        <v>37046.0</v>
      </c>
      <c r="I1323" s="11" t="s">
        <v>2121</v>
      </c>
      <c r="J1323" s="11" t="s">
        <v>2122</v>
      </c>
      <c r="K1323" s="11" t="s">
        <v>2122</v>
      </c>
      <c r="L1323" s="11" t="s">
        <v>2123</v>
      </c>
      <c r="M1323" s="11" t="s">
        <v>2124</v>
      </c>
      <c r="N1323" s="11" t="s">
        <v>1284</v>
      </c>
      <c r="O1323" s="11" t="s">
        <v>2136</v>
      </c>
      <c r="P1323" s="11" t="s">
        <v>90</v>
      </c>
    </row>
    <row r="1324" hidden="1">
      <c r="A1324" s="11">
        <v>1319.0</v>
      </c>
      <c r="B1324" s="11" t="s">
        <v>1513</v>
      </c>
      <c r="C1324" s="11" t="s">
        <v>2156</v>
      </c>
      <c r="D1324" s="11" t="s">
        <v>1514</v>
      </c>
      <c r="E1324" s="21"/>
      <c r="F1324" s="21"/>
      <c r="G1324" s="11" t="s">
        <v>96</v>
      </c>
      <c r="H1324" s="152">
        <v>38472.0</v>
      </c>
      <c r="I1324" s="11" t="s">
        <v>2130</v>
      </c>
      <c r="J1324" s="11" t="s">
        <v>2122</v>
      </c>
      <c r="K1324" s="11" t="s">
        <v>2122</v>
      </c>
      <c r="L1324" s="11" t="s">
        <v>2123</v>
      </c>
      <c r="M1324" s="11" t="s">
        <v>2124</v>
      </c>
      <c r="N1324" s="11" t="s">
        <v>1302</v>
      </c>
      <c r="O1324" s="11" t="s">
        <v>2164</v>
      </c>
      <c r="P1324" s="11" t="s">
        <v>81</v>
      </c>
    </row>
    <row r="1325" hidden="1">
      <c r="A1325" s="11">
        <v>1320.0</v>
      </c>
      <c r="B1325" s="11" t="s">
        <v>301</v>
      </c>
      <c r="C1325" s="11" t="s">
        <v>2137</v>
      </c>
      <c r="D1325" s="11" t="s">
        <v>272</v>
      </c>
      <c r="E1325" s="11" t="s">
        <v>78</v>
      </c>
      <c r="F1325" s="21"/>
      <c r="G1325" s="11" t="s">
        <v>79</v>
      </c>
      <c r="H1325" s="152">
        <v>37627.0</v>
      </c>
      <c r="I1325" s="11" t="s">
        <v>2138</v>
      </c>
      <c r="J1325" s="11" t="s">
        <v>2122</v>
      </c>
      <c r="K1325" s="11" t="s">
        <v>2122</v>
      </c>
      <c r="L1325" s="11" t="s">
        <v>2123</v>
      </c>
      <c r="M1325" s="11" t="s">
        <v>2124</v>
      </c>
      <c r="N1325" s="11" t="s">
        <v>1414</v>
      </c>
      <c r="O1325" s="11" t="s">
        <v>2150</v>
      </c>
      <c r="P1325" s="11" t="s">
        <v>81</v>
      </c>
    </row>
    <row r="1326" hidden="1">
      <c r="A1326" s="11">
        <v>1321.0</v>
      </c>
      <c r="B1326" s="11" t="s">
        <v>301</v>
      </c>
      <c r="C1326" s="11" t="s">
        <v>2137</v>
      </c>
      <c r="D1326" s="11" t="s">
        <v>132</v>
      </c>
      <c r="E1326" s="11" t="s">
        <v>77</v>
      </c>
      <c r="F1326" s="21"/>
      <c r="G1326" s="11" t="s">
        <v>79</v>
      </c>
      <c r="H1326" s="152">
        <v>39314.0</v>
      </c>
      <c r="I1326" s="11" t="s">
        <v>2138</v>
      </c>
      <c r="J1326" s="11" t="s">
        <v>2122</v>
      </c>
      <c r="K1326" s="11" t="s">
        <v>2122</v>
      </c>
      <c r="L1326" s="11" t="s">
        <v>2123</v>
      </c>
      <c r="M1326" s="11" t="s">
        <v>2124</v>
      </c>
      <c r="N1326" s="11" t="s">
        <v>851</v>
      </c>
      <c r="O1326" s="11" t="s">
        <v>2152</v>
      </c>
      <c r="P1326" s="11" t="s">
        <v>83</v>
      </c>
    </row>
    <row r="1327" hidden="1">
      <c r="A1327" s="11">
        <v>1322.0</v>
      </c>
      <c r="B1327" s="11" t="s">
        <v>301</v>
      </c>
      <c r="C1327" s="11" t="s">
        <v>2177</v>
      </c>
      <c r="D1327" s="11" t="s">
        <v>1715</v>
      </c>
      <c r="E1327" s="11" t="s">
        <v>1716</v>
      </c>
      <c r="F1327" s="11" t="s">
        <v>110</v>
      </c>
      <c r="G1327" s="11" t="s">
        <v>96</v>
      </c>
      <c r="H1327" s="152">
        <v>36752.0</v>
      </c>
      <c r="I1327" s="11" t="s">
        <v>2121</v>
      </c>
      <c r="J1327" s="11" t="s">
        <v>2122</v>
      </c>
      <c r="K1327" s="11" t="s">
        <v>2122</v>
      </c>
      <c r="L1327" s="11" t="s">
        <v>2123</v>
      </c>
      <c r="M1327" s="11" t="s">
        <v>2124</v>
      </c>
      <c r="N1327" s="11" t="s">
        <v>1547</v>
      </c>
      <c r="O1327" s="11" t="s">
        <v>2139</v>
      </c>
      <c r="P1327" s="11" t="s">
        <v>90</v>
      </c>
    </row>
    <row r="1328" hidden="1">
      <c r="A1328" s="11">
        <v>1323.0</v>
      </c>
      <c r="B1328" s="11" t="s">
        <v>2610</v>
      </c>
      <c r="C1328" s="11" t="s">
        <v>2144</v>
      </c>
      <c r="D1328" s="11" t="s">
        <v>213</v>
      </c>
      <c r="E1328" s="11" t="s">
        <v>78</v>
      </c>
      <c r="F1328" s="21"/>
      <c r="G1328" s="11" t="s">
        <v>79</v>
      </c>
      <c r="H1328" s="152">
        <v>36264.0</v>
      </c>
      <c r="I1328" s="11" t="s">
        <v>2121</v>
      </c>
      <c r="J1328" s="11" t="s">
        <v>2122</v>
      </c>
      <c r="K1328" s="11" t="s">
        <v>2122</v>
      </c>
      <c r="L1328" s="11" t="s">
        <v>2123</v>
      </c>
      <c r="M1328" s="11" t="s">
        <v>2124</v>
      </c>
      <c r="N1328" s="11" t="s">
        <v>1722</v>
      </c>
      <c r="O1328" s="11" t="s">
        <v>2134</v>
      </c>
      <c r="P1328" s="11" t="s">
        <v>90</v>
      </c>
    </row>
    <row r="1329" hidden="1">
      <c r="A1329" s="11">
        <v>1324.0</v>
      </c>
      <c r="B1329" s="11" t="s">
        <v>1717</v>
      </c>
      <c r="C1329" s="11" t="s">
        <v>70</v>
      </c>
      <c r="D1329" s="11" t="s">
        <v>200</v>
      </c>
      <c r="E1329" s="21"/>
      <c r="F1329" s="21"/>
      <c r="G1329" s="11" t="s">
        <v>96</v>
      </c>
      <c r="H1329" s="152">
        <v>36892.0</v>
      </c>
      <c r="I1329" s="11" t="s">
        <v>2138</v>
      </c>
      <c r="J1329" s="11" t="s">
        <v>2122</v>
      </c>
      <c r="K1329" s="11" t="s">
        <v>2122</v>
      </c>
      <c r="L1329" s="11" t="s">
        <v>2123</v>
      </c>
      <c r="M1329" s="11" t="s">
        <v>2124</v>
      </c>
      <c r="N1329" s="11" t="s">
        <v>1547</v>
      </c>
      <c r="O1329" s="11" t="s">
        <v>2139</v>
      </c>
      <c r="P1329" s="11" t="s">
        <v>90</v>
      </c>
    </row>
    <row r="1330" hidden="1">
      <c r="A1330" s="11">
        <v>1325.0</v>
      </c>
      <c r="B1330" s="11" t="s">
        <v>2611</v>
      </c>
      <c r="C1330" s="11" t="s">
        <v>2148</v>
      </c>
      <c r="D1330" s="11" t="s">
        <v>935</v>
      </c>
      <c r="E1330" s="21"/>
      <c r="F1330" s="21"/>
      <c r="G1330" s="11" t="s">
        <v>79</v>
      </c>
      <c r="H1330" s="153">
        <v>36444.0</v>
      </c>
      <c r="I1330" s="11" t="s">
        <v>2121</v>
      </c>
      <c r="J1330" s="11" t="s">
        <v>2122</v>
      </c>
      <c r="K1330" s="11" t="s">
        <v>2122</v>
      </c>
      <c r="L1330" s="11" t="s">
        <v>2123</v>
      </c>
      <c r="M1330" s="11" t="s">
        <v>2124</v>
      </c>
      <c r="N1330" s="11" t="s">
        <v>1722</v>
      </c>
      <c r="O1330" s="11" t="s">
        <v>2134</v>
      </c>
      <c r="P1330" s="11" t="s">
        <v>90</v>
      </c>
    </row>
    <row r="1331" hidden="1">
      <c r="A1331" s="11">
        <v>1326.0</v>
      </c>
      <c r="B1331" s="11" t="s">
        <v>1277</v>
      </c>
      <c r="C1331" s="11" t="s">
        <v>2339</v>
      </c>
      <c r="D1331" s="11" t="s">
        <v>285</v>
      </c>
      <c r="E1331" s="11" t="s">
        <v>1278</v>
      </c>
      <c r="F1331" s="21"/>
      <c r="G1331" s="11" t="s">
        <v>96</v>
      </c>
      <c r="H1331" s="152">
        <v>37815.0</v>
      </c>
      <c r="I1331" s="11" t="s">
        <v>2138</v>
      </c>
      <c r="J1331" s="11" t="s">
        <v>2122</v>
      </c>
      <c r="K1331" s="11" t="s">
        <v>2122</v>
      </c>
      <c r="L1331" s="11" t="s">
        <v>2123</v>
      </c>
      <c r="M1331" s="11" t="s">
        <v>2124</v>
      </c>
      <c r="N1331" s="11" t="s">
        <v>513</v>
      </c>
      <c r="O1331" s="11" t="s">
        <v>2171</v>
      </c>
      <c r="P1331" s="11" t="s">
        <v>90</v>
      </c>
    </row>
    <row r="1332" hidden="1">
      <c r="A1332" s="11">
        <v>1327.0</v>
      </c>
      <c r="B1332" s="11" t="s">
        <v>725</v>
      </c>
      <c r="C1332" s="11" t="s">
        <v>71</v>
      </c>
      <c r="D1332" s="11" t="s">
        <v>2612</v>
      </c>
      <c r="E1332" s="21"/>
      <c r="F1332" s="21"/>
      <c r="G1332" s="11" t="s">
        <v>96</v>
      </c>
      <c r="H1332" s="153">
        <v>39778.0</v>
      </c>
      <c r="I1332" s="11" t="s">
        <v>2121</v>
      </c>
      <c r="J1332" s="11" t="s">
        <v>2122</v>
      </c>
      <c r="K1332" s="11" t="s">
        <v>2122</v>
      </c>
      <c r="L1332" s="11" t="s">
        <v>2123</v>
      </c>
      <c r="M1332" s="11" t="s">
        <v>2124</v>
      </c>
      <c r="N1332" s="11" t="s">
        <v>466</v>
      </c>
      <c r="O1332" s="11" t="s">
        <v>2127</v>
      </c>
      <c r="P1332" s="11" t="s">
        <v>83</v>
      </c>
    </row>
    <row r="1333" hidden="1">
      <c r="A1333" s="11">
        <v>1328.0</v>
      </c>
      <c r="B1333" s="11" t="s">
        <v>845</v>
      </c>
      <c r="C1333" s="11" t="s">
        <v>79</v>
      </c>
      <c r="D1333" s="11" t="s">
        <v>237</v>
      </c>
      <c r="E1333" s="11" t="s">
        <v>197</v>
      </c>
      <c r="F1333" s="11" t="s">
        <v>719</v>
      </c>
      <c r="G1333" s="11" t="s">
        <v>79</v>
      </c>
      <c r="H1333" s="152">
        <v>39225.0</v>
      </c>
      <c r="I1333" s="11" t="s">
        <v>2138</v>
      </c>
      <c r="J1333" s="11" t="s">
        <v>2122</v>
      </c>
      <c r="K1333" s="11" t="s">
        <v>2122</v>
      </c>
      <c r="L1333" s="11" t="s">
        <v>2123</v>
      </c>
      <c r="M1333" s="11" t="s">
        <v>2124</v>
      </c>
      <c r="N1333" s="11" t="s">
        <v>904</v>
      </c>
      <c r="O1333" s="11" t="s">
        <v>2152</v>
      </c>
      <c r="P1333" s="11" t="s">
        <v>83</v>
      </c>
    </row>
    <row r="1334" hidden="1">
      <c r="A1334" s="11">
        <v>1329.0</v>
      </c>
      <c r="B1334" s="11" t="s">
        <v>1575</v>
      </c>
      <c r="C1334" s="11" t="s">
        <v>2497</v>
      </c>
      <c r="D1334" s="11" t="s">
        <v>427</v>
      </c>
      <c r="E1334" s="11" t="s">
        <v>77</v>
      </c>
      <c r="F1334" s="21"/>
      <c r="G1334" s="11" t="s">
        <v>79</v>
      </c>
      <c r="H1334" s="152">
        <v>37035.0</v>
      </c>
      <c r="I1334" s="11" t="s">
        <v>2121</v>
      </c>
      <c r="J1334" s="11" t="s">
        <v>2122</v>
      </c>
      <c r="K1334" s="11" t="s">
        <v>2122</v>
      </c>
      <c r="L1334" s="11" t="s">
        <v>2123</v>
      </c>
      <c r="M1334" s="11" t="s">
        <v>2124</v>
      </c>
      <c r="N1334" s="11" t="s">
        <v>1284</v>
      </c>
      <c r="O1334" s="11" t="s">
        <v>2136</v>
      </c>
      <c r="P1334" s="11" t="s">
        <v>90</v>
      </c>
    </row>
    <row r="1335">
      <c r="A1335" s="11">
        <v>1330.0</v>
      </c>
      <c r="B1335" s="11" t="s">
        <v>1627</v>
      </c>
      <c r="C1335" s="11" t="s">
        <v>2126</v>
      </c>
      <c r="D1335" s="11" t="s">
        <v>1293</v>
      </c>
      <c r="E1335" s="11" t="s">
        <v>151</v>
      </c>
      <c r="F1335" s="21"/>
      <c r="G1335" s="11" t="s">
        <v>96</v>
      </c>
      <c r="H1335" s="152">
        <v>36980.0</v>
      </c>
      <c r="I1335" s="11" t="s">
        <v>2121</v>
      </c>
      <c r="J1335" s="11" t="s">
        <v>2122</v>
      </c>
      <c r="K1335" s="11" t="s">
        <v>2122</v>
      </c>
      <c r="L1335" s="11" t="s">
        <v>2123</v>
      </c>
      <c r="M1335" s="11" t="s">
        <v>2124</v>
      </c>
      <c r="N1335" s="11" t="s">
        <v>1410</v>
      </c>
      <c r="O1335" s="11" t="s">
        <v>2139</v>
      </c>
      <c r="P1335" s="11" t="s">
        <v>90</v>
      </c>
    </row>
    <row r="1336" hidden="1">
      <c r="A1336" s="11">
        <v>1331.0</v>
      </c>
      <c r="B1336" s="11" t="s">
        <v>2613</v>
      </c>
      <c r="C1336" s="11" t="s">
        <v>2153</v>
      </c>
      <c r="D1336" s="11" t="s">
        <v>132</v>
      </c>
      <c r="E1336" s="11" t="s">
        <v>335</v>
      </c>
      <c r="F1336" s="21"/>
      <c r="G1336" s="11" t="s">
        <v>79</v>
      </c>
      <c r="H1336" s="152">
        <v>41329.0</v>
      </c>
      <c r="I1336" s="11" t="s">
        <v>2121</v>
      </c>
      <c r="J1336" s="11" t="s">
        <v>2122</v>
      </c>
      <c r="K1336" s="11" t="s">
        <v>2122</v>
      </c>
      <c r="L1336" s="11" t="s">
        <v>2123</v>
      </c>
      <c r="M1336" s="11" t="s">
        <v>2124</v>
      </c>
      <c r="N1336" s="11" t="s">
        <v>1753</v>
      </c>
      <c r="O1336" s="11" t="s">
        <v>2213</v>
      </c>
      <c r="P1336" s="11" t="s">
        <v>2205</v>
      </c>
    </row>
    <row r="1337" hidden="1">
      <c r="A1337" s="11">
        <v>1332.0</v>
      </c>
      <c r="B1337" s="11" t="s">
        <v>2614</v>
      </c>
      <c r="C1337" s="11" t="s">
        <v>2167</v>
      </c>
      <c r="D1337" s="11" t="s">
        <v>259</v>
      </c>
      <c r="E1337" s="11" t="s">
        <v>110</v>
      </c>
      <c r="F1337" s="21"/>
      <c r="G1337" s="11" t="s">
        <v>96</v>
      </c>
      <c r="H1337" s="153">
        <v>42000.0</v>
      </c>
      <c r="I1337" s="11" t="s">
        <v>2121</v>
      </c>
      <c r="J1337" s="11" t="s">
        <v>2122</v>
      </c>
      <c r="K1337" s="11" t="s">
        <v>2122</v>
      </c>
      <c r="L1337" s="11" t="s">
        <v>2123</v>
      </c>
      <c r="M1337" s="11" t="s">
        <v>2124</v>
      </c>
      <c r="N1337" s="11" t="s">
        <v>2259</v>
      </c>
      <c r="O1337" s="11" t="s">
        <v>2260</v>
      </c>
      <c r="P1337" s="11" t="s">
        <v>2205</v>
      </c>
    </row>
    <row r="1338" hidden="1">
      <c r="A1338" s="11">
        <v>1333.0</v>
      </c>
      <c r="B1338" s="11" t="s">
        <v>315</v>
      </c>
      <c r="C1338" s="11" t="s">
        <v>70</v>
      </c>
      <c r="D1338" s="11" t="s">
        <v>235</v>
      </c>
      <c r="E1338" s="11" t="s">
        <v>316</v>
      </c>
      <c r="F1338" s="21"/>
      <c r="G1338" s="11" t="s">
        <v>96</v>
      </c>
      <c r="H1338" s="152">
        <v>40602.0</v>
      </c>
      <c r="I1338" s="11" t="s">
        <v>2121</v>
      </c>
      <c r="J1338" s="11" t="s">
        <v>2122</v>
      </c>
      <c r="K1338" s="11" t="s">
        <v>2122</v>
      </c>
      <c r="L1338" s="11" t="s">
        <v>2123</v>
      </c>
      <c r="M1338" s="11" t="s">
        <v>2124</v>
      </c>
      <c r="N1338" s="11" t="s">
        <v>1005</v>
      </c>
      <c r="O1338" s="11" t="s">
        <v>2155</v>
      </c>
      <c r="P1338" s="11" t="s">
        <v>83</v>
      </c>
    </row>
    <row r="1339" hidden="1">
      <c r="A1339" s="11">
        <v>1334.0</v>
      </c>
      <c r="B1339" s="11" t="s">
        <v>1301</v>
      </c>
      <c r="C1339" s="11" t="s">
        <v>79</v>
      </c>
      <c r="D1339" s="11" t="s">
        <v>272</v>
      </c>
      <c r="E1339" s="11" t="s">
        <v>515</v>
      </c>
      <c r="F1339" s="21"/>
      <c r="G1339" s="11" t="s">
        <v>79</v>
      </c>
      <c r="H1339" s="152">
        <v>38494.0</v>
      </c>
      <c r="I1339" s="11" t="s">
        <v>2138</v>
      </c>
      <c r="J1339" s="11" t="s">
        <v>2122</v>
      </c>
      <c r="K1339" s="11" t="s">
        <v>2122</v>
      </c>
      <c r="L1339" s="11" t="s">
        <v>2123</v>
      </c>
      <c r="M1339" s="11" t="s">
        <v>2124</v>
      </c>
      <c r="N1339" s="11" t="s">
        <v>937</v>
      </c>
      <c r="O1339" s="11" t="s">
        <v>2125</v>
      </c>
      <c r="P1339" s="11" t="s">
        <v>81</v>
      </c>
    </row>
    <row r="1340" hidden="1">
      <c r="A1340" s="11">
        <v>1335.0</v>
      </c>
      <c r="B1340" s="11" t="s">
        <v>1212</v>
      </c>
      <c r="C1340" s="11" t="s">
        <v>71</v>
      </c>
      <c r="D1340" s="11" t="s">
        <v>1213</v>
      </c>
      <c r="E1340" s="11" t="s">
        <v>716</v>
      </c>
      <c r="F1340" s="21"/>
      <c r="G1340" s="11" t="s">
        <v>79</v>
      </c>
      <c r="H1340" s="152">
        <v>37431.0</v>
      </c>
      <c r="I1340" s="11" t="s">
        <v>2121</v>
      </c>
      <c r="J1340" s="11" t="s">
        <v>2122</v>
      </c>
      <c r="K1340" s="11" t="s">
        <v>2122</v>
      </c>
      <c r="L1340" s="11" t="s">
        <v>2123</v>
      </c>
      <c r="M1340" s="11" t="s">
        <v>2124</v>
      </c>
      <c r="N1340" s="11" t="s">
        <v>312</v>
      </c>
      <c r="O1340" s="11" t="s">
        <v>2171</v>
      </c>
      <c r="P1340" s="11" t="s">
        <v>90</v>
      </c>
    </row>
    <row r="1341" hidden="1">
      <c r="A1341" s="11">
        <v>1336.0</v>
      </c>
      <c r="B1341" s="11" t="s">
        <v>665</v>
      </c>
      <c r="C1341" s="11" t="s">
        <v>79</v>
      </c>
      <c r="D1341" s="11" t="s">
        <v>130</v>
      </c>
      <c r="E1341" s="11" t="s">
        <v>157</v>
      </c>
      <c r="F1341" s="21"/>
      <c r="G1341" s="11" t="s">
        <v>79</v>
      </c>
      <c r="H1341" s="153">
        <v>40136.0</v>
      </c>
      <c r="I1341" s="11" t="s">
        <v>2121</v>
      </c>
      <c r="J1341" s="11" t="s">
        <v>2122</v>
      </c>
      <c r="K1341" s="11" t="s">
        <v>2122</v>
      </c>
      <c r="L1341" s="11" t="s">
        <v>2123</v>
      </c>
      <c r="M1341" s="11" t="s">
        <v>2124</v>
      </c>
      <c r="N1341" s="11" t="s">
        <v>396</v>
      </c>
      <c r="O1341" s="11" t="s">
        <v>2127</v>
      </c>
      <c r="P1341" s="11" t="s">
        <v>83</v>
      </c>
    </row>
    <row r="1342" hidden="1">
      <c r="A1342" s="11">
        <v>1337.0</v>
      </c>
      <c r="B1342" s="11" t="s">
        <v>463</v>
      </c>
      <c r="C1342" s="11" t="s">
        <v>2177</v>
      </c>
      <c r="D1342" s="11" t="s">
        <v>78</v>
      </c>
      <c r="E1342" s="21"/>
      <c r="F1342" s="21"/>
      <c r="G1342" s="11" t="s">
        <v>79</v>
      </c>
      <c r="H1342" s="152">
        <v>40357.0</v>
      </c>
      <c r="I1342" s="11" t="s">
        <v>2121</v>
      </c>
      <c r="J1342" s="11" t="s">
        <v>2122</v>
      </c>
      <c r="K1342" s="11" t="s">
        <v>2122</v>
      </c>
      <c r="L1342" s="11" t="s">
        <v>2123</v>
      </c>
      <c r="M1342" s="11" t="s">
        <v>2124</v>
      </c>
      <c r="N1342" s="11" t="s">
        <v>1763</v>
      </c>
      <c r="O1342" s="11" t="s">
        <v>2129</v>
      </c>
      <c r="P1342" s="11" t="s">
        <v>83</v>
      </c>
    </row>
    <row r="1343" hidden="1">
      <c r="A1343" s="11">
        <v>1338.0</v>
      </c>
      <c r="B1343" s="11" t="s">
        <v>2615</v>
      </c>
      <c r="C1343" s="11" t="s">
        <v>2177</v>
      </c>
      <c r="D1343" s="11" t="s">
        <v>617</v>
      </c>
      <c r="E1343" s="11" t="s">
        <v>151</v>
      </c>
      <c r="F1343" s="21"/>
      <c r="G1343" s="11" t="s">
        <v>96</v>
      </c>
      <c r="H1343" s="152">
        <v>37371.0</v>
      </c>
      <c r="I1343" s="11" t="s">
        <v>2121</v>
      </c>
      <c r="J1343" s="11" t="s">
        <v>2122</v>
      </c>
      <c r="K1343" s="11" t="s">
        <v>2122</v>
      </c>
      <c r="L1343" s="11" t="s">
        <v>2123</v>
      </c>
      <c r="M1343" s="11" t="s">
        <v>2124</v>
      </c>
      <c r="N1343" s="11" t="s">
        <v>995</v>
      </c>
      <c r="O1343" s="11" t="s">
        <v>2136</v>
      </c>
      <c r="P1343" s="11" t="s">
        <v>90</v>
      </c>
    </row>
    <row r="1344" hidden="1">
      <c r="A1344" s="11">
        <v>1339.0</v>
      </c>
      <c r="B1344" s="11" t="s">
        <v>1178</v>
      </c>
      <c r="C1344" s="11" t="s">
        <v>2167</v>
      </c>
      <c r="D1344" s="11" t="s">
        <v>303</v>
      </c>
      <c r="E1344" s="11" t="s">
        <v>1179</v>
      </c>
      <c r="F1344" s="21"/>
      <c r="G1344" s="11" t="s">
        <v>96</v>
      </c>
      <c r="H1344" s="152">
        <v>38925.0</v>
      </c>
      <c r="I1344" s="11" t="s">
        <v>2138</v>
      </c>
      <c r="J1344" s="11" t="s">
        <v>2122</v>
      </c>
      <c r="K1344" s="11" t="s">
        <v>2122</v>
      </c>
      <c r="L1344" s="11" t="s">
        <v>2123</v>
      </c>
      <c r="M1344" s="11" t="s">
        <v>2124</v>
      </c>
      <c r="N1344" s="11" t="s">
        <v>508</v>
      </c>
      <c r="O1344" s="11" t="s">
        <v>2131</v>
      </c>
      <c r="P1344" s="11" t="s">
        <v>81</v>
      </c>
    </row>
    <row r="1345" hidden="1">
      <c r="A1345" s="11">
        <v>1340.0</v>
      </c>
      <c r="B1345" s="11" t="s">
        <v>1281</v>
      </c>
      <c r="C1345" s="11" t="s">
        <v>79</v>
      </c>
      <c r="D1345" s="11" t="s">
        <v>1517</v>
      </c>
      <c r="E1345" s="21"/>
      <c r="F1345" s="21"/>
      <c r="G1345" s="11" t="s">
        <v>79</v>
      </c>
      <c r="H1345" s="152">
        <v>37338.0</v>
      </c>
      <c r="I1345" s="11" t="s">
        <v>2130</v>
      </c>
      <c r="J1345" s="11" t="s">
        <v>2545</v>
      </c>
      <c r="K1345" s="11" t="s">
        <v>2206</v>
      </c>
      <c r="L1345" s="11" t="s">
        <v>2123</v>
      </c>
      <c r="M1345" s="11" t="s">
        <v>2545</v>
      </c>
      <c r="N1345" s="11" t="s">
        <v>1136</v>
      </c>
      <c r="O1345" s="11" t="s">
        <v>2136</v>
      </c>
      <c r="P1345" s="11" t="s">
        <v>90</v>
      </c>
    </row>
    <row r="1346" hidden="1">
      <c r="A1346" s="11">
        <v>1341.0</v>
      </c>
      <c r="B1346" s="11" t="s">
        <v>1281</v>
      </c>
      <c r="C1346" s="11" t="s">
        <v>79</v>
      </c>
      <c r="D1346" s="11" t="s">
        <v>1282</v>
      </c>
      <c r="E1346" s="21"/>
      <c r="F1346" s="21"/>
      <c r="G1346" s="11" t="s">
        <v>79</v>
      </c>
      <c r="H1346" s="152">
        <v>37877.0</v>
      </c>
      <c r="I1346" s="11" t="s">
        <v>2130</v>
      </c>
      <c r="J1346" s="11" t="s">
        <v>2545</v>
      </c>
      <c r="K1346" s="11" t="s">
        <v>2206</v>
      </c>
      <c r="L1346" s="11" t="s">
        <v>2123</v>
      </c>
      <c r="M1346" s="11" t="s">
        <v>2545</v>
      </c>
      <c r="N1346" s="11" t="s">
        <v>513</v>
      </c>
      <c r="O1346" s="11" t="s">
        <v>2171</v>
      </c>
      <c r="P1346" s="11" t="s">
        <v>90</v>
      </c>
    </row>
    <row r="1347" hidden="1">
      <c r="A1347" s="11">
        <v>1342.0</v>
      </c>
      <c r="B1347" s="11" t="s">
        <v>2616</v>
      </c>
      <c r="C1347" s="11" t="s">
        <v>79</v>
      </c>
      <c r="D1347" s="11" t="s">
        <v>285</v>
      </c>
      <c r="E1347" s="11" t="s">
        <v>259</v>
      </c>
      <c r="F1347" s="21"/>
      <c r="G1347" s="11" t="s">
        <v>96</v>
      </c>
      <c r="H1347" s="152">
        <v>37884.0</v>
      </c>
      <c r="I1347" s="11" t="s">
        <v>2138</v>
      </c>
      <c r="J1347" s="11" t="s">
        <v>2122</v>
      </c>
      <c r="K1347" s="11" t="s">
        <v>2122</v>
      </c>
      <c r="L1347" s="11" t="s">
        <v>2123</v>
      </c>
      <c r="M1347" s="11" t="s">
        <v>2124</v>
      </c>
      <c r="N1347" s="11" t="s">
        <v>1414</v>
      </c>
      <c r="O1347" s="11" t="s">
        <v>2150</v>
      </c>
      <c r="P1347" s="11" t="s">
        <v>81</v>
      </c>
    </row>
    <row r="1348" hidden="1">
      <c r="A1348" s="11">
        <v>1343.0</v>
      </c>
      <c r="B1348" s="11" t="s">
        <v>172</v>
      </c>
      <c r="C1348" s="11" t="s">
        <v>2142</v>
      </c>
      <c r="D1348" s="11" t="s">
        <v>185</v>
      </c>
      <c r="E1348" s="21"/>
      <c r="F1348" s="21"/>
      <c r="G1348" s="11" t="s">
        <v>79</v>
      </c>
      <c r="H1348" s="152">
        <v>40396.0</v>
      </c>
      <c r="I1348" s="11" t="s">
        <v>2340</v>
      </c>
      <c r="J1348" s="11" t="s">
        <v>2122</v>
      </c>
      <c r="K1348" s="11" t="s">
        <v>2122</v>
      </c>
      <c r="L1348" s="11" t="s">
        <v>2123</v>
      </c>
      <c r="M1348" s="11" t="s">
        <v>2124</v>
      </c>
      <c r="N1348" s="11" t="s">
        <v>1764</v>
      </c>
      <c r="O1348" s="11" t="s">
        <v>2129</v>
      </c>
      <c r="P1348" s="11" t="s">
        <v>83</v>
      </c>
    </row>
    <row r="1349" hidden="1">
      <c r="A1349" s="11">
        <v>1344.0</v>
      </c>
      <c r="B1349" s="11" t="s">
        <v>172</v>
      </c>
      <c r="C1349" s="11" t="s">
        <v>2142</v>
      </c>
      <c r="D1349" s="11" t="s">
        <v>252</v>
      </c>
      <c r="E1349" s="21"/>
      <c r="F1349" s="21"/>
      <c r="G1349" s="11" t="s">
        <v>96</v>
      </c>
      <c r="H1349" s="152">
        <v>39289.0</v>
      </c>
      <c r="I1349" s="11" t="s">
        <v>2190</v>
      </c>
      <c r="J1349" s="11" t="s">
        <v>2122</v>
      </c>
      <c r="K1349" s="11" t="s">
        <v>2122</v>
      </c>
      <c r="L1349" s="11" t="s">
        <v>2123</v>
      </c>
      <c r="M1349" s="11" t="s">
        <v>2124</v>
      </c>
      <c r="N1349" s="11" t="s">
        <v>795</v>
      </c>
      <c r="O1349" s="11" t="s">
        <v>2152</v>
      </c>
      <c r="P1349" s="11" t="s">
        <v>83</v>
      </c>
    </row>
    <row r="1350" hidden="1">
      <c r="A1350" s="11">
        <v>1345.0</v>
      </c>
      <c r="B1350" s="11" t="s">
        <v>172</v>
      </c>
      <c r="C1350" s="11" t="s">
        <v>71</v>
      </c>
      <c r="D1350" s="11" t="s">
        <v>590</v>
      </c>
      <c r="E1350" s="21"/>
      <c r="F1350" s="21"/>
      <c r="G1350" s="11" t="s">
        <v>96</v>
      </c>
      <c r="H1350" s="152">
        <v>40309.0</v>
      </c>
      <c r="I1350" s="11" t="s">
        <v>2121</v>
      </c>
      <c r="J1350" s="11" t="s">
        <v>2122</v>
      </c>
      <c r="K1350" s="11" t="s">
        <v>2122</v>
      </c>
      <c r="L1350" s="11" t="s">
        <v>2123</v>
      </c>
      <c r="M1350" s="11" t="s">
        <v>2124</v>
      </c>
      <c r="N1350" s="11" t="s">
        <v>1768</v>
      </c>
      <c r="O1350" s="11" t="s">
        <v>2129</v>
      </c>
      <c r="P1350" s="11" t="s">
        <v>83</v>
      </c>
    </row>
    <row r="1351" hidden="1">
      <c r="A1351" s="11">
        <v>1346.0</v>
      </c>
      <c r="B1351" s="11" t="s">
        <v>387</v>
      </c>
      <c r="C1351" s="11" t="s">
        <v>2135</v>
      </c>
      <c r="D1351" s="11" t="s">
        <v>275</v>
      </c>
      <c r="E1351" s="11" t="s">
        <v>1350</v>
      </c>
      <c r="F1351" s="11" t="s">
        <v>1351</v>
      </c>
      <c r="G1351" s="11" t="s">
        <v>96</v>
      </c>
      <c r="H1351" s="152">
        <v>38869.0</v>
      </c>
      <c r="I1351" s="11" t="s">
        <v>2121</v>
      </c>
      <c r="J1351" s="11" t="s">
        <v>2122</v>
      </c>
      <c r="K1351" s="11" t="s">
        <v>2122</v>
      </c>
      <c r="L1351" s="11" t="s">
        <v>2123</v>
      </c>
      <c r="M1351" s="11" t="s">
        <v>2124</v>
      </c>
      <c r="N1351" s="11" t="s">
        <v>1078</v>
      </c>
      <c r="O1351" s="11" t="s">
        <v>2125</v>
      </c>
      <c r="P1351" s="11" t="s">
        <v>81</v>
      </c>
    </row>
    <row r="1352" hidden="1">
      <c r="A1352" s="11">
        <v>1347.0</v>
      </c>
      <c r="B1352" s="11" t="s">
        <v>387</v>
      </c>
      <c r="C1352" s="11" t="s">
        <v>2135</v>
      </c>
      <c r="D1352" s="11" t="s">
        <v>200</v>
      </c>
      <c r="E1352" s="11" t="s">
        <v>847</v>
      </c>
      <c r="F1352" s="11" t="s">
        <v>848</v>
      </c>
      <c r="G1352" s="11" t="s">
        <v>96</v>
      </c>
      <c r="H1352" s="152">
        <v>39454.0</v>
      </c>
      <c r="I1352" s="11" t="s">
        <v>2121</v>
      </c>
      <c r="J1352" s="11" t="s">
        <v>2122</v>
      </c>
      <c r="K1352" s="11" t="s">
        <v>2122</v>
      </c>
      <c r="L1352" s="11" t="s">
        <v>2123</v>
      </c>
      <c r="M1352" s="11" t="s">
        <v>2124</v>
      </c>
      <c r="N1352" s="11" t="s">
        <v>904</v>
      </c>
      <c r="O1352" s="11" t="s">
        <v>2152</v>
      </c>
      <c r="P1352" s="11" t="s">
        <v>83</v>
      </c>
    </row>
    <row r="1353" hidden="1">
      <c r="A1353" s="11">
        <v>1348.0</v>
      </c>
      <c r="B1353" s="11" t="s">
        <v>387</v>
      </c>
      <c r="C1353" s="11" t="s">
        <v>2135</v>
      </c>
      <c r="D1353" s="11" t="s">
        <v>388</v>
      </c>
      <c r="E1353" s="11" t="s">
        <v>110</v>
      </c>
      <c r="F1353" s="11" t="s">
        <v>389</v>
      </c>
      <c r="G1353" s="11" t="s">
        <v>96</v>
      </c>
      <c r="H1353" s="152">
        <v>40550.0</v>
      </c>
      <c r="I1353" s="11" t="s">
        <v>2121</v>
      </c>
      <c r="J1353" s="11" t="s">
        <v>2122</v>
      </c>
      <c r="K1353" s="11" t="s">
        <v>2122</v>
      </c>
      <c r="L1353" s="11" t="s">
        <v>2123</v>
      </c>
      <c r="M1353" s="11" t="s">
        <v>2124</v>
      </c>
      <c r="N1353" s="11" t="s">
        <v>1056</v>
      </c>
      <c r="O1353" s="11" t="s">
        <v>2155</v>
      </c>
      <c r="P1353" s="11" t="s">
        <v>83</v>
      </c>
    </row>
    <row r="1354" hidden="1">
      <c r="A1354" s="11">
        <v>1349.0</v>
      </c>
      <c r="B1354" s="11" t="s">
        <v>2617</v>
      </c>
      <c r="C1354" s="11" t="s">
        <v>2142</v>
      </c>
      <c r="D1354" s="11" t="s">
        <v>199</v>
      </c>
      <c r="E1354" s="21"/>
      <c r="F1354" s="21"/>
      <c r="G1354" s="11" t="s">
        <v>96</v>
      </c>
      <c r="H1354" s="153">
        <v>38336.0</v>
      </c>
      <c r="I1354" s="11" t="s">
        <v>2121</v>
      </c>
      <c r="J1354" s="11" t="s">
        <v>2122</v>
      </c>
      <c r="K1354" s="11" t="s">
        <v>2122</v>
      </c>
      <c r="L1354" s="11" t="s">
        <v>2123</v>
      </c>
      <c r="M1354" s="11" t="s">
        <v>2124</v>
      </c>
      <c r="N1354" s="11" t="s">
        <v>1182</v>
      </c>
      <c r="O1354" s="11" t="s">
        <v>2164</v>
      </c>
      <c r="P1354" s="11" t="s">
        <v>81</v>
      </c>
    </row>
    <row r="1355" hidden="1">
      <c r="A1355" s="11">
        <v>1350.0</v>
      </c>
      <c r="B1355" s="11" t="s">
        <v>666</v>
      </c>
      <c r="C1355" s="11" t="s">
        <v>2126</v>
      </c>
      <c r="D1355" s="11" t="s">
        <v>78</v>
      </c>
      <c r="E1355" s="21"/>
      <c r="F1355" s="21"/>
      <c r="G1355" s="11" t="s">
        <v>79</v>
      </c>
      <c r="H1355" s="152">
        <v>39791.0</v>
      </c>
      <c r="I1355" s="11" t="s">
        <v>2121</v>
      </c>
      <c r="J1355" s="11" t="s">
        <v>2122</v>
      </c>
      <c r="K1355" s="11" t="s">
        <v>2122</v>
      </c>
      <c r="L1355" s="11" t="s">
        <v>2123</v>
      </c>
      <c r="M1355" s="11" t="s">
        <v>2124</v>
      </c>
      <c r="N1355" s="11" t="s">
        <v>396</v>
      </c>
      <c r="O1355" s="11" t="s">
        <v>2127</v>
      </c>
      <c r="P1355" s="11" t="s">
        <v>83</v>
      </c>
    </row>
    <row r="1356" hidden="1">
      <c r="A1356" s="11">
        <v>1351.0</v>
      </c>
      <c r="B1356" s="11" t="s">
        <v>1069</v>
      </c>
      <c r="C1356" s="11" t="s">
        <v>70</v>
      </c>
      <c r="D1356" s="11" t="s">
        <v>353</v>
      </c>
      <c r="E1356" s="21"/>
      <c r="F1356" s="21"/>
      <c r="G1356" s="11" t="s">
        <v>79</v>
      </c>
      <c r="H1356" s="152">
        <v>38826.0</v>
      </c>
      <c r="I1356" s="11" t="s">
        <v>2138</v>
      </c>
      <c r="J1356" s="11" t="s">
        <v>2122</v>
      </c>
      <c r="K1356" s="11" t="s">
        <v>2122</v>
      </c>
      <c r="L1356" s="11" t="s">
        <v>2123</v>
      </c>
      <c r="M1356" s="11" t="s">
        <v>2124</v>
      </c>
      <c r="N1356" s="11" t="s">
        <v>279</v>
      </c>
      <c r="O1356" s="11" t="s">
        <v>2131</v>
      </c>
      <c r="P1356" s="11" t="s">
        <v>81</v>
      </c>
    </row>
    <row r="1357" hidden="1">
      <c r="A1357" s="11">
        <v>1352.0</v>
      </c>
      <c r="B1357" s="11" t="s">
        <v>1605</v>
      </c>
      <c r="C1357" s="11" t="s">
        <v>2368</v>
      </c>
      <c r="D1357" s="11" t="s">
        <v>259</v>
      </c>
      <c r="E1357" s="11" t="s">
        <v>236</v>
      </c>
      <c r="F1357" s="21"/>
      <c r="G1357" s="11" t="s">
        <v>96</v>
      </c>
      <c r="H1357" s="152">
        <v>37071.0</v>
      </c>
      <c r="I1357" s="11" t="s">
        <v>2138</v>
      </c>
      <c r="J1357" s="11" t="s">
        <v>2122</v>
      </c>
      <c r="K1357" s="11" t="s">
        <v>2122</v>
      </c>
      <c r="L1357" s="11" t="s">
        <v>2123</v>
      </c>
      <c r="M1357" s="11" t="s">
        <v>2124</v>
      </c>
      <c r="N1357" s="11" t="s">
        <v>1343</v>
      </c>
      <c r="O1357" s="11" t="s">
        <v>2136</v>
      </c>
      <c r="P1357" s="11" t="s">
        <v>90</v>
      </c>
    </row>
    <row r="1358" hidden="1">
      <c r="A1358" s="11">
        <v>1353.0</v>
      </c>
      <c r="B1358" s="11" t="s">
        <v>2618</v>
      </c>
      <c r="C1358" s="11" t="s">
        <v>72</v>
      </c>
      <c r="D1358" s="11" t="s">
        <v>1540</v>
      </c>
      <c r="E1358" s="21"/>
      <c r="F1358" s="21"/>
      <c r="G1358" s="11" t="s">
        <v>96</v>
      </c>
      <c r="H1358" s="153">
        <v>41941.0</v>
      </c>
      <c r="I1358" s="11" t="s">
        <v>2130</v>
      </c>
      <c r="J1358" s="11" t="s">
        <v>2122</v>
      </c>
      <c r="K1358" s="11" t="s">
        <v>2122</v>
      </c>
      <c r="L1358" s="11" t="s">
        <v>2123</v>
      </c>
      <c r="M1358" s="11" t="s">
        <v>2124</v>
      </c>
      <c r="N1358" s="11" t="s">
        <v>2259</v>
      </c>
      <c r="O1358" s="11" t="s">
        <v>2260</v>
      </c>
      <c r="P1358" s="11" t="s">
        <v>2205</v>
      </c>
    </row>
    <row r="1359" hidden="1">
      <c r="A1359" s="11">
        <v>1354.0</v>
      </c>
      <c r="B1359" s="11" t="s">
        <v>726</v>
      </c>
      <c r="C1359" s="11" t="s">
        <v>2148</v>
      </c>
      <c r="D1359" s="11" t="s">
        <v>571</v>
      </c>
      <c r="E1359" s="21"/>
      <c r="F1359" s="21"/>
      <c r="G1359" s="11" t="s">
        <v>96</v>
      </c>
      <c r="H1359" s="152">
        <v>39909.0</v>
      </c>
      <c r="I1359" s="11" t="s">
        <v>2145</v>
      </c>
      <c r="J1359" s="11" t="s">
        <v>2122</v>
      </c>
      <c r="K1359" s="11" t="s">
        <v>2122</v>
      </c>
      <c r="L1359" s="11" t="s">
        <v>2123</v>
      </c>
      <c r="M1359" s="11" t="s">
        <v>2124</v>
      </c>
      <c r="N1359" s="11" t="s">
        <v>466</v>
      </c>
      <c r="O1359" s="11" t="s">
        <v>2127</v>
      </c>
      <c r="P1359" s="11" t="s">
        <v>83</v>
      </c>
    </row>
    <row r="1360" hidden="1">
      <c r="A1360" s="11">
        <v>1355.0</v>
      </c>
      <c r="B1360" s="11" t="s">
        <v>901</v>
      </c>
      <c r="C1360" s="11" t="s">
        <v>2144</v>
      </c>
      <c r="D1360" s="11" t="s">
        <v>110</v>
      </c>
      <c r="E1360" s="11" t="s">
        <v>902</v>
      </c>
      <c r="F1360" s="21"/>
      <c r="G1360" s="11" t="s">
        <v>96</v>
      </c>
      <c r="H1360" s="152">
        <v>39695.0</v>
      </c>
      <c r="I1360" s="11" t="s">
        <v>2121</v>
      </c>
      <c r="J1360" s="11" t="s">
        <v>2122</v>
      </c>
      <c r="K1360" s="11" t="s">
        <v>2122</v>
      </c>
      <c r="L1360" s="11" t="s">
        <v>2123</v>
      </c>
      <c r="M1360" s="11" t="s">
        <v>2124</v>
      </c>
      <c r="N1360" s="11" t="s">
        <v>669</v>
      </c>
      <c r="O1360" s="11" t="s">
        <v>2141</v>
      </c>
      <c r="P1360" s="11" t="s">
        <v>83</v>
      </c>
    </row>
    <row r="1361" hidden="1">
      <c r="A1361" s="11">
        <v>1356.0</v>
      </c>
      <c r="B1361" s="11" t="s">
        <v>1342</v>
      </c>
      <c r="C1361" s="11" t="s">
        <v>2619</v>
      </c>
      <c r="D1361" s="11" t="s">
        <v>274</v>
      </c>
      <c r="E1361" s="11" t="s">
        <v>298</v>
      </c>
      <c r="F1361" s="21"/>
      <c r="G1361" s="11" t="s">
        <v>79</v>
      </c>
      <c r="H1361" s="153">
        <v>37238.0</v>
      </c>
      <c r="I1361" s="11" t="s">
        <v>2121</v>
      </c>
      <c r="J1361" s="11" t="s">
        <v>2122</v>
      </c>
      <c r="K1361" s="11" t="s">
        <v>2122</v>
      </c>
      <c r="L1361" s="11" t="s">
        <v>2123</v>
      </c>
      <c r="M1361" s="11" t="s">
        <v>2124</v>
      </c>
      <c r="N1361" s="11" t="s">
        <v>679</v>
      </c>
      <c r="O1361" s="11" t="s">
        <v>2171</v>
      </c>
      <c r="P1361" s="11" t="s">
        <v>90</v>
      </c>
    </row>
    <row r="1362" hidden="1">
      <c r="A1362" s="11">
        <v>1357.0</v>
      </c>
      <c r="B1362" s="11" t="s">
        <v>394</v>
      </c>
      <c r="C1362" s="11" t="s">
        <v>2142</v>
      </c>
      <c r="D1362" s="11" t="s">
        <v>78</v>
      </c>
      <c r="E1362" s="11" t="s">
        <v>335</v>
      </c>
      <c r="F1362" s="21"/>
      <c r="G1362" s="11" t="s">
        <v>79</v>
      </c>
      <c r="H1362" s="152">
        <v>39787.0</v>
      </c>
      <c r="I1362" s="11" t="s">
        <v>2138</v>
      </c>
      <c r="J1362" s="11" t="s">
        <v>2122</v>
      </c>
      <c r="K1362" s="11" t="s">
        <v>2122</v>
      </c>
      <c r="L1362" s="11" t="s">
        <v>2123</v>
      </c>
      <c r="M1362" s="11" t="s">
        <v>2124</v>
      </c>
      <c r="N1362" s="11" t="s">
        <v>594</v>
      </c>
      <c r="O1362" s="11" t="s">
        <v>2141</v>
      </c>
      <c r="P1362" s="11" t="s">
        <v>83</v>
      </c>
    </row>
    <row r="1363" hidden="1">
      <c r="A1363" s="11">
        <v>1358.0</v>
      </c>
      <c r="B1363" s="11" t="s">
        <v>394</v>
      </c>
      <c r="C1363" s="11" t="s">
        <v>2142</v>
      </c>
      <c r="D1363" s="11" t="s">
        <v>112</v>
      </c>
      <c r="E1363" s="11" t="s">
        <v>252</v>
      </c>
      <c r="F1363" s="21"/>
      <c r="G1363" s="11" t="s">
        <v>96</v>
      </c>
      <c r="H1363" s="152">
        <v>40613.0</v>
      </c>
      <c r="I1363" s="11" t="s">
        <v>2121</v>
      </c>
      <c r="J1363" s="11" t="s">
        <v>2122</v>
      </c>
      <c r="K1363" s="11" t="s">
        <v>2122</v>
      </c>
      <c r="L1363" s="11" t="s">
        <v>2123</v>
      </c>
      <c r="M1363" s="11" t="s">
        <v>2124</v>
      </c>
      <c r="N1363" s="11" t="s">
        <v>1056</v>
      </c>
      <c r="O1363" s="11" t="s">
        <v>2155</v>
      </c>
      <c r="P1363" s="11" t="s">
        <v>83</v>
      </c>
    </row>
    <row r="1364" hidden="1">
      <c r="A1364" s="11">
        <v>1359.0</v>
      </c>
      <c r="B1364" s="11" t="s">
        <v>1658</v>
      </c>
      <c r="C1364" s="11" t="s">
        <v>2142</v>
      </c>
      <c r="D1364" s="11" t="s">
        <v>99</v>
      </c>
      <c r="E1364" s="21"/>
      <c r="F1364" s="21"/>
      <c r="G1364" s="11" t="s">
        <v>96</v>
      </c>
      <c r="H1364" s="152">
        <v>36600.0</v>
      </c>
      <c r="I1364" s="11" t="s">
        <v>2138</v>
      </c>
      <c r="J1364" s="11" t="s">
        <v>2122</v>
      </c>
      <c r="K1364" s="11" t="s">
        <v>2154</v>
      </c>
      <c r="L1364" s="11" t="s">
        <v>2123</v>
      </c>
      <c r="M1364" s="11" t="s">
        <v>2124</v>
      </c>
      <c r="N1364" s="11" t="s">
        <v>1480</v>
      </c>
      <c r="O1364" s="11" t="s">
        <v>2139</v>
      </c>
      <c r="P1364" s="11" t="s">
        <v>90</v>
      </c>
    </row>
    <row r="1365" hidden="1">
      <c r="A1365" s="11">
        <v>1360.0</v>
      </c>
      <c r="B1365" s="11" t="s">
        <v>2620</v>
      </c>
      <c r="C1365" s="11" t="s">
        <v>2142</v>
      </c>
      <c r="D1365" s="11" t="s">
        <v>2621</v>
      </c>
      <c r="E1365" s="11" t="s">
        <v>76</v>
      </c>
      <c r="F1365" s="21"/>
      <c r="G1365" s="11" t="s">
        <v>79</v>
      </c>
      <c r="H1365" s="152">
        <v>36421.0</v>
      </c>
      <c r="I1365" s="11" t="s">
        <v>2121</v>
      </c>
      <c r="J1365" s="11" t="s">
        <v>2122</v>
      </c>
      <c r="K1365" s="11" t="s">
        <v>2122</v>
      </c>
      <c r="L1365" s="11" t="s">
        <v>2123</v>
      </c>
      <c r="M1365" s="11" t="s">
        <v>2124</v>
      </c>
      <c r="N1365" s="11" t="s">
        <v>1607</v>
      </c>
      <c r="O1365" s="11" t="s">
        <v>2134</v>
      </c>
      <c r="P1365" s="11" t="s">
        <v>90</v>
      </c>
    </row>
    <row r="1366" hidden="1">
      <c r="A1366" s="11">
        <v>1361.0</v>
      </c>
      <c r="B1366" s="11" t="s">
        <v>1545</v>
      </c>
      <c r="C1366" s="11" t="s">
        <v>2144</v>
      </c>
      <c r="D1366" s="11" t="s">
        <v>122</v>
      </c>
      <c r="E1366" s="11" t="s">
        <v>193</v>
      </c>
      <c r="F1366" s="21"/>
      <c r="G1366" s="11" t="s">
        <v>96</v>
      </c>
      <c r="H1366" s="152">
        <v>37021.0</v>
      </c>
      <c r="I1366" s="11" t="s">
        <v>2138</v>
      </c>
      <c r="J1366" s="11" t="s">
        <v>2122</v>
      </c>
      <c r="K1366" s="11" t="s">
        <v>2122</v>
      </c>
      <c r="L1366" s="11" t="s">
        <v>2123</v>
      </c>
      <c r="M1366" s="11" t="s">
        <v>2124</v>
      </c>
      <c r="N1366" s="11" t="s">
        <v>1216</v>
      </c>
      <c r="O1366" s="11" t="s">
        <v>2136</v>
      </c>
      <c r="P1366" s="11" t="s">
        <v>90</v>
      </c>
    </row>
    <row r="1367" hidden="1">
      <c r="A1367" s="11">
        <v>1362.0</v>
      </c>
      <c r="B1367" s="11" t="s">
        <v>846</v>
      </c>
      <c r="C1367" s="11" t="s">
        <v>2135</v>
      </c>
      <c r="D1367" s="11" t="s">
        <v>113</v>
      </c>
      <c r="E1367" s="21"/>
      <c r="F1367" s="21"/>
      <c r="G1367" s="11" t="s">
        <v>96</v>
      </c>
      <c r="H1367" s="152">
        <v>39530.0</v>
      </c>
      <c r="I1367" s="11" t="s">
        <v>2145</v>
      </c>
      <c r="J1367" s="11" t="s">
        <v>2122</v>
      </c>
      <c r="K1367" s="11" t="s">
        <v>2122</v>
      </c>
      <c r="L1367" s="11" t="s">
        <v>2123</v>
      </c>
      <c r="M1367" s="11" t="s">
        <v>2124</v>
      </c>
      <c r="N1367" s="11" t="s">
        <v>594</v>
      </c>
      <c r="O1367" s="11" t="s">
        <v>2141</v>
      </c>
      <c r="P1367" s="11" t="s">
        <v>83</v>
      </c>
    </row>
    <row r="1368" hidden="1">
      <c r="A1368" s="11">
        <v>1363.0</v>
      </c>
      <c r="B1368" s="11" t="s">
        <v>831</v>
      </c>
      <c r="C1368" s="11" t="s">
        <v>2151</v>
      </c>
      <c r="D1368" s="11" t="s">
        <v>832</v>
      </c>
      <c r="E1368" s="21"/>
      <c r="F1368" s="21"/>
      <c r="G1368" s="11" t="s">
        <v>79</v>
      </c>
      <c r="H1368" s="153">
        <v>37236.0</v>
      </c>
      <c r="I1368" s="11" t="s">
        <v>2130</v>
      </c>
      <c r="J1368" s="11" t="s">
        <v>2622</v>
      </c>
      <c r="K1368" s="11" t="s">
        <v>2623</v>
      </c>
      <c r="L1368" s="11" t="s">
        <v>2123</v>
      </c>
      <c r="M1368" s="11" t="s">
        <v>2622</v>
      </c>
      <c r="N1368" s="11" t="s">
        <v>1353</v>
      </c>
      <c r="O1368" s="11" t="s">
        <v>2150</v>
      </c>
      <c r="P1368" s="11" t="s">
        <v>81</v>
      </c>
    </row>
    <row r="1369" hidden="1">
      <c r="A1369" s="11">
        <v>1364.0</v>
      </c>
      <c r="B1369" s="11" t="s">
        <v>831</v>
      </c>
      <c r="C1369" s="11" t="s">
        <v>2151</v>
      </c>
      <c r="D1369" s="11" t="s">
        <v>2624</v>
      </c>
      <c r="E1369" s="11" t="s">
        <v>2625</v>
      </c>
      <c r="F1369" s="21"/>
      <c r="G1369" s="11" t="s">
        <v>96</v>
      </c>
      <c r="H1369" s="152">
        <v>36334.0</v>
      </c>
      <c r="I1369" s="11" t="s">
        <v>2121</v>
      </c>
      <c r="J1369" s="11" t="s">
        <v>2122</v>
      </c>
      <c r="K1369" s="11" t="s">
        <v>2122</v>
      </c>
      <c r="L1369" s="11" t="s">
        <v>2123</v>
      </c>
      <c r="M1369" s="11" t="s">
        <v>2124</v>
      </c>
      <c r="N1369" s="11" t="s">
        <v>1690</v>
      </c>
      <c r="O1369" s="11" t="s">
        <v>2134</v>
      </c>
      <c r="P1369" s="11" t="s">
        <v>90</v>
      </c>
    </row>
    <row r="1370" hidden="1">
      <c r="A1370" s="11">
        <v>1365.0</v>
      </c>
      <c r="B1370" s="11" t="s">
        <v>1718</v>
      </c>
      <c r="C1370" s="11" t="s">
        <v>2402</v>
      </c>
      <c r="D1370" s="11" t="s">
        <v>1719</v>
      </c>
      <c r="E1370" s="21"/>
      <c r="F1370" s="21"/>
      <c r="G1370" s="11" t="s">
        <v>79</v>
      </c>
      <c r="H1370" s="152">
        <v>36337.0</v>
      </c>
      <c r="I1370" s="11" t="s">
        <v>2130</v>
      </c>
      <c r="J1370" s="11" t="s">
        <v>2122</v>
      </c>
      <c r="K1370" s="11" t="s">
        <v>2122</v>
      </c>
      <c r="L1370" s="11" t="s">
        <v>2123</v>
      </c>
      <c r="M1370" s="11" t="s">
        <v>2124</v>
      </c>
      <c r="N1370" s="11" t="s">
        <v>1547</v>
      </c>
      <c r="O1370" s="11" t="s">
        <v>2139</v>
      </c>
      <c r="P1370" s="11" t="s">
        <v>90</v>
      </c>
    </row>
    <row r="1371" hidden="1">
      <c r="A1371" s="11">
        <v>1366.0</v>
      </c>
      <c r="B1371" s="11" t="s">
        <v>1720</v>
      </c>
      <c r="C1371" s="11" t="s">
        <v>2148</v>
      </c>
      <c r="D1371" s="11" t="s">
        <v>316</v>
      </c>
      <c r="E1371" s="11" t="s">
        <v>1721</v>
      </c>
      <c r="F1371" s="21"/>
      <c r="G1371" s="11" t="s">
        <v>96</v>
      </c>
      <c r="H1371" s="152">
        <v>36439.0</v>
      </c>
      <c r="I1371" s="11" t="s">
        <v>2130</v>
      </c>
      <c r="J1371" s="11" t="s">
        <v>2545</v>
      </c>
      <c r="K1371" s="11" t="s">
        <v>2206</v>
      </c>
      <c r="L1371" s="11" t="s">
        <v>2123</v>
      </c>
      <c r="M1371" s="11" t="s">
        <v>2124</v>
      </c>
      <c r="N1371" s="11" t="s">
        <v>1547</v>
      </c>
      <c r="O1371" s="11" t="s">
        <v>2139</v>
      </c>
      <c r="P1371" s="11" t="s">
        <v>90</v>
      </c>
    </row>
    <row r="1372" hidden="1">
      <c r="A1372" s="11">
        <v>1367.0</v>
      </c>
      <c r="B1372" s="11" t="s">
        <v>1518</v>
      </c>
      <c r="C1372" s="11" t="s">
        <v>2135</v>
      </c>
      <c r="D1372" s="11" t="s">
        <v>78</v>
      </c>
      <c r="E1372" s="11" t="s">
        <v>269</v>
      </c>
      <c r="F1372" s="21"/>
      <c r="G1372" s="11" t="s">
        <v>79</v>
      </c>
      <c r="H1372" s="152">
        <v>36861.0</v>
      </c>
      <c r="I1372" s="11" t="s">
        <v>2121</v>
      </c>
      <c r="J1372" s="11" t="s">
        <v>2122</v>
      </c>
      <c r="K1372" s="11" t="s">
        <v>2122</v>
      </c>
      <c r="L1372" s="11" t="s">
        <v>2123</v>
      </c>
      <c r="M1372" s="11" t="s">
        <v>2124</v>
      </c>
      <c r="N1372" s="11" t="s">
        <v>1136</v>
      </c>
      <c r="O1372" s="11" t="s">
        <v>2136</v>
      </c>
      <c r="P1372" s="11" t="s">
        <v>90</v>
      </c>
    </row>
    <row r="1373" hidden="1">
      <c r="A1373" s="11">
        <v>1368.0</v>
      </c>
      <c r="B1373" s="11" t="s">
        <v>1232</v>
      </c>
      <c r="C1373" s="11" t="s">
        <v>2142</v>
      </c>
      <c r="D1373" s="11" t="s">
        <v>110</v>
      </c>
      <c r="E1373" s="11" t="s">
        <v>240</v>
      </c>
      <c r="F1373" s="21"/>
      <c r="G1373" s="11" t="s">
        <v>96</v>
      </c>
      <c r="H1373" s="152">
        <v>38570.0</v>
      </c>
      <c r="I1373" s="11" t="s">
        <v>2121</v>
      </c>
      <c r="J1373" s="11" t="s">
        <v>2122</v>
      </c>
      <c r="K1373" s="11" t="s">
        <v>2122</v>
      </c>
      <c r="L1373" s="11" t="s">
        <v>2123</v>
      </c>
      <c r="M1373" s="11" t="s">
        <v>2124</v>
      </c>
      <c r="N1373" s="11" t="s">
        <v>858</v>
      </c>
      <c r="O1373" s="11" t="s">
        <v>2125</v>
      </c>
      <c r="P1373" s="11" t="s">
        <v>81</v>
      </c>
    </row>
  </sheetData>
  <autoFilter ref="$A$5:$P$1373">
    <filterColumn colId="13">
      <filters>
        <filter val="Clasa a XI-a A"/>
      </filters>
    </filterColumn>
  </autoFilter>
  <drawing r:id="rId1"/>
</worksheet>
</file>